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5B9E120C-063D-4D1C-BF2E-6CCF58D4CF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7" r:id="rId1"/>
    <sheet name="Graphs" sheetId="8" r:id="rId2"/>
    <sheet name="A" sheetId="5" r:id="rId3"/>
    <sheet name="errors" sheetId="6" r:id="rId4"/>
    <sheet name="Q_fit" sheetId="2" r:id="rId5"/>
    <sheet name="A (2)" sheetId="4" r:id="rId6"/>
    <sheet name="BAV" sheetId="3" r:id="rId7"/>
    <sheet name="A (old)" sheetId="1" r:id="rId8"/>
  </sheets>
  <definedNames>
    <definedName name="solver_adj" localSheetId="2" hidden="1">A!$AC$3:$AC$10</definedName>
    <definedName name="solver_adj" localSheetId="5" hidden="1">'A (2)'!$E$11:$E$13</definedName>
    <definedName name="solver_adj" localSheetId="7" hidden="1">'A (old)'!$E$11:$E$13</definedName>
    <definedName name="solver_adj" localSheetId="0" hidden="1">Active!$AC$3:$AC$10</definedName>
    <definedName name="solver_adj" localSheetId="3" hidden="1">errors!$AI$3:$AI$10</definedName>
    <definedName name="solver_cvg" localSheetId="2" hidden="1">0.0001</definedName>
    <definedName name="solver_cvg" localSheetId="5" hidden="1">0.0001</definedName>
    <definedName name="solver_cvg" localSheetId="7" hidden="1">0.0001</definedName>
    <definedName name="solver_cvg" localSheetId="0" hidden="1">0.0001</definedName>
    <definedName name="solver_cvg" localSheetId="3" hidden="1">0.0001</definedName>
    <definedName name="solver_drv" localSheetId="2" hidden="1">1</definedName>
    <definedName name="solver_drv" localSheetId="5" hidden="1">1</definedName>
    <definedName name="solver_drv" localSheetId="7" hidden="1">1</definedName>
    <definedName name="solver_drv" localSheetId="0" hidden="1">1</definedName>
    <definedName name="solver_drv" localSheetId="3" hidden="1">1</definedName>
    <definedName name="solver_est" localSheetId="2" hidden="1">1</definedName>
    <definedName name="solver_est" localSheetId="5" hidden="1">1</definedName>
    <definedName name="solver_est" localSheetId="7" hidden="1">1</definedName>
    <definedName name="solver_est" localSheetId="0" hidden="1">1</definedName>
    <definedName name="solver_est" localSheetId="3" hidden="1">1</definedName>
    <definedName name="solver_itr" localSheetId="2" hidden="1">100</definedName>
    <definedName name="solver_itr" localSheetId="5" hidden="1">100</definedName>
    <definedName name="solver_itr" localSheetId="7" hidden="1">100</definedName>
    <definedName name="solver_itr" localSheetId="0" hidden="1">100</definedName>
    <definedName name="solver_itr" localSheetId="3" hidden="1">100</definedName>
    <definedName name="solver_lin" localSheetId="2" hidden="1">2</definedName>
    <definedName name="solver_lin" localSheetId="5" hidden="1">2</definedName>
    <definedName name="solver_lin" localSheetId="7" hidden="1">2</definedName>
    <definedName name="solver_lin" localSheetId="0" hidden="1">2</definedName>
    <definedName name="solver_lin" localSheetId="3" hidden="1">2</definedName>
    <definedName name="solver_neg" localSheetId="2" hidden="1">2</definedName>
    <definedName name="solver_neg" localSheetId="5" hidden="1">2</definedName>
    <definedName name="solver_neg" localSheetId="7" hidden="1">2</definedName>
    <definedName name="solver_neg" localSheetId="0" hidden="1">2</definedName>
    <definedName name="solver_neg" localSheetId="3" hidden="1">2</definedName>
    <definedName name="solver_num" localSheetId="2" hidden="1">0</definedName>
    <definedName name="solver_num" localSheetId="5" hidden="1">0</definedName>
    <definedName name="solver_num" localSheetId="7" hidden="1">0</definedName>
    <definedName name="solver_num" localSheetId="0" hidden="1">0</definedName>
    <definedName name="solver_num" localSheetId="3" hidden="1">0</definedName>
    <definedName name="solver_nwt" localSheetId="2" hidden="1">1</definedName>
    <definedName name="solver_nwt" localSheetId="5" hidden="1">1</definedName>
    <definedName name="solver_nwt" localSheetId="7" hidden="1">1</definedName>
    <definedName name="solver_nwt" localSheetId="0" hidden="1">1</definedName>
    <definedName name="solver_nwt" localSheetId="3" hidden="1">1</definedName>
    <definedName name="solver_opt" localSheetId="2" hidden="1">A!$AC$11</definedName>
    <definedName name="solver_opt" localSheetId="5" hidden="1">'A (2)'!$E$14</definedName>
    <definedName name="solver_opt" localSheetId="7" hidden="1">'A (old)'!$E$14</definedName>
    <definedName name="solver_opt" localSheetId="0" hidden="1">Active!$AC$11</definedName>
    <definedName name="solver_opt" localSheetId="3" hidden="1">errors!$AI$11</definedName>
    <definedName name="solver_pre" localSheetId="2" hidden="1">0.000001</definedName>
    <definedName name="solver_pre" localSheetId="5" hidden="1">0.000001</definedName>
    <definedName name="solver_pre" localSheetId="7" hidden="1">0.000001</definedName>
    <definedName name="solver_pre" localSheetId="0" hidden="1">0.000001</definedName>
    <definedName name="solver_pre" localSheetId="3" hidden="1">0.000001</definedName>
    <definedName name="solver_scl" localSheetId="2" hidden="1">2</definedName>
    <definedName name="solver_scl" localSheetId="5" hidden="1">2</definedName>
    <definedName name="solver_scl" localSheetId="7" hidden="1">2</definedName>
    <definedName name="solver_scl" localSheetId="0" hidden="1">1</definedName>
    <definedName name="solver_scl" localSheetId="3" hidden="1">2</definedName>
    <definedName name="solver_sho" localSheetId="2" hidden="1">2</definedName>
    <definedName name="solver_sho" localSheetId="5" hidden="1">2</definedName>
    <definedName name="solver_sho" localSheetId="7" hidden="1">2</definedName>
    <definedName name="solver_sho" localSheetId="0" hidden="1">2</definedName>
    <definedName name="solver_sho" localSheetId="3" hidden="1">2</definedName>
    <definedName name="solver_tim" localSheetId="2" hidden="1">100</definedName>
    <definedName name="solver_tim" localSheetId="5" hidden="1">100</definedName>
    <definedName name="solver_tim" localSheetId="7" hidden="1">100</definedName>
    <definedName name="solver_tim" localSheetId="0" hidden="1">100</definedName>
    <definedName name="solver_tim" localSheetId="3" hidden="1">100</definedName>
    <definedName name="solver_tol" localSheetId="2" hidden="1">0.05</definedName>
    <definedName name="solver_tol" localSheetId="5" hidden="1">0.05</definedName>
    <definedName name="solver_tol" localSheetId="7" hidden="1">0.05</definedName>
    <definedName name="solver_tol" localSheetId="0" hidden="1">0.05</definedName>
    <definedName name="solver_tol" localSheetId="3" hidden="1">0.05</definedName>
    <definedName name="solver_typ" localSheetId="2" hidden="1">2</definedName>
    <definedName name="solver_typ" localSheetId="5" hidden="1">2</definedName>
    <definedName name="solver_typ" localSheetId="7" hidden="1">2</definedName>
    <definedName name="solver_typ" localSheetId="0" hidden="1">2</definedName>
    <definedName name="solver_typ" localSheetId="3" hidden="1">2</definedName>
    <definedName name="solver_val" localSheetId="2" hidden="1">0</definedName>
    <definedName name="solver_val" localSheetId="5" hidden="1">0</definedName>
    <definedName name="solver_val" localSheetId="7" hidden="1">0</definedName>
    <definedName name="solver_val" localSheetId="0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E174" i="7" l="1"/>
  <c r="F174" i="7" s="1"/>
  <c r="Q174" i="7"/>
  <c r="E169" i="7"/>
  <c r="F169" i="7" s="1"/>
  <c r="Q169" i="7"/>
  <c r="S18" i="7" s="1"/>
  <c r="S19" i="7" s="1"/>
  <c r="E170" i="7"/>
  <c r="F170" i="7" s="1"/>
  <c r="Q170" i="7"/>
  <c r="E171" i="7"/>
  <c r="F171" i="7" s="1"/>
  <c r="Q171" i="7"/>
  <c r="E172" i="7"/>
  <c r="F172" i="7" s="1"/>
  <c r="Q172" i="7"/>
  <c r="E173" i="7"/>
  <c r="F173" i="7" s="1"/>
  <c r="Q173" i="7"/>
  <c r="E168" i="7"/>
  <c r="F168" i="7"/>
  <c r="AB9" i="7"/>
  <c r="AB8" i="7"/>
  <c r="AB18" i="7"/>
  <c r="AB10" i="7"/>
  <c r="AB15" i="7"/>
  <c r="AB7" i="7"/>
  <c r="AB6" i="7"/>
  <c r="AB11" i="7"/>
  <c r="AB12" i="7"/>
  <c r="AB3" i="7"/>
  <c r="D11" i="7"/>
  <c r="AB4" i="7"/>
  <c r="D12" i="7"/>
  <c r="AB5" i="7"/>
  <c r="Q168" i="7"/>
  <c r="D9" i="7"/>
  <c r="C9" i="7"/>
  <c r="E164" i="7"/>
  <c r="F164" i="7"/>
  <c r="E165" i="7"/>
  <c r="F165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6" i="7"/>
  <c r="F166" i="7"/>
  <c r="G166" i="7"/>
  <c r="E167" i="7"/>
  <c r="F167" i="7"/>
  <c r="G167" i="7"/>
  <c r="Q164" i="7"/>
  <c r="AD2" i="7"/>
  <c r="AB2" i="7"/>
  <c r="Q165" i="7"/>
  <c r="Z167" i="7"/>
  <c r="Q167" i="7"/>
  <c r="E21" i="7"/>
  <c r="F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6" i="7"/>
  <c r="Q21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G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G154" i="7"/>
  <c r="E155" i="7"/>
  <c r="F155" i="7"/>
  <c r="G155" i="7"/>
  <c r="E156" i="7"/>
  <c r="F156" i="7"/>
  <c r="E157" i="7"/>
  <c r="F157" i="7"/>
  <c r="E158" i="7"/>
  <c r="F158" i="7"/>
  <c r="E159" i="7"/>
  <c r="F159" i="7"/>
  <c r="G159" i="7"/>
  <c r="Z166" i="7"/>
  <c r="D11" i="1"/>
  <c r="P49" i="1" s="1"/>
  <c r="R49" i="1" s="1"/>
  <c r="T49" i="1" s="1"/>
  <c r="D12" i="1"/>
  <c r="D9" i="1"/>
  <c r="E9" i="1"/>
  <c r="D13" i="1"/>
  <c r="P113" i="1"/>
  <c r="R113" i="1" s="1"/>
  <c r="T113" i="1" s="1"/>
  <c r="W14" i="1"/>
  <c r="F16" i="1"/>
  <c r="F17" i="1" s="1"/>
  <c r="C17" i="1"/>
  <c r="E21" i="1"/>
  <c r="F21" i="1"/>
  <c r="Q21" i="1"/>
  <c r="E22" i="1"/>
  <c r="F22" i="1"/>
  <c r="G22" i="1"/>
  <c r="H22" i="1"/>
  <c r="Q22" i="1"/>
  <c r="E23" i="1"/>
  <c r="F23" i="1"/>
  <c r="G23" i="1"/>
  <c r="H23" i="1"/>
  <c r="Q23" i="1"/>
  <c r="E24" i="1"/>
  <c r="F24" i="1"/>
  <c r="G24" i="1"/>
  <c r="K24" i="1"/>
  <c r="Q24" i="1"/>
  <c r="E25" i="1"/>
  <c r="F25" i="1"/>
  <c r="G25" i="1"/>
  <c r="K25" i="1"/>
  <c r="Q25" i="1"/>
  <c r="E26" i="1"/>
  <c r="F26" i="1"/>
  <c r="G26" i="1"/>
  <c r="K26" i="1"/>
  <c r="Q26" i="1"/>
  <c r="E27" i="1"/>
  <c r="F27" i="1"/>
  <c r="Q27" i="1"/>
  <c r="E28" i="1"/>
  <c r="F28" i="1"/>
  <c r="Q28" i="1"/>
  <c r="E29" i="1"/>
  <c r="F29" i="1"/>
  <c r="G29" i="1"/>
  <c r="K29" i="1"/>
  <c r="Q29" i="1"/>
  <c r="E30" i="1"/>
  <c r="F30" i="1"/>
  <c r="G30" i="1"/>
  <c r="K30" i="1"/>
  <c r="Q30" i="1"/>
  <c r="E31" i="1"/>
  <c r="F31" i="1"/>
  <c r="G31" i="1"/>
  <c r="K31" i="1"/>
  <c r="Q31" i="1"/>
  <c r="E32" i="1"/>
  <c r="F32" i="1"/>
  <c r="G32" i="1"/>
  <c r="K32" i="1"/>
  <c r="Q32" i="1"/>
  <c r="E33" i="1"/>
  <c r="F33" i="1"/>
  <c r="G33" i="1"/>
  <c r="K33" i="1"/>
  <c r="Q33" i="1"/>
  <c r="E34" i="1"/>
  <c r="F34" i="1"/>
  <c r="G34" i="1"/>
  <c r="K34" i="1"/>
  <c r="Q34" i="1"/>
  <c r="E35" i="1"/>
  <c r="F35" i="1"/>
  <c r="G35" i="1"/>
  <c r="K35" i="1"/>
  <c r="Q35" i="1"/>
  <c r="E36" i="1"/>
  <c r="F36" i="1"/>
  <c r="G36" i="1"/>
  <c r="K36" i="1"/>
  <c r="Q36" i="1"/>
  <c r="E37" i="1"/>
  <c r="F37" i="1"/>
  <c r="G37" i="1"/>
  <c r="K37" i="1"/>
  <c r="Q37" i="1"/>
  <c r="E38" i="1"/>
  <c r="F38" i="1"/>
  <c r="G38" i="1"/>
  <c r="J38" i="1"/>
  <c r="Q38" i="1"/>
  <c r="E39" i="1"/>
  <c r="F39" i="1"/>
  <c r="Q39" i="1"/>
  <c r="E40" i="1"/>
  <c r="F40" i="1"/>
  <c r="G40" i="1"/>
  <c r="K40" i="1"/>
  <c r="Q40" i="1"/>
  <c r="E41" i="1"/>
  <c r="F41" i="1"/>
  <c r="G41" i="1"/>
  <c r="K41" i="1"/>
  <c r="Q41" i="1"/>
  <c r="E42" i="1"/>
  <c r="F42" i="1"/>
  <c r="G42" i="1"/>
  <c r="K42" i="1"/>
  <c r="Q42" i="1"/>
  <c r="E43" i="1"/>
  <c r="F43" i="1"/>
  <c r="G43" i="1"/>
  <c r="K43" i="1"/>
  <c r="Q43" i="1"/>
  <c r="E44" i="1"/>
  <c r="F44" i="1"/>
  <c r="G44" i="1"/>
  <c r="K44" i="1"/>
  <c r="Q44" i="1"/>
  <c r="E45" i="1"/>
  <c r="F45" i="1"/>
  <c r="G45" i="1"/>
  <c r="K45" i="1"/>
  <c r="Q45" i="1"/>
  <c r="E46" i="1"/>
  <c r="F46" i="1"/>
  <c r="G46" i="1"/>
  <c r="K46" i="1"/>
  <c r="Q46" i="1"/>
  <c r="E47" i="1"/>
  <c r="F47" i="1"/>
  <c r="Q47" i="1"/>
  <c r="E48" i="1"/>
  <c r="F48" i="1"/>
  <c r="G48" i="1"/>
  <c r="K48" i="1"/>
  <c r="Q48" i="1"/>
  <c r="E49" i="1"/>
  <c r="F49" i="1"/>
  <c r="G49" i="1"/>
  <c r="K49" i="1"/>
  <c r="Q49" i="1"/>
  <c r="E50" i="1"/>
  <c r="F50" i="1"/>
  <c r="G50" i="1"/>
  <c r="K50" i="1"/>
  <c r="Q50" i="1"/>
  <c r="E51" i="1"/>
  <c r="F51" i="1"/>
  <c r="G51" i="1"/>
  <c r="K51" i="1"/>
  <c r="Q51" i="1"/>
  <c r="E52" i="1"/>
  <c r="F52" i="1"/>
  <c r="G52" i="1"/>
  <c r="K52" i="1"/>
  <c r="Q52" i="1"/>
  <c r="E53" i="1"/>
  <c r="F53" i="1"/>
  <c r="G53" i="1"/>
  <c r="J53" i="1"/>
  <c r="Q53" i="1"/>
  <c r="E54" i="1"/>
  <c r="F54" i="1"/>
  <c r="G54" i="1"/>
  <c r="J54" i="1"/>
  <c r="Q54" i="1"/>
  <c r="E55" i="1"/>
  <c r="F55" i="1"/>
  <c r="Q55" i="1"/>
  <c r="E56" i="1"/>
  <c r="F56" i="1"/>
  <c r="G56" i="1"/>
  <c r="J56" i="1"/>
  <c r="Q56" i="1"/>
  <c r="E57" i="1"/>
  <c r="F57" i="1"/>
  <c r="G57" i="1"/>
  <c r="K57" i="1"/>
  <c r="Q57" i="1"/>
  <c r="E58" i="1"/>
  <c r="F58" i="1"/>
  <c r="G58" i="1"/>
  <c r="J58" i="1"/>
  <c r="Q58" i="1"/>
  <c r="E59" i="1"/>
  <c r="F59" i="1"/>
  <c r="G59" i="1"/>
  <c r="K59" i="1"/>
  <c r="Q59" i="1"/>
  <c r="E60" i="1"/>
  <c r="F60" i="1"/>
  <c r="G60" i="1"/>
  <c r="J60" i="1"/>
  <c r="Q60" i="1"/>
  <c r="E61" i="1"/>
  <c r="F61" i="1"/>
  <c r="Q61" i="1"/>
  <c r="E62" i="1"/>
  <c r="F62" i="1"/>
  <c r="G62" i="1"/>
  <c r="J62" i="1"/>
  <c r="Q62" i="1"/>
  <c r="E63" i="1"/>
  <c r="F63" i="1"/>
  <c r="Q63" i="1"/>
  <c r="E64" i="1"/>
  <c r="F64" i="1"/>
  <c r="G64" i="1"/>
  <c r="J64" i="1"/>
  <c r="Q64" i="1"/>
  <c r="E65" i="1"/>
  <c r="F65" i="1"/>
  <c r="G65" i="1"/>
  <c r="K65" i="1"/>
  <c r="Q65" i="1"/>
  <c r="E66" i="1"/>
  <c r="F66" i="1"/>
  <c r="P66" i="1"/>
  <c r="G66" i="1"/>
  <c r="J66" i="1"/>
  <c r="Q66" i="1"/>
  <c r="E67" i="1"/>
  <c r="F67" i="1"/>
  <c r="Q67" i="1"/>
  <c r="E68" i="1"/>
  <c r="F68" i="1"/>
  <c r="Q68" i="1"/>
  <c r="E69" i="1"/>
  <c r="F69" i="1"/>
  <c r="Q69" i="1"/>
  <c r="E70" i="1"/>
  <c r="F70" i="1"/>
  <c r="Q70" i="1"/>
  <c r="E71" i="1"/>
  <c r="F71" i="1"/>
  <c r="Q71" i="1"/>
  <c r="E72" i="1"/>
  <c r="F72" i="1"/>
  <c r="Q72" i="1"/>
  <c r="E73" i="1"/>
  <c r="F73" i="1"/>
  <c r="G73" i="1"/>
  <c r="K73" i="1"/>
  <c r="Q73" i="1"/>
  <c r="E74" i="1"/>
  <c r="F74" i="1"/>
  <c r="P74" i="1"/>
  <c r="R74" i="1" s="1"/>
  <c r="T74" i="1" s="1"/>
  <c r="G74" i="1"/>
  <c r="K74" i="1"/>
  <c r="Q74" i="1"/>
  <c r="E75" i="1"/>
  <c r="F75" i="1"/>
  <c r="Q75" i="1"/>
  <c r="E76" i="1"/>
  <c r="F76" i="1"/>
  <c r="Q76" i="1"/>
  <c r="E77" i="1"/>
  <c r="F77" i="1"/>
  <c r="Q77" i="1"/>
  <c r="E78" i="1"/>
  <c r="F78" i="1"/>
  <c r="G78" i="1"/>
  <c r="K78" i="1"/>
  <c r="Q78" i="1"/>
  <c r="E79" i="1"/>
  <c r="F79" i="1"/>
  <c r="Q79" i="1"/>
  <c r="E80" i="1"/>
  <c r="Q80" i="1"/>
  <c r="E81" i="1"/>
  <c r="F81" i="1"/>
  <c r="G81" i="1"/>
  <c r="K81" i="1"/>
  <c r="Q81" i="1"/>
  <c r="E82" i="1"/>
  <c r="F82" i="1"/>
  <c r="P82" i="1"/>
  <c r="R82" i="1" s="1"/>
  <c r="T82" i="1" s="1"/>
  <c r="G82" i="1"/>
  <c r="K82" i="1"/>
  <c r="Q82" i="1"/>
  <c r="E83" i="1"/>
  <c r="F83" i="1"/>
  <c r="Q83" i="1"/>
  <c r="E84" i="1"/>
  <c r="F84" i="1"/>
  <c r="Q84" i="1"/>
  <c r="E85" i="1"/>
  <c r="F85" i="1"/>
  <c r="Q85" i="1"/>
  <c r="E86" i="1"/>
  <c r="F86" i="1"/>
  <c r="P86" i="1"/>
  <c r="R86" i="1" s="1"/>
  <c r="T86" i="1" s="1"/>
  <c r="Q86" i="1"/>
  <c r="E87" i="1"/>
  <c r="F87" i="1"/>
  <c r="Q87" i="1"/>
  <c r="E88" i="1"/>
  <c r="F88" i="1"/>
  <c r="Q88" i="1"/>
  <c r="E89" i="1"/>
  <c r="F89" i="1"/>
  <c r="G89" i="1"/>
  <c r="K89" i="1"/>
  <c r="Q89" i="1"/>
  <c r="E90" i="1"/>
  <c r="F90" i="1"/>
  <c r="P90" i="1"/>
  <c r="R90" i="1" s="1"/>
  <c r="T90" i="1" s="1"/>
  <c r="G90" i="1"/>
  <c r="K90" i="1"/>
  <c r="Q90" i="1"/>
  <c r="E91" i="1"/>
  <c r="F91" i="1"/>
  <c r="Q91" i="1"/>
  <c r="E92" i="1"/>
  <c r="F92" i="1"/>
  <c r="Q92" i="1"/>
  <c r="E93" i="1"/>
  <c r="F93" i="1"/>
  <c r="Q93" i="1"/>
  <c r="E94" i="1"/>
  <c r="F94" i="1"/>
  <c r="Q94" i="1"/>
  <c r="E95" i="1"/>
  <c r="F95" i="1"/>
  <c r="Q95" i="1"/>
  <c r="E96" i="1"/>
  <c r="F96" i="1"/>
  <c r="Q96" i="1"/>
  <c r="E97" i="1"/>
  <c r="F97" i="1"/>
  <c r="G97" i="1"/>
  <c r="K97" i="1"/>
  <c r="Q97" i="1"/>
  <c r="E98" i="1"/>
  <c r="F98" i="1"/>
  <c r="P98" i="1"/>
  <c r="R98" i="1" s="1"/>
  <c r="T98" i="1" s="1"/>
  <c r="G98" i="1"/>
  <c r="K98" i="1"/>
  <c r="Q98" i="1"/>
  <c r="E99" i="1"/>
  <c r="F99" i="1"/>
  <c r="Q99" i="1"/>
  <c r="E100" i="1"/>
  <c r="F100" i="1"/>
  <c r="Q100" i="1"/>
  <c r="E101" i="1"/>
  <c r="F101" i="1"/>
  <c r="Q101" i="1"/>
  <c r="E102" i="1"/>
  <c r="F102" i="1"/>
  <c r="Q102" i="1"/>
  <c r="E103" i="1"/>
  <c r="F103" i="1"/>
  <c r="Q103" i="1"/>
  <c r="E104" i="1"/>
  <c r="F104" i="1"/>
  <c r="Q104" i="1"/>
  <c r="E105" i="1"/>
  <c r="F105" i="1"/>
  <c r="P105" i="1"/>
  <c r="G105" i="1"/>
  <c r="K105" i="1"/>
  <c r="Q105" i="1"/>
  <c r="E106" i="1"/>
  <c r="F106" i="1"/>
  <c r="G106" i="1"/>
  <c r="J106" i="1"/>
  <c r="Q106" i="1"/>
  <c r="E107" i="1"/>
  <c r="F107" i="1"/>
  <c r="Q107" i="1"/>
  <c r="E108" i="1"/>
  <c r="F108" i="1"/>
  <c r="Q108" i="1"/>
  <c r="E109" i="1"/>
  <c r="F109" i="1"/>
  <c r="Q109" i="1"/>
  <c r="E110" i="1"/>
  <c r="F110" i="1"/>
  <c r="P110" i="1"/>
  <c r="R110" i="1" s="1"/>
  <c r="T110" i="1" s="1"/>
  <c r="G110" i="1"/>
  <c r="K110" i="1"/>
  <c r="Q110" i="1"/>
  <c r="E111" i="1"/>
  <c r="F111" i="1"/>
  <c r="Q111" i="1"/>
  <c r="E112" i="1"/>
  <c r="F112" i="1"/>
  <c r="Q112" i="1"/>
  <c r="E113" i="1"/>
  <c r="F113" i="1"/>
  <c r="G113" i="1"/>
  <c r="K113" i="1"/>
  <c r="Q113" i="1"/>
  <c r="E114" i="1"/>
  <c r="F114" i="1"/>
  <c r="P114" i="1"/>
  <c r="R114" i="1" s="1"/>
  <c r="T114" i="1" s="1"/>
  <c r="G114" i="1"/>
  <c r="K114" i="1"/>
  <c r="Q114" i="1"/>
  <c r="E115" i="1"/>
  <c r="F115" i="1"/>
  <c r="Q115" i="1"/>
  <c r="E116" i="1"/>
  <c r="F116" i="1"/>
  <c r="Q116" i="1"/>
  <c r="E117" i="1"/>
  <c r="F117" i="1"/>
  <c r="Q117" i="1"/>
  <c r="E118" i="1"/>
  <c r="F118" i="1"/>
  <c r="Q118" i="1"/>
  <c r="E119" i="1"/>
  <c r="F119" i="1"/>
  <c r="Q119" i="1"/>
  <c r="A11" i="3"/>
  <c r="D11" i="3"/>
  <c r="G11" i="3"/>
  <c r="C11" i="3"/>
  <c r="E11" i="3"/>
  <c r="H11" i="3"/>
  <c r="B11" i="3"/>
  <c r="A12" i="3"/>
  <c r="B12" i="3"/>
  <c r="D12" i="3"/>
  <c r="G12" i="3"/>
  <c r="C12" i="3"/>
  <c r="E12" i="3"/>
  <c r="H12" i="3"/>
  <c r="A13" i="3"/>
  <c r="B13" i="3"/>
  <c r="C13" i="3"/>
  <c r="E13" i="3"/>
  <c r="D13" i="3"/>
  <c r="G13" i="3"/>
  <c r="H13" i="3"/>
  <c r="A14" i="3"/>
  <c r="C14" i="3"/>
  <c r="E14" i="3"/>
  <c r="D14" i="3"/>
  <c r="G14" i="3"/>
  <c r="H14" i="3"/>
  <c r="B14" i="3"/>
  <c r="A15" i="3"/>
  <c r="D15" i="3"/>
  <c r="E15" i="3"/>
  <c r="G15" i="3"/>
  <c r="C15" i="3"/>
  <c r="H15" i="3"/>
  <c r="B15" i="3"/>
  <c r="A16" i="3"/>
  <c r="B16" i="3"/>
  <c r="D16" i="3"/>
  <c r="G16" i="3"/>
  <c r="C16" i="3"/>
  <c r="E16" i="3"/>
  <c r="H16" i="3"/>
  <c r="A17" i="3"/>
  <c r="D17" i="3"/>
  <c r="G17" i="3"/>
  <c r="C17" i="3"/>
  <c r="E17" i="3"/>
  <c r="H17" i="3"/>
  <c r="B17" i="3"/>
  <c r="A18" i="3"/>
  <c r="C18" i="3"/>
  <c r="E18" i="3"/>
  <c r="D18" i="3"/>
  <c r="G18" i="3"/>
  <c r="H18" i="3"/>
  <c r="B18" i="3"/>
  <c r="A19" i="3"/>
  <c r="B19" i="3"/>
  <c r="C19" i="3"/>
  <c r="D19" i="3"/>
  <c r="E19" i="3"/>
  <c r="G19" i="3"/>
  <c r="H19" i="3"/>
  <c r="A20" i="3"/>
  <c r="B20" i="3"/>
  <c r="D20" i="3"/>
  <c r="G20" i="3"/>
  <c r="C20" i="3"/>
  <c r="H20" i="3"/>
  <c r="A21" i="3"/>
  <c r="B21" i="3"/>
  <c r="C21" i="3"/>
  <c r="E21" i="3"/>
  <c r="D21" i="3"/>
  <c r="G21" i="3"/>
  <c r="H21" i="3"/>
  <c r="A22" i="3"/>
  <c r="C22" i="3"/>
  <c r="E22" i="3"/>
  <c r="D22" i="3"/>
  <c r="G22" i="3"/>
  <c r="H22" i="3"/>
  <c r="B22" i="3"/>
  <c r="A23" i="3"/>
  <c r="D23" i="3"/>
  <c r="E23" i="3"/>
  <c r="G23" i="3"/>
  <c r="C23" i="3"/>
  <c r="H23" i="3"/>
  <c r="B23" i="3"/>
  <c r="A24" i="3"/>
  <c r="B24" i="3"/>
  <c r="D24" i="3"/>
  <c r="G24" i="3"/>
  <c r="C24" i="3"/>
  <c r="E24" i="3"/>
  <c r="H24" i="3"/>
  <c r="A25" i="3"/>
  <c r="D25" i="3"/>
  <c r="G25" i="3"/>
  <c r="C25" i="3"/>
  <c r="H25" i="3"/>
  <c r="B25" i="3"/>
  <c r="A26" i="3"/>
  <c r="C26" i="3"/>
  <c r="E26" i="3"/>
  <c r="D26" i="3"/>
  <c r="G26" i="3"/>
  <c r="H26" i="3"/>
  <c r="B26" i="3"/>
  <c r="A27" i="3"/>
  <c r="B27" i="3"/>
  <c r="C27" i="3"/>
  <c r="D27" i="3"/>
  <c r="E27" i="3"/>
  <c r="G27" i="3"/>
  <c r="H27" i="3"/>
  <c r="A28" i="3"/>
  <c r="B28" i="3"/>
  <c r="D28" i="3"/>
  <c r="G28" i="3"/>
  <c r="C28" i="3"/>
  <c r="E28" i="3"/>
  <c r="H28" i="3"/>
  <c r="A29" i="3"/>
  <c r="B29" i="3"/>
  <c r="C29" i="3"/>
  <c r="E29" i="3"/>
  <c r="D29" i="3"/>
  <c r="G29" i="3"/>
  <c r="H29" i="3"/>
  <c r="A30" i="3"/>
  <c r="C30" i="3"/>
  <c r="E30" i="3"/>
  <c r="D30" i="3"/>
  <c r="G30" i="3"/>
  <c r="H30" i="3"/>
  <c r="B30" i="3"/>
  <c r="A31" i="3"/>
  <c r="D31" i="3"/>
  <c r="G31" i="3"/>
  <c r="C31" i="3"/>
  <c r="E31" i="3"/>
  <c r="H31" i="3"/>
  <c r="B31" i="3"/>
  <c r="A32" i="3"/>
  <c r="B32" i="3"/>
  <c r="D32" i="3"/>
  <c r="G32" i="3"/>
  <c r="C32" i="3"/>
  <c r="E32" i="3"/>
  <c r="H32" i="3"/>
  <c r="A33" i="3"/>
  <c r="D33" i="3"/>
  <c r="G33" i="3"/>
  <c r="C33" i="3"/>
  <c r="E33" i="3"/>
  <c r="H33" i="3"/>
  <c r="B33" i="3"/>
  <c r="A34" i="3"/>
  <c r="C34" i="3"/>
  <c r="E34" i="3"/>
  <c r="D34" i="3"/>
  <c r="G34" i="3"/>
  <c r="H34" i="3"/>
  <c r="B34" i="3"/>
  <c r="A35" i="3"/>
  <c r="B35" i="3"/>
  <c r="C35" i="3"/>
  <c r="D35" i="3"/>
  <c r="E35" i="3"/>
  <c r="G35" i="3"/>
  <c r="H35" i="3"/>
  <c r="A36" i="3"/>
  <c r="B36" i="3"/>
  <c r="D36" i="3"/>
  <c r="G36" i="3"/>
  <c r="C36" i="3"/>
  <c r="E36" i="3"/>
  <c r="H36" i="3"/>
  <c r="A37" i="3"/>
  <c r="B37" i="3"/>
  <c r="C37" i="3"/>
  <c r="E37" i="3"/>
  <c r="D37" i="3"/>
  <c r="G37" i="3"/>
  <c r="H37" i="3"/>
  <c r="A38" i="3"/>
  <c r="C38" i="3"/>
  <c r="E38" i="3"/>
  <c r="D38" i="3"/>
  <c r="G38" i="3"/>
  <c r="H38" i="3"/>
  <c r="B38" i="3"/>
  <c r="A39" i="3"/>
  <c r="D39" i="3"/>
  <c r="G39" i="3"/>
  <c r="C39" i="3"/>
  <c r="E39" i="3"/>
  <c r="H39" i="3"/>
  <c r="B39" i="3"/>
  <c r="A40" i="3"/>
  <c r="B40" i="3"/>
  <c r="D40" i="3"/>
  <c r="G40" i="3"/>
  <c r="C40" i="3"/>
  <c r="E40" i="3"/>
  <c r="H40" i="3"/>
  <c r="A41" i="3"/>
  <c r="D41" i="3"/>
  <c r="G41" i="3"/>
  <c r="C41" i="3"/>
  <c r="E41" i="3"/>
  <c r="H41" i="3"/>
  <c r="B41" i="3"/>
  <c r="A42" i="3"/>
  <c r="C42" i="3"/>
  <c r="E42" i="3"/>
  <c r="D42" i="3"/>
  <c r="G42" i="3"/>
  <c r="H42" i="3"/>
  <c r="B42" i="3"/>
  <c r="A43" i="3"/>
  <c r="B43" i="3"/>
  <c r="C43" i="3"/>
  <c r="D43" i="3"/>
  <c r="G43" i="3"/>
  <c r="H43" i="3"/>
  <c r="A44" i="3"/>
  <c r="B44" i="3"/>
  <c r="D44" i="3"/>
  <c r="G44" i="3"/>
  <c r="C44" i="3"/>
  <c r="E44" i="3"/>
  <c r="H44" i="3"/>
  <c r="A45" i="3"/>
  <c r="B45" i="3"/>
  <c r="C45" i="3"/>
  <c r="E45" i="3"/>
  <c r="D45" i="3"/>
  <c r="G45" i="3"/>
  <c r="H45" i="3"/>
  <c r="A46" i="3"/>
  <c r="C46" i="3"/>
  <c r="E46" i="3"/>
  <c r="D46" i="3"/>
  <c r="G46" i="3"/>
  <c r="H46" i="3"/>
  <c r="B46" i="3"/>
  <c r="A47" i="3"/>
  <c r="D47" i="3"/>
  <c r="G47" i="3"/>
  <c r="C47" i="3"/>
  <c r="E47" i="3"/>
  <c r="H47" i="3"/>
  <c r="B47" i="3"/>
  <c r="A48" i="3"/>
  <c r="B48" i="3"/>
  <c r="D48" i="3"/>
  <c r="G48" i="3"/>
  <c r="C48" i="3"/>
  <c r="E48" i="3"/>
  <c r="H48" i="3"/>
  <c r="A49" i="3"/>
  <c r="D49" i="3"/>
  <c r="G49" i="3"/>
  <c r="C49" i="3"/>
  <c r="E49" i="3"/>
  <c r="H49" i="3"/>
  <c r="B49" i="3"/>
  <c r="A50" i="3"/>
  <c r="C50" i="3"/>
  <c r="E50" i="3"/>
  <c r="D50" i="3"/>
  <c r="G50" i="3"/>
  <c r="H50" i="3"/>
  <c r="B50" i="3"/>
  <c r="A51" i="3"/>
  <c r="B51" i="3"/>
  <c r="C51" i="3"/>
  <c r="D51" i="3"/>
  <c r="E51" i="3"/>
  <c r="G51" i="3"/>
  <c r="H51" i="3"/>
  <c r="A52" i="3"/>
  <c r="B52" i="3"/>
  <c r="D52" i="3"/>
  <c r="G52" i="3"/>
  <c r="C52" i="3"/>
  <c r="E52" i="3"/>
  <c r="H52" i="3"/>
  <c r="A53" i="3"/>
  <c r="C53" i="3"/>
  <c r="E53" i="3"/>
  <c r="D53" i="3"/>
  <c r="G53" i="3"/>
  <c r="H53" i="3"/>
  <c r="B53" i="3"/>
  <c r="A54" i="3"/>
  <c r="C54" i="3"/>
  <c r="E54" i="3"/>
  <c r="D54" i="3"/>
  <c r="G54" i="3"/>
  <c r="H54" i="3"/>
  <c r="B54" i="3"/>
  <c r="A55" i="3"/>
  <c r="D55" i="3"/>
  <c r="E55" i="3"/>
  <c r="G55" i="3"/>
  <c r="C55" i="3"/>
  <c r="H55" i="3"/>
  <c r="B55" i="3"/>
  <c r="A56" i="3"/>
  <c r="B56" i="3"/>
  <c r="D56" i="3"/>
  <c r="G56" i="3"/>
  <c r="C56" i="3"/>
  <c r="E56" i="3"/>
  <c r="H56" i="3"/>
  <c r="A57" i="3"/>
  <c r="C57" i="3"/>
  <c r="E57" i="3"/>
  <c r="D57" i="3"/>
  <c r="G57" i="3"/>
  <c r="H57" i="3"/>
  <c r="B57" i="3"/>
  <c r="A58" i="3"/>
  <c r="C58" i="3"/>
  <c r="E58" i="3"/>
  <c r="D58" i="3"/>
  <c r="G58" i="3"/>
  <c r="H58" i="3"/>
  <c r="B58" i="3"/>
  <c r="A59" i="3"/>
  <c r="B59" i="3"/>
  <c r="C59" i="3"/>
  <c r="D59" i="3"/>
  <c r="E59" i="3"/>
  <c r="G59" i="3"/>
  <c r="H59" i="3"/>
  <c r="A60" i="3"/>
  <c r="B60" i="3"/>
  <c r="C60" i="3"/>
  <c r="E60" i="3"/>
  <c r="D60" i="3"/>
  <c r="G60" i="3"/>
  <c r="H60" i="3"/>
  <c r="A61" i="3"/>
  <c r="B61" i="3"/>
  <c r="C61" i="3"/>
  <c r="E61" i="3"/>
  <c r="D61" i="3"/>
  <c r="G61" i="3"/>
  <c r="H61" i="3"/>
  <c r="A62" i="3"/>
  <c r="D62" i="3"/>
  <c r="G62" i="3"/>
  <c r="C62" i="3"/>
  <c r="E62" i="3"/>
  <c r="H62" i="3"/>
  <c r="B62" i="3"/>
  <c r="A63" i="3"/>
  <c r="D63" i="3"/>
  <c r="G63" i="3"/>
  <c r="C63" i="3"/>
  <c r="E63" i="3"/>
  <c r="H63" i="3"/>
  <c r="B63" i="3"/>
  <c r="A64" i="3"/>
  <c r="B64" i="3"/>
  <c r="D64" i="3"/>
  <c r="E64" i="3"/>
  <c r="G64" i="3"/>
  <c r="C64" i="3"/>
  <c r="H64" i="3"/>
  <c r="A65" i="3"/>
  <c r="C65" i="3"/>
  <c r="E65" i="3"/>
  <c r="D65" i="3"/>
  <c r="G65" i="3"/>
  <c r="H65" i="3"/>
  <c r="B65" i="3"/>
  <c r="A66" i="3"/>
  <c r="C66" i="3"/>
  <c r="E66" i="3"/>
  <c r="D66" i="3"/>
  <c r="G66" i="3"/>
  <c r="H66" i="3"/>
  <c r="B66" i="3"/>
  <c r="A67" i="3"/>
  <c r="B67" i="3"/>
  <c r="C67" i="3"/>
  <c r="D67" i="3"/>
  <c r="E67" i="3"/>
  <c r="G67" i="3"/>
  <c r="H67" i="3"/>
  <c r="A68" i="3"/>
  <c r="B68" i="3"/>
  <c r="D68" i="3"/>
  <c r="G68" i="3"/>
  <c r="C68" i="3"/>
  <c r="E68" i="3"/>
  <c r="H68" i="3"/>
  <c r="A69" i="3"/>
  <c r="B69" i="3"/>
  <c r="D69" i="3"/>
  <c r="G69" i="3"/>
  <c r="C69" i="3"/>
  <c r="E69" i="3"/>
  <c r="H69" i="3"/>
  <c r="A70" i="3"/>
  <c r="C70" i="3"/>
  <c r="E70" i="3"/>
  <c r="D70" i="3"/>
  <c r="G70" i="3"/>
  <c r="H70" i="3"/>
  <c r="B70" i="3"/>
  <c r="A71" i="3"/>
  <c r="D71" i="3"/>
  <c r="G71" i="3"/>
  <c r="C71" i="3"/>
  <c r="E71" i="3"/>
  <c r="H71" i="3"/>
  <c r="B71" i="3"/>
  <c r="A72" i="3"/>
  <c r="B72" i="3"/>
  <c r="D72" i="3"/>
  <c r="G72" i="3"/>
  <c r="C72" i="3"/>
  <c r="E72" i="3"/>
  <c r="H72" i="3"/>
  <c r="BL2" i="7"/>
  <c r="AY2" i="7"/>
  <c r="BL3" i="7"/>
  <c r="BK3" i="7"/>
  <c r="AY3" i="7"/>
  <c r="BL4" i="7"/>
  <c r="AY4" i="7"/>
  <c r="BL5" i="7"/>
  <c r="BK5" i="7"/>
  <c r="AY5" i="7"/>
  <c r="BL6" i="7"/>
  <c r="AY6" i="7"/>
  <c r="BL7" i="7"/>
  <c r="BK7" i="7"/>
  <c r="AY7" i="7"/>
  <c r="BL8" i="7"/>
  <c r="BK8" i="7"/>
  <c r="BJ8" i="7"/>
  <c r="BI8" i="7"/>
  <c r="BH8" i="7"/>
  <c r="BG8" i="7"/>
  <c r="BF8" i="7"/>
  <c r="BE8" i="7"/>
  <c r="BD8" i="7"/>
  <c r="BC8" i="7"/>
  <c r="AY8" i="7"/>
  <c r="BL9" i="7"/>
  <c r="BK9" i="7"/>
  <c r="BJ9" i="7"/>
  <c r="BI9" i="7"/>
  <c r="BH9" i="7"/>
  <c r="BG9" i="7"/>
  <c r="BF9" i="7"/>
  <c r="BE9" i="7"/>
  <c r="BD9" i="7"/>
  <c r="BC9" i="7"/>
  <c r="AY9" i="7"/>
  <c r="BL10" i="7"/>
  <c r="BK10" i="7"/>
  <c r="BJ10" i="7"/>
  <c r="BI10" i="7"/>
  <c r="BH10" i="7"/>
  <c r="BG10" i="7"/>
  <c r="BF10" i="7"/>
  <c r="BE10" i="7"/>
  <c r="BD10" i="7"/>
  <c r="BC10" i="7"/>
  <c r="AY10" i="7"/>
  <c r="G134" i="7"/>
  <c r="G135" i="7"/>
  <c r="G136" i="7"/>
  <c r="G137" i="7"/>
  <c r="G138" i="7"/>
  <c r="G139" i="7"/>
  <c r="G140" i="7"/>
  <c r="G141" i="7"/>
  <c r="G142" i="7"/>
  <c r="G144" i="7"/>
  <c r="G145" i="7"/>
  <c r="G146" i="7"/>
  <c r="G147" i="7"/>
  <c r="G148" i="7"/>
  <c r="G149" i="7"/>
  <c r="G150" i="7"/>
  <c r="G151" i="7"/>
  <c r="G152" i="7"/>
  <c r="G153" i="7"/>
  <c r="G156" i="7"/>
  <c r="G157" i="7"/>
  <c r="G158" i="7"/>
  <c r="G21" i="7"/>
  <c r="E22" i="7"/>
  <c r="F22" i="7"/>
  <c r="AU22" i="7"/>
  <c r="G22" i="7"/>
  <c r="Z22" i="7"/>
  <c r="E23" i="7"/>
  <c r="F23" i="7"/>
  <c r="E24" i="7"/>
  <c r="F24" i="7"/>
  <c r="Z24" i="7"/>
  <c r="E25" i="7"/>
  <c r="F25" i="7"/>
  <c r="E26" i="7"/>
  <c r="F26" i="7"/>
  <c r="E27" i="7"/>
  <c r="F27" i="7"/>
  <c r="Z27" i="7"/>
  <c r="G27" i="7"/>
  <c r="AU27" i="7"/>
  <c r="AT27" i="7"/>
  <c r="E28" i="7"/>
  <c r="F28" i="7"/>
  <c r="G28" i="7"/>
  <c r="E29" i="7"/>
  <c r="F29" i="7"/>
  <c r="G29" i="7"/>
  <c r="AU29" i="7"/>
  <c r="E30" i="7"/>
  <c r="F30" i="7"/>
  <c r="G30" i="7"/>
  <c r="Z30" i="7"/>
  <c r="AU30" i="7"/>
  <c r="E31" i="7"/>
  <c r="F31" i="7"/>
  <c r="E32" i="7"/>
  <c r="F32" i="7"/>
  <c r="Z32" i="7"/>
  <c r="E33" i="7"/>
  <c r="F33" i="7"/>
  <c r="E34" i="7"/>
  <c r="F34" i="7"/>
  <c r="E35" i="7"/>
  <c r="F35" i="7"/>
  <c r="Z35" i="7"/>
  <c r="G35" i="7"/>
  <c r="AU35" i="7"/>
  <c r="AT35" i="7"/>
  <c r="E36" i="7"/>
  <c r="F36" i="7"/>
  <c r="Z36" i="7"/>
  <c r="E37" i="7"/>
  <c r="F37" i="7"/>
  <c r="AU37" i="7"/>
  <c r="E38" i="7"/>
  <c r="F38" i="7"/>
  <c r="AU38" i="7"/>
  <c r="E39" i="7"/>
  <c r="F39" i="7"/>
  <c r="E40" i="7"/>
  <c r="F40" i="7"/>
  <c r="Z40" i="7"/>
  <c r="E41" i="7"/>
  <c r="F41" i="7"/>
  <c r="AU41" i="7"/>
  <c r="G41" i="7"/>
  <c r="Z41" i="7"/>
  <c r="AT41" i="7"/>
  <c r="E42" i="7"/>
  <c r="F42" i="7"/>
  <c r="G42" i="7"/>
  <c r="E43" i="7"/>
  <c r="F43" i="7"/>
  <c r="AU43" i="7"/>
  <c r="E44" i="7"/>
  <c r="F44" i="7"/>
  <c r="Z44" i="7"/>
  <c r="E45" i="7"/>
  <c r="F45" i="7"/>
  <c r="AU45" i="7"/>
  <c r="E46" i="7"/>
  <c r="F46" i="7"/>
  <c r="E47" i="7"/>
  <c r="F47" i="7"/>
  <c r="E48" i="7"/>
  <c r="F48" i="7"/>
  <c r="Z48" i="7"/>
  <c r="G48" i="7"/>
  <c r="AU48" i="7"/>
  <c r="E49" i="7"/>
  <c r="F49" i="7"/>
  <c r="Z49" i="7"/>
  <c r="E50" i="7"/>
  <c r="F50" i="7"/>
  <c r="E51" i="7"/>
  <c r="F51" i="7"/>
  <c r="G51" i="7"/>
  <c r="Z51" i="7"/>
  <c r="E52" i="7"/>
  <c r="F52" i="7"/>
  <c r="G52" i="7"/>
  <c r="E53" i="7"/>
  <c r="F53" i="7"/>
  <c r="E54" i="7"/>
  <c r="F54" i="7"/>
  <c r="AU54" i="7"/>
  <c r="E55" i="7"/>
  <c r="F55" i="7"/>
  <c r="E56" i="7"/>
  <c r="F56" i="7"/>
  <c r="Z56" i="7"/>
  <c r="G56" i="7"/>
  <c r="AU56" i="7"/>
  <c r="E57" i="7"/>
  <c r="F57" i="7"/>
  <c r="Z57" i="7"/>
  <c r="E58" i="7"/>
  <c r="F58" i="7"/>
  <c r="AU58" i="7"/>
  <c r="E59" i="7"/>
  <c r="F59" i="7"/>
  <c r="G59" i="7"/>
  <c r="AU59" i="7"/>
  <c r="E60" i="7"/>
  <c r="F60" i="7"/>
  <c r="E61" i="7"/>
  <c r="F61" i="7"/>
  <c r="E62" i="7"/>
  <c r="F62" i="7"/>
  <c r="G62" i="7"/>
  <c r="Z62" i="7"/>
  <c r="AU62" i="7"/>
  <c r="E63" i="7"/>
  <c r="F63" i="7"/>
  <c r="E64" i="7"/>
  <c r="F64" i="7"/>
  <c r="Z64" i="7"/>
  <c r="G64" i="7"/>
  <c r="AU64" i="7"/>
  <c r="E65" i="7"/>
  <c r="F65" i="7"/>
  <c r="AU65" i="7"/>
  <c r="G65" i="7"/>
  <c r="Z65" i="7"/>
  <c r="E66" i="7"/>
  <c r="F66" i="7"/>
  <c r="AU66" i="7"/>
  <c r="E67" i="7"/>
  <c r="F67" i="7"/>
  <c r="G67" i="7"/>
  <c r="Z67" i="7"/>
  <c r="E68" i="7"/>
  <c r="F68" i="7"/>
  <c r="E69" i="7"/>
  <c r="F69" i="7"/>
  <c r="AU69" i="7"/>
  <c r="G69" i="7"/>
  <c r="E70" i="7"/>
  <c r="F70" i="7"/>
  <c r="G70" i="7"/>
  <c r="E71" i="7"/>
  <c r="F71" i="7"/>
  <c r="E72" i="7"/>
  <c r="F72" i="7"/>
  <c r="G72" i="7"/>
  <c r="Z72" i="7"/>
  <c r="AU72" i="7"/>
  <c r="E73" i="7"/>
  <c r="F73" i="7"/>
  <c r="Z73" i="7"/>
  <c r="E74" i="7"/>
  <c r="F74" i="7"/>
  <c r="E75" i="7"/>
  <c r="F75" i="7"/>
  <c r="Z75" i="7"/>
  <c r="E76" i="7"/>
  <c r="F76" i="7"/>
  <c r="G76" i="7"/>
  <c r="E77" i="7"/>
  <c r="F77" i="7"/>
  <c r="G77" i="7"/>
  <c r="Z77" i="7"/>
  <c r="E78" i="7"/>
  <c r="F78" i="7"/>
  <c r="Z78" i="7"/>
  <c r="E79" i="7"/>
  <c r="F79" i="7"/>
  <c r="E80" i="7"/>
  <c r="F80" i="7"/>
  <c r="Z80" i="7"/>
  <c r="E81" i="7"/>
  <c r="F81" i="7"/>
  <c r="Z81" i="7"/>
  <c r="E82" i="7"/>
  <c r="F82" i="7"/>
  <c r="AU82" i="7"/>
  <c r="E83" i="7"/>
  <c r="F83" i="7"/>
  <c r="Z83" i="7"/>
  <c r="E84" i="7"/>
  <c r="F84" i="7"/>
  <c r="E85" i="7"/>
  <c r="F85" i="7"/>
  <c r="G85" i="7"/>
  <c r="Z85" i="7"/>
  <c r="E86" i="7"/>
  <c r="F86" i="7"/>
  <c r="E87" i="7"/>
  <c r="F87" i="7"/>
  <c r="E88" i="7"/>
  <c r="F88" i="7"/>
  <c r="E89" i="7"/>
  <c r="F89" i="7"/>
  <c r="Z89" i="7"/>
  <c r="E90" i="7"/>
  <c r="F90" i="7"/>
  <c r="Z90" i="7"/>
  <c r="G90" i="7"/>
  <c r="E91" i="7"/>
  <c r="F91" i="7"/>
  <c r="Z91" i="7"/>
  <c r="E92" i="7"/>
  <c r="F92" i="7"/>
  <c r="Z92" i="7"/>
  <c r="G92" i="7"/>
  <c r="AU92" i="7"/>
  <c r="E93" i="7"/>
  <c r="F93" i="7"/>
  <c r="Z93" i="7"/>
  <c r="G94" i="7"/>
  <c r="Z94" i="7"/>
  <c r="AU94" i="7"/>
  <c r="AT94" i="7"/>
  <c r="AS94" i="7"/>
  <c r="AR94" i="7"/>
  <c r="AQ94" i="7"/>
  <c r="AP94" i="7"/>
  <c r="AO94" i="7"/>
  <c r="AN94" i="7"/>
  <c r="AM94" i="7"/>
  <c r="AL94" i="7"/>
  <c r="AI94" i="7"/>
  <c r="G95" i="7"/>
  <c r="Z95" i="7"/>
  <c r="AU95" i="7"/>
  <c r="AT95" i="7"/>
  <c r="AS95" i="7"/>
  <c r="AR95" i="7"/>
  <c r="AQ95" i="7"/>
  <c r="G96" i="7"/>
  <c r="Z96" i="7"/>
  <c r="AU96" i="7"/>
  <c r="AT96" i="7"/>
  <c r="AS96" i="7"/>
  <c r="AR96" i="7"/>
  <c r="G97" i="7"/>
  <c r="Z97" i="7"/>
  <c r="AU97" i="7"/>
  <c r="AT97" i="7"/>
  <c r="G98" i="7"/>
  <c r="Z98" i="7"/>
  <c r="AU98" i="7"/>
  <c r="U99" i="7"/>
  <c r="Z99" i="7"/>
  <c r="AU99" i="7"/>
  <c r="G100" i="7"/>
  <c r="Z100" i="7"/>
  <c r="AU100" i="7"/>
  <c r="AS100" i="7"/>
  <c r="AR100" i="7"/>
  <c r="AQ100" i="7"/>
  <c r="AP100" i="7"/>
  <c r="AT100" i="7"/>
  <c r="AO100" i="7"/>
  <c r="AN100" i="7"/>
  <c r="AM100" i="7"/>
  <c r="AL100" i="7"/>
  <c r="G101" i="7"/>
  <c r="Z101" i="7"/>
  <c r="AU101" i="7"/>
  <c r="AT101" i="7"/>
  <c r="G102" i="7"/>
  <c r="Z102" i="7"/>
  <c r="AU102" i="7"/>
  <c r="AT102" i="7"/>
  <c r="AS102" i="7"/>
  <c r="AR102" i="7"/>
  <c r="AQ102" i="7"/>
  <c r="AP102" i="7"/>
  <c r="AO102" i="7"/>
  <c r="AN102" i="7"/>
  <c r="AM102" i="7"/>
  <c r="AL102" i="7"/>
  <c r="G104" i="7"/>
  <c r="Z104" i="7"/>
  <c r="AU104" i="7"/>
  <c r="AT104" i="7"/>
  <c r="AS104" i="7"/>
  <c r="AR104" i="7"/>
  <c r="AQ104" i="7"/>
  <c r="G105" i="7"/>
  <c r="Z105" i="7"/>
  <c r="AU105" i="7"/>
  <c r="G106" i="7"/>
  <c r="Z106" i="7"/>
  <c r="AU106" i="7"/>
  <c r="G107" i="7"/>
  <c r="Z107" i="7"/>
  <c r="AU107" i="7"/>
  <c r="AT107" i="7"/>
  <c r="G108" i="7"/>
  <c r="Z108" i="7"/>
  <c r="AU108" i="7"/>
  <c r="G109" i="7"/>
  <c r="Z109" i="7"/>
  <c r="AU109" i="7"/>
  <c r="AS109" i="7"/>
  <c r="AR109" i="7"/>
  <c r="AT109" i="7"/>
  <c r="AQ109" i="7"/>
  <c r="AP109" i="7"/>
  <c r="AO109" i="7"/>
  <c r="AN109" i="7"/>
  <c r="AM109" i="7"/>
  <c r="AL109" i="7"/>
  <c r="G110" i="7"/>
  <c r="Z110" i="7"/>
  <c r="AU110" i="7"/>
  <c r="AT110" i="7"/>
  <c r="G111" i="7"/>
  <c r="Z111" i="7"/>
  <c r="AU111" i="7"/>
  <c r="AT111" i="7"/>
  <c r="AS111" i="7"/>
  <c r="AR111" i="7"/>
  <c r="AQ111" i="7"/>
  <c r="AP111" i="7"/>
  <c r="AO111" i="7"/>
  <c r="AN111" i="7"/>
  <c r="AM111" i="7"/>
  <c r="AL111" i="7"/>
  <c r="AI111" i="7"/>
  <c r="G112" i="7"/>
  <c r="Z112" i="7"/>
  <c r="AU112" i="7"/>
  <c r="AT112" i="7"/>
  <c r="AS112" i="7"/>
  <c r="AR112" i="7"/>
  <c r="AQ112" i="7"/>
  <c r="G113" i="7"/>
  <c r="Z113" i="7"/>
  <c r="AU113" i="7"/>
  <c r="G114" i="7"/>
  <c r="Z114" i="7"/>
  <c r="AU114" i="7"/>
  <c r="AT114" i="7"/>
  <c r="G115" i="7"/>
  <c r="Z115" i="7"/>
  <c r="AU115" i="7"/>
  <c r="AT115" i="7"/>
  <c r="G116" i="7"/>
  <c r="Z116" i="7"/>
  <c r="AU116" i="7"/>
  <c r="G117" i="7"/>
  <c r="Z117" i="7"/>
  <c r="AU117" i="7"/>
  <c r="AS117" i="7"/>
  <c r="AR117" i="7"/>
  <c r="AQ117" i="7"/>
  <c r="AP117" i="7"/>
  <c r="AO117" i="7"/>
  <c r="AN117" i="7"/>
  <c r="AM117" i="7"/>
  <c r="AL117" i="7"/>
  <c r="AT117" i="7"/>
  <c r="G118" i="7"/>
  <c r="Z118" i="7"/>
  <c r="AU118" i="7"/>
  <c r="AT118" i="7"/>
  <c r="G119" i="7"/>
  <c r="Z119" i="7"/>
  <c r="AU119" i="7"/>
  <c r="AT119" i="7"/>
  <c r="AS119" i="7"/>
  <c r="AR119" i="7"/>
  <c r="AQ119" i="7"/>
  <c r="AP119" i="7"/>
  <c r="AO119" i="7"/>
  <c r="AN119" i="7"/>
  <c r="AM119" i="7"/>
  <c r="AL119" i="7"/>
  <c r="G120" i="7"/>
  <c r="Z120" i="7"/>
  <c r="AU120" i="7"/>
  <c r="AT120" i="7"/>
  <c r="AS120" i="7"/>
  <c r="AR120" i="7"/>
  <c r="AQ120" i="7"/>
  <c r="G121" i="7"/>
  <c r="Z121" i="7"/>
  <c r="AU121" i="7"/>
  <c r="AT121" i="7"/>
  <c r="G122" i="7"/>
  <c r="Z122" i="7"/>
  <c r="AU122" i="7"/>
  <c r="AS122" i="7"/>
  <c r="AT122" i="7"/>
  <c r="G123" i="7"/>
  <c r="Z123" i="7"/>
  <c r="AU123" i="7"/>
  <c r="AT123" i="7"/>
  <c r="G124" i="7"/>
  <c r="Z124" i="7"/>
  <c r="AU124" i="7"/>
  <c r="G125" i="7"/>
  <c r="Z125" i="7"/>
  <c r="AU125" i="7"/>
  <c r="AT125" i="7"/>
  <c r="G126" i="7"/>
  <c r="Z126" i="7"/>
  <c r="AU126" i="7"/>
  <c r="G127" i="7"/>
  <c r="Z127" i="7"/>
  <c r="AU127" i="7"/>
  <c r="G128" i="7"/>
  <c r="Z128" i="7"/>
  <c r="AU128" i="7"/>
  <c r="AT128" i="7"/>
  <c r="AS128" i="7"/>
  <c r="AR128" i="7"/>
  <c r="AQ128" i="7"/>
  <c r="AP128" i="7"/>
  <c r="AO128" i="7"/>
  <c r="AN128" i="7"/>
  <c r="AM128" i="7"/>
  <c r="AL128" i="7"/>
  <c r="G129" i="7"/>
  <c r="Z129" i="7"/>
  <c r="AU129" i="7"/>
  <c r="G130" i="7"/>
  <c r="Z130" i="7"/>
  <c r="AU130" i="7"/>
  <c r="G131" i="7"/>
  <c r="Z131" i="7"/>
  <c r="AU131" i="7"/>
  <c r="AT131" i="7"/>
  <c r="AS131" i="7"/>
  <c r="G132" i="7"/>
  <c r="Z132" i="7"/>
  <c r="AU132" i="7"/>
  <c r="AT132" i="7"/>
  <c r="G133" i="7"/>
  <c r="Z133" i="7"/>
  <c r="AU133" i="7"/>
  <c r="Z134" i="7"/>
  <c r="AU134" i="7"/>
  <c r="Z135" i="7"/>
  <c r="AU135" i="7"/>
  <c r="Z136" i="7"/>
  <c r="AU136" i="7"/>
  <c r="Z137" i="7"/>
  <c r="AU137" i="7"/>
  <c r="Z138" i="7"/>
  <c r="AU138" i="7"/>
  <c r="Z139" i="7"/>
  <c r="AU139" i="7"/>
  <c r="Z140" i="7"/>
  <c r="AU140" i="7"/>
  <c r="Z141" i="7"/>
  <c r="AU141" i="7"/>
  <c r="Z142" i="7"/>
  <c r="AU142" i="7"/>
  <c r="Z143" i="7"/>
  <c r="AU143" i="7"/>
  <c r="Z144" i="7"/>
  <c r="AU144" i="7"/>
  <c r="Z145" i="7"/>
  <c r="AU145" i="7"/>
  <c r="Z146" i="7"/>
  <c r="AU146" i="7"/>
  <c r="Z147" i="7"/>
  <c r="AU147" i="7"/>
  <c r="Z148" i="7"/>
  <c r="AU148" i="7"/>
  <c r="Z149" i="7"/>
  <c r="AU149" i="7"/>
  <c r="Z150" i="7"/>
  <c r="AU150" i="7"/>
  <c r="Z151" i="7"/>
  <c r="AU151" i="7"/>
  <c r="Z152" i="7"/>
  <c r="AU152" i="7"/>
  <c r="Z153" i="7"/>
  <c r="AU153" i="7"/>
  <c r="Z154" i="7"/>
  <c r="AU154" i="7"/>
  <c r="Z155" i="7"/>
  <c r="AU155" i="7"/>
  <c r="Z156" i="7"/>
  <c r="AU156" i="7"/>
  <c r="Z157" i="7"/>
  <c r="AU157" i="7"/>
  <c r="Z158" i="7"/>
  <c r="AU158" i="7"/>
  <c r="Z159" i="7"/>
  <c r="AU159" i="7"/>
  <c r="Z160" i="7"/>
  <c r="AU160" i="7"/>
  <c r="Z161" i="7"/>
  <c r="AU161" i="7"/>
  <c r="Z162" i="7"/>
  <c r="AU162" i="7"/>
  <c r="Z163" i="7"/>
  <c r="AU163" i="7"/>
  <c r="BL11" i="7"/>
  <c r="AY11" i="7"/>
  <c r="BL12" i="7"/>
  <c r="AY12" i="7"/>
  <c r="AB13" i="7"/>
  <c r="BL13" i="7"/>
  <c r="BK13" i="7"/>
  <c r="AY13" i="7"/>
  <c r="G99" i="7"/>
  <c r="AB14" i="7"/>
  <c r="BL14" i="7"/>
  <c r="AY14" i="7"/>
  <c r="BL15" i="7"/>
  <c r="AY15" i="7"/>
  <c r="F16" i="7"/>
  <c r="F17" i="7" s="1"/>
  <c r="AB16" i="7"/>
  <c r="BL16" i="7"/>
  <c r="AY16" i="7"/>
  <c r="C17" i="7"/>
  <c r="AB17" i="7"/>
  <c r="BL17" i="7"/>
  <c r="BK17" i="7"/>
  <c r="BJ17" i="7"/>
  <c r="BI17" i="7"/>
  <c r="BH17" i="7"/>
  <c r="BG17" i="7"/>
  <c r="BF17" i="7"/>
  <c r="BE17" i="7"/>
  <c r="BD17" i="7"/>
  <c r="BC17" i="7"/>
  <c r="AY17" i="7"/>
  <c r="BL18" i="7"/>
  <c r="BG18" i="7"/>
  <c r="BK18" i="7"/>
  <c r="BJ18" i="7"/>
  <c r="BI18" i="7"/>
  <c r="BH18" i="7"/>
  <c r="AY18" i="7"/>
  <c r="BL19" i="7"/>
  <c r="BK19" i="7"/>
  <c r="BJ19" i="7"/>
  <c r="AY19" i="7"/>
  <c r="BL20" i="7"/>
  <c r="AY20" i="7"/>
  <c r="BL21" i="7"/>
  <c r="BK21" i="7"/>
  <c r="BJ21" i="7"/>
  <c r="BI21" i="7"/>
  <c r="BH21" i="7"/>
  <c r="AY21" i="7"/>
  <c r="H22" i="7"/>
  <c r="BL22" i="7"/>
  <c r="AY22" i="7"/>
  <c r="H21" i="7"/>
  <c r="BL23" i="7"/>
  <c r="BK23" i="7"/>
  <c r="BJ23" i="7"/>
  <c r="BI23" i="7"/>
  <c r="BH23" i="7"/>
  <c r="AY23" i="7"/>
  <c r="I162" i="7"/>
  <c r="BL24" i="7"/>
  <c r="AY24" i="7"/>
  <c r="J72" i="7"/>
  <c r="BL25" i="7"/>
  <c r="BK25" i="7"/>
  <c r="BJ25" i="7"/>
  <c r="BI25" i="7"/>
  <c r="BH25" i="7"/>
  <c r="BG25" i="7"/>
  <c r="BF25" i="7"/>
  <c r="BE25" i="7"/>
  <c r="BD25" i="7"/>
  <c r="BC25" i="7"/>
  <c r="BA25" i="7"/>
  <c r="AY25" i="7"/>
  <c r="J67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X26" i="7"/>
  <c r="AY26" i="7"/>
  <c r="J70" i="7"/>
  <c r="BL27" i="7"/>
  <c r="AY27" i="7"/>
  <c r="BL28" i="7"/>
  <c r="AY28" i="7"/>
  <c r="J65" i="7"/>
  <c r="BL29" i="7"/>
  <c r="BI29" i="7"/>
  <c r="BK29" i="7"/>
  <c r="BJ29" i="7"/>
  <c r="AY29" i="7"/>
  <c r="BL30" i="7"/>
  <c r="AY30" i="7"/>
  <c r="BL31" i="7"/>
  <c r="BJ31" i="7"/>
  <c r="BI31" i="7"/>
  <c r="BH31" i="7"/>
  <c r="BK31" i="7"/>
  <c r="AY31" i="7"/>
  <c r="J41" i="7"/>
  <c r="BL32" i="7"/>
  <c r="AY32" i="7"/>
  <c r="BL33" i="7"/>
  <c r="BK33" i="7"/>
  <c r="BJ33" i="7"/>
  <c r="BI33" i="7"/>
  <c r="BH33" i="7"/>
  <c r="BG33" i="7"/>
  <c r="BF33" i="7"/>
  <c r="AY33" i="7"/>
  <c r="J77" i="7"/>
  <c r="BL34" i="7"/>
  <c r="BK34" i="7"/>
  <c r="BJ34" i="7"/>
  <c r="BI34" i="7"/>
  <c r="BH34" i="7"/>
  <c r="BG34" i="7"/>
  <c r="BF34" i="7"/>
  <c r="BE34" i="7"/>
  <c r="BD34" i="7"/>
  <c r="BC34" i="7"/>
  <c r="AY34" i="7"/>
  <c r="BL35" i="7"/>
  <c r="AY35" i="7"/>
  <c r="BL36" i="7"/>
  <c r="AY36" i="7"/>
  <c r="BL37" i="7"/>
  <c r="BI37" i="7"/>
  <c r="BK37" i="7"/>
  <c r="BJ37" i="7"/>
  <c r="AY37" i="7"/>
  <c r="BL38" i="7"/>
  <c r="AY38" i="7"/>
  <c r="J85" i="7"/>
  <c r="BL39" i="7"/>
  <c r="BK39" i="7"/>
  <c r="AY39" i="7"/>
  <c r="BL40" i="7"/>
  <c r="AY40" i="7"/>
  <c r="J113" i="7"/>
  <c r="BL41" i="7"/>
  <c r="BK41" i="7"/>
  <c r="BJ41" i="7"/>
  <c r="BI41" i="7"/>
  <c r="BH41" i="7"/>
  <c r="BG41" i="7"/>
  <c r="BF41" i="7"/>
  <c r="AY41" i="7"/>
  <c r="BL42" i="7"/>
  <c r="BK42" i="7"/>
  <c r="BJ42" i="7"/>
  <c r="BI42" i="7"/>
  <c r="BH42" i="7"/>
  <c r="BG42" i="7"/>
  <c r="BF42" i="7"/>
  <c r="BE42" i="7"/>
  <c r="BD42" i="7"/>
  <c r="BC42" i="7"/>
  <c r="AY42" i="7"/>
  <c r="J124" i="7"/>
  <c r="BL43" i="7"/>
  <c r="AY43" i="7"/>
  <c r="BL44" i="7"/>
  <c r="BK44" i="7"/>
  <c r="AY44" i="7"/>
  <c r="BL45" i="7"/>
  <c r="BI45" i="7"/>
  <c r="BK45" i="7"/>
  <c r="BJ45" i="7"/>
  <c r="AY45" i="7"/>
  <c r="BL46" i="7"/>
  <c r="AY46" i="7"/>
  <c r="K27" i="7"/>
  <c r="BL47" i="7"/>
  <c r="BJ47" i="7"/>
  <c r="BI47" i="7"/>
  <c r="BH47" i="7"/>
  <c r="BK47" i="7"/>
  <c r="AY47" i="7"/>
  <c r="K28" i="7"/>
  <c r="BL48" i="7"/>
  <c r="AY48" i="7"/>
  <c r="K29" i="7"/>
  <c r="BL49" i="7"/>
  <c r="BK49" i="7"/>
  <c r="BJ49" i="7"/>
  <c r="BI49" i="7"/>
  <c r="BH49" i="7"/>
  <c r="BG49" i="7"/>
  <c r="BF49" i="7"/>
  <c r="AY49" i="7"/>
  <c r="K30" i="7"/>
  <c r="BL50" i="7"/>
  <c r="BK50" i="7"/>
  <c r="BJ50" i="7"/>
  <c r="BI50" i="7"/>
  <c r="BH50" i="7"/>
  <c r="BG50" i="7"/>
  <c r="BF50" i="7"/>
  <c r="BE50" i="7"/>
  <c r="BD50" i="7"/>
  <c r="BC50" i="7"/>
  <c r="AY50" i="7"/>
  <c r="BL51" i="7"/>
  <c r="AY51" i="7"/>
  <c r="BL52" i="7"/>
  <c r="BK52" i="7"/>
  <c r="AY52" i="7"/>
  <c r="BL53" i="7"/>
  <c r="AY53" i="7"/>
  <c r="BL54" i="7"/>
  <c r="BK54" i="7"/>
  <c r="BJ54" i="7"/>
  <c r="BI54" i="7"/>
  <c r="AY54" i="7"/>
  <c r="K35" i="7"/>
  <c r="BL55" i="7"/>
  <c r="BK55" i="7"/>
  <c r="AY55" i="7"/>
  <c r="BL56" i="7"/>
  <c r="BK56" i="7"/>
  <c r="BJ56" i="7"/>
  <c r="AY56" i="7"/>
  <c r="BL57" i="7"/>
  <c r="BK57" i="7"/>
  <c r="BJ57" i="7"/>
  <c r="BI57" i="7"/>
  <c r="BH57" i="7"/>
  <c r="BG57" i="7"/>
  <c r="BF57" i="7"/>
  <c r="AY57" i="7"/>
  <c r="BL58" i="7"/>
  <c r="AY58" i="7"/>
  <c r="BL59" i="7"/>
  <c r="AY59" i="7"/>
  <c r="BL60" i="7"/>
  <c r="BK60" i="7"/>
  <c r="BJ60" i="7"/>
  <c r="BI60" i="7"/>
  <c r="BH60" i="7"/>
  <c r="BG60" i="7"/>
  <c r="AY60" i="7"/>
  <c r="K42" i="7"/>
  <c r="BL61" i="7"/>
  <c r="AY61" i="7"/>
  <c r="BL62" i="7"/>
  <c r="BK62" i="7"/>
  <c r="AY62" i="7"/>
  <c r="BL63" i="7"/>
  <c r="AY63" i="7"/>
  <c r="BL64" i="7"/>
  <c r="BK64" i="7"/>
  <c r="AY64" i="7"/>
  <c r="BL65" i="7"/>
  <c r="AY65" i="7"/>
  <c r="BL66" i="7"/>
  <c r="AY66" i="7"/>
  <c r="K48" i="7"/>
  <c r="BL67" i="7"/>
  <c r="AY67" i="7"/>
  <c r="BL68" i="7"/>
  <c r="BK68" i="7"/>
  <c r="BJ68" i="7"/>
  <c r="BI68" i="7"/>
  <c r="BH68" i="7"/>
  <c r="BG68" i="7"/>
  <c r="AY68" i="7"/>
  <c r="BL69" i="7"/>
  <c r="AY69" i="7"/>
  <c r="K51" i="7"/>
  <c r="BL70" i="7"/>
  <c r="BK70" i="7"/>
  <c r="AY70" i="7"/>
  <c r="K52" i="7"/>
  <c r="BL71" i="7"/>
  <c r="AY71" i="7"/>
  <c r="BL72" i="7"/>
  <c r="BK72" i="7"/>
  <c r="AY72" i="7"/>
  <c r="BL73" i="7"/>
  <c r="AY73" i="7"/>
  <c r="BL74" i="7"/>
  <c r="AY74" i="7"/>
  <c r="K56" i="7"/>
  <c r="BL75" i="7"/>
  <c r="AY75" i="7"/>
  <c r="BL76" i="7"/>
  <c r="BK76" i="7"/>
  <c r="BJ76" i="7"/>
  <c r="BI76" i="7"/>
  <c r="BH76" i="7"/>
  <c r="BG76" i="7"/>
  <c r="AY76" i="7"/>
  <c r="BL77" i="7"/>
  <c r="AY77" i="7"/>
  <c r="K59" i="7"/>
  <c r="BL78" i="7"/>
  <c r="BJ78" i="7"/>
  <c r="BI78" i="7"/>
  <c r="BH78" i="7"/>
  <c r="BG78" i="7"/>
  <c r="BF78" i="7"/>
  <c r="BE78" i="7"/>
  <c r="BD78" i="7"/>
  <c r="BC78" i="7"/>
  <c r="BK78" i="7"/>
  <c r="AY78" i="7"/>
  <c r="BL79" i="7"/>
  <c r="AY79" i="7"/>
  <c r="BL80" i="7"/>
  <c r="BK80" i="7"/>
  <c r="AY80" i="7"/>
  <c r="K62" i="7"/>
  <c r="BL81" i="7"/>
  <c r="BK81" i="7"/>
  <c r="BJ81" i="7"/>
  <c r="AY81" i="7"/>
  <c r="BL82" i="7"/>
  <c r="BK82" i="7"/>
  <c r="BJ82" i="7"/>
  <c r="BI82" i="7"/>
  <c r="AY82" i="7"/>
  <c r="K64" i="7"/>
  <c r="BL83" i="7"/>
  <c r="BK83" i="7"/>
  <c r="AY83" i="7"/>
  <c r="K69" i="7"/>
  <c r="BL84" i="7"/>
  <c r="BK84" i="7"/>
  <c r="BJ84" i="7"/>
  <c r="BI84" i="7"/>
  <c r="BH84" i="7"/>
  <c r="BG84" i="7"/>
  <c r="AY84" i="7"/>
  <c r="BL85" i="7"/>
  <c r="AY85" i="7"/>
  <c r="BL86" i="7"/>
  <c r="BK86" i="7"/>
  <c r="AY86" i="7"/>
  <c r="K76" i="7"/>
  <c r="BL87" i="7"/>
  <c r="AY87" i="7"/>
  <c r="BL88" i="7"/>
  <c r="BK88" i="7"/>
  <c r="AY88" i="7"/>
  <c r="BL89" i="7"/>
  <c r="BK89" i="7"/>
  <c r="BJ89" i="7"/>
  <c r="AY89" i="7"/>
  <c r="BL90" i="7"/>
  <c r="BJ90" i="7"/>
  <c r="BK90" i="7"/>
  <c r="BI90" i="7"/>
  <c r="AY90" i="7"/>
  <c r="BL91" i="7"/>
  <c r="BK91" i="7"/>
  <c r="BJ91" i="7"/>
  <c r="AY91" i="7"/>
  <c r="BL92" i="7"/>
  <c r="BK92" i="7"/>
  <c r="BJ92" i="7"/>
  <c r="BI92" i="7"/>
  <c r="BH92" i="7"/>
  <c r="BG92" i="7"/>
  <c r="AY92" i="7"/>
  <c r="BL93" i="7"/>
  <c r="AY93" i="7"/>
  <c r="K90" i="7"/>
  <c r="BL94" i="7"/>
  <c r="BK94" i="7"/>
  <c r="AY94" i="7"/>
  <c r="BL95" i="7"/>
  <c r="AY95" i="7"/>
  <c r="K92" i="7"/>
  <c r="BL96" i="7"/>
  <c r="BK96" i="7"/>
  <c r="AY96" i="7"/>
  <c r="BL97" i="7"/>
  <c r="BK97" i="7"/>
  <c r="BJ97" i="7"/>
  <c r="AY97" i="7"/>
  <c r="K94" i="7"/>
  <c r="AK94" i="7"/>
  <c r="BL98" i="7"/>
  <c r="BK98" i="7"/>
  <c r="BJ98" i="7"/>
  <c r="BI98" i="7"/>
  <c r="BH98" i="7"/>
  <c r="BG98" i="7"/>
  <c r="BF98" i="7"/>
  <c r="BE98" i="7"/>
  <c r="BD98" i="7"/>
  <c r="BC98" i="7"/>
  <c r="AY98" i="7"/>
  <c r="K95" i="7"/>
  <c r="BL99" i="7"/>
  <c r="AY99" i="7"/>
  <c r="K96" i="7"/>
  <c r="BL100" i="7"/>
  <c r="BJ100" i="7"/>
  <c r="BI100" i="7"/>
  <c r="BH100" i="7"/>
  <c r="BG100" i="7"/>
  <c r="BF100" i="7"/>
  <c r="BE100" i="7"/>
  <c r="BD100" i="7"/>
  <c r="BC100" i="7"/>
  <c r="BK100" i="7"/>
  <c r="AY100" i="7"/>
  <c r="K97" i="7"/>
  <c r="BL101" i="7"/>
  <c r="AY101" i="7"/>
  <c r="K98" i="7"/>
  <c r="BL102" i="7"/>
  <c r="AY102" i="7"/>
  <c r="K99" i="7"/>
  <c r="BL103" i="7"/>
  <c r="BK103" i="7"/>
  <c r="AY103" i="7"/>
  <c r="K100" i="7"/>
  <c r="AK100" i="7"/>
  <c r="BL104" i="7"/>
  <c r="BK104" i="7"/>
  <c r="BJ104" i="7"/>
  <c r="BI104" i="7"/>
  <c r="AY104" i="7"/>
  <c r="K101" i="7"/>
  <c r="BL105" i="7"/>
  <c r="BK105" i="7"/>
  <c r="AY105" i="7"/>
  <c r="K102" i="7"/>
  <c r="AK102" i="7"/>
  <c r="BL106" i="7"/>
  <c r="BK106" i="7"/>
  <c r="BJ106" i="7"/>
  <c r="BI106" i="7"/>
  <c r="BH106" i="7"/>
  <c r="BG106" i="7"/>
  <c r="BF106" i="7"/>
  <c r="BE106" i="7"/>
  <c r="BD106" i="7"/>
  <c r="BC106" i="7"/>
  <c r="BA106" i="7"/>
  <c r="AY106" i="7"/>
  <c r="Z103" i="7"/>
  <c r="AU103" i="7"/>
  <c r="AT103" i="7"/>
  <c r="AS103" i="7"/>
  <c r="AR103" i="7"/>
  <c r="AQ103" i="7"/>
  <c r="AP103" i="7"/>
  <c r="AO103" i="7"/>
  <c r="AN103" i="7"/>
  <c r="AM103" i="7"/>
  <c r="AL103" i="7"/>
  <c r="BL107" i="7"/>
  <c r="AY107" i="7"/>
  <c r="K104" i="7"/>
  <c r="BL108" i="7"/>
  <c r="BJ108" i="7"/>
  <c r="BI108" i="7"/>
  <c r="BH108" i="7"/>
  <c r="BK108" i="7"/>
  <c r="BG108" i="7"/>
  <c r="BF108" i="7"/>
  <c r="BE108" i="7"/>
  <c r="BD108" i="7"/>
  <c r="BC108" i="7"/>
  <c r="AY108" i="7"/>
  <c r="K105" i="7"/>
  <c r="BL109" i="7"/>
  <c r="AY109" i="7"/>
  <c r="K106" i="7"/>
  <c r="BL110" i="7"/>
  <c r="BK110" i="7"/>
  <c r="AY110" i="7"/>
  <c r="K107" i="7"/>
  <c r="BL111" i="7"/>
  <c r="AY111" i="7"/>
  <c r="K108" i="7"/>
  <c r="BL112" i="7"/>
  <c r="BK112" i="7"/>
  <c r="AY112" i="7"/>
  <c r="K109" i="7"/>
  <c r="AK109" i="7"/>
  <c r="BL113" i="7"/>
  <c r="BK113" i="7"/>
  <c r="AY113" i="7"/>
  <c r="K110" i="7"/>
  <c r="BL114" i="7"/>
  <c r="BK114" i="7"/>
  <c r="BJ114" i="7"/>
  <c r="BI114" i="7"/>
  <c r="BH114" i="7"/>
  <c r="BG114" i="7"/>
  <c r="BF114" i="7"/>
  <c r="BE114" i="7"/>
  <c r="BD114" i="7"/>
  <c r="BC114" i="7"/>
  <c r="BA114" i="7"/>
  <c r="BB114" i="7"/>
  <c r="AY114" i="7"/>
  <c r="K111" i="7"/>
  <c r="AK111" i="7"/>
  <c r="BL115" i="7"/>
  <c r="BK115" i="7"/>
  <c r="BJ115" i="7"/>
  <c r="BI115" i="7"/>
  <c r="BH115" i="7"/>
  <c r="AY115" i="7"/>
  <c r="K112" i="7"/>
  <c r="BL116" i="7"/>
  <c r="BK116" i="7"/>
  <c r="AY116" i="7"/>
  <c r="K114" i="7"/>
  <c r="BL117" i="7"/>
  <c r="BK117" i="7"/>
  <c r="BJ117" i="7"/>
  <c r="AY117" i="7"/>
  <c r="K115" i="7"/>
  <c r="BL118" i="7"/>
  <c r="BK118" i="7"/>
  <c r="BJ118" i="7"/>
  <c r="AY118" i="7"/>
  <c r="K116" i="7"/>
  <c r="BL119" i="7"/>
  <c r="BK119" i="7"/>
  <c r="BJ119" i="7"/>
  <c r="BI119" i="7"/>
  <c r="AY119" i="7"/>
  <c r="K117" i="7"/>
  <c r="AK117" i="7"/>
  <c r="BL120" i="7"/>
  <c r="BK120" i="7"/>
  <c r="BJ120" i="7"/>
  <c r="AY120" i="7"/>
  <c r="K118" i="7"/>
  <c r="BL121" i="7"/>
  <c r="AY121" i="7"/>
  <c r="K119" i="7"/>
  <c r="AK119" i="7"/>
  <c r="BL122" i="7"/>
  <c r="BK122" i="7"/>
  <c r="BJ122" i="7"/>
  <c r="BI122" i="7"/>
  <c r="BH122" i="7"/>
  <c r="BG122" i="7"/>
  <c r="BF122" i="7"/>
  <c r="BE122" i="7"/>
  <c r="BD122" i="7"/>
  <c r="BC122" i="7"/>
  <c r="BA122" i="7"/>
  <c r="AY122" i="7"/>
  <c r="K120" i="7"/>
  <c r="BL123" i="7"/>
  <c r="BK123" i="7"/>
  <c r="BJ123" i="7"/>
  <c r="BI123" i="7"/>
  <c r="AY123" i="7"/>
  <c r="K121" i="7"/>
  <c r="BL124" i="7"/>
  <c r="BK124" i="7"/>
  <c r="AY124" i="7"/>
  <c r="K122" i="7"/>
  <c r="BL125" i="7"/>
  <c r="BK125" i="7"/>
  <c r="BJ125" i="7"/>
  <c r="AY125" i="7"/>
  <c r="K125" i="7"/>
  <c r="BL126" i="7"/>
  <c r="BK126" i="7"/>
  <c r="BJ126" i="7"/>
  <c r="BI126" i="7"/>
  <c r="AY126" i="7"/>
  <c r="K126" i="7"/>
  <c r="BL127" i="7"/>
  <c r="BK127" i="7"/>
  <c r="BJ127" i="7"/>
  <c r="AY127" i="7"/>
  <c r="K127" i="7"/>
  <c r="BL128" i="7"/>
  <c r="BK128" i="7"/>
  <c r="AY128" i="7"/>
  <c r="K128" i="7"/>
  <c r="AK128" i="7"/>
  <c r="BL129" i="7"/>
  <c r="BK129" i="7"/>
  <c r="BJ129" i="7"/>
  <c r="BI129" i="7"/>
  <c r="AY129" i="7"/>
  <c r="K129" i="7"/>
  <c r="BL130" i="7"/>
  <c r="BK130" i="7"/>
  <c r="BJ130" i="7"/>
  <c r="BI130" i="7"/>
  <c r="BH130" i="7"/>
  <c r="BG130" i="7"/>
  <c r="BF130" i="7"/>
  <c r="BE130" i="7"/>
  <c r="BD130" i="7"/>
  <c r="BC130" i="7"/>
  <c r="AY130" i="7"/>
  <c r="K130" i="7"/>
  <c r="BL131" i="7"/>
  <c r="AY131" i="7"/>
  <c r="K131" i="7"/>
  <c r="BL132" i="7"/>
  <c r="AY132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3" i="7"/>
  <c r="D11" i="4"/>
  <c r="D12" i="4"/>
  <c r="W10" i="4" s="1"/>
  <c r="D9" i="4"/>
  <c r="E9" i="4"/>
  <c r="D13" i="4"/>
  <c r="F16" i="4"/>
  <c r="F17" i="4" s="1"/>
  <c r="C17" i="4"/>
  <c r="E21" i="4"/>
  <c r="F21" i="4"/>
  <c r="G21" i="4"/>
  <c r="H21" i="4"/>
  <c r="Q21" i="4"/>
  <c r="E22" i="4"/>
  <c r="F22" i="4"/>
  <c r="G22" i="4"/>
  <c r="H22" i="4"/>
  <c r="Q22" i="4"/>
  <c r="E23" i="4"/>
  <c r="F23" i="4"/>
  <c r="G23" i="4"/>
  <c r="H23" i="4"/>
  <c r="Q23" i="4"/>
  <c r="E24" i="4"/>
  <c r="F24" i="4"/>
  <c r="Q24" i="4"/>
  <c r="E25" i="4"/>
  <c r="F25" i="4"/>
  <c r="G25" i="4"/>
  <c r="J25" i="4"/>
  <c r="Q25" i="4"/>
  <c r="E26" i="4"/>
  <c r="F26" i="4"/>
  <c r="G26" i="4"/>
  <c r="J26" i="4"/>
  <c r="Q26" i="4"/>
  <c r="E27" i="4"/>
  <c r="F27" i="4"/>
  <c r="G27" i="4"/>
  <c r="J27" i="4"/>
  <c r="Q27" i="4"/>
  <c r="E28" i="4"/>
  <c r="F28" i="4"/>
  <c r="G28" i="4"/>
  <c r="J28" i="4"/>
  <c r="Q28" i="4"/>
  <c r="E29" i="4"/>
  <c r="F29" i="4"/>
  <c r="G29" i="4"/>
  <c r="J29" i="4"/>
  <c r="Q29" i="4"/>
  <c r="E30" i="4"/>
  <c r="F30" i="4"/>
  <c r="G30" i="4"/>
  <c r="J30" i="4"/>
  <c r="Q30" i="4"/>
  <c r="E31" i="4"/>
  <c r="F31" i="4"/>
  <c r="G31" i="4"/>
  <c r="J31" i="4"/>
  <c r="Q31" i="4"/>
  <c r="E32" i="4"/>
  <c r="F32" i="4"/>
  <c r="G32" i="4"/>
  <c r="J32" i="4"/>
  <c r="Q32" i="4"/>
  <c r="E33" i="4"/>
  <c r="F33" i="4"/>
  <c r="G33" i="4"/>
  <c r="K33" i="4"/>
  <c r="Q33" i="4"/>
  <c r="E34" i="4"/>
  <c r="F34" i="4"/>
  <c r="G34" i="4"/>
  <c r="J34" i="4"/>
  <c r="Q34" i="4"/>
  <c r="E35" i="4"/>
  <c r="F35" i="4"/>
  <c r="G35" i="4"/>
  <c r="J35" i="4"/>
  <c r="Q35" i="4"/>
  <c r="E36" i="4"/>
  <c r="F36" i="4"/>
  <c r="G36" i="4"/>
  <c r="J36" i="4"/>
  <c r="Q36" i="4"/>
  <c r="E37" i="4"/>
  <c r="F37" i="4"/>
  <c r="G37" i="4"/>
  <c r="J37" i="4"/>
  <c r="Q37" i="4"/>
  <c r="E38" i="4"/>
  <c r="F38" i="4"/>
  <c r="G38" i="4"/>
  <c r="J38" i="4"/>
  <c r="Q38" i="4"/>
  <c r="E39" i="4"/>
  <c r="F39" i="4"/>
  <c r="G39" i="4"/>
  <c r="J39" i="4"/>
  <c r="Q39" i="4"/>
  <c r="E40" i="4"/>
  <c r="F40" i="4"/>
  <c r="G40" i="4"/>
  <c r="J40" i="4"/>
  <c r="Q40" i="4"/>
  <c r="E41" i="4"/>
  <c r="F41" i="4"/>
  <c r="G41" i="4"/>
  <c r="J41" i="4"/>
  <c r="Q41" i="4"/>
  <c r="E42" i="4"/>
  <c r="F42" i="4"/>
  <c r="G42" i="4"/>
  <c r="J42" i="4"/>
  <c r="Q42" i="4"/>
  <c r="E43" i="4"/>
  <c r="F43" i="4"/>
  <c r="G43" i="4"/>
  <c r="J43" i="4"/>
  <c r="Q43" i="4"/>
  <c r="E44" i="4"/>
  <c r="F44" i="4"/>
  <c r="G44" i="4"/>
  <c r="J44" i="4"/>
  <c r="Q44" i="4"/>
  <c r="E45" i="4"/>
  <c r="F45" i="4"/>
  <c r="G45" i="4"/>
  <c r="J45" i="4"/>
  <c r="Q45" i="4"/>
  <c r="E46" i="4"/>
  <c r="F46" i="4"/>
  <c r="G46" i="4"/>
  <c r="J46" i="4"/>
  <c r="Q46" i="4"/>
  <c r="E47" i="4"/>
  <c r="F47" i="4"/>
  <c r="G47" i="4"/>
  <c r="J47" i="4"/>
  <c r="Q47" i="4"/>
  <c r="E48" i="4"/>
  <c r="F48" i="4"/>
  <c r="G48" i="4"/>
  <c r="J48" i="4"/>
  <c r="Q48" i="4"/>
  <c r="E49" i="4"/>
  <c r="F49" i="4"/>
  <c r="G49" i="4"/>
  <c r="K49" i="4"/>
  <c r="Q49" i="4"/>
  <c r="E50" i="4"/>
  <c r="F50" i="4"/>
  <c r="G50" i="4"/>
  <c r="J50" i="4"/>
  <c r="Q50" i="4"/>
  <c r="E51" i="4"/>
  <c r="F51" i="4"/>
  <c r="G51" i="4"/>
  <c r="J51" i="4"/>
  <c r="Q51" i="4"/>
  <c r="E52" i="4"/>
  <c r="F52" i="4"/>
  <c r="G52" i="4"/>
  <c r="J52" i="4"/>
  <c r="Q52" i="4"/>
  <c r="E53" i="4"/>
  <c r="F53" i="4"/>
  <c r="G53" i="4"/>
  <c r="J53" i="4"/>
  <c r="Q53" i="4"/>
  <c r="E54" i="4"/>
  <c r="F54" i="4"/>
  <c r="G54" i="4"/>
  <c r="J54" i="4"/>
  <c r="Q54" i="4"/>
  <c r="E55" i="4"/>
  <c r="F55" i="4"/>
  <c r="G55" i="4"/>
  <c r="K55" i="4"/>
  <c r="Q55" i="4"/>
  <c r="E56" i="4"/>
  <c r="F56" i="4"/>
  <c r="G56" i="4"/>
  <c r="J56" i="4"/>
  <c r="Q56" i="4"/>
  <c r="E57" i="4"/>
  <c r="F57" i="4"/>
  <c r="G57" i="4"/>
  <c r="J57" i="4"/>
  <c r="Q57" i="4"/>
  <c r="E58" i="4"/>
  <c r="F58" i="4"/>
  <c r="G58" i="4"/>
  <c r="L58" i="4"/>
  <c r="Q58" i="4"/>
  <c r="E59" i="4"/>
  <c r="F59" i="4"/>
  <c r="G59" i="4"/>
  <c r="L59" i="4"/>
  <c r="Q59" i="4"/>
  <c r="E60" i="4"/>
  <c r="F60" i="4"/>
  <c r="G60" i="4"/>
  <c r="L60" i="4"/>
  <c r="Q60" i="4"/>
  <c r="E61" i="4"/>
  <c r="F61" i="4"/>
  <c r="G61" i="4"/>
  <c r="L61" i="4"/>
  <c r="Q61" i="4"/>
  <c r="E62" i="4"/>
  <c r="F62" i="4"/>
  <c r="G62" i="4"/>
  <c r="L62" i="4"/>
  <c r="Q62" i="4"/>
  <c r="E63" i="4"/>
  <c r="F63" i="4"/>
  <c r="G63" i="4"/>
  <c r="L63" i="4"/>
  <c r="Q63" i="4"/>
  <c r="E64" i="4"/>
  <c r="F64" i="4"/>
  <c r="G64" i="4"/>
  <c r="L64" i="4"/>
  <c r="Q64" i="4"/>
  <c r="E65" i="4"/>
  <c r="F65" i="4"/>
  <c r="G65" i="4"/>
  <c r="J65" i="4"/>
  <c r="Q65" i="4"/>
  <c r="E66" i="4"/>
  <c r="F66" i="4"/>
  <c r="G66" i="4"/>
  <c r="J66" i="4"/>
  <c r="Q66" i="4"/>
  <c r="E67" i="4"/>
  <c r="F67" i="4"/>
  <c r="G67" i="4"/>
  <c r="J67" i="4"/>
  <c r="Q67" i="4"/>
  <c r="E68" i="4"/>
  <c r="F68" i="4"/>
  <c r="G68" i="4"/>
  <c r="J68" i="4"/>
  <c r="Q68" i="4"/>
  <c r="E69" i="4"/>
  <c r="F69" i="4"/>
  <c r="G69" i="4"/>
  <c r="J69" i="4"/>
  <c r="Q69" i="4"/>
  <c r="E70" i="4"/>
  <c r="F70" i="4"/>
  <c r="G70" i="4"/>
  <c r="J70" i="4"/>
  <c r="Q70" i="4"/>
  <c r="E71" i="4"/>
  <c r="F71" i="4"/>
  <c r="G71" i="4"/>
  <c r="J71" i="4"/>
  <c r="Q71" i="4"/>
  <c r="E72" i="4"/>
  <c r="F72" i="4"/>
  <c r="G72" i="4"/>
  <c r="J72" i="4"/>
  <c r="Q72" i="4"/>
  <c r="E73" i="4"/>
  <c r="F73" i="4"/>
  <c r="G73" i="4"/>
  <c r="J73" i="4"/>
  <c r="Q73" i="4"/>
  <c r="E74" i="4"/>
  <c r="F74" i="4"/>
  <c r="G74" i="4"/>
  <c r="J74" i="4"/>
  <c r="Q74" i="4"/>
  <c r="E75" i="4"/>
  <c r="F75" i="4"/>
  <c r="G75" i="4"/>
  <c r="J75" i="4"/>
  <c r="Q75" i="4"/>
  <c r="E76" i="4"/>
  <c r="F76" i="4"/>
  <c r="G76" i="4"/>
  <c r="J76" i="4"/>
  <c r="Q76" i="4"/>
  <c r="E77" i="4"/>
  <c r="F77" i="4"/>
  <c r="G77" i="4"/>
  <c r="J77" i="4"/>
  <c r="Q77" i="4"/>
  <c r="E78" i="4"/>
  <c r="F78" i="4"/>
  <c r="G78" i="4"/>
  <c r="J78" i="4"/>
  <c r="Q78" i="4"/>
  <c r="E79" i="4"/>
  <c r="F79" i="4"/>
  <c r="G79" i="4"/>
  <c r="J79" i="4"/>
  <c r="Q79" i="4"/>
  <c r="E80" i="4"/>
  <c r="F80" i="4"/>
  <c r="G80" i="4"/>
  <c r="J80" i="4"/>
  <c r="Q80" i="4"/>
  <c r="E81" i="4"/>
  <c r="F81" i="4"/>
  <c r="G81" i="4"/>
  <c r="J81" i="4"/>
  <c r="Q81" i="4"/>
  <c r="E82" i="4"/>
  <c r="F82" i="4"/>
  <c r="G82" i="4"/>
  <c r="K82" i="4"/>
  <c r="Q82" i="4"/>
  <c r="E83" i="4"/>
  <c r="F83" i="4"/>
  <c r="G83" i="4"/>
  <c r="K83" i="4"/>
  <c r="Q83" i="4"/>
  <c r="E84" i="4"/>
  <c r="F84" i="4"/>
  <c r="G84" i="4"/>
  <c r="J84" i="4"/>
  <c r="Q84" i="4"/>
  <c r="E85" i="4"/>
  <c r="F85" i="4"/>
  <c r="G85" i="4"/>
  <c r="J85" i="4"/>
  <c r="Q85" i="4"/>
  <c r="D21" i="2"/>
  <c r="I21" i="2" s="1"/>
  <c r="G4" i="2"/>
  <c r="G5" i="2"/>
  <c r="G6" i="2"/>
  <c r="G7" i="2"/>
  <c r="A9" i="2"/>
  <c r="B10" i="2"/>
  <c r="C12" i="2"/>
  <c r="K12" i="2"/>
  <c r="C13" i="2"/>
  <c r="B15" i="2"/>
  <c r="H15" i="2"/>
  <c r="P15" i="2"/>
  <c r="C16" i="2"/>
  <c r="C15" i="2"/>
  <c r="D16" i="2"/>
  <c r="D15" i="2"/>
  <c r="E16" i="2"/>
  <c r="E15" i="2"/>
  <c r="F16" i="2"/>
  <c r="F15" i="2"/>
  <c r="G16" i="2"/>
  <c r="G15" i="2"/>
  <c r="H16" i="2"/>
  <c r="I16" i="2"/>
  <c r="I15" i="2"/>
  <c r="J16" i="2"/>
  <c r="J15" i="2"/>
  <c r="J13" i="2"/>
  <c r="K16" i="2"/>
  <c r="K15" i="2"/>
  <c r="K13" i="2"/>
  <c r="L16" i="2"/>
  <c r="L15" i="2"/>
  <c r="M16" i="2"/>
  <c r="M15" i="2"/>
  <c r="N16" i="2"/>
  <c r="N15" i="2"/>
  <c r="O16" i="2"/>
  <c r="O15" i="2"/>
  <c r="P16" i="2"/>
  <c r="Q16" i="2"/>
  <c r="Q15" i="2"/>
  <c r="E21" i="2"/>
  <c r="G21" i="2"/>
  <c r="D22" i="2"/>
  <c r="E22" i="2"/>
  <c r="F22" i="2"/>
  <c r="G22" i="2"/>
  <c r="H22" i="2"/>
  <c r="I22" i="2"/>
  <c r="J22" i="2"/>
  <c r="K22" i="2"/>
  <c r="L22" i="2"/>
  <c r="D23" i="2"/>
  <c r="J23" i="2"/>
  <c r="E23" i="2"/>
  <c r="K23" i="2"/>
  <c r="F23" i="2"/>
  <c r="G23" i="2"/>
  <c r="H23" i="2"/>
  <c r="I23" i="2"/>
  <c r="D24" i="2"/>
  <c r="H24" i="2"/>
  <c r="E24" i="2"/>
  <c r="F24" i="2"/>
  <c r="D25" i="2"/>
  <c r="E25" i="2"/>
  <c r="G25" i="2"/>
  <c r="K25" i="2"/>
  <c r="D26" i="2"/>
  <c r="E26" i="2"/>
  <c r="F26" i="2"/>
  <c r="G26" i="2"/>
  <c r="H26" i="2"/>
  <c r="I26" i="2"/>
  <c r="J26" i="2"/>
  <c r="K26" i="2"/>
  <c r="L26" i="2"/>
  <c r="D27" i="2"/>
  <c r="J27" i="2"/>
  <c r="E27" i="2"/>
  <c r="K27" i="2"/>
  <c r="F27" i="2"/>
  <c r="G27" i="2"/>
  <c r="H27" i="2"/>
  <c r="I27" i="2"/>
  <c r="D28" i="2"/>
  <c r="H28" i="2"/>
  <c r="E28" i="2"/>
  <c r="F28" i="2"/>
  <c r="D29" i="2"/>
  <c r="E29" i="2"/>
  <c r="G29" i="2"/>
  <c r="L29" i="2"/>
  <c r="D30" i="2"/>
  <c r="E30" i="2"/>
  <c r="F30" i="2"/>
  <c r="G30" i="2"/>
  <c r="H30" i="2"/>
  <c r="I30" i="2"/>
  <c r="J30" i="2"/>
  <c r="K30" i="2"/>
  <c r="L30" i="2"/>
  <c r="D31" i="2"/>
  <c r="J31" i="2"/>
  <c r="E31" i="2"/>
  <c r="K31" i="2"/>
  <c r="F31" i="2"/>
  <c r="G31" i="2"/>
  <c r="H31" i="2"/>
  <c r="I31" i="2"/>
  <c r="D32" i="2"/>
  <c r="H32" i="2"/>
  <c r="E32" i="2"/>
  <c r="F32" i="2"/>
  <c r="D33" i="2"/>
  <c r="E33" i="2"/>
  <c r="G33" i="2"/>
  <c r="D34" i="2"/>
  <c r="E34" i="2"/>
  <c r="F34" i="2"/>
  <c r="G34" i="2"/>
  <c r="H34" i="2"/>
  <c r="I34" i="2"/>
  <c r="J34" i="2"/>
  <c r="K34" i="2"/>
  <c r="L34" i="2"/>
  <c r="D35" i="2"/>
  <c r="E35" i="2"/>
  <c r="K35" i="2"/>
  <c r="F35" i="2"/>
  <c r="G35" i="2"/>
  <c r="H35" i="2"/>
  <c r="I35" i="2"/>
  <c r="J35" i="2"/>
  <c r="D36" i="2"/>
  <c r="H36" i="2"/>
  <c r="E36" i="2"/>
  <c r="F36" i="2"/>
  <c r="D37" i="2"/>
  <c r="E37" i="2"/>
  <c r="G37" i="2"/>
  <c r="D38" i="2"/>
  <c r="F38" i="2"/>
  <c r="E38" i="2"/>
  <c r="G38" i="2"/>
  <c r="H38" i="2"/>
  <c r="I38" i="2"/>
  <c r="J38" i="2"/>
  <c r="K38" i="2"/>
  <c r="L38" i="2"/>
  <c r="D39" i="2"/>
  <c r="E39" i="2"/>
  <c r="K39" i="2"/>
  <c r="F39" i="2"/>
  <c r="G39" i="2"/>
  <c r="H39" i="2"/>
  <c r="I39" i="2"/>
  <c r="J39" i="2"/>
  <c r="D40" i="2"/>
  <c r="H40" i="2"/>
  <c r="E40" i="2"/>
  <c r="F40" i="2"/>
  <c r="D41" i="2"/>
  <c r="E41" i="2"/>
  <c r="G41" i="2"/>
  <c r="K41" i="2"/>
  <c r="L41" i="2"/>
  <c r="D42" i="2"/>
  <c r="F42" i="2"/>
  <c r="E42" i="2"/>
  <c r="G42" i="2"/>
  <c r="H42" i="2"/>
  <c r="I42" i="2"/>
  <c r="J42" i="2"/>
  <c r="K42" i="2"/>
  <c r="L42" i="2"/>
  <c r="D43" i="2"/>
  <c r="E43" i="2"/>
  <c r="K43" i="2"/>
  <c r="F43" i="2"/>
  <c r="G43" i="2"/>
  <c r="H43" i="2"/>
  <c r="I43" i="2"/>
  <c r="J43" i="2"/>
  <c r="D44" i="2"/>
  <c r="H44" i="2"/>
  <c r="E44" i="2"/>
  <c r="F44" i="2"/>
  <c r="D45" i="2"/>
  <c r="E45" i="2"/>
  <c r="G45" i="2"/>
  <c r="K45" i="2"/>
  <c r="L45" i="2"/>
  <c r="D46" i="2"/>
  <c r="F46" i="2"/>
  <c r="E46" i="2"/>
  <c r="G46" i="2"/>
  <c r="H46" i="2"/>
  <c r="I46" i="2"/>
  <c r="J46" i="2"/>
  <c r="K46" i="2"/>
  <c r="L46" i="2"/>
  <c r="D47" i="2"/>
  <c r="E47" i="2"/>
  <c r="K47" i="2"/>
  <c r="F47" i="2"/>
  <c r="G47" i="2"/>
  <c r="H47" i="2"/>
  <c r="I47" i="2"/>
  <c r="J47" i="2"/>
  <c r="D48" i="2"/>
  <c r="H48" i="2"/>
  <c r="E48" i="2"/>
  <c r="F48" i="2"/>
  <c r="D49" i="2"/>
  <c r="K49" i="2"/>
  <c r="E49" i="2"/>
  <c r="G49" i="2"/>
  <c r="L49" i="2"/>
  <c r="D50" i="2"/>
  <c r="F50" i="2"/>
  <c r="E50" i="2"/>
  <c r="G50" i="2"/>
  <c r="H50" i="2"/>
  <c r="I50" i="2"/>
  <c r="J50" i="2"/>
  <c r="K50" i="2"/>
  <c r="L50" i="2"/>
  <c r="D51" i="2"/>
  <c r="E51" i="2"/>
  <c r="K51" i="2"/>
  <c r="F51" i="2"/>
  <c r="G51" i="2"/>
  <c r="H51" i="2"/>
  <c r="I51" i="2"/>
  <c r="J51" i="2"/>
  <c r="D52" i="2"/>
  <c r="H52" i="2"/>
  <c r="E52" i="2"/>
  <c r="F52" i="2"/>
  <c r="D53" i="2"/>
  <c r="J53" i="2"/>
  <c r="E53" i="2"/>
  <c r="G53" i="2"/>
  <c r="K53" i="2"/>
  <c r="D54" i="2"/>
  <c r="F54" i="2"/>
  <c r="E54" i="2"/>
  <c r="G54" i="2"/>
  <c r="H54" i="2"/>
  <c r="I54" i="2"/>
  <c r="J54" i="2"/>
  <c r="K54" i="2"/>
  <c r="L54" i="2"/>
  <c r="D55" i="2"/>
  <c r="E55" i="2"/>
  <c r="K55" i="2"/>
  <c r="F55" i="2"/>
  <c r="G55" i="2"/>
  <c r="H55" i="2"/>
  <c r="I55" i="2"/>
  <c r="J55" i="2"/>
  <c r="D56" i="2"/>
  <c r="E56" i="2"/>
  <c r="L56" i="2"/>
  <c r="D57" i="2"/>
  <c r="E57" i="2"/>
  <c r="G57" i="2"/>
  <c r="I57" i="2"/>
  <c r="J57" i="2"/>
  <c r="K57" i="2"/>
  <c r="D58" i="2"/>
  <c r="F58" i="2"/>
  <c r="E58" i="2"/>
  <c r="G58" i="2"/>
  <c r="H58" i="2"/>
  <c r="I58" i="2"/>
  <c r="J58" i="2"/>
  <c r="K58" i="2"/>
  <c r="L58" i="2"/>
  <c r="D59" i="2"/>
  <c r="E59" i="2"/>
  <c r="G59" i="2"/>
  <c r="F59" i="2"/>
  <c r="H59" i="2"/>
  <c r="I59" i="2"/>
  <c r="J59" i="2"/>
  <c r="D60" i="2"/>
  <c r="L60" i="2"/>
  <c r="E60" i="2"/>
  <c r="G60" i="2"/>
  <c r="D61" i="2"/>
  <c r="E61" i="2"/>
  <c r="G61" i="2"/>
  <c r="I61" i="2"/>
  <c r="D62" i="2"/>
  <c r="F62" i="2"/>
  <c r="E62" i="2"/>
  <c r="G62" i="2"/>
  <c r="H62" i="2"/>
  <c r="I62" i="2"/>
  <c r="J62" i="2"/>
  <c r="K62" i="2"/>
  <c r="L62" i="2"/>
  <c r="D63" i="2"/>
  <c r="E63" i="2"/>
  <c r="F63" i="2"/>
  <c r="H63" i="2"/>
  <c r="I63" i="2"/>
  <c r="J63" i="2"/>
  <c r="D64" i="2"/>
  <c r="E64" i="2"/>
  <c r="L64" i="2"/>
  <c r="F64" i="2"/>
  <c r="G64" i="2"/>
  <c r="H64" i="2"/>
  <c r="I64" i="2"/>
  <c r="J64" i="2"/>
  <c r="K64" i="2"/>
  <c r="D65" i="2"/>
  <c r="F65" i="2"/>
  <c r="E65" i="2"/>
  <c r="G65" i="2"/>
  <c r="H65" i="2"/>
  <c r="I65" i="2"/>
  <c r="J65" i="2"/>
  <c r="K65" i="2"/>
  <c r="L65" i="2"/>
  <c r="D66" i="2"/>
  <c r="F66" i="2"/>
  <c r="E66" i="2"/>
  <c r="G66" i="2"/>
  <c r="I66" i="2"/>
  <c r="K66" i="2"/>
  <c r="D67" i="2"/>
  <c r="E67" i="2"/>
  <c r="I67" i="2"/>
  <c r="J67" i="2"/>
  <c r="L67" i="2"/>
  <c r="D68" i="2"/>
  <c r="E68" i="2"/>
  <c r="G68" i="2"/>
  <c r="D69" i="2"/>
  <c r="E69" i="2"/>
  <c r="G69" i="2"/>
  <c r="D70" i="2"/>
  <c r="E70" i="2"/>
  <c r="F70" i="2"/>
  <c r="G70" i="2"/>
  <c r="D71" i="2"/>
  <c r="E71" i="2"/>
  <c r="G71" i="2"/>
  <c r="F71" i="2"/>
  <c r="H71" i="2"/>
  <c r="I71" i="2"/>
  <c r="J71" i="2"/>
  <c r="D72" i="2"/>
  <c r="E72" i="2"/>
  <c r="L72" i="2"/>
  <c r="F72" i="2"/>
  <c r="G72" i="2"/>
  <c r="H72" i="2"/>
  <c r="I72" i="2"/>
  <c r="J72" i="2"/>
  <c r="K72" i="2"/>
  <c r="D73" i="2"/>
  <c r="F73" i="2"/>
  <c r="E73" i="2"/>
  <c r="G73" i="2"/>
  <c r="H73" i="2"/>
  <c r="I73" i="2"/>
  <c r="J73" i="2"/>
  <c r="K73" i="2"/>
  <c r="L73" i="2"/>
  <c r="D74" i="2"/>
  <c r="F74" i="2"/>
  <c r="E74" i="2"/>
  <c r="G74" i="2"/>
  <c r="I74" i="2"/>
  <c r="J74" i="2"/>
  <c r="D75" i="2"/>
  <c r="E75" i="2"/>
  <c r="L75" i="2"/>
  <c r="I75" i="2"/>
  <c r="J75" i="2"/>
  <c r="D76" i="2"/>
  <c r="E76" i="2"/>
  <c r="G76" i="2"/>
  <c r="K76" i="2"/>
  <c r="D77" i="2"/>
  <c r="F77" i="2"/>
  <c r="E77" i="2"/>
  <c r="G77" i="2"/>
  <c r="L77" i="2"/>
  <c r="D78" i="2"/>
  <c r="J78" i="2"/>
  <c r="E78" i="2"/>
  <c r="F78" i="2"/>
  <c r="I78" i="2"/>
  <c r="D79" i="2"/>
  <c r="E79" i="2"/>
  <c r="F79" i="2"/>
  <c r="H79" i="2"/>
  <c r="I79" i="2"/>
  <c r="J79" i="2"/>
  <c r="D80" i="2"/>
  <c r="E80" i="2"/>
  <c r="L80" i="2"/>
  <c r="F80" i="2"/>
  <c r="G80" i="2"/>
  <c r="H80" i="2"/>
  <c r="I80" i="2"/>
  <c r="J80" i="2"/>
  <c r="K80" i="2"/>
  <c r="D81" i="2"/>
  <c r="F81" i="2"/>
  <c r="E81" i="2"/>
  <c r="G81" i="2"/>
  <c r="H81" i="2"/>
  <c r="J81" i="2"/>
  <c r="L81" i="2"/>
  <c r="D82" i="2"/>
  <c r="F82" i="2"/>
  <c r="E82" i="2"/>
  <c r="G82" i="2"/>
  <c r="I82" i="2"/>
  <c r="J82" i="2"/>
  <c r="D83" i="2"/>
  <c r="E83" i="2"/>
  <c r="G83" i="2"/>
  <c r="J83" i="2"/>
  <c r="D84" i="2"/>
  <c r="E84" i="2"/>
  <c r="F84" i="2"/>
  <c r="K84" i="2"/>
  <c r="D85" i="2"/>
  <c r="E85" i="2"/>
  <c r="F85" i="2"/>
  <c r="G85" i="2"/>
  <c r="L85" i="2"/>
  <c r="D86" i="2"/>
  <c r="J86" i="2"/>
  <c r="E86" i="2"/>
  <c r="G86" i="2"/>
  <c r="I86" i="2"/>
  <c r="D87" i="2"/>
  <c r="F87" i="2"/>
  <c r="E87" i="2"/>
  <c r="K87" i="2"/>
  <c r="G87" i="2"/>
  <c r="H87" i="2"/>
  <c r="L87" i="2"/>
  <c r="D88" i="2"/>
  <c r="E88" i="2"/>
  <c r="F88" i="2"/>
  <c r="H88" i="2"/>
  <c r="I88" i="2"/>
  <c r="J88" i="2"/>
  <c r="D89" i="2"/>
  <c r="J89" i="2"/>
  <c r="E89" i="2"/>
  <c r="G89" i="2"/>
  <c r="I89" i="2"/>
  <c r="K89" i="2"/>
  <c r="L89" i="2"/>
  <c r="D90" i="2"/>
  <c r="F90" i="2"/>
  <c r="E90" i="2"/>
  <c r="H90" i="2"/>
  <c r="I90" i="2"/>
  <c r="J90" i="2"/>
  <c r="D91" i="2"/>
  <c r="E91" i="2"/>
  <c r="G91" i="2"/>
  <c r="I91" i="2"/>
  <c r="D92" i="2"/>
  <c r="H92" i="2"/>
  <c r="E92" i="2"/>
  <c r="K92" i="2"/>
  <c r="G92" i="2"/>
  <c r="J92" i="2"/>
  <c r="L92" i="2"/>
  <c r="D93" i="2"/>
  <c r="I93" i="2"/>
  <c r="E93" i="2"/>
  <c r="F93" i="2"/>
  <c r="G93" i="2"/>
  <c r="K93" i="2"/>
  <c r="D94" i="2"/>
  <c r="J94" i="2"/>
  <c r="E94" i="2"/>
  <c r="F94" i="2"/>
  <c r="I94" i="2"/>
  <c r="D95" i="2"/>
  <c r="E95" i="2"/>
  <c r="G95" i="2"/>
  <c r="H95" i="2"/>
  <c r="D96" i="2"/>
  <c r="E96" i="2"/>
  <c r="F96" i="2"/>
  <c r="G96" i="2"/>
  <c r="H96" i="2"/>
  <c r="I96" i="2"/>
  <c r="J96" i="2"/>
  <c r="K96" i="2"/>
  <c r="L96" i="2"/>
  <c r="D97" i="2"/>
  <c r="F97" i="2"/>
  <c r="E97" i="2"/>
  <c r="G97" i="2"/>
  <c r="H97" i="2"/>
  <c r="K97" i="2"/>
  <c r="D98" i="2"/>
  <c r="E98" i="2"/>
  <c r="G98" i="2"/>
  <c r="D99" i="2"/>
  <c r="H99" i="2"/>
  <c r="E99" i="2"/>
  <c r="F99" i="2"/>
  <c r="I99" i="2"/>
  <c r="J99" i="2"/>
  <c r="D100" i="2"/>
  <c r="I100" i="2"/>
  <c r="E100" i="2"/>
  <c r="F100" i="2"/>
  <c r="G100" i="2"/>
  <c r="H100" i="2"/>
  <c r="J100" i="2"/>
  <c r="K100" i="2"/>
  <c r="L100" i="2"/>
  <c r="D101" i="2"/>
  <c r="J101" i="2"/>
  <c r="E101" i="2"/>
  <c r="G101" i="2"/>
  <c r="I101" i="2"/>
  <c r="K101" i="2"/>
  <c r="L101" i="2"/>
  <c r="D102" i="2"/>
  <c r="L102" i="2"/>
  <c r="E102" i="2"/>
  <c r="K102" i="2"/>
  <c r="H102" i="2"/>
  <c r="D103" i="2"/>
  <c r="E103" i="2"/>
  <c r="F103" i="2"/>
  <c r="H103" i="2"/>
  <c r="I103" i="2"/>
  <c r="J103" i="2"/>
  <c r="D104" i="2"/>
  <c r="H104" i="2"/>
  <c r="E104" i="2"/>
  <c r="F104" i="2"/>
  <c r="G104" i="2"/>
  <c r="J104" i="2"/>
  <c r="L104" i="2"/>
  <c r="D105" i="2"/>
  <c r="F105" i="2"/>
  <c r="E105" i="2"/>
  <c r="G105" i="2"/>
  <c r="H105" i="2"/>
  <c r="K105" i="2"/>
  <c r="D106" i="2"/>
  <c r="E106" i="2"/>
  <c r="G106" i="2"/>
  <c r="D107" i="2"/>
  <c r="H107" i="2"/>
  <c r="E107" i="2"/>
  <c r="F107" i="2"/>
  <c r="I107" i="2"/>
  <c r="J107" i="2"/>
  <c r="D108" i="2"/>
  <c r="I108" i="2"/>
  <c r="E108" i="2"/>
  <c r="F108" i="2"/>
  <c r="G108" i="2"/>
  <c r="H108" i="2"/>
  <c r="J108" i="2"/>
  <c r="K108" i="2"/>
  <c r="L108" i="2"/>
  <c r="D109" i="2"/>
  <c r="J109" i="2"/>
  <c r="E109" i="2"/>
  <c r="G109" i="2"/>
  <c r="I109" i="2"/>
  <c r="K109" i="2"/>
  <c r="L109" i="2"/>
  <c r="D110" i="2"/>
  <c r="L110" i="2"/>
  <c r="E110" i="2"/>
  <c r="K110" i="2"/>
  <c r="H110" i="2"/>
  <c r="D111" i="2"/>
  <c r="E111" i="2"/>
  <c r="F111" i="2"/>
  <c r="H111" i="2"/>
  <c r="I111" i="2"/>
  <c r="J111" i="2"/>
  <c r="D112" i="2"/>
  <c r="H112" i="2"/>
  <c r="E112" i="2"/>
  <c r="F112" i="2"/>
  <c r="G112" i="2"/>
  <c r="J112" i="2"/>
  <c r="L112" i="2"/>
  <c r="D113" i="2"/>
  <c r="F113" i="2"/>
  <c r="E113" i="2"/>
  <c r="G113" i="2"/>
  <c r="H113" i="2"/>
  <c r="K113" i="2"/>
  <c r="D114" i="2"/>
  <c r="E114" i="2"/>
  <c r="G114" i="2"/>
  <c r="D115" i="2"/>
  <c r="H115" i="2"/>
  <c r="E115" i="2"/>
  <c r="F115" i="2"/>
  <c r="I115" i="2"/>
  <c r="J115" i="2"/>
  <c r="D116" i="2"/>
  <c r="I116" i="2"/>
  <c r="E116" i="2"/>
  <c r="F116" i="2"/>
  <c r="G116" i="2"/>
  <c r="H116" i="2"/>
  <c r="J116" i="2"/>
  <c r="K116" i="2"/>
  <c r="L116" i="2"/>
  <c r="D117" i="2"/>
  <c r="J117" i="2"/>
  <c r="E117" i="2"/>
  <c r="G117" i="2"/>
  <c r="I117" i="2"/>
  <c r="K117" i="2"/>
  <c r="L117" i="2"/>
  <c r="D118" i="2"/>
  <c r="E118" i="2"/>
  <c r="K118" i="2"/>
  <c r="D119" i="2"/>
  <c r="E119" i="2"/>
  <c r="F119" i="2"/>
  <c r="H119" i="2"/>
  <c r="I119" i="2"/>
  <c r="J119" i="2"/>
  <c r="D120" i="2"/>
  <c r="E120" i="2"/>
  <c r="G120" i="2"/>
  <c r="D121" i="2"/>
  <c r="F121" i="2"/>
  <c r="E121" i="2"/>
  <c r="H121" i="2"/>
  <c r="D122" i="2"/>
  <c r="J122" i="2"/>
  <c r="E122" i="2"/>
  <c r="G122" i="2"/>
  <c r="F122" i="2"/>
  <c r="D123" i="2"/>
  <c r="H123" i="2"/>
  <c r="E123" i="2"/>
  <c r="F123" i="2"/>
  <c r="I123" i="2"/>
  <c r="J123" i="2"/>
  <c r="D124" i="2"/>
  <c r="I124" i="2"/>
  <c r="E124" i="2"/>
  <c r="F124" i="2"/>
  <c r="G124" i="2"/>
  <c r="H124" i="2"/>
  <c r="J124" i="2"/>
  <c r="K124" i="2"/>
  <c r="L124" i="2"/>
  <c r="D125" i="2"/>
  <c r="E125" i="2"/>
  <c r="G125" i="2"/>
  <c r="I125" i="2"/>
  <c r="K125" i="2"/>
  <c r="L125" i="2"/>
  <c r="D126" i="2"/>
  <c r="E126" i="2"/>
  <c r="H126" i="2"/>
  <c r="J126" i="2"/>
  <c r="L126" i="2"/>
  <c r="D127" i="2"/>
  <c r="E127" i="2"/>
  <c r="K127" i="2"/>
  <c r="F127" i="2"/>
  <c r="H127" i="2"/>
  <c r="I127" i="2"/>
  <c r="J127" i="2"/>
  <c r="D128" i="2"/>
  <c r="J128" i="2"/>
  <c r="E128" i="2"/>
  <c r="F128" i="2"/>
  <c r="G128" i="2"/>
  <c r="D129" i="2"/>
  <c r="E129" i="2"/>
  <c r="D130" i="2"/>
  <c r="E130" i="2"/>
  <c r="D131" i="2"/>
  <c r="H131" i="2"/>
  <c r="E131" i="2"/>
  <c r="F131" i="2"/>
  <c r="G131" i="2"/>
  <c r="I131" i="2"/>
  <c r="J131" i="2"/>
  <c r="D132" i="2"/>
  <c r="I132" i="2"/>
  <c r="E132" i="2"/>
  <c r="F132" i="2"/>
  <c r="G132" i="2"/>
  <c r="H132" i="2"/>
  <c r="J132" i="2"/>
  <c r="K132" i="2"/>
  <c r="L132" i="2"/>
  <c r="D133" i="2"/>
  <c r="E133" i="2"/>
  <c r="G133" i="2"/>
  <c r="K133" i="2"/>
  <c r="L133" i="2"/>
  <c r="D134" i="2"/>
  <c r="F134" i="2"/>
  <c r="E134" i="2"/>
  <c r="H134" i="2"/>
  <c r="I134" i="2"/>
  <c r="J134" i="2"/>
  <c r="L134" i="2"/>
  <c r="D135" i="2"/>
  <c r="E135" i="2"/>
  <c r="F135" i="2"/>
  <c r="H135" i="2"/>
  <c r="I135" i="2"/>
  <c r="J135" i="2"/>
  <c r="D136" i="2"/>
  <c r="E136" i="2"/>
  <c r="G136" i="2"/>
  <c r="D137" i="2"/>
  <c r="E137" i="2"/>
  <c r="G137" i="2"/>
  <c r="H137" i="2"/>
  <c r="K137" i="2"/>
  <c r="L137" i="2"/>
  <c r="D138" i="2"/>
  <c r="J138" i="2"/>
  <c r="E138" i="2"/>
  <c r="F138" i="2"/>
  <c r="H138" i="2"/>
  <c r="I138" i="2"/>
  <c r="L138" i="2"/>
  <c r="D139" i="2"/>
  <c r="H139" i="2"/>
  <c r="E139" i="2"/>
  <c r="F139" i="2"/>
  <c r="G139" i="2"/>
  <c r="I139" i="2"/>
  <c r="J139" i="2"/>
  <c r="D140" i="2"/>
  <c r="I140" i="2"/>
  <c r="E140" i="2"/>
  <c r="F140" i="2"/>
  <c r="G140" i="2"/>
  <c r="H140" i="2"/>
  <c r="J140" i="2"/>
  <c r="K140" i="2"/>
  <c r="L140" i="2"/>
  <c r="D141" i="2"/>
  <c r="L141" i="2"/>
  <c r="E141" i="2"/>
  <c r="G141" i="2"/>
  <c r="H141" i="2"/>
  <c r="I141" i="2"/>
  <c r="K141" i="2"/>
  <c r="D142" i="2"/>
  <c r="F142" i="2"/>
  <c r="E142" i="2"/>
  <c r="H142" i="2"/>
  <c r="D143" i="2"/>
  <c r="E143" i="2"/>
  <c r="F143" i="2"/>
  <c r="H143" i="2"/>
  <c r="I143" i="2"/>
  <c r="J143" i="2"/>
  <c r="K143" i="2"/>
  <c r="D144" i="2"/>
  <c r="E144" i="2"/>
  <c r="F144" i="2"/>
  <c r="G144" i="2"/>
  <c r="J144" i="2"/>
  <c r="K144" i="2"/>
  <c r="L144" i="2"/>
  <c r="D145" i="2"/>
  <c r="E145" i="2"/>
  <c r="K145" i="2"/>
  <c r="G145" i="2"/>
  <c r="H145" i="2"/>
  <c r="D146" i="2"/>
  <c r="J146" i="2"/>
  <c r="E146" i="2"/>
  <c r="F146" i="2"/>
  <c r="D147" i="2"/>
  <c r="H147" i="2"/>
  <c r="E147" i="2"/>
  <c r="F147" i="2"/>
  <c r="I147" i="2"/>
  <c r="J147" i="2"/>
  <c r="D148" i="2"/>
  <c r="I148" i="2"/>
  <c r="E148" i="2"/>
  <c r="F148" i="2"/>
  <c r="G148" i="2"/>
  <c r="H148" i="2"/>
  <c r="J148" i="2"/>
  <c r="K148" i="2"/>
  <c r="L148" i="2"/>
  <c r="D149" i="2"/>
  <c r="E149" i="2"/>
  <c r="G149" i="2"/>
  <c r="D150" i="2"/>
  <c r="E150" i="2"/>
  <c r="F150" i="2"/>
  <c r="H150" i="2"/>
  <c r="I150" i="2"/>
  <c r="J150" i="2"/>
  <c r="L150" i="2"/>
  <c r="D151" i="2"/>
  <c r="E151" i="2"/>
  <c r="F151" i="2"/>
  <c r="H151" i="2"/>
  <c r="I151" i="2"/>
  <c r="J151" i="2"/>
  <c r="D152" i="2"/>
  <c r="I152" i="2"/>
  <c r="E152" i="2"/>
  <c r="F152" i="2"/>
  <c r="G152" i="2"/>
  <c r="H152" i="2"/>
  <c r="J152" i="2"/>
  <c r="K152" i="2"/>
  <c r="D153" i="2"/>
  <c r="E153" i="2"/>
  <c r="D154" i="2"/>
  <c r="E154" i="2"/>
  <c r="F154" i="2"/>
  <c r="H154" i="2"/>
  <c r="I154" i="2"/>
  <c r="J154" i="2"/>
  <c r="L154" i="2"/>
  <c r="D155" i="2"/>
  <c r="H155" i="2"/>
  <c r="E155" i="2"/>
  <c r="F155" i="2"/>
  <c r="I155" i="2"/>
  <c r="J155" i="2"/>
  <c r="D156" i="2"/>
  <c r="I156" i="2"/>
  <c r="E156" i="2"/>
  <c r="F156" i="2"/>
  <c r="G156" i="2"/>
  <c r="H156" i="2"/>
  <c r="J156" i="2"/>
  <c r="K156" i="2"/>
  <c r="L156" i="2"/>
  <c r="D157" i="2"/>
  <c r="E157" i="2"/>
  <c r="G157" i="2"/>
  <c r="D158" i="2"/>
  <c r="F158" i="2"/>
  <c r="E158" i="2"/>
  <c r="J158" i="2"/>
  <c r="L158" i="2"/>
  <c r="D159" i="2"/>
  <c r="E159" i="2"/>
  <c r="F159" i="2"/>
  <c r="H159" i="2"/>
  <c r="I159" i="2"/>
  <c r="J159" i="2"/>
  <c r="D160" i="2"/>
  <c r="I160" i="2"/>
  <c r="E160" i="2"/>
  <c r="F160" i="2"/>
  <c r="G160" i="2"/>
  <c r="H160" i="2"/>
  <c r="J160" i="2"/>
  <c r="K160" i="2"/>
  <c r="L160" i="2"/>
  <c r="D161" i="2"/>
  <c r="E161" i="2"/>
  <c r="G161" i="2"/>
  <c r="D162" i="2"/>
  <c r="F162" i="2"/>
  <c r="E162" i="2"/>
  <c r="G162" i="2"/>
  <c r="J162" i="2"/>
  <c r="K162" i="2"/>
  <c r="L162" i="2"/>
  <c r="D163" i="2"/>
  <c r="F163" i="2"/>
  <c r="E163" i="2"/>
  <c r="D164" i="2"/>
  <c r="J164" i="2"/>
  <c r="E164" i="2"/>
  <c r="K164" i="2"/>
  <c r="F164" i="2"/>
  <c r="G164" i="2"/>
  <c r="H164" i="2"/>
  <c r="I164" i="2"/>
  <c r="D165" i="2"/>
  <c r="E165" i="2"/>
  <c r="K165" i="2"/>
  <c r="F165" i="2"/>
  <c r="G165" i="2"/>
  <c r="H165" i="2"/>
  <c r="I165" i="2"/>
  <c r="J165" i="2"/>
  <c r="L165" i="2"/>
  <c r="D166" i="2"/>
  <c r="E166" i="2"/>
  <c r="L166" i="2"/>
  <c r="F166" i="2"/>
  <c r="G166" i="2"/>
  <c r="H166" i="2"/>
  <c r="I166" i="2"/>
  <c r="J166" i="2"/>
  <c r="K166" i="2"/>
  <c r="D167" i="2"/>
  <c r="F167" i="2"/>
  <c r="E167" i="2"/>
  <c r="G167" i="2"/>
  <c r="H167" i="2"/>
  <c r="I167" i="2"/>
  <c r="J167" i="2"/>
  <c r="L167" i="2"/>
  <c r="D168" i="2"/>
  <c r="I168" i="2"/>
  <c r="E168" i="2"/>
  <c r="D169" i="2"/>
  <c r="I169" i="2"/>
  <c r="E169" i="2"/>
  <c r="G169" i="2"/>
  <c r="H169" i="2"/>
  <c r="J169" i="2"/>
  <c r="K169" i="2"/>
  <c r="L169" i="2"/>
  <c r="D170" i="2"/>
  <c r="I170" i="2"/>
  <c r="E170" i="2"/>
  <c r="K170" i="2"/>
  <c r="F170" i="2"/>
  <c r="G170" i="2"/>
  <c r="D171" i="2"/>
  <c r="E171" i="2"/>
  <c r="G171" i="2"/>
  <c r="D172" i="2"/>
  <c r="J172" i="2"/>
  <c r="E172" i="2"/>
  <c r="K172" i="2"/>
  <c r="F172" i="2"/>
  <c r="G172" i="2"/>
  <c r="H172" i="2"/>
  <c r="I172" i="2"/>
  <c r="D173" i="2"/>
  <c r="E173" i="2"/>
  <c r="G173" i="2"/>
  <c r="D174" i="2"/>
  <c r="E174" i="2"/>
  <c r="L174" i="2"/>
  <c r="F174" i="2"/>
  <c r="G174" i="2"/>
  <c r="H174" i="2"/>
  <c r="I174" i="2"/>
  <c r="J174" i="2"/>
  <c r="D175" i="2"/>
  <c r="F175" i="2"/>
  <c r="E175" i="2"/>
  <c r="G175" i="2"/>
  <c r="H175" i="2"/>
  <c r="I175" i="2"/>
  <c r="J175" i="2"/>
  <c r="L175" i="2"/>
  <c r="D176" i="2"/>
  <c r="I176" i="2"/>
  <c r="E176" i="2"/>
  <c r="D177" i="2"/>
  <c r="I177" i="2"/>
  <c r="E177" i="2"/>
  <c r="G177" i="2"/>
  <c r="H177" i="2"/>
  <c r="J177" i="2"/>
  <c r="K177" i="2"/>
  <c r="L177" i="2"/>
  <c r="D178" i="2"/>
  <c r="I178" i="2"/>
  <c r="E178" i="2"/>
  <c r="K178" i="2"/>
  <c r="F178" i="2"/>
  <c r="G178" i="2"/>
  <c r="L178" i="2"/>
  <c r="D179" i="2"/>
  <c r="E179" i="2"/>
  <c r="G179" i="2"/>
  <c r="D180" i="2"/>
  <c r="J180" i="2"/>
  <c r="E180" i="2"/>
  <c r="K180" i="2"/>
  <c r="F180" i="2"/>
  <c r="G180" i="2"/>
  <c r="H180" i="2"/>
  <c r="I180" i="2"/>
  <c r="L180" i="2"/>
  <c r="D181" i="2"/>
  <c r="E181" i="2"/>
  <c r="K181" i="2"/>
  <c r="F181" i="2"/>
  <c r="H181" i="2"/>
  <c r="I181" i="2"/>
  <c r="J181" i="2"/>
  <c r="L181" i="2"/>
  <c r="D182" i="2"/>
  <c r="E182" i="2"/>
  <c r="F182" i="2"/>
  <c r="H182" i="2"/>
  <c r="I182" i="2"/>
  <c r="J182" i="2"/>
  <c r="D183" i="2"/>
  <c r="J183" i="2"/>
  <c r="E183" i="2"/>
  <c r="F183" i="2"/>
  <c r="G183" i="2"/>
  <c r="L183" i="2"/>
  <c r="D184" i="2"/>
  <c r="J184" i="2"/>
  <c r="E184" i="2"/>
  <c r="F184" i="2"/>
  <c r="G184" i="2"/>
  <c r="H184" i="2"/>
  <c r="I184" i="2"/>
  <c r="K184" i="2"/>
  <c r="L184" i="2"/>
  <c r="D185" i="2"/>
  <c r="F185" i="2"/>
  <c r="E185" i="2"/>
  <c r="K185" i="2"/>
  <c r="G185" i="2"/>
  <c r="I185" i="2"/>
  <c r="J185" i="2"/>
  <c r="L185" i="2"/>
  <c r="D186" i="2"/>
  <c r="E186" i="2"/>
  <c r="G186" i="2"/>
  <c r="F186" i="2"/>
  <c r="H186" i="2"/>
  <c r="I186" i="2"/>
  <c r="J186" i="2"/>
  <c r="K186" i="2"/>
  <c r="D187" i="2"/>
  <c r="E187" i="2"/>
  <c r="G187" i="2"/>
  <c r="L187" i="2"/>
  <c r="D188" i="2"/>
  <c r="H188" i="2"/>
  <c r="E188" i="2"/>
  <c r="D189" i="2"/>
  <c r="J189" i="2"/>
  <c r="E189" i="2"/>
  <c r="F189" i="2"/>
  <c r="H189" i="2"/>
  <c r="I189" i="2"/>
  <c r="D190" i="2"/>
  <c r="J190" i="2"/>
  <c r="E190" i="2"/>
  <c r="K190" i="2"/>
  <c r="F190" i="2"/>
  <c r="G190" i="2"/>
  <c r="I190" i="2"/>
  <c r="L190" i="2"/>
  <c r="D191" i="2"/>
  <c r="E191" i="2"/>
  <c r="K191" i="2"/>
  <c r="F191" i="2"/>
  <c r="G191" i="2"/>
  <c r="H191" i="2"/>
  <c r="I191" i="2"/>
  <c r="J191" i="2"/>
  <c r="D192" i="2"/>
  <c r="J192" i="2"/>
  <c r="E192" i="2"/>
  <c r="F192" i="2"/>
  <c r="G192" i="2"/>
  <c r="H192" i="2"/>
  <c r="I192" i="2"/>
  <c r="K192" i="2"/>
  <c r="L192" i="2"/>
  <c r="D193" i="2"/>
  <c r="F193" i="2"/>
  <c r="E193" i="2"/>
  <c r="K193" i="2"/>
  <c r="G193" i="2"/>
  <c r="I193" i="2"/>
  <c r="J193" i="2"/>
  <c r="L193" i="2"/>
  <c r="D194" i="2"/>
  <c r="E194" i="2"/>
  <c r="G194" i="2"/>
  <c r="F194" i="2"/>
  <c r="H194" i="2"/>
  <c r="I194" i="2"/>
  <c r="J194" i="2"/>
  <c r="K194" i="2"/>
  <c r="D195" i="2"/>
  <c r="L195" i="2"/>
  <c r="E195" i="2"/>
  <c r="G195" i="2"/>
  <c r="D196" i="2"/>
  <c r="H196" i="2"/>
  <c r="E196" i="2"/>
  <c r="D197" i="2"/>
  <c r="J197" i="2"/>
  <c r="E197" i="2"/>
  <c r="F197" i="2"/>
  <c r="H197" i="2"/>
  <c r="I197" i="2"/>
  <c r="D198" i="2"/>
  <c r="J198" i="2"/>
  <c r="E198" i="2"/>
  <c r="K198" i="2"/>
  <c r="F198" i="2"/>
  <c r="G198" i="2"/>
  <c r="I198" i="2"/>
  <c r="L198" i="2"/>
  <c r="D199" i="2"/>
  <c r="E199" i="2"/>
  <c r="K199" i="2"/>
  <c r="F199" i="2"/>
  <c r="G199" i="2"/>
  <c r="H199" i="2"/>
  <c r="I199" i="2"/>
  <c r="J199" i="2"/>
  <c r="D200" i="2"/>
  <c r="J200" i="2"/>
  <c r="E200" i="2"/>
  <c r="F200" i="2"/>
  <c r="G200" i="2"/>
  <c r="H200" i="2"/>
  <c r="I200" i="2"/>
  <c r="K200" i="2"/>
  <c r="L200" i="2"/>
  <c r="D201" i="2"/>
  <c r="F201" i="2"/>
  <c r="E201" i="2"/>
  <c r="K201" i="2"/>
  <c r="G201" i="2"/>
  <c r="I201" i="2"/>
  <c r="J201" i="2"/>
  <c r="L201" i="2"/>
  <c r="D202" i="2"/>
  <c r="E202" i="2"/>
  <c r="G202" i="2"/>
  <c r="F202" i="2"/>
  <c r="H202" i="2"/>
  <c r="I202" i="2"/>
  <c r="J202" i="2"/>
  <c r="K202" i="2"/>
  <c r="D203" i="2"/>
  <c r="L203" i="2"/>
  <c r="E203" i="2"/>
  <c r="G203" i="2"/>
  <c r="D204" i="2"/>
  <c r="H204" i="2"/>
  <c r="E204" i="2"/>
  <c r="D205" i="2"/>
  <c r="J205" i="2"/>
  <c r="E205" i="2"/>
  <c r="F205" i="2"/>
  <c r="H205" i="2"/>
  <c r="I205" i="2"/>
  <c r="D206" i="2"/>
  <c r="J206" i="2"/>
  <c r="E206" i="2"/>
  <c r="K206" i="2"/>
  <c r="F206" i="2"/>
  <c r="G206" i="2"/>
  <c r="I206" i="2"/>
  <c r="L206" i="2"/>
  <c r="D207" i="2"/>
  <c r="E207" i="2"/>
  <c r="K207" i="2"/>
  <c r="F207" i="2"/>
  <c r="G207" i="2"/>
  <c r="H207" i="2"/>
  <c r="I207" i="2"/>
  <c r="J207" i="2"/>
  <c r="D208" i="2"/>
  <c r="J208" i="2"/>
  <c r="E208" i="2"/>
  <c r="F208" i="2"/>
  <c r="G208" i="2"/>
  <c r="H208" i="2"/>
  <c r="I208" i="2"/>
  <c r="K208" i="2"/>
  <c r="L208" i="2"/>
  <c r="D209" i="2"/>
  <c r="F209" i="2"/>
  <c r="E209" i="2"/>
  <c r="K209" i="2"/>
  <c r="G209" i="2"/>
  <c r="I209" i="2"/>
  <c r="J209" i="2"/>
  <c r="L209" i="2"/>
  <c r="D210" i="2"/>
  <c r="E210" i="2"/>
  <c r="G210" i="2"/>
  <c r="F210" i="2"/>
  <c r="H210" i="2"/>
  <c r="I210" i="2"/>
  <c r="J210" i="2"/>
  <c r="K210" i="2"/>
  <c r="D211" i="2"/>
  <c r="E211" i="2"/>
  <c r="G211" i="2"/>
  <c r="L211" i="2"/>
  <c r="D212" i="2"/>
  <c r="H212" i="2"/>
  <c r="E212" i="2"/>
  <c r="D213" i="2"/>
  <c r="J213" i="2"/>
  <c r="E213" i="2"/>
  <c r="F213" i="2"/>
  <c r="H213" i="2"/>
  <c r="I213" i="2"/>
  <c r="D214" i="2"/>
  <c r="J214" i="2"/>
  <c r="E214" i="2"/>
  <c r="K214" i="2"/>
  <c r="F214" i="2"/>
  <c r="G214" i="2"/>
  <c r="I214" i="2"/>
  <c r="L214" i="2"/>
  <c r="D215" i="2"/>
  <c r="E215" i="2"/>
  <c r="K215" i="2"/>
  <c r="F215" i="2"/>
  <c r="G215" i="2"/>
  <c r="H215" i="2"/>
  <c r="I215" i="2"/>
  <c r="J215" i="2"/>
  <c r="D216" i="2"/>
  <c r="J216" i="2"/>
  <c r="E216" i="2"/>
  <c r="F216" i="2"/>
  <c r="G216" i="2"/>
  <c r="H216" i="2"/>
  <c r="I216" i="2"/>
  <c r="K216" i="2"/>
  <c r="L216" i="2"/>
  <c r="D217" i="2"/>
  <c r="F217" i="2"/>
  <c r="E217" i="2"/>
  <c r="K217" i="2"/>
  <c r="G217" i="2"/>
  <c r="I217" i="2"/>
  <c r="J217" i="2"/>
  <c r="L217" i="2"/>
  <c r="D218" i="2"/>
  <c r="E218" i="2"/>
  <c r="G218" i="2"/>
  <c r="F218" i="2"/>
  <c r="H218" i="2"/>
  <c r="I218" i="2"/>
  <c r="J218" i="2"/>
  <c r="K218" i="2"/>
  <c r="D219" i="2"/>
  <c r="E219" i="2"/>
  <c r="G219" i="2"/>
  <c r="L219" i="2"/>
  <c r="D220" i="2"/>
  <c r="H220" i="2"/>
  <c r="E220" i="2"/>
  <c r="D221" i="2"/>
  <c r="J221" i="2"/>
  <c r="E221" i="2"/>
  <c r="F221" i="2"/>
  <c r="H221" i="2"/>
  <c r="I221" i="2"/>
  <c r="D222" i="2"/>
  <c r="H222" i="2"/>
  <c r="E222" i="2"/>
  <c r="K222" i="2"/>
  <c r="F222" i="2"/>
  <c r="G222" i="2"/>
  <c r="I222" i="2"/>
  <c r="J222" i="2"/>
  <c r="L222" i="2"/>
  <c r="D223" i="2"/>
  <c r="E223" i="2"/>
  <c r="K223" i="2"/>
  <c r="F223" i="2"/>
  <c r="G223" i="2"/>
  <c r="H223" i="2"/>
  <c r="I223" i="2"/>
  <c r="J223" i="2"/>
  <c r="D224" i="2"/>
  <c r="J224" i="2"/>
  <c r="E224" i="2"/>
  <c r="F224" i="2"/>
  <c r="G224" i="2"/>
  <c r="H224" i="2"/>
  <c r="I224" i="2"/>
  <c r="K224" i="2"/>
  <c r="L224" i="2"/>
  <c r="D225" i="2"/>
  <c r="F225" i="2"/>
  <c r="E225" i="2"/>
  <c r="G225" i="2"/>
  <c r="I225" i="2"/>
  <c r="J225" i="2"/>
  <c r="L225" i="2"/>
  <c r="D226" i="2"/>
  <c r="E226" i="2"/>
  <c r="G226" i="2"/>
  <c r="F226" i="2"/>
  <c r="H226" i="2"/>
  <c r="I226" i="2"/>
  <c r="J226" i="2"/>
  <c r="K226" i="2"/>
  <c r="D227" i="2"/>
  <c r="E227" i="2"/>
  <c r="G227" i="2"/>
  <c r="L227" i="2"/>
  <c r="D228" i="2"/>
  <c r="H228" i="2"/>
  <c r="E228" i="2"/>
  <c r="D229" i="2"/>
  <c r="J229" i="2"/>
  <c r="E229" i="2"/>
  <c r="F229" i="2"/>
  <c r="H229" i="2"/>
  <c r="I229" i="2"/>
  <c r="D230" i="2"/>
  <c r="H230" i="2"/>
  <c r="E230" i="2"/>
  <c r="K230" i="2"/>
  <c r="F230" i="2"/>
  <c r="G230" i="2"/>
  <c r="I230" i="2"/>
  <c r="J230" i="2"/>
  <c r="L230" i="2"/>
  <c r="D231" i="2"/>
  <c r="E231" i="2"/>
  <c r="L231" i="2"/>
  <c r="F231" i="2"/>
  <c r="G231" i="2"/>
  <c r="H231" i="2"/>
  <c r="I231" i="2"/>
  <c r="J231" i="2"/>
  <c r="K231" i="2"/>
  <c r="D232" i="2"/>
  <c r="F232" i="2"/>
  <c r="E232" i="2"/>
  <c r="G232" i="2"/>
  <c r="H232" i="2"/>
  <c r="I232" i="2"/>
  <c r="K232" i="2"/>
  <c r="L232" i="2"/>
  <c r="D233" i="2"/>
  <c r="F233" i="2"/>
  <c r="E233" i="2"/>
  <c r="G233" i="2"/>
  <c r="I233" i="2"/>
  <c r="J233" i="2"/>
  <c r="L233" i="2"/>
  <c r="D234" i="2"/>
  <c r="E234" i="2"/>
  <c r="G234" i="2"/>
  <c r="F234" i="2"/>
  <c r="H234" i="2"/>
  <c r="I234" i="2"/>
  <c r="J234" i="2"/>
  <c r="K234" i="2"/>
  <c r="D235" i="2"/>
  <c r="E235" i="2"/>
  <c r="G235" i="2"/>
  <c r="D236" i="2"/>
  <c r="H236" i="2"/>
  <c r="E236" i="2"/>
  <c r="D237" i="2"/>
  <c r="J237" i="2"/>
  <c r="E237" i="2"/>
  <c r="F237" i="2"/>
  <c r="H237" i="2"/>
  <c r="I237" i="2"/>
  <c r="D238" i="2"/>
  <c r="H238" i="2"/>
  <c r="E238" i="2"/>
  <c r="K238" i="2"/>
  <c r="F238" i="2"/>
  <c r="G238" i="2"/>
  <c r="I238" i="2"/>
  <c r="J238" i="2"/>
  <c r="L238" i="2"/>
  <c r="D239" i="2"/>
  <c r="E239" i="2"/>
  <c r="L239" i="2"/>
  <c r="F239" i="2"/>
  <c r="G239" i="2"/>
  <c r="H239" i="2"/>
  <c r="I239" i="2"/>
  <c r="J239" i="2"/>
  <c r="K239" i="2"/>
  <c r="D240" i="2"/>
  <c r="F240" i="2"/>
  <c r="E240" i="2"/>
  <c r="G240" i="2"/>
  <c r="H240" i="2"/>
  <c r="I240" i="2"/>
  <c r="K240" i="2"/>
  <c r="L240" i="2"/>
  <c r="D241" i="2"/>
  <c r="F241" i="2"/>
  <c r="E241" i="2"/>
  <c r="G241" i="2"/>
  <c r="I241" i="2"/>
  <c r="J241" i="2"/>
  <c r="L241" i="2"/>
  <c r="D242" i="2"/>
  <c r="I242" i="2"/>
  <c r="E242" i="2"/>
  <c r="G242" i="2"/>
  <c r="F242" i="2"/>
  <c r="H242" i="2"/>
  <c r="J242" i="2"/>
  <c r="K242" i="2"/>
  <c r="D243" i="2"/>
  <c r="E243" i="2"/>
  <c r="G243" i="2"/>
  <c r="L243" i="2"/>
  <c r="D244" i="2"/>
  <c r="H244" i="2"/>
  <c r="E244" i="2"/>
  <c r="D245" i="2"/>
  <c r="J245" i="2"/>
  <c r="E245" i="2"/>
  <c r="F245" i="2"/>
  <c r="H245" i="2"/>
  <c r="I245" i="2"/>
  <c r="D246" i="2"/>
  <c r="H246" i="2"/>
  <c r="E246" i="2"/>
  <c r="K246" i="2"/>
  <c r="F246" i="2"/>
  <c r="G246" i="2"/>
  <c r="I246" i="2"/>
  <c r="J246" i="2"/>
  <c r="L246" i="2"/>
  <c r="D247" i="2"/>
  <c r="E247" i="2"/>
  <c r="L247" i="2"/>
  <c r="F247" i="2"/>
  <c r="G247" i="2"/>
  <c r="H247" i="2"/>
  <c r="I247" i="2"/>
  <c r="J247" i="2"/>
  <c r="K247" i="2"/>
  <c r="D248" i="2"/>
  <c r="F248" i="2"/>
  <c r="E248" i="2"/>
  <c r="G248" i="2"/>
  <c r="H248" i="2"/>
  <c r="I248" i="2"/>
  <c r="K248" i="2"/>
  <c r="L248" i="2"/>
  <c r="D249" i="2"/>
  <c r="F249" i="2"/>
  <c r="E249" i="2"/>
  <c r="G249" i="2"/>
  <c r="I249" i="2"/>
  <c r="J249" i="2"/>
  <c r="L249" i="2"/>
  <c r="D250" i="2"/>
  <c r="I250" i="2"/>
  <c r="E250" i="2"/>
  <c r="G250" i="2"/>
  <c r="F250" i="2"/>
  <c r="H250" i="2"/>
  <c r="J250" i="2"/>
  <c r="K250" i="2"/>
  <c r="D251" i="2"/>
  <c r="L251" i="2"/>
  <c r="E251" i="2"/>
  <c r="G251" i="2"/>
  <c r="D252" i="2"/>
  <c r="H252" i="2"/>
  <c r="E252" i="2"/>
  <c r="D253" i="2"/>
  <c r="J253" i="2"/>
  <c r="E253" i="2"/>
  <c r="F253" i="2"/>
  <c r="H253" i="2"/>
  <c r="I253" i="2"/>
  <c r="D254" i="2"/>
  <c r="H254" i="2"/>
  <c r="E254" i="2"/>
  <c r="K254" i="2"/>
  <c r="F254" i="2"/>
  <c r="G254" i="2"/>
  <c r="I254" i="2"/>
  <c r="J254" i="2"/>
  <c r="L254" i="2"/>
  <c r="D255" i="2"/>
  <c r="E255" i="2"/>
  <c r="L255" i="2"/>
  <c r="F255" i="2"/>
  <c r="G255" i="2"/>
  <c r="H255" i="2"/>
  <c r="I255" i="2"/>
  <c r="J255" i="2"/>
  <c r="K255" i="2"/>
  <c r="D256" i="2"/>
  <c r="F256" i="2"/>
  <c r="E256" i="2"/>
  <c r="G256" i="2"/>
  <c r="H256" i="2"/>
  <c r="I256" i="2"/>
  <c r="K256" i="2"/>
  <c r="L256" i="2"/>
  <c r="D257" i="2"/>
  <c r="F257" i="2"/>
  <c r="E257" i="2"/>
  <c r="G257" i="2"/>
  <c r="I257" i="2"/>
  <c r="J257" i="2"/>
  <c r="L257" i="2"/>
  <c r="D258" i="2"/>
  <c r="I258" i="2"/>
  <c r="E258" i="2"/>
  <c r="G258" i="2"/>
  <c r="F258" i="2"/>
  <c r="H258" i="2"/>
  <c r="J258" i="2"/>
  <c r="K258" i="2"/>
  <c r="D259" i="2"/>
  <c r="E259" i="2"/>
  <c r="G259" i="2"/>
  <c r="L259" i="2"/>
  <c r="D260" i="2"/>
  <c r="H260" i="2"/>
  <c r="E260" i="2"/>
  <c r="D261" i="2"/>
  <c r="J261" i="2"/>
  <c r="E261" i="2"/>
  <c r="F261" i="2"/>
  <c r="H261" i="2"/>
  <c r="I261" i="2"/>
  <c r="D262" i="2"/>
  <c r="H262" i="2"/>
  <c r="E262" i="2"/>
  <c r="K262" i="2"/>
  <c r="F262" i="2"/>
  <c r="G262" i="2"/>
  <c r="I262" i="2"/>
  <c r="J262" i="2"/>
  <c r="L262" i="2"/>
  <c r="D263" i="2"/>
  <c r="E263" i="2"/>
  <c r="L263" i="2"/>
  <c r="F263" i="2"/>
  <c r="G263" i="2"/>
  <c r="H263" i="2"/>
  <c r="I263" i="2"/>
  <c r="J263" i="2"/>
  <c r="K263" i="2"/>
  <c r="D264" i="2"/>
  <c r="F264" i="2"/>
  <c r="E264" i="2"/>
  <c r="G264" i="2"/>
  <c r="H264" i="2"/>
  <c r="I264" i="2"/>
  <c r="K264" i="2"/>
  <c r="L264" i="2"/>
  <c r="D265" i="2"/>
  <c r="F265" i="2"/>
  <c r="E265" i="2"/>
  <c r="G265" i="2"/>
  <c r="I265" i="2"/>
  <c r="J265" i="2"/>
  <c r="L265" i="2"/>
  <c r="D266" i="2"/>
  <c r="I266" i="2"/>
  <c r="E266" i="2"/>
  <c r="G266" i="2"/>
  <c r="F266" i="2"/>
  <c r="H266" i="2"/>
  <c r="J266" i="2"/>
  <c r="K266" i="2"/>
  <c r="D267" i="2"/>
  <c r="E267" i="2"/>
  <c r="G267" i="2"/>
  <c r="D268" i="2"/>
  <c r="H268" i="2"/>
  <c r="E268" i="2"/>
  <c r="D269" i="2"/>
  <c r="J269" i="2"/>
  <c r="E269" i="2"/>
  <c r="F269" i="2"/>
  <c r="H269" i="2"/>
  <c r="I269" i="2"/>
  <c r="D270" i="2"/>
  <c r="H270" i="2"/>
  <c r="E270" i="2"/>
  <c r="K270" i="2"/>
  <c r="F270" i="2"/>
  <c r="G270" i="2"/>
  <c r="I270" i="2"/>
  <c r="J270" i="2"/>
  <c r="L270" i="2"/>
  <c r="D271" i="2"/>
  <c r="E271" i="2"/>
  <c r="L271" i="2"/>
  <c r="F271" i="2"/>
  <c r="G271" i="2"/>
  <c r="H271" i="2"/>
  <c r="I271" i="2"/>
  <c r="J271" i="2"/>
  <c r="K271" i="2"/>
  <c r="D272" i="2"/>
  <c r="F272" i="2"/>
  <c r="E272" i="2"/>
  <c r="G272" i="2"/>
  <c r="H272" i="2"/>
  <c r="I272" i="2"/>
  <c r="K272" i="2"/>
  <c r="L272" i="2"/>
  <c r="D273" i="2"/>
  <c r="F273" i="2"/>
  <c r="E273" i="2"/>
  <c r="G273" i="2"/>
  <c r="I273" i="2"/>
  <c r="J273" i="2"/>
  <c r="L273" i="2"/>
  <c r="D274" i="2"/>
  <c r="I274" i="2"/>
  <c r="E274" i="2"/>
  <c r="G274" i="2"/>
  <c r="F274" i="2"/>
  <c r="H274" i="2"/>
  <c r="J274" i="2"/>
  <c r="K274" i="2"/>
  <c r="D275" i="2"/>
  <c r="K275" i="2"/>
  <c r="E275" i="2"/>
  <c r="G275" i="2"/>
  <c r="L275" i="2"/>
  <c r="D276" i="2"/>
  <c r="E276" i="2"/>
  <c r="L276" i="2"/>
  <c r="D277" i="2"/>
  <c r="J277" i="2"/>
  <c r="E277" i="2"/>
  <c r="F277" i="2"/>
  <c r="H277" i="2"/>
  <c r="I277" i="2"/>
  <c r="D278" i="2"/>
  <c r="H278" i="2"/>
  <c r="E278" i="2"/>
  <c r="K278" i="2"/>
  <c r="F278" i="2"/>
  <c r="G278" i="2"/>
  <c r="I278" i="2"/>
  <c r="J278" i="2"/>
  <c r="L278" i="2"/>
  <c r="D279" i="2"/>
  <c r="E279" i="2"/>
  <c r="L279" i="2"/>
  <c r="F279" i="2"/>
  <c r="G279" i="2"/>
  <c r="H279" i="2"/>
  <c r="I279" i="2"/>
  <c r="J279" i="2"/>
  <c r="K279" i="2"/>
  <c r="D280" i="2"/>
  <c r="F280" i="2"/>
  <c r="E280" i="2"/>
  <c r="G280" i="2"/>
  <c r="H280" i="2"/>
  <c r="I280" i="2"/>
  <c r="K280" i="2"/>
  <c r="L280" i="2"/>
  <c r="D281" i="2"/>
  <c r="F281" i="2"/>
  <c r="E281" i="2"/>
  <c r="G281" i="2"/>
  <c r="I281" i="2"/>
  <c r="J281" i="2"/>
  <c r="L281" i="2"/>
  <c r="D282" i="2"/>
  <c r="I282" i="2"/>
  <c r="E282" i="2"/>
  <c r="G282" i="2"/>
  <c r="F282" i="2"/>
  <c r="H282" i="2"/>
  <c r="J282" i="2"/>
  <c r="K282" i="2"/>
  <c r="D283" i="2"/>
  <c r="E283" i="2"/>
  <c r="G283" i="2"/>
  <c r="K283" i="2"/>
  <c r="L283" i="2"/>
  <c r="D284" i="2"/>
  <c r="E284" i="2"/>
  <c r="L284" i="2"/>
  <c r="D285" i="2"/>
  <c r="J285" i="2"/>
  <c r="E285" i="2"/>
  <c r="F285" i="2"/>
  <c r="H285" i="2"/>
  <c r="I285" i="2"/>
  <c r="D286" i="2"/>
  <c r="H286" i="2"/>
  <c r="E286" i="2"/>
  <c r="K286" i="2"/>
  <c r="F286" i="2"/>
  <c r="G286" i="2"/>
  <c r="I286" i="2"/>
  <c r="J286" i="2"/>
  <c r="L286" i="2"/>
  <c r="D287" i="2"/>
  <c r="E287" i="2"/>
  <c r="L287" i="2"/>
  <c r="F287" i="2"/>
  <c r="G287" i="2"/>
  <c r="H287" i="2"/>
  <c r="I287" i="2"/>
  <c r="J287" i="2"/>
  <c r="K287" i="2"/>
  <c r="D288" i="2"/>
  <c r="F288" i="2"/>
  <c r="E288" i="2"/>
  <c r="G288" i="2"/>
  <c r="H288" i="2"/>
  <c r="I288" i="2"/>
  <c r="K288" i="2"/>
  <c r="L288" i="2"/>
  <c r="D289" i="2"/>
  <c r="F289" i="2"/>
  <c r="E289" i="2"/>
  <c r="G289" i="2"/>
  <c r="I289" i="2"/>
  <c r="J289" i="2"/>
  <c r="L289" i="2"/>
  <c r="D290" i="2"/>
  <c r="I290" i="2"/>
  <c r="E290" i="2"/>
  <c r="G290" i="2"/>
  <c r="F290" i="2"/>
  <c r="H290" i="2"/>
  <c r="J290" i="2"/>
  <c r="K290" i="2"/>
  <c r="D291" i="2"/>
  <c r="E291" i="2"/>
  <c r="G291" i="2"/>
  <c r="D292" i="2"/>
  <c r="L292" i="2"/>
  <c r="E292" i="2"/>
  <c r="D293" i="2"/>
  <c r="J293" i="2"/>
  <c r="E293" i="2"/>
  <c r="F293" i="2"/>
  <c r="H293" i="2"/>
  <c r="I293" i="2"/>
  <c r="D294" i="2"/>
  <c r="H294" i="2"/>
  <c r="E294" i="2"/>
  <c r="K294" i="2"/>
  <c r="F294" i="2"/>
  <c r="G294" i="2"/>
  <c r="I294" i="2"/>
  <c r="J294" i="2"/>
  <c r="L294" i="2"/>
  <c r="D295" i="2"/>
  <c r="E295" i="2"/>
  <c r="L295" i="2"/>
  <c r="F295" i="2"/>
  <c r="G295" i="2"/>
  <c r="H295" i="2"/>
  <c r="I295" i="2"/>
  <c r="J295" i="2"/>
  <c r="K295" i="2"/>
  <c r="D296" i="2"/>
  <c r="F296" i="2"/>
  <c r="E296" i="2"/>
  <c r="G296" i="2"/>
  <c r="H296" i="2"/>
  <c r="I296" i="2"/>
  <c r="K296" i="2"/>
  <c r="L296" i="2"/>
  <c r="D297" i="2"/>
  <c r="F297" i="2"/>
  <c r="E297" i="2"/>
  <c r="G297" i="2"/>
  <c r="I297" i="2"/>
  <c r="J297" i="2"/>
  <c r="L297" i="2"/>
  <c r="D298" i="2"/>
  <c r="I298" i="2"/>
  <c r="E298" i="2"/>
  <c r="G298" i="2"/>
  <c r="F298" i="2"/>
  <c r="H298" i="2"/>
  <c r="J298" i="2"/>
  <c r="K298" i="2"/>
  <c r="D299" i="2"/>
  <c r="L299" i="2"/>
  <c r="E299" i="2"/>
  <c r="G299" i="2"/>
  <c r="K299" i="2"/>
  <c r="D300" i="2"/>
  <c r="E300" i="2"/>
  <c r="D301" i="2"/>
  <c r="J301" i="2"/>
  <c r="E301" i="2"/>
  <c r="F301" i="2"/>
  <c r="H301" i="2"/>
  <c r="I301" i="2"/>
  <c r="D302" i="2"/>
  <c r="H302" i="2"/>
  <c r="E302" i="2"/>
  <c r="K302" i="2"/>
  <c r="F302" i="2"/>
  <c r="G302" i="2"/>
  <c r="I302" i="2"/>
  <c r="J302" i="2"/>
  <c r="L302" i="2"/>
  <c r="D303" i="2"/>
  <c r="E303" i="2"/>
  <c r="L303" i="2"/>
  <c r="F303" i="2"/>
  <c r="G303" i="2"/>
  <c r="H303" i="2"/>
  <c r="I303" i="2"/>
  <c r="J303" i="2"/>
  <c r="K303" i="2"/>
  <c r="D304" i="2"/>
  <c r="F304" i="2"/>
  <c r="E304" i="2"/>
  <c r="G304" i="2"/>
  <c r="H304" i="2"/>
  <c r="I304" i="2"/>
  <c r="K304" i="2"/>
  <c r="L304" i="2"/>
  <c r="D305" i="2"/>
  <c r="F305" i="2"/>
  <c r="E305" i="2"/>
  <c r="G305" i="2"/>
  <c r="I305" i="2"/>
  <c r="J305" i="2"/>
  <c r="L305" i="2"/>
  <c r="D306" i="2"/>
  <c r="I306" i="2"/>
  <c r="E306" i="2"/>
  <c r="G306" i="2"/>
  <c r="F306" i="2"/>
  <c r="H306" i="2"/>
  <c r="J306" i="2"/>
  <c r="K306" i="2"/>
  <c r="D307" i="2"/>
  <c r="K307" i="2"/>
  <c r="E307" i="2"/>
  <c r="G307" i="2"/>
  <c r="L307" i="2"/>
  <c r="D308" i="2"/>
  <c r="E308" i="2"/>
  <c r="L308" i="2"/>
  <c r="D309" i="2"/>
  <c r="J309" i="2"/>
  <c r="E309" i="2"/>
  <c r="F309" i="2"/>
  <c r="H309" i="2"/>
  <c r="I309" i="2"/>
  <c r="D310" i="2"/>
  <c r="H310" i="2"/>
  <c r="E310" i="2"/>
  <c r="K310" i="2"/>
  <c r="F310" i="2"/>
  <c r="G310" i="2"/>
  <c r="I310" i="2"/>
  <c r="J310" i="2"/>
  <c r="L310" i="2"/>
  <c r="D311" i="2"/>
  <c r="E311" i="2"/>
  <c r="L311" i="2"/>
  <c r="F311" i="2"/>
  <c r="G311" i="2"/>
  <c r="H311" i="2"/>
  <c r="I311" i="2"/>
  <c r="J311" i="2"/>
  <c r="K311" i="2"/>
  <c r="D312" i="2"/>
  <c r="F312" i="2"/>
  <c r="E312" i="2"/>
  <c r="G312" i="2"/>
  <c r="H312" i="2"/>
  <c r="I312" i="2"/>
  <c r="K312" i="2"/>
  <c r="L312" i="2"/>
  <c r="D313" i="2"/>
  <c r="F313" i="2"/>
  <c r="E313" i="2"/>
  <c r="G313" i="2"/>
  <c r="I313" i="2"/>
  <c r="J313" i="2"/>
  <c r="L313" i="2"/>
  <c r="D314" i="2"/>
  <c r="I314" i="2"/>
  <c r="E314" i="2"/>
  <c r="G314" i="2"/>
  <c r="F314" i="2"/>
  <c r="H314" i="2"/>
  <c r="J314" i="2"/>
  <c r="K314" i="2"/>
  <c r="D315" i="2"/>
  <c r="E315" i="2"/>
  <c r="G315" i="2"/>
  <c r="K315" i="2"/>
  <c r="L315" i="2"/>
  <c r="D316" i="2"/>
  <c r="E316" i="2"/>
  <c r="L316" i="2"/>
  <c r="D317" i="2"/>
  <c r="J317" i="2"/>
  <c r="E317" i="2"/>
  <c r="F317" i="2"/>
  <c r="H317" i="2"/>
  <c r="I317" i="2"/>
  <c r="D318" i="2"/>
  <c r="H318" i="2"/>
  <c r="E318" i="2"/>
  <c r="K318" i="2"/>
  <c r="F318" i="2"/>
  <c r="G318" i="2"/>
  <c r="I318" i="2"/>
  <c r="J318" i="2"/>
  <c r="L318" i="2"/>
  <c r="D319" i="2"/>
  <c r="E319" i="2"/>
  <c r="L319" i="2"/>
  <c r="F319" i="2"/>
  <c r="G319" i="2"/>
  <c r="H319" i="2"/>
  <c r="I319" i="2"/>
  <c r="J319" i="2"/>
  <c r="K319" i="2"/>
  <c r="D320" i="2"/>
  <c r="F320" i="2"/>
  <c r="E320" i="2"/>
  <c r="G320" i="2"/>
  <c r="H320" i="2"/>
  <c r="I320" i="2"/>
  <c r="K320" i="2"/>
  <c r="L320" i="2"/>
  <c r="D321" i="2"/>
  <c r="F321" i="2"/>
  <c r="E321" i="2"/>
  <c r="G321" i="2"/>
  <c r="I321" i="2"/>
  <c r="J321" i="2"/>
  <c r="L321" i="2"/>
  <c r="D322" i="2"/>
  <c r="I322" i="2"/>
  <c r="E322" i="2"/>
  <c r="G322" i="2"/>
  <c r="F322" i="2"/>
  <c r="H322" i="2"/>
  <c r="J322" i="2"/>
  <c r="K322" i="2"/>
  <c r="D323" i="2"/>
  <c r="E323" i="2"/>
  <c r="G323" i="2"/>
  <c r="D324" i="2"/>
  <c r="L324" i="2"/>
  <c r="E324" i="2"/>
  <c r="D325" i="2"/>
  <c r="J325" i="2"/>
  <c r="E325" i="2"/>
  <c r="F325" i="2"/>
  <c r="H325" i="2"/>
  <c r="I325" i="2"/>
  <c r="D326" i="2"/>
  <c r="H326" i="2"/>
  <c r="E326" i="2"/>
  <c r="K326" i="2"/>
  <c r="F326" i="2"/>
  <c r="G326" i="2"/>
  <c r="I326" i="2"/>
  <c r="J326" i="2"/>
  <c r="L326" i="2"/>
  <c r="D327" i="2"/>
  <c r="E327" i="2"/>
  <c r="L327" i="2"/>
  <c r="F327" i="2"/>
  <c r="G327" i="2"/>
  <c r="H327" i="2"/>
  <c r="I327" i="2"/>
  <c r="J327" i="2"/>
  <c r="K327" i="2"/>
  <c r="D328" i="2"/>
  <c r="F328" i="2"/>
  <c r="E328" i="2"/>
  <c r="G328" i="2"/>
  <c r="H328" i="2"/>
  <c r="I328" i="2"/>
  <c r="K328" i="2"/>
  <c r="L328" i="2"/>
  <c r="D329" i="2"/>
  <c r="E329" i="2"/>
  <c r="G329" i="2"/>
  <c r="I329" i="2"/>
  <c r="J329" i="2"/>
  <c r="L329" i="2"/>
  <c r="D330" i="2"/>
  <c r="I330" i="2"/>
  <c r="E330" i="2"/>
  <c r="F330" i="2"/>
  <c r="H330" i="2"/>
  <c r="J330" i="2"/>
  <c r="K330" i="2"/>
  <c r="D331" i="2"/>
  <c r="E331" i="2"/>
  <c r="F331" i="2"/>
  <c r="G331" i="2"/>
  <c r="K331" i="2"/>
  <c r="L331" i="2"/>
  <c r="D332" i="2"/>
  <c r="E332" i="2"/>
  <c r="G332" i="2"/>
  <c r="L332" i="2"/>
  <c r="D333" i="2"/>
  <c r="J333" i="2"/>
  <c r="E333" i="2"/>
  <c r="F333" i="2"/>
  <c r="H333" i="2"/>
  <c r="I333" i="2"/>
  <c r="D334" i="2"/>
  <c r="H334" i="2"/>
  <c r="E334" i="2"/>
  <c r="K334" i="2"/>
  <c r="F334" i="2"/>
  <c r="G334" i="2"/>
  <c r="I334" i="2"/>
  <c r="J334" i="2"/>
  <c r="L334" i="2"/>
  <c r="D335" i="2"/>
  <c r="E335" i="2"/>
  <c r="L335" i="2"/>
  <c r="F335" i="2"/>
  <c r="G335" i="2"/>
  <c r="H335" i="2"/>
  <c r="I335" i="2"/>
  <c r="J335" i="2"/>
  <c r="K335" i="2"/>
  <c r="D336" i="2"/>
  <c r="F336" i="2"/>
  <c r="E336" i="2"/>
  <c r="G336" i="2"/>
  <c r="H336" i="2"/>
  <c r="I336" i="2"/>
  <c r="K336" i="2"/>
  <c r="L336" i="2"/>
  <c r="D337" i="2"/>
  <c r="I337" i="2"/>
  <c r="E337" i="2"/>
  <c r="G337" i="2"/>
  <c r="L337" i="2"/>
  <c r="AH2" i="6"/>
  <c r="AJ2" i="6"/>
  <c r="AH18" i="6"/>
  <c r="U3" i="6"/>
  <c r="U5" i="6"/>
  <c r="V3" i="6"/>
  <c r="V5" i="6"/>
  <c r="Z3" i="6"/>
  <c r="Z5" i="6"/>
  <c r="AH3" i="6"/>
  <c r="BE3" i="6"/>
  <c r="AH4" i="6"/>
  <c r="AH5" i="6"/>
  <c r="BE5" i="6"/>
  <c r="AH6" i="6"/>
  <c r="BE6" i="6"/>
  <c r="AH7" i="6"/>
  <c r="BE7" i="6"/>
  <c r="AH8" i="6"/>
  <c r="C9" i="6"/>
  <c r="D9" i="6"/>
  <c r="AH9" i="6"/>
  <c r="AH10" i="6"/>
  <c r="AB3" i="6"/>
  <c r="AB5" i="6"/>
  <c r="BE11" i="6"/>
  <c r="D12" i="6"/>
  <c r="AH12" i="6"/>
  <c r="D13" i="6"/>
  <c r="H13" i="6"/>
  <c r="BE13" i="6"/>
  <c r="E14" i="6"/>
  <c r="BE14" i="6"/>
  <c r="F16" i="6"/>
  <c r="F17" i="6" s="1"/>
  <c r="T16" i="6"/>
  <c r="V16" i="6"/>
  <c r="V17" i="6"/>
  <c r="AH16" i="6"/>
  <c r="C17" i="6"/>
  <c r="U16" i="6"/>
  <c r="U17" i="6"/>
  <c r="T18" i="6"/>
  <c r="BE18" i="6"/>
  <c r="BE19" i="6"/>
  <c r="BE20" i="6"/>
  <c r="E21" i="6"/>
  <c r="F21" i="6"/>
  <c r="Q21" i="6"/>
  <c r="BE21" i="6"/>
  <c r="E22" i="6"/>
  <c r="F22" i="6"/>
  <c r="Q22" i="6"/>
  <c r="AF22" i="6"/>
  <c r="BE22" i="6"/>
  <c r="E23" i="6"/>
  <c r="F23" i="6"/>
  <c r="Q23" i="6"/>
  <c r="BE23" i="6"/>
  <c r="E24" i="6"/>
  <c r="F24" i="6"/>
  <c r="Q24" i="6"/>
  <c r="AF24" i="6"/>
  <c r="BE24" i="6"/>
  <c r="E25" i="6"/>
  <c r="F25" i="6"/>
  <c r="Q25" i="6"/>
  <c r="BE25" i="6"/>
  <c r="E26" i="6"/>
  <c r="F26" i="6"/>
  <c r="G26" i="6"/>
  <c r="Q26" i="6"/>
  <c r="AF26" i="6"/>
  <c r="BE26" i="6"/>
  <c r="E27" i="6"/>
  <c r="F27" i="6"/>
  <c r="Q27" i="6"/>
  <c r="BE27" i="6"/>
  <c r="E28" i="6"/>
  <c r="F28" i="6"/>
  <c r="G28" i="6"/>
  <c r="Q28" i="6"/>
  <c r="BE28" i="6"/>
  <c r="E29" i="6"/>
  <c r="F29" i="6"/>
  <c r="Q29" i="6"/>
  <c r="BE29" i="6"/>
  <c r="E30" i="6"/>
  <c r="F30" i="6"/>
  <c r="G30" i="6"/>
  <c r="Q30" i="6"/>
  <c r="BE30" i="6"/>
  <c r="E31" i="6"/>
  <c r="F31" i="6"/>
  <c r="Q31" i="6"/>
  <c r="BE31" i="6"/>
  <c r="E32" i="6"/>
  <c r="F32" i="6"/>
  <c r="G32" i="6"/>
  <c r="Q32" i="6"/>
  <c r="AF32" i="6"/>
  <c r="BE32" i="6"/>
  <c r="E33" i="6"/>
  <c r="F33" i="6"/>
  <c r="Q33" i="6"/>
  <c r="BE33" i="6"/>
  <c r="E34" i="6"/>
  <c r="F34" i="6"/>
  <c r="G34" i="6"/>
  <c r="Q34" i="6"/>
  <c r="AF34" i="6"/>
  <c r="BE34" i="6"/>
  <c r="E35" i="6"/>
  <c r="F35" i="6"/>
  <c r="Q35" i="6"/>
  <c r="BE35" i="6"/>
  <c r="E36" i="6"/>
  <c r="F36" i="6"/>
  <c r="G36" i="6"/>
  <c r="Q36" i="6"/>
  <c r="AF36" i="6"/>
  <c r="BE36" i="6"/>
  <c r="E37" i="6"/>
  <c r="F37" i="6"/>
  <c r="Q37" i="6"/>
  <c r="BE37" i="6"/>
  <c r="E38" i="6"/>
  <c r="F38" i="6"/>
  <c r="G38" i="6"/>
  <c r="Q38" i="6"/>
  <c r="AF38" i="6"/>
  <c r="BE38" i="6"/>
  <c r="E39" i="6"/>
  <c r="F39" i="6"/>
  <c r="Q39" i="6"/>
  <c r="BE39" i="6"/>
  <c r="E40" i="6"/>
  <c r="F40" i="6"/>
  <c r="G40" i="6"/>
  <c r="Q40" i="6"/>
  <c r="AF40" i="6"/>
  <c r="BE40" i="6"/>
  <c r="E41" i="6"/>
  <c r="F41" i="6"/>
  <c r="Q41" i="6"/>
  <c r="BE41" i="6"/>
  <c r="E42" i="6"/>
  <c r="F42" i="6"/>
  <c r="G42" i="6"/>
  <c r="Q42" i="6"/>
  <c r="AF42" i="6"/>
  <c r="BE42" i="6"/>
  <c r="E43" i="6"/>
  <c r="F43" i="6"/>
  <c r="Q43" i="6"/>
  <c r="BE43" i="6"/>
  <c r="E44" i="6"/>
  <c r="F44" i="6"/>
  <c r="G44" i="6"/>
  <c r="Q44" i="6"/>
  <c r="AF44" i="6"/>
  <c r="BE44" i="6"/>
  <c r="E45" i="6"/>
  <c r="F45" i="6"/>
  <c r="Q45" i="6"/>
  <c r="BE45" i="6"/>
  <c r="E46" i="6"/>
  <c r="F46" i="6"/>
  <c r="G46" i="6"/>
  <c r="Q46" i="6"/>
  <c r="AF46" i="6"/>
  <c r="BE46" i="6"/>
  <c r="E47" i="6"/>
  <c r="F47" i="6"/>
  <c r="Q47" i="6"/>
  <c r="BE47" i="6"/>
  <c r="E48" i="6"/>
  <c r="F48" i="6"/>
  <c r="G48" i="6"/>
  <c r="Q48" i="6"/>
  <c r="AF48" i="6"/>
  <c r="BE48" i="6"/>
  <c r="E49" i="6"/>
  <c r="F49" i="6"/>
  <c r="Q49" i="6"/>
  <c r="BE49" i="6"/>
  <c r="E50" i="6"/>
  <c r="F50" i="6"/>
  <c r="G50" i="6"/>
  <c r="Q50" i="6"/>
  <c r="AF50" i="6"/>
  <c r="BE50" i="6"/>
  <c r="E51" i="6"/>
  <c r="F51" i="6"/>
  <c r="G51" i="6"/>
  <c r="Q51" i="6"/>
  <c r="BE51" i="6"/>
  <c r="E52" i="6"/>
  <c r="F52" i="6"/>
  <c r="G52" i="6"/>
  <c r="Q52" i="6"/>
  <c r="BE52" i="6"/>
  <c r="E53" i="6"/>
  <c r="F53" i="6"/>
  <c r="Q53" i="6"/>
  <c r="BE53" i="6"/>
  <c r="E54" i="6"/>
  <c r="F54" i="6"/>
  <c r="G54" i="6"/>
  <c r="Q54" i="6"/>
  <c r="AF54" i="6"/>
  <c r="BE54" i="6"/>
  <c r="E55" i="6"/>
  <c r="F55" i="6"/>
  <c r="G55" i="6"/>
  <c r="Q55" i="6"/>
  <c r="BE55" i="6"/>
  <c r="E56" i="6"/>
  <c r="F56" i="6"/>
  <c r="Q56" i="6"/>
  <c r="BE56" i="6"/>
  <c r="E57" i="6"/>
  <c r="F57" i="6"/>
  <c r="AF57" i="6"/>
  <c r="Q57" i="6"/>
  <c r="BE57" i="6"/>
  <c r="E58" i="6"/>
  <c r="F58" i="6"/>
  <c r="Q58" i="6"/>
  <c r="BE58" i="6"/>
  <c r="E59" i="6"/>
  <c r="F59" i="6"/>
  <c r="Q59" i="6"/>
  <c r="BE59" i="6"/>
  <c r="E60" i="6"/>
  <c r="F60" i="6"/>
  <c r="AF60" i="6"/>
  <c r="G60" i="6"/>
  <c r="Q60" i="6"/>
  <c r="BE60" i="6"/>
  <c r="E61" i="6"/>
  <c r="F61" i="6"/>
  <c r="Q61" i="6"/>
  <c r="BE61" i="6"/>
  <c r="E62" i="6"/>
  <c r="F62" i="6"/>
  <c r="AF62" i="6"/>
  <c r="Q62" i="6"/>
  <c r="BE62" i="6"/>
  <c r="E63" i="6"/>
  <c r="F63" i="6"/>
  <c r="Q63" i="6"/>
  <c r="BE63" i="6"/>
  <c r="E64" i="6"/>
  <c r="F64" i="6"/>
  <c r="AF64" i="6"/>
  <c r="Q64" i="6"/>
  <c r="BE64" i="6"/>
  <c r="E65" i="6"/>
  <c r="F65" i="6"/>
  <c r="Q65" i="6"/>
  <c r="BE65" i="6"/>
  <c r="E66" i="6"/>
  <c r="F66" i="6"/>
  <c r="AF66" i="6"/>
  <c r="Q66" i="6"/>
  <c r="BE66" i="6"/>
  <c r="E67" i="6"/>
  <c r="F67" i="6"/>
  <c r="Q67" i="6"/>
  <c r="BE67" i="6"/>
  <c r="E68" i="6"/>
  <c r="F68" i="6"/>
  <c r="AF68" i="6"/>
  <c r="Q68" i="6"/>
  <c r="BE68" i="6"/>
  <c r="E69" i="6"/>
  <c r="F69" i="6"/>
  <c r="Q69" i="6"/>
  <c r="BE69" i="6"/>
  <c r="E70" i="6"/>
  <c r="F70" i="6"/>
  <c r="AF70" i="6"/>
  <c r="Q70" i="6"/>
  <c r="BE70" i="6"/>
  <c r="E71" i="6"/>
  <c r="F71" i="6"/>
  <c r="Q71" i="6"/>
  <c r="BE71" i="6"/>
  <c r="E72" i="6"/>
  <c r="F72" i="6"/>
  <c r="AF72" i="6"/>
  <c r="Q72" i="6"/>
  <c r="BE72" i="6"/>
  <c r="E73" i="6"/>
  <c r="F73" i="6"/>
  <c r="Q73" i="6"/>
  <c r="BE73" i="6"/>
  <c r="E74" i="6"/>
  <c r="F74" i="6"/>
  <c r="AF74" i="6"/>
  <c r="Q74" i="6"/>
  <c r="BE74" i="6"/>
  <c r="E75" i="6"/>
  <c r="F75" i="6"/>
  <c r="Q75" i="6"/>
  <c r="BE75" i="6"/>
  <c r="E76" i="6"/>
  <c r="F76" i="6"/>
  <c r="AF76" i="6"/>
  <c r="Q76" i="6"/>
  <c r="BE76" i="6"/>
  <c r="E77" i="6"/>
  <c r="F77" i="6"/>
  <c r="Q77" i="6"/>
  <c r="BE77" i="6"/>
  <c r="E78" i="6"/>
  <c r="F78" i="6"/>
  <c r="AF78" i="6"/>
  <c r="Q78" i="6"/>
  <c r="BE78" i="6"/>
  <c r="E79" i="6"/>
  <c r="F79" i="6"/>
  <c r="Q79" i="6"/>
  <c r="BE79" i="6"/>
  <c r="E80" i="6"/>
  <c r="F80" i="6"/>
  <c r="AF80" i="6"/>
  <c r="Q80" i="6"/>
  <c r="BE80" i="6"/>
  <c r="E81" i="6"/>
  <c r="F81" i="6"/>
  <c r="Q81" i="6"/>
  <c r="BE81" i="6"/>
  <c r="E82" i="6"/>
  <c r="F82" i="6"/>
  <c r="Q82" i="6"/>
  <c r="BE82" i="6"/>
  <c r="E83" i="6"/>
  <c r="F83" i="6"/>
  <c r="Q83" i="6"/>
  <c r="BE83" i="6"/>
  <c r="E84" i="6"/>
  <c r="F84" i="6"/>
  <c r="Q84" i="6"/>
  <c r="BE84" i="6"/>
  <c r="E85" i="6"/>
  <c r="F85" i="6"/>
  <c r="Q85" i="6"/>
  <c r="BE85" i="6"/>
  <c r="E86" i="6"/>
  <c r="F86" i="6"/>
  <c r="Q86" i="6"/>
  <c r="BE86" i="6"/>
  <c r="E87" i="6"/>
  <c r="F87" i="6"/>
  <c r="Q87" i="6"/>
  <c r="BE87" i="6"/>
  <c r="E88" i="6"/>
  <c r="F88" i="6"/>
  <c r="Q88" i="6"/>
  <c r="BE88" i="6"/>
  <c r="E89" i="6"/>
  <c r="F89" i="6"/>
  <c r="Q89" i="6"/>
  <c r="BE89" i="6"/>
  <c r="E90" i="6"/>
  <c r="F90" i="6"/>
  <c r="Q90" i="6"/>
  <c r="BE90" i="6"/>
  <c r="E91" i="6"/>
  <c r="F91" i="6"/>
  <c r="Q91" i="6"/>
  <c r="BE91" i="6"/>
  <c r="E92" i="6"/>
  <c r="F92" i="6"/>
  <c r="Q92" i="6"/>
  <c r="BE92" i="6"/>
  <c r="E93" i="6"/>
  <c r="F93" i="6"/>
  <c r="Q93" i="6"/>
  <c r="BE93" i="6"/>
  <c r="E94" i="6"/>
  <c r="F94" i="6"/>
  <c r="Q94" i="6"/>
  <c r="BE94" i="6"/>
  <c r="E95" i="6"/>
  <c r="F95" i="6"/>
  <c r="Q95" i="6"/>
  <c r="BE95" i="6"/>
  <c r="E96" i="6"/>
  <c r="F96" i="6"/>
  <c r="G96" i="6"/>
  <c r="Q96" i="6"/>
  <c r="AF96" i="6"/>
  <c r="BE96" i="6"/>
  <c r="E97" i="6"/>
  <c r="F97" i="6"/>
  <c r="Q97" i="6"/>
  <c r="BE97" i="6"/>
  <c r="E98" i="6"/>
  <c r="F98" i="6"/>
  <c r="G98" i="6"/>
  <c r="Q98" i="6"/>
  <c r="BE98" i="6"/>
  <c r="E99" i="6"/>
  <c r="F99" i="6"/>
  <c r="Q99" i="6"/>
  <c r="BE99" i="6"/>
  <c r="E100" i="6"/>
  <c r="F100" i="6"/>
  <c r="Q100" i="6"/>
  <c r="BE100" i="6"/>
  <c r="E101" i="6"/>
  <c r="F101" i="6"/>
  <c r="Q101" i="6"/>
  <c r="BE101" i="6"/>
  <c r="E102" i="6"/>
  <c r="F102" i="6"/>
  <c r="Q102" i="6"/>
  <c r="BE102" i="6"/>
  <c r="E103" i="6"/>
  <c r="F103" i="6"/>
  <c r="Q103" i="6"/>
  <c r="BE103" i="6"/>
  <c r="E104" i="6"/>
  <c r="F104" i="6"/>
  <c r="G104" i="6"/>
  <c r="Q104" i="6"/>
  <c r="AF104" i="6"/>
  <c r="BE104" i="6"/>
  <c r="E105" i="6"/>
  <c r="F105" i="6"/>
  <c r="Q105" i="6"/>
  <c r="BE105" i="6"/>
  <c r="E106" i="6"/>
  <c r="F106" i="6"/>
  <c r="G106" i="6"/>
  <c r="Q106" i="6"/>
  <c r="BE106" i="6"/>
  <c r="E107" i="6"/>
  <c r="F107" i="6"/>
  <c r="Q107" i="6"/>
  <c r="BE107" i="6"/>
  <c r="E108" i="6"/>
  <c r="F108" i="6"/>
  <c r="Q108" i="6"/>
  <c r="BE108" i="6"/>
  <c r="E109" i="6"/>
  <c r="F109" i="6"/>
  <c r="Q109" i="6"/>
  <c r="BE109" i="6"/>
  <c r="E110" i="6"/>
  <c r="F110" i="6"/>
  <c r="Q110" i="6"/>
  <c r="BE110" i="6"/>
  <c r="E111" i="6"/>
  <c r="F111" i="6"/>
  <c r="Q111" i="6"/>
  <c r="BE111" i="6"/>
  <c r="E112" i="6"/>
  <c r="F112" i="6"/>
  <c r="Q112" i="6"/>
  <c r="BE112" i="6"/>
  <c r="E113" i="6"/>
  <c r="F113" i="6"/>
  <c r="Q113" i="6"/>
  <c r="BE113" i="6"/>
  <c r="E114" i="6"/>
  <c r="F114" i="6"/>
  <c r="Q114" i="6"/>
  <c r="BE114" i="6"/>
  <c r="E115" i="6"/>
  <c r="F115" i="6"/>
  <c r="Q115" i="6"/>
  <c r="BE115" i="6"/>
  <c r="E116" i="6"/>
  <c r="F116" i="6"/>
  <c r="Q116" i="6"/>
  <c r="BE116" i="6"/>
  <c r="E117" i="6"/>
  <c r="F117" i="6"/>
  <c r="Q117" i="6"/>
  <c r="BE117" i="6"/>
  <c r="E118" i="6"/>
  <c r="F118" i="6"/>
  <c r="Q118" i="6"/>
  <c r="BE118" i="6"/>
  <c r="E119" i="6"/>
  <c r="F119" i="6"/>
  <c r="Q119" i="6"/>
  <c r="BE119" i="6"/>
  <c r="E120" i="6"/>
  <c r="F120" i="6"/>
  <c r="Q120" i="6"/>
  <c r="BE120" i="6"/>
  <c r="E121" i="6"/>
  <c r="F121" i="6"/>
  <c r="Q121" i="6"/>
  <c r="BE121" i="6"/>
  <c r="E122" i="6"/>
  <c r="F122" i="6"/>
  <c r="Q122" i="6"/>
  <c r="BE122" i="6"/>
  <c r="E123" i="6"/>
  <c r="F123" i="6"/>
  <c r="Q123" i="6"/>
  <c r="BE123" i="6"/>
  <c r="E124" i="6"/>
  <c r="F124" i="6"/>
  <c r="Q124" i="6"/>
  <c r="BE124" i="6"/>
  <c r="E125" i="6"/>
  <c r="F125" i="6"/>
  <c r="Q125" i="6"/>
  <c r="BE125" i="6"/>
  <c r="E126" i="6"/>
  <c r="F126" i="6"/>
  <c r="Q126" i="6"/>
  <c r="BE126" i="6"/>
  <c r="E127" i="6"/>
  <c r="F127" i="6"/>
  <c r="Q127" i="6"/>
  <c r="BE127" i="6"/>
  <c r="E128" i="6"/>
  <c r="F128" i="6"/>
  <c r="Q128" i="6"/>
  <c r="BE128" i="6"/>
  <c r="E129" i="6"/>
  <c r="F129" i="6"/>
  <c r="Q129" i="6"/>
  <c r="BE129" i="6"/>
  <c r="E130" i="6"/>
  <c r="F130" i="6"/>
  <c r="Q130" i="6"/>
  <c r="BE130" i="6"/>
  <c r="E131" i="6"/>
  <c r="F131" i="6"/>
  <c r="Q131" i="6"/>
  <c r="BE131" i="6"/>
  <c r="E132" i="6"/>
  <c r="F132" i="6"/>
  <c r="Q132" i="6"/>
  <c r="BE132" i="6"/>
  <c r="E133" i="6"/>
  <c r="F133" i="6"/>
  <c r="Q133" i="6"/>
  <c r="E134" i="6"/>
  <c r="F134" i="6"/>
  <c r="G134" i="6"/>
  <c r="Q134" i="6"/>
  <c r="AF134" i="6"/>
  <c r="E135" i="6"/>
  <c r="F135" i="6"/>
  <c r="G135" i="6"/>
  <c r="Q135" i="6"/>
  <c r="E136" i="6"/>
  <c r="F136" i="6"/>
  <c r="AF136" i="6"/>
  <c r="Q136" i="6"/>
  <c r="E137" i="6"/>
  <c r="F137" i="6"/>
  <c r="Q137" i="6"/>
  <c r="E138" i="6"/>
  <c r="F138" i="6"/>
  <c r="Q138" i="6"/>
  <c r="AF138" i="6"/>
  <c r="E139" i="6"/>
  <c r="F139" i="6"/>
  <c r="G139" i="6"/>
  <c r="Q139" i="6"/>
  <c r="E140" i="6"/>
  <c r="F140" i="6"/>
  <c r="Q140" i="6"/>
  <c r="AF140" i="6"/>
  <c r="E141" i="6"/>
  <c r="F141" i="6"/>
  <c r="AF141" i="6"/>
  <c r="G141" i="6"/>
  <c r="Q141" i="6"/>
  <c r="E142" i="6"/>
  <c r="F142" i="6"/>
  <c r="AF142" i="6"/>
  <c r="Q142" i="6"/>
  <c r="E143" i="6"/>
  <c r="F143" i="6"/>
  <c r="AF143" i="6"/>
  <c r="Q143" i="6"/>
  <c r="E144" i="6"/>
  <c r="F144" i="6"/>
  <c r="Q144" i="6"/>
  <c r="E145" i="6"/>
  <c r="F145" i="6"/>
  <c r="Q145" i="6"/>
  <c r="E146" i="6"/>
  <c r="F146" i="6"/>
  <c r="G146" i="6"/>
  <c r="K146" i="6"/>
  <c r="Q146" i="6"/>
  <c r="AF146" i="6"/>
  <c r="E147" i="6"/>
  <c r="F147" i="6"/>
  <c r="G147" i="6"/>
  <c r="Q147" i="6"/>
  <c r="AF147" i="6"/>
  <c r="E148" i="6"/>
  <c r="F148" i="6"/>
  <c r="G148" i="6"/>
  <c r="K148" i="6"/>
  <c r="Q148" i="6"/>
  <c r="AF148" i="6"/>
  <c r="E149" i="6"/>
  <c r="F149" i="6"/>
  <c r="AF149" i="6"/>
  <c r="G149" i="6"/>
  <c r="Q149" i="6"/>
  <c r="E150" i="6"/>
  <c r="F150" i="6"/>
  <c r="Q150" i="6"/>
  <c r="E151" i="6"/>
  <c r="F151" i="6"/>
  <c r="AF151" i="6"/>
  <c r="G151" i="6"/>
  <c r="K151" i="6"/>
  <c r="Q151" i="6"/>
  <c r="E152" i="6"/>
  <c r="F152" i="6"/>
  <c r="Q152" i="6"/>
  <c r="E153" i="6"/>
  <c r="F153" i="6"/>
  <c r="Q153" i="6"/>
  <c r="E154" i="6"/>
  <c r="F154" i="6"/>
  <c r="G154" i="6"/>
  <c r="K154" i="6"/>
  <c r="Q154" i="6"/>
  <c r="AF154" i="6"/>
  <c r="E155" i="6"/>
  <c r="F155" i="6"/>
  <c r="Q155" i="6"/>
  <c r="E156" i="6"/>
  <c r="F156" i="6"/>
  <c r="G156" i="6"/>
  <c r="K156" i="6"/>
  <c r="Q156" i="6"/>
  <c r="AF156" i="6"/>
  <c r="E157" i="6"/>
  <c r="F157" i="6"/>
  <c r="Q157" i="6"/>
  <c r="E158" i="6"/>
  <c r="F158" i="6"/>
  <c r="Q158" i="6"/>
  <c r="E159" i="6"/>
  <c r="F159" i="6"/>
  <c r="G159" i="6"/>
  <c r="Q159" i="6"/>
  <c r="AF159" i="6"/>
  <c r="E160" i="6"/>
  <c r="F160" i="6"/>
  <c r="G160" i="6"/>
  <c r="Q160" i="6"/>
  <c r="E161" i="6"/>
  <c r="F161" i="6"/>
  <c r="G161" i="6"/>
  <c r="Q161" i="6"/>
  <c r="E162" i="6"/>
  <c r="F162" i="6"/>
  <c r="Q162" i="6"/>
  <c r="AB2" i="5"/>
  <c r="AD2" i="5"/>
  <c r="AY2" i="5"/>
  <c r="AB3" i="5"/>
  <c r="AO3" i="5"/>
  <c r="AB4" i="5"/>
  <c r="AY11" i="5"/>
  <c r="AO4" i="5"/>
  <c r="AY4" i="5"/>
  <c r="AB5" i="5"/>
  <c r="AO5" i="5"/>
  <c r="AB6" i="5"/>
  <c r="AO6" i="5"/>
  <c r="AY6" i="5"/>
  <c r="AB7" i="5"/>
  <c r="AO7" i="5"/>
  <c r="AB8" i="5"/>
  <c r="AO8" i="5"/>
  <c r="AY8" i="5"/>
  <c r="C9" i="5"/>
  <c r="D9" i="5"/>
  <c r="AB9" i="5"/>
  <c r="AO9" i="5"/>
  <c r="AY9" i="5"/>
  <c r="AB10" i="5"/>
  <c r="AB15" i="5"/>
  <c r="AU30" i="5"/>
  <c r="AO10" i="5"/>
  <c r="AY10" i="5"/>
  <c r="AB11" i="5"/>
  <c r="AB12" i="5"/>
  <c r="AY12" i="5"/>
  <c r="D13" i="5"/>
  <c r="AB14" i="5"/>
  <c r="AO14" i="5"/>
  <c r="AY14" i="5"/>
  <c r="AY15" i="5"/>
  <c r="F16" i="5"/>
  <c r="F17" i="5" s="1"/>
  <c r="AB16" i="5"/>
  <c r="AY16" i="5"/>
  <c r="C17" i="5"/>
  <c r="AY17" i="5"/>
  <c r="AB18" i="5"/>
  <c r="BL5" i="5"/>
  <c r="AY18" i="5"/>
  <c r="AY19" i="5"/>
  <c r="BL19" i="5"/>
  <c r="AY20" i="5"/>
  <c r="E21" i="5"/>
  <c r="F21" i="5"/>
  <c r="Q21" i="5"/>
  <c r="AY21" i="5"/>
  <c r="E22" i="5"/>
  <c r="F22" i="5"/>
  <c r="Z22" i="5"/>
  <c r="Q22" i="5"/>
  <c r="AY22" i="5"/>
  <c r="E23" i="5"/>
  <c r="F23" i="5"/>
  <c r="Z23" i="5"/>
  <c r="G23" i="5"/>
  <c r="Q23" i="5"/>
  <c r="AY23" i="5"/>
  <c r="E24" i="5"/>
  <c r="F24" i="5"/>
  <c r="Z24" i="5"/>
  <c r="Q24" i="5"/>
  <c r="AY24" i="5"/>
  <c r="E25" i="5"/>
  <c r="F25" i="5"/>
  <c r="Z25" i="5"/>
  <c r="Q25" i="5"/>
  <c r="AY25" i="5"/>
  <c r="BL25" i="5"/>
  <c r="E26" i="5"/>
  <c r="F26" i="5"/>
  <c r="G26" i="5"/>
  <c r="Q26" i="5"/>
  <c r="AY26" i="5"/>
  <c r="E27" i="5"/>
  <c r="F27" i="5"/>
  <c r="Q27" i="5"/>
  <c r="AY27" i="5"/>
  <c r="E28" i="5"/>
  <c r="F28" i="5"/>
  <c r="Q28" i="5"/>
  <c r="AY28" i="5"/>
  <c r="E29" i="5"/>
  <c r="F29" i="5"/>
  <c r="Q29" i="5"/>
  <c r="AY29" i="5"/>
  <c r="E30" i="5"/>
  <c r="F30" i="5"/>
  <c r="Z30" i="5"/>
  <c r="Q30" i="5"/>
  <c r="AY30" i="5"/>
  <c r="E31" i="5"/>
  <c r="F31" i="5"/>
  <c r="G31" i="5"/>
  <c r="Q31" i="5"/>
  <c r="AY31" i="5"/>
  <c r="E32" i="5"/>
  <c r="F32" i="5"/>
  <c r="Z32" i="5"/>
  <c r="Q32" i="5"/>
  <c r="AU32" i="5"/>
  <c r="AY32" i="5"/>
  <c r="E33" i="5"/>
  <c r="F33" i="5"/>
  <c r="Z33" i="5"/>
  <c r="Q33" i="5"/>
  <c r="AY33" i="5"/>
  <c r="E34" i="5"/>
  <c r="F34" i="5"/>
  <c r="G34" i="5"/>
  <c r="Q34" i="5"/>
  <c r="AY34" i="5"/>
  <c r="E35" i="5"/>
  <c r="F35" i="5"/>
  <c r="Z35" i="5"/>
  <c r="G35" i="5"/>
  <c r="Q35" i="5"/>
  <c r="AY35" i="5"/>
  <c r="BL35" i="5"/>
  <c r="E36" i="5"/>
  <c r="F36" i="5"/>
  <c r="Q36" i="5"/>
  <c r="AY36" i="5"/>
  <c r="E37" i="5"/>
  <c r="F37" i="5"/>
  <c r="G37" i="5"/>
  <c r="Q37" i="5"/>
  <c r="AY37" i="5"/>
  <c r="E38" i="5"/>
  <c r="F38" i="5"/>
  <c r="Q38" i="5"/>
  <c r="AU38" i="5"/>
  <c r="AY38" i="5"/>
  <c r="E39" i="5"/>
  <c r="F39" i="5"/>
  <c r="Z39" i="5"/>
  <c r="Q39" i="5"/>
  <c r="AY39" i="5"/>
  <c r="BL39" i="5"/>
  <c r="E40" i="5"/>
  <c r="F40" i="5"/>
  <c r="Z40" i="5"/>
  <c r="Q40" i="5"/>
  <c r="AU40" i="5"/>
  <c r="AY40" i="5"/>
  <c r="E41" i="5"/>
  <c r="F41" i="5"/>
  <c r="G41" i="5"/>
  <c r="Q41" i="5"/>
  <c r="AY41" i="5"/>
  <c r="BL41" i="5"/>
  <c r="E42" i="5"/>
  <c r="F42" i="5"/>
  <c r="Q42" i="5"/>
  <c r="AY42" i="5"/>
  <c r="E43" i="5"/>
  <c r="F43" i="5"/>
  <c r="G43" i="5"/>
  <c r="Q43" i="5"/>
  <c r="Z43" i="5"/>
  <c r="AY43" i="5"/>
  <c r="BL43" i="5"/>
  <c r="E44" i="5"/>
  <c r="F44" i="5"/>
  <c r="AU44" i="5"/>
  <c r="Q44" i="5"/>
  <c r="AY44" i="5"/>
  <c r="E45" i="5"/>
  <c r="F45" i="5"/>
  <c r="Z45" i="5"/>
  <c r="Q45" i="5"/>
  <c r="AY45" i="5"/>
  <c r="E46" i="5"/>
  <c r="F46" i="5"/>
  <c r="Q46" i="5"/>
  <c r="AY46" i="5"/>
  <c r="E47" i="5"/>
  <c r="F47" i="5"/>
  <c r="G47" i="5"/>
  <c r="Q47" i="5"/>
  <c r="Z47" i="5"/>
  <c r="AY47" i="5"/>
  <c r="BL47" i="5"/>
  <c r="E48" i="5"/>
  <c r="F48" i="5"/>
  <c r="Z48" i="5"/>
  <c r="Q48" i="5"/>
  <c r="AU48" i="5"/>
  <c r="AY48" i="5"/>
  <c r="E49" i="5"/>
  <c r="F49" i="5"/>
  <c r="G49" i="5"/>
  <c r="Q49" i="5"/>
  <c r="AY49" i="5"/>
  <c r="BL49" i="5"/>
  <c r="E50" i="5"/>
  <c r="F50" i="5"/>
  <c r="Q50" i="5"/>
  <c r="AY50" i="5"/>
  <c r="E51" i="5"/>
  <c r="F51" i="5"/>
  <c r="Q51" i="5"/>
  <c r="AY51" i="5"/>
  <c r="BL51" i="5"/>
  <c r="E52" i="5"/>
  <c r="F52" i="5"/>
  <c r="Z52" i="5"/>
  <c r="Q52" i="5"/>
  <c r="AU52" i="5"/>
  <c r="AY52" i="5"/>
  <c r="E53" i="5"/>
  <c r="F53" i="5"/>
  <c r="G53" i="5"/>
  <c r="Q53" i="5"/>
  <c r="Z53" i="5"/>
  <c r="AU53" i="5"/>
  <c r="AY53" i="5"/>
  <c r="BL53" i="5"/>
  <c r="E54" i="5"/>
  <c r="F54" i="5"/>
  <c r="Q54" i="5"/>
  <c r="AY54" i="5"/>
  <c r="E55" i="5"/>
  <c r="F55" i="5"/>
  <c r="AU55" i="5"/>
  <c r="Q55" i="5"/>
  <c r="Z55" i="5"/>
  <c r="AY55" i="5"/>
  <c r="BK55" i="5"/>
  <c r="BL55" i="5"/>
  <c r="E56" i="5"/>
  <c r="F56" i="5"/>
  <c r="G56" i="5"/>
  <c r="Q56" i="5"/>
  <c r="Z56" i="5"/>
  <c r="AU56" i="5"/>
  <c r="AY56" i="5"/>
  <c r="BK56" i="5"/>
  <c r="BL56" i="5"/>
  <c r="E57" i="5"/>
  <c r="F57" i="5"/>
  <c r="Q57" i="5"/>
  <c r="AY57" i="5"/>
  <c r="BL57" i="5"/>
  <c r="E58" i="5"/>
  <c r="F58" i="5"/>
  <c r="AU58" i="5"/>
  <c r="Q58" i="5"/>
  <c r="AY58" i="5"/>
  <c r="E59" i="5"/>
  <c r="F59" i="5"/>
  <c r="AU59" i="5"/>
  <c r="Q59" i="5"/>
  <c r="AY59" i="5"/>
  <c r="BK59" i="5"/>
  <c r="BL59" i="5"/>
  <c r="E60" i="5"/>
  <c r="F60" i="5"/>
  <c r="G60" i="5"/>
  <c r="K60" i="5"/>
  <c r="Q60" i="5"/>
  <c r="Z60" i="5"/>
  <c r="AU60" i="5"/>
  <c r="AY60" i="5"/>
  <c r="BK60" i="5"/>
  <c r="BL60" i="5"/>
  <c r="E61" i="5"/>
  <c r="F61" i="5"/>
  <c r="G61" i="5"/>
  <c r="Q61" i="5"/>
  <c r="Z61" i="5"/>
  <c r="AU61" i="5"/>
  <c r="AY61" i="5"/>
  <c r="BL61" i="5"/>
  <c r="E62" i="5"/>
  <c r="F62" i="5"/>
  <c r="Q62" i="5"/>
  <c r="AY62" i="5"/>
  <c r="E63" i="5"/>
  <c r="F63" i="5"/>
  <c r="G63" i="5"/>
  <c r="Q63" i="5"/>
  <c r="Z63" i="5"/>
  <c r="AU63" i="5"/>
  <c r="AY63" i="5"/>
  <c r="BG63" i="5"/>
  <c r="BK63" i="5"/>
  <c r="BL63" i="5"/>
  <c r="BJ63" i="5"/>
  <c r="BI63" i="5"/>
  <c r="BH63" i="5"/>
  <c r="E64" i="5"/>
  <c r="F64" i="5"/>
  <c r="G64" i="5"/>
  <c r="Q64" i="5"/>
  <c r="AY64" i="5"/>
  <c r="BL64" i="5"/>
  <c r="E65" i="5"/>
  <c r="F65" i="5"/>
  <c r="G65" i="5"/>
  <c r="Q65" i="5"/>
  <c r="AU65" i="5"/>
  <c r="AY65" i="5"/>
  <c r="BI65" i="5"/>
  <c r="BH65" i="5"/>
  <c r="BG65" i="5"/>
  <c r="BF65" i="5"/>
  <c r="BE65" i="5"/>
  <c r="BD65" i="5"/>
  <c r="BC65" i="5"/>
  <c r="BB65" i="5"/>
  <c r="BK65" i="5"/>
  <c r="BJ65" i="5"/>
  <c r="BL65" i="5"/>
  <c r="E66" i="5"/>
  <c r="F66" i="5"/>
  <c r="Q66" i="5"/>
  <c r="AY66" i="5"/>
  <c r="BL66" i="5"/>
  <c r="E67" i="5"/>
  <c r="F67" i="5"/>
  <c r="Q67" i="5"/>
  <c r="AY67" i="5"/>
  <c r="BK67" i="5"/>
  <c r="BL67" i="5"/>
  <c r="E68" i="5"/>
  <c r="F68" i="5"/>
  <c r="Q68" i="5"/>
  <c r="Z68" i="5"/>
  <c r="AY68" i="5"/>
  <c r="BL68" i="5"/>
  <c r="E69" i="5"/>
  <c r="F69" i="5"/>
  <c r="Z69" i="5"/>
  <c r="Q69" i="5"/>
  <c r="AU69" i="5"/>
  <c r="AY69" i="5"/>
  <c r="BK69" i="5"/>
  <c r="BJ69" i="5"/>
  <c r="BI69" i="5"/>
  <c r="BL69" i="5"/>
  <c r="BH69" i="5"/>
  <c r="BG69" i="5"/>
  <c r="BF69" i="5"/>
  <c r="BE69" i="5"/>
  <c r="BD69" i="5"/>
  <c r="BC69" i="5"/>
  <c r="E70" i="5"/>
  <c r="F70" i="5"/>
  <c r="Q70" i="5"/>
  <c r="AY70" i="5"/>
  <c r="BJ70" i="5"/>
  <c r="BL70" i="5"/>
  <c r="BK70" i="5"/>
  <c r="E71" i="5"/>
  <c r="F71" i="5"/>
  <c r="Z71" i="5"/>
  <c r="Q71" i="5"/>
  <c r="AY71" i="5"/>
  <c r="BK71" i="5"/>
  <c r="BL71" i="5"/>
  <c r="BJ71" i="5"/>
  <c r="BI71" i="5"/>
  <c r="BH71" i="5"/>
  <c r="BG71" i="5"/>
  <c r="E72" i="5"/>
  <c r="F72" i="5"/>
  <c r="G72" i="5"/>
  <c r="Q72" i="5"/>
  <c r="AY72" i="5"/>
  <c r="BL72" i="5"/>
  <c r="E73" i="5"/>
  <c r="F73" i="5"/>
  <c r="G73" i="5"/>
  <c r="Q73" i="5"/>
  <c r="AU73" i="5"/>
  <c r="AY73" i="5"/>
  <c r="BI73" i="5"/>
  <c r="BH73" i="5"/>
  <c r="BG73" i="5"/>
  <c r="BF73" i="5"/>
  <c r="BE73" i="5"/>
  <c r="BD73" i="5"/>
  <c r="BC73" i="5"/>
  <c r="BB73" i="5"/>
  <c r="BK73" i="5"/>
  <c r="BJ73" i="5"/>
  <c r="BL73" i="5"/>
  <c r="E74" i="5"/>
  <c r="F74" i="5"/>
  <c r="Q74" i="5"/>
  <c r="AY74" i="5"/>
  <c r="BL74" i="5"/>
  <c r="E75" i="5"/>
  <c r="F75" i="5"/>
  <c r="Q75" i="5"/>
  <c r="AY75" i="5"/>
  <c r="BK75" i="5"/>
  <c r="BL75" i="5"/>
  <c r="E76" i="5"/>
  <c r="F76" i="5"/>
  <c r="Z76" i="5"/>
  <c r="Q76" i="5"/>
  <c r="AY76" i="5"/>
  <c r="BL76" i="5"/>
  <c r="E77" i="5"/>
  <c r="F77" i="5"/>
  <c r="Z77" i="5"/>
  <c r="Q77" i="5"/>
  <c r="AU77" i="5"/>
  <c r="AY77" i="5"/>
  <c r="BE77" i="5"/>
  <c r="BD77" i="5"/>
  <c r="BC77" i="5"/>
  <c r="BK77" i="5"/>
  <c r="BJ77" i="5"/>
  <c r="BI77" i="5"/>
  <c r="BL77" i="5"/>
  <c r="BH77" i="5"/>
  <c r="BG77" i="5"/>
  <c r="BF77" i="5"/>
  <c r="E78" i="5"/>
  <c r="F78" i="5"/>
  <c r="Q78" i="5"/>
  <c r="AY78" i="5"/>
  <c r="BJ78" i="5"/>
  <c r="BL78" i="5"/>
  <c r="BK78" i="5"/>
  <c r="E79" i="5"/>
  <c r="F79" i="5"/>
  <c r="Z79" i="5"/>
  <c r="Q79" i="5"/>
  <c r="AY79" i="5"/>
  <c r="BG79" i="5"/>
  <c r="BK79" i="5"/>
  <c r="BL79" i="5"/>
  <c r="BJ79" i="5"/>
  <c r="BI79" i="5"/>
  <c r="BH79" i="5"/>
  <c r="E80" i="5"/>
  <c r="F80" i="5"/>
  <c r="Q80" i="5"/>
  <c r="AY80" i="5"/>
  <c r="BL80" i="5"/>
  <c r="E81" i="5"/>
  <c r="F81" i="5"/>
  <c r="G81" i="5"/>
  <c r="Q81" i="5"/>
  <c r="AU81" i="5"/>
  <c r="AY81" i="5"/>
  <c r="BI81" i="5"/>
  <c r="BH81" i="5"/>
  <c r="BG81" i="5"/>
  <c r="BF81" i="5"/>
  <c r="BE81" i="5"/>
  <c r="BD81" i="5"/>
  <c r="BC81" i="5"/>
  <c r="BB81" i="5"/>
  <c r="BK81" i="5"/>
  <c r="BJ81" i="5"/>
  <c r="BL81" i="5"/>
  <c r="E82" i="5"/>
  <c r="F82" i="5"/>
  <c r="Q82" i="5"/>
  <c r="AY82" i="5"/>
  <c r="BL82" i="5"/>
  <c r="E83" i="5"/>
  <c r="F83" i="5"/>
  <c r="Q83" i="5"/>
  <c r="AY83" i="5"/>
  <c r="BK83" i="5"/>
  <c r="BL83" i="5"/>
  <c r="E84" i="5"/>
  <c r="F84" i="5"/>
  <c r="Q84" i="5"/>
  <c r="Z84" i="5"/>
  <c r="AY84" i="5"/>
  <c r="BL84" i="5"/>
  <c r="E85" i="5"/>
  <c r="F85" i="5"/>
  <c r="Z85" i="5"/>
  <c r="Q85" i="5"/>
  <c r="AU85" i="5"/>
  <c r="AY85" i="5"/>
  <c r="BE85" i="5"/>
  <c r="BD85" i="5"/>
  <c r="BC85" i="5"/>
  <c r="BK85" i="5"/>
  <c r="BJ85" i="5"/>
  <c r="BI85" i="5"/>
  <c r="BL85" i="5"/>
  <c r="BH85" i="5"/>
  <c r="BG85" i="5"/>
  <c r="BF85" i="5"/>
  <c r="E86" i="5"/>
  <c r="F86" i="5"/>
  <c r="Q86" i="5"/>
  <c r="AY86" i="5"/>
  <c r="BJ86" i="5"/>
  <c r="BL86" i="5"/>
  <c r="BK86" i="5"/>
  <c r="E87" i="5"/>
  <c r="F87" i="5"/>
  <c r="Z87" i="5"/>
  <c r="Q87" i="5"/>
  <c r="AY87" i="5"/>
  <c r="BK87" i="5"/>
  <c r="BL87" i="5"/>
  <c r="BJ87" i="5"/>
  <c r="BI87" i="5"/>
  <c r="BH87" i="5"/>
  <c r="BG87" i="5"/>
  <c r="E88" i="5"/>
  <c r="F88" i="5"/>
  <c r="G88" i="5"/>
  <c r="Q88" i="5"/>
  <c r="AY88" i="5"/>
  <c r="BL88" i="5"/>
  <c r="E89" i="5"/>
  <c r="F89" i="5"/>
  <c r="G89" i="5"/>
  <c r="Q89" i="5"/>
  <c r="AU89" i="5"/>
  <c r="AY89" i="5"/>
  <c r="BI89" i="5"/>
  <c r="BH89" i="5"/>
  <c r="BG89" i="5"/>
  <c r="BF89" i="5"/>
  <c r="BE89" i="5"/>
  <c r="BD89" i="5"/>
  <c r="BC89" i="5"/>
  <c r="BB89" i="5"/>
  <c r="BK89" i="5"/>
  <c r="BJ89" i="5"/>
  <c r="BL89" i="5"/>
  <c r="E90" i="5"/>
  <c r="F90" i="5"/>
  <c r="Q90" i="5"/>
  <c r="AY90" i="5"/>
  <c r="BL90" i="5"/>
  <c r="E91" i="5"/>
  <c r="F91" i="5"/>
  <c r="Q91" i="5"/>
  <c r="AY91" i="5"/>
  <c r="BK91" i="5"/>
  <c r="BL91" i="5"/>
  <c r="E92" i="5"/>
  <c r="F92" i="5"/>
  <c r="Z92" i="5"/>
  <c r="Q92" i="5"/>
  <c r="AY92" i="5"/>
  <c r="BL92" i="5"/>
  <c r="E93" i="5"/>
  <c r="F93" i="5"/>
  <c r="Z93" i="5"/>
  <c r="Q93" i="5"/>
  <c r="AU93" i="5"/>
  <c r="AY93" i="5"/>
  <c r="BK93" i="5"/>
  <c r="BJ93" i="5"/>
  <c r="BI93" i="5"/>
  <c r="BL93" i="5"/>
  <c r="BH93" i="5"/>
  <c r="BG93" i="5"/>
  <c r="BF93" i="5"/>
  <c r="BE93" i="5"/>
  <c r="BD93" i="5"/>
  <c r="BC93" i="5"/>
  <c r="E94" i="5"/>
  <c r="F94" i="5"/>
  <c r="Q94" i="5"/>
  <c r="AY94" i="5"/>
  <c r="BJ94" i="5"/>
  <c r="BL94" i="5"/>
  <c r="BK94" i="5"/>
  <c r="E95" i="5"/>
  <c r="F95" i="5"/>
  <c r="Z95" i="5"/>
  <c r="Q95" i="5"/>
  <c r="AY95" i="5"/>
  <c r="BG95" i="5"/>
  <c r="BK95" i="5"/>
  <c r="BL95" i="5"/>
  <c r="BJ95" i="5"/>
  <c r="BI95" i="5"/>
  <c r="BH95" i="5"/>
  <c r="E96" i="5"/>
  <c r="F96" i="5"/>
  <c r="G96" i="5"/>
  <c r="Q96" i="5"/>
  <c r="AY96" i="5"/>
  <c r="BL96" i="5"/>
  <c r="E97" i="5"/>
  <c r="F97" i="5"/>
  <c r="G97" i="5"/>
  <c r="Q97" i="5"/>
  <c r="AU97" i="5"/>
  <c r="AY97" i="5"/>
  <c r="BK97" i="5"/>
  <c r="BJ97" i="5"/>
  <c r="BI97" i="5"/>
  <c r="BH97" i="5"/>
  <c r="BG97" i="5"/>
  <c r="BF97" i="5"/>
  <c r="BE97" i="5"/>
  <c r="BD97" i="5"/>
  <c r="BC97" i="5"/>
  <c r="BL97" i="5"/>
  <c r="E98" i="5"/>
  <c r="F98" i="5"/>
  <c r="Q98" i="5"/>
  <c r="AY98" i="5"/>
  <c r="BL98" i="5"/>
  <c r="E99" i="5"/>
  <c r="F99" i="5"/>
  <c r="AU99" i="5"/>
  <c r="Q99" i="5"/>
  <c r="AY99" i="5"/>
  <c r="BK99" i="5"/>
  <c r="BL99" i="5"/>
  <c r="E100" i="5"/>
  <c r="F100" i="5"/>
  <c r="AU100" i="5"/>
  <c r="Q100" i="5"/>
  <c r="AY100" i="5"/>
  <c r="BL100" i="5"/>
  <c r="E101" i="5"/>
  <c r="F101" i="5"/>
  <c r="Z101" i="5"/>
  <c r="Q101" i="5"/>
  <c r="AU101" i="5"/>
  <c r="AY101" i="5"/>
  <c r="BI101" i="5"/>
  <c r="BK101" i="5"/>
  <c r="BJ101" i="5"/>
  <c r="BL101" i="5"/>
  <c r="E102" i="5"/>
  <c r="F102" i="5"/>
  <c r="G102" i="5"/>
  <c r="Q102" i="5"/>
  <c r="AY102" i="5"/>
  <c r="BL102" i="5"/>
  <c r="E103" i="5"/>
  <c r="F103" i="5"/>
  <c r="Q103" i="5"/>
  <c r="U103" i="5"/>
  <c r="AY103" i="5"/>
  <c r="BL103" i="5"/>
  <c r="E104" i="5"/>
  <c r="F104" i="5"/>
  <c r="Q104" i="5"/>
  <c r="AY104" i="5"/>
  <c r="BK104" i="5"/>
  <c r="BL104" i="5"/>
  <c r="E105" i="5"/>
  <c r="F105" i="5"/>
  <c r="AU105" i="5"/>
  <c r="G105" i="5"/>
  <c r="Q105" i="5"/>
  <c r="Z105" i="5"/>
  <c r="AT105" i="5"/>
  <c r="AY105" i="5"/>
  <c r="BL105" i="5"/>
  <c r="E106" i="5"/>
  <c r="F106" i="5"/>
  <c r="Q106" i="5"/>
  <c r="AY106" i="5"/>
  <c r="BK106" i="5"/>
  <c r="BJ106" i="5"/>
  <c r="BI106" i="5"/>
  <c r="BL106" i="5"/>
  <c r="E107" i="5"/>
  <c r="F107" i="5"/>
  <c r="Z107" i="5"/>
  <c r="Q107" i="5"/>
  <c r="AY107" i="5"/>
  <c r="BK107" i="5"/>
  <c r="BL107" i="5"/>
  <c r="E108" i="5"/>
  <c r="F108" i="5"/>
  <c r="AU108" i="5"/>
  <c r="Q108" i="5"/>
  <c r="AY108" i="5"/>
  <c r="BL108" i="5"/>
  <c r="E109" i="5"/>
  <c r="F109" i="5"/>
  <c r="Q109" i="5"/>
  <c r="AY109" i="5"/>
  <c r="BI109" i="5"/>
  <c r="BK109" i="5"/>
  <c r="BJ109" i="5"/>
  <c r="BL109" i="5"/>
  <c r="E110" i="5"/>
  <c r="F110" i="5"/>
  <c r="AU110" i="5"/>
  <c r="G110" i="5"/>
  <c r="Q110" i="5"/>
  <c r="Z110" i="5"/>
  <c r="AT110" i="5"/>
  <c r="AY110" i="5"/>
  <c r="BL110" i="5"/>
  <c r="E111" i="5"/>
  <c r="F111" i="5"/>
  <c r="G111" i="5"/>
  <c r="K111" i="5"/>
  <c r="Q111" i="5"/>
  <c r="AY111" i="5"/>
  <c r="BK111" i="5"/>
  <c r="BL111" i="5"/>
  <c r="E112" i="5"/>
  <c r="F112" i="5"/>
  <c r="G112" i="5"/>
  <c r="Q112" i="5"/>
  <c r="Z112" i="5"/>
  <c r="AY112" i="5"/>
  <c r="BL112" i="5"/>
  <c r="E113" i="5"/>
  <c r="F113" i="5"/>
  <c r="Q113" i="5"/>
  <c r="AY113" i="5"/>
  <c r="BJ113" i="5"/>
  <c r="BI113" i="5"/>
  <c r="BH113" i="5"/>
  <c r="BG113" i="5"/>
  <c r="BF113" i="5"/>
  <c r="BE113" i="5"/>
  <c r="BD113" i="5"/>
  <c r="BC113" i="5"/>
  <c r="BK113" i="5"/>
  <c r="BL113" i="5"/>
  <c r="E114" i="5"/>
  <c r="F114" i="5"/>
  <c r="AU114" i="5"/>
  <c r="G114" i="5"/>
  <c r="Q114" i="5"/>
  <c r="AT114" i="5"/>
  <c r="AY114" i="5"/>
  <c r="BL114" i="5"/>
  <c r="E115" i="5"/>
  <c r="F115" i="5"/>
  <c r="AU115" i="5"/>
  <c r="Q115" i="5"/>
  <c r="AY115" i="5"/>
  <c r="BL115" i="5"/>
  <c r="E116" i="5"/>
  <c r="F116" i="5"/>
  <c r="AU116" i="5"/>
  <c r="Q116" i="5"/>
  <c r="AT116" i="5"/>
  <c r="AY116" i="5"/>
  <c r="BL116" i="5"/>
  <c r="E117" i="5"/>
  <c r="F117" i="5"/>
  <c r="AU117" i="5"/>
  <c r="Q117" i="5"/>
  <c r="AT117" i="5"/>
  <c r="AY117" i="5"/>
  <c r="BL117" i="5"/>
  <c r="E118" i="5"/>
  <c r="F118" i="5"/>
  <c r="AU118" i="5"/>
  <c r="Q118" i="5"/>
  <c r="AY118" i="5"/>
  <c r="BL118" i="5"/>
  <c r="E119" i="5"/>
  <c r="F119" i="5"/>
  <c r="AU119" i="5"/>
  <c r="Q119" i="5"/>
  <c r="AY119" i="5"/>
  <c r="BL119" i="5"/>
  <c r="E120" i="5"/>
  <c r="F120" i="5"/>
  <c r="AU120" i="5"/>
  <c r="Q120" i="5"/>
  <c r="AT120" i="5"/>
  <c r="AY120" i="5"/>
  <c r="BL120" i="5"/>
  <c r="E121" i="5"/>
  <c r="F121" i="5"/>
  <c r="AU121" i="5"/>
  <c r="Q121" i="5"/>
  <c r="AT121" i="5"/>
  <c r="AY121" i="5"/>
  <c r="BL121" i="5"/>
  <c r="E122" i="5"/>
  <c r="F122" i="5"/>
  <c r="AU122" i="5"/>
  <c r="Q122" i="5"/>
  <c r="AY122" i="5"/>
  <c r="BL122" i="5"/>
  <c r="E123" i="5"/>
  <c r="F123" i="5"/>
  <c r="AU123" i="5"/>
  <c r="Q123" i="5"/>
  <c r="AY123" i="5"/>
  <c r="BL123" i="5"/>
  <c r="E124" i="5"/>
  <c r="F124" i="5"/>
  <c r="AU124" i="5"/>
  <c r="Q124" i="5"/>
  <c r="AT124" i="5"/>
  <c r="AY124" i="5"/>
  <c r="BL124" i="5"/>
  <c r="E125" i="5"/>
  <c r="F125" i="5"/>
  <c r="AU125" i="5"/>
  <c r="Q125" i="5"/>
  <c r="AT125" i="5"/>
  <c r="AY125" i="5"/>
  <c r="BL125" i="5"/>
  <c r="E126" i="5"/>
  <c r="F126" i="5"/>
  <c r="AU126" i="5"/>
  <c r="Q126" i="5"/>
  <c r="AY126" i="5"/>
  <c r="BL126" i="5"/>
  <c r="E127" i="5"/>
  <c r="F127" i="5"/>
  <c r="AU127" i="5"/>
  <c r="Q127" i="5"/>
  <c r="AY127" i="5"/>
  <c r="BL127" i="5"/>
  <c r="E128" i="5"/>
  <c r="F128" i="5"/>
  <c r="AU128" i="5"/>
  <c r="Q128" i="5"/>
  <c r="AY128" i="5"/>
  <c r="BL128" i="5"/>
  <c r="E129" i="5"/>
  <c r="F129" i="5"/>
  <c r="G129" i="5"/>
  <c r="Q129" i="5"/>
  <c r="AY129" i="5"/>
  <c r="BL129" i="5"/>
  <c r="BK129" i="5"/>
  <c r="BJ129" i="5"/>
  <c r="E130" i="5"/>
  <c r="F130" i="5"/>
  <c r="G130" i="5"/>
  <c r="Q130" i="5"/>
  <c r="Z130" i="5"/>
  <c r="AY130" i="5"/>
  <c r="BL130" i="5"/>
  <c r="E131" i="5"/>
  <c r="F131" i="5"/>
  <c r="G131" i="5"/>
  <c r="Q131" i="5"/>
  <c r="AY131" i="5"/>
  <c r="BL131" i="5"/>
  <c r="BK131" i="5"/>
  <c r="BJ131" i="5"/>
  <c r="E132" i="5"/>
  <c r="F132" i="5"/>
  <c r="G132" i="5"/>
  <c r="Q132" i="5"/>
  <c r="Z132" i="5"/>
  <c r="AY132" i="5"/>
  <c r="BL132" i="5"/>
  <c r="E133" i="5"/>
  <c r="F133" i="5"/>
  <c r="G133" i="5"/>
  <c r="Q133" i="5"/>
  <c r="E134" i="5"/>
  <c r="F134" i="5"/>
  <c r="Q134" i="5"/>
  <c r="E135" i="5"/>
  <c r="F135" i="5"/>
  <c r="G135" i="5"/>
  <c r="Q135" i="5"/>
  <c r="Z135" i="5"/>
  <c r="E136" i="5"/>
  <c r="F136" i="5"/>
  <c r="Q136" i="5"/>
  <c r="E137" i="5"/>
  <c r="F137" i="5"/>
  <c r="G137" i="5"/>
  <c r="Q137" i="5"/>
  <c r="Z137" i="5"/>
  <c r="E138" i="5"/>
  <c r="F138" i="5"/>
  <c r="Q138" i="5"/>
  <c r="E139" i="5"/>
  <c r="F139" i="5"/>
  <c r="AU139" i="5"/>
  <c r="Q139" i="5"/>
  <c r="E140" i="5"/>
  <c r="F140" i="5"/>
  <c r="Q140" i="5"/>
  <c r="E141" i="5"/>
  <c r="F141" i="5"/>
  <c r="G141" i="5"/>
  <c r="Q141" i="5"/>
  <c r="E142" i="5"/>
  <c r="F142" i="5"/>
  <c r="Q142" i="5"/>
  <c r="E143" i="5"/>
  <c r="F143" i="5"/>
  <c r="G143" i="5"/>
  <c r="Q143" i="5"/>
  <c r="Z143" i="5"/>
  <c r="E144" i="5"/>
  <c r="F144" i="5"/>
  <c r="Q144" i="5"/>
  <c r="E145" i="5"/>
  <c r="F145" i="5"/>
  <c r="G145" i="5"/>
  <c r="Q145" i="5"/>
  <c r="Z145" i="5"/>
  <c r="E146" i="5"/>
  <c r="F146" i="5"/>
  <c r="Q146" i="5"/>
  <c r="E147" i="5"/>
  <c r="F147" i="5"/>
  <c r="AU147" i="5"/>
  <c r="Q147" i="5"/>
  <c r="E148" i="5"/>
  <c r="F148" i="5"/>
  <c r="Q148" i="5"/>
  <c r="E149" i="5"/>
  <c r="F149" i="5"/>
  <c r="G149" i="5"/>
  <c r="Q149" i="5"/>
  <c r="E150" i="5"/>
  <c r="F150" i="5"/>
  <c r="Q150" i="5"/>
  <c r="E151" i="5"/>
  <c r="F151" i="5"/>
  <c r="G151" i="5"/>
  <c r="Q151" i="5"/>
  <c r="Z151" i="5"/>
  <c r="E152" i="5"/>
  <c r="F152" i="5"/>
  <c r="Q152" i="5"/>
  <c r="E153" i="5"/>
  <c r="F153" i="5"/>
  <c r="G153" i="5"/>
  <c r="Q153" i="5"/>
  <c r="Z153" i="5"/>
  <c r="E154" i="5"/>
  <c r="F154" i="5"/>
  <c r="Q154" i="5"/>
  <c r="E155" i="5"/>
  <c r="F155" i="5"/>
  <c r="AU155" i="5"/>
  <c r="Q155" i="5"/>
  <c r="E156" i="5"/>
  <c r="F156" i="5"/>
  <c r="Q156" i="5"/>
  <c r="E157" i="5"/>
  <c r="F157" i="5"/>
  <c r="G157" i="5"/>
  <c r="Q157" i="5"/>
  <c r="E158" i="5"/>
  <c r="F158" i="5"/>
  <c r="Q158" i="5"/>
  <c r="E159" i="5"/>
  <c r="F159" i="5"/>
  <c r="G159" i="5"/>
  <c r="Q159" i="5"/>
  <c r="Z159" i="5"/>
  <c r="E160" i="5"/>
  <c r="F160" i="5"/>
  <c r="Q160" i="5"/>
  <c r="E161" i="5"/>
  <c r="F161" i="5"/>
  <c r="G161" i="5"/>
  <c r="Q161" i="5"/>
  <c r="Z161" i="5"/>
  <c r="E162" i="5"/>
  <c r="F162" i="5"/>
  <c r="Q162" i="5"/>
  <c r="E163" i="5"/>
  <c r="F163" i="5"/>
  <c r="AU163" i="5"/>
  <c r="Q163" i="5"/>
  <c r="Z142" i="5"/>
  <c r="G142" i="5"/>
  <c r="AU142" i="5"/>
  <c r="K133" i="5"/>
  <c r="AT99" i="5"/>
  <c r="AS99" i="5"/>
  <c r="AR99" i="5"/>
  <c r="AQ99" i="5"/>
  <c r="AP99" i="5"/>
  <c r="AO99" i="5"/>
  <c r="AN99" i="5"/>
  <c r="AM99" i="5"/>
  <c r="AL99" i="5"/>
  <c r="K96" i="5"/>
  <c r="K159" i="5"/>
  <c r="Z156" i="5"/>
  <c r="G156" i="5"/>
  <c r="AU156" i="5"/>
  <c r="K153" i="5"/>
  <c r="AS147" i="5"/>
  <c r="AR147" i="5"/>
  <c r="AQ147" i="5"/>
  <c r="AP147" i="5"/>
  <c r="AO147" i="5"/>
  <c r="AN147" i="5"/>
  <c r="AM147" i="5"/>
  <c r="AL147" i="5"/>
  <c r="AT147" i="5"/>
  <c r="K130" i="5"/>
  <c r="K72" i="5"/>
  <c r="G162" i="5"/>
  <c r="AU162" i="5"/>
  <c r="Z162" i="5"/>
  <c r="AU144" i="5"/>
  <c r="G144" i="5"/>
  <c r="Z144" i="5"/>
  <c r="G138" i="5"/>
  <c r="AU138" i="5"/>
  <c r="Z138" i="5"/>
  <c r="AU136" i="5"/>
  <c r="G136" i="5"/>
  <c r="Z136" i="5"/>
  <c r="Z150" i="5"/>
  <c r="AU150" i="5"/>
  <c r="G150" i="5"/>
  <c r="K141" i="5"/>
  <c r="K161" i="5"/>
  <c r="AR155" i="5"/>
  <c r="AT155" i="5"/>
  <c r="AQ155" i="5"/>
  <c r="AP155" i="5"/>
  <c r="AO155" i="5"/>
  <c r="AN155" i="5"/>
  <c r="AM155" i="5"/>
  <c r="AL155" i="5"/>
  <c r="AS155" i="5"/>
  <c r="K135" i="5"/>
  <c r="K131" i="5"/>
  <c r="AT128" i="5"/>
  <c r="AS128" i="5"/>
  <c r="AR128" i="5"/>
  <c r="AQ128" i="5"/>
  <c r="AP128" i="5"/>
  <c r="AO128" i="5"/>
  <c r="AN128" i="5"/>
  <c r="AM128" i="5"/>
  <c r="AL128" i="5"/>
  <c r="AU158" i="5"/>
  <c r="Z158" i="5"/>
  <c r="G158" i="5"/>
  <c r="K149" i="5"/>
  <c r="G146" i="5"/>
  <c r="AU146" i="5"/>
  <c r="Z146" i="5"/>
  <c r="BA113" i="5"/>
  <c r="BB113" i="5"/>
  <c r="K112" i="5"/>
  <c r="AU152" i="5"/>
  <c r="Z152" i="5"/>
  <c r="G152" i="5"/>
  <c r="AS163" i="5"/>
  <c r="AR163" i="5"/>
  <c r="AQ163" i="5"/>
  <c r="AP163" i="5"/>
  <c r="AO163" i="5"/>
  <c r="AN163" i="5"/>
  <c r="AM163" i="5"/>
  <c r="AL163" i="5"/>
  <c r="AT163" i="5"/>
  <c r="K143" i="5"/>
  <c r="Z140" i="5"/>
  <c r="G140" i="5"/>
  <c r="AU140" i="5"/>
  <c r="K137" i="5"/>
  <c r="BA93" i="5"/>
  <c r="BB93" i="5"/>
  <c r="K88" i="5"/>
  <c r="BA69" i="5"/>
  <c r="AZ69" i="5"/>
  <c r="AX69" i="5"/>
  <c r="BB69" i="5"/>
  <c r="K157" i="5"/>
  <c r="Z134" i="5"/>
  <c r="G134" i="5"/>
  <c r="AU134" i="5"/>
  <c r="K129" i="5"/>
  <c r="K64" i="5"/>
  <c r="AU160" i="5"/>
  <c r="G160" i="5"/>
  <c r="Z160" i="5"/>
  <c r="G154" i="5"/>
  <c r="AU154" i="5"/>
  <c r="Z154" i="5"/>
  <c r="K132" i="5"/>
  <c r="K151" i="5"/>
  <c r="Z148" i="5"/>
  <c r="G148" i="5"/>
  <c r="AU148" i="5"/>
  <c r="K145" i="5"/>
  <c r="AT139" i="5"/>
  <c r="AS139" i="5"/>
  <c r="AR139" i="5"/>
  <c r="AQ139" i="5"/>
  <c r="AP139" i="5"/>
  <c r="AO139" i="5"/>
  <c r="AN139" i="5"/>
  <c r="AM139" i="5"/>
  <c r="AL139" i="5"/>
  <c r="G113" i="5"/>
  <c r="Z113" i="5"/>
  <c r="AU113" i="5"/>
  <c r="BB97" i="5"/>
  <c r="BA97" i="5"/>
  <c r="K89" i="5"/>
  <c r="BA85" i="5"/>
  <c r="BB85" i="5"/>
  <c r="BJ80" i="5"/>
  <c r="BI80" i="5"/>
  <c r="BH80" i="5"/>
  <c r="BG80" i="5"/>
  <c r="BF80" i="5"/>
  <c r="BE80" i="5"/>
  <c r="BD80" i="5"/>
  <c r="BC80" i="5"/>
  <c r="BK80" i="5"/>
  <c r="AU80" i="5"/>
  <c r="Z80" i="5"/>
  <c r="AT77" i="5"/>
  <c r="AS77" i="5"/>
  <c r="AR77" i="5"/>
  <c r="AQ77" i="5"/>
  <c r="AP77" i="5"/>
  <c r="AO77" i="5"/>
  <c r="AN77" i="5"/>
  <c r="AM77" i="5"/>
  <c r="AL77" i="5"/>
  <c r="G75" i="5"/>
  <c r="AU75" i="5"/>
  <c r="Z75" i="5"/>
  <c r="K49" i="5"/>
  <c r="BK43" i="5"/>
  <c r="BJ43" i="5"/>
  <c r="BI43" i="5"/>
  <c r="BH43" i="5"/>
  <c r="BG43" i="5"/>
  <c r="BF43" i="5"/>
  <c r="BE43" i="5"/>
  <c r="BD43" i="5"/>
  <c r="BC43" i="5"/>
  <c r="Z27" i="5"/>
  <c r="G27" i="5"/>
  <c r="G163" i="5"/>
  <c r="AU161" i="5"/>
  <c r="G155" i="5"/>
  <c r="AU153" i="5"/>
  <c r="G147" i="5"/>
  <c r="AU145" i="5"/>
  <c r="G139" i="5"/>
  <c r="AU137" i="5"/>
  <c r="AU132" i="5"/>
  <c r="BI131" i="5"/>
  <c r="BH131" i="5"/>
  <c r="BG131" i="5"/>
  <c r="BF131" i="5"/>
  <c r="BE131" i="5"/>
  <c r="BD131" i="5"/>
  <c r="BC131" i="5"/>
  <c r="AU130" i="5"/>
  <c r="BI129" i="5"/>
  <c r="BH129" i="5"/>
  <c r="Z128" i="5"/>
  <c r="BK127" i="5"/>
  <c r="BJ127" i="5"/>
  <c r="BI127" i="5"/>
  <c r="BH127" i="5"/>
  <c r="BG127" i="5"/>
  <c r="BF127" i="5"/>
  <c r="BE127" i="5"/>
  <c r="BD127" i="5"/>
  <c r="BC127" i="5"/>
  <c r="G126" i="5"/>
  <c r="AS125" i="5"/>
  <c r="AR125" i="5"/>
  <c r="Z124" i="5"/>
  <c r="BK123" i="5"/>
  <c r="G122" i="5"/>
  <c r="AS121" i="5"/>
  <c r="AR121" i="5"/>
  <c r="AQ121" i="5"/>
  <c r="AP121" i="5"/>
  <c r="AO121" i="5"/>
  <c r="AN121" i="5"/>
  <c r="AM121" i="5"/>
  <c r="AL121" i="5"/>
  <c r="Z120" i="5"/>
  <c r="BK119" i="5"/>
  <c r="BJ119" i="5"/>
  <c r="BI119" i="5"/>
  <c r="BH119" i="5"/>
  <c r="BG119" i="5"/>
  <c r="BF119" i="5"/>
  <c r="BE119" i="5"/>
  <c r="BD119" i="5"/>
  <c r="BC119" i="5"/>
  <c r="G118" i="5"/>
  <c r="AS117" i="5"/>
  <c r="AR117" i="5"/>
  <c r="Z116" i="5"/>
  <c r="BK115" i="5"/>
  <c r="BJ115" i="5"/>
  <c r="BI115" i="5"/>
  <c r="BH115" i="5"/>
  <c r="BG115" i="5"/>
  <c r="BF115" i="5"/>
  <c r="BE115" i="5"/>
  <c r="BD115" i="5"/>
  <c r="BC115" i="5"/>
  <c r="Z114" i="5"/>
  <c r="AU111" i="5"/>
  <c r="G108" i="5"/>
  <c r="AT100" i="5"/>
  <c r="Z100" i="5"/>
  <c r="BA89" i="5"/>
  <c r="AZ89" i="5"/>
  <c r="AX89" i="5"/>
  <c r="G84" i="5"/>
  <c r="AU84" i="5"/>
  <c r="Z74" i="5"/>
  <c r="G74" i="5"/>
  <c r="AU74" i="5"/>
  <c r="G70" i="5"/>
  <c r="AU70" i="5"/>
  <c r="Z70" i="5"/>
  <c r="AT58" i="5"/>
  <c r="AS58" i="5"/>
  <c r="AR58" i="5"/>
  <c r="AQ58" i="5"/>
  <c r="AP58" i="5"/>
  <c r="AO58" i="5"/>
  <c r="AN58" i="5"/>
  <c r="AM58" i="5"/>
  <c r="AL58" i="5"/>
  <c r="G57" i="5"/>
  <c r="Z57" i="5"/>
  <c r="AU57" i="5"/>
  <c r="AS52" i="5"/>
  <c r="AR52" i="5"/>
  <c r="AQ52" i="5"/>
  <c r="AP52" i="5"/>
  <c r="AO52" i="5"/>
  <c r="AN52" i="5"/>
  <c r="AM52" i="5"/>
  <c r="AL52" i="5"/>
  <c r="AT52" i="5"/>
  <c r="AT38" i="5"/>
  <c r="AS38" i="5"/>
  <c r="AR38" i="5"/>
  <c r="AQ38" i="5"/>
  <c r="AP38" i="5"/>
  <c r="AO38" i="5"/>
  <c r="AN38" i="5"/>
  <c r="AM38" i="5"/>
  <c r="AL38" i="5"/>
  <c r="G29" i="5"/>
  <c r="Z29" i="5"/>
  <c r="AT30" i="5"/>
  <c r="AS30" i="5"/>
  <c r="AR30" i="5"/>
  <c r="AQ30" i="5"/>
  <c r="AP30" i="5"/>
  <c r="AO30" i="5"/>
  <c r="AN30" i="5"/>
  <c r="AM30" i="5"/>
  <c r="AL30" i="5"/>
  <c r="Z133" i="5"/>
  <c r="Z131" i="5"/>
  <c r="Z129" i="5"/>
  <c r="BI126" i="5"/>
  <c r="BH126" i="5"/>
  <c r="BG126" i="5"/>
  <c r="BF126" i="5"/>
  <c r="BE126" i="5"/>
  <c r="BD126" i="5"/>
  <c r="BC126" i="5"/>
  <c r="BJ123" i="5"/>
  <c r="K110" i="5"/>
  <c r="Z109" i="5"/>
  <c r="G109" i="5"/>
  <c r="K105" i="5"/>
  <c r="G104" i="5"/>
  <c r="Z104" i="5"/>
  <c r="G103" i="5"/>
  <c r="AU103" i="5"/>
  <c r="BK100" i="5"/>
  <c r="K97" i="5"/>
  <c r="BJ88" i="5"/>
  <c r="BI88" i="5"/>
  <c r="BH88" i="5"/>
  <c r="BG88" i="5"/>
  <c r="BF88" i="5"/>
  <c r="BE88" i="5"/>
  <c r="BD88" i="5"/>
  <c r="BC88" i="5"/>
  <c r="BK88" i="5"/>
  <c r="AU88" i="5"/>
  <c r="Z88" i="5"/>
  <c r="AT85" i="5"/>
  <c r="AS85" i="5"/>
  <c r="AR85" i="5"/>
  <c r="AQ85" i="5"/>
  <c r="AP85" i="5"/>
  <c r="AO85" i="5"/>
  <c r="AN85" i="5"/>
  <c r="AM85" i="5"/>
  <c r="AL85" i="5"/>
  <c r="G83" i="5"/>
  <c r="AU83" i="5"/>
  <c r="Z83" i="5"/>
  <c r="K65" i="5"/>
  <c r="AT61" i="5"/>
  <c r="AS61" i="5"/>
  <c r="AR61" i="5"/>
  <c r="AQ61" i="5"/>
  <c r="AP61" i="5"/>
  <c r="AO61" i="5"/>
  <c r="AN61" i="5"/>
  <c r="AM61" i="5"/>
  <c r="AL61" i="5"/>
  <c r="AT53" i="5"/>
  <c r="AS53" i="5"/>
  <c r="AR53" i="5"/>
  <c r="AQ53" i="5"/>
  <c r="AP53" i="5"/>
  <c r="AO53" i="5"/>
  <c r="AN53" i="5"/>
  <c r="AM53" i="5"/>
  <c r="AL53" i="5"/>
  <c r="G50" i="5"/>
  <c r="Z50" i="5"/>
  <c r="AU50" i="5"/>
  <c r="Z157" i="5"/>
  <c r="Z149" i="5"/>
  <c r="AU159" i="5"/>
  <c r="AU151" i="5"/>
  <c r="AU143" i="5"/>
  <c r="AU135" i="5"/>
  <c r="BK132" i="5"/>
  <c r="BK130" i="5"/>
  <c r="BJ130" i="5"/>
  <c r="BI130" i="5"/>
  <c r="BH130" i="5"/>
  <c r="BG130" i="5"/>
  <c r="BF130" i="5"/>
  <c r="BE130" i="5"/>
  <c r="BD130" i="5"/>
  <c r="BC130" i="5"/>
  <c r="BG129" i="5"/>
  <c r="BK128" i="5"/>
  <c r="BJ128" i="5"/>
  <c r="BI128" i="5"/>
  <c r="BH128" i="5"/>
  <c r="BG128" i="5"/>
  <c r="BF128" i="5"/>
  <c r="BE128" i="5"/>
  <c r="BD128" i="5"/>
  <c r="BC128" i="5"/>
  <c r="Z127" i="5"/>
  <c r="BK126" i="5"/>
  <c r="G125" i="5"/>
  <c r="AS124" i="5"/>
  <c r="AR124" i="5"/>
  <c r="AQ124" i="5"/>
  <c r="AP124" i="5"/>
  <c r="AO124" i="5"/>
  <c r="AN124" i="5"/>
  <c r="AM124" i="5"/>
  <c r="AL124" i="5"/>
  <c r="Z123" i="5"/>
  <c r="BK122" i="5"/>
  <c r="G121" i="5"/>
  <c r="AS120" i="5"/>
  <c r="Z119" i="5"/>
  <c r="BK118" i="5"/>
  <c r="BJ118" i="5"/>
  <c r="BI118" i="5"/>
  <c r="BH118" i="5"/>
  <c r="BG118" i="5"/>
  <c r="BF118" i="5"/>
  <c r="BE118" i="5"/>
  <c r="BD118" i="5"/>
  <c r="BC118" i="5"/>
  <c r="G117" i="5"/>
  <c r="AS116" i="5"/>
  <c r="AR116" i="5"/>
  <c r="AQ116" i="5"/>
  <c r="AP116" i="5"/>
  <c r="AO116" i="5"/>
  <c r="AN116" i="5"/>
  <c r="AM116" i="5"/>
  <c r="AL116" i="5"/>
  <c r="Z115" i="5"/>
  <c r="BK114" i="5"/>
  <c r="BK112" i="5"/>
  <c r="BJ112" i="5"/>
  <c r="BI112" i="5"/>
  <c r="BH112" i="5"/>
  <c r="BG112" i="5"/>
  <c r="BF112" i="5"/>
  <c r="BE112" i="5"/>
  <c r="BD112" i="5"/>
  <c r="BC112" i="5"/>
  <c r="AS110" i="5"/>
  <c r="AU107" i="5"/>
  <c r="Z106" i="5"/>
  <c r="G106" i="5"/>
  <c r="AS105" i="5"/>
  <c r="AR105" i="5"/>
  <c r="AQ105" i="5"/>
  <c r="AP105" i="5"/>
  <c r="AO105" i="5"/>
  <c r="AN105" i="5"/>
  <c r="AM105" i="5"/>
  <c r="AL105" i="5"/>
  <c r="BJ100" i="5"/>
  <c r="BI100" i="5"/>
  <c r="BH100" i="5"/>
  <c r="BG100" i="5"/>
  <c r="BF100" i="5"/>
  <c r="BE100" i="5"/>
  <c r="BD100" i="5"/>
  <c r="BC100" i="5"/>
  <c r="G100" i="5"/>
  <c r="BI92" i="5"/>
  <c r="BH92" i="5"/>
  <c r="BG92" i="5"/>
  <c r="BF92" i="5"/>
  <c r="BE92" i="5"/>
  <c r="BD92" i="5"/>
  <c r="BC92" i="5"/>
  <c r="G92" i="5"/>
  <c r="AU92" i="5"/>
  <c r="Z82" i="5"/>
  <c r="G82" i="5"/>
  <c r="AU82" i="5"/>
  <c r="G78" i="5"/>
  <c r="AU78" i="5"/>
  <c r="Z78" i="5"/>
  <c r="BA65" i="5"/>
  <c r="AZ65" i="5"/>
  <c r="AX65" i="5"/>
  <c r="AT60" i="5"/>
  <c r="AS60" i="5"/>
  <c r="AR60" i="5"/>
  <c r="AQ60" i="5"/>
  <c r="AP60" i="5"/>
  <c r="AO60" i="5"/>
  <c r="AN60" i="5"/>
  <c r="AM60" i="5"/>
  <c r="AL60" i="5"/>
  <c r="BK57" i="5"/>
  <c r="BJ57" i="5"/>
  <c r="BI57" i="5"/>
  <c r="BH57" i="5"/>
  <c r="BG57" i="5"/>
  <c r="BF57" i="5"/>
  <c r="BE57" i="5"/>
  <c r="BD57" i="5"/>
  <c r="BC57" i="5"/>
  <c r="K56" i="5"/>
  <c r="BK39" i="5"/>
  <c r="BJ39" i="5"/>
  <c r="BI39" i="5"/>
  <c r="BH39" i="5"/>
  <c r="BG39" i="5"/>
  <c r="BF39" i="5"/>
  <c r="BE39" i="5"/>
  <c r="BD39" i="5"/>
  <c r="BC39" i="5"/>
  <c r="J26" i="5"/>
  <c r="Z163" i="5"/>
  <c r="Z147" i="5"/>
  <c r="Z139" i="5"/>
  <c r="BF129" i="5"/>
  <c r="BE129" i="5"/>
  <c r="BD129" i="5"/>
  <c r="BC129" i="5"/>
  <c r="AT127" i="5"/>
  <c r="AQ125" i="5"/>
  <c r="AP125" i="5"/>
  <c r="AO125" i="5"/>
  <c r="AN125" i="5"/>
  <c r="AM125" i="5"/>
  <c r="AL125" i="5"/>
  <c r="AT123" i="5"/>
  <c r="BJ122" i="5"/>
  <c r="BI122" i="5"/>
  <c r="BH122" i="5"/>
  <c r="BG122" i="5"/>
  <c r="BF122" i="5"/>
  <c r="BE122" i="5"/>
  <c r="BD122" i="5"/>
  <c r="BC122" i="5"/>
  <c r="AR120" i="5"/>
  <c r="AQ120" i="5"/>
  <c r="AP120" i="5"/>
  <c r="AO120" i="5"/>
  <c r="AN120" i="5"/>
  <c r="AM120" i="5"/>
  <c r="AL120" i="5"/>
  <c r="AT119" i="5"/>
  <c r="AS119" i="5"/>
  <c r="AR119" i="5"/>
  <c r="AQ119" i="5"/>
  <c r="AP119" i="5"/>
  <c r="AO119" i="5"/>
  <c r="AN119" i="5"/>
  <c r="AM119" i="5"/>
  <c r="AL119" i="5"/>
  <c r="AQ117" i="5"/>
  <c r="AP117" i="5"/>
  <c r="AO117" i="5"/>
  <c r="AN117" i="5"/>
  <c r="AM117" i="5"/>
  <c r="AL117" i="5"/>
  <c r="AT115" i="5"/>
  <c r="AS115" i="5"/>
  <c r="AR115" i="5"/>
  <c r="AQ115" i="5"/>
  <c r="AP115" i="5"/>
  <c r="AO115" i="5"/>
  <c r="AN115" i="5"/>
  <c r="AM115" i="5"/>
  <c r="AL115" i="5"/>
  <c r="BJ114" i="5"/>
  <c r="BI114" i="5"/>
  <c r="BH114" i="5"/>
  <c r="BG114" i="5"/>
  <c r="BF114" i="5"/>
  <c r="BE114" i="5"/>
  <c r="BD114" i="5"/>
  <c r="BC114" i="5"/>
  <c r="K114" i="5"/>
  <c r="BH109" i="5"/>
  <c r="BG109" i="5"/>
  <c r="BF109" i="5"/>
  <c r="BE109" i="5"/>
  <c r="BD109" i="5"/>
  <c r="BC109" i="5"/>
  <c r="AU109" i="5"/>
  <c r="BK108" i="5"/>
  <c r="BJ108" i="5"/>
  <c r="BI108" i="5"/>
  <c r="BH108" i="5"/>
  <c r="BG108" i="5"/>
  <c r="BF108" i="5"/>
  <c r="BE108" i="5"/>
  <c r="BD108" i="5"/>
  <c r="BC108" i="5"/>
  <c r="AU104" i="5"/>
  <c r="BK103" i="5"/>
  <c r="BJ103" i="5"/>
  <c r="BI103" i="5"/>
  <c r="BH103" i="5"/>
  <c r="BG103" i="5"/>
  <c r="BF103" i="5"/>
  <c r="BE103" i="5"/>
  <c r="BD103" i="5"/>
  <c r="BC103" i="5"/>
  <c r="BK102" i="5"/>
  <c r="K102" i="5"/>
  <c r="AS100" i="5"/>
  <c r="AR100" i="5"/>
  <c r="AQ100" i="5"/>
  <c r="AP100" i="5"/>
  <c r="AO100" i="5"/>
  <c r="AN100" i="5"/>
  <c r="AM100" i="5"/>
  <c r="AL100" i="5"/>
  <c r="BJ96" i="5"/>
  <c r="BI96" i="5"/>
  <c r="BH96" i="5"/>
  <c r="BG96" i="5"/>
  <c r="BF96" i="5"/>
  <c r="BE96" i="5"/>
  <c r="BD96" i="5"/>
  <c r="BC96" i="5"/>
  <c r="BK96" i="5"/>
  <c r="AU96" i="5"/>
  <c r="Z96" i="5"/>
  <c r="AT93" i="5"/>
  <c r="AS93" i="5"/>
  <c r="AR93" i="5"/>
  <c r="AQ93" i="5"/>
  <c r="AP93" i="5"/>
  <c r="AO93" i="5"/>
  <c r="AN93" i="5"/>
  <c r="AM93" i="5"/>
  <c r="AL93" i="5"/>
  <c r="G91" i="5"/>
  <c r="AU91" i="5"/>
  <c r="Z91" i="5"/>
  <c r="K73" i="5"/>
  <c r="BJ64" i="5"/>
  <c r="BI64" i="5"/>
  <c r="BH64" i="5"/>
  <c r="BG64" i="5"/>
  <c r="BF64" i="5"/>
  <c r="BE64" i="5"/>
  <c r="BD64" i="5"/>
  <c r="BC64" i="5"/>
  <c r="BK64" i="5"/>
  <c r="AU64" i="5"/>
  <c r="Z64" i="5"/>
  <c r="G28" i="5"/>
  <c r="AU28" i="5"/>
  <c r="Z28" i="5"/>
  <c r="AF145" i="6"/>
  <c r="G145" i="6"/>
  <c r="Z141" i="5"/>
  <c r="Z155" i="5"/>
  <c r="BJ132" i="5"/>
  <c r="BI132" i="5"/>
  <c r="BH132" i="5"/>
  <c r="BG132" i="5"/>
  <c r="BF132" i="5"/>
  <c r="BE132" i="5"/>
  <c r="BD132" i="5"/>
  <c r="BC132" i="5"/>
  <c r="BJ126" i="5"/>
  <c r="AU157" i="5"/>
  <c r="AU149" i="5"/>
  <c r="AU141" i="5"/>
  <c r="AU133" i="5"/>
  <c r="AU131" i="5"/>
  <c r="AU129" i="5"/>
  <c r="G128" i="5"/>
  <c r="AS127" i="5"/>
  <c r="Z126" i="5"/>
  <c r="BK125" i="5"/>
  <c r="BJ125" i="5"/>
  <c r="BI125" i="5"/>
  <c r="BH125" i="5"/>
  <c r="BG125" i="5"/>
  <c r="BF125" i="5"/>
  <c r="BE125" i="5"/>
  <c r="BD125" i="5"/>
  <c r="BC125" i="5"/>
  <c r="G124" i="5"/>
  <c r="AS123" i="5"/>
  <c r="Z122" i="5"/>
  <c r="BK121" i="5"/>
  <c r="BJ121" i="5"/>
  <c r="BI121" i="5"/>
  <c r="BH121" i="5"/>
  <c r="BG121" i="5"/>
  <c r="BF121" i="5"/>
  <c r="BE121" i="5"/>
  <c r="BD121" i="5"/>
  <c r="BC121" i="5"/>
  <c r="G120" i="5"/>
  <c r="Z118" i="5"/>
  <c r="BK117" i="5"/>
  <c r="BJ117" i="5"/>
  <c r="BI117" i="5"/>
  <c r="BH117" i="5"/>
  <c r="BG117" i="5"/>
  <c r="BF117" i="5"/>
  <c r="BE117" i="5"/>
  <c r="BD117" i="5"/>
  <c r="BC117" i="5"/>
  <c r="G116" i="5"/>
  <c r="AS114" i="5"/>
  <c r="AR114" i="5"/>
  <c r="AQ114" i="5"/>
  <c r="AP114" i="5"/>
  <c r="AO114" i="5"/>
  <c r="AN114" i="5"/>
  <c r="AM114" i="5"/>
  <c r="AL114" i="5"/>
  <c r="AU112" i="5"/>
  <c r="BK110" i="5"/>
  <c r="BJ110" i="5"/>
  <c r="BI110" i="5"/>
  <c r="BH110" i="5"/>
  <c r="BG110" i="5"/>
  <c r="BF110" i="5"/>
  <c r="BE110" i="5"/>
  <c r="BD110" i="5"/>
  <c r="BC110" i="5"/>
  <c r="AT108" i="5"/>
  <c r="AS108" i="5"/>
  <c r="AR108" i="5"/>
  <c r="AQ108" i="5"/>
  <c r="AP108" i="5"/>
  <c r="AO108" i="5"/>
  <c r="AN108" i="5"/>
  <c r="AM108" i="5"/>
  <c r="AL108" i="5"/>
  <c r="BH106" i="5"/>
  <c r="BG106" i="5"/>
  <c r="BF106" i="5"/>
  <c r="BE106" i="5"/>
  <c r="BD106" i="5"/>
  <c r="BC106" i="5"/>
  <c r="AU106" i="5"/>
  <c r="BK105" i="5"/>
  <c r="BJ105" i="5"/>
  <c r="BI105" i="5"/>
  <c r="BH105" i="5"/>
  <c r="BG105" i="5"/>
  <c r="BF105" i="5"/>
  <c r="BE105" i="5"/>
  <c r="BD105" i="5"/>
  <c r="BC105" i="5"/>
  <c r="BJ102" i="5"/>
  <c r="BI102" i="5"/>
  <c r="BH102" i="5"/>
  <c r="BG102" i="5"/>
  <c r="BF102" i="5"/>
  <c r="BE102" i="5"/>
  <c r="BD102" i="5"/>
  <c r="BC102" i="5"/>
  <c r="AU102" i="5"/>
  <c r="Z102" i="5"/>
  <c r="AS101" i="5"/>
  <c r="AR101" i="5"/>
  <c r="AQ101" i="5"/>
  <c r="AP101" i="5"/>
  <c r="AO101" i="5"/>
  <c r="AN101" i="5"/>
  <c r="AM101" i="5"/>
  <c r="AL101" i="5"/>
  <c r="AT101" i="5"/>
  <c r="AS97" i="5"/>
  <c r="AR97" i="5"/>
  <c r="AQ97" i="5"/>
  <c r="AP97" i="5"/>
  <c r="AO97" i="5"/>
  <c r="AN97" i="5"/>
  <c r="AM97" i="5"/>
  <c r="AL97" i="5"/>
  <c r="AT97" i="5"/>
  <c r="Z90" i="5"/>
  <c r="G90" i="5"/>
  <c r="AU90" i="5"/>
  <c r="G86" i="5"/>
  <c r="AU86" i="5"/>
  <c r="Z86" i="5"/>
  <c r="BA73" i="5"/>
  <c r="AZ73" i="5"/>
  <c r="AX73" i="5"/>
  <c r="G68" i="5"/>
  <c r="AU68" i="5"/>
  <c r="G51" i="5"/>
  <c r="Z51" i="5"/>
  <c r="J43" i="5"/>
  <c r="AR127" i="5"/>
  <c r="AQ127" i="5"/>
  <c r="AP127" i="5"/>
  <c r="AO127" i="5"/>
  <c r="AN127" i="5"/>
  <c r="AM127" i="5"/>
  <c r="AL127" i="5"/>
  <c r="AT126" i="5"/>
  <c r="AR123" i="5"/>
  <c r="AQ123" i="5"/>
  <c r="AP123" i="5"/>
  <c r="AO123" i="5"/>
  <c r="AN123" i="5"/>
  <c r="AM123" i="5"/>
  <c r="AL123" i="5"/>
  <c r="AT122" i="5"/>
  <c r="AT118" i="5"/>
  <c r="Z111" i="5"/>
  <c r="BH101" i="5"/>
  <c r="BG101" i="5"/>
  <c r="BF101" i="5"/>
  <c r="BE101" i="5"/>
  <c r="BD101" i="5"/>
  <c r="BC101" i="5"/>
  <c r="G99" i="5"/>
  <c r="Z99" i="5"/>
  <c r="Z98" i="5"/>
  <c r="G98" i="5"/>
  <c r="AU98" i="5"/>
  <c r="K81" i="5"/>
  <c r="BA77" i="5"/>
  <c r="BB77" i="5"/>
  <c r="BJ72" i="5"/>
  <c r="BI72" i="5"/>
  <c r="BH72" i="5"/>
  <c r="BG72" i="5"/>
  <c r="BF72" i="5"/>
  <c r="BE72" i="5"/>
  <c r="BD72" i="5"/>
  <c r="BC72" i="5"/>
  <c r="BK72" i="5"/>
  <c r="AU72" i="5"/>
  <c r="Z72" i="5"/>
  <c r="AT69" i="5"/>
  <c r="AS69" i="5"/>
  <c r="AR69" i="5"/>
  <c r="AQ69" i="5"/>
  <c r="AP69" i="5"/>
  <c r="AO69" i="5"/>
  <c r="AN69" i="5"/>
  <c r="AM69" i="5"/>
  <c r="AL69" i="5"/>
  <c r="G67" i="5"/>
  <c r="AU67" i="5"/>
  <c r="Z67" i="5"/>
  <c r="K63" i="5"/>
  <c r="K61" i="5"/>
  <c r="K53" i="5"/>
  <c r="K47" i="5"/>
  <c r="AT44" i="5"/>
  <c r="AS44" i="5"/>
  <c r="AR44" i="5"/>
  <c r="AQ44" i="5"/>
  <c r="AP44" i="5"/>
  <c r="AO44" i="5"/>
  <c r="AN44" i="5"/>
  <c r="AM44" i="5"/>
  <c r="AL44" i="5"/>
  <c r="BI123" i="5"/>
  <c r="BH123" i="5"/>
  <c r="BG123" i="5"/>
  <c r="BF123" i="5"/>
  <c r="BE123" i="5"/>
  <c r="BD123" i="5"/>
  <c r="BC123" i="5"/>
  <c r="G127" i="5"/>
  <c r="AS126" i="5"/>
  <c r="AR126" i="5"/>
  <c r="AQ126" i="5"/>
  <c r="AP126" i="5"/>
  <c r="AO126" i="5"/>
  <c r="AN126" i="5"/>
  <c r="AM126" i="5"/>
  <c r="AL126" i="5"/>
  <c r="Z125" i="5"/>
  <c r="BK124" i="5"/>
  <c r="BJ124" i="5"/>
  <c r="BI124" i="5"/>
  <c r="BH124" i="5"/>
  <c r="BG124" i="5"/>
  <c r="BF124" i="5"/>
  <c r="BE124" i="5"/>
  <c r="BD124" i="5"/>
  <c r="BC124" i="5"/>
  <c r="G123" i="5"/>
  <c r="AS122" i="5"/>
  <c r="AR122" i="5"/>
  <c r="AQ122" i="5"/>
  <c r="AP122" i="5"/>
  <c r="AO122" i="5"/>
  <c r="AN122" i="5"/>
  <c r="AM122" i="5"/>
  <c r="AL122" i="5"/>
  <c r="Z121" i="5"/>
  <c r="BK120" i="5"/>
  <c r="BJ120" i="5"/>
  <c r="BI120" i="5"/>
  <c r="BH120" i="5"/>
  <c r="BG120" i="5"/>
  <c r="BF120" i="5"/>
  <c r="BE120" i="5"/>
  <c r="BD120" i="5"/>
  <c r="BC120" i="5"/>
  <c r="G119" i="5"/>
  <c r="AS118" i="5"/>
  <c r="AR118" i="5"/>
  <c r="AQ118" i="5"/>
  <c r="AP118" i="5"/>
  <c r="AO118" i="5"/>
  <c r="AN118" i="5"/>
  <c r="AM118" i="5"/>
  <c r="AL118" i="5"/>
  <c r="Z117" i="5"/>
  <c r="BK116" i="5"/>
  <c r="BJ116" i="5"/>
  <c r="BI116" i="5"/>
  <c r="BH116" i="5"/>
  <c r="BG116" i="5"/>
  <c r="BF116" i="5"/>
  <c r="BE116" i="5"/>
  <c r="BD116" i="5"/>
  <c r="BC116" i="5"/>
  <c r="G115" i="5"/>
  <c r="BJ111" i="5"/>
  <c r="BI111" i="5"/>
  <c r="BH111" i="5"/>
  <c r="BG111" i="5"/>
  <c r="BF111" i="5"/>
  <c r="BE111" i="5"/>
  <c r="BD111" i="5"/>
  <c r="BC111" i="5"/>
  <c r="AR110" i="5"/>
  <c r="AQ110" i="5"/>
  <c r="AP110" i="5"/>
  <c r="AO110" i="5"/>
  <c r="AN110" i="5"/>
  <c r="AM110" i="5"/>
  <c r="AL110" i="5"/>
  <c r="Z108" i="5"/>
  <c r="Z103" i="5"/>
  <c r="G94" i="5"/>
  <c r="AU94" i="5"/>
  <c r="Z94" i="5"/>
  <c r="BA81" i="5"/>
  <c r="AZ81" i="5"/>
  <c r="AX81" i="5"/>
  <c r="G80" i="5"/>
  <c r="G76" i="5"/>
  <c r="AU76" i="5"/>
  <c r="AR73" i="5"/>
  <c r="AQ73" i="5"/>
  <c r="AP73" i="5"/>
  <c r="AO73" i="5"/>
  <c r="AN73" i="5"/>
  <c r="AM73" i="5"/>
  <c r="AL73" i="5"/>
  <c r="Z66" i="5"/>
  <c r="G66" i="5"/>
  <c r="AU66" i="5"/>
  <c r="BJ107" i="5"/>
  <c r="BI107" i="5"/>
  <c r="BH107" i="5"/>
  <c r="BG107" i="5"/>
  <c r="BF107" i="5"/>
  <c r="BE107" i="5"/>
  <c r="BD107" i="5"/>
  <c r="BC107" i="5"/>
  <c r="BJ104" i="5"/>
  <c r="BI104" i="5"/>
  <c r="G101" i="5"/>
  <c r="BJ99" i="5"/>
  <c r="BI99" i="5"/>
  <c r="BH99" i="5"/>
  <c r="BG99" i="5"/>
  <c r="BF99" i="5"/>
  <c r="BE99" i="5"/>
  <c r="BD99" i="5"/>
  <c r="BC99" i="5"/>
  <c r="Z97" i="5"/>
  <c r="BF95" i="5"/>
  <c r="BE95" i="5"/>
  <c r="BD95" i="5"/>
  <c r="BC95" i="5"/>
  <c r="BI94" i="5"/>
  <c r="G93" i="5"/>
  <c r="BJ91" i="5"/>
  <c r="BI91" i="5"/>
  <c r="Z89" i="5"/>
  <c r="BF87" i="5"/>
  <c r="BE87" i="5"/>
  <c r="BD87" i="5"/>
  <c r="BC87" i="5"/>
  <c r="BI86" i="5"/>
  <c r="G85" i="5"/>
  <c r="BJ83" i="5"/>
  <c r="BI83" i="5"/>
  <c r="Z81" i="5"/>
  <c r="BF79" i="5"/>
  <c r="BE79" i="5"/>
  <c r="BD79" i="5"/>
  <c r="BC79" i="5"/>
  <c r="BI78" i="5"/>
  <c r="G77" i="5"/>
  <c r="BJ75" i="5"/>
  <c r="BI75" i="5"/>
  <c r="Z73" i="5"/>
  <c r="BF71" i="5"/>
  <c r="BE71" i="5"/>
  <c r="BD71" i="5"/>
  <c r="BC71" i="5"/>
  <c r="BI70" i="5"/>
  <c r="G69" i="5"/>
  <c r="BJ67" i="5"/>
  <c r="BI67" i="5"/>
  <c r="Z65" i="5"/>
  <c r="BF63" i="5"/>
  <c r="BE63" i="5"/>
  <c r="BD63" i="5"/>
  <c r="BC63" i="5"/>
  <c r="BJ59" i="5"/>
  <c r="BJ56" i="5"/>
  <c r="BI56" i="5"/>
  <c r="BH56" i="5"/>
  <c r="G55" i="5"/>
  <c r="G39" i="5"/>
  <c r="G36" i="5"/>
  <c r="AU36" i="5"/>
  <c r="Z36" i="5"/>
  <c r="G33" i="5"/>
  <c r="G25" i="5"/>
  <c r="G162" i="6"/>
  <c r="AF162" i="6"/>
  <c r="K159" i="6"/>
  <c r="AU95" i="5"/>
  <c r="BH94" i="5"/>
  <c r="AU87" i="5"/>
  <c r="BH86" i="5"/>
  <c r="AU79" i="5"/>
  <c r="BH78" i="5"/>
  <c r="AU71" i="5"/>
  <c r="BH70" i="5"/>
  <c r="BG70" i="5"/>
  <c r="BF70" i="5"/>
  <c r="BE70" i="5"/>
  <c r="BD70" i="5"/>
  <c r="BC70" i="5"/>
  <c r="Z62" i="5"/>
  <c r="G62" i="5"/>
  <c r="Z59" i="5"/>
  <c r="Z54" i="5"/>
  <c r="G54" i="5"/>
  <c r="BK49" i="5"/>
  <c r="AT48" i="5"/>
  <c r="AS48" i="5"/>
  <c r="AR48" i="5"/>
  <c r="AQ48" i="5"/>
  <c r="AP48" i="5"/>
  <c r="AO48" i="5"/>
  <c r="AN48" i="5"/>
  <c r="AM48" i="5"/>
  <c r="AL48" i="5"/>
  <c r="Z46" i="5"/>
  <c r="G46" i="5"/>
  <c r="G42" i="5"/>
  <c r="AU42" i="5"/>
  <c r="Z42" i="5"/>
  <c r="Z37" i="5"/>
  <c r="Z31" i="5"/>
  <c r="BK25" i="5"/>
  <c r="BJ25" i="5"/>
  <c r="BI25" i="5"/>
  <c r="BH25" i="5"/>
  <c r="BG25" i="5"/>
  <c r="BF25" i="5"/>
  <c r="BE25" i="5"/>
  <c r="BD25" i="5"/>
  <c r="BC25" i="5"/>
  <c r="H23" i="5"/>
  <c r="Q18" i="5"/>
  <c r="Q19" i="5"/>
  <c r="X8" i="5"/>
  <c r="BL44" i="5"/>
  <c r="BL31" i="5"/>
  <c r="BL58" i="5"/>
  <c r="BL45" i="5"/>
  <c r="BL48" i="5"/>
  <c r="AU22" i="5"/>
  <c r="AU24" i="5"/>
  <c r="BL27" i="5"/>
  <c r="BL54" i="5"/>
  <c r="BL62" i="5"/>
  <c r="AF157" i="6"/>
  <c r="G157" i="6"/>
  <c r="K135" i="6"/>
  <c r="BH104" i="5"/>
  <c r="BG104" i="5"/>
  <c r="BF104" i="5"/>
  <c r="BE104" i="5"/>
  <c r="BD104" i="5"/>
  <c r="BC104" i="5"/>
  <c r="BK98" i="5"/>
  <c r="BJ98" i="5"/>
  <c r="BI98" i="5"/>
  <c r="BH98" i="5"/>
  <c r="BG98" i="5"/>
  <c r="BF98" i="5"/>
  <c r="BE98" i="5"/>
  <c r="BD98" i="5"/>
  <c r="BC98" i="5"/>
  <c r="G95" i="5"/>
  <c r="BG94" i="5"/>
  <c r="BF94" i="5"/>
  <c r="BH91" i="5"/>
  <c r="BG91" i="5"/>
  <c r="BF91" i="5"/>
  <c r="BE91" i="5"/>
  <c r="BD91" i="5"/>
  <c r="BC91" i="5"/>
  <c r="BK90" i="5"/>
  <c r="BJ90" i="5"/>
  <c r="G87" i="5"/>
  <c r="BG86" i="5"/>
  <c r="BF86" i="5"/>
  <c r="BE86" i="5"/>
  <c r="BD86" i="5"/>
  <c r="BC86" i="5"/>
  <c r="BH83" i="5"/>
  <c r="BG83" i="5"/>
  <c r="BF83" i="5"/>
  <c r="BE83" i="5"/>
  <c r="BD83" i="5"/>
  <c r="BC83" i="5"/>
  <c r="BK82" i="5"/>
  <c r="BJ82" i="5"/>
  <c r="G79" i="5"/>
  <c r="BG78" i="5"/>
  <c r="BF78" i="5"/>
  <c r="BH75" i="5"/>
  <c r="BG75" i="5"/>
  <c r="BF75" i="5"/>
  <c r="BE75" i="5"/>
  <c r="BD75" i="5"/>
  <c r="BC75" i="5"/>
  <c r="BK74" i="5"/>
  <c r="BJ74" i="5"/>
  <c r="G71" i="5"/>
  <c r="BH67" i="5"/>
  <c r="BG67" i="5"/>
  <c r="BF67" i="5"/>
  <c r="BE67" i="5"/>
  <c r="BD67" i="5"/>
  <c r="BC67" i="5"/>
  <c r="BK66" i="5"/>
  <c r="BJ66" i="5"/>
  <c r="AT63" i="5"/>
  <c r="AS63" i="5"/>
  <c r="AT59" i="5"/>
  <c r="AS59" i="5"/>
  <c r="AR59" i="5"/>
  <c r="AQ59" i="5"/>
  <c r="AP59" i="5"/>
  <c r="AO59" i="5"/>
  <c r="AN59" i="5"/>
  <c r="AM59" i="5"/>
  <c r="AL59" i="5"/>
  <c r="G52" i="5"/>
  <c r="BJ49" i="5"/>
  <c r="BI49" i="5"/>
  <c r="BH49" i="5"/>
  <c r="BG49" i="5"/>
  <c r="BF49" i="5"/>
  <c r="BE49" i="5"/>
  <c r="BD49" i="5"/>
  <c r="BC49" i="5"/>
  <c r="AS40" i="5"/>
  <c r="AR40" i="5"/>
  <c r="AQ40" i="5"/>
  <c r="AP40" i="5"/>
  <c r="AO40" i="5"/>
  <c r="AN40" i="5"/>
  <c r="AM40" i="5"/>
  <c r="AL40" i="5"/>
  <c r="AT40" i="5"/>
  <c r="Z38" i="5"/>
  <c r="G38" i="5"/>
  <c r="BJ35" i="5"/>
  <c r="BI35" i="5"/>
  <c r="BH35" i="5"/>
  <c r="BG35" i="5"/>
  <c r="BF35" i="5"/>
  <c r="BE35" i="5"/>
  <c r="BD35" i="5"/>
  <c r="BC35" i="5"/>
  <c r="BK35" i="5"/>
  <c r="J34" i="5"/>
  <c r="G21" i="5"/>
  <c r="Z21" i="5"/>
  <c r="BL11" i="5"/>
  <c r="K160" i="6"/>
  <c r="G107" i="6"/>
  <c r="AF107" i="6"/>
  <c r="BK61" i="5"/>
  <c r="BJ61" i="5"/>
  <c r="BI61" i="5"/>
  <c r="BH61" i="5"/>
  <c r="BG61" i="5"/>
  <c r="BF61" i="5"/>
  <c r="BE61" i="5"/>
  <c r="BD61" i="5"/>
  <c r="BC61" i="5"/>
  <c r="BK53" i="5"/>
  <c r="AU49" i="5"/>
  <c r="Z49" i="5"/>
  <c r="G45" i="5"/>
  <c r="AU45" i="5"/>
  <c r="BK41" i="5"/>
  <c r="J41" i="5"/>
  <c r="J37" i="5"/>
  <c r="J31" i="5"/>
  <c r="BK5" i="5"/>
  <c r="BJ5" i="5"/>
  <c r="BI5" i="5"/>
  <c r="BH5" i="5"/>
  <c r="BG5" i="5"/>
  <c r="BF5" i="5"/>
  <c r="BE5" i="5"/>
  <c r="BD5" i="5"/>
  <c r="BC5" i="5"/>
  <c r="G150" i="6"/>
  <c r="AF150" i="6"/>
  <c r="K139" i="6"/>
  <c r="BA84" i="6"/>
  <c r="BE94" i="5"/>
  <c r="BD94" i="5"/>
  <c r="BC94" i="5"/>
  <c r="BK92" i="5"/>
  <c r="BI90" i="5"/>
  <c r="BH90" i="5"/>
  <c r="BG90" i="5"/>
  <c r="BF90" i="5"/>
  <c r="BE90" i="5"/>
  <c r="BD90" i="5"/>
  <c r="BC90" i="5"/>
  <c r="AT89" i="5"/>
  <c r="BK84" i="5"/>
  <c r="BI82" i="5"/>
  <c r="BH82" i="5"/>
  <c r="BG82" i="5"/>
  <c r="BF82" i="5"/>
  <c r="BE82" i="5"/>
  <c r="BD82" i="5"/>
  <c r="BC82" i="5"/>
  <c r="AT81" i="5"/>
  <c r="AS81" i="5"/>
  <c r="AR81" i="5"/>
  <c r="AQ81" i="5"/>
  <c r="AP81" i="5"/>
  <c r="AO81" i="5"/>
  <c r="AN81" i="5"/>
  <c r="AM81" i="5"/>
  <c r="AL81" i="5"/>
  <c r="BE78" i="5"/>
  <c r="BD78" i="5"/>
  <c r="BC78" i="5"/>
  <c r="BK76" i="5"/>
  <c r="BI74" i="5"/>
  <c r="BH74" i="5"/>
  <c r="BG74" i="5"/>
  <c r="BF74" i="5"/>
  <c r="BE74" i="5"/>
  <c r="BD74" i="5"/>
  <c r="BC74" i="5"/>
  <c r="AT73" i="5"/>
  <c r="BK68" i="5"/>
  <c r="BI66" i="5"/>
  <c r="BH66" i="5"/>
  <c r="BG66" i="5"/>
  <c r="BF66" i="5"/>
  <c r="BE66" i="5"/>
  <c r="BD66" i="5"/>
  <c r="BC66" i="5"/>
  <c r="AT65" i="5"/>
  <c r="AS65" i="5"/>
  <c r="AR65" i="5"/>
  <c r="AQ65" i="5"/>
  <c r="AP65" i="5"/>
  <c r="AO65" i="5"/>
  <c r="AN65" i="5"/>
  <c r="AM65" i="5"/>
  <c r="AL65" i="5"/>
  <c r="AR63" i="5"/>
  <c r="AQ63" i="5"/>
  <c r="AP63" i="5"/>
  <c r="AO63" i="5"/>
  <c r="AN63" i="5"/>
  <c r="AM63" i="5"/>
  <c r="AL63" i="5"/>
  <c r="BF60" i="5"/>
  <c r="BE60" i="5"/>
  <c r="BD60" i="5"/>
  <c r="BC60" i="5"/>
  <c r="BJ60" i="5"/>
  <c r="BI60" i="5"/>
  <c r="BH60" i="5"/>
  <c r="BG60" i="5"/>
  <c r="G59" i="5"/>
  <c r="BG56" i="5"/>
  <c r="BF56" i="5"/>
  <c r="BE56" i="5"/>
  <c r="BD56" i="5"/>
  <c r="BC56" i="5"/>
  <c r="AT56" i="5"/>
  <c r="BJ55" i="5"/>
  <c r="BI55" i="5"/>
  <c r="BH55" i="5"/>
  <c r="BG55" i="5"/>
  <c r="BF55" i="5"/>
  <c r="BE55" i="5"/>
  <c r="BD55" i="5"/>
  <c r="BC55" i="5"/>
  <c r="BJ53" i="5"/>
  <c r="BL52" i="5"/>
  <c r="BJ41" i="5"/>
  <c r="BI41" i="5"/>
  <c r="BH41" i="5"/>
  <c r="BG41" i="5"/>
  <c r="BF41" i="5"/>
  <c r="BE41" i="5"/>
  <c r="BD41" i="5"/>
  <c r="BC41" i="5"/>
  <c r="AU41" i="5"/>
  <c r="Z41" i="5"/>
  <c r="BL33" i="5"/>
  <c r="I161" i="6"/>
  <c r="I19" i="6"/>
  <c r="K147" i="6"/>
  <c r="BJ92" i="5"/>
  <c r="AS89" i="5"/>
  <c r="AR89" i="5"/>
  <c r="AQ89" i="5"/>
  <c r="AP89" i="5"/>
  <c r="AO89" i="5"/>
  <c r="AN89" i="5"/>
  <c r="AM89" i="5"/>
  <c r="AL89" i="5"/>
  <c r="BJ84" i="5"/>
  <c r="BI84" i="5"/>
  <c r="BH84" i="5"/>
  <c r="BG84" i="5"/>
  <c r="BF84" i="5"/>
  <c r="BE84" i="5"/>
  <c r="BD84" i="5"/>
  <c r="BC84" i="5"/>
  <c r="BJ76" i="5"/>
  <c r="BI76" i="5"/>
  <c r="BH76" i="5"/>
  <c r="BG76" i="5"/>
  <c r="BF76" i="5"/>
  <c r="BE76" i="5"/>
  <c r="BD76" i="5"/>
  <c r="BC76" i="5"/>
  <c r="AS73" i="5"/>
  <c r="BJ68" i="5"/>
  <c r="BI68" i="5"/>
  <c r="BH68" i="5"/>
  <c r="BG68" i="5"/>
  <c r="BF68" i="5"/>
  <c r="BE68" i="5"/>
  <c r="BD68" i="5"/>
  <c r="BC68" i="5"/>
  <c r="G58" i="5"/>
  <c r="Z58" i="5"/>
  <c r="AS56" i="5"/>
  <c r="AR56" i="5"/>
  <c r="AQ56" i="5"/>
  <c r="AP56" i="5"/>
  <c r="AO56" i="5"/>
  <c r="AN56" i="5"/>
  <c r="AM56" i="5"/>
  <c r="AL56" i="5"/>
  <c r="BI53" i="5"/>
  <c r="BK51" i="5"/>
  <c r="BJ51" i="5"/>
  <c r="BI51" i="5"/>
  <c r="BH51" i="5"/>
  <c r="BG51" i="5"/>
  <c r="BF51" i="5"/>
  <c r="BE51" i="5"/>
  <c r="BD51" i="5"/>
  <c r="BC51" i="5"/>
  <c r="G44" i="5"/>
  <c r="Z44" i="5"/>
  <c r="J35" i="5"/>
  <c r="AT32" i="5"/>
  <c r="AS32" i="5"/>
  <c r="AR32" i="5"/>
  <c r="AQ32" i="5"/>
  <c r="AP32" i="5"/>
  <c r="AO32" i="5"/>
  <c r="AN32" i="5"/>
  <c r="AM32" i="5"/>
  <c r="AL32" i="5"/>
  <c r="BK19" i="5"/>
  <c r="BJ19" i="5"/>
  <c r="BI19" i="5"/>
  <c r="BH19" i="5"/>
  <c r="BG19" i="5"/>
  <c r="BF19" i="5"/>
  <c r="BE19" i="5"/>
  <c r="BD19" i="5"/>
  <c r="BC19" i="5"/>
  <c r="G158" i="6"/>
  <c r="AF158" i="6"/>
  <c r="AF153" i="6"/>
  <c r="G153" i="6"/>
  <c r="AU62" i="5"/>
  <c r="BI59" i="5"/>
  <c r="BH59" i="5"/>
  <c r="BG59" i="5"/>
  <c r="BF59" i="5"/>
  <c r="BE59" i="5"/>
  <c r="BD59" i="5"/>
  <c r="BC59" i="5"/>
  <c r="AT55" i="5"/>
  <c r="AS55" i="5"/>
  <c r="AR55" i="5"/>
  <c r="AQ55" i="5"/>
  <c r="AP55" i="5"/>
  <c r="AO55" i="5"/>
  <c r="AN55" i="5"/>
  <c r="AM55" i="5"/>
  <c r="AL55" i="5"/>
  <c r="AU54" i="5"/>
  <c r="BH53" i="5"/>
  <c r="BG53" i="5"/>
  <c r="BF53" i="5"/>
  <c r="BE53" i="5"/>
  <c r="BD53" i="5"/>
  <c r="BC53" i="5"/>
  <c r="BK47" i="5"/>
  <c r="BJ47" i="5"/>
  <c r="BI47" i="5"/>
  <c r="BH47" i="5"/>
  <c r="BG47" i="5"/>
  <c r="BF47" i="5"/>
  <c r="BE47" i="5"/>
  <c r="BD47" i="5"/>
  <c r="BC47" i="5"/>
  <c r="AU46" i="5"/>
  <c r="AU51" i="5"/>
  <c r="BL46" i="5"/>
  <c r="AU43" i="5"/>
  <c r="BL38" i="5"/>
  <c r="AU35" i="5"/>
  <c r="Z34" i="5"/>
  <c r="BL30" i="5"/>
  <c r="G30" i="5"/>
  <c r="AU27" i="5"/>
  <c r="Z26" i="5"/>
  <c r="BL20" i="5"/>
  <c r="BL16" i="5"/>
  <c r="AY13" i="5"/>
  <c r="D11" i="5"/>
  <c r="P147" i="5" s="1"/>
  <c r="AY3" i="5"/>
  <c r="AY7" i="5"/>
  <c r="AY5" i="5"/>
  <c r="D12" i="5"/>
  <c r="D16" i="5" s="1"/>
  <c r="D19" i="5" s="1"/>
  <c r="AF161" i="6"/>
  <c r="G155" i="6"/>
  <c r="G144" i="6"/>
  <c r="G137" i="6"/>
  <c r="AF137" i="6"/>
  <c r="G99" i="6"/>
  <c r="AF99" i="6"/>
  <c r="BL8" i="5"/>
  <c r="BL9" i="5"/>
  <c r="BL6" i="5"/>
  <c r="BL2" i="5"/>
  <c r="G152" i="6"/>
  <c r="K149" i="6"/>
  <c r="AF139" i="6"/>
  <c r="AF133" i="6"/>
  <c r="G133" i="6"/>
  <c r="G132" i="6"/>
  <c r="AF132" i="6"/>
  <c r="AF131" i="6"/>
  <c r="G131" i="6"/>
  <c r="G130" i="6"/>
  <c r="AF130" i="6"/>
  <c r="AF129" i="6"/>
  <c r="G129" i="6"/>
  <c r="G128" i="6"/>
  <c r="AF128" i="6"/>
  <c r="AF127" i="6"/>
  <c r="G127" i="6"/>
  <c r="G126" i="6"/>
  <c r="BA126" i="6"/>
  <c r="AF126" i="6"/>
  <c r="AF125" i="6"/>
  <c r="G125" i="6"/>
  <c r="G124" i="6"/>
  <c r="AF124" i="6"/>
  <c r="AF123" i="6"/>
  <c r="G123" i="6"/>
  <c r="G122" i="6"/>
  <c r="AF122" i="6"/>
  <c r="AF121" i="6"/>
  <c r="G121" i="6"/>
  <c r="G120" i="6"/>
  <c r="AF120" i="6"/>
  <c r="AF119" i="6"/>
  <c r="G119" i="6"/>
  <c r="G118" i="6"/>
  <c r="AF118" i="6"/>
  <c r="AF117" i="6"/>
  <c r="G117" i="6"/>
  <c r="G116" i="6"/>
  <c r="AF116" i="6"/>
  <c r="AF115" i="6"/>
  <c r="G115" i="6"/>
  <c r="G114" i="6"/>
  <c r="AF114" i="6"/>
  <c r="AF113" i="6"/>
  <c r="G113" i="6"/>
  <c r="G112" i="6"/>
  <c r="AF112" i="6"/>
  <c r="AF111" i="6"/>
  <c r="G111" i="6"/>
  <c r="G110" i="6"/>
  <c r="BA110" i="6"/>
  <c r="AF110" i="6"/>
  <c r="AF109" i="6"/>
  <c r="G109" i="6"/>
  <c r="AF108" i="6"/>
  <c r="G108" i="6"/>
  <c r="G100" i="6"/>
  <c r="AF100" i="6"/>
  <c r="K55" i="6"/>
  <c r="G48" i="5"/>
  <c r="BL40" i="5"/>
  <c r="G40" i="5"/>
  <c r="AU37" i="5"/>
  <c r="BL32" i="5"/>
  <c r="G32" i="5"/>
  <c r="AU29" i="5"/>
  <c r="BL24" i="5"/>
  <c r="G24" i="5"/>
  <c r="BL22" i="5"/>
  <c r="G22" i="5"/>
  <c r="BL18" i="5"/>
  <c r="AB13" i="5"/>
  <c r="AB17" i="5"/>
  <c r="BL10" i="5"/>
  <c r="K134" i="6"/>
  <c r="K36" i="6"/>
  <c r="BL37" i="5"/>
  <c r="AU34" i="5"/>
  <c r="BL29" i="5"/>
  <c r="AU26" i="5"/>
  <c r="BL15" i="5"/>
  <c r="BL13" i="5"/>
  <c r="G91" i="6"/>
  <c r="AF91" i="6"/>
  <c r="BL50" i="5"/>
  <c r="AU47" i="5"/>
  <c r="BL42" i="5"/>
  <c r="AU39" i="5"/>
  <c r="BL34" i="5"/>
  <c r="AU31" i="5"/>
  <c r="BL26" i="5"/>
  <c r="AU23" i="5"/>
  <c r="AU21" i="5"/>
  <c r="BL7" i="5"/>
  <c r="BL3" i="5"/>
  <c r="AF155" i="6"/>
  <c r="AF144" i="6"/>
  <c r="G143" i="6"/>
  <c r="G140" i="6"/>
  <c r="BA129" i="6"/>
  <c r="BA113" i="6"/>
  <c r="G102" i="6"/>
  <c r="AF102" i="6"/>
  <c r="G95" i="6"/>
  <c r="AF95" i="6"/>
  <c r="BL23" i="5"/>
  <c r="BL21" i="5"/>
  <c r="BL12" i="5"/>
  <c r="BL4" i="5"/>
  <c r="AF152" i="6"/>
  <c r="G142" i="6"/>
  <c r="K141" i="6"/>
  <c r="AF135" i="6"/>
  <c r="K106" i="6"/>
  <c r="K104" i="6"/>
  <c r="G103" i="6"/>
  <c r="AF103" i="6"/>
  <c r="AF84" i="6"/>
  <c r="G84" i="6"/>
  <c r="BL36" i="5"/>
  <c r="AU33" i="5"/>
  <c r="BL28" i="5"/>
  <c r="AU25" i="5"/>
  <c r="BL17" i="5"/>
  <c r="BL14" i="5"/>
  <c r="AF160" i="6"/>
  <c r="AF106" i="6"/>
  <c r="G71" i="6"/>
  <c r="AF71" i="6"/>
  <c r="G138" i="6"/>
  <c r="G87" i="6"/>
  <c r="AF87" i="6"/>
  <c r="G69" i="6"/>
  <c r="BA69" i="6"/>
  <c r="AF69" i="6"/>
  <c r="AF47" i="6"/>
  <c r="G47" i="6"/>
  <c r="H323" i="2"/>
  <c r="I323" i="2"/>
  <c r="J323" i="2"/>
  <c r="F323" i="2"/>
  <c r="K323" i="2"/>
  <c r="L323" i="2"/>
  <c r="G105" i="6"/>
  <c r="AF105" i="6"/>
  <c r="AF94" i="6"/>
  <c r="G94" i="6"/>
  <c r="AF90" i="6"/>
  <c r="G90" i="6"/>
  <c r="AF82" i="6"/>
  <c r="G82" i="6"/>
  <c r="G67" i="6"/>
  <c r="AF67" i="6"/>
  <c r="AF53" i="6"/>
  <c r="G53" i="6"/>
  <c r="K40" i="6"/>
  <c r="G136" i="6"/>
  <c r="AF98" i="6"/>
  <c r="G85" i="6"/>
  <c r="AF85" i="6"/>
  <c r="G65" i="6"/>
  <c r="AF65" i="6"/>
  <c r="G101" i="6"/>
  <c r="AF101" i="6"/>
  <c r="G93" i="6"/>
  <c r="AF93" i="6"/>
  <c r="AF88" i="6"/>
  <c r="G88" i="6"/>
  <c r="G79" i="6"/>
  <c r="AF79" i="6"/>
  <c r="G63" i="6"/>
  <c r="AF63" i="6"/>
  <c r="K60" i="6"/>
  <c r="AF59" i="6"/>
  <c r="G59" i="6"/>
  <c r="G58" i="6"/>
  <c r="AF58" i="6"/>
  <c r="AF55" i="6"/>
  <c r="K96" i="6"/>
  <c r="G83" i="6"/>
  <c r="AF83" i="6"/>
  <c r="G77" i="6"/>
  <c r="AF77" i="6"/>
  <c r="G61" i="6"/>
  <c r="BA61" i="6"/>
  <c r="AF61" i="6"/>
  <c r="G56" i="6"/>
  <c r="AF56" i="6"/>
  <c r="H235" i="2"/>
  <c r="I235" i="2"/>
  <c r="J235" i="2"/>
  <c r="K235" i="2"/>
  <c r="F235" i="2"/>
  <c r="L235" i="2"/>
  <c r="K98" i="6"/>
  <c r="G97" i="6"/>
  <c r="AF97" i="6"/>
  <c r="AF92" i="6"/>
  <c r="G92" i="6"/>
  <c r="AF86" i="6"/>
  <c r="G86" i="6"/>
  <c r="G75" i="6"/>
  <c r="BA75" i="6"/>
  <c r="AF75" i="6"/>
  <c r="K51" i="6"/>
  <c r="K32" i="6"/>
  <c r="K317" i="2"/>
  <c r="L317" i="2"/>
  <c r="G317" i="2"/>
  <c r="G89" i="6"/>
  <c r="AF89" i="6"/>
  <c r="G81" i="6"/>
  <c r="AF81" i="6"/>
  <c r="G73" i="6"/>
  <c r="AF73" i="6"/>
  <c r="AF52" i="6"/>
  <c r="K46" i="6"/>
  <c r="AF30" i="6"/>
  <c r="G80" i="6"/>
  <c r="G78" i="6"/>
  <c r="G76" i="6"/>
  <c r="G74" i="6"/>
  <c r="G72" i="6"/>
  <c r="G70" i="6"/>
  <c r="G68" i="6"/>
  <c r="G66" i="6"/>
  <c r="G64" i="6"/>
  <c r="G62" i="6"/>
  <c r="K48" i="6"/>
  <c r="AF29" i="6"/>
  <c r="G29" i="6"/>
  <c r="K26" i="6"/>
  <c r="AF51" i="6"/>
  <c r="K50" i="6"/>
  <c r="AF49" i="6"/>
  <c r="G49" i="6"/>
  <c r="AF41" i="6"/>
  <c r="G41" i="6"/>
  <c r="BA37" i="6"/>
  <c r="AF37" i="6"/>
  <c r="G37" i="6"/>
  <c r="AF33" i="6"/>
  <c r="G33" i="6"/>
  <c r="G57" i="6"/>
  <c r="K54" i="6"/>
  <c r="K42" i="6"/>
  <c r="K38" i="6"/>
  <c r="K34" i="6"/>
  <c r="K30" i="6"/>
  <c r="AF28" i="6"/>
  <c r="K168" i="2"/>
  <c r="L168" i="2"/>
  <c r="G168" i="2"/>
  <c r="K52" i="6"/>
  <c r="AF45" i="6"/>
  <c r="G45" i="6"/>
  <c r="AF27" i="6"/>
  <c r="G27" i="6"/>
  <c r="AF25" i="6"/>
  <c r="G25" i="6"/>
  <c r="G24" i="6"/>
  <c r="Q18" i="6"/>
  <c r="Q19" i="6" s="1"/>
  <c r="K300" i="2"/>
  <c r="G300" i="2"/>
  <c r="L300" i="2"/>
  <c r="AF23" i="6"/>
  <c r="G23" i="6"/>
  <c r="G22" i="6"/>
  <c r="K44" i="6"/>
  <c r="AF43" i="6"/>
  <c r="G43" i="6"/>
  <c r="AF39" i="6"/>
  <c r="G39" i="6"/>
  <c r="AF35" i="6"/>
  <c r="G35" i="6"/>
  <c r="AF31" i="6"/>
  <c r="G31" i="6"/>
  <c r="K28" i="6"/>
  <c r="AF21" i="6"/>
  <c r="G21" i="6"/>
  <c r="H291" i="2"/>
  <c r="I291" i="2"/>
  <c r="J291" i="2"/>
  <c r="F291" i="2"/>
  <c r="K291" i="2"/>
  <c r="L291" i="2"/>
  <c r="K285" i="2"/>
  <c r="L285" i="2"/>
  <c r="G285" i="2"/>
  <c r="H267" i="2"/>
  <c r="I267" i="2"/>
  <c r="J267" i="2"/>
  <c r="K267" i="2"/>
  <c r="F267" i="2"/>
  <c r="L267" i="2"/>
  <c r="BR16" i="6"/>
  <c r="AH11" i="6"/>
  <c r="Y3" i="6"/>
  <c r="Y5" i="6"/>
  <c r="X3" i="6"/>
  <c r="X5" i="6"/>
  <c r="W3" i="6"/>
  <c r="W5" i="6"/>
  <c r="BE9" i="6"/>
  <c r="BE10" i="6"/>
  <c r="BE12" i="6"/>
  <c r="AH14" i="6"/>
  <c r="AE3" i="6"/>
  <c r="AE5" i="6"/>
  <c r="BE15" i="6"/>
  <c r="BE17" i="6"/>
  <c r="G330" i="2"/>
  <c r="L330" i="2"/>
  <c r="F329" i="2"/>
  <c r="H329" i="2"/>
  <c r="H300" i="2"/>
  <c r="I300" i="2"/>
  <c r="J300" i="2"/>
  <c r="F300" i="2"/>
  <c r="K244" i="2"/>
  <c r="L244" i="2"/>
  <c r="G244" i="2"/>
  <c r="K220" i="2"/>
  <c r="L220" i="2"/>
  <c r="G220" i="2"/>
  <c r="H211" i="2"/>
  <c r="I211" i="2"/>
  <c r="J211" i="2"/>
  <c r="K211" i="2"/>
  <c r="F211" i="2"/>
  <c r="I179" i="2"/>
  <c r="H179" i="2"/>
  <c r="J179" i="2"/>
  <c r="L179" i="2"/>
  <c r="F179" i="2"/>
  <c r="K163" i="2"/>
  <c r="L163" i="2"/>
  <c r="G163" i="2"/>
  <c r="AH13" i="6"/>
  <c r="BE8" i="6"/>
  <c r="K332" i="2"/>
  <c r="H331" i="2"/>
  <c r="I331" i="2"/>
  <c r="J331" i="2"/>
  <c r="K324" i="2"/>
  <c r="G324" i="2"/>
  <c r="H315" i="2"/>
  <c r="I315" i="2"/>
  <c r="J315" i="2"/>
  <c r="F315" i="2"/>
  <c r="K309" i="2"/>
  <c r="L309" i="2"/>
  <c r="G309" i="2"/>
  <c r="K292" i="2"/>
  <c r="G292" i="2"/>
  <c r="H283" i="2"/>
  <c r="I283" i="2"/>
  <c r="J283" i="2"/>
  <c r="F283" i="2"/>
  <c r="K277" i="2"/>
  <c r="L277" i="2"/>
  <c r="G277" i="2"/>
  <c r="H259" i="2"/>
  <c r="I259" i="2"/>
  <c r="J259" i="2"/>
  <c r="K259" i="2"/>
  <c r="F259" i="2"/>
  <c r="K196" i="2"/>
  <c r="L196" i="2"/>
  <c r="G196" i="2"/>
  <c r="H187" i="2"/>
  <c r="I187" i="2"/>
  <c r="J187" i="2"/>
  <c r="K187" i="2"/>
  <c r="F187" i="2"/>
  <c r="H173" i="2"/>
  <c r="I173" i="2"/>
  <c r="J173" i="2"/>
  <c r="L173" i="2"/>
  <c r="F173" i="2"/>
  <c r="Z16" i="6"/>
  <c r="Z17" i="6"/>
  <c r="AA16" i="6"/>
  <c r="AA17" i="6"/>
  <c r="T19" i="6"/>
  <c r="AB16" i="6"/>
  <c r="AB17" i="6"/>
  <c r="W16" i="6"/>
  <c r="W17" i="6"/>
  <c r="AE16" i="6"/>
  <c r="AE17" i="6"/>
  <c r="H332" i="2"/>
  <c r="I332" i="2"/>
  <c r="J332" i="2"/>
  <c r="F332" i="2"/>
  <c r="H324" i="2"/>
  <c r="I324" i="2"/>
  <c r="J324" i="2"/>
  <c r="F324" i="2"/>
  <c r="H292" i="2"/>
  <c r="I292" i="2"/>
  <c r="J292" i="2"/>
  <c r="F292" i="2"/>
  <c r="K268" i="2"/>
  <c r="L268" i="2"/>
  <c r="G268" i="2"/>
  <c r="K236" i="2"/>
  <c r="L236" i="2"/>
  <c r="G236" i="2"/>
  <c r="H227" i="2"/>
  <c r="I227" i="2"/>
  <c r="J227" i="2"/>
  <c r="K227" i="2"/>
  <c r="F227" i="2"/>
  <c r="AD16" i="6"/>
  <c r="AD17" i="6"/>
  <c r="AH15" i="6"/>
  <c r="BA128" i="6"/>
  <c r="BE4" i="6"/>
  <c r="BE2" i="6"/>
  <c r="J337" i="2"/>
  <c r="K333" i="2"/>
  <c r="L333" i="2"/>
  <c r="G333" i="2"/>
  <c r="K316" i="2"/>
  <c r="G316" i="2"/>
  <c r="H307" i="2"/>
  <c r="I307" i="2"/>
  <c r="J307" i="2"/>
  <c r="F307" i="2"/>
  <c r="K301" i="2"/>
  <c r="L301" i="2"/>
  <c r="G301" i="2"/>
  <c r="K284" i="2"/>
  <c r="G284" i="2"/>
  <c r="H275" i="2"/>
  <c r="I275" i="2"/>
  <c r="J275" i="2"/>
  <c r="F275" i="2"/>
  <c r="H251" i="2"/>
  <c r="I251" i="2"/>
  <c r="J251" i="2"/>
  <c r="K251" i="2"/>
  <c r="F251" i="2"/>
  <c r="K212" i="2"/>
  <c r="L212" i="2"/>
  <c r="G212" i="2"/>
  <c r="H203" i="2"/>
  <c r="I203" i="2"/>
  <c r="J203" i="2"/>
  <c r="K203" i="2"/>
  <c r="F203" i="2"/>
  <c r="I171" i="2"/>
  <c r="H171" i="2"/>
  <c r="J171" i="2"/>
  <c r="L171" i="2"/>
  <c r="F171" i="2"/>
  <c r="AC16" i="6"/>
  <c r="AC17" i="6"/>
  <c r="H316" i="2"/>
  <c r="I316" i="2"/>
  <c r="J316" i="2"/>
  <c r="F316" i="2"/>
  <c r="H284" i="2"/>
  <c r="I284" i="2"/>
  <c r="J284" i="2"/>
  <c r="F284" i="2"/>
  <c r="K260" i="2"/>
  <c r="L260" i="2"/>
  <c r="G260" i="2"/>
  <c r="K188" i="2"/>
  <c r="L188" i="2"/>
  <c r="G188" i="2"/>
  <c r="L182" i="2"/>
  <c r="K182" i="2"/>
  <c r="G182" i="2"/>
  <c r="Y16" i="6"/>
  <c r="Y17" i="6"/>
  <c r="AA3" i="6"/>
  <c r="AA5" i="6"/>
  <c r="K325" i="2"/>
  <c r="L325" i="2"/>
  <c r="G325" i="2"/>
  <c r="K308" i="2"/>
  <c r="G308" i="2"/>
  <c r="H299" i="2"/>
  <c r="I299" i="2"/>
  <c r="J299" i="2"/>
  <c r="F299" i="2"/>
  <c r="K293" i="2"/>
  <c r="L293" i="2"/>
  <c r="G293" i="2"/>
  <c r="K276" i="2"/>
  <c r="G276" i="2"/>
  <c r="H243" i="2"/>
  <c r="I243" i="2"/>
  <c r="J243" i="2"/>
  <c r="K243" i="2"/>
  <c r="F243" i="2"/>
  <c r="K228" i="2"/>
  <c r="L228" i="2"/>
  <c r="G228" i="2"/>
  <c r="H219" i="2"/>
  <c r="I219" i="2"/>
  <c r="J219" i="2"/>
  <c r="K219" i="2"/>
  <c r="F219" i="2"/>
  <c r="K176" i="2"/>
  <c r="L176" i="2"/>
  <c r="G176" i="2"/>
  <c r="L155" i="2"/>
  <c r="K155" i="2"/>
  <c r="G155" i="2"/>
  <c r="X16" i="6"/>
  <c r="X17" i="6"/>
  <c r="F337" i="2"/>
  <c r="H337" i="2"/>
  <c r="H308" i="2"/>
  <c r="I308" i="2"/>
  <c r="J308" i="2"/>
  <c r="F308" i="2"/>
  <c r="H276" i="2"/>
  <c r="I276" i="2"/>
  <c r="J276" i="2"/>
  <c r="F276" i="2"/>
  <c r="K252" i="2"/>
  <c r="L252" i="2"/>
  <c r="G252" i="2"/>
  <c r="K204" i="2"/>
  <c r="L204" i="2"/>
  <c r="G204" i="2"/>
  <c r="H195" i="2"/>
  <c r="I195" i="2"/>
  <c r="J195" i="2"/>
  <c r="K195" i="2"/>
  <c r="F195" i="2"/>
  <c r="I183" i="2"/>
  <c r="L159" i="2"/>
  <c r="K159" i="2"/>
  <c r="L119" i="2"/>
  <c r="G119" i="2"/>
  <c r="K119" i="2"/>
  <c r="K337" i="2"/>
  <c r="J336" i="2"/>
  <c r="K329" i="2"/>
  <c r="J328" i="2"/>
  <c r="L322" i="2"/>
  <c r="K321" i="2"/>
  <c r="J320" i="2"/>
  <c r="L314" i="2"/>
  <c r="K313" i="2"/>
  <c r="J312" i="2"/>
  <c r="L306" i="2"/>
  <c r="K305" i="2"/>
  <c r="J304" i="2"/>
  <c r="L298" i="2"/>
  <c r="K297" i="2"/>
  <c r="J296" i="2"/>
  <c r="L290" i="2"/>
  <c r="K289" i="2"/>
  <c r="J288" i="2"/>
  <c r="L282" i="2"/>
  <c r="K281" i="2"/>
  <c r="J280" i="2"/>
  <c r="L274" i="2"/>
  <c r="K273" i="2"/>
  <c r="J272" i="2"/>
  <c r="G269" i="2"/>
  <c r="F268" i="2"/>
  <c r="L266" i="2"/>
  <c r="K265" i="2"/>
  <c r="J264" i="2"/>
  <c r="G261" i="2"/>
  <c r="F260" i="2"/>
  <c r="L258" i="2"/>
  <c r="K257" i="2"/>
  <c r="J256" i="2"/>
  <c r="G253" i="2"/>
  <c r="F252" i="2"/>
  <c r="L250" i="2"/>
  <c r="K249" i="2"/>
  <c r="J248" i="2"/>
  <c r="G245" i="2"/>
  <c r="F244" i="2"/>
  <c r="L242" i="2"/>
  <c r="K241" i="2"/>
  <c r="J240" i="2"/>
  <c r="G237" i="2"/>
  <c r="F236" i="2"/>
  <c r="L234" i="2"/>
  <c r="K233" i="2"/>
  <c r="J232" i="2"/>
  <c r="G229" i="2"/>
  <c r="F228" i="2"/>
  <c r="L226" i="2"/>
  <c r="K225" i="2"/>
  <c r="G221" i="2"/>
  <c r="F220" i="2"/>
  <c r="L218" i="2"/>
  <c r="H214" i="2"/>
  <c r="G213" i="2"/>
  <c r="F212" i="2"/>
  <c r="L210" i="2"/>
  <c r="H206" i="2"/>
  <c r="G205" i="2"/>
  <c r="F204" i="2"/>
  <c r="L202" i="2"/>
  <c r="H198" i="2"/>
  <c r="G197" i="2"/>
  <c r="F196" i="2"/>
  <c r="L194" i="2"/>
  <c r="H190" i="2"/>
  <c r="G189" i="2"/>
  <c r="F188" i="2"/>
  <c r="L186" i="2"/>
  <c r="H183" i="2"/>
  <c r="K179" i="2"/>
  <c r="K175" i="2"/>
  <c r="K173" i="2"/>
  <c r="K171" i="2"/>
  <c r="K167" i="2"/>
  <c r="J149" i="2"/>
  <c r="F149" i="2"/>
  <c r="I149" i="2"/>
  <c r="K149" i="2"/>
  <c r="L149" i="2"/>
  <c r="H149" i="2"/>
  <c r="K123" i="2"/>
  <c r="L123" i="2"/>
  <c r="G123" i="2"/>
  <c r="H176" i="2"/>
  <c r="F176" i="2"/>
  <c r="H168" i="2"/>
  <c r="F168" i="2"/>
  <c r="H163" i="2"/>
  <c r="J163" i="2"/>
  <c r="I163" i="2"/>
  <c r="K157" i="2"/>
  <c r="L157" i="2"/>
  <c r="G146" i="2"/>
  <c r="K146" i="2"/>
  <c r="L146" i="2"/>
  <c r="K142" i="2"/>
  <c r="G142" i="2"/>
  <c r="L142" i="2"/>
  <c r="H136" i="2"/>
  <c r="I136" i="2"/>
  <c r="J136" i="2"/>
  <c r="K136" i="2"/>
  <c r="L136" i="2"/>
  <c r="F136" i="2"/>
  <c r="J130" i="2"/>
  <c r="H130" i="2"/>
  <c r="I130" i="2"/>
  <c r="F130" i="2"/>
  <c r="H120" i="2"/>
  <c r="I120" i="2"/>
  <c r="K120" i="2"/>
  <c r="J120" i="2"/>
  <c r="L120" i="2"/>
  <c r="F120" i="2"/>
  <c r="F118" i="2"/>
  <c r="I118" i="2"/>
  <c r="L118" i="2"/>
  <c r="H118" i="2"/>
  <c r="J118" i="2"/>
  <c r="H321" i="2"/>
  <c r="H313" i="2"/>
  <c r="H305" i="2"/>
  <c r="H297" i="2"/>
  <c r="H289" i="2"/>
  <c r="H281" i="2"/>
  <c r="H273" i="2"/>
  <c r="L269" i="2"/>
  <c r="H265" i="2"/>
  <c r="L261" i="2"/>
  <c r="H257" i="2"/>
  <c r="L253" i="2"/>
  <c r="H249" i="2"/>
  <c r="L245" i="2"/>
  <c r="H241" i="2"/>
  <c r="L237" i="2"/>
  <c r="H233" i="2"/>
  <c r="L229" i="2"/>
  <c r="H225" i="2"/>
  <c r="L221" i="2"/>
  <c r="H217" i="2"/>
  <c r="L213" i="2"/>
  <c r="H209" i="2"/>
  <c r="L205" i="2"/>
  <c r="H201" i="2"/>
  <c r="L197" i="2"/>
  <c r="H193" i="2"/>
  <c r="L189" i="2"/>
  <c r="H185" i="2"/>
  <c r="J157" i="2"/>
  <c r="F157" i="2"/>
  <c r="H157" i="2"/>
  <c r="I157" i="2"/>
  <c r="L151" i="2"/>
  <c r="K151" i="2"/>
  <c r="G151" i="2"/>
  <c r="G90" i="2"/>
  <c r="K90" i="2"/>
  <c r="L90" i="2"/>
  <c r="K269" i="2"/>
  <c r="J268" i="2"/>
  <c r="K261" i="2"/>
  <c r="J260" i="2"/>
  <c r="K253" i="2"/>
  <c r="J252" i="2"/>
  <c r="K245" i="2"/>
  <c r="J244" i="2"/>
  <c r="K237" i="2"/>
  <c r="J236" i="2"/>
  <c r="K229" i="2"/>
  <c r="J228" i="2"/>
  <c r="K221" i="2"/>
  <c r="J220" i="2"/>
  <c r="K213" i="2"/>
  <c r="J212" i="2"/>
  <c r="K205" i="2"/>
  <c r="J204" i="2"/>
  <c r="K197" i="2"/>
  <c r="J196" i="2"/>
  <c r="K189" i="2"/>
  <c r="J188" i="2"/>
  <c r="J178" i="2"/>
  <c r="H178" i="2"/>
  <c r="L172" i="2"/>
  <c r="J170" i="2"/>
  <c r="H170" i="2"/>
  <c r="K153" i="2"/>
  <c r="L153" i="2"/>
  <c r="G153" i="2"/>
  <c r="K129" i="2"/>
  <c r="L129" i="2"/>
  <c r="G129" i="2"/>
  <c r="K115" i="2"/>
  <c r="L115" i="2"/>
  <c r="G115" i="2"/>
  <c r="M12" i="2"/>
  <c r="M13" i="2"/>
  <c r="E12" i="2"/>
  <c r="E13" i="2"/>
  <c r="BE16" i="6"/>
  <c r="D11" i="6"/>
  <c r="I268" i="2"/>
  <c r="I260" i="2"/>
  <c r="I252" i="2"/>
  <c r="I244" i="2"/>
  <c r="I236" i="2"/>
  <c r="I228" i="2"/>
  <c r="L223" i="2"/>
  <c r="I220" i="2"/>
  <c r="L215" i="2"/>
  <c r="I212" i="2"/>
  <c r="L207" i="2"/>
  <c r="I204" i="2"/>
  <c r="L199" i="2"/>
  <c r="I196" i="2"/>
  <c r="L191" i="2"/>
  <c r="I188" i="2"/>
  <c r="K183" i="2"/>
  <c r="G181" i="2"/>
  <c r="F177" i="2"/>
  <c r="K174" i="2"/>
  <c r="F169" i="2"/>
  <c r="K161" i="2"/>
  <c r="L161" i="2"/>
  <c r="G159" i="2"/>
  <c r="F153" i="2"/>
  <c r="J153" i="2"/>
  <c r="I153" i="2"/>
  <c r="H153" i="2"/>
  <c r="F129" i="2"/>
  <c r="I129" i="2"/>
  <c r="J129" i="2"/>
  <c r="H129" i="2"/>
  <c r="F37" i="2"/>
  <c r="H37" i="2"/>
  <c r="I37" i="2"/>
  <c r="J37" i="2"/>
  <c r="L37" i="2"/>
  <c r="K37" i="2"/>
  <c r="J176" i="2"/>
  <c r="L170" i="2"/>
  <c r="J168" i="2"/>
  <c r="F161" i="2"/>
  <c r="J161" i="2"/>
  <c r="H161" i="2"/>
  <c r="I161" i="2"/>
  <c r="L121" i="2"/>
  <c r="K121" i="2"/>
  <c r="G121" i="2"/>
  <c r="K158" i="2"/>
  <c r="G158" i="2"/>
  <c r="L152" i="2"/>
  <c r="I146" i="2"/>
  <c r="L145" i="2"/>
  <c r="J142" i="2"/>
  <c r="F137" i="2"/>
  <c r="I137" i="2"/>
  <c r="J137" i="2"/>
  <c r="I122" i="2"/>
  <c r="L84" i="2"/>
  <c r="G84" i="2"/>
  <c r="H76" i="2"/>
  <c r="I76" i="2"/>
  <c r="F76" i="2"/>
  <c r="J76" i="2"/>
  <c r="G40" i="2"/>
  <c r="K40" i="2"/>
  <c r="L40" i="2"/>
  <c r="K147" i="2"/>
  <c r="L147" i="2"/>
  <c r="H146" i="2"/>
  <c r="L143" i="2"/>
  <c r="G143" i="2"/>
  <c r="I142" i="2"/>
  <c r="J133" i="2"/>
  <c r="F133" i="2"/>
  <c r="G130" i="2"/>
  <c r="K130" i="2"/>
  <c r="H122" i="2"/>
  <c r="I114" i="2"/>
  <c r="J114" i="2"/>
  <c r="F114" i="2"/>
  <c r="I106" i="2"/>
  <c r="J106" i="2"/>
  <c r="F106" i="2"/>
  <c r="I98" i="2"/>
  <c r="J98" i="2"/>
  <c r="F98" i="2"/>
  <c r="L88" i="2"/>
  <c r="K88" i="2"/>
  <c r="G88" i="2"/>
  <c r="K79" i="2"/>
  <c r="L79" i="2"/>
  <c r="G79" i="2"/>
  <c r="H68" i="2"/>
  <c r="I68" i="2"/>
  <c r="J68" i="2"/>
  <c r="L68" i="2"/>
  <c r="F68" i="2"/>
  <c r="G24" i="4"/>
  <c r="J24" i="4"/>
  <c r="K107" i="2"/>
  <c r="L107" i="2"/>
  <c r="G107" i="2"/>
  <c r="K99" i="2"/>
  <c r="L99" i="2"/>
  <c r="G99" i="2"/>
  <c r="K94" i="2"/>
  <c r="L94" i="2"/>
  <c r="G94" i="2"/>
  <c r="H60" i="2"/>
  <c r="I60" i="2"/>
  <c r="J60" i="2"/>
  <c r="F60" i="2"/>
  <c r="K139" i="2"/>
  <c r="L139" i="2"/>
  <c r="L135" i="2"/>
  <c r="G135" i="2"/>
  <c r="H128" i="2"/>
  <c r="I128" i="2"/>
  <c r="K128" i="2"/>
  <c r="F110" i="2"/>
  <c r="I110" i="2"/>
  <c r="J110" i="2"/>
  <c r="F102" i="2"/>
  <c r="I102" i="2"/>
  <c r="J102" i="2"/>
  <c r="G75" i="2"/>
  <c r="K75" i="2"/>
  <c r="I162" i="2"/>
  <c r="I158" i="2"/>
  <c r="F145" i="2"/>
  <c r="I145" i="2"/>
  <c r="J145" i="2"/>
  <c r="I133" i="2"/>
  <c r="L130" i="2"/>
  <c r="L127" i="2"/>
  <c r="G127" i="2"/>
  <c r="K126" i="2"/>
  <c r="G126" i="2"/>
  <c r="H91" i="2"/>
  <c r="J91" i="2"/>
  <c r="F91" i="2"/>
  <c r="H83" i="2"/>
  <c r="F83" i="2"/>
  <c r="I83" i="2"/>
  <c r="L83" i="2"/>
  <c r="G67" i="2"/>
  <c r="K67" i="2"/>
  <c r="P12" i="2"/>
  <c r="P13" i="2"/>
  <c r="L164" i="2"/>
  <c r="H162" i="2"/>
  <c r="H158" i="2"/>
  <c r="J141" i="2"/>
  <c r="F141" i="2"/>
  <c r="G138" i="2"/>
  <c r="K138" i="2"/>
  <c r="K134" i="2"/>
  <c r="G134" i="2"/>
  <c r="H133" i="2"/>
  <c r="F126" i="2"/>
  <c r="I126" i="2"/>
  <c r="J125" i="2"/>
  <c r="F125" i="2"/>
  <c r="H125" i="2"/>
  <c r="L114" i="2"/>
  <c r="L111" i="2"/>
  <c r="G111" i="2"/>
  <c r="K111" i="2"/>
  <c r="L106" i="2"/>
  <c r="L103" i="2"/>
  <c r="G103" i="2"/>
  <c r="K103" i="2"/>
  <c r="L98" i="2"/>
  <c r="K78" i="2"/>
  <c r="L78" i="2"/>
  <c r="G78" i="2"/>
  <c r="Q12" i="2"/>
  <c r="Q13" i="2"/>
  <c r="I12" i="2"/>
  <c r="I13" i="2"/>
  <c r="G154" i="2"/>
  <c r="K154" i="2"/>
  <c r="K150" i="2"/>
  <c r="G150" i="2"/>
  <c r="G147" i="2"/>
  <c r="H144" i="2"/>
  <c r="I144" i="2"/>
  <c r="K135" i="2"/>
  <c r="K131" i="2"/>
  <c r="L131" i="2"/>
  <c r="L128" i="2"/>
  <c r="L122" i="2"/>
  <c r="H114" i="2"/>
  <c r="H106" i="2"/>
  <c r="H98" i="2"/>
  <c r="F95" i="2"/>
  <c r="I95" i="2"/>
  <c r="J95" i="2"/>
  <c r="K68" i="2"/>
  <c r="F33" i="2"/>
  <c r="H33" i="2"/>
  <c r="I33" i="2"/>
  <c r="J33" i="2"/>
  <c r="L33" i="2"/>
  <c r="K33" i="2"/>
  <c r="I85" i="2"/>
  <c r="J85" i="2"/>
  <c r="I70" i="2"/>
  <c r="J70" i="2"/>
  <c r="F61" i="2"/>
  <c r="H61" i="2"/>
  <c r="G56" i="2"/>
  <c r="K56" i="2"/>
  <c r="G48" i="2"/>
  <c r="K48" i="2"/>
  <c r="L48" i="2"/>
  <c r="F25" i="2"/>
  <c r="H25" i="2"/>
  <c r="I25" i="2"/>
  <c r="J25" i="2"/>
  <c r="O12" i="2"/>
  <c r="O13" i="2"/>
  <c r="G12" i="2"/>
  <c r="G13" i="2"/>
  <c r="H12" i="2"/>
  <c r="H13" i="2"/>
  <c r="BA108" i="7"/>
  <c r="AZ108" i="7"/>
  <c r="AX108" i="7"/>
  <c r="BB108" i="7"/>
  <c r="H117" i="2"/>
  <c r="L113" i="2"/>
  <c r="K112" i="2"/>
  <c r="H109" i="2"/>
  <c r="L105" i="2"/>
  <c r="K104" i="2"/>
  <c r="H101" i="2"/>
  <c r="L97" i="2"/>
  <c r="L93" i="2"/>
  <c r="I92" i="2"/>
  <c r="H89" i="2"/>
  <c r="H86" i="2"/>
  <c r="K83" i="2"/>
  <c r="I81" i="2"/>
  <c r="K77" i="2"/>
  <c r="L76" i="2"/>
  <c r="H69" i="2"/>
  <c r="I69" i="2"/>
  <c r="J69" i="2"/>
  <c r="J66" i="2"/>
  <c r="K63" i="2"/>
  <c r="L63" i="2"/>
  <c r="H56" i="2"/>
  <c r="I56" i="2"/>
  <c r="J56" i="2"/>
  <c r="L53" i="2"/>
  <c r="G52" i="2"/>
  <c r="K52" i="2"/>
  <c r="F29" i="2"/>
  <c r="H29" i="2"/>
  <c r="I29" i="2"/>
  <c r="J29" i="2"/>
  <c r="N12" i="2"/>
  <c r="N13" i="2"/>
  <c r="F12" i="2"/>
  <c r="F13" i="2"/>
  <c r="J12" i="2"/>
  <c r="W3" i="4"/>
  <c r="BB130" i="7"/>
  <c r="BA130" i="7"/>
  <c r="K122" i="2"/>
  <c r="J121" i="2"/>
  <c r="G118" i="2"/>
  <c r="F117" i="2"/>
  <c r="K114" i="2"/>
  <c r="J113" i="2"/>
  <c r="I112" i="2"/>
  <c r="G110" i="2"/>
  <c r="F109" i="2"/>
  <c r="K106" i="2"/>
  <c r="J105" i="2"/>
  <c r="I104" i="2"/>
  <c r="G102" i="2"/>
  <c r="F101" i="2"/>
  <c r="K98" i="2"/>
  <c r="J97" i="2"/>
  <c r="J93" i="2"/>
  <c r="F92" i="2"/>
  <c r="L91" i="2"/>
  <c r="F89" i="2"/>
  <c r="J87" i="2"/>
  <c r="F86" i="2"/>
  <c r="K85" i="2"/>
  <c r="H84" i="2"/>
  <c r="I84" i="2"/>
  <c r="L82" i="2"/>
  <c r="L74" i="2"/>
  <c r="L70" i="2"/>
  <c r="F67" i="2"/>
  <c r="H67" i="2"/>
  <c r="H66" i="2"/>
  <c r="L61" i="2"/>
  <c r="K60" i="2"/>
  <c r="F41" i="2"/>
  <c r="H41" i="2"/>
  <c r="I41" i="2"/>
  <c r="J41" i="2"/>
  <c r="G24" i="2"/>
  <c r="K24" i="2"/>
  <c r="L24" i="2"/>
  <c r="L12" i="2"/>
  <c r="L13" i="2"/>
  <c r="D12" i="2"/>
  <c r="D13" i="2"/>
  <c r="BJ128" i="7"/>
  <c r="BI128" i="7"/>
  <c r="BB42" i="7"/>
  <c r="BA42" i="7"/>
  <c r="I121" i="2"/>
  <c r="I113" i="2"/>
  <c r="I105" i="2"/>
  <c r="I97" i="2"/>
  <c r="H93" i="2"/>
  <c r="K91" i="2"/>
  <c r="I87" i="2"/>
  <c r="K86" i="2"/>
  <c r="H85" i="2"/>
  <c r="K82" i="2"/>
  <c r="K74" i="2"/>
  <c r="H70" i="2"/>
  <c r="L69" i="2"/>
  <c r="K61" i="2"/>
  <c r="F57" i="2"/>
  <c r="H57" i="2"/>
  <c r="F45" i="2"/>
  <c r="H45" i="2"/>
  <c r="I45" i="2"/>
  <c r="J45" i="2"/>
  <c r="G28" i="2"/>
  <c r="K28" i="2"/>
  <c r="L28" i="2"/>
  <c r="K95" i="2"/>
  <c r="H77" i="2"/>
  <c r="I77" i="2"/>
  <c r="J77" i="2"/>
  <c r="K71" i="2"/>
  <c r="L71" i="2"/>
  <c r="K69" i="2"/>
  <c r="J61" i="2"/>
  <c r="K59" i="2"/>
  <c r="L59" i="2"/>
  <c r="F53" i="2"/>
  <c r="H53" i="2"/>
  <c r="I53" i="2"/>
  <c r="F49" i="2"/>
  <c r="H49" i="2"/>
  <c r="I49" i="2"/>
  <c r="J49" i="2"/>
  <c r="G36" i="2"/>
  <c r="K36" i="2"/>
  <c r="L36" i="2"/>
  <c r="G32" i="2"/>
  <c r="K32" i="2"/>
  <c r="L32" i="2"/>
  <c r="L25" i="2"/>
  <c r="K21" i="2"/>
  <c r="L21" i="2"/>
  <c r="BK131" i="7"/>
  <c r="BJ131" i="7"/>
  <c r="BI131" i="7"/>
  <c r="BH131" i="7"/>
  <c r="BG131" i="7"/>
  <c r="BF131" i="7"/>
  <c r="BE131" i="7"/>
  <c r="BD131" i="7"/>
  <c r="BC131" i="7"/>
  <c r="BB122" i="7"/>
  <c r="AZ122" i="7"/>
  <c r="AX122" i="7"/>
  <c r="BB98" i="7"/>
  <c r="BA98" i="7"/>
  <c r="BA100" i="7"/>
  <c r="BB100" i="7"/>
  <c r="L95" i="2"/>
  <c r="H94" i="2"/>
  <c r="L86" i="2"/>
  <c r="J84" i="2"/>
  <c r="H82" i="2"/>
  <c r="K81" i="2"/>
  <c r="H78" i="2"/>
  <c r="F75" i="2"/>
  <c r="H75" i="2"/>
  <c r="H74" i="2"/>
  <c r="K70" i="2"/>
  <c r="F69" i="2"/>
  <c r="L66" i="2"/>
  <c r="G63" i="2"/>
  <c r="L57" i="2"/>
  <c r="F56" i="2"/>
  <c r="L52" i="2"/>
  <c r="G44" i="2"/>
  <c r="K44" i="2"/>
  <c r="L44" i="2"/>
  <c r="K29" i="2"/>
  <c r="AK103" i="7"/>
  <c r="AI103" i="7"/>
  <c r="AH103" i="7"/>
  <c r="AA103" i="7"/>
  <c r="AJ103" i="7"/>
  <c r="H21" i="2"/>
  <c r="BK101" i="7"/>
  <c r="BJ101" i="7"/>
  <c r="BI101" i="7"/>
  <c r="BH101" i="7"/>
  <c r="BG101" i="7"/>
  <c r="BF101" i="7"/>
  <c r="BE101" i="7"/>
  <c r="BD101" i="7"/>
  <c r="BC101" i="7"/>
  <c r="BA78" i="7"/>
  <c r="BB78" i="7"/>
  <c r="L55" i="2"/>
  <c r="J52" i="2"/>
  <c r="L51" i="2"/>
  <c r="J48" i="2"/>
  <c r="L47" i="2"/>
  <c r="J44" i="2"/>
  <c r="L43" i="2"/>
  <c r="J40" i="2"/>
  <c r="L39" i="2"/>
  <c r="J36" i="2"/>
  <c r="L35" i="2"/>
  <c r="J32" i="2"/>
  <c r="L31" i="2"/>
  <c r="J28" i="2"/>
  <c r="L27" i="2"/>
  <c r="J24" i="2"/>
  <c r="L23" i="2"/>
  <c r="BH119" i="7"/>
  <c r="AZ114" i="7"/>
  <c r="AX114" i="7"/>
  <c r="BK111" i="7"/>
  <c r="BJ111" i="7"/>
  <c r="BI111" i="7"/>
  <c r="BH111" i="7"/>
  <c r="BG111" i="7"/>
  <c r="BF111" i="7"/>
  <c r="BE111" i="7"/>
  <c r="BD111" i="7"/>
  <c r="BC111" i="7"/>
  <c r="I52" i="2"/>
  <c r="I48" i="2"/>
  <c r="I44" i="2"/>
  <c r="I40" i="2"/>
  <c r="I36" i="2"/>
  <c r="I32" i="2"/>
  <c r="I28" i="2"/>
  <c r="I24" i="2"/>
  <c r="W5" i="4"/>
  <c r="BG124" i="7"/>
  <c r="BF124" i="7"/>
  <c r="BE124" i="7"/>
  <c r="BD124" i="7"/>
  <c r="BC124" i="7"/>
  <c r="BK121" i="7"/>
  <c r="BJ121" i="7"/>
  <c r="BI121" i="7"/>
  <c r="BH121" i="7"/>
  <c r="BG121" i="7"/>
  <c r="BF121" i="7"/>
  <c r="BE121" i="7"/>
  <c r="BD121" i="7"/>
  <c r="BC121" i="7"/>
  <c r="BJ109" i="7"/>
  <c r="BI109" i="7"/>
  <c r="BH109" i="7"/>
  <c r="BG109" i="7"/>
  <c r="BF109" i="7"/>
  <c r="BE109" i="7"/>
  <c r="BD109" i="7"/>
  <c r="BC109" i="7"/>
  <c r="BJ132" i="7"/>
  <c r="BK132" i="7"/>
  <c r="BI132" i="7"/>
  <c r="BH132" i="7"/>
  <c r="BG132" i="7"/>
  <c r="BF132" i="7"/>
  <c r="BE132" i="7"/>
  <c r="BD132" i="7"/>
  <c r="BC132" i="7"/>
  <c r="BB106" i="7"/>
  <c r="AZ106" i="7"/>
  <c r="AX106" i="7"/>
  <c r="BK95" i="7"/>
  <c r="BJ95" i="7"/>
  <c r="BI95" i="7"/>
  <c r="BH95" i="7"/>
  <c r="BG95" i="7"/>
  <c r="BF95" i="7"/>
  <c r="BE95" i="7"/>
  <c r="BD95" i="7"/>
  <c r="BC95" i="7"/>
  <c r="BJ102" i="7"/>
  <c r="BK102" i="7"/>
  <c r="BI102" i="7"/>
  <c r="BH102" i="7"/>
  <c r="BG102" i="7"/>
  <c r="BF102" i="7"/>
  <c r="BE102" i="7"/>
  <c r="BD102" i="7"/>
  <c r="BC102" i="7"/>
  <c r="BF129" i="7"/>
  <c r="BE129" i="7"/>
  <c r="BD129" i="7"/>
  <c r="BC129" i="7"/>
  <c r="BH128" i="7"/>
  <c r="BG128" i="7"/>
  <c r="BF128" i="7"/>
  <c r="BE128" i="7"/>
  <c r="BD128" i="7"/>
  <c r="BC128" i="7"/>
  <c r="BI125" i="7"/>
  <c r="BF120" i="7"/>
  <c r="BE120" i="7"/>
  <c r="BD120" i="7"/>
  <c r="BC120" i="7"/>
  <c r="BJ116" i="7"/>
  <c r="BI116" i="7"/>
  <c r="BH116" i="7"/>
  <c r="BG116" i="7"/>
  <c r="BF116" i="7"/>
  <c r="BE116" i="7"/>
  <c r="BD116" i="7"/>
  <c r="BC116" i="7"/>
  <c r="BG115" i="7"/>
  <c r="BF115" i="7"/>
  <c r="BE115" i="7"/>
  <c r="BD115" i="7"/>
  <c r="BC115" i="7"/>
  <c r="BI113" i="7"/>
  <c r="BH113" i="7"/>
  <c r="BJ110" i="7"/>
  <c r="BI110" i="7"/>
  <c r="BH110" i="7"/>
  <c r="BG110" i="7"/>
  <c r="BF110" i="7"/>
  <c r="BE110" i="7"/>
  <c r="BD110" i="7"/>
  <c r="BC110" i="7"/>
  <c r="BI96" i="7"/>
  <c r="BH96" i="7"/>
  <c r="BG96" i="7"/>
  <c r="BF96" i="7"/>
  <c r="BE96" i="7"/>
  <c r="BD96" i="7"/>
  <c r="BC96" i="7"/>
  <c r="BJ113" i="7"/>
  <c r="BK109" i="7"/>
  <c r="BJ105" i="7"/>
  <c r="BI105" i="7"/>
  <c r="BH105" i="7"/>
  <c r="BG105" i="7"/>
  <c r="BF105" i="7"/>
  <c r="BA50" i="7"/>
  <c r="BB50" i="7"/>
  <c r="BB34" i="7"/>
  <c r="BA34" i="7"/>
  <c r="AZ34" i="7"/>
  <c r="AX34" i="7"/>
  <c r="BH129" i="7"/>
  <c r="BG129" i="7"/>
  <c r="BB25" i="7"/>
  <c r="BG113" i="7"/>
  <c r="BE105" i="7"/>
  <c r="BD105" i="7"/>
  <c r="BC105" i="7"/>
  <c r="BJ83" i="7"/>
  <c r="BI83" i="7"/>
  <c r="BH83" i="7"/>
  <c r="BG83" i="7"/>
  <c r="BF83" i="7"/>
  <c r="BE83" i="7"/>
  <c r="BD83" i="7"/>
  <c r="BC83" i="7"/>
  <c r="AZ25" i="7"/>
  <c r="AX25" i="7"/>
  <c r="BH126" i="7"/>
  <c r="BG126" i="7"/>
  <c r="BF126" i="7"/>
  <c r="BE126" i="7"/>
  <c r="BD126" i="7"/>
  <c r="BC126" i="7"/>
  <c r="BJ124" i="7"/>
  <c r="BI124" i="7"/>
  <c r="BH124" i="7"/>
  <c r="BG119" i="7"/>
  <c r="BF119" i="7"/>
  <c r="BE119" i="7"/>
  <c r="BD119" i="7"/>
  <c r="BC119" i="7"/>
  <c r="BI117" i="7"/>
  <c r="BH117" i="7"/>
  <c r="BG117" i="7"/>
  <c r="BF117" i="7"/>
  <c r="BE117" i="7"/>
  <c r="BD117" i="7"/>
  <c r="BC117" i="7"/>
  <c r="BJ112" i="7"/>
  <c r="BI112" i="7"/>
  <c r="BI107" i="7"/>
  <c r="BH107" i="7"/>
  <c r="BG107" i="7"/>
  <c r="BF107" i="7"/>
  <c r="BE107" i="7"/>
  <c r="BD107" i="7"/>
  <c r="BC107" i="7"/>
  <c r="BJ103" i="7"/>
  <c r="BF92" i="7"/>
  <c r="BE92" i="7"/>
  <c r="BD92" i="7"/>
  <c r="BC92" i="7"/>
  <c r="BJ70" i="7"/>
  <c r="BI70" i="7"/>
  <c r="BH70" i="7"/>
  <c r="BG70" i="7"/>
  <c r="BF70" i="7"/>
  <c r="BE70" i="7"/>
  <c r="BD70" i="7"/>
  <c r="BC70" i="7"/>
  <c r="BI127" i="7"/>
  <c r="BH127" i="7"/>
  <c r="BG127" i="7"/>
  <c r="BF127" i="7"/>
  <c r="BE127" i="7"/>
  <c r="BD127" i="7"/>
  <c r="BC127" i="7"/>
  <c r="BH125" i="7"/>
  <c r="BG125" i="7"/>
  <c r="BF125" i="7"/>
  <c r="BE125" i="7"/>
  <c r="BD125" i="7"/>
  <c r="BC125" i="7"/>
  <c r="BH123" i="7"/>
  <c r="BG123" i="7"/>
  <c r="BF123" i="7"/>
  <c r="BE123" i="7"/>
  <c r="BD123" i="7"/>
  <c r="BC123" i="7"/>
  <c r="BI120" i="7"/>
  <c r="BH120" i="7"/>
  <c r="BG120" i="7"/>
  <c r="BI118" i="7"/>
  <c r="BH118" i="7"/>
  <c r="BG118" i="7"/>
  <c r="BF118" i="7"/>
  <c r="BE118" i="7"/>
  <c r="BD118" i="7"/>
  <c r="BC118" i="7"/>
  <c r="BH104" i="7"/>
  <c r="BG104" i="7"/>
  <c r="BF104" i="7"/>
  <c r="BE104" i="7"/>
  <c r="BD104" i="7"/>
  <c r="BC104" i="7"/>
  <c r="BJ86" i="7"/>
  <c r="BI86" i="7"/>
  <c r="BH86" i="7"/>
  <c r="BG86" i="7"/>
  <c r="BF86" i="7"/>
  <c r="BE86" i="7"/>
  <c r="BD86" i="7"/>
  <c r="BC86" i="7"/>
  <c r="BA17" i="7"/>
  <c r="BB17" i="7"/>
  <c r="AO158" i="7"/>
  <c r="AN158" i="7"/>
  <c r="AM158" i="7"/>
  <c r="AL158" i="7"/>
  <c r="AT158" i="7"/>
  <c r="AS158" i="7"/>
  <c r="AR158" i="7"/>
  <c r="AQ158" i="7"/>
  <c r="AP158" i="7"/>
  <c r="AN150" i="7"/>
  <c r="AM150" i="7"/>
  <c r="AL150" i="7"/>
  <c r="AT150" i="7"/>
  <c r="AS150" i="7"/>
  <c r="AR150" i="7"/>
  <c r="AQ150" i="7"/>
  <c r="AP150" i="7"/>
  <c r="AO150" i="7"/>
  <c r="BF113" i="7"/>
  <c r="BE113" i="7"/>
  <c r="BD113" i="7"/>
  <c r="BC113" i="7"/>
  <c r="BH112" i="7"/>
  <c r="BG112" i="7"/>
  <c r="BF112" i="7"/>
  <c r="BE112" i="7"/>
  <c r="BD112" i="7"/>
  <c r="BC112" i="7"/>
  <c r="BK107" i="7"/>
  <c r="BJ107" i="7"/>
  <c r="BI103" i="7"/>
  <c r="BH103" i="7"/>
  <c r="BG103" i="7"/>
  <c r="BF103" i="7"/>
  <c r="BE103" i="7"/>
  <c r="BD103" i="7"/>
  <c r="BC103" i="7"/>
  <c r="BH99" i="7"/>
  <c r="BG99" i="7"/>
  <c r="BF99" i="7"/>
  <c r="BE99" i="7"/>
  <c r="BD99" i="7"/>
  <c r="BC99" i="7"/>
  <c r="BJ94" i="7"/>
  <c r="BI94" i="7"/>
  <c r="BH94" i="7"/>
  <c r="BG94" i="7"/>
  <c r="BF94" i="7"/>
  <c r="BE94" i="7"/>
  <c r="BD94" i="7"/>
  <c r="BC94" i="7"/>
  <c r="BG91" i="7"/>
  <c r="BE59" i="7"/>
  <c r="BD59" i="7"/>
  <c r="BC59" i="7"/>
  <c r="G46" i="7"/>
  <c r="Z46" i="7"/>
  <c r="AU46" i="7"/>
  <c r="BA9" i="7"/>
  <c r="BB9" i="7"/>
  <c r="BK85" i="7"/>
  <c r="BJ85" i="7"/>
  <c r="BI85" i="7"/>
  <c r="BH85" i="7"/>
  <c r="BG85" i="7"/>
  <c r="BF85" i="7"/>
  <c r="BE85" i="7"/>
  <c r="BD85" i="7"/>
  <c r="BC85" i="7"/>
  <c r="BH82" i="7"/>
  <c r="BK77" i="7"/>
  <c r="BJ77" i="7"/>
  <c r="BI77" i="7"/>
  <c r="BH77" i="7"/>
  <c r="BG77" i="7"/>
  <c r="BF77" i="7"/>
  <c r="BE77" i="7"/>
  <c r="BD77" i="7"/>
  <c r="BC77" i="7"/>
  <c r="BK69" i="7"/>
  <c r="BJ69" i="7"/>
  <c r="BI69" i="7"/>
  <c r="BH69" i="7"/>
  <c r="BG69" i="7"/>
  <c r="BF69" i="7"/>
  <c r="BE69" i="7"/>
  <c r="BD69" i="7"/>
  <c r="BC69" i="7"/>
  <c r="BK61" i="7"/>
  <c r="BJ61" i="7"/>
  <c r="BI61" i="7"/>
  <c r="BH61" i="7"/>
  <c r="BG61" i="7"/>
  <c r="BF61" i="7"/>
  <c r="BE61" i="7"/>
  <c r="BD61" i="7"/>
  <c r="BC61" i="7"/>
  <c r="BF60" i="7"/>
  <c r="BE60" i="7"/>
  <c r="BD60" i="7"/>
  <c r="BC60" i="7"/>
  <c r="BK53" i="7"/>
  <c r="BJ53" i="7"/>
  <c r="BI53" i="7"/>
  <c r="BH53" i="7"/>
  <c r="BG53" i="7"/>
  <c r="BF53" i="7"/>
  <c r="BE53" i="7"/>
  <c r="BD53" i="7"/>
  <c r="BC53" i="7"/>
  <c r="BK43" i="7"/>
  <c r="BJ43" i="7"/>
  <c r="BI43" i="7"/>
  <c r="BH43" i="7"/>
  <c r="BG43" i="7"/>
  <c r="BF43" i="7"/>
  <c r="BE43" i="7"/>
  <c r="BD43" i="7"/>
  <c r="BC43" i="7"/>
  <c r="AI100" i="7"/>
  <c r="AJ100" i="7"/>
  <c r="BF90" i="7"/>
  <c r="BH90" i="7"/>
  <c r="BG90" i="7"/>
  <c r="BG81" i="7"/>
  <c r="BF81" i="7"/>
  <c r="BE81" i="7"/>
  <c r="BD81" i="7"/>
  <c r="BC81" i="7"/>
  <c r="AT156" i="7"/>
  <c r="AS156" i="7"/>
  <c r="AR156" i="7"/>
  <c r="AQ156" i="7"/>
  <c r="AP156" i="7"/>
  <c r="AO156" i="7"/>
  <c r="AN156" i="7"/>
  <c r="AM156" i="7"/>
  <c r="AL156" i="7"/>
  <c r="BK99" i="7"/>
  <c r="BJ99" i="7"/>
  <c r="BI99" i="7"/>
  <c r="BK93" i="7"/>
  <c r="BJ93" i="7"/>
  <c r="BI93" i="7"/>
  <c r="BH93" i="7"/>
  <c r="BG93" i="7"/>
  <c r="BF93" i="7"/>
  <c r="BE93" i="7"/>
  <c r="BD93" i="7"/>
  <c r="BC93" i="7"/>
  <c r="BF91" i="7"/>
  <c r="BE91" i="7"/>
  <c r="BD91" i="7"/>
  <c r="BC91" i="7"/>
  <c r="BI89" i="7"/>
  <c r="BH89" i="7"/>
  <c r="BG89" i="7"/>
  <c r="BF89" i="7"/>
  <c r="BE89" i="7"/>
  <c r="BD89" i="7"/>
  <c r="BC89" i="7"/>
  <c r="BF76" i="7"/>
  <c r="BE76" i="7"/>
  <c r="BD76" i="7"/>
  <c r="BC76" i="7"/>
  <c r="BH72" i="7"/>
  <c r="BG72" i="7"/>
  <c r="BF72" i="7"/>
  <c r="BE72" i="7"/>
  <c r="BD72" i="7"/>
  <c r="BC72" i="7"/>
  <c r="BF68" i="7"/>
  <c r="BE68" i="7"/>
  <c r="BD68" i="7"/>
  <c r="BC68" i="7"/>
  <c r="BJ62" i="7"/>
  <c r="BI62" i="7"/>
  <c r="BH62" i="7"/>
  <c r="BG62" i="7"/>
  <c r="BF62" i="7"/>
  <c r="BE62" i="7"/>
  <c r="BD62" i="7"/>
  <c r="BC62" i="7"/>
  <c r="AR163" i="7"/>
  <c r="AQ163" i="7"/>
  <c r="AP163" i="7"/>
  <c r="AO163" i="7"/>
  <c r="AN163" i="7"/>
  <c r="AM163" i="7"/>
  <c r="AL163" i="7"/>
  <c r="AT163" i="7"/>
  <c r="AS163" i="7"/>
  <c r="BI97" i="7"/>
  <c r="BH97" i="7"/>
  <c r="BG97" i="7"/>
  <c r="BF97" i="7"/>
  <c r="BE97" i="7"/>
  <c r="BD97" i="7"/>
  <c r="BC97" i="7"/>
  <c r="BJ88" i="7"/>
  <c r="BI88" i="7"/>
  <c r="BH88" i="7"/>
  <c r="BG88" i="7"/>
  <c r="BF88" i="7"/>
  <c r="BE88" i="7"/>
  <c r="BD88" i="7"/>
  <c r="BC88" i="7"/>
  <c r="BF84" i="7"/>
  <c r="BE84" i="7"/>
  <c r="BD84" i="7"/>
  <c r="BC84" i="7"/>
  <c r="BK75" i="7"/>
  <c r="BJ75" i="7"/>
  <c r="BI75" i="7"/>
  <c r="BH75" i="7"/>
  <c r="BG75" i="7"/>
  <c r="BF75" i="7"/>
  <c r="BE75" i="7"/>
  <c r="BD75" i="7"/>
  <c r="BC75" i="7"/>
  <c r="BK67" i="7"/>
  <c r="BJ67" i="7"/>
  <c r="BI67" i="7"/>
  <c r="BH67" i="7"/>
  <c r="BG67" i="7"/>
  <c r="BF67" i="7"/>
  <c r="BE67" i="7"/>
  <c r="BD67" i="7"/>
  <c r="BC67" i="7"/>
  <c r="BK63" i="7"/>
  <c r="BJ63" i="7"/>
  <c r="BI63" i="7"/>
  <c r="BH63" i="7"/>
  <c r="BG63" i="7"/>
  <c r="BF63" i="7"/>
  <c r="BE63" i="7"/>
  <c r="BD63" i="7"/>
  <c r="BC63" i="7"/>
  <c r="BK51" i="7"/>
  <c r="BJ51" i="7"/>
  <c r="BI51" i="7"/>
  <c r="BH51" i="7"/>
  <c r="BG51" i="7"/>
  <c r="BF51" i="7"/>
  <c r="BE51" i="7"/>
  <c r="BD51" i="7"/>
  <c r="BC51" i="7"/>
  <c r="BJ96" i="7"/>
  <c r="BI91" i="7"/>
  <c r="BH91" i="7"/>
  <c r="BE90" i="7"/>
  <c r="BD90" i="7"/>
  <c r="BC90" i="7"/>
  <c r="BK87" i="7"/>
  <c r="BJ87" i="7"/>
  <c r="BI87" i="7"/>
  <c r="BH87" i="7"/>
  <c r="BG87" i="7"/>
  <c r="BF87" i="7"/>
  <c r="BE87" i="7"/>
  <c r="BD87" i="7"/>
  <c r="BC87" i="7"/>
  <c r="BG82" i="7"/>
  <c r="BF82" i="7"/>
  <c r="BE82" i="7"/>
  <c r="BD82" i="7"/>
  <c r="BC82" i="7"/>
  <c r="BK79" i="7"/>
  <c r="BJ79" i="7"/>
  <c r="BI79" i="7"/>
  <c r="BH79" i="7"/>
  <c r="BG79" i="7"/>
  <c r="BF79" i="7"/>
  <c r="BE79" i="7"/>
  <c r="BD79" i="7"/>
  <c r="BC79" i="7"/>
  <c r="BK71" i="7"/>
  <c r="BJ71" i="7"/>
  <c r="BI71" i="7"/>
  <c r="BH71" i="7"/>
  <c r="BG71" i="7"/>
  <c r="BF71" i="7"/>
  <c r="BE71" i="7"/>
  <c r="BD71" i="7"/>
  <c r="BC71" i="7"/>
  <c r="BH64" i="7"/>
  <c r="BG64" i="7"/>
  <c r="BF64" i="7"/>
  <c r="BE64" i="7"/>
  <c r="BD64" i="7"/>
  <c r="BC64" i="7"/>
  <c r="BI81" i="7"/>
  <c r="BH81" i="7"/>
  <c r="BJ80" i="7"/>
  <c r="BI80" i="7"/>
  <c r="BH80" i="7"/>
  <c r="BG80" i="7"/>
  <c r="BF80" i="7"/>
  <c r="BE80" i="7"/>
  <c r="BD80" i="7"/>
  <c r="BC80" i="7"/>
  <c r="BJ72" i="7"/>
  <c r="BI72" i="7"/>
  <c r="BI65" i="7"/>
  <c r="BH65" i="7"/>
  <c r="BG65" i="7"/>
  <c r="BF65" i="7"/>
  <c r="BE65" i="7"/>
  <c r="BD65" i="7"/>
  <c r="BC65" i="7"/>
  <c r="BJ64" i="7"/>
  <c r="BI64" i="7"/>
  <c r="BE57" i="7"/>
  <c r="BD57" i="7"/>
  <c r="BC57" i="7"/>
  <c r="BI56" i="7"/>
  <c r="BH56" i="7"/>
  <c r="BG56" i="7"/>
  <c r="BF56" i="7"/>
  <c r="BE56" i="7"/>
  <c r="BD56" i="7"/>
  <c r="BC56" i="7"/>
  <c r="BJ52" i="7"/>
  <c r="BI52" i="7"/>
  <c r="BH52" i="7"/>
  <c r="BG52" i="7"/>
  <c r="BF52" i="7"/>
  <c r="BE52" i="7"/>
  <c r="BD52" i="7"/>
  <c r="BC52" i="7"/>
  <c r="BK48" i="7"/>
  <c r="BJ48" i="7"/>
  <c r="BI48" i="7"/>
  <c r="BH48" i="7"/>
  <c r="BG48" i="7"/>
  <c r="BF48" i="7"/>
  <c r="BE48" i="7"/>
  <c r="BD48" i="7"/>
  <c r="BC48" i="7"/>
  <c r="BE41" i="7"/>
  <c r="BD41" i="7"/>
  <c r="BC41" i="7"/>
  <c r="BK36" i="7"/>
  <c r="BJ36" i="7"/>
  <c r="BI36" i="7"/>
  <c r="BH36" i="7"/>
  <c r="BG36" i="7"/>
  <c r="BF36" i="7"/>
  <c r="BE36" i="7"/>
  <c r="BD36" i="7"/>
  <c r="BC36" i="7"/>
  <c r="BE33" i="7"/>
  <c r="BD33" i="7"/>
  <c r="BC33" i="7"/>
  <c r="BK20" i="7"/>
  <c r="BJ20" i="7"/>
  <c r="BI20" i="7"/>
  <c r="BH20" i="7"/>
  <c r="BG20" i="7"/>
  <c r="BF20" i="7"/>
  <c r="BE20" i="7"/>
  <c r="BD20" i="7"/>
  <c r="BC20" i="7"/>
  <c r="BK11" i="7"/>
  <c r="BJ11" i="7"/>
  <c r="BI11" i="7"/>
  <c r="BH11" i="7"/>
  <c r="BG11" i="7"/>
  <c r="BF11" i="7"/>
  <c r="BE11" i="7"/>
  <c r="BD11" i="7"/>
  <c r="BC11" i="7"/>
  <c r="AS138" i="7"/>
  <c r="AR138" i="7"/>
  <c r="AQ138" i="7"/>
  <c r="AP138" i="7"/>
  <c r="AO138" i="7"/>
  <c r="AN138" i="7"/>
  <c r="AM138" i="7"/>
  <c r="AL138" i="7"/>
  <c r="BJ74" i="7"/>
  <c r="BI74" i="7"/>
  <c r="BH74" i="7"/>
  <c r="BG74" i="7"/>
  <c r="BF74" i="7"/>
  <c r="BE74" i="7"/>
  <c r="BD74" i="7"/>
  <c r="BC74" i="7"/>
  <c r="BK73" i="7"/>
  <c r="BJ73" i="7"/>
  <c r="BI73" i="7"/>
  <c r="BH73" i="7"/>
  <c r="BG73" i="7"/>
  <c r="BF73" i="7"/>
  <c r="BE73" i="7"/>
  <c r="BD73" i="7"/>
  <c r="BC73" i="7"/>
  <c r="BK65" i="7"/>
  <c r="BJ65" i="7"/>
  <c r="BJ58" i="7"/>
  <c r="BI58" i="7"/>
  <c r="BH58" i="7"/>
  <c r="BG58" i="7"/>
  <c r="BF58" i="7"/>
  <c r="BE58" i="7"/>
  <c r="BD58" i="7"/>
  <c r="BC58" i="7"/>
  <c r="BE49" i="7"/>
  <c r="BD49" i="7"/>
  <c r="BC49" i="7"/>
  <c r="BK46" i="7"/>
  <c r="BJ46" i="7"/>
  <c r="BI46" i="7"/>
  <c r="BH46" i="7"/>
  <c r="BG46" i="7"/>
  <c r="BF46" i="7"/>
  <c r="BE46" i="7"/>
  <c r="BD46" i="7"/>
  <c r="BC46" i="7"/>
  <c r="BI32" i="7"/>
  <c r="BH32" i="7"/>
  <c r="BG32" i="7"/>
  <c r="BF32" i="7"/>
  <c r="BE32" i="7"/>
  <c r="BD32" i="7"/>
  <c r="BC32" i="7"/>
  <c r="BK32" i="7"/>
  <c r="BJ32" i="7"/>
  <c r="BG23" i="7"/>
  <c r="BG21" i="7"/>
  <c r="BI14" i="7"/>
  <c r="BH14" i="7"/>
  <c r="BG14" i="7"/>
  <c r="BF14" i="7"/>
  <c r="BE14" i="7"/>
  <c r="BD14" i="7"/>
  <c r="BC14" i="7"/>
  <c r="BK14" i="7"/>
  <c r="BJ14" i="7"/>
  <c r="AI119" i="7"/>
  <c r="AH119" i="7"/>
  <c r="AJ119" i="7"/>
  <c r="AJ111" i="7"/>
  <c r="AQ106" i="7"/>
  <c r="AP106" i="7"/>
  <c r="AO106" i="7"/>
  <c r="AN106" i="7"/>
  <c r="AM106" i="7"/>
  <c r="AL106" i="7"/>
  <c r="AT106" i="7"/>
  <c r="AS106" i="7"/>
  <c r="AR106" i="7"/>
  <c r="BK74" i="7"/>
  <c r="BK66" i="7"/>
  <c r="BJ66" i="7"/>
  <c r="BI66" i="7"/>
  <c r="BH66" i="7"/>
  <c r="BG66" i="7"/>
  <c r="BF66" i="7"/>
  <c r="BE66" i="7"/>
  <c r="BD66" i="7"/>
  <c r="BC66" i="7"/>
  <c r="BK58" i="7"/>
  <c r="BJ55" i="7"/>
  <c r="BI55" i="7"/>
  <c r="BH55" i="7"/>
  <c r="BG55" i="7"/>
  <c r="BF55" i="7"/>
  <c r="BE55" i="7"/>
  <c r="BD55" i="7"/>
  <c r="BC55" i="7"/>
  <c r="BJ44" i="7"/>
  <c r="BI44" i="7"/>
  <c r="BH44" i="7"/>
  <c r="BG44" i="7"/>
  <c r="BF44" i="7"/>
  <c r="BE44" i="7"/>
  <c r="BD44" i="7"/>
  <c r="BC44" i="7"/>
  <c r="BJ39" i="7"/>
  <c r="BI39" i="7"/>
  <c r="BH39" i="7"/>
  <c r="BF24" i="7"/>
  <c r="BE24" i="7"/>
  <c r="BD24" i="7"/>
  <c r="BC24" i="7"/>
  <c r="BK24" i="7"/>
  <c r="BJ24" i="7"/>
  <c r="BI24" i="7"/>
  <c r="BH24" i="7"/>
  <c r="BG24" i="7"/>
  <c r="BK22" i="7"/>
  <c r="BJ22" i="7"/>
  <c r="BI22" i="7"/>
  <c r="BH22" i="7"/>
  <c r="BG22" i="7"/>
  <c r="BF22" i="7"/>
  <c r="BE22" i="7"/>
  <c r="BD22" i="7"/>
  <c r="BC22" i="7"/>
  <c r="AT140" i="7"/>
  <c r="AS140" i="7"/>
  <c r="AR140" i="7"/>
  <c r="AQ140" i="7"/>
  <c r="AP140" i="7"/>
  <c r="AO140" i="7"/>
  <c r="AN140" i="7"/>
  <c r="AM140" i="7"/>
  <c r="AL140" i="7"/>
  <c r="AT134" i="7"/>
  <c r="AS134" i="7"/>
  <c r="AR134" i="7"/>
  <c r="AQ134" i="7"/>
  <c r="AP134" i="7"/>
  <c r="AO134" i="7"/>
  <c r="AN134" i="7"/>
  <c r="AM134" i="7"/>
  <c r="AL134" i="7"/>
  <c r="AT113" i="7"/>
  <c r="AS113" i="7"/>
  <c r="AR113" i="7"/>
  <c r="AQ113" i="7"/>
  <c r="AP113" i="7"/>
  <c r="AO113" i="7"/>
  <c r="AN113" i="7"/>
  <c r="AM113" i="7"/>
  <c r="AL113" i="7"/>
  <c r="AH111" i="7"/>
  <c r="BK59" i="7"/>
  <c r="BJ59" i="7"/>
  <c r="BI59" i="7"/>
  <c r="BH59" i="7"/>
  <c r="BG59" i="7"/>
  <c r="BF59" i="7"/>
  <c r="BK15" i="7"/>
  <c r="BJ15" i="7"/>
  <c r="BI15" i="7"/>
  <c r="BH15" i="7"/>
  <c r="BG15" i="7"/>
  <c r="BF15" i="7"/>
  <c r="BE15" i="7"/>
  <c r="BD15" i="7"/>
  <c r="BC15" i="7"/>
  <c r="AS157" i="7"/>
  <c r="AR157" i="7"/>
  <c r="J123" i="7"/>
  <c r="AI109" i="7"/>
  <c r="AH109" i="7"/>
  <c r="AJ109" i="7"/>
  <c r="BK38" i="7"/>
  <c r="BJ38" i="7"/>
  <c r="BI38" i="7"/>
  <c r="BH38" i="7"/>
  <c r="BG38" i="7"/>
  <c r="BF38" i="7"/>
  <c r="BE38" i="7"/>
  <c r="BD38" i="7"/>
  <c r="BC38" i="7"/>
  <c r="BK30" i="7"/>
  <c r="BJ30" i="7"/>
  <c r="BI30" i="7"/>
  <c r="BH30" i="7"/>
  <c r="BG30" i="7"/>
  <c r="BF30" i="7"/>
  <c r="BE30" i="7"/>
  <c r="BD30" i="7"/>
  <c r="BC30" i="7"/>
  <c r="AT148" i="7"/>
  <c r="AS148" i="7"/>
  <c r="AR148" i="7"/>
  <c r="AQ148" i="7"/>
  <c r="AP148" i="7"/>
  <c r="AO148" i="7"/>
  <c r="AN148" i="7"/>
  <c r="AM148" i="7"/>
  <c r="AL148" i="7"/>
  <c r="AR142" i="7"/>
  <c r="AQ142" i="7"/>
  <c r="AP142" i="7"/>
  <c r="AO142" i="7"/>
  <c r="AN142" i="7"/>
  <c r="AM142" i="7"/>
  <c r="AL142" i="7"/>
  <c r="AT142" i="7"/>
  <c r="AS142" i="7"/>
  <c r="AI117" i="7"/>
  <c r="AH117" i="7"/>
  <c r="AJ117" i="7"/>
  <c r="BH54" i="7"/>
  <c r="BG54" i="7"/>
  <c r="BF54" i="7"/>
  <c r="BE54" i="7"/>
  <c r="BD54" i="7"/>
  <c r="BC54" i="7"/>
  <c r="BI40" i="7"/>
  <c r="BH40" i="7"/>
  <c r="BG40" i="7"/>
  <c r="BF40" i="7"/>
  <c r="BE40" i="7"/>
  <c r="BD40" i="7"/>
  <c r="BC40" i="7"/>
  <c r="BK40" i="7"/>
  <c r="BJ40" i="7"/>
  <c r="BI19" i="7"/>
  <c r="AS133" i="7"/>
  <c r="AR133" i="7"/>
  <c r="AQ133" i="7"/>
  <c r="AP133" i="7"/>
  <c r="AO133" i="7"/>
  <c r="AI128" i="7"/>
  <c r="AJ128" i="7"/>
  <c r="AI102" i="7"/>
  <c r="AJ102" i="7"/>
  <c r="BF45" i="7"/>
  <c r="BE45" i="7"/>
  <c r="BD45" i="7"/>
  <c r="BC45" i="7"/>
  <c r="BF29" i="7"/>
  <c r="BE29" i="7"/>
  <c r="BD29" i="7"/>
  <c r="BC29" i="7"/>
  <c r="AQ153" i="7"/>
  <c r="AP153" i="7"/>
  <c r="AO153" i="7"/>
  <c r="AN153" i="7"/>
  <c r="AM153" i="7"/>
  <c r="AL153" i="7"/>
  <c r="AT153" i="7"/>
  <c r="AS153" i="7"/>
  <c r="AR153" i="7"/>
  <c r="AR145" i="7"/>
  <c r="AQ145" i="7"/>
  <c r="AP145" i="7"/>
  <c r="AO145" i="7"/>
  <c r="AN145" i="7"/>
  <c r="AM145" i="7"/>
  <c r="AL145" i="7"/>
  <c r="AT145" i="7"/>
  <c r="AS145" i="7"/>
  <c r="AR137" i="7"/>
  <c r="AQ137" i="7"/>
  <c r="AP137" i="7"/>
  <c r="AO137" i="7"/>
  <c r="AN137" i="7"/>
  <c r="AM137" i="7"/>
  <c r="AL137" i="7"/>
  <c r="AT137" i="7"/>
  <c r="AS137" i="7"/>
  <c r="BF47" i="7"/>
  <c r="BE47" i="7"/>
  <c r="BD47" i="7"/>
  <c r="BC47" i="7"/>
  <c r="BH45" i="7"/>
  <c r="BG45" i="7"/>
  <c r="BH37" i="7"/>
  <c r="BG37" i="7"/>
  <c r="BF37" i="7"/>
  <c r="BE37" i="7"/>
  <c r="BD37" i="7"/>
  <c r="BC37" i="7"/>
  <c r="BH29" i="7"/>
  <c r="BG29" i="7"/>
  <c r="BJ27" i="7"/>
  <c r="BI27" i="7"/>
  <c r="BH27" i="7"/>
  <c r="BG27" i="7"/>
  <c r="BF27" i="7"/>
  <c r="BE27" i="7"/>
  <c r="BD27" i="7"/>
  <c r="BC27" i="7"/>
  <c r="BF23" i="7"/>
  <c r="BE23" i="7"/>
  <c r="BD23" i="7"/>
  <c r="BC23" i="7"/>
  <c r="BF21" i="7"/>
  <c r="BE21" i="7"/>
  <c r="BD21" i="7"/>
  <c r="BC21" i="7"/>
  <c r="BH19" i="7"/>
  <c r="BG19" i="7"/>
  <c r="BF19" i="7"/>
  <c r="BE19" i="7"/>
  <c r="BD19" i="7"/>
  <c r="BC19" i="7"/>
  <c r="BF18" i="7"/>
  <c r="BE18" i="7"/>
  <c r="BD18" i="7"/>
  <c r="BC18" i="7"/>
  <c r="BJ13" i="7"/>
  <c r="BI13" i="7"/>
  <c r="BH13" i="7"/>
  <c r="BG13" i="7"/>
  <c r="BF13" i="7"/>
  <c r="BE13" i="7"/>
  <c r="BD13" i="7"/>
  <c r="BC13" i="7"/>
  <c r="BK12" i="7"/>
  <c r="BJ12" i="7"/>
  <c r="BI12" i="7"/>
  <c r="BH12" i="7"/>
  <c r="BG12" i="7"/>
  <c r="BF12" i="7"/>
  <c r="BE12" i="7"/>
  <c r="BD12" i="7"/>
  <c r="BC12" i="7"/>
  <c r="AR159" i="7"/>
  <c r="AQ159" i="7"/>
  <c r="AP159" i="7"/>
  <c r="AO159" i="7"/>
  <c r="AN159" i="7"/>
  <c r="AM159" i="7"/>
  <c r="AL159" i="7"/>
  <c r="AT159" i="7"/>
  <c r="AS159" i="7"/>
  <c r="AT151" i="7"/>
  <c r="AS151" i="7"/>
  <c r="AR151" i="7"/>
  <c r="AQ151" i="7"/>
  <c r="AP151" i="7"/>
  <c r="AO151" i="7"/>
  <c r="AN151" i="7"/>
  <c r="AM151" i="7"/>
  <c r="AL151" i="7"/>
  <c r="AR143" i="7"/>
  <c r="AQ143" i="7"/>
  <c r="AP143" i="7"/>
  <c r="AO143" i="7"/>
  <c r="AN143" i="7"/>
  <c r="AM143" i="7"/>
  <c r="AL143" i="7"/>
  <c r="AT143" i="7"/>
  <c r="AS143" i="7"/>
  <c r="AT135" i="7"/>
  <c r="AS135" i="7"/>
  <c r="AR135" i="7"/>
  <c r="AQ135" i="7"/>
  <c r="AP135" i="7"/>
  <c r="AO135" i="7"/>
  <c r="AN135" i="7"/>
  <c r="AM135" i="7"/>
  <c r="AL135" i="7"/>
  <c r="BG47" i="7"/>
  <c r="BG39" i="7"/>
  <c r="BF39" i="7"/>
  <c r="BE39" i="7"/>
  <c r="BD39" i="7"/>
  <c r="BC39" i="7"/>
  <c r="BK35" i="7"/>
  <c r="BJ35" i="7"/>
  <c r="BI35" i="7"/>
  <c r="BH35" i="7"/>
  <c r="BG35" i="7"/>
  <c r="BF35" i="7"/>
  <c r="BE35" i="7"/>
  <c r="BD35" i="7"/>
  <c r="BC35" i="7"/>
  <c r="BG31" i="7"/>
  <c r="BF31" i="7"/>
  <c r="BE31" i="7"/>
  <c r="BD31" i="7"/>
  <c r="BC31" i="7"/>
  <c r="BK27" i="7"/>
  <c r="BK16" i="7"/>
  <c r="BJ16" i="7"/>
  <c r="BI16" i="7"/>
  <c r="BH16" i="7"/>
  <c r="BG16" i="7"/>
  <c r="BF16" i="7"/>
  <c r="BE16" i="7"/>
  <c r="BD16" i="7"/>
  <c r="BC16" i="7"/>
  <c r="AT154" i="7"/>
  <c r="AS154" i="7"/>
  <c r="AR154" i="7"/>
  <c r="AQ154" i="7"/>
  <c r="AP154" i="7"/>
  <c r="AO154" i="7"/>
  <c r="AN154" i="7"/>
  <c r="AM154" i="7"/>
  <c r="AL154" i="7"/>
  <c r="AQ146" i="7"/>
  <c r="AP146" i="7"/>
  <c r="AO146" i="7"/>
  <c r="AN146" i="7"/>
  <c r="AM146" i="7"/>
  <c r="AL146" i="7"/>
  <c r="AT146" i="7"/>
  <c r="AS146" i="7"/>
  <c r="AR146" i="7"/>
  <c r="AT138" i="7"/>
  <c r="AQ132" i="7"/>
  <c r="AP132" i="7"/>
  <c r="AP131" i="7"/>
  <c r="AO131" i="7"/>
  <c r="AN131" i="7"/>
  <c r="AM131" i="7"/>
  <c r="AL131" i="7"/>
  <c r="AT105" i="7"/>
  <c r="AS105" i="7"/>
  <c r="AR105" i="7"/>
  <c r="AQ105" i="7"/>
  <c r="AP105" i="7"/>
  <c r="AO105" i="7"/>
  <c r="AN105" i="7"/>
  <c r="AM105" i="7"/>
  <c r="AL105" i="7"/>
  <c r="BK28" i="7"/>
  <c r="BJ28" i="7"/>
  <c r="BI28" i="7"/>
  <c r="BH28" i="7"/>
  <c r="BG28" i="7"/>
  <c r="BF28" i="7"/>
  <c r="BE28" i="7"/>
  <c r="BD28" i="7"/>
  <c r="BC28" i="7"/>
  <c r="AT160" i="7"/>
  <c r="AS160" i="7"/>
  <c r="AR160" i="7"/>
  <c r="AQ160" i="7"/>
  <c r="AP160" i="7"/>
  <c r="AO160" i="7"/>
  <c r="AN160" i="7"/>
  <c r="AM160" i="7"/>
  <c r="AL160" i="7"/>
  <c r="AQ157" i="7"/>
  <c r="AP157" i="7"/>
  <c r="AO157" i="7"/>
  <c r="AN157" i="7"/>
  <c r="AM157" i="7"/>
  <c r="AL157" i="7"/>
  <c r="AT157" i="7"/>
  <c r="AP149" i="7"/>
  <c r="AO149" i="7"/>
  <c r="AN149" i="7"/>
  <c r="AM149" i="7"/>
  <c r="AL149" i="7"/>
  <c r="AT149" i="7"/>
  <c r="AS149" i="7"/>
  <c r="AR149" i="7"/>
  <c r="AQ149" i="7"/>
  <c r="AO141" i="7"/>
  <c r="AN141" i="7"/>
  <c r="AM141" i="7"/>
  <c r="AL141" i="7"/>
  <c r="AT141" i="7"/>
  <c r="AS141" i="7"/>
  <c r="AR141" i="7"/>
  <c r="AQ141" i="7"/>
  <c r="AP141" i="7"/>
  <c r="AN133" i="7"/>
  <c r="AM133" i="7"/>
  <c r="AL133" i="7"/>
  <c r="AT133" i="7"/>
  <c r="AO161" i="7"/>
  <c r="AN161" i="7"/>
  <c r="AM161" i="7"/>
  <c r="AL161" i="7"/>
  <c r="AT161" i="7"/>
  <c r="AS161" i="7"/>
  <c r="AR161" i="7"/>
  <c r="AQ161" i="7"/>
  <c r="AP161" i="7"/>
  <c r="AO152" i="7"/>
  <c r="AN152" i="7"/>
  <c r="AM152" i="7"/>
  <c r="AL152" i="7"/>
  <c r="AT152" i="7"/>
  <c r="AS152" i="7"/>
  <c r="AR152" i="7"/>
  <c r="AQ152" i="7"/>
  <c r="AP152" i="7"/>
  <c r="AN144" i="7"/>
  <c r="AM144" i="7"/>
  <c r="AL144" i="7"/>
  <c r="AT144" i="7"/>
  <c r="AS144" i="7"/>
  <c r="AR144" i="7"/>
  <c r="AQ144" i="7"/>
  <c r="AP144" i="7"/>
  <c r="AO144" i="7"/>
  <c r="AT136" i="7"/>
  <c r="AS136" i="7"/>
  <c r="AR136" i="7"/>
  <c r="AQ136" i="7"/>
  <c r="AP136" i="7"/>
  <c r="AO136" i="7"/>
  <c r="AN136" i="7"/>
  <c r="AM136" i="7"/>
  <c r="AL136" i="7"/>
  <c r="AJ94" i="7"/>
  <c r="AO162" i="7"/>
  <c r="AN162" i="7"/>
  <c r="AM162" i="7"/>
  <c r="AL162" i="7"/>
  <c r="AT162" i="7"/>
  <c r="AS162" i="7"/>
  <c r="AR162" i="7"/>
  <c r="AQ162" i="7"/>
  <c r="AP162" i="7"/>
  <c r="AR155" i="7"/>
  <c r="AQ155" i="7"/>
  <c r="AP155" i="7"/>
  <c r="AO155" i="7"/>
  <c r="AN155" i="7"/>
  <c r="AM155" i="7"/>
  <c r="AL155" i="7"/>
  <c r="AT155" i="7"/>
  <c r="AS155" i="7"/>
  <c r="AT147" i="7"/>
  <c r="AS147" i="7"/>
  <c r="AR147" i="7"/>
  <c r="AQ147" i="7"/>
  <c r="AP147" i="7"/>
  <c r="AO147" i="7"/>
  <c r="AN147" i="7"/>
  <c r="AM147" i="7"/>
  <c r="AL147" i="7"/>
  <c r="AR139" i="7"/>
  <c r="AQ139" i="7"/>
  <c r="AP139" i="7"/>
  <c r="AO139" i="7"/>
  <c r="AN139" i="7"/>
  <c r="AM139" i="7"/>
  <c r="AL139" i="7"/>
  <c r="AT139" i="7"/>
  <c r="AS139" i="7"/>
  <c r="AT127" i="7"/>
  <c r="AS127" i="7"/>
  <c r="AR127" i="7"/>
  <c r="AQ127" i="7"/>
  <c r="AP127" i="7"/>
  <c r="AO127" i="7"/>
  <c r="AN127" i="7"/>
  <c r="AM127" i="7"/>
  <c r="AL127" i="7"/>
  <c r="AH94" i="7"/>
  <c r="AS132" i="7"/>
  <c r="AR132" i="7"/>
  <c r="AR131" i="7"/>
  <c r="AQ131" i="7"/>
  <c r="AT124" i="7"/>
  <c r="AS124" i="7"/>
  <c r="AR124" i="7"/>
  <c r="AQ124" i="7"/>
  <c r="AP124" i="7"/>
  <c r="AO124" i="7"/>
  <c r="AN124" i="7"/>
  <c r="AM124" i="7"/>
  <c r="AL124" i="7"/>
  <c r="Z84" i="7"/>
  <c r="AU84" i="7"/>
  <c r="G84" i="7"/>
  <c r="AS58" i="7"/>
  <c r="AR58" i="7"/>
  <c r="AQ58" i="7"/>
  <c r="AR122" i="7"/>
  <c r="AQ122" i="7"/>
  <c r="AP122" i="7"/>
  <c r="AO122" i="7"/>
  <c r="AN122" i="7"/>
  <c r="AM122" i="7"/>
  <c r="AL122" i="7"/>
  <c r="Z86" i="7"/>
  <c r="G86" i="7"/>
  <c r="AU86" i="7"/>
  <c r="Z60" i="7"/>
  <c r="AU60" i="7"/>
  <c r="G60" i="7"/>
  <c r="AT130" i="7"/>
  <c r="AS130" i="7"/>
  <c r="AR130" i="7"/>
  <c r="AQ130" i="7"/>
  <c r="AP130" i="7"/>
  <c r="AO130" i="7"/>
  <c r="AN130" i="7"/>
  <c r="AM130" i="7"/>
  <c r="AL130" i="7"/>
  <c r="AS125" i="7"/>
  <c r="AR125" i="7"/>
  <c r="AQ125" i="7"/>
  <c r="AP125" i="7"/>
  <c r="AO125" i="7"/>
  <c r="AN125" i="7"/>
  <c r="AM125" i="7"/>
  <c r="AL125" i="7"/>
  <c r="AS121" i="7"/>
  <c r="AR121" i="7"/>
  <c r="AQ121" i="7"/>
  <c r="AP121" i="7"/>
  <c r="AO121" i="7"/>
  <c r="AN121" i="7"/>
  <c r="AM121" i="7"/>
  <c r="AL121" i="7"/>
  <c r="AT116" i="7"/>
  <c r="AS116" i="7"/>
  <c r="AR116" i="7"/>
  <c r="AQ116" i="7"/>
  <c r="AP116" i="7"/>
  <c r="AO116" i="7"/>
  <c r="AN116" i="7"/>
  <c r="AM116" i="7"/>
  <c r="AL116" i="7"/>
  <c r="AS114" i="7"/>
  <c r="AP96" i="7"/>
  <c r="AN95" i="7"/>
  <c r="AM95" i="7"/>
  <c r="AL95" i="7"/>
  <c r="AP54" i="7"/>
  <c r="AO54" i="7"/>
  <c r="AN54" i="7"/>
  <c r="AM54" i="7"/>
  <c r="AL54" i="7"/>
  <c r="AT54" i="7"/>
  <c r="AS54" i="7"/>
  <c r="AR54" i="7"/>
  <c r="AQ54" i="7"/>
  <c r="AO132" i="7"/>
  <c r="AN132" i="7"/>
  <c r="AM132" i="7"/>
  <c r="AL132" i="7"/>
  <c r="AT129" i="7"/>
  <c r="AS129" i="7"/>
  <c r="AR129" i="7"/>
  <c r="AQ129" i="7"/>
  <c r="AP129" i="7"/>
  <c r="AO129" i="7"/>
  <c r="AN129" i="7"/>
  <c r="AM129" i="7"/>
  <c r="AL129" i="7"/>
  <c r="AQ115" i="7"/>
  <c r="AP115" i="7"/>
  <c r="AO115" i="7"/>
  <c r="AN115" i="7"/>
  <c r="AM115" i="7"/>
  <c r="AL115" i="7"/>
  <c r="AS115" i="7"/>
  <c r="AR115" i="7"/>
  <c r="AS97" i="7"/>
  <c r="AR97" i="7"/>
  <c r="AQ97" i="7"/>
  <c r="AP97" i="7"/>
  <c r="AO97" i="7"/>
  <c r="AN97" i="7"/>
  <c r="AM97" i="7"/>
  <c r="AL97" i="7"/>
  <c r="AT92" i="7"/>
  <c r="AS92" i="7"/>
  <c r="AR92" i="7"/>
  <c r="AQ92" i="7"/>
  <c r="AP92" i="7"/>
  <c r="AO92" i="7"/>
  <c r="AN92" i="7"/>
  <c r="AM92" i="7"/>
  <c r="AL92" i="7"/>
  <c r="G34" i="7"/>
  <c r="Z34" i="7"/>
  <c r="AU34" i="7"/>
  <c r="AT126" i="7"/>
  <c r="AS126" i="7"/>
  <c r="AR126" i="7"/>
  <c r="AQ126" i="7"/>
  <c r="AP126" i="7"/>
  <c r="AO126" i="7"/>
  <c r="AN126" i="7"/>
  <c r="AM126" i="7"/>
  <c r="AL126" i="7"/>
  <c r="AS123" i="7"/>
  <c r="AR123" i="7"/>
  <c r="AQ123" i="7"/>
  <c r="AP123" i="7"/>
  <c r="AO123" i="7"/>
  <c r="AN123" i="7"/>
  <c r="AM123" i="7"/>
  <c r="AL123" i="7"/>
  <c r="AR114" i="7"/>
  <c r="AQ114" i="7"/>
  <c r="AP114" i="7"/>
  <c r="AO114" i="7"/>
  <c r="AN114" i="7"/>
  <c r="AM114" i="7"/>
  <c r="AL114" i="7"/>
  <c r="AT108" i="7"/>
  <c r="AS108" i="7"/>
  <c r="AR108" i="7"/>
  <c r="AQ108" i="7"/>
  <c r="AP108" i="7"/>
  <c r="AO108" i="7"/>
  <c r="AN108" i="7"/>
  <c r="AM108" i="7"/>
  <c r="AL108" i="7"/>
  <c r="Z88" i="7"/>
  <c r="G88" i="7"/>
  <c r="AU88" i="7"/>
  <c r="AT82" i="7"/>
  <c r="AS82" i="7"/>
  <c r="AR82" i="7"/>
  <c r="AQ82" i="7"/>
  <c r="AP82" i="7"/>
  <c r="AO82" i="7"/>
  <c r="AN82" i="7"/>
  <c r="AM82" i="7"/>
  <c r="AL82" i="7"/>
  <c r="AS107" i="7"/>
  <c r="AR107" i="7"/>
  <c r="AQ107" i="7"/>
  <c r="AP107" i="7"/>
  <c r="AO107" i="7"/>
  <c r="AN107" i="7"/>
  <c r="AM107" i="7"/>
  <c r="AL107" i="7"/>
  <c r="AO98" i="7"/>
  <c r="AN98" i="7"/>
  <c r="AM98" i="7"/>
  <c r="AL98" i="7"/>
  <c r="AT98" i="7"/>
  <c r="AS98" i="7"/>
  <c r="AR98" i="7"/>
  <c r="AQ98" i="7"/>
  <c r="AP98" i="7"/>
  <c r="AU73" i="7"/>
  <c r="G73" i="7"/>
  <c r="AS43" i="7"/>
  <c r="AR43" i="7"/>
  <c r="AQ43" i="7"/>
  <c r="AP43" i="7"/>
  <c r="AO43" i="7"/>
  <c r="AN43" i="7"/>
  <c r="AM43" i="7"/>
  <c r="AL43" i="7"/>
  <c r="AT43" i="7"/>
  <c r="AP120" i="7"/>
  <c r="AO120" i="7"/>
  <c r="AN120" i="7"/>
  <c r="AM120" i="7"/>
  <c r="AL120" i="7"/>
  <c r="AN118" i="7"/>
  <c r="AM118" i="7"/>
  <c r="AL118" i="7"/>
  <c r="AP112" i="7"/>
  <c r="AO112" i="7"/>
  <c r="AN112" i="7"/>
  <c r="AM112" i="7"/>
  <c r="AL112" i="7"/>
  <c r="AP104" i="7"/>
  <c r="AO104" i="7"/>
  <c r="AN104" i="7"/>
  <c r="AM104" i="7"/>
  <c r="AL104" i="7"/>
  <c r="AT99" i="7"/>
  <c r="AS99" i="7"/>
  <c r="AR99" i="7"/>
  <c r="AQ99" i="7"/>
  <c r="AP99" i="7"/>
  <c r="AO99" i="7"/>
  <c r="AN99" i="7"/>
  <c r="AM99" i="7"/>
  <c r="AL99" i="7"/>
  <c r="AQ96" i="7"/>
  <c r="AP95" i="7"/>
  <c r="AO95" i="7"/>
  <c r="AU81" i="7"/>
  <c r="G81" i="7"/>
  <c r="G80" i="7"/>
  <c r="G79" i="7"/>
  <c r="Z79" i="7"/>
  <c r="AU79" i="7"/>
  <c r="G78" i="7"/>
  <c r="G75" i="7"/>
  <c r="AU75" i="7"/>
  <c r="AT72" i="7"/>
  <c r="AS72" i="7"/>
  <c r="AR72" i="7"/>
  <c r="AQ72" i="7"/>
  <c r="AP72" i="7"/>
  <c r="AO72" i="7"/>
  <c r="AN72" i="7"/>
  <c r="AM72" i="7"/>
  <c r="AL72" i="7"/>
  <c r="AN64" i="7"/>
  <c r="AM64" i="7"/>
  <c r="AL64" i="7"/>
  <c r="AT64" i="7"/>
  <c r="AS64" i="7"/>
  <c r="AR64" i="7"/>
  <c r="AQ64" i="7"/>
  <c r="AP64" i="7"/>
  <c r="AO64" i="7"/>
  <c r="G61" i="7"/>
  <c r="AU61" i="7"/>
  <c r="Z61" i="7"/>
  <c r="G93" i="7"/>
  <c r="AU93" i="7"/>
  <c r="AU89" i="7"/>
  <c r="G89" i="7"/>
  <c r="G87" i="7"/>
  <c r="Z87" i="7"/>
  <c r="AU87" i="7"/>
  <c r="G83" i="7"/>
  <c r="AU83" i="7"/>
  <c r="G82" i="7"/>
  <c r="Z82" i="7"/>
  <c r="Z76" i="7"/>
  <c r="AU76" i="7"/>
  <c r="G71" i="7"/>
  <c r="Z71" i="7"/>
  <c r="AU71" i="7"/>
  <c r="AU47" i="7"/>
  <c r="G47" i="7"/>
  <c r="Z47" i="7"/>
  <c r="P93" i="1"/>
  <c r="R93" i="1" s="1"/>
  <c r="T93" i="1" s="1"/>
  <c r="G93" i="1"/>
  <c r="K93" i="1"/>
  <c r="Z54" i="7"/>
  <c r="G54" i="7"/>
  <c r="AP48" i="7"/>
  <c r="AO48" i="7"/>
  <c r="AN48" i="7"/>
  <c r="AM48" i="7"/>
  <c r="AL48" i="7"/>
  <c r="AT48" i="7"/>
  <c r="AR48" i="7"/>
  <c r="AQ48" i="7"/>
  <c r="AS48" i="7"/>
  <c r="AU33" i="7"/>
  <c r="G33" i="7"/>
  <c r="Z33" i="7"/>
  <c r="BA8" i="7"/>
  <c r="AZ8" i="7"/>
  <c r="AX8" i="7"/>
  <c r="BB8" i="7"/>
  <c r="AS118" i="7"/>
  <c r="AR118" i="7"/>
  <c r="AQ118" i="7"/>
  <c r="AP118" i="7"/>
  <c r="AO118" i="7"/>
  <c r="AS110" i="7"/>
  <c r="AR110" i="7"/>
  <c r="AQ110" i="7"/>
  <c r="AP110" i="7"/>
  <c r="AO110" i="7"/>
  <c r="AN110" i="7"/>
  <c r="AM110" i="7"/>
  <c r="AL110" i="7"/>
  <c r="AS101" i="7"/>
  <c r="AR101" i="7"/>
  <c r="AQ101" i="7"/>
  <c r="AP101" i="7"/>
  <c r="AO101" i="7"/>
  <c r="AN101" i="7"/>
  <c r="AM101" i="7"/>
  <c r="AL101" i="7"/>
  <c r="AN96" i="7"/>
  <c r="AM96" i="7"/>
  <c r="AL96" i="7"/>
  <c r="G91" i="7"/>
  <c r="AU91" i="7"/>
  <c r="AO96" i="7"/>
  <c r="AU90" i="7"/>
  <c r="G74" i="7"/>
  <c r="Z74" i="7"/>
  <c r="AU74" i="7"/>
  <c r="AT59" i="7"/>
  <c r="AS59" i="7"/>
  <c r="AR59" i="7"/>
  <c r="AQ59" i="7"/>
  <c r="AP59" i="7"/>
  <c r="AO59" i="7"/>
  <c r="AN59" i="7"/>
  <c r="AM59" i="7"/>
  <c r="AL59" i="7"/>
  <c r="Z50" i="7"/>
  <c r="AU50" i="7"/>
  <c r="G50" i="7"/>
  <c r="AU80" i="7"/>
  <c r="AU78" i="7"/>
  <c r="Z70" i="7"/>
  <c r="AU70" i="7"/>
  <c r="AU68" i="7"/>
  <c r="G68" i="7"/>
  <c r="Z68" i="7"/>
  <c r="AU25" i="7"/>
  <c r="G25" i="7"/>
  <c r="Z25" i="7"/>
  <c r="AU67" i="7"/>
  <c r="G26" i="7"/>
  <c r="Z26" i="7"/>
  <c r="AU26" i="7"/>
  <c r="AU85" i="7"/>
  <c r="AU77" i="7"/>
  <c r="Z59" i="7"/>
  <c r="AT56" i="7"/>
  <c r="AS56" i="7"/>
  <c r="AR56" i="7"/>
  <c r="AQ56" i="7"/>
  <c r="AP56" i="7"/>
  <c r="AO56" i="7"/>
  <c r="AN56" i="7"/>
  <c r="AM56" i="7"/>
  <c r="AL56" i="7"/>
  <c r="AU55" i="7"/>
  <c r="G55" i="7"/>
  <c r="Z55" i="7"/>
  <c r="G39" i="7"/>
  <c r="AU39" i="7"/>
  <c r="Z39" i="7"/>
  <c r="AT37" i="7"/>
  <c r="AS37" i="7"/>
  <c r="AR37" i="7"/>
  <c r="AQ37" i="7"/>
  <c r="AP37" i="7"/>
  <c r="AO37" i="7"/>
  <c r="AN37" i="7"/>
  <c r="AM37" i="7"/>
  <c r="AL37" i="7"/>
  <c r="BA10" i="7"/>
  <c r="BB10" i="7"/>
  <c r="AT66" i="7"/>
  <c r="AS66" i="7"/>
  <c r="AR66" i="7"/>
  <c r="AQ66" i="7"/>
  <c r="AP66" i="7"/>
  <c r="AO66" i="7"/>
  <c r="AN66" i="7"/>
  <c r="AM66" i="7"/>
  <c r="AL66" i="7"/>
  <c r="AU63" i="7"/>
  <c r="G63" i="7"/>
  <c r="Z63" i="7"/>
  <c r="AT62" i="7"/>
  <c r="AS62" i="7"/>
  <c r="AR62" i="7"/>
  <c r="AQ62" i="7"/>
  <c r="AP62" i="7"/>
  <c r="AO62" i="7"/>
  <c r="AN62" i="7"/>
  <c r="AM62" i="7"/>
  <c r="AL62" i="7"/>
  <c r="AT58" i="7"/>
  <c r="AP58" i="7"/>
  <c r="AO58" i="7"/>
  <c r="AN58" i="7"/>
  <c r="AM58" i="7"/>
  <c r="AL58" i="7"/>
  <c r="G57" i="7"/>
  <c r="AU57" i="7"/>
  <c r="AT45" i="7"/>
  <c r="AS45" i="7"/>
  <c r="AR45" i="7"/>
  <c r="AQ45" i="7"/>
  <c r="AP45" i="7"/>
  <c r="AO45" i="7"/>
  <c r="AN45" i="7"/>
  <c r="AM45" i="7"/>
  <c r="AL45" i="7"/>
  <c r="Z43" i="7"/>
  <c r="G43" i="7"/>
  <c r="AS69" i="7"/>
  <c r="AR69" i="7"/>
  <c r="AQ69" i="7"/>
  <c r="AP69" i="7"/>
  <c r="AO69" i="7"/>
  <c r="AN69" i="7"/>
  <c r="AM69" i="7"/>
  <c r="AL69" i="7"/>
  <c r="Z66" i="7"/>
  <c r="G66" i="7"/>
  <c r="Z58" i="7"/>
  <c r="G58" i="7"/>
  <c r="Z52" i="7"/>
  <c r="AU52" i="7"/>
  <c r="G49" i="7"/>
  <c r="AU49" i="7"/>
  <c r="G23" i="7"/>
  <c r="Z23" i="7"/>
  <c r="AU23" i="7"/>
  <c r="AT69" i="7"/>
  <c r="AT38" i="7"/>
  <c r="AS38" i="7"/>
  <c r="AR38" i="7"/>
  <c r="AQ38" i="7"/>
  <c r="AP38" i="7"/>
  <c r="AO38" i="7"/>
  <c r="AN38" i="7"/>
  <c r="AM38" i="7"/>
  <c r="AL38" i="7"/>
  <c r="Z69" i="7"/>
  <c r="AT65" i="7"/>
  <c r="AS65" i="7"/>
  <c r="AR65" i="7"/>
  <c r="AQ65" i="7"/>
  <c r="AP65" i="7"/>
  <c r="AO65" i="7"/>
  <c r="AN65" i="7"/>
  <c r="AM65" i="7"/>
  <c r="AL65" i="7"/>
  <c r="G53" i="7"/>
  <c r="Z53" i="7"/>
  <c r="AU53" i="7"/>
  <c r="G38" i="7"/>
  <c r="Z38" i="7"/>
  <c r="G31" i="7"/>
  <c r="Z31" i="7"/>
  <c r="AU31" i="7"/>
  <c r="G44" i="7"/>
  <c r="AS41" i="7"/>
  <c r="AR41" i="7"/>
  <c r="AQ41" i="7"/>
  <c r="AP41" i="7"/>
  <c r="AO41" i="7"/>
  <c r="AN41" i="7"/>
  <c r="AM41" i="7"/>
  <c r="AL41" i="7"/>
  <c r="G36" i="7"/>
  <c r="AS35" i="7"/>
  <c r="AR35" i="7"/>
  <c r="AQ35" i="7"/>
  <c r="AP35" i="7"/>
  <c r="AO35" i="7"/>
  <c r="AN35" i="7"/>
  <c r="AM35" i="7"/>
  <c r="AL35" i="7"/>
  <c r="AS27" i="7"/>
  <c r="AR27" i="7"/>
  <c r="AQ27" i="7"/>
  <c r="AP27" i="7"/>
  <c r="AO27" i="7"/>
  <c r="AN27" i="7"/>
  <c r="AM27" i="7"/>
  <c r="AL27" i="7"/>
  <c r="AT22" i="7"/>
  <c r="AS22" i="7"/>
  <c r="AR22" i="7"/>
  <c r="AQ22" i="7"/>
  <c r="AP22" i="7"/>
  <c r="AO22" i="7"/>
  <c r="AN22" i="7"/>
  <c r="AM22" i="7"/>
  <c r="AL22" i="7"/>
  <c r="BJ6" i="7"/>
  <c r="BI6" i="7"/>
  <c r="BK6" i="7"/>
  <c r="BH6" i="7"/>
  <c r="BG6" i="7"/>
  <c r="BF6" i="7"/>
  <c r="BE6" i="7"/>
  <c r="BD6" i="7"/>
  <c r="BC6" i="7"/>
  <c r="BK2" i="7"/>
  <c r="BJ2" i="7"/>
  <c r="BI2" i="7"/>
  <c r="BH2" i="7"/>
  <c r="BG2" i="7"/>
  <c r="BF2" i="7"/>
  <c r="BE2" i="7"/>
  <c r="BD2" i="7"/>
  <c r="BC2" i="7"/>
  <c r="P61" i="1"/>
  <c r="R61" i="1" s="1"/>
  <c r="T61" i="1" s="1"/>
  <c r="G61" i="1"/>
  <c r="K61" i="1"/>
  <c r="G40" i="7"/>
  <c r="AU40" i="7"/>
  <c r="G32" i="7"/>
  <c r="AU32" i="7"/>
  <c r="Z28" i="7"/>
  <c r="AU28" i="7"/>
  <c r="G24" i="7"/>
  <c r="AU24" i="7"/>
  <c r="P112" i="1"/>
  <c r="R112" i="1" s="1"/>
  <c r="T112" i="1" s="1"/>
  <c r="G112" i="1"/>
  <c r="K112" i="1"/>
  <c r="P88" i="1"/>
  <c r="G88" i="1"/>
  <c r="K88" i="1"/>
  <c r="AU51" i="7"/>
  <c r="BH3" i="7"/>
  <c r="BG3" i="7"/>
  <c r="BF3" i="7"/>
  <c r="P68" i="1"/>
  <c r="R68" i="1"/>
  <c r="T68" i="1" s="1"/>
  <c r="G68" i="1"/>
  <c r="J68" i="1"/>
  <c r="BK4" i="7"/>
  <c r="BJ4" i="7"/>
  <c r="BI4" i="7"/>
  <c r="BH4" i="7"/>
  <c r="BG4" i="7"/>
  <c r="BF4" i="7"/>
  <c r="BE4" i="7"/>
  <c r="BD4" i="7"/>
  <c r="BC4" i="7"/>
  <c r="P92" i="1"/>
  <c r="G92" i="1"/>
  <c r="K92" i="1"/>
  <c r="P75" i="1"/>
  <c r="G75" i="1"/>
  <c r="J75" i="1"/>
  <c r="Z21" i="7"/>
  <c r="AU21" i="7"/>
  <c r="P100" i="1"/>
  <c r="R100" i="1" s="1"/>
  <c r="T100" i="1" s="1"/>
  <c r="G100" i="1"/>
  <c r="K100" i="1"/>
  <c r="P83" i="1"/>
  <c r="R83" i="1" s="1"/>
  <c r="T83" i="1" s="1"/>
  <c r="G83" i="1"/>
  <c r="K83" i="1"/>
  <c r="P70" i="1"/>
  <c r="R70" i="1" s="1"/>
  <c r="T70" i="1" s="1"/>
  <c r="G70" i="1"/>
  <c r="J70" i="1"/>
  <c r="P67" i="1"/>
  <c r="R67" i="1" s="1"/>
  <c r="T67" i="1" s="1"/>
  <c r="G67" i="1"/>
  <c r="K67" i="1"/>
  <c r="G45" i="7"/>
  <c r="Z45" i="7"/>
  <c r="Z42" i="7"/>
  <c r="AU42" i="7"/>
  <c r="G37" i="7"/>
  <c r="Z37" i="7"/>
  <c r="AT30" i="7"/>
  <c r="AS30" i="7"/>
  <c r="AR30" i="7"/>
  <c r="AQ30" i="7"/>
  <c r="AP30" i="7"/>
  <c r="AO30" i="7"/>
  <c r="AN30" i="7"/>
  <c r="AM30" i="7"/>
  <c r="AL30" i="7"/>
  <c r="P107" i="1"/>
  <c r="R107" i="1" s="1"/>
  <c r="T107" i="1" s="1"/>
  <c r="G107" i="1"/>
  <c r="K107" i="1"/>
  <c r="AU44" i="7"/>
  <c r="AU36" i="7"/>
  <c r="AQ29" i="7"/>
  <c r="AP29" i="7"/>
  <c r="AO29" i="7"/>
  <c r="AN29" i="7"/>
  <c r="AM29" i="7"/>
  <c r="AL29" i="7"/>
  <c r="AT29" i="7"/>
  <c r="AS29" i="7"/>
  <c r="AR29" i="7"/>
  <c r="P115" i="1"/>
  <c r="R115" i="1" s="1"/>
  <c r="T115" i="1" s="1"/>
  <c r="G115" i="1"/>
  <c r="K115" i="1"/>
  <c r="P102" i="1"/>
  <c r="R102" i="1" s="1"/>
  <c r="T102" i="1" s="1"/>
  <c r="G102" i="1"/>
  <c r="K102" i="1"/>
  <c r="P99" i="1"/>
  <c r="G99" i="1"/>
  <c r="K99" i="1"/>
  <c r="F80" i="1"/>
  <c r="E43" i="3"/>
  <c r="P117" i="1"/>
  <c r="R117" i="1" s="1"/>
  <c r="T117" i="1" s="1"/>
  <c r="G117" i="1"/>
  <c r="J117" i="1"/>
  <c r="R105" i="1"/>
  <c r="T105" i="1" s="1"/>
  <c r="P85" i="1"/>
  <c r="R85" i="1" s="1"/>
  <c r="T85" i="1" s="1"/>
  <c r="G85" i="1"/>
  <c r="K85" i="1"/>
  <c r="Z29" i="7"/>
  <c r="BJ7" i="7"/>
  <c r="BI7" i="7"/>
  <c r="BH7" i="7"/>
  <c r="BG7" i="7"/>
  <c r="BF7" i="7"/>
  <c r="BE7" i="7"/>
  <c r="BD7" i="7"/>
  <c r="BC7" i="7"/>
  <c r="BJ5" i="7"/>
  <c r="BI5" i="7"/>
  <c r="BH5" i="7"/>
  <c r="BG5" i="7"/>
  <c r="BF5" i="7"/>
  <c r="BE5" i="7"/>
  <c r="BD5" i="7"/>
  <c r="BC5" i="7"/>
  <c r="BJ3" i="7"/>
  <c r="BI3" i="7"/>
  <c r="P109" i="1"/>
  <c r="R109" i="1" s="1"/>
  <c r="T109" i="1" s="1"/>
  <c r="G109" i="1"/>
  <c r="K109" i="1"/>
  <c r="G94" i="1"/>
  <c r="P77" i="1"/>
  <c r="R77" i="1" s="1"/>
  <c r="T77" i="1" s="1"/>
  <c r="G77" i="1"/>
  <c r="K77" i="1"/>
  <c r="G28" i="1"/>
  <c r="K28" i="1"/>
  <c r="P28" i="1"/>
  <c r="E25" i="3"/>
  <c r="P116" i="1"/>
  <c r="R116" i="1" s="1"/>
  <c r="T116" i="1" s="1"/>
  <c r="G116" i="1"/>
  <c r="J116" i="1"/>
  <c r="P104" i="1"/>
  <c r="R104" i="1" s="1"/>
  <c r="T104" i="1" s="1"/>
  <c r="G104" i="1"/>
  <c r="K104" i="1"/>
  <c r="P91" i="1"/>
  <c r="R91" i="1" s="1"/>
  <c r="T91" i="1" s="1"/>
  <c r="G91" i="1"/>
  <c r="K91" i="1"/>
  <c r="P84" i="1"/>
  <c r="R84" i="1" s="1"/>
  <c r="T84" i="1" s="1"/>
  <c r="G84" i="1"/>
  <c r="K84" i="1"/>
  <c r="P72" i="1"/>
  <c r="R72" i="1" s="1"/>
  <c r="T72" i="1" s="1"/>
  <c r="G72" i="1"/>
  <c r="K72" i="1"/>
  <c r="G118" i="1"/>
  <c r="K118" i="1"/>
  <c r="P101" i="1"/>
  <c r="R101" i="1" s="1"/>
  <c r="T101" i="1" s="1"/>
  <c r="G101" i="1"/>
  <c r="K101" i="1"/>
  <c r="G86" i="1"/>
  <c r="K86" i="1"/>
  <c r="P69" i="1"/>
  <c r="R69" i="1" s="1"/>
  <c r="T69" i="1" s="1"/>
  <c r="G69" i="1"/>
  <c r="J69" i="1"/>
  <c r="BE3" i="7"/>
  <c r="BD3" i="7"/>
  <c r="BC3" i="7"/>
  <c r="E20" i="3"/>
  <c r="P108" i="1"/>
  <c r="R108" i="1"/>
  <c r="T108" i="1" s="1"/>
  <c r="G108" i="1"/>
  <c r="K108" i="1"/>
  <c r="P96" i="1"/>
  <c r="R96" i="1" s="1"/>
  <c r="T96" i="1" s="1"/>
  <c r="G96" i="1"/>
  <c r="K96" i="1"/>
  <c r="P76" i="1"/>
  <c r="R76" i="1" s="1"/>
  <c r="T76" i="1" s="1"/>
  <c r="G76" i="1"/>
  <c r="K76" i="1"/>
  <c r="G27" i="1"/>
  <c r="P27" i="1"/>
  <c r="R27" i="1" s="1"/>
  <c r="P24" i="1"/>
  <c r="R24" i="1" s="1"/>
  <c r="T24" i="1" s="1"/>
  <c r="G119" i="1"/>
  <c r="K119" i="1"/>
  <c r="G111" i="1"/>
  <c r="K111" i="1"/>
  <c r="G103" i="1"/>
  <c r="K103" i="1"/>
  <c r="G95" i="1"/>
  <c r="K95" i="1"/>
  <c r="G87" i="1"/>
  <c r="K87" i="1"/>
  <c r="G79" i="1"/>
  <c r="K79" i="1"/>
  <c r="G71" i="1"/>
  <c r="G63" i="1"/>
  <c r="K63" i="1"/>
  <c r="G55" i="1"/>
  <c r="J55" i="1"/>
  <c r="G47" i="1"/>
  <c r="K47" i="1"/>
  <c r="G39" i="1"/>
  <c r="K39" i="1"/>
  <c r="K167" i="7"/>
  <c r="D15" i="1"/>
  <c r="C19" i="1" s="1"/>
  <c r="D13" i="7"/>
  <c r="R66" i="1"/>
  <c r="T66" i="1" s="1"/>
  <c r="K166" i="7"/>
  <c r="G165" i="7"/>
  <c r="Z165" i="7"/>
  <c r="AU165" i="7"/>
  <c r="AU164" i="7"/>
  <c r="AU166" i="7"/>
  <c r="AU168" i="7"/>
  <c r="AU167" i="7"/>
  <c r="D16" i="1"/>
  <c r="D19" i="1" s="1"/>
  <c r="G21" i="1"/>
  <c r="H21" i="1"/>
  <c r="P21" i="1"/>
  <c r="R21" i="1" s="1"/>
  <c r="Z164" i="7"/>
  <c r="G164" i="7"/>
  <c r="P168" i="7"/>
  <c r="R168" i="7" s="1"/>
  <c r="T168" i="7" s="1"/>
  <c r="G168" i="7"/>
  <c r="Z168" i="7"/>
  <c r="P60" i="1"/>
  <c r="R60" i="1" s="1"/>
  <c r="T60" i="1" s="1"/>
  <c r="P52" i="1"/>
  <c r="R52" i="1" s="1"/>
  <c r="T52" i="1" s="1"/>
  <c r="P44" i="1"/>
  <c r="R44" i="1" s="1"/>
  <c r="T44" i="1" s="1"/>
  <c r="P36" i="1"/>
  <c r="R36" i="1" s="1"/>
  <c r="T36" i="1" s="1"/>
  <c r="P26" i="1"/>
  <c r="R26" i="1" s="1"/>
  <c r="T26" i="1" s="1"/>
  <c r="W7" i="1"/>
  <c r="P62" i="1"/>
  <c r="R62" i="1" s="1"/>
  <c r="T62" i="1" s="1"/>
  <c r="P54" i="1"/>
  <c r="R54" i="1" s="1"/>
  <c r="T54" i="1" s="1"/>
  <c r="P46" i="1"/>
  <c r="R46" i="1" s="1"/>
  <c r="T46" i="1" s="1"/>
  <c r="P38" i="1"/>
  <c r="R38" i="1" s="1"/>
  <c r="T38" i="1" s="1"/>
  <c r="P30" i="1"/>
  <c r="R30" i="1" s="1"/>
  <c r="T30" i="1" s="1"/>
  <c r="W5" i="1"/>
  <c r="P59" i="1"/>
  <c r="R59" i="1" s="1"/>
  <c r="T59" i="1" s="1"/>
  <c r="P51" i="1"/>
  <c r="R51" i="1" s="1"/>
  <c r="T51" i="1" s="1"/>
  <c r="P43" i="1"/>
  <c r="R43" i="1" s="1"/>
  <c r="T43" i="1" s="1"/>
  <c r="P35" i="1"/>
  <c r="R35" i="1" s="1"/>
  <c r="T35" i="1" s="1"/>
  <c r="P25" i="1"/>
  <c r="R25" i="1" s="1"/>
  <c r="T25" i="1" s="1"/>
  <c r="W10" i="1"/>
  <c r="W4" i="1"/>
  <c r="P64" i="1"/>
  <c r="R64" i="1" s="1"/>
  <c r="T64" i="1" s="1"/>
  <c r="P56" i="1"/>
  <c r="R56" i="1" s="1"/>
  <c r="T56" i="1" s="1"/>
  <c r="P48" i="1"/>
  <c r="R48" i="1"/>
  <c r="T48" i="1" s="1"/>
  <c r="P40" i="1"/>
  <c r="R40" i="1"/>
  <c r="T40" i="1" s="1"/>
  <c r="P32" i="1"/>
  <c r="R32" i="1" s="1"/>
  <c r="T32" i="1" s="1"/>
  <c r="P22" i="1"/>
  <c r="R22" i="1" s="1"/>
  <c r="T22" i="1" s="1"/>
  <c r="W9" i="1"/>
  <c r="W3" i="1"/>
  <c r="P53" i="1"/>
  <c r="R53" i="1"/>
  <c r="T53" i="1" s="1"/>
  <c r="P45" i="1"/>
  <c r="R45" i="1" s="1"/>
  <c r="T45" i="1" s="1"/>
  <c r="P37" i="1"/>
  <c r="R37" i="1" s="1"/>
  <c r="T37" i="1" s="1"/>
  <c r="P29" i="1"/>
  <c r="R29" i="1" s="1"/>
  <c r="T29" i="1" s="1"/>
  <c r="W13" i="1"/>
  <c r="W2" i="1"/>
  <c r="P50" i="1"/>
  <c r="R50" i="1" s="1"/>
  <c r="T50" i="1" s="1"/>
  <c r="P42" i="1"/>
  <c r="R42" i="1" s="1"/>
  <c r="T42" i="1" s="1"/>
  <c r="P34" i="1"/>
  <c r="R34" i="1" s="1"/>
  <c r="T34" i="1" s="1"/>
  <c r="AI116" i="7"/>
  <c r="AJ116" i="7"/>
  <c r="AK116" i="7"/>
  <c r="BB38" i="7"/>
  <c r="BA38" i="7"/>
  <c r="BA4" i="7"/>
  <c r="BB4" i="7"/>
  <c r="AI129" i="7"/>
  <c r="AH129" i="7"/>
  <c r="AJ129" i="7"/>
  <c r="AK129" i="7"/>
  <c r="AJ62" i="7"/>
  <c r="AI62" i="7"/>
  <c r="AK62" i="7"/>
  <c r="AJ138" i="7"/>
  <c r="AI138" i="7"/>
  <c r="AH138" i="7"/>
  <c r="AK138" i="7"/>
  <c r="BA51" i="7"/>
  <c r="BB51" i="7"/>
  <c r="AI43" i="7"/>
  <c r="AH43" i="7"/>
  <c r="AJ43" i="7"/>
  <c r="AK43" i="7"/>
  <c r="BB63" i="7"/>
  <c r="BA63" i="7"/>
  <c r="AZ63" i="7"/>
  <c r="AX63" i="7"/>
  <c r="BA2" i="7"/>
  <c r="AZ2" i="7"/>
  <c r="AX2" i="7"/>
  <c r="BB2" i="7"/>
  <c r="BA66" i="7"/>
  <c r="BB66" i="7"/>
  <c r="BB131" i="7"/>
  <c r="BA131" i="7"/>
  <c r="AI22" i="7"/>
  <c r="AJ22" i="7"/>
  <c r="AK22" i="7"/>
  <c r="BB22" i="7"/>
  <c r="BA22" i="7"/>
  <c r="AZ22" i="7"/>
  <c r="AX22" i="7"/>
  <c r="BA20" i="7"/>
  <c r="AZ20" i="7"/>
  <c r="AX20" i="7"/>
  <c r="BB20" i="7"/>
  <c r="BB79" i="7"/>
  <c r="BA79" i="7"/>
  <c r="AZ79" i="7"/>
  <c r="AX79" i="7"/>
  <c r="BB77" i="7"/>
  <c r="BA77" i="7"/>
  <c r="AJ135" i="7"/>
  <c r="AI135" i="7"/>
  <c r="AH135" i="7"/>
  <c r="AK135" i="7"/>
  <c r="BB14" i="7"/>
  <c r="BA14" i="7"/>
  <c r="BB109" i="7"/>
  <c r="BA109" i="7"/>
  <c r="AZ109" i="7"/>
  <c r="AX109" i="7"/>
  <c r="AJ154" i="7"/>
  <c r="AI154" i="7"/>
  <c r="AK154" i="7"/>
  <c r="BA36" i="7"/>
  <c r="AZ36" i="7"/>
  <c r="AX36" i="7"/>
  <c r="BB36" i="7"/>
  <c r="BB87" i="7"/>
  <c r="BA87" i="7"/>
  <c r="AZ87" i="7"/>
  <c r="AX87" i="7"/>
  <c r="BA121" i="7"/>
  <c r="AZ121" i="7"/>
  <c r="AX121" i="7"/>
  <c r="BB121" i="7"/>
  <c r="AI126" i="7"/>
  <c r="AJ126" i="7"/>
  <c r="AK126" i="7"/>
  <c r="BA7" i="7"/>
  <c r="AZ7" i="7"/>
  <c r="AX7" i="7"/>
  <c r="BB7" i="7"/>
  <c r="AJ45" i="7"/>
  <c r="AI45" i="7"/>
  <c r="AH45" i="7"/>
  <c r="AK45" i="7"/>
  <c r="AT87" i="7"/>
  <c r="AS87" i="7"/>
  <c r="AR87" i="7"/>
  <c r="AQ87" i="7"/>
  <c r="AP87" i="7"/>
  <c r="AO87" i="7"/>
  <c r="AN87" i="7"/>
  <c r="AM87" i="7"/>
  <c r="AL87" i="7"/>
  <c r="AJ115" i="7"/>
  <c r="AI115" i="7"/>
  <c r="AK115" i="7"/>
  <c r="J71" i="1"/>
  <c r="K33" i="7"/>
  <c r="AI99" i="7"/>
  <c r="AH99" i="7"/>
  <c r="AJ99" i="7"/>
  <c r="AK99" i="7"/>
  <c r="AT86" i="7"/>
  <c r="AS86" i="7"/>
  <c r="AR86" i="7"/>
  <c r="AQ86" i="7"/>
  <c r="AP86" i="7"/>
  <c r="AO86" i="7"/>
  <c r="AN86" i="7"/>
  <c r="AM86" i="7"/>
  <c r="AL86" i="7"/>
  <c r="AJ124" i="7"/>
  <c r="AI124" i="7"/>
  <c r="AH124" i="7"/>
  <c r="AK124" i="7"/>
  <c r="AJ139" i="7"/>
  <c r="AI139" i="7"/>
  <c r="AH139" i="7"/>
  <c r="AK139" i="7"/>
  <c r="AJ160" i="7"/>
  <c r="AI160" i="7"/>
  <c r="AK160" i="7"/>
  <c r="BA35" i="7"/>
  <c r="AZ35" i="7"/>
  <c r="AX35" i="7"/>
  <c r="BB35" i="7"/>
  <c r="BB30" i="7"/>
  <c r="BA30" i="7"/>
  <c r="AZ30" i="7"/>
  <c r="AX30" i="7"/>
  <c r="BA46" i="7"/>
  <c r="AZ46" i="7"/>
  <c r="AX46" i="7"/>
  <c r="BB46" i="7"/>
  <c r="BA52" i="7"/>
  <c r="BB52" i="7"/>
  <c r="AJ156" i="7"/>
  <c r="AI156" i="7"/>
  <c r="AK156" i="7"/>
  <c r="BB53" i="7"/>
  <c r="BA53" i="7"/>
  <c r="AZ53" i="7"/>
  <c r="AX53" i="7"/>
  <c r="BA85" i="7"/>
  <c r="AZ85" i="7"/>
  <c r="AX85" i="7"/>
  <c r="BB85" i="7"/>
  <c r="BA104" i="7"/>
  <c r="BB104" i="7"/>
  <c r="BA83" i="7"/>
  <c r="AZ83" i="7"/>
  <c r="AX83" i="7"/>
  <c r="BB83" i="7"/>
  <c r="BA110" i="7"/>
  <c r="BB110" i="7"/>
  <c r="BA102" i="7"/>
  <c r="AZ102" i="7"/>
  <c r="AX102" i="7"/>
  <c r="BB102" i="7"/>
  <c r="K94" i="6"/>
  <c r="BJ17" i="5"/>
  <c r="BI17" i="5"/>
  <c r="BH17" i="5"/>
  <c r="BG17" i="5"/>
  <c r="BF17" i="5"/>
  <c r="BE17" i="5"/>
  <c r="BD17" i="5"/>
  <c r="BC17" i="5"/>
  <c r="BK17" i="5"/>
  <c r="K142" i="6"/>
  <c r="BA51" i="5"/>
  <c r="AZ51" i="5"/>
  <c r="AX51" i="5"/>
  <c r="BB51" i="5"/>
  <c r="BA84" i="5"/>
  <c r="BB84" i="5"/>
  <c r="BA41" i="5"/>
  <c r="AZ41" i="5"/>
  <c r="AX41" i="5"/>
  <c r="BB41" i="5"/>
  <c r="BA83" i="5"/>
  <c r="BB83" i="5"/>
  <c r="BB104" i="5"/>
  <c r="BA104" i="5"/>
  <c r="BA25" i="5"/>
  <c r="BB25" i="5"/>
  <c r="AJ48" i="5"/>
  <c r="AK48" i="5"/>
  <c r="AI48" i="5"/>
  <c r="AJ73" i="5"/>
  <c r="AK73" i="5"/>
  <c r="AI73" i="5"/>
  <c r="AI114" i="5"/>
  <c r="AH114" i="5"/>
  <c r="AB114" i="5"/>
  <c r="Y114" i="5"/>
  <c r="AK114" i="5"/>
  <c r="AJ114" i="5"/>
  <c r="BA96" i="5"/>
  <c r="BB96" i="5"/>
  <c r="BA39" i="5"/>
  <c r="AZ39" i="5"/>
  <c r="AX39" i="5"/>
  <c r="BB39" i="5"/>
  <c r="BA100" i="5"/>
  <c r="BB100" i="5"/>
  <c r="AI85" i="5"/>
  <c r="AH85" i="5"/>
  <c r="AA85" i="5"/>
  <c r="AJ85" i="5"/>
  <c r="AK85" i="5"/>
  <c r="BA126" i="5"/>
  <c r="BB126" i="5"/>
  <c r="AI128" i="5"/>
  <c r="AK128" i="5"/>
  <c r="AJ128" i="5"/>
  <c r="AI29" i="7"/>
  <c r="AH29" i="7"/>
  <c r="AB29" i="7"/>
  <c r="Y29" i="7"/>
  <c r="AJ29" i="7"/>
  <c r="AK29" i="7"/>
  <c r="AI66" i="7"/>
  <c r="AJ66" i="7"/>
  <c r="AK66" i="7"/>
  <c r="AT68" i="7"/>
  <c r="AS68" i="7"/>
  <c r="AR68" i="7"/>
  <c r="AQ68" i="7"/>
  <c r="AP68" i="7"/>
  <c r="AO68" i="7"/>
  <c r="AN68" i="7"/>
  <c r="AM68" i="7"/>
  <c r="AL68" i="7"/>
  <c r="AI59" i="7"/>
  <c r="AJ59" i="7"/>
  <c r="AK59" i="7"/>
  <c r="AJ96" i="7"/>
  <c r="AI96" i="7"/>
  <c r="AK96" i="7"/>
  <c r="AI104" i="7"/>
  <c r="AH104" i="7"/>
  <c r="AJ104" i="7"/>
  <c r="AK104" i="7"/>
  <c r="AI132" i="7"/>
  <c r="AJ132" i="7"/>
  <c r="AK132" i="7"/>
  <c r="AJ121" i="7"/>
  <c r="AI121" i="7"/>
  <c r="AH121" i="7"/>
  <c r="AK121" i="7"/>
  <c r="AJ147" i="7"/>
  <c r="AI147" i="7"/>
  <c r="AK147" i="7"/>
  <c r="AJ136" i="7"/>
  <c r="AI136" i="7"/>
  <c r="AK136" i="7"/>
  <c r="AJ133" i="7"/>
  <c r="AI133" i="7"/>
  <c r="AH133" i="7"/>
  <c r="AK133" i="7"/>
  <c r="BA28" i="7"/>
  <c r="BB28" i="7"/>
  <c r="BA39" i="7"/>
  <c r="AZ39" i="7"/>
  <c r="AX39" i="7"/>
  <c r="BB39" i="7"/>
  <c r="BA27" i="7"/>
  <c r="BB27" i="7"/>
  <c r="AA111" i="7"/>
  <c r="AB111" i="7"/>
  <c r="Y111" i="7"/>
  <c r="BB24" i="7"/>
  <c r="BA24" i="7"/>
  <c r="AZ24" i="7"/>
  <c r="AX24" i="7"/>
  <c r="BA56" i="7"/>
  <c r="AZ56" i="7"/>
  <c r="AX56" i="7"/>
  <c r="BB56" i="7"/>
  <c r="BA64" i="7"/>
  <c r="BB64" i="7"/>
  <c r="BB81" i="7"/>
  <c r="BA81" i="7"/>
  <c r="BB99" i="7"/>
  <c r="BA99" i="7"/>
  <c r="AZ99" i="7"/>
  <c r="AX99" i="7"/>
  <c r="AJ150" i="7"/>
  <c r="AI150" i="7"/>
  <c r="AK150" i="7"/>
  <c r="BB118" i="7"/>
  <c r="BA118" i="7"/>
  <c r="AZ118" i="7"/>
  <c r="AX118" i="7"/>
  <c r="BB107" i="7"/>
  <c r="BA107" i="7"/>
  <c r="K138" i="6"/>
  <c r="BA47" i="5"/>
  <c r="BB47" i="5"/>
  <c r="AJ89" i="5"/>
  <c r="AK89" i="5"/>
  <c r="AI89" i="5"/>
  <c r="AI63" i="5"/>
  <c r="AH63" i="5"/>
  <c r="AJ63" i="5"/>
  <c r="AK63" i="5"/>
  <c r="AJ81" i="5"/>
  <c r="AK81" i="5"/>
  <c r="AI81" i="5"/>
  <c r="BA67" i="5"/>
  <c r="BB67" i="5"/>
  <c r="BA86" i="5"/>
  <c r="AZ86" i="5"/>
  <c r="AX86" i="5"/>
  <c r="BB86" i="5"/>
  <c r="BA99" i="5"/>
  <c r="BB99" i="5"/>
  <c r="BA120" i="5"/>
  <c r="AZ120" i="5"/>
  <c r="AX120" i="5"/>
  <c r="BB120" i="5"/>
  <c r="BA123" i="5"/>
  <c r="BB123" i="5"/>
  <c r="BA102" i="5"/>
  <c r="AZ102" i="5"/>
  <c r="AX102" i="5"/>
  <c r="BB102" i="5"/>
  <c r="BA125" i="5"/>
  <c r="BB125" i="5"/>
  <c r="AI100" i="5"/>
  <c r="AH100" i="5"/>
  <c r="AK100" i="5"/>
  <c r="AJ100" i="5"/>
  <c r="AI125" i="5"/>
  <c r="AK125" i="5"/>
  <c r="AJ125" i="5"/>
  <c r="AI105" i="5"/>
  <c r="AK105" i="5"/>
  <c r="AJ105" i="5"/>
  <c r="AI116" i="5"/>
  <c r="AH116" i="5"/>
  <c r="AJ116" i="5"/>
  <c r="AK116" i="5"/>
  <c r="AI124" i="5"/>
  <c r="AH124" i="5"/>
  <c r="AJ124" i="5"/>
  <c r="AK124" i="5"/>
  <c r="AI65" i="7"/>
  <c r="AJ65" i="7"/>
  <c r="AK65" i="7"/>
  <c r="AJ58" i="7"/>
  <c r="AI58" i="7"/>
  <c r="AH58" i="7"/>
  <c r="AK58" i="7"/>
  <c r="AT74" i="7"/>
  <c r="AS74" i="7"/>
  <c r="AR74" i="7"/>
  <c r="AQ74" i="7"/>
  <c r="AP74" i="7"/>
  <c r="AO74" i="7"/>
  <c r="AN74" i="7"/>
  <c r="AM74" i="7"/>
  <c r="AL74" i="7"/>
  <c r="AI101" i="7"/>
  <c r="AH101" i="7"/>
  <c r="AJ101" i="7"/>
  <c r="AK101" i="7"/>
  <c r="AI112" i="7"/>
  <c r="AH112" i="7"/>
  <c r="AJ112" i="7"/>
  <c r="AK112" i="7"/>
  <c r="AI108" i="7"/>
  <c r="AJ108" i="7"/>
  <c r="AK108" i="7"/>
  <c r="AJ146" i="7"/>
  <c r="AI146" i="7"/>
  <c r="AH146" i="7"/>
  <c r="AK146" i="7"/>
  <c r="AJ159" i="7"/>
  <c r="AI159" i="7"/>
  <c r="AK159" i="7"/>
  <c r="AJ145" i="7"/>
  <c r="AI145" i="7"/>
  <c r="AK145" i="7"/>
  <c r="AJ113" i="7"/>
  <c r="AK113" i="7"/>
  <c r="AI113" i="7"/>
  <c r="BA58" i="7"/>
  <c r="BB58" i="7"/>
  <c r="BB71" i="7"/>
  <c r="BA71" i="7"/>
  <c r="BA88" i="7"/>
  <c r="BB88" i="7"/>
  <c r="BA61" i="7"/>
  <c r="AZ61" i="7"/>
  <c r="AX61" i="7"/>
  <c r="BB61" i="7"/>
  <c r="BB103" i="7"/>
  <c r="BA103" i="7"/>
  <c r="AZ103" i="7"/>
  <c r="AX103" i="7"/>
  <c r="BP16" i="6"/>
  <c r="BO16" i="6"/>
  <c r="BN16" i="6"/>
  <c r="BM16" i="6"/>
  <c r="BL16" i="6"/>
  <c r="BK16" i="6"/>
  <c r="BJ16" i="6"/>
  <c r="BI16" i="6"/>
  <c r="BQ16" i="6"/>
  <c r="AY113" i="6"/>
  <c r="AX113" i="6"/>
  <c r="AW113" i="6"/>
  <c r="AV113" i="6"/>
  <c r="AU113" i="6"/>
  <c r="AT113" i="6"/>
  <c r="AS113" i="6"/>
  <c r="AR113" i="6"/>
  <c r="AZ113" i="6"/>
  <c r="BA53" i="5"/>
  <c r="BB53" i="5"/>
  <c r="AJ56" i="5"/>
  <c r="AI56" i="5"/>
  <c r="AK56" i="5"/>
  <c r="AJ65" i="5"/>
  <c r="AK65" i="5"/>
  <c r="AI65" i="5"/>
  <c r="BA82" i="5"/>
  <c r="BB82" i="5"/>
  <c r="AK110" i="5"/>
  <c r="AI110" i="5"/>
  <c r="AH110" i="5"/>
  <c r="AJ110" i="5"/>
  <c r="AJ44" i="5"/>
  <c r="AK44" i="5"/>
  <c r="AI44" i="5"/>
  <c r="BA105" i="5"/>
  <c r="BB105" i="5"/>
  <c r="BA117" i="5"/>
  <c r="AZ117" i="5"/>
  <c r="AX117" i="5"/>
  <c r="BB117" i="5"/>
  <c r="BA114" i="5"/>
  <c r="BB114" i="5"/>
  <c r="AK53" i="5"/>
  <c r="AI53" i="5"/>
  <c r="AH53" i="5"/>
  <c r="AJ53" i="5"/>
  <c r="AJ52" i="5"/>
  <c r="AI52" i="5"/>
  <c r="AH52" i="5"/>
  <c r="AA52" i="5"/>
  <c r="AK52" i="5"/>
  <c r="BA119" i="5"/>
  <c r="BB119" i="5"/>
  <c r="BA127" i="5"/>
  <c r="AZ127" i="5"/>
  <c r="AX127" i="5"/>
  <c r="BB127" i="5"/>
  <c r="BA43" i="5"/>
  <c r="BB43" i="5"/>
  <c r="AI163" i="5"/>
  <c r="AH163" i="5"/>
  <c r="AJ163" i="5"/>
  <c r="AK163" i="5"/>
  <c r="AI110" i="7"/>
  <c r="AJ110" i="7"/>
  <c r="AK110" i="7"/>
  <c r="AJ64" i="7"/>
  <c r="AI64" i="7"/>
  <c r="AH64" i="7"/>
  <c r="AK64" i="7"/>
  <c r="AJ98" i="7"/>
  <c r="AI98" i="7"/>
  <c r="AK98" i="7"/>
  <c r="AJ114" i="7"/>
  <c r="AI114" i="7"/>
  <c r="AK114" i="7"/>
  <c r="AJ92" i="7"/>
  <c r="AI92" i="7"/>
  <c r="AH92" i="7"/>
  <c r="AK92" i="7"/>
  <c r="AJ54" i="7"/>
  <c r="AI54" i="7"/>
  <c r="AH54" i="7"/>
  <c r="AK54" i="7"/>
  <c r="AJ122" i="7"/>
  <c r="AI122" i="7"/>
  <c r="AK122" i="7"/>
  <c r="AA94" i="7"/>
  <c r="AB94" i="7"/>
  <c r="Y94" i="7"/>
  <c r="AJ155" i="7"/>
  <c r="AI155" i="7"/>
  <c r="AH155" i="7"/>
  <c r="AK155" i="7"/>
  <c r="AJ144" i="7"/>
  <c r="AI144" i="7"/>
  <c r="AK144" i="7"/>
  <c r="AJ141" i="7"/>
  <c r="AI141" i="7"/>
  <c r="AK141" i="7"/>
  <c r="AI105" i="7"/>
  <c r="AJ105" i="7"/>
  <c r="AK105" i="7"/>
  <c r="BB12" i="7"/>
  <c r="BA12" i="7"/>
  <c r="AZ12" i="7"/>
  <c r="AX12" i="7"/>
  <c r="BA37" i="7"/>
  <c r="AZ37" i="7"/>
  <c r="AX37" i="7"/>
  <c r="BB37" i="7"/>
  <c r="AA117" i="7"/>
  <c r="AB117" i="7"/>
  <c r="Y117" i="7"/>
  <c r="BA44" i="7"/>
  <c r="AZ44" i="7"/>
  <c r="AX44" i="7"/>
  <c r="BB44" i="7"/>
  <c r="AJ106" i="7"/>
  <c r="AI106" i="7"/>
  <c r="AH106" i="7"/>
  <c r="AK106" i="7"/>
  <c r="BB97" i="7"/>
  <c r="BA97" i="7"/>
  <c r="BB89" i="7"/>
  <c r="BA89" i="7"/>
  <c r="AZ89" i="7"/>
  <c r="AX89" i="7"/>
  <c r="AJ158" i="7"/>
  <c r="AI158" i="7"/>
  <c r="AK158" i="7"/>
  <c r="BA123" i="7"/>
  <c r="AZ123" i="7"/>
  <c r="AX123" i="7"/>
  <c r="BB123" i="7"/>
  <c r="BB117" i="7"/>
  <c r="BA117" i="7"/>
  <c r="AZ117" i="7"/>
  <c r="AX117" i="7"/>
  <c r="BA105" i="7"/>
  <c r="AZ105" i="7"/>
  <c r="AX105" i="7"/>
  <c r="BB105" i="7"/>
  <c r="BA116" i="7"/>
  <c r="BB116" i="7"/>
  <c r="BB95" i="7"/>
  <c r="BA95" i="7"/>
  <c r="AZ37" i="6"/>
  <c r="AY37" i="6"/>
  <c r="AX37" i="6"/>
  <c r="AW37" i="6"/>
  <c r="AV37" i="6"/>
  <c r="AU37" i="6"/>
  <c r="AT37" i="6"/>
  <c r="AS37" i="6"/>
  <c r="AR37" i="6"/>
  <c r="AZ129" i="6"/>
  <c r="AY129" i="6"/>
  <c r="AX129" i="6"/>
  <c r="AW129" i="6"/>
  <c r="AV129" i="6"/>
  <c r="AU129" i="6"/>
  <c r="AT129" i="6"/>
  <c r="AS129" i="6"/>
  <c r="AR129" i="6"/>
  <c r="BA19" i="5"/>
  <c r="AZ19" i="5"/>
  <c r="AX19" i="5"/>
  <c r="BB19" i="5"/>
  <c r="BA55" i="5"/>
  <c r="BB55" i="5"/>
  <c r="BA66" i="5"/>
  <c r="AZ66" i="5"/>
  <c r="AX66" i="5"/>
  <c r="BB66" i="5"/>
  <c r="AJ40" i="5"/>
  <c r="AK40" i="5"/>
  <c r="AI40" i="5"/>
  <c r="AH40" i="5"/>
  <c r="AA40" i="5"/>
  <c r="BB111" i="5"/>
  <c r="BA111" i="5"/>
  <c r="AZ111" i="5"/>
  <c r="AX111" i="5"/>
  <c r="AI122" i="5"/>
  <c r="AH122" i="5"/>
  <c r="AJ122" i="5"/>
  <c r="AK122" i="5"/>
  <c r="AI69" i="5"/>
  <c r="AJ69" i="5"/>
  <c r="AK69" i="5"/>
  <c r="AI115" i="5"/>
  <c r="AJ115" i="5"/>
  <c r="AK115" i="5"/>
  <c r="BB129" i="5"/>
  <c r="BA129" i="5"/>
  <c r="BB57" i="5"/>
  <c r="BA57" i="5"/>
  <c r="AZ57" i="5"/>
  <c r="AX57" i="5"/>
  <c r="BA118" i="5"/>
  <c r="AZ118" i="5"/>
  <c r="AX118" i="5"/>
  <c r="BB118" i="5"/>
  <c r="AK61" i="5"/>
  <c r="AI61" i="5"/>
  <c r="AH61" i="5"/>
  <c r="AJ61" i="5"/>
  <c r="BA80" i="5"/>
  <c r="BB80" i="5"/>
  <c r="AI99" i="5"/>
  <c r="AH99" i="5"/>
  <c r="AJ99" i="5"/>
  <c r="AK99" i="5"/>
  <c r="BA5" i="7"/>
  <c r="BB5" i="7"/>
  <c r="K94" i="1"/>
  <c r="BA6" i="7"/>
  <c r="AZ6" i="7"/>
  <c r="AX6" i="7"/>
  <c r="BB6" i="7"/>
  <c r="AJ38" i="7"/>
  <c r="AI38" i="7"/>
  <c r="AH38" i="7"/>
  <c r="AK38" i="7"/>
  <c r="AI69" i="7"/>
  <c r="AH69" i="7"/>
  <c r="AB69" i="7"/>
  <c r="Y69" i="7"/>
  <c r="AJ69" i="7"/>
  <c r="AK69" i="7"/>
  <c r="AJ37" i="7"/>
  <c r="AI37" i="7"/>
  <c r="AK37" i="7"/>
  <c r="AJ56" i="7"/>
  <c r="AI56" i="7"/>
  <c r="AH56" i="7"/>
  <c r="AK56" i="7"/>
  <c r="AJ72" i="7"/>
  <c r="AI72" i="7"/>
  <c r="AH72" i="7"/>
  <c r="AK72" i="7"/>
  <c r="J81" i="7"/>
  <c r="AI120" i="7"/>
  <c r="AH120" i="7"/>
  <c r="AJ120" i="7"/>
  <c r="AK120" i="7"/>
  <c r="AJ107" i="7"/>
  <c r="AI107" i="7"/>
  <c r="AK107" i="7"/>
  <c r="AI130" i="7"/>
  <c r="AJ130" i="7"/>
  <c r="AK130" i="7"/>
  <c r="AI127" i="7"/>
  <c r="AJ127" i="7"/>
  <c r="AK127" i="7"/>
  <c r="AA109" i="7"/>
  <c r="AB109" i="7"/>
  <c r="Y109" i="7"/>
  <c r="AJ134" i="7"/>
  <c r="AI134" i="7"/>
  <c r="AH134" i="7"/>
  <c r="AK134" i="7"/>
  <c r="BB73" i="7"/>
  <c r="BA73" i="7"/>
  <c r="AZ73" i="7"/>
  <c r="AX73" i="7"/>
  <c r="BB65" i="7"/>
  <c r="BA65" i="7"/>
  <c r="BA82" i="7"/>
  <c r="BB82" i="7"/>
  <c r="BA91" i="7"/>
  <c r="AZ91" i="7"/>
  <c r="AX91" i="7"/>
  <c r="BB91" i="7"/>
  <c r="BB69" i="7"/>
  <c r="BA69" i="7"/>
  <c r="AZ69" i="7"/>
  <c r="AX69" i="7"/>
  <c r="BB120" i="7"/>
  <c r="BA120" i="7"/>
  <c r="K97" i="6"/>
  <c r="J83" i="6"/>
  <c r="AI55" i="5"/>
  <c r="AH55" i="5"/>
  <c r="AA55" i="5"/>
  <c r="AJ55" i="5"/>
  <c r="AK55" i="5"/>
  <c r="AI32" i="5"/>
  <c r="AJ32" i="5"/>
  <c r="AK32" i="5"/>
  <c r="BB5" i="5"/>
  <c r="BA5" i="5"/>
  <c r="AZ5" i="5"/>
  <c r="AX5" i="5"/>
  <c r="BA49" i="5"/>
  <c r="AZ49" i="5"/>
  <c r="AX49" i="5"/>
  <c r="BB49" i="5"/>
  <c r="BA75" i="5"/>
  <c r="BB75" i="5"/>
  <c r="BA91" i="5"/>
  <c r="AZ91" i="5"/>
  <c r="AX91" i="5"/>
  <c r="BB91" i="5"/>
  <c r="BB107" i="5"/>
  <c r="BA107" i="5"/>
  <c r="AZ107" i="5"/>
  <c r="AX107" i="5"/>
  <c r="AI123" i="5"/>
  <c r="AH123" i="5"/>
  <c r="AJ123" i="5"/>
  <c r="AK123" i="5"/>
  <c r="AJ97" i="5"/>
  <c r="AK97" i="5"/>
  <c r="AI97" i="5"/>
  <c r="BA132" i="5"/>
  <c r="BB132" i="5"/>
  <c r="AI93" i="5"/>
  <c r="AH93" i="5"/>
  <c r="AA93" i="5"/>
  <c r="AJ93" i="5"/>
  <c r="AK93" i="5"/>
  <c r="BA103" i="5"/>
  <c r="BB103" i="5"/>
  <c r="AI117" i="5"/>
  <c r="AH117" i="5"/>
  <c r="AK117" i="5"/>
  <c r="AJ117" i="5"/>
  <c r="AJ60" i="5"/>
  <c r="AI60" i="5"/>
  <c r="AK60" i="5"/>
  <c r="BA88" i="5"/>
  <c r="BB88" i="5"/>
  <c r="AI30" i="5"/>
  <c r="AH30" i="5"/>
  <c r="AA30" i="5"/>
  <c r="AJ30" i="5"/>
  <c r="AK30" i="5"/>
  <c r="AI121" i="5"/>
  <c r="AH121" i="5"/>
  <c r="AK121" i="5"/>
  <c r="AJ121" i="5"/>
  <c r="AI139" i="5"/>
  <c r="AJ139" i="5"/>
  <c r="AK139" i="5"/>
  <c r="AJ147" i="5"/>
  <c r="AI147" i="5"/>
  <c r="AH147" i="5"/>
  <c r="AK147" i="5"/>
  <c r="AT168" i="7"/>
  <c r="AS168" i="7"/>
  <c r="AR168" i="7"/>
  <c r="AQ168" i="7"/>
  <c r="AP168" i="7"/>
  <c r="AO168" i="7"/>
  <c r="AN168" i="7"/>
  <c r="AM168" i="7"/>
  <c r="AL168" i="7"/>
  <c r="AI27" i="7"/>
  <c r="AH27" i="7"/>
  <c r="AJ27" i="7"/>
  <c r="AK27" i="7"/>
  <c r="K45" i="7"/>
  <c r="AB45" i="7"/>
  <c r="Y45" i="7"/>
  <c r="AI35" i="7"/>
  <c r="AJ35" i="7"/>
  <c r="AK35" i="7"/>
  <c r="AT75" i="7"/>
  <c r="AS75" i="7"/>
  <c r="AR75" i="7"/>
  <c r="AQ75" i="7"/>
  <c r="AP75" i="7"/>
  <c r="AO75" i="7"/>
  <c r="AN75" i="7"/>
  <c r="AM75" i="7"/>
  <c r="AL75" i="7"/>
  <c r="AI123" i="7"/>
  <c r="AH123" i="7"/>
  <c r="AJ123" i="7"/>
  <c r="AK123" i="7"/>
  <c r="AI97" i="7"/>
  <c r="AJ97" i="7"/>
  <c r="AK97" i="7"/>
  <c r="AJ152" i="7"/>
  <c r="AI152" i="7"/>
  <c r="AH152" i="7"/>
  <c r="AK152" i="7"/>
  <c r="AJ149" i="7"/>
  <c r="AI149" i="7"/>
  <c r="AK149" i="7"/>
  <c r="BA16" i="7"/>
  <c r="AZ16" i="7"/>
  <c r="AX16" i="7"/>
  <c r="BB16" i="7"/>
  <c r="AJ153" i="7"/>
  <c r="AI153" i="7"/>
  <c r="AH153" i="7"/>
  <c r="AK153" i="7"/>
  <c r="AJ142" i="7"/>
  <c r="AI142" i="7"/>
  <c r="AK142" i="7"/>
  <c r="AJ140" i="7"/>
  <c r="AI140" i="7"/>
  <c r="AK140" i="7"/>
  <c r="BA55" i="7"/>
  <c r="BB55" i="7"/>
  <c r="BA74" i="7"/>
  <c r="AZ74" i="7"/>
  <c r="AX74" i="7"/>
  <c r="BB74" i="7"/>
  <c r="BA67" i="7"/>
  <c r="BB67" i="7"/>
  <c r="BB127" i="7"/>
  <c r="BA127" i="7"/>
  <c r="AY128" i="6"/>
  <c r="AX128" i="6"/>
  <c r="AW128" i="6"/>
  <c r="AV128" i="6"/>
  <c r="AU128" i="6"/>
  <c r="AT128" i="6"/>
  <c r="AS128" i="6"/>
  <c r="AR128" i="6"/>
  <c r="AZ128" i="6"/>
  <c r="J70" i="6"/>
  <c r="AZ75" i="6"/>
  <c r="AY75" i="6"/>
  <c r="AX75" i="6"/>
  <c r="AW75" i="6"/>
  <c r="AV75" i="6"/>
  <c r="AU75" i="6"/>
  <c r="AT75" i="6"/>
  <c r="AS75" i="6"/>
  <c r="AR75" i="6"/>
  <c r="AZ69" i="6"/>
  <c r="AY69" i="6"/>
  <c r="AX69" i="6"/>
  <c r="AW69" i="6"/>
  <c r="AV69" i="6"/>
  <c r="AU69" i="6"/>
  <c r="AT69" i="6"/>
  <c r="AS69" i="6"/>
  <c r="AR69" i="6"/>
  <c r="AS23" i="5"/>
  <c r="AR23" i="5"/>
  <c r="AQ23" i="5"/>
  <c r="AP23" i="5"/>
  <c r="AO23" i="5"/>
  <c r="AN23" i="5"/>
  <c r="AM23" i="5"/>
  <c r="AL23" i="5"/>
  <c r="AT23" i="5"/>
  <c r="BA59" i="5"/>
  <c r="BB59" i="5"/>
  <c r="BA68" i="5"/>
  <c r="AZ68" i="5"/>
  <c r="AX68" i="5"/>
  <c r="BB68" i="5"/>
  <c r="BB56" i="5"/>
  <c r="BA56" i="5"/>
  <c r="AZ56" i="5"/>
  <c r="AX56" i="5"/>
  <c r="BA90" i="5"/>
  <c r="AZ90" i="5"/>
  <c r="AX90" i="5"/>
  <c r="BB90" i="5"/>
  <c r="BA116" i="5"/>
  <c r="BB116" i="5"/>
  <c r="BA124" i="5"/>
  <c r="AZ124" i="5"/>
  <c r="AX124" i="5"/>
  <c r="BB124" i="5"/>
  <c r="AI108" i="5"/>
  <c r="AH108" i="5"/>
  <c r="AK108" i="5"/>
  <c r="AJ108" i="5"/>
  <c r="BA121" i="5"/>
  <c r="BB121" i="5"/>
  <c r="AI119" i="5"/>
  <c r="AH119" i="5"/>
  <c r="AJ119" i="5"/>
  <c r="AK119" i="5"/>
  <c r="BA128" i="5"/>
  <c r="BB128" i="5"/>
  <c r="AI155" i="5"/>
  <c r="AH155" i="5"/>
  <c r="AJ155" i="5"/>
  <c r="AK155" i="5"/>
  <c r="AI30" i="7"/>
  <c r="AH30" i="7"/>
  <c r="AJ30" i="7"/>
  <c r="AK30" i="7"/>
  <c r="AR40" i="7"/>
  <c r="AT40" i="7"/>
  <c r="AS40" i="7"/>
  <c r="AQ40" i="7"/>
  <c r="AP40" i="7"/>
  <c r="AO40" i="7"/>
  <c r="AN40" i="7"/>
  <c r="AM40" i="7"/>
  <c r="AL40" i="7"/>
  <c r="AJ48" i="7"/>
  <c r="AI48" i="7"/>
  <c r="AH48" i="7"/>
  <c r="AK48" i="7"/>
  <c r="AJ82" i="7"/>
  <c r="AI82" i="7"/>
  <c r="AH82" i="7"/>
  <c r="AK82" i="7"/>
  <c r="AJ143" i="7"/>
  <c r="AI143" i="7"/>
  <c r="AH143" i="7"/>
  <c r="AK143" i="7"/>
  <c r="BA19" i="7"/>
  <c r="AZ19" i="7"/>
  <c r="AX19" i="7"/>
  <c r="BB19" i="7"/>
  <c r="BA29" i="7"/>
  <c r="BB29" i="7"/>
  <c r="AJ148" i="7"/>
  <c r="AI148" i="7"/>
  <c r="AK148" i="7"/>
  <c r="BB32" i="7"/>
  <c r="BA32" i="7"/>
  <c r="BA90" i="7"/>
  <c r="BB90" i="7"/>
  <c r="AJ163" i="7"/>
  <c r="AI163" i="7"/>
  <c r="AK163" i="7"/>
  <c r="BA43" i="7"/>
  <c r="BB43" i="7"/>
  <c r="BA59" i="7"/>
  <c r="AZ59" i="7"/>
  <c r="AX59" i="7"/>
  <c r="BB59" i="7"/>
  <c r="BA112" i="7"/>
  <c r="BB112" i="7"/>
  <c r="BB126" i="7"/>
  <c r="BA126" i="7"/>
  <c r="BB128" i="7"/>
  <c r="BA128" i="7"/>
  <c r="AZ128" i="7"/>
  <c r="AX128" i="7"/>
  <c r="BB101" i="7"/>
  <c r="BA101" i="7"/>
  <c r="BA74" i="5"/>
  <c r="AZ74" i="5"/>
  <c r="AX74" i="5"/>
  <c r="BB74" i="5"/>
  <c r="BA61" i="5"/>
  <c r="BB61" i="5"/>
  <c r="AI59" i="5"/>
  <c r="AH59" i="5"/>
  <c r="AJ59" i="5"/>
  <c r="AK59" i="5"/>
  <c r="AI127" i="5"/>
  <c r="AH127" i="5"/>
  <c r="AB127" i="5"/>
  <c r="Y127" i="5"/>
  <c r="AJ127" i="5"/>
  <c r="AK127" i="5"/>
  <c r="AJ101" i="5"/>
  <c r="AK101" i="5"/>
  <c r="AI101" i="5"/>
  <c r="BA110" i="5"/>
  <c r="BB110" i="5"/>
  <c r="BA108" i="5"/>
  <c r="AZ108" i="5"/>
  <c r="AX108" i="5"/>
  <c r="BB108" i="5"/>
  <c r="AI120" i="5"/>
  <c r="AJ120" i="5"/>
  <c r="AK120" i="5"/>
  <c r="BA92" i="5"/>
  <c r="AZ92" i="5"/>
  <c r="AX92" i="5"/>
  <c r="BB92" i="5"/>
  <c r="BA112" i="5"/>
  <c r="BB112" i="5"/>
  <c r="AI58" i="5"/>
  <c r="AH58" i="5"/>
  <c r="AJ58" i="5"/>
  <c r="AK58" i="5"/>
  <c r="BA115" i="5"/>
  <c r="AZ115" i="5"/>
  <c r="AX115" i="5"/>
  <c r="BB115" i="5"/>
  <c r="BB131" i="5"/>
  <c r="BA131" i="5"/>
  <c r="AZ131" i="5"/>
  <c r="AX131" i="5"/>
  <c r="AI41" i="7"/>
  <c r="AH41" i="7"/>
  <c r="AJ41" i="7"/>
  <c r="AK41" i="7"/>
  <c r="AT50" i="7"/>
  <c r="AS50" i="7"/>
  <c r="AR50" i="7"/>
  <c r="AQ50" i="7"/>
  <c r="AP50" i="7"/>
  <c r="AO50" i="7"/>
  <c r="AN50" i="7"/>
  <c r="AM50" i="7"/>
  <c r="AL50" i="7"/>
  <c r="AJ162" i="7"/>
  <c r="AI162" i="7"/>
  <c r="AH162" i="7"/>
  <c r="AK162" i="7"/>
  <c r="AJ161" i="7"/>
  <c r="AI161" i="7"/>
  <c r="AK161" i="7"/>
  <c r="AJ157" i="7"/>
  <c r="AI157" i="7"/>
  <c r="AK157" i="7"/>
  <c r="BA31" i="7"/>
  <c r="BB31" i="7"/>
  <c r="AJ151" i="7"/>
  <c r="AI151" i="7"/>
  <c r="AK151" i="7"/>
  <c r="AJ137" i="7"/>
  <c r="AI137" i="7"/>
  <c r="AK137" i="7"/>
  <c r="BB40" i="7"/>
  <c r="BA40" i="7"/>
  <c r="AZ40" i="7"/>
  <c r="AX40" i="7"/>
  <c r="BA15" i="7"/>
  <c r="AZ15" i="7"/>
  <c r="AX15" i="7"/>
  <c r="BB15" i="7"/>
  <c r="BB11" i="7"/>
  <c r="BA11" i="7"/>
  <c r="AZ11" i="7"/>
  <c r="AX11" i="7"/>
  <c r="BB48" i="7"/>
  <c r="BA48" i="7"/>
  <c r="BA80" i="7"/>
  <c r="BB80" i="7"/>
  <c r="BA75" i="7"/>
  <c r="AZ75" i="7"/>
  <c r="AX75" i="7"/>
  <c r="BB75" i="7"/>
  <c r="BA113" i="7"/>
  <c r="BB113" i="7"/>
  <c r="BA96" i="7"/>
  <c r="AZ96" i="7"/>
  <c r="AX96" i="7"/>
  <c r="BB96" i="7"/>
  <c r="BA129" i="7"/>
  <c r="BB129" i="7"/>
  <c r="BA132" i="7"/>
  <c r="AZ132" i="7"/>
  <c r="AX132" i="7"/>
  <c r="BB132" i="7"/>
  <c r="BB111" i="7"/>
  <c r="BA111" i="7"/>
  <c r="AZ111" i="7"/>
  <c r="AX111" i="7"/>
  <c r="K45" i="6"/>
  <c r="AZ61" i="6"/>
  <c r="AY61" i="6"/>
  <c r="AX61" i="6"/>
  <c r="AW61" i="6"/>
  <c r="AV61" i="6"/>
  <c r="AU61" i="6"/>
  <c r="AT61" i="6"/>
  <c r="AS61" i="6"/>
  <c r="AR61" i="6"/>
  <c r="BA76" i="5"/>
  <c r="BB76" i="5"/>
  <c r="BA35" i="5"/>
  <c r="AZ35" i="5"/>
  <c r="AX35" i="5"/>
  <c r="BB35" i="5"/>
  <c r="BA98" i="5"/>
  <c r="BB98" i="5"/>
  <c r="BA70" i="5"/>
  <c r="AZ70" i="5"/>
  <c r="AX70" i="5"/>
  <c r="BB70" i="5"/>
  <c r="AI118" i="5"/>
  <c r="AJ118" i="5"/>
  <c r="AK118" i="5"/>
  <c r="AI126" i="5"/>
  <c r="AJ126" i="5"/>
  <c r="AK126" i="5"/>
  <c r="BA72" i="5"/>
  <c r="AZ72" i="5"/>
  <c r="AX72" i="5"/>
  <c r="BB72" i="5"/>
  <c r="BA64" i="5"/>
  <c r="BB64" i="5"/>
  <c r="BA122" i="5"/>
  <c r="AZ122" i="5"/>
  <c r="AX122" i="5"/>
  <c r="BB122" i="5"/>
  <c r="BA130" i="5"/>
  <c r="BB130" i="5"/>
  <c r="AI38" i="5"/>
  <c r="AH38" i="5"/>
  <c r="AA38" i="5"/>
  <c r="AJ38" i="5"/>
  <c r="AK38" i="5"/>
  <c r="AI77" i="5"/>
  <c r="AH77" i="5"/>
  <c r="AA77" i="5"/>
  <c r="AJ77" i="5"/>
  <c r="AK77" i="5"/>
  <c r="AS26" i="5"/>
  <c r="AR26" i="5"/>
  <c r="AQ26" i="5"/>
  <c r="AP26" i="5"/>
  <c r="AO26" i="5"/>
  <c r="AN26" i="5"/>
  <c r="AM26" i="5"/>
  <c r="AL26" i="5"/>
  <c r="AT26" i="5"/>
  <c r="AZ110" i="6"/>
  <c r="AY110" i="6"/>
  <c r="AX110" i="6"/>
  <c r="AW110" i="6"/>
  <c r="AV110" i="6"/>
  <c r="AU110" i="6"/>
  <c r="AT110" i="6"/>
  <c r="AS110" i="6"/>
  <c r="AR110" i="6"/>
  <c r="J39" i="5"/>
  <c r="K127" i="5"/>
  <c r="AT68" i="5"/>
  <c r="AS68" i="5"/>
  <c r="AR68" i="5"/>
  <c r="AQ68" i="5"/>
  <c r="AP68" i="5"/>
  <c r="AO68" i="5"/>
  <c r="AN68" i="5"/>
  <c r="AM68" i="5"/>
  <c r="AL68" i="5"/>
  <c r="AA119" i="5"/>
  <c r="AG119" i="5"/>
  <c r="K83" i="5"/>
  <c r="AT152" i="5"/>
  <c r="AS152" i="5"/>
  <c r="AR152" i="5"/>
  <c r="AQ152" i="5"/>
  <c r="AP152" i="5"/>
  <c r="AO152" i="5"/>
  <c r="AN152" i="5"/>
  <c r="AM152" i="5"/>
  <c r="AL152" i="5"/>
  <c r="AS158" i="5"/>
  <c r="AR158" i="5"/>
  <c r="AQ158" i="5"/>
  <c r="AP158" i="5"/>
  <c r="AO158" i="5"/>
  <c r="AN158" i="5"/>
  <c r="AM158" i="5"/>
  <c r="AL158" i="5"/>
  <c r="AT158" i="5"/>
  <c r="K136" i="5"/>
  <c r="K144" i="5"/>
  <c r="AT166" i="7"/>
  <c r="AR166" i="7"/>
  <c r="AQ166" i="7"/>
  <c r="AP166" i="7"/>
  <c r="AO166" i="7"/>
  <c r="AN166" i="7"/>
  <c r="AM166" i="7"/>
  <c r="AL166" i="7"/>
  <c r="AS166" i="7"/>
  <c r="K27" i="1"/>
  <c r="AT36" i="7"/>
  <c r="AS36" i="7"/>
  <c r="AR36" i="7"/>
  <c r="AQ36" i="7"/>
  <c r="AP36" i="7"/>
  <c r="AO36" i="7"/>
  <c r="AN36" i="7"/>
  <c r="AM36" i="7"/>
  <c r="AL36" i="7"/>
  <c r="K40" i="7"/>
  <c r="K36" i="7"/>
  <c r="K31" i="7"/>
  <c r="AT49" i="7"/>
  <c r="AS49" i="7"/>
  <c r="AR49" i="7"/>
  <c r="AQ49" i="7"/>
  <c r="AP49" i="7"/>
  <c r="AO49" i="7"/>
  <c r="AN49" i="7"/>
  <c r="AM49" i="7"/>
  <c r="AL49" i="7"/>
  <c r="J66" i="7"/>
  <c r="AZ10" i="7"/>
  <c r="AX10" i="7"/>
  <c r="AT39" i="7"/>
  <c r="AS39" i="7"/>
  <c r="AR39" i="7"/>
  <c r="AQ39" i="7"/>
  <c r="AP39" i="7"/>
  <c r="AO39" i="7"/>
  <c r="AN39" i="7"/>
  <c r="AM39" i="7"/>
  <c r="AL39" i="7"/>
  <c r="K26" i="7"/>
  <c r="K25" i="7"/>
  <c r="AT70" i="7"/>
  <c r="AS70" i="7"/>
  <c r="AR70" i="7"/>
  <c r="AQ70" i="7"/>
  <c r="AP70" i="7"/>
  <c r="AO70" i="7"/>
  <c r="AN70" i="7"/>
  <c r="AM70" i="7"/>
  <c r="AL70" i="7"/>
  <c r="AT33" i="7"/>
  <c r="AS33" i="7"/>
  <c r="AR33" i="7"/>
  <c r="AQ33" i="7"/>
  <c r="AP33" i="7"/>
  <c r="AO33" i="7"/>
  <c r="AN33" i="7"/>
  <c r="AM33" i="7"/>
  <c r="AL33" i="7"/>
  <c r="AT61" i="7"/>
  <c r="AS61" i="7"/>
  <c r="AR61" i="7"/>
  <c r="AQ61" i="7"/>
  <c r="AP61" i="7"/>
  <c r="AO61" i="7"/>
  <c r="AN61" i="7"/>
  <c r="AM61" i="7"/>
  <c r="AL61" i="7"/>
  <c r="J75" i="7"/>
  <c r="AT81" i="7"/>
  <c r="AS81" i="7"/>
  <c r="AR81" i="7"/>
  <c r="AQ81" i="7"/>
  <c r="AP81" i="7"/>
  <c r="AO81" i="7"/>
  <c r="AN81" i="7"/>
  <c r="AM81" i="7"/>
  <c r="AL81" i="7"/>
  <c r="K86" i="7"/>
  <c r="BA21" i="7"/>
  <c r="AZ21" i="7"/>
  <c r="AX21" i="7"/>
  <c r="BB21" i="7"/>
  <c r="BA49" i="7"/>
  <c r="BB49" i="7"/>
  <c r="BA41" i="7"/>
  <c r="AZ41" i="7"/>
  <c r="AX41" i="7"/>
  <c r="BB41" i="7"/>
  <c r="AZ9" i="7"/>
  <c r="AX9" i="7"/>
  <c r="BB125" i="7"/>
  <c r="BA125" i="7"/>
  <c r="AZ50" i="7"/>
  <c r="AX50" i="7"/>
  <c r="AZ78" i="7"/>
  <c r="AX78" i="7"/>
  <c r="AZ98" i="7"/>
  <c r="AX98" i="7"/>
  <c r="AZ130" i="7"/>
  <c r="AX130" i="7"/>
  <c r="BR9" i="6"/>
  <c r="BR2" i="6"/>
  <c r="BA21" i="6"/>
  <c r="K31" i="6"/>
  <c r="BA39" i="6"/>
  <c r="BA25" i="6"/>
  <c r="K57" i="6"/>
  <c r="J41" i="6"/>
  <c r="J72" i="6"/>
  <c r="BA89" i="6"/>
  <c r="J75" i="6"/>
  <c r="K61" i="6"/>
  <c r="K58" i="6"/>
  <c r="BA79" i="6"/>
  <c r="K101" i="6"/>
  <c r="BA85" i="6"/>
  <c r="K69" i="6"/>
  <c r="AS25" i="5"/>
  <c r="AR25" i="5"/>
  <c r="AQ25" i="5"/>
  <c r="AP25" i="5"/>
  <c r="AO25" i="5"/>
  <c r="AN25" i="5"/>
  <c r="AM25" i="5"/>
  <c r="AL25" i="5"/>
  <c r="AT25" i="5"/>
  <c r="BA103" i="6"/>
  <c r="BA95" i="6"/>
  <c r="BA115" i="6"/>
  <c r="BA131" i="6"/>
  <c r="BA148" i="6"/>
  <c r="BJ26" i="5"/>
  <c r="BI26" i="5"/>
  <c r="BH26" i="5"/>
  <c r="BG26" i="5"/>
  <c r="BF26" i="5"/>
  <c r="BE26" i="5"/>
  <c r="BD26" i="5"/>
  <c r="BC26" i="5"/>
  <c r="BK26" i="5"/>
  <c r="BA151" i="6"/>
  <c r="BI29" i="5"/>
  <c r="BH29" i="5"/>
  <c r="BG29" i="5"/>
  <c r="BF29" i="5"/>
  <c r="BE29" i="5"/>
  <c r="BD29" i="5"/>
  <c r="BC29" i="5"/>
  <c r="BJ29" i="5"/>
  <c r="BK29" i="5"/>
  <c r="AR29" i="5"/>
  <c r="AQ29" i="5"/>
  <c r="AP29" i="5"/>
  <c r="AO29" i="5"/>
  <c r="AN29" i="5"/>
  <c r="AM29" i="5"/>
  <c r="AL29" i="5"/>
  <c r="AS29" i="5"/>
  <c r="AT29" i="5"/>
  <c r="K100" i="6"/>
  <c r="K110" i="6"/>
  <c r="K117" i="6"/>
  <c r="BA120" i="6"/>
  <c r="K126" i="6"/>
  <c r="K133" i="6"/>
  <c r="BA99" i="6"/>
  <c r="P110" i="5"/>
  <c r="AC110" i="5" s="1"/>
  <c r="P161" i="5"/>
  <c r="R161" i="5" s="1"/>
  <c r="T161" i="5" s="1"/>
  <c r="P151" i="5"/>
  <c r="AC151" i="5" s="1"/>
  <c r="AS35" i="5"/>
  <c r="AR35" i="5"/>
  <c r="AQ35" i="5"/>
  <c r="AP35" i="5"/>
  <c r="AO35" i="5"/>
  <c r="AN35" i="5"/>
  <c r="AM35" i="5"/>
  <c r="AL35" i="5"/>
  <c r="AT35" i="5"/>
  <c r="K158" i="6"/>
  <c r="K58" i="5"/>
  <c r="AB58" i="5"/>
  <c r="Y58" i="5"/>
  <c r="AS41" i="5"/>
  <c r="AR41" i="5"/>
  <c r="AQ41" i="5"/>
  <c r="AP41" i="5"/>
  <c r="AO41" i="5"/>
  <c r="AN41" i="5"/>
  <c r="AM41" i="5"/>
  <c r="AL41" i="5"/>
  <c r="AT41" i="5"/>
  <c r="K59" i="5"/>
  <c r="AB59" i="5"/>
  <c r="Y59" i="5"/>
  <c r="BA150" i="6"/>
  <c r="K45" i="5"/>
  <c r="H21" i="5"/>
  <c r="AB52" i="5"/>
  <c r="Y52" i="5"/>
  <c r="AD52" i="5"/>
  <c r="AE52" i="5"/>
  <c r="AG52" i="5"/>
  <c r="K52" i="5"/>
  <c r="K87" i="5"/>
  <c r="BJ27" i="5"/>
  <c r="BI27" i="5"/>
  <c r="BH27" i="5"/>
  <c r="BG27" i="5"/>
  <c r="BF27" i="5"/>
  <c r="BE27" i="5"/>
  <c r="BD27" i="5"/>
  <c r="BC27" i="5"/>
  <c r="BK27" i="5"/>
  <c r="K162" i="6"/>
  <c r="AT76" i="5"/>
  <c r="AS76" i="5"/>
  <c r="AR76" i="5"/>
  <c r="AQ76" i="5"/>
  <c r="AP76" i="5"/>
  <c r="AO76" i="5"/>
  <c r="AN76" i="5"/>
  <c r="AM76" i="5"/>
  <c r="AL76" i="5"/>
  <c r="AS94" i="5"/>
  <c r="AR94" i="5"/>
  <c r="AQ94" i="5"/>
  <c r="AP94" i="5"/>
  <c r="AO94" i="5"/>
  <c r="AN94" i="5"/>
  <c r="AM94" i="5"/>
  <c r="AL94" i="5"/>
  <c r="AT94" i="5"/>
  <c r="AT67" i="5"/>
  <c r="AS67" i="5"/>
  <c r="AR67" i="5"/>
  <c r="AQ67" i="5"/>
  <c r="AP67" i="5"/>
  <c r="AO67" i="5"/>
  <c r="AN67" i="5"/>
  <c r="AM67" i="5"/>
  <c r="AL67" i="5"/>
  <c r="AA99" i="5"/>
  <c r="K68" i="5"/>
  <c r="K90" i="5"/>
  <c r="AS102" i="5"/>
  <c r="AR102" i="5"/>
  <c r="AQ102" i="5"/>
  <c r="AP102" i="5"/>
  <c r="AO102" i="5"/>
  <c r="AN102" i="5"/>
  <c r="AM102" i="5"/>
  <c r="AL102" i="5"/>
  <c r="AT102" i="5"/>
  <c r="AS141" i="5"/>
  <c r="AT141" i="5"/>
  <c r="AR141" i="5"/>
  <c r="AQ141" i="5"/>
  <c r="AP141" i="5"/>
  <c r="AO141" i="5"/>
  <c r="AN141" i="5"/>
  <c r="AM141" i="5"/>
  <c r="AL141" i="5"/>
  <c r="BA145" i="6"/>
  <c r="AT109" i="5"/>
  <c r="AS109" i="5"/>
  <c r="AR109" i="5"/>
  <c r="AQ109" i="5"/>
  <c r="AP109" i="5"/>
  <c r="AO109" i="5"/>
  <c r="AN109" i="5"/>
  <c r="AM109" i="5"/>
  <c r="AL109" i="5"/>
  <c r="AS82" i="5"/>
  <c r="AR82" i="5"/>
  <c r="AQ82" i="5"/>
  <c r="AP82" i="5"/>
  <c r="AO82" i="5"/>
  <c r="AN82" i="5"/>
  <c r="AM82" i="5"/>
  <c r="AL82" i="5"/>
  <c r="AT82" i="5"/>
  <c r="K100" i="5"/>
  <c r="AB100" i="5"/>
  <c r="Y100" i="5"/>
  <c r="K125" i="5"/>
  <c r="K104" i="5"/>
  <c r="K109" i="5"/>
  <c r="AT57" i="5"/>
  <c r="AS57" i="5"/>
  <c r="AR57" i="5"/>
  <c r="AQ57" i="5"/>
  <c r="AP57" i="5"/>
  <c r="AO57" i="5"/>
  <c r="AN57" i="5"/>
  <c r="AM57" i="5"/>
  <c r="AL57" i="5"/>
  <c r="AA100" i="5"/>
  <c r="AG100" i="5"/>
  <c r="AT145" i="5"/>
  <c r="AS145" i="5"/>
  <c r="AR145" i="5"/>
  <c r="AQ145" i="5"/>
  <c r="AP145" i="5"/>
  <c r="AO145" i="5"/>
  <c r="AN145" i="5"/>
  <c r="AM145" i="5"/>
  <c r="AL145" i="5"/>
  <c r="AT75" i="5"/>
  <c r="AS75" i="5"/>
  <c r="AR75" i="5"/>
  <c r="AQ75" i="5"/>
  <c r="AP75" i="5"/>
  <c r="AO75" i="5"/>
  <c r="AN75" i="5"/>
  <c r="AM75" i="5"/>
  <c r="AL75" i="5"/>
  <c r="K113" i="5"/>
  <c r="AS134" i="5"/>
  <c r="AR134" i="5"/>
  <c r="AQ134" i="5"/>
  <c r="AP134" i="5"/>
  <c r="AO134" i="5"/>
  <c r="AN134" i="5"/>
  <c r="AM134" i="5"/>
  <c r="AL134" i="5"/>
  <c r="AT134" i="5"/>
  <c r="AZ113" i="5"/>
  <c r="AX113" i="5"/>
  <c r="AT136" i="5"/>
  <c r="AS136" i="5"/>
  <c r="AR136" i="5"/>
  <c r="AQ136" i="5"/>
  <c r="AP136" i="5"/>
  <c r="AO136" i="5"/>
  <c r="AN136" i="5"/>
  <c r="AM136" i="5"/>
  <c r="AL136" i="5"/>
  <c r="AT144" i="5"/>
  <c r="AS144" i="5"/>
  <c r="AR144" i="5"/>
  <c r="AQ144" i="5"/>
  <c r="AP144" i="5"/>
  <c r="AO144" i="5"/>
  <c r="AN144" i="5"/>
  <c r="AM144" i="5"/>
  <c r="AL144" i="5"/>
  <c r="AS156" i="5"/>
  <c r="AR156" i="5"/>
  <c r="AQ156" i="5"/>
  <c r="AP156" i="5"/>
  <c r="AO156" i="5"/>
  <c r="AN156" i="5"/>
  <c r="AM156" i="5"/>
  <c r="AL156" i="5"/>
  <c r="AT156" i="5"/>
  <c r="AS142" i="5"/>
  <c r="AR142" i="5"/>
  <c r="AQ142" i="5"/>
  <c r="AP142" i="5"/>
  <c r="AO142" i="5"/>
  <c r="AN142" i="5"/>
  <c r="AM142" i="5"/>
  <c r="AL142" i="5"/>
  <c r="AT142" i="5"/>
  <c r="BI24" i="5"/>
  <c r="BH24" i="5"/>
  <c r="BG24" i="5"/>
  <c r="BF24" i="5"/>
  <c r="BE24" i="5"/>
  <c r="BD24" i="5"/>
  <c r="BC24" i="5"/>
  <c r="BJ24" i="5"/>
  <c r="BK24" i="5"/>
  <c r="AA58" i="5"/>
  <c r="AD58" i="5"/>
  <c r="BA79" i="5"/>
  <c r="AZ79" i="5"/>
  <c r="AX79" i="5"/>
  <c r="BB79" i="5"/>
  <c r="AD119" i="5"/>
  <c r="K119" i="5"/>
  <c r="AB119" i="5"/>
  <c r="Y119" i="5"/>
  <c r="AT96" i="5"/>
  <c r="AS96" i="5"/>
  <c r="AR96" i="5"/>
  <c r="AQ96" i="5"/>
  <c r="AP96" i="5"/>
  <c r="AO96" i="5"/>
  <c r="AN96" i="5"/>
  <c r="AM96" i="5"/>
  <c r="AL96" i="5"/>
  <c r="K78" i="5"/>
  <c r="AB122" i="5"/>
  <c r="Y122" i="5"/>
  <c r="K122" i="5"/>
  <c r="K139" i="5"/>
  <c r="K164" i="7"/>
  <c r="AT164" i="7"/>
  <c r="AS164" i="7"/>
  <c r="AR164" i="7"/>
  <c r="AQ164" i="7"/>
  <c r="AP164" i="7"/>
  <c r="AO164" i="7"/>
  <c r="AN164" i="7"/>
  <c r="AM164" i="7"/>
  <c r="AL164" i="7"/>
  <c r="R28" i="1"/>
  <c r="AA29" i="7"/>
  <c r="P80" i="1"/>
  <c r="R80" i="1" s="1"/>
  <c r="T80" i="1" s="1"/>
  <c r="G80" i="1"/>
  <c r="AT44" i="7"/>
  <c r="AS44" i="7"/>
  <c r="AR44" i="7"/>
  <c r="AQ44" i="7"/>
  <c r="AP44" i="7"/>
  <c r="AO44" i="7"/>
  <c r="AN44" i="7"/>
  <c r="AM44" i="7"/>
  <c r="AL44" i="7"/>
  <c r="AT21" i="7"/>
  <c r="AS21" i="7"/>
  <c r="AR21" i="7"/>
  <c r="AQ21" i="7"/>
  <c r="AP21" i="7"/>
  <c r="AO21" i="7"/>
  <c r="AN21" i="7"/>
  <c r="AM21" i="7"/>
  <c r="AL21" i="7"/>
  <c r="AT24" i="7"/>
  <c r="AS24" i="7"/>
  <c r="AR24" i="7"/>
  <c r="AQ24" i="7"/>
  <c r="AP24" i="7"/>
  <c r="AO24" i="7"/>
  <c r="AN24" i="7"/>
  <c r="AM24" i="7"/>
  <c r="AL24" i="7"/>
  <c r="AA38" i="7"/>
  <c r="K49" i="7"/>
  <c r="K63" i="7"/>
  <c r="K39" i="7"/>
  <c r="AT25" i="7"/>
  <c r="AS25" i="7"/>
  <c r="AR25" i="7"/>
  <c r="AQ25" i="7"/>
  <c r="AP25" i="7"/>
  <c r="AO25" i="7"/>
  <c r="AN25" i="7"/>
  <c r="AM25" i="7"/>
  <c r="AL25" i="7"/>
  <c r="J74" i="7"/>
  <c r="K54" i="7"/>
  <c r="AB54" i="7"/>
  <c r="Y54" i="7"/>
  <c r="K47" i="7"/>
  <c r="K87" i="7"/>
  <c r="K61" i="7"/>
  <c r="AS34" i="7"/>
  <c r="AR34" i="7"/>
  <c r="AQ34" i="7"/>
  <c r="AP34" i="7"/>
  <c r="AO34" i="7"/>
  <c r="AN34" i="7"/>
  <c r="AM34" i="7"/>
  <c r="AL34" i="7"/>
  <c r="AT34" i="7"/>
  <c r="K84" i="7"/>
  <c r="AJ131" i="7"/>
  <c r="AI131" i="7"/>
  <c r="AK131" i="7"/>
  <c r="BA23" i="7"/>
  <c r="BB23" i="7"/>
  <c r="BA124" i="7"/>
  <c r="AZ124" i="7"/>
  <c r="AX124" i="7"/>
  <c r="BB124" i="7"/>
  <c r="BR10" i="6"/>
  <c r="BR17" i="6"/>
  <c r="K43" i="6"/>
  <c r="K27" i="6"/>
  <c r="BA45" i="6"/>
  <c r="J74" i="6"/>
  <c r="K89" i="6"/>
  <c r="K86" i="6"/>
  <c r="BA58" i="6"/>
  <c r="K79" i="6"/>
  <c r="J85" i="6"/>
  <c r="BA67" i="6"/>
  <c r="BA71" i="6"/>
  <c r="BK28" i="5"/>
  <c r="BJ28" i="5"/>
  <c r="BI28" i="5"/>
  <c r="BH28" i="5"/>
  <c r="BG28" i="5"/>
  <c r="BF28" i="5"/>
  <c r="BE28" i="5"/>
  <c r="BD28" i="5"/>
  <c r="BC28" i="5"/>
  <c r="BA135" i="6"/>
  <c r="K95" i="6"/>
  <c r="BA117" i="6"/>
  <c r="BA133" i="6"/>
  <c r="AS31" i="5"/>
  <c r="AR31" i="5"/>
  <c r="AQ31" i="5"/>
  <c r="AP31" i="5"/>
  <c r="AO31" i="5"/>
  <c r="AN31" i="5"/>
  <c r="AM31" i="5"/>
  <c r="AL31" i="5"/>
  <c r="AT31" i="5"/>
  <c r="AR34" i="5"/>
  <c r="AQ34" i="5"/>
  <c r="AP34" i="5"/>
  <c r="AO34" i="5"/>
  <c r="AN34" i="5"/>
  <c r="AM34" i="5"/>
  <c r="AL34" i="5"/>
  <c r="AS34" i="5"/>
  <c r="AT34" i="5"/>
  <c r="BI10" i="5"/>
  <c r="BH10" i="5"/>
  <c r="BG10" i="5"/>
  <c r="BF10" i="5"/>
  <c r="BE10" i="5"/>
  <c r="BD10" i="5"/>
  <c r="BC10" i="5"/>
  <c r="BJ10" i="5"/>
  <c r="BK10" i="5"/>
  <c r="J32" i="5"/>
  <c r="K108" i="6"/>
  <c r="K111" i="6"/>
  <c r="BA114" i="6"/>
  <c r="K120" i="6"/>
  <c r="K127" i="6"/>
  <c r="BA130" i="6"/>
  <c r="BA152" i="6"/>
  <c r="K155" i="6"/>
  <c r="BK16" i="5"/>
  <c r="BJ16" i="5"/>
  <c r="BI16" i="5"/>
  <c r="BH16" i="5"/>
  <c r="BG16" i="5"/>
  <c r="BF16" i="5"/>
  <c r="BE16" i="5"/>
  <c r="BD16" i="5"/>
  <c r="BC16" i="5"/>
  <c r="BK38" i="5"/>
  <c r="BJ38" i="5"/>
  <c r="BI38" i="5"/>
  <c r="BH38" i="5"/>
  <c r="BG38" i="5"/>
  <c r="BF38" i="5"/>
  <c r="BE38" i="5"/>
  <c r="BD38" i="5"/>
  <c r="BC38" i="5"/>
  <c r="AT62" i="5"/>
  <c r="AS62" i="5"/>
  <c r="AR62" i="5"/>
  <c r="AQ62" i="5"/>
  <c r="AP62" i="5"/>
  <c r="AO62" i="5"/>
  <c r="AN62" i="5"/>
  <c r="AM62" i="5"/>
  <c r="AL62" i="5"/>
  <c r="K150" i="6"/>
  <c r="AT24" i="5"/>
  <c r="AS24" i="5"/>
  <c r="AR24" i="5"/>
  <c r="AQ24" i="5"/>
  <c r="AP24" i="5"/>
  <c r="AO24" i="5"/>
  <c r="AN24" i="5"/>
  <c r="AM24" i="5"/>
  <c r="AL24" i="5"/>
  <c r="K54" i="5"/>
  <c r="K76" i="5"/>
  <c r="K94" i="5"/>
  <c r="K67" i="5"/>
  <c r="AD99" i="5"/>
  <c r="AB99" i="5"/>
  <c r="Y99" i="5"/>
  <c r="K99" i="5"/>
  <c r="AE99" i="5"/>
  <c r="AG99" i="5"/>
  <c r="AT106" i="5"/>
  <c r="AS106" i="5"/>
  <c r="AR106" i="5"/>
  <c r="AQ106" i="5"/>
  <c r="AP106" i="5"/>
  <c r="AO106" i="5"/>
  <c r="AN106" i="5"/>
  <c r="AM106" i="5"/>
  <c r="AL106" i="5"/>
  <c r="AD124" i="5"/>
  <c r="K124" i="5"/>
  <c r="AB124" i="5"/>
  <c r="Y124" i="5"/>
  <c r="AS129" i="5"/>
  <c r="AT129" i="5"/>
  <c r="AR129" i="5"/>
  <c r="AQ129" i="5"/>
  <c r="AP129" i="5"/>
  <c r="AO129" i="5"/>
  <c r="AN129" i="5"/>
  <c r="AM129" i="5"/>
  <c r="AL129" i="5"/>
  <c r="AS149" i="5"/>
  <c r="AR149" i="5"/>
  <c r="AQ149" i="5"/>
  <c r="AP149" i="5"/>
  <c r="AO149" i="5"/>
  <c r="AN149" i="5"/>
  <c r="AM149" i="5"/>
  <c r="AL149" i="5"/>
  <c r="AT149" i="5"/>
  <c r="K145" i="6"/>
  <c r="BB109" i="5"/>
  <c r="BA109" i="5"/>
  <c r="AZ109" i="5"/>
  <c r="AX109" i="5"/>
  <c r="K82" i="5"/>
  <c r="AR88" i="5"/>
  <c r="AQ88" i="5"/>
  <c r="AP88" i="5"/>
  <c r="AO88" i="5"/>
  <c r="AN88" i="5"/>
  <c r="AM88" i="5"/>
  <c r="AL88" i="5"/>
  <c r="AS88" i="5"/>
  <c r="AT88" i="5"/>
  <c r="AA124" i="5"/>
  <c r="AG124" i="5"/>
  <c r="AT130" i="5"/>
  <c r="AS130" i="5"/>
  <c r="AR130" i="5"/>
  <c r="AQ130" i="5"/>
  <c r="AP130" i="5"/>
  <c r="AO130" i="5"/>
  <c r="AN130" i="5"/>
  <c r="AM130" i="5"/>
  <c r="AL130" i="5"/>
  <c r="K147" i="5"/>
  <c r="AB147" i="5"/>
  <c r="Y147" i="5"/>
  <c r="K75" i="5"/>
  <c r="AS154" i="5"/>
  <c r="AR154" i="5"/>
  <c r="AQ154" i="5"/>
  <c r="AP154" i="5"/>
  <c r="AO154" i="5"/>
  <c r="AN154" i="5"/>
  <c r="AM154" i="5"/>
  <c r="AL154" i="5"/>
  <c r="AT154" i="5"/>
  <c r="K134" i="5"/>
  <c r="K156" i="5"/>
  <c r="K142" i="5"/>
  <c r="K116" i="6"/>
  <c r="AT165" i="7"/>
  <c r="AS165" i="7"/>
  <c r="AR165" i="7"/>
  <c r="AQ165" i="7"/>
  <c r="AP165" i="7"/>
  <c r="AO165" i="7"/>
  <c r="AN165" i="7"/>
  <c r="AM165" i="7"/>
  <c r="AL165" i="7"/>
  <c r="K89" i="7"/>
  <c r="AJ95" i="7"/>
  <c r="AI95" i="7"/>
  <c r="AK95" i="7"/>
  <c r="BA47" i="7"/>
  <c r="AZ47" i="7"/>
  <c r="AX47" i="7"/>
  <c r="BB47" i="7"/>
  <c r="BB45" i="7"/>
  <c r="BA45" i="7"/>
  <c r="AZ45" i="7"/>
  <c r="AX45" i="7"/>
  <c r="BA54" i="7"/>
  <c r="AZ54" i="7"/>
  <c r="AX54" i="7"/>
  <c r="BB54" i="7"/>
  <c r="AA119" i="7"/>
  <c r="AB119" i="7"/>
  <c r="Y119" i="7"/>
  <c r="BA33" i="7"/>
  <c r="AZ33" i="7"/>
  <c r="AX33" i="7"/>
  <c r="BB33" i="7"/>
  <c r="BA57" i="7"/>
  <c r="BB57" i="7"/>
  <c r="BA93" i="7"/>
  <c r="AZ93" i="7"/>
  <c r="AX93" i="7"/>
  <c r="BB93" i="7"/>
  <c r="BA60" i="7"/>
  <c r="BB60" i="7"/>
  <c r="AT46" i="7"/>
  <c r="AS46" i="7"/>
  <c r="AR46" i="7"/>
  <c r="AQ46" i="7"/>
  <c r="AP46" i="7"/>
  <c r="AO46" i="7"/>
  <c r="AN46" i="7"/>
  <c r="AM46" i="7"/>
  <c r="AL46" i="7"/>
  <c r="BA70" i="7"/>
  <c r="BB70" i="7"/>
  <c r="D15" i="6"/>
  <c r="C19" i="6" s="1"/>
  <c r="P27" i="6"/>
  <c r="AL27" i="6" s="1"/>
  <c r="P35" i="6"/>
  <c r="R35" i="6" s="1"/>
  <c r="P43" i="6"/>
  <c r="R43" i="6" s="1"/>
  <c r="P51" i="6"/>
  <c r="P53" i="6"/>
  <c r="R53" i="6" s="1"/>
  <c r="P55" i="6"/>
  <c r="AI55" i="6" s="1"/>
  <c r="P32" i="6"/>
  <c r="P36" i="6"/>
  <c r="AL36" i="6" s="1"/>
  <c r="P60" i="6"/>
  <c r="P52" i="6"/>
  <c r="R52" i="6" s="1"/>
  <c r="P58" i="6"/>
  <c r="P61" i="6"/>
  <c r="P65" i="6"/>
  <c r="R65" i="6" s="1"/>
  <c r="P67" i="6"/>
  <c r="P69" i="6"/>
  <c r="R69" i="6" s="1"/>
  <c r="P73" i="6"/>
  <c r="AI73" i="6" s="1"/>
  <c r="P75" i="6"/>
  <c r="P77" i="6"/>
  <c r="P81" i="6"/>
  <c r="R81" i="6" s="1"/>
  <c r="P83" i="6"/>
  <c r="R83" i="6" s="1"/>
  <c r="P85" i="6"/>
  <c r="R85" i="6" s="1"/>
  <c r="P89" i="6"/>
  <c r="AL89" i="6" s="1"/>
  <c r="R89" i="6"/>
  <c r="P91" i="6"/>
  <c r="R91" i="6" s="1"/>
  <c r="P93" i="6"/>
  <c r="P97" i="6"/>
  <c r="R97" i="6" s="1"/>
  <c r="P30" i="6"/>
  <c r="P38" i="6"/>
  <c r="AL38" i="6" s="1"/>
  <c r="P57" i="6"/>
  <c r="R57" i="6" s="1"/>
  <c r="P26" i="6"/>
  <c r="P70" i="6"/>
  <c r="P100" i="6"/>
  <c r="R100" i="6" s="1"/>
  <c r="P106" i="6"/>
  <c r="R106" i="6" s="1"/>
  <c r="P135" i="6"/>
  <c r="P74" i="6"/>
  <c r="R74" i="6" s="1"/>
  <c r="P102" i="6"/>
  <c r="R102" i="6" s="1"/>
  <c r="P107" i="6"/>
  <c r="P140" i="6"/>
  <c r="AL140" i="6" s="1"/>
  <c r="P56" i="6"/>
  <c r="R56" i="6"/>
  <c r="P76" i="6"/>
  <c r="AL76" i="6" s="1"/>
  <c r="P96" i="6"/>
  <c r="P114" i="6"/>
  <c r="R114" i="6" s="1"/>
  <c r="P122" i="6"/>
  <c r="R122" i="6" s="1"/>
  <c r="P130" i="6"/>
  <c r="R130" i="6" s="1"/>
  <c r="P88" i="6"/>
  <c r="R88" i="6" s="1"/>
  <c r="P150" i="6"/>
  <c r="R150" i="6" s="1"/>
  <c r="P104" i="6"/>
  <c r="AL104" i="6" s="1"/>
  <c r="P139" i="6"/>
  <c r="P94" i="6"/>
  <c r="R94" i="6" s="1"/>
  <c r="P160" i="6"/>
  <c r="R160" i="6" s="1"/>
  <c r="P147" i="6"/>
  <c r="P141" i="6"/>
  <c r="R141" i="6" s="1"/>
  <c r="P145" i="6"/>
  <c r="R145" i="6" s="1"/>
  <c r="P157" i="6"/>
  <c r="P151" i="6"/>
  <c r="AL151" i="6" s="1"/>
  <c r="P143" i="6"/>
  <c r="R143" i="6" s="1"/>
  <c r="P154" i="6"/>
  <c r="P109" i="6"/>
  <c r="R109" i="6" s="1"/>
  <c r="P117" i="6"/>
  <c r="AI117" i="6" s="1"/>
  <c r="P125" i="6"/>
  <c r="AL125" i="6" s="1"/>
  <c r="P133" i="6"/>
  <c r="R133" i="6" s="1"/>
  <c r="P149" i="6"/>
  <c r="P155" i="6"/>
  <c r="R155" i="6" s="1"/>
  <c r="BR11" i="6"/>
  <c r="BA31" i="6"/>
  <c r="BA22" i="6"/>
  <c r="K33" i="6"/>
  <c r="BA41" i="6"/>
  <c r="K76" i="6"/>
  <c r="BA73" i="6"/>
  <c r="BA94" i="6"/>
  <c r="BA56" i="6"/>
  <c r="K59" i="6"/>
  <c r="J88" i="6"/>
  <c r="J67" i="6"/>
  <c r="K47" i="6"/>
  <c r="BA87" i="6"/>
  <c r="K71" i="6"/>
  <c r="AS33" i="5"/>
  <c r="AR33" i="5"/>
  <c r="AQ33" i="5"/>
  <c r="AP33" i="5"/>
  <c r="AO33" i="5"/>
  <c r="AN33" i="5"/>
  <c r="AM33" i="5"/>
  <c r="AL33" i="5"/>
  <c r="AT33" i="5"/>
  <c r="K103" i="6"/>
  <c r="BA102" i="6"/>
  <c r="BA119" i="6"/>
  <c r="BA138" i="6"/>
  <c r="BK3" i="5"/>
  <c r="BJ3" i="5"/>
  <c r="BI3" i="5"/>
  <c r="BH3" i="5"/>
  <c r="BG3" i="5"/>
  <c r="BF3" i="5"/>
  <c r="BE3" i="5"/>
  <c r="BD3" i="5"/>
  <c r="BC3" i="5"/>
  <c r="BJ34" i="5"/>
  <c r="BI34" i="5"/>
  <c r="BH34" i="5"/>
  <c r="BG34" i="5"/>
  <c r="BF34" i="5"/>
  <c r="BE34" i="5"/>
  <c r="BD34" i="5"/>
  <c r="BC34" i="5"/>
  <c r="BK34" i="5"/>
  <c r="BA91" i="6"/>
  <c r="BK37" i="5"/>
  <c r="BJ37" i="5"/>
  <c r="BI37" i="5"/>
  <c r="BH37" i="5"/>
  <c r="BG37" i="5"/>
  <c r="BF37" i="5"/>
  <c r="BE37" i="5"/>
  <c r="BD37" i="5"/>
  <c r="BC37" i="5"/>
  <c r="BA101" i="6"/>
  <c r="BA143" i="6"/>
  <c r="BK32" i="5"/>
  <c r="BJ32" i="5"/>
  <c r="BI32" i="5"/>
  <c r="BH32" i="5"/>
  <c r="BG32" i="5"/>
  <c r="BF32" i="5"/>
  <c r="BE32" i="5"/>
  <c r="BD32" i="5"/>
  <c r="BC32" i="5"/>
  <c r="BA108" i="6"/>
  <c r="K114" i="6"/>
  <c r="K121" i="6"/>
  <c r="BA124" i="6"/>
  <c r="K130" i="6"/>
  <c r="K152" i="6"/>
  <c r="K99" i="6"/>
  <c r="BI20" i="5"/>
  <c r="BH20" i="5"/>
  <c r="BG20" i="5"/>
  <c r="BF20" i="5"/>
  <c r="BE20" i="5"/>
  <c r="BD20" i="5"/>
  <c r="BC20" i="5"/>
  <c r="BJ20" i="5"/>
  <c r="BK20" i="5"/>
  <c r="AT43" i="5"/>
  <c r="AS43" i="5"/>
  <c r="AR43" i="5"/>
  <c r="AQ43" i="5"/>
  <c r="AP43" i="5"/>
  <c r="AO43" i="5"/>
  <c r="AN43" i="5"/>
  <c r="AM43" i="5"/>
  <c r="AL43" i="5"/>
  <c r="AT46" i="5"/>
  <c r="AS46" i="5"/>
  <c r="AR46" i="5"/>
  <c r="AQ46" i="5"/>
  <c r="AP46" i="5"/>
  <c r="AO46" i="5"/>
  <c r="AN46" i="5"/>
  <c r="AM46" i="5"/>
  <c r="AL46" i="5"/>
  <c r="AT54" i="5"/>
  <c r="AS54" i="5"/>
  <c r="AR54" i="5"/>
  <c r="AQ54" i="5"/>
  <c r="AP54" i="5"/>
  <c r="AO54" i="5"/>
  <c r="AN54" i="5"/>
  <c r="AM54" i="5"/>
  <c r="AL54" i="5"/>
  <c r="AS49" i="5"/>
  <c r="AR49" i="5"/>
  <c r="AQ49" i="5"/>
  <c r="AP49" i="5"/>
  <c r="AO49" i="5"/>
  <c r="AN49" i="5"/>
  <c r="AM49" i="5"/>
  <c r="AL49" i="5"/>
  <c r="AT49" i="5"/>
  <c r="K79" i="5"/>
  <c r="AT22" i="5"/>
  <c r="AS22" i="5"/>
  <c r="AR22" i="5"/>
  <c r="AQ22" i="5"/>
  <c r="AP22" i="5"/>
  <c r="AO22" i="5"/>
  <c r="AN22" i="5"/>
  <c r="AM22" i="5"/>
  <c r="AL22" i="5"/>
  <c r="AT71" i="5"/>
  <c r="AS71" i="5"/>
  <c r="AR71" i="5"/>
  <c r="AQ71" i="5"/>
  <c r="AP71" i="5"/>
  <c r="AO71" i="5"/>
  <c r="AN71" i="5"/>
  <c r="AM71" i="5"/>
  <c r="AL71" i="5"/>
  <c r="AT87" i="5"/>
  <c r="AS87" i="5"/>
  <c r="AR87" i="5"/>
  <c r="AQ87" i="5"/>
  <c r="AP87" i="5"/>
  <c r="AO87" i="5"/>
  <c r="AN87" i="5"/>
  <c r="AM87" i="5"/>
  <c r="AL87" i="5"/>
  <c r="J25" i="5"/>
  <c r="K55" i="5"/>
  <c r="AE55" i="5"/>
  <c r="AB55" i="5"/>
  <c r="Y55" i="5"/>
  <c r="AD55" i="5"/>
  <c r="AG55" i="5"/>
  <c r="BB101" i="5"/>
  <c r="BA101" i="5"/>
  <c r="AZ101" i="5"/>
  <c r="AX101" i="5"/>
  <c r="BB106" i="5"/>
  <c r="BA106" i="5"/>
  <c r="AT157" i="5"/>
  <c r="AS157" i="5"/>
  <c r="AR157" i="5"/>
  <c r="AQ157" i="5"/>
  <c r="AP157" i="5"/>
  <c r="AO157" i="5"/>
  <c r="AN157" i="5"/>
  <c r="AM157" i="5"/>
  <c r="AL157" i="5"/>
  <c r="AT104" i="5"/>
  <c r="AS104" i="5"/>
  <c r="AR104" i="5"/>
  <c r="AQ104" i="5"/>
  <c r="AP104" i="5"/>
  <c r="AO104" i="5"/>
  <c r="AN104" i="5"/>
  <c r="AM104" i="5"/>
  <c r="AL104" i="5"/>
  <c r="AB121" i="5"/>
  <c r="Y121" i="5"/>
  <c r="K121" i="5"/>
  <c r="AR135" i="5"/>
  <c r="AQ135" i="5"/>
  <c r="AP135" i="5"/>
  <c r="AO135" i="5"/>
  <c r="AN135" i="5"/>
  <c r="AM135" i="5"/>
  <c r="AL135" i="5"/>
  <c r="AS135" i="5"/>
  <c r="AT135" i="5"/>
  <c r="K57" i="5"/>
  <c r="K108" i="5"/>
  <c r="AB108" i="5"/>
  <c r="Y108" i="5"/>
  <c r="K118" i="5"/>
  <c r="AT153" i="5"/>
  <c r="AS153" i="5"/>
  <c r="AR153" i="5"/>
  <c r="AQ153" i="5"/>
  <c r="AP153" i="5"/>
  <c r="AO153" i="5"/>
  <c r="AN153" i="5"/>
  <c r="AM153" i="5"/>
  <c r="AL153" i="5"/>
  <c r="K154" i="5"/>
  <c r="AS140" i="5"/>
  <c r="AR140" i="5"/>
  <c r="AQ140" i="5"/>
  <c r="AP140" i="5"/>
  <c r="AO140" i="5"/>
  <c r="AN140" i="5"/>
  <c r="AM140" i="5"/>
  <c r="AL140" i="5"/>
  <c r="AT140" i="5"/>
  <c r="AS162" i="5"/>
  <c r="AR162" i="5"/>
  <c r="AQ162" i="5"/>
  <c r="AP162" i="5"/>
  <c r="AO162" i="5"/>
  <c r="AN162" i="5"/>
  <c r="AM162" i="5"/>
  <c r="AL162" i="5"/>
  <c r="AT162" i="5"/>
  <c r="J123" i="6"/>
  <c r="K44" i="5"/>
  <c r="BA87" i="5"/>
  <c r="BB87" i="5"/>
  <c r="K115" i="5"/>
  <c r="AS133" i="5"/>
  <c r="AR133" i="5"/>
  <c r="AQ133" i="5"/>
  <c r="AP133" i="5"/>
  <c r="AO133" i="5"/>
  <c r="AN133" i="5"/>
  <c r="AM133" i="5"/>
  <c r="AL133" i="5"/>
  <c r="AT133" i="5"/>
  <c r="AA116" i="5"/>
  <c r="K37" i="7"/>
  <c r="K24" i="7"/>
  <c r="AE38" i="7"/>
  <c r="K38" i="7"/>
  <c r="AG38" i="7"/>
  <c r="AB38" i="7"/>
  <c r="Y38" i="7"/>
  <c r="AD38" i="7"/>
  <c r="AA69" i="7"/>
  <c r="AT63" i="7"/>
  <c r="AS63" i="7"/>
  <c r="AR63" i="7"/>
  <c r="AQ63" i="7"/>
  <c r="AP63" i="7"/>
  <c r="AO63" i="7"/>
  <c r="AN63" i="7"/>
  <c r="AM63" i="7"/>
  <c r="AL63" i="7"/>
  <c r="AT47" i="7"/>
  <c r="AS47" i="7"/>
  <c r="AR47" i="7"/>
  <c r="AQ47" i="7"/>
  <c r="AP47" i="7"/>
  <c r="AO47" i="7"/>
  <c r="AN47" i="7"/>
  <c r="AM47" i="7"/>
  <c r="AL47" i="7"/>
  <c r="AI118" i="7"/>
  <c r="AH118" i="7"/>
  <c r="AJ118" i="7"/>
  <c r="AK118" i="7"/>
  <c r="AT84" i="7"/>
  <c r="AS84" i="7"/>
  <c r="AR84" i="7"/>
  <c r="AQ84" i="7"/>
  <c r="AP84" i="7"/>
  <c r="AO84" i="7"/>
  <c r="AN84" i="7"/>
  <c r="AM84" i="7"/>
  <c r="AL84" i="7"/>
  <c r="R99" i="1"/>
  <c r="T99" i="1" s="1"/>
  <c r="AT28" i="7"/>
  <c r="AS28" i="7"/>
  <c r="AQ28" i="7"/>
  <c r="AP28" i="7"/>
  <c r="AO28" i="7"/>
  <c r="AN28" i="7"/>
  <c r="AM28" i="7"/>
  <c r="AL28" i="7"/>
  <c r="AR28" i="7"/>
  <c r="K55" i="7"/>
  <c r="AT78" i="7"/>
  <c r="AS78" i="7"/>
  <c r="AR78" i="7"/>
  <c r="AQ78" i="7"/>
  <c r="AP78" i="7"/>
  <c r="AO78" i="7"/>
  <c r="AN78" i="7"/>
  <c r="AM78" i="7"/>
  <c r="AL78" i="7"/>
  <c r="AT71" i="7"/>
  <c r="AS71" i="7"/>
  <c r="AR71" i="7"/>
  <c r="AQ71" i="7"/>
  <c r="AP71" i="7"/>
  <c r="AO71" i="7"/>
  <c r="AN71" i="7"/>
  <c r="AM71" i="7"/>
  <c r="AL71" i="7"/>
  <c r="J82" i="7"/>
  <c r="AB82" i="7"/>
  <c r="X82" i="7"/>
  <c r="AS89" i="7"/>
  <c r="AT89" i="7"/>
  <c r="AR89" i="7"/>
  <c r="AQ89" i="7"/>
  <c r="AP89" i="7"/>
  <c r="AO89" i="7"/>
  <c r="AN89" i="7"/>
  <c r="AM89" i="7"/>
  <c r="AL89" i="7"/>
  <c r="AS79" i="7"/>
  <c r="AT79" i="7"/>
  <c r="AR79" i="7"/>
  <c r="AQ79" i="7"/>
  <c r="AP79" i="7"/>
  <c r="AO79" i="7"/>
  <c r="AN79" i="7"/>
  <c r="AM79" i="7"/>
  <c r="AL79" i="7"/>
  <c r="K73" i="7"/>
  <c r="AT88" i="7"/>
  <c r="AS88" i="7"/>
  <c r="AR88" i="7"/>
  <c r="AQ88" i="7"/>
  <c r="AP88" i="7"/>
  <c r="AO88" i="7"/>
  <c r="AN88" i="7"/>
  <c r="AM88" i="7"/>
  <c r="AL88" i="7"/>
  <c r="K34" i="7"/>
  <c r="K60" i="7"/>
  <c r="BA84" i="7"/>
  <c r="BB84" i="7"/>
  <c r="BA62" i="7"/>
  <c r="AZ62" i="7"/>
  <c r="AX62" i="7"/>
  <c r="BB62" i="7"/>
  <c r="AH100" i="7"/>
  <c r="BB119" i="7"/>
  <c r="BA119" i="7"/>
  <c r="AC3" i="6"/>
  <c r="AC5" i="6"/>
  <c r="AH17" i="6"/>
  <c r="AD3" i="6"/>
  <c r="AD5" i="6"/>
  <c r="BR14" i="6"/>
  <c r="K35" i="6"/>
  <c r="BA43" i="6"/>
  <c r="H22" i="6"/>
  <c r="BA50" i="6"/>
  <c r="BA27" i="6"/>
  <c r="K49" i="6"/>
  <c r="BA51" i="6"/>
  <c r="K29" i="6"/>
  <c r="K62" i="6"/>
  <c r="K78" i="6"/>
  <c r="K73" i="6"/>
  <c r="K92" i="6"/>
  <c r="BA77" i="6"/>
  <c r="BA134" i="6"/>
  <c r="J82" i="6"/>
  <c r="K105" i="6"/>
  <c r="K87" i="6"/>
  <c r="BG36" i="5"/>
  <c r="BF36" i="5"/>
  <c r="BE36" i="5"/>
  <c r="BD36" i="5"/>
  <c r="BC36" i="5"/>
  <c r="BK36" i="5"/>
  <c r="BJ36" i="5"/>
  <c r="BI36" i="5"/>
  <c r="BH36" i="5"/>
  <c r="BK4" i="5"/>
  <c r="BJ4" i="5"/>
  <c r="BI4" i="5"/>
  <c r="BH4" i="5"/>
  <c r="BG4" i="5"/>
  <c r="BF4" i="5"/>
  <c r="BE4" i="5"/>
  <c r="BD4" i="5"/>
  <c r="BC4" i="5"/>
  <c r="BA121" i="6"/>
  <c r="BA140" i="6"/>
  <c r="AT39" i="5"/>
  <c r="AS39" i="5"/>
  <c r="AR39" i="5"/>
  <c r="AQ39" i="5"/>
  <c r="AP39" i="5"/>
  <c r="AO39" i="5"/>
  <c r="AN39" i="5"/>
  <c r="AM39" i="5"/>
  <c r="AL39" i="5"/>
  <c r="K91" i="6"/>
  <c r="BK18" i="5"/>
  <c r="BJ18" i="5"/>
  <c r="BI18" i="5"/>
  <c r="BH18" i="5"/>
  <c r="BG18" i="5"/>
  <c r="BF18" i="5"/>
  <c r="BE18" i="5"/>
  <c r="BD18" i="5"/>
  <c r="BC18" i="5"/>
  <c r="AQ37" i="5"/>
  <c r="AP37" i="5"/>
  <c r="AO37" i="5"/>
  <c r="AN37" i="5"/>
  <c r="AM37" i="5"/>
  <c r="AL37" i="5"/>
  <c r="AS37" i="5"/>
  <c r="AR37" i="5"/>
  <c r="AT37" i="5"/>
  <c r="K115" i="6"/>
  <c r="BA118" i="6"/>
  <c r="K124" i="6"/>
  <c r="K131" i="6"/>
  <c r="BA139" i="6"/>
  <c r="BF2" i="5"/>
  <c r="BE2" i="5"/>
  <c r="BD2" i="5"/>
  <c r="BC2" i="5"/>
  <c r="BK2" i="5"/>
  <c r="BJ2" i="5"/>
  <c r="BI2" i="5"/>
  <c r="BH2" i="5"/>
  <c r="BG2" i="5"/>
  <c r="BA161" i="6"/>
  <c r="BK46" i="5"/>
  <c r="BJ46" i="5"/>
  <c r="BI46" i="5"/>
  <c r="BH46" i="5"/>
  <c r="BG46" i="5"/>
  <c r="BF46" i="5"/>
  <c r="BE46" i="5"/>
  <c r="BD46" i="5"/>
  <c r="BC46" i="5"/>
  <c r="BA153" i="6"/>
  <c r="BA155" i="6"/>
  <c r="BK52" i="5"/>
  <c r="BJ52" i="5"/>
  <c r="BI52" i="5"/>
  <c r="BH52" i="5"/>
  <c r="BG52" i="5"/>
  <c r="BF52" i="5"/>
  <c r="BE52" i="5"/>
  <c r="BD52" i="5"/>
  <c r="BC52" i="5"/>
  <c r="BB60" i="5"/>
  <c r="BA60" i="5"/>
  <c r="AZ60" i="5"/>
  <c r="AX60" i="5"/>
  <c r="BA107" i="6"/>
  <c r="BA157" i="6"/>
  <c r="BJ48" i="5"/>
  <c r="BI48" i="5"/>
  <c r="BH48" i="5"/>
  <c r="BG48" i="5"/>
  <c r="BF48" i="5"/>
  <c r="BE48" i="5"/>
  <c r="BD48" i="5"/>
  <c r="BC48" i="5"/>
  <c r="BK48" i="5"/>
  <c r="J33" i="5"/>
  <c r="K101" i="5"/>
  <c r="AS66" i="5"/>
  <c r="AR66" i="5"/>
  <c r="AQ66" i="5"/>
  <c r="AP66" i="5"/>
  <c r="AO66" i="5"/>
  <c r="AN66" i="5"/>
  <c r="AM66" i="5"/>
  <c r="AL66" i="5"/>
  <c r="AT66" i="5"/>
  <c r="K80" i="5"/>
  <c r="AA117" i="5"/>
  <c r="AG117" i="5"/>
  <c r="AA121" i="5"/>
  <c r="AT72" i="5"/>
  <c r="AS72" i="5"/>
  <c r="AR72" i="5"/>
  <c r="AQ72" i="5"/>
  <c r="AP72" i="5"/>
  <c r="AO72" i="5"/>
  <c r="AN72" i="5"/>
  <c r="AM72" i="5"/>
  <c r="AL72" i="5"/>
  <c r="K51" i="5"/>
  <c r="K120" i="5"/>
  <c r="AR64" i="5"/>
  <c r="AQ64" i="5"/>
  <c r="AP64" i="5"/>
  <c r="AO64" i="5"/>
  <c r="AN64" i="5"/>
  <c r="AM64" i="5"/>
  <c r="AL64" i="5"/>
  <c r="AS64" i="5"/>
  <c r="AT64" i="5"/>
  <c r="AA127" i="5"/>
  <c r="AG127" i="5"/>
  <c r="AS143" i="5"/>
  <c r="AR143" i="5"/>
  <c r="AQ143" i="5"/>
  <c r="AP143" i="5"/>
  <c r="AO143" i="5"/>
  <c r="AN143" i="5"/>
  <c r="AM143" i="5"/>
  <c r="AL143" i="5"/>
  <c r="AT143" i="5"/>
  <c r="AR50" i="5"/>
  <c r="AQ50" i="5"/>
  <c r="AP50" i="5"/>
  <c r="AO50" i="5"/>
  <c r="AN50" i="5"/>
  <c r="AM50" i="5"/>
  <c r="AL50" i="5"/>
  <c r="AT50" i="5"/>
  <c r="AS50" i="5"/>
  <c r="AT84" i="5"/>
  <c r="AS84" i="5"/>
  <c r="AR84" i="5"/>
  <c r="AQ84" i="5"/>
  <c r="AP84" i="5"/>
  <c r="AO84" i="5"/>
  <c r="AN84" i="5"/>
  <c r="AM84" i="5"/>
  <c r="AL84" i="5"/>
  <c r="AR111" i="5"/>
  <c r="AQ111" i="5"/>
  <c r="AP111" i="5"/>
  <c r="AO111" i="5"/>
  <c r="AN111" i="5"/>
  <c r="AM111" i="5"/>
  <c r="AL111" i="5"/>
  <c r="AT111" i="5"/>
  <c r="AS111" i="5"/>
  <c r="AB155" i="5"/>
  <c r="Y155" i="5"/>
  <c r="K155" i="5"/>
  <c r="AT80" i="5"/>
  <c r="AS80" i="5"/>
  <c r="AR80" i="5"/>
  <c r="AQ80" i="5"/>
  <c r="AP80" i="5"/>
  <c r="AO80" i="5"/>
  <c r="AN80" i="5"/>
  <c r="AM80" i="5"/>
  <c r="AL80" i="5"/>
  <c r="K140" i="5"/>
  <c r="K150" i="5"/>
  <c r="K162" i="5"/>
  <c r="K144" i="6"/>
  <c r="AZ84" i="6"/>
  <c r="AY84" i="6"/>
  <c r="AX84" i="6"/>
  <c r="AW84" i="6"/>
  <c r="AV84" i="6"/>
  <c r="AU84" i="6"/>
  <c r="AT84" i="6"/>
  <c r="AS84" i="6"/>
  <c r="AR84" i="6"/>
  <c r="BA71" i="5"/>
  <c r="BB71" i="5"/>
  <c r="AT112" i="5"/>
  <c r="AS112" i="5"/>
  <c r="AR112" i="5"/>
  <c r="AQ112" i="5"/>
  <c r="AP112" i="5"/>
  <c r="AO112" i="5"/>
  <c r="AN112" i="5"/>
  <c r="AM112" i="5"/>
  <c r="AL112" i="5"/>
  <c r="AT52" i="7"/>
  <c r="AS52" i="7"/>
  <c r="AR52" i="7"/>
  <c r="AQ52" i="7"/>
  <c r="AP52" i="7"/>
  <c r="AO52" i="7"/>
  <c r="AN52" i="7"/>
  <c r="AM52" i="7"/>
  <c r="AL52" i="7"/>
  <c r="AT90" i="7"/>
  <c r="AS90" i="7"/>
  <c r="AR90" i="7"/>
  <c r="AQ90" i="7"/>
  <c r="AP90" i="7"/>
  <c r="AO90" i="7"/>
  <c r="AN90" i="7"/>
  <c r="AM90" i="7"/>
  <c r="AL90" i="7"/>
  <c r="AA82" i="7"/>
  <c r="K78" i="7"/>
  <c r="K168" i="7"/>
  <c r="K165" i="7"/>
  <c r="AP42" i="7"/>
  <c r="AO42" i="7"/>
  <c r="AN42" i="7"/>
  <c r="AM42" i="7"/>
  <c r="AL42" i="7"/>
  <c r="AT42" i="7"/>
  <c r="AS42" i="7"/>
  <c r="AR42" i="7"/>
  <c r="AQ42" i="7"/>
  <c r="R75" i="1"/>
  <c r="T75" i="1" s="1"/>
  <c r="AS51" i="7"/>
  <c r="AR51" i="7"/>
  <c r="AQ51" i="7"/>
  <c r="AP51" i="7"/>
  <c r="AO51" i="7"/>
  <c r="AN51" i="7"/>
  <c r="AM51" i="7"/>
  <c r="AL51" i="7"/>
  <c r="AT51" i="7"/>
  <c r="K44" i="7"/>
  <c r="AT53" i="7"/>
  <c r="AS53" i="7"/>
  <c r="AR53" i="7"/>
  <c r="AQ53" i="7"/>
  <c r="AP53" i="7"/>
  <c r="AO53" i="7"/>
  <c r="AN53" i="7"/>
  <c r="AM53" i="7"/>
  <c r="AL53" i="7"/>
  <c r="AT23" i="7"/>
  <c r="AS23" i="7"/>
  <c r="AR23" i="7"/>
  <c r="AQ23" i="7"/>
  <c r="AP23" i="7"/>
  <c r="AO23" i="7"/>
  <c r="AN23" i="7"/>
  <c r="AM23" i="7"/>
  <c r="AL23" i="7"/>
  <c r="K43" i="7"/>
  <c r="AB43" i="7"/>
  <c r="Y43" i="7"/>
  <c r="AS57" i="7"/>
  <c r="AR57" i="7"/>
  <c r="AQ57" i="7"/>
  <c r="AP57" i="7"/>
  <c r="AO57" i="7"/>
  <c r="AN57" i="7"/>
  <c r="AM57" i="7"/>
  <c r="AL57" i="7"/>
  <c r="AT57" i="7"/>
  <c r="AT55" i="7"/>
  <c r="AS55" i="7"/>
  <c r="AR55" i="7"/>
  <c r="AQ55" i="7"/>
  <c r="AP55" i="7"/>
  <c r="AO55" i="7"/>
  <c r="AN55" i="7"/>
  <c r="AM55" i="7"/>
  <c r="AL55" i="7"/>
  <c r="AS77" i="7"/>
  <c r="AT77" i="7"/>
  <c r="AR77" i="7"/>
  <c r="AQ77" i="7"/>
  <c r="AP77" i="7"/>
  <c r="AO77" i="7"/>
  <c r="AN77" i="7"/>
  <c r="AM77" i="7"/>
  <c r="AL77" i="7"/>
  <c r="AR80" i="7"/>
  <c r="AQ80" i="7"/>
  <c r="AP80" i="7"/>
  <c r="AO80" i="7"/>
  <c r="AN80" i="7"/>
  <c r="AM80" i="7"/>
  <c r="AL80" i="7"/>
  <c r="AT80" i="7"/>
  <c r="AS80" i="7"/>
  <c r="AS83" i="7"/>
  <c r="AR83" i="7"/>
  <c r="AQ83" i="7"/>
  <c r="AP83" i="7"/>
  <c r="AO83" i="7"/>
  <c r="AT83" i="7"/>
  <c r="AN83" i="7"/>
  <c r="AM83" i="7"/>
  <c r="AL83" i="7"/>
  <c r="AT93" i="7"/>
  <c r="AS93" i="7"/>
  <c r="AR93" i="7"/>
  <c r="AQ93" i="7"/>
  <c r="AP93" i="7"/>
  <c r="AO93" i="7"/>
  <c r="AN93" i="7"/>
  <c r="AM93" i="7"/>
  <c r="AL93" i="7"/>
  <c r="AT73" i="7"/>
  <c r="AS73" i="7"/>
  <c r="AR73" i="7"/>
  <c r="AQ73" i="7"/>
  <c r="AP73" i="7"/>
  <c r="AO73" i="7"/>
  <c r="AN73" i="7"/>
  <c r="AM73" i="7"/>
  <c r="AL73" i="7"/>
  <c r="J88" i="7"/>
  <c r="AT60" i="7"/>
  <c r="AR60" i="7"/>
  <c r="AQ60" i="7"/>
  <c r="AP60" i="7"/>
  <c r="AO60" i="7"/>
  <c r="AN60" i="7"/>
  <c r="AM60" i="7"/>
  <c r="AL60" i="7"/>
  <c r="AS60" i="7"/>
  <c r="BA13" i="7"/>
  <c r="AZ13" i="7"/>
  <c r="AX13" i="7"/>
  <c r="BB13" i="7"/>
  <c r="AH102" i="7"/>
  <c r="BA68" i="7"/>
  <c r="BB68" i="7"/>
  <c r="K46" i="7"/>
  <c r="AZ17" i="7"/>
  <c r="AX17" i="7"/>
  <c r="BB92" i="7"/>
  <c r="BA92" i="7"/>
  <c r="AZ92" i="7"/>
  <c r="AX92" i="7"/>
  <c r="BA115" i="7"/>
  <c r="BB115" i="7"/>
  <c r="AZ100" i="7"/>
  <c r="AX100" i="7"/>
  <c r="AZ42" i="7"/>
  <c r="AX42" i="7"/>
  <c r="BR8" i="6"/>
  <c r="BR5" i="6"/>
  <c r="BR4" i="6"/>
  <c r="H23" i="6"/>
  <c r="BA24" i="6"/>
  <c r="BA33" i="6"/>
  <c r="K64" i="6"/>
  <c r="J80" i="6"/>
  <c r="AI56" i="6"/>
  <c r="K56" i="6"/>
  <c r="J77" i="6"/>
  <c r="BA63" i="6"/>
  <c r="BA65" i="6"/>
  <c r="K136" i="6"/>
  <c r="AI53" i="6"/>
  <c r="AL53" i="6"/>
  <c r="K53" i="6"/>
  <c r="BA47" i="6"/>
  <c r="BA100" i="6"/>
  <c r="K84" i="6"/>
  <c r="BK12" i="5"/>
  <c r="BI12" i="5"/>
  <c r="BH12" i="5"/>
  <c r="BG12" i="5"/>
  <c r="BF12" i="5"/>
  <c r="BE12" i="5"/>
  <c r="BD12" i="5"/>
  <c r="BC12" i="5"/>
  <c r="BJ12" i="5"/>
  <c r="K102" i="6"/>
  <c r="AL102" i="6"/>
  <c r="AI102" i="6"/>
  <c r="BA123" i="6"/>
  <c r="K140" i="6"/>
  <c r="BJ42" i="5"/>
  <c r="BI42" i="5"/>
  <c r="BH42" i="5"/>
  <c r="BG42" i="5"/>
  <c r="BF42" i="5"/>
  <c r="BE42" i="5"/>
  <c r="BD42" i="5"/>
  <c r="BC42" i="5"/>
  <c r="BK42" i="5"/>
  <c r="BA160" i="6"/>
  <c r="H22" i="5"/>
  <c r="AB40" i="5"/>
  <c r="X40" i="5"/>
  <c r="AD40" i="5"/>
  <c r="J40" i="5"/>
  <c r="AE40" i="5"/>
  <c r="AG40" i="5"/>
  <c r="AI109" i="6"/>
  <c r="K109" i="6"/>
  <c r="BA112" i="6"/>
  <c r="K118" i="6"/>
  <c r="K125" i="6"/>
  <c r="BI6" i="5"/>
  <c r="BH6" i="5"/>
  <c r="BG6" i="5"/>
  <c r="BF6" i="5"/>
  <c r="BE6" i="5"/>
  <c r="BD6" i="5"/>
  <c r="BC6" i="5"/>
  <c r="BJ6" i="5"/>
  <c r="BK6" i="5"/>
  <c r="AT27" i="5"/>
  <c r="AS27" i="5"/>
  <c r="AR27" i="5"/>
  <c r="AQ27" i="5"/>
  <c r="AP27" i="5"/>
  <c r="AO27" i="5"/>
  <c r="AN27" i="5"/>
  <c r="AM27" i="5"/>
  <c r="AL27" i="5"/>
  <c r="AS51" i="5"/>
  <c r="AR51" i="5"/>
  <c r="AQ51" i="5"/>
  <c r="AP51" i="5"/>
  <c r="AO51" i="5"/>
  <c r="AN51" i="5"/>
  <c r="AM51" i="5"/>
  <c r="AL51" i="5"/>
  <c r="AT51" i="5"/>
  <c r="K153" i="6"/>
  <c r="K71" i="5"/>
  <c r="K157" i="6"/>
  <c r="BI45" i="5"/>
  <c r="BH45" i="5"/>
  <c r="BG45" i="5"/>
  <c r="BF45" i="5"/>
  <c r="BE45" i="5"/>
  <c r="BD45" i="5"/>
  <c r="BC45" i="5"/>
  <c r="BK45" i="5"/>
  <c r="BJ45" i="5"/>
  <c r="AT42" i="5"/>
  <c r="AS42" i="5"/>
  <c r="AR42" i="5"/>
  <c r="AQ42" i="5"/>
  <c r="AP42" i="5"/>
  <c r="AO42" i="5"/>
  <c r="AN42" i="5"/>
  <c r="AM42" i="5"/>
  <c r="AL42" i="5"/>
  <c r="AA59" i="5"/>
  <c r="AE59" i="5"/>
  <c r="K66" i="5"/>
  <c r="AZ77" i="5"/>
  <c r="AX77" i="5"/>
  <c r="AT131" i="5"/>
  <c r="AS131" i="5"/>
  <c r="AR131" i="5"/>
  <c r="AQ131" i="5"/>
  <c r="AP131" i="5"/>
  <c r="AO131" i="5"/>
  <c r="AN131" i="5"/>
  <c r="AM131" i="5"/>
  <c r="AL131" i="5"/>
  <c r="AT28" i="5"/>
  <c r="AS28" i="5"/>
  <c r="AR28" i="5"/>
  <c r="AQ28" i="5"/>
  <c r="AP28" i="5"/>
  <c r="AO28" i="5"/>
  <c r="AN28" i="5"/>
  <c r="AM28" i="5"/>
  <c r="AL28" i="5"/>
  <c r="AT91" i="5"/>
  <c r="AS91" i="5"/>
  <c r="AR91" i="5"/>
  <c r="AQ91" i="5"/>
  <c r="AP91" i="5"/>
  <c r="AO91" i="5"/>
  <c r="AN91" i="5"/>
  <c r="AM91" i="5"/>
  <c r="AL91" i="5"/>
  <c r="AA147" i="5"/>
  <c r="AE117" i="5"/>
  <c r="AB117" i="5"/>
  <c r="Y117" i="5"/>
  <c r="AD117" i="5"/>
  <c r="K117" i="5"/>
  <c r="AR151" i="5"/>
  <c r="AQ151" i="5"/>
  <c r="AP151" i="5"/>
  <c r="AO151" i="5"/>
  <c r="AN151" i="5"/>
  <c r="AM151" i="5"/>
  <c r="AL151" i="5"/>
  <c r="AS151" i="5"/>
  <c r="AT151" i="5"/>
  <c r="AT70" i="5"/>
  <c r="AS70" i="5"/>
  <c r="AR70" i="5"/>
  <c r="AQ70" i="5"/>
  <c r="AP70" i="5"/>
  <c r="AO70" i="5"/>
  <c r="AN70" i="5"/>
  <c r="AM70" i="5"/>
  <c r="AL70" i="5"/>
  <c r="K84" i="5"/>
  <c r="AA114" i="5"/>
  <c r="K126" i="5"/>
  <c r="AT132" i="5"/>
  <c r="AS132" i="5"/>
  <c r="AR132" i="5"/>
  <c r="AQ132" i="5"/>
  <c r="AP132" i="5"/>
  <c r="AO132" i="5"/>
  <c r="AN132" i="5"/>
  <c r="AM132" i="5"/>
  <c r="AL132" i="5"/>
  <c r="AT161" i="5"/>
  <c r="AS161" i="5"/>
  <c r="AR161" i="5"/>
  <c r="AQ161" i="5"/>
  <c r="AP161" i="5"/>
  <c r="AO161" i="5"/>
  <c r="AN161" i="5"/>
  <c r="AM161" i="5"/>
  <c r="AL161" i="5"/>
  <c r="AZ85" i="5"/>
  <c r="AX85" i="5"/>
  <c r="AZ97" i="5"/>
  <c r="AX97" i="5"/>
  <c r="AR148" i="5"/>
  <c r="AQ148" i="5"/>
  <c r="AP148" i="5"/>
  <c r="AO148" i="5"/>
  <c r="AN148" i="5"/>
  <c r="AM148" i="5"/>
  <c r="AL148" i="5"/>
  <c r="AT148" i="5"/>
  <c r="AS148" i="5"/>
  <c r="K160" i="5"/>
  <c r="AZ93" i="5"/>
  <c r="AX93" i="5"/>
  <c r="AS146" i="5"/>
  <c r="AR146" i="5"/>
  <c r="AQ146" i="5"/>
  <c r="AP146" i="5"/>
  <c r="AO146" i="5"/>
  <c r="AN146" i="5"/>
  <c r="AM146" i="5"/>
  <c r="AL146" i="5"/>
  <c r="AT146" i="5"/>
  <c r="AR150" i="5"/>
  <c r="AQ150" i="5"/>
  <c r="AP150" i="5"/>
  <c r="AO150" i="5"/>
  <c r="AN150" i="5"/>
  <c r="AM150" i="5"/>
  <c r="AL150" i="5"/>
  <c r="AT150" i="5"/>
  <c r="AS150" i="5"/>
  <c r="AT138" i="5"/>
  <c r="AS138" i="5"/>
  <c r="AR138" i="5"/>
  <c r="AQ138" i="5"/>
  <c r="AP138" i="5"/>
  <c r="AO138" i="5"/>
  <c r="AN138" i="5"/>
  <c r="AM138" i="5"/>
  <c r="AL138" i="5"/>
  <c r="K132" i="6"/>
  <c r="AQ45" i="5"/>
  <c r="AP45" i="5"/>
  <c r="AO45" i="5"/>
  <c r="AN45" i="5"/>
  <c r="AM45" i="5"/>
  <c r="AL45" i="5"/>
  <c r="AS45" i="5"/>
  <c r="AR45" i="5"/>
  <c r="AT45" i="5"/>
  <c r="AB38" i="5"/>
  <c r="X38" i="5"/>
  <c r="AD38" i="5"/>
  <c r="AE38" i="5"/>
  <c r="AG38" i="5"/>
  <c r="J38" i="5"/>
  <c r="BI54" i="5"/>
  <c r="BH54" i="5"/>
  <c r="BG54" i="5"/>
  <c r="BF54" i="5"/>
  <c r="BE54" i="5"/>
  <c r="BD54" i="5"/>
  <c r="BC54" i="5"/>
  <c r="BJ54" i="5"/>
  <c r="BK54" i="5"/>
  <c r="BA95" i="5"/>
  <c r="AZ95" i="5"/>
  <c r="AX95" i="5"/>
  <c r="BB95" i="5"/>
  <c r="AT90" i="5"/>
  <c r="AS90" i="5"/>
  <c r="AR90" i="5"/>
  <c r="AQ90" i="5"/>
  <c r="AP90" i="5"/>
  <c r="AO90" i="5"/>
  <c r="AN90" i="5"/>
  <c r="AM90" i="5"/>
  <c r="AL90" i="5"/>
  <c r="K128" i="5"/>
  <c r="BA3" i="7"/>
  <c r="BB3" i="7"/>
  <c r="AA54" i="7"/>
  <c r="AG54" i="7"/>
  <c r="P164" i="7"/>
  <c r="W11" i="7"/>
  <c r="W3" i="7"/>
  <c r="W5" i="7"/>
  <c r="W7" i="7"/>
  <c r="W10" i="7"/>
  <c r="W9" i="7"/>
  <c r="W4" i="7"/>
  <c r="W8" i="7"/>
  <c r="W2" i="7"/>
  <c r="W6" i="7"/>
  <c r="P22" i="7"/>
  <c r="P68" i="7"/>
  <c r="R68" i="7" s="1"/>
  <c r="T68" i="7" s="1"/>
  <c r="P85" i="7"/>
  <c r="AF85" i="7" s="1"/>
  <c r="P27" i="7"/>
  <c r="AC27" i="7" s="1"/>
  <c r="P35" i="7"/>
  <c r="P44" i="7"/>
  <c r="P52" i="7"/>
  <c r="P60" i="7"/>
  <c r="P76" i="7"/>
  <c r="P91" i="7"/>
  <c r="AF91" i="7" s="1"/>
  <c r="P99" i="7"/>
  <c r="R99" i="7" s="1"/>
  <c r="T99" i="7" s="1"/>
  <c r="P104" i="7"/>
  <c r="AC104" i="7" s="1"/>
  <c r="P112" i="7"/>
  <c r="P121" i="7"/>
  <c r="P131" i="7"/>
  <c r="P139" i="7"/>
  <c r="P147" i="7"/>
  <c r="R147" i="7" s="1"/>
  <c r="P65" i="7"/>
  <c r="AC65" i="7" s="1"/>
  <c r="P82" i="7"/>
  <c r="AC82" i="7" s="1"/>
  <c r="P25" i="7"/>
  <c r="R25" i="7" s="1"/>
  <c r="T25" i="7" s="1"/>
  <c r="P33" i="7"/>
  <c r="P42" i="7"/>
  <c r="AF42" i="7" s="1"/>
  <c r="P50" i="7"/>
  <c r="P162" i="7"/>
  <c r="P41" i="7"/>
  <c r="P88" i="7"/>
  <c r="AF88" i="7" s="1"/>
  <c r="P28" i="7"/>
  <c r="AC28" i="7" s="1"/>
  <c r="P36" i="7"/>
  <c r="AC36" i="7" s="1"/>
  <c r="P45" i="7"/>
  <c r="P53" i="7"/>
  <c r="R53" i="7" s="1"/>
  <c r="T53" i="7" s="1"/>
  <c r="P61" i="7"/>
  <c r="R61" i="7"/>
  <c r="T61" i="7"/>
  <c r="P78" i="7"/>
  <c r="R78" i="7" s="1"/>
  <c r="T78" i="7" s="1"/>
  <c r="P92" i="7"/>
  <c r="R92" i="7" s="1"/>
  <c r="T92" i="7" s="1"/>
  <c r="P105" i="7"/>
  <c r="P114" i="7"/>
  <c r="P122" i="7"/>
  <c r="P132" i="7"/>
  <c r="P140" i="7"/>
  <c r="R140" i="7" s="1"/>
  <c r="T140" i="7" s="1"/>
  <c r="P148" i="7"/>
  <c r="R148" i="7" s="1"/>
  <c r="T148" i="7" s="1"/>
  <c r="P156" i="7"/>
  <c r="AC156" i="7" s="1"/>
  <c r="W12" i="7"/>
  <c r="W13" i="7"/>
  <c r="P72" i="7"/>
  <c r="P75" i="7"/>
  <c r="P113" i="7"/>
  <c r="P29" i="7"/>
  <c r="P37" i="7"/>
  <c r="P54" i="7"/>
  <c r="AC54" i="7" s="1"/>
  <c r="P62" i="7"/>
  <c r="P79" i="7"/>
  <c r="AF79" i="7" s="1"/>
  <c r="P93" i="7"/>
  <c r="P106" i="7"/>
  <c r="AF106" i="7" s="1"/>
  <c r="P115" i="7"/>
  <c r="P125" i="7"/>
  <c r="R125" i="7" s="1"/>
  <c r="T125" i="7" s="1"/>
  <c r="P133" i="7"/>
  <c r="AC133" i="7" s="1"/>
  <c r="P141" i="7"/>
  <c r="R141" i="7" s="1"/>
  <c r="T141" i="7" s="1"/>
  <c r="P149" i="7"/>
  <c r="P157" i="7"/>
  <c r="P83" i="7"/>
  <c r="R83" i="7"/>
  <c r="T83" i="7" s="1"/>
  <c r="P32" i="7"/>
  <c r="P49" i="7"/>
  <c r="P63" i="7"/>
  <c r="R63" i="7" s="1"/>
  <c r="T63" i="7" s="1"/>
  <c r="P73" i="7"/>
  <c r="R73" i="7" s="1"/>
  <c r="T73" i="7" s="1"/>
  <c r="P95" i="7"/>
  <c r="P103" i="7"/>
  <c r="R103" i="7" s="1"/>
  <c r="T103" i="7" s="1"/>
  <c r="P117" i="7"/>
  <c r="P136" i="7"/>
  <c r="P67" i="7"/>
  <c r="AF67" i="7" s="1"/>
  <c r="P123" i="7"/>
  <c r="P38" i="7"/>
  <c r="AF38" i="7" s="1"/>
  <c r="P55" i="7"/>
  <c r="AC55" i="7" s="1"/>
  <c r="P59" i="7"/>
  <c r="AF59" i="7" s="1"/>
  <c r="P86" i="7"/>
  <c r="AF86" i="7" s="1"/>
  <c r="P108" i="7"/>
  <c r="P128" i="7"/>
  <c r="P145" i="7"/>
  <c r="P153" i="7"/>
  <c r="P160" i="7"/>
  <c r="AF160" i="7" s="1"/>
  <c r="P70" i="7"/>
  <c r="P124" i="7"/>
  <c r="AC124" i="7" s="1"/>
  <c r="P39" i="7"/>
  <c r="R39" i="7" s="1"/>
  <c r="T39" i="7" s="1"/>
  <c r="P64" i="7"/>
  <c r="P96" i="7"/>
  <c r="P100" i="7"/>
  <c r="P118" i="7"/>
  <c r="P137" i="7"/>
  <c r="R137" i="7" s="1"/>
  <c r="T137" i="7" s="1"/>
  <c r="P150" i="7"/>
  <c r="P23" i="7"/>
  <c r="R23" i="7" s="1"/>
  <c r="T23" i="7" s="1"/>
  <c r="P81" i="7"/>
  <c r="R81" i="7" s="1"/>
  <c r="T81" i="7" s="1"/>
  <c r="P34" i="7"/>
  <c r="P51" i="7"/>
  <c r="P56" i="7"/>
  <c r="P87" i="7"/>
  <c r="R87" i="7" s="1"/>
  <c r="T87" i="7" s="1"/>
  <c r="P109" i="7"/>
  <c r="AF109" i="7" s="1"/>
  <c r="P129" i="7"/>
  <c r="P142" i="7"/>
  <c r="R142" i="7" s="1"/>
  <c r="T142" i="7" s="1"/>
  <c r="P146" i="7"/>
  <c r="AF146" i="7" s="1"/>
  <c r="P154" i="7"/>
  <c r="W14" i="7"/>
  <c r="P74" i="7"/>
  <c r="P24" i="7"/>
  <c r="P40" i="7"/>
  <c r="R40" i="7" s="1"/>
  <c r="T40" i="7" s="1"/>
  <c r="P69" i="7"/>
  <c r="P97" i="7"/>
  <c r="AC97" i="7" s="1"/>
  <c r="P101" i="7"/>
  <c r="R101" i="7" s="1"/>
  <c r="T101" i="7" s="1"/>
  <c r="P119" i="7"/>
  <c r="P134" i="7"/>
  <c r="P138" i="7"/>
  <c r="P151" i="7"/>
  <c r="P158" i="7"/>
  <c r="R158" i="7" s="1"/>
  <c r="T158" i="7" s="1"/>
  <c r="P161" i="7"/>
  <c r="P80" i="7"/>
  <c r="AF80" i="7" s="1"/>
  <c r="P31" i="7"/>
  <c r="AC31" i="7" s="1"/>
  <c r="P48" i="7"/>
  <c r="P71" i="7"/>
  <c r="R71" i="7" s="1"/>
  <c r="T71" i="7" s="1"/>
  <c r="P94" i="7"/>
  <c r="AC94" i="7" s="1"/>
  <c r="P98" i="7"/>
  <c r="P102" i="7"/>
  <c r="R102" i="7" s="1"/>
  <c r="T102" i="7" s="1"/>
  <c r="P116" i="7"/>
  <c r="P120" i="7"/>
  <c r="AC120" i="7" s="1"/>
  <c r="P135" i="7"/>
  <c r="P152" i="7"/>
  <c r="P159" i="7"/>
  <c r="W15" i="7"/>
  <c r="P107" i="7"/>
  <c r="P127" i="7"/>
  <c r="R127" i="7" s="1"/>
  <c r="T127" i="7" s="1"/>
  <c r="P144" i="7"/>
  <c r="P43" i="7"/>
  <c r="AF43" i="7" s="1"/>
  <c r="P110" i="7"/>
  <c r="P130" i="7"/>
  <c r="R130" i="7" s="1"/>
  <c r="T130" i="7" s="1"/>
  <c r="P21" i="7"/>
  <c r="P47" i="7"/>
  <c r="AF47" i="7" s="1"/>
  <c r="P111" i="7"/>
  <c r="P163" i="7"/>
  <c r="R163" i="7" s="1"/>
  <c r="T163" i="7" s="1"/>
  <c r="P26" i="7"/>
  <c r="P30" i="7"/>
  <c r="P77" i="7"/>
  <c r="R77" i="7" s="1"/>
  <c r="T77" i="7" s="1"/>
  <c r="P57" i="7"/>
  <c r="AF57" i="7" s="1"/>
  <c r="P89" i="7"/>
  <c r="P126" i="7"/>
  <c r="P58" i="7"/>
  <c r="AF58" i="7" s="1"/>
  <c r="R58" i="7"/>
  <c r="T58" i="7" s="1"/>
  <c r="P84" i="7"/>
  <c r="R84" i="7" s="1"/>
  <c r="P143" i="7"/>
  <c r="R143" i="7" s="1"/>
  <c r="T143" i="7" s="1"/>
  <c r="P90" i="7"/>
  <c r="AC90" i="7" s="1"/>
  <c r="P155" i="7"/>
  <c r="P66" i="7"/>
  <c r="AC66" i="7" s="1"/>
  <c r="AR32" i="7"/>
  <c r="AQ32" i="7"/>
  <c r="AP32" i="7"/>
  <c r="AO32" i="7"/>
  <c r="AN32" i="7"/>
  <c r="AM32" i="7"/>
  <c r="AL32" i="7"/>
  <c r="AT32" i="7"/>
  <c r="AS32" i="7"/>
  <c r="AB58" i="7"/>
  <c r="Y58" i="7"/>
  <c r="K58" i="7"/>
  <c r="AG58" i="7"/>
  <c r="AA43" i="7"/>
  <c r="AE43" i="7"/>
  <c r="K57" i="7"/>
  <c r="AT85" i="7"/>
  <c r="AS85" i="7"/>
  <c r="AR85" i="7"/>
  <c r="AQ85" i="7"/>
  <c r="AP85" i="7"/>
  <c r="AO85" i="7"/>
  <c r="AN85" i="7"/>
  <c r="AM85" i="7"/>
  <c r="AL85" i="7"/>
  <c r="AQ67" i="7"/>
  <c r="AP67" i="7"/>
  <c r="AO67" i="7"/>
  <c r="AN67" i="7"/>
  <c r="AM67" i="7"/>
  <c r="AL67" i="7"/>
  <c r="AS67" i="7"/>
  <c r="AR67" i="7"/>
  <c r="AT67" i="7"/>
  <c r="AS91" i="7"/>
  <c r="AR91" i="7"/>
  <c r="AQ91" i="7"/>
  <c r="AP91" i="7"/>
  <c r="AO91" i="7"/>
  <c r="AN91" i="7"/>
  <c r="AM91" i="7"/>
  <c r="AL91" i="7"/>
  <c r="AT91" i="7"/>
  <c r="K71" i="7"/>
  <c r="AC83" i="7"/>
  <c r="AF83" i="7"/>
  <c r="J83" i="7"/>
  <c r="AC93" i="7"/>
  <c r="K93" i="7"/>
  <c r="K79" i="7"/>
  <c r="BA72" i="7"/>
  <c r="AZ72" i="7"/>
  <c r="AX72" i="7"/>
  <c r="BB72" i="7"/>
  <c r="BA94" i="7"/>
  <c r="BB94" i="7"/>
  <c r="BR12" i="6"/>
  <c r="BR18" i="6"/>
  <c r="BR15" i="6"/>
  <c r="BR20" i="6"/>
  <c r="BR22" i="6"/>
  <c r="BR24" i="6"/>
  <c r="BR26" i="6"/>
  <c r="BR28" i="6"/>
  <c r="BR30" i="6"/>
  <c r="BR32" i="6"/>
  <c r="BR34" i="6"/>
  <c r="BR36" i="6"/>
  <c r="BR38" i="6"/>
  <c r="BR40" i="6"/>
  <c r="BR42" i="6"/>
  <c r="BR44" i="6"/>
  <c r="BR46" i="6"/>
  <c r="BR48" i="6"/>
  <c r="BR50" i="6"/>
  <c r="BR52" i="6"/>
  <c r="BR54" i="6"/>
  <c r="BR56" i="6"/>
  <c r="BR58" i="6"/>
  <c r="BR13" i="6"/>
  <c r="BR19" i="6"/>
  <c r="BR21" i="6"/>
  <c r="BA28" i="6"/>
  <c r="BA46" i="6"/>
  <c r="BR51" i="6"/>
  <c r="BR23" i="6"/>
  <c r="BR33" i="6"/>
  <c r="BR37" i="6"/>
  <c r="BR41" i="6"/>
  <c r="BR53" i="6"/>
  <c r="BR29" i="6"/>
  <c r="BA44" i="6"/>
  <c r="BA48" i="6"/>
  <c r="BR49" i="6"/>
  <c r="BA52" i="6"/>
  <c r="BA57" i="6"/>
  <c r="BR61" i="6"/>
  <c r="BR63" i="6"/>
  <c r="BR65" i="6"/>
  <c r="BR67" i="6"/>
  <c r="BR69" i="6"/>
  <c r="BR71" i="6"/>
  <c r="BR73" i="6"/>
  <c r="BR75" i="6"/>
  <c r="BR77" i="6"/>
  <c r="BR79" i="6"/>
  <c r="BR81" i="6"/>
  <c r="BR83" i="6"/>
  <c r="BR85" i="6"/>
  <c r="BR87" i="6"/>
  <c r="BR89" i="6"/>
  <c r="BR91" i="6"/>
  <c r="BR93" i="6"/>
  <c r="BA30" i="6"/>
  <c r="BA34" i="6"/>
  <c r="BA38" i="6"/>
  <c r="BA42" i="6"/>
  <c r="BR47" i="6"/>
  <c r="BA54" i="6"/>
  <c r="BR25" i="6"/>
  <c r="BR45" i="6"/>
  <c r="BR55" i="6"/>
  <c r="BR59" i="6"/>
  <c r="BA26" i="6"/>
  <c r="BR31" i="6"/>
  <c r="BR35" i="6"/>
  <c r="BR39" i="6"/>
  <c r="BR43" i="6"/>
  <c r="BR60" i="6"/>
  <c r="BR62" i="6"/>
  <c r="BR64" i="6"/>
  <c r="BR66" i="6"/>
  <c r="BR68" i="6"/>
  <c r="BR70" i="6"/>
  <c r="BR72" i="6"/>
  <c r="BR74" i="6"/>
  <c r="BR76" i="6"/>
  <c r="BR78" i="6"/>
  <c r="BR80" i="6"/>
  <c r="BR82" i="6"/>
  <c r="BR84" i="6"/>
  <c r="BR86" i="6"/>
  <c r="BR88" i="6"/>
  <c r="BR90" i="6"/>
  <c r="BR92" i="6"/>
  <c r="BR94" i="6"/>
  <c r="BR96" i="6"/>
  <c r="BR98" i="6"/>
  <c r="BR100" i="6"/>
  <c r="BR102" i="6"/>
  <c r="BR104" i="6"/>
  <c r="BR106" i="6"/>
  <c r="BA40" i="6"/>
  <c r="BA62" i="6"/>
  <c r="BA78" i="6"/>
  <c r="BR95" i="6"/>
  <c r="BA64" i="6"/>
  <c r="BA86" i="6"/>
  <c r="BR103" i="6"/>
  <c r="BA105" i="6"/>
  <c r="BA36" i="6"/>
  <c r="BR57" i="6"/>
  <c r="BA66" i="6"/>
  <c r="BR107" i="6"/>
  <c r="BR108" i="6"/>
  <c r="BR110" i="6"/>
  <c r="BR112" i="6"/>
  <c r="BR114" i="6"/>
  <c r="BR116" i="6"/>
  <c r="BR118" i="6"/>
  <c r="BR120" i="6"/>
  <c r="BR122" i="6"/>
  <c r="BR124" i="6"/>
  <c r="BR126" i="6"/>
  <c r="BR128" i="6"/>
  <c r="BR130" i="6"/>
  <c r="BR132" i="6"/>
  <c r="BA68" i="6"/>
  <c r="BA80" i="6"/>
  <c r="BA88" i="6"/>
  <c r="BA32" i="6"/>
  <c r="BA70" i="6"/>
  <c r="BR105" i="6"/>
  <c r="BA72" i="6"/>
  <c r="BA82" i="6"/>
  <c r="BR99" i="6"/>
  <c r="BR27" i="6"/>
  <c r="BA74" i="6"/>
  <c r="BR101" i="6"/>
  <c r="BR109" i="6"/>
  <c r="BR111" i="6"/>
  <c r="BR113" i="6"/>
  <c r="BR115" i="6"/>
  <c r="BR117" i="6"/>
  <c r="BR119" i="6"/>
  <c r="BR121" i="6"/>
  <c r="BR123" i="6"/>
  <c r="BR125" i="6"/>
  <c r="BR127" i="6"/>
  <c r="BR129" i="6"/>
  <c r="BR131" i="6"/>
  <c r="BA59" i="6"/>
  <c r="BA90" i="6"/>
  <c r="BA137" i="6"/>
  <c r="BA147" i="6"/>
  <c r="BA159" i="6"/>
  <c r="BA60" i="6"/>
  <c r="BA96" i="6"/>
  <c r="BA104" i="6"/>
  <c r="BA146" i="6"/>
  <c r="BA149" i="6"/>
  <c r="BR97" i="6"/>
  <c r="BA141" i="6"/>
  <c r="BA76" i="6"/>
  <c r="BR6" i="6"/>
  <c r="BR3" i="6"/>
  <c r="BA35" i="6"/>
  <c r="K24" i="6"/>
  <c r="K37" i="6"/>
  <c r="BA49" i="6"/>
  <c r="BA29" i="6"/>
  <c r="J66" i="6"/>
  <c r="BA81" i="6"/>
  <c r="BA55" i="6"/>
  <c r="K63" i="6"/>
  <c r="BA93" i="6"/>
  <c r="AI65" i="6"/>
  <c r="J65" i="6"/>
  <c r="AL65" i="6"/>
  <c r="K90" i="6"/>
  <c r="BA98" i="6"/>
  <c r="BA106" i="6"/>
  <c r="BK21" i="5"/>
  <c r="BJ21" i="5"/>
  <c r="BI21" i="5"/>
  <c r="BH21" i="5"/>
  <c r="BG21" i="5"/>
  <c r="BF21" i="5"/>
  <c r="BE21" i="5"/>
  <c r="BD21" i="5"/>
  <c r="BC21" i="5"/>
  <c r="BA109" i="6"/>
  <c r="BA125" i="6"/>
  <c r="K143" i="6"/>
  <c r="BK7" i="5"/>
  <c r="BI7" i="5"/>
  <c r="BJ7" i="5"/>
  <c r="BH7" i="5"/>
  <c r="BG7" i="5"/>
  <c r="BF7" i="5"/>
  <c r="BE7" i="5"/>
  <c r="BD7" i="5"/>
  <c r="BC7" i="5"/>
  <c r="AT47" i="5"/>
  <c r="AS47" i="5"/>
  <c r="AR47" i="5"/>
  <c r="AQ47" i="5"/>
  <c r="AP47" i="5"/>
  <c r="AO47" i="5"/>
  <c r="AN47" i="5"/>
  <c r="AM47" i="5"/>
  <c r="AL47" i="5"/>
  <c r="BJ13" i="5"/>
  <c r="BI13" i="5"/>
  <c r="BH13" i="5"/>
  <c r="BG13" i="5"/>
  <c r="BF13" i="5"/>
  <c r="BE13" i="5"/>
  <c r="BD13" i="5"/>
  <c r="BC13" i="5"/>
  <c r="BK13" i="5"/>
  <c r="BK22" i="5"/>
  <c r="BJ22" i="5"/>
  <c r="BI22" i="5"/>
  <c r="BH22" i="5"/>
  <c r="BG22" i="5"/>
  <c r="BF22" i="5"/>
  <c r="BE22" i="5"/>
  <c r="BD22" i="5"/>
  <c r="BC22" i="5"/>
  <c r="BJ40" i="5"/>
  <c r="BI40" i="5"/>
  <c r="BH40" i="5"/>
  <c r="BG40" i="5"/>
  <c r="BF40" i="5"/>
  <c r="BE40" i="5"/>
  <c r="BD40" i="5"/>
  <c r="BC40" i="5"/>
  <c r="BK40" i="5"/>
  <c r="J112" i="6"/>
  <c r="K119" i="6"/>
  <c r="BA122" i="6"/>
  <c r="K128" i="6"/>
  <c r="BK9" i="5"/>
  <c r="BJ9" i="5"/>
  <c r="BI9" i="5"/>
  <c r="BH9" i="5"/>
  <c r="BG9" i="5"/>
  <c r="BF9" i="5"/>
  <c r="BE9" i="5"/>
  <c r="BD9" i="5"/>
  <c r="BC9" i="5"/>
  <c r="K137" i="6"/>
  <c r="AG30" i="5"/>
  <c r="AB30" i="5"/>
  <c r="X30" i="5"/>
  <c r="AD30" i="5"/>
  <c r="J30" i="5"/>
  <c r="AE30" i="5"/>
  <c r="BK33" i="5"/>
  <c r="BJ33" i="5"/>
  <c r="BI33" i="5"/>
  <c r="BH33" i="5"/>
  <c r="BG33" i="5"/>
  <c r="BF33" i="5"/>
  <c r="BE33" i="5"/>
  <c r="BD33" i="5"/>
  <c r="BC33" i="5"/>
  <c r="BA78" i="5"/>
  <c r="AZ78" i="5"/>
  <c r="AX78" i="5"/>
  <c r="BB78" i="5"/>
  <c r="BA94" i="5"/>
  <c r="AZ94" i="5"/>
  <c r="AX94" i="5"/>
  <c r="BB94" i="5"/>
  <c r="K107" i="6"/>
  <c r="BK58" i="5"/>
  <c r="BJ58" i="5"/>
  <c r="BI58" i="5"/>
  <c r="BH58" i="5"/>
  <c r="BG58" i="5"/>
  <c r="BF58" i="5"/>
  <c r="BE58" i="5"/>
  <c r="BD58" i="5"/>
  <c r="BC58" i="5"/>
  <c r="J42" i="5"/>
  <c r="K62" i="5"/>
  <c r="AT36" i="5"/>
  <c r="AS36" i="5"/>
  <c r="AR36" i="5"/>
  <c r="AQ36" i="5"/>
  <c r="AP36" i="5"/>
  <c r="AO36" i="5"/>
  <c r="AN36" i="5"/>
  <c r="AM36" i="5"/>
  <c r="AL36" i="5"/>
  <c r="K69" i="5"/>
  <c r="AG77" i="5"/>
  <c r="AB77" i="5"/>
  <c r="Y77" i="5"/>
  <c r="AD77" i="5"/>
  <c r="K77" i="5"/>
  <c r="AE77" i="5"/>
  <c r="AG85" i="5"/>
  <c r="AB85" i="5"/>
  <c r="Y85" i="5"/>
  <c r="AD85" i="5"/>
  <c r="K85" i="5"/>
  <c r="AE85" i="5"/>
  <c r="AG93" i="5"/>
  <c r="AB93" i="5"/>
  <c r="Y93" i="5"/>
  <c r="AD93" i="5"/>
  <c r="AE93" i="5"/>
  <c r="K93" i="5"/>
  <c r="AA108" i="5"/>
  <c r="AT98" i="5"/>
  <c r="AS98" i="5"/>
  <c r="AR98" i="5"/>
  <c r="AQ98" i="5"/>
  <c r="AP98" i="5"/>
  <c r="AO98" i="5"/>
  <c r="AN98" i="5"/>
  <c r="AM98" i="5"/>
  <c r="AL98" i="5"/>
  <c r="AT86" i="5"/>
  <c r="AS86" i="5"/>
  <c r="AR86" i="5"/>
  <c r="AQ86" i="5"/>
  <c r="AP86" i="5"/>
  <c r="AO86" i="5"/>
  <c r="AN86" i="5"/>
  <c r="AM86" i="5"/>
  <c r="AL86" i="5"/>
  <c r="AE116" i="5"/>
  <c r="AD116" i="5"/>
  <c r="K116" i="5"/>
  <c r="AG116" i="5"/>
  <c r="AB116" i="5"/>
  <c r="Y116" i="5"/>
  <c r="J28" i="5"/>
  <c r="K91" i="5"/>
  <c r="AA163" i="5"/>
  <c r="AT92" i="5"/>
  <c r="AS92" i="5"/>
  <c r="AR92" i="5"/>
  <c r="AQ92" i="5"/>
  <c r="AP92" i="5"/>
  <c r="AO92" i="5"/>
  <c r="AN92" i="5"/>
  <c r="AM92" i="5"/>
  <c r="AL92" i="5"/>
  <c r="K106" i="5"/>
  <c r="AA123" i="5"/>
  <c r="AS159" i="5"/>
  <c r="AR159" i="5"/>
  <c r="AQ159" i="5"/>
  <c r="AP159" i="5"/>
  <c r="AO159" i="5"/>
  <c r="AN159" i="5"/>
  <c r="AM159" i="5"/>
  <c r="AL159" i="5"/>
  <c r="AT159" i="5"/>
  <c r="K50" i="5"/>
  <c r="AT103" i="5"/>
  <c r="AS103" i="5"/>
  <c r="AR103" i="5"/>
  <c r="AQ103" i="5"/>
  <c r="AP103" i="5"/>
  <c r="AO103" i="5"/>
  <c r="AN103" i="5"/>
  <c r="AM103" i="5"/>
  <c r="AL103" i="5"/>
  <c r="K70" i="5"/>
  <c r="AE163" i="5"/>
  <c r="AD163" i="5"/>
  <c r="AG163" i="5"/>
  <c r="AB163" i="5"/>
  <c r="Y163" i="5"/>
  <c r="K163" i="5"/>
  <c r="K148" i="5"/>
  <c r="AT160" i="5"/>
  <c r="AS160" i="5"/>
  <c r="AR160" i="5"/>
  <c r="AQ160" i="5"/>
  <c r="AP160" i="5"/>
  <c r="AO160" i="5"/>
  <c r="AN160" i="5"/>
  <c r="AM160" i="5"/>
  <c r="AL160" i="5"/>
  <c r="K152" i="5"/>
  <c r="K146" i="5"/>
  <c r="K158" i="5"/>
  <c r="K138" i="5"/>
  <c r="AY126" i="6"/>
  <c r="AX126" i="6"/>
  <c r="AW126" i="6"/>
  <c r="AV126" i="6"/>
  <c r="AU126" i="6"/>
  <c r="AT126" i="6"/>
  <c r="AS126" i="6"/>
  <c r="AR126" i="6"/>
  <c r="AZ126" i="6"/>
  <c r="BK44" i="5"/>
  <c r="BJ44" i="5"/>
  <c r="BI44" i="5"/>
  <c r="BH44" i="5"/>
  <c r="BG44" i="5"/>
  <c r="BF44" i="5"/>
  <c r="BE44" i="5"/>
  <c r="BD44" i="5"/>
  <c r="BC44" i="5"/>
  <c r="BA63" i="5"/>
  <c r="BB63" i="5"/>
  <c r="AE123" i="5"/>
  <c r="AD123" i="5"/>
  <c r="K123" i="5"/>
  <c r="AG123" i="5"/>
  <c r="AB123" i="5"/>
  <c r="Y123" i="5"/>
  <c r="AT107" i="5"/>
  <c r="AS107" i="5"/>
  <c r="AR107" i="5"/>
  <c r="AQ107" i="5"/>
  <c r="AP107" i="5"/>
  <c r="AO107" i="5"/>
  <c r="AN107" i="5"/>
  <c r="AM107" i="5"/>
  <c r="AL107" i="5"/>
  <c r="K74" i="5"/>
  <c r="AT167" i="7"/>
  <c r="AS167" i="7"/>
  <c r="AR167" i="7"/>
  <c r="AQ167" i="7"/>
  <c r="AP167" i="7"/>
  <c r="AO167" i="7"/>
  <c r="AN167" i="7"/>
  <c r="AM167" i="7"/>
  <c r="AL167" i="7"/>
  <c r="AA45" i="7"/>
  <c r="R92" i="1"/>
  <c r="T92" i="1" s="1"/>
  <c r="R88" i="1"/>
  <c r="T88" i="1" s="1"/>
  <c r="K32" i="7"/>
  <c r="AT31" i="7"/>
  <c r="AS31" i="7"/>
  <c r="AR31" i="7"/>
  <c r="AQ31" i="7"/>
  <c r="AP31" i="7"/>
  <c r="AO31" i="7"/>
  <c r="AN31" i="7"/>
  <c r="AM31" i="7"/>
  <c r="AL31" i="7"/>
  <c r="K53" i="7"/>
  <c r="AF53" i="7"/>
  <c r="H23" i="7"/>
  <c r="AA58" i="7"/>
  <c r="AE58" i="7"/>
  <c r="AT26" i="7"/>
  <c r="AS26" i="7"/>
  <c r="AR26" i="7"/>
  <c r="AQ26" i="7"/>
  <c r="AP26" i="7"/>
  <c r="AO26" i="7"/>
  <c r="AN26" i="7"/>
  <c r="AM26" i="7"/>
  <c r="AL26" i="7"/>
  <c r="J68" i="7"/>
  <c r="K50" i="7"/>
  <c r="K91" i="7"/>
  <c r="AT76" i="7"/>
  <c r="AS76" i="7"/>
  <c r="AR76" i="7"/>
  <c r="AQ76" i="7"/>
  <c r="AP76" i="7"/>
  <c r="AO76" i="7"/>
  <c r="AN76" i="7"/>
  <c r="AM76" i="7"/>
  <c r="AL76" i="7"/>
  <c r="J80" i="7"/>
  <c r="AI125" i="7"/>
  <c r="AJ125" i="7"/>
  <c r="AK125" i="7"/>
  <c r="BA18" i="7"/>
  <c r="AZ18" i="7"/>
  <c r="AX18" i="7"/>
  <c r="BB18" i="7"/>
  <c r="AH128" i="7"/>
  <c r="BA76" i="7"/>
  <c r="BB76" i="7"/>
  <c r="BA86" i="7"/>
  <c r="BB86" i="7"/>
  <c r="BR7" i="6"/>
  <c r="H21" i="6"/>
  <c r="H19" i="6"/>
  <c r="H14" i="6"/>
  <c r="K39" i="6"/>
  <c r="BA23" i="6"/>
  <c r="K25" i="6"/>
  <c r="J68" i="6"/>
  <c r="AI81" i="6"/>
  <c r="J81" i="6"/>
  <c r="AL81" i="6"/>
  <c r="BA97" i="6"/>
  <c r="BA83" i="6"/>
  <c r="K93" i="6"/>
  <c r="BA53" i="6"/>
  <c r="BA136" i="6"/>
  <c r="BJ14" i="5"/>
  <c r="BI14" i="5"/>
  <c r="BH14" i="5"/>
  <c r="BG14" i="5"/>
  <c r="BF14" i="5"/>
  <c r="BE14" i="5"/>
  <c r="BD14" i="5"/>
  <c r="BC14" i="5"/>
  <c r="BK14" i="5"/>
  <c r="BA92" i="6"/>
  <c r="BA142" i="6"/>
  <c r="BK23" i="5"/>
  <c r="BJ23" i="5"/>
  <c r="BI23" i="5"/>
  <c r="BH23" i="5"/>
  <c r="BG23" i="5"/>
  <c r="BF23" i="5"/>
  <c r="BE23" i="5"/>
  <c r="BD23" i="5"/>
  <c r="BC23" i="5"/>
  <c r="BA111" i="6"/>
  <c r="BA127" i="6"/>
  <c r="BA156" i="6"/>
  <c r="AT21" i="5"/>
  <c r="AS21" i="5"/>
  <c r="AR21" i="5"/>
  <c r="AQ21" i="5"/>
  <c r="AP21" i="5"/>
  <c r="AO21" i="5"/>
  <c r="AN21" i="5"/>
  <c r="AM21" i="5"/>
  <c r="AL21" i="5"/>
  <c r="BK50" i="5"/>
  <c r="BJ50" i="5"/>
  <c r="BI50" i="5"/>
  <c r="BH50" i="5"/>
  <c r="BG50" i="5"/>
  <c r="BF50" i="5"/>
  <c r="BE50" i="5"/>
  <c r="BD50" i="5"/>
  <c r="BC50" i="5"/>
  <c r="BJ15" i="5"/>
  <c r="BI15" i="5"/>
  <c r="BH15" i="5"/>
  <c r="BG15" i="5"/>
  <c r="BF15" i="5"/>
  <c r="BE15" i="5"/>
  <c r="BD15" i="5"/>
  <c r="BC15" i="5"/>
  <c r="BK15" i="5"/>
  <c r="BA154" i="6"/>
  <c r="I24" i="5"/>
  <c r="K48" i="5"/>
  <c r="K113" i="6"/>
  <c r="BA116" i="6"/>
  <c r="AI122" i="6"/>
  <c r="J122" i="6"/>
  <c r="AL122" i="6"/>
  <c r="K129" i="6"/>
  <c r="BA132" i="6"/>
  <c r="BJ8" i="5"/>
  <c r="BI8" i="5"/>
  <c r="BH8" i="5"/>
  <c r="BG8" i="5"/>
  <c r="BF8" i="5"/>
  <c r="BE8" i="5"/>
  <c r="BD8" i="5"/>
  <c r="BC8" i="5"/>
  <c r="BK8" i="5"/>
  <c r="BA144" i="6"/>
  <c r="BI30" i="5"/>
  <c r="BH30" i="5"/>
  <c r="BG30" i="5"/>
  <c r="BF30" i="5"/>
  <c r="BE30" i="5"/>
  <c r="BD30" i="5"/>
  <c r="BC30" i="5"/>
  <c r="BJ30" i="5"/>
  <c r="BK30" i="5"/>
  <c r="BA158" i="6"/>
  <c r="BK11" i="5"/>
  <c r="BJ11" i="5"/>
  <c r="BI11" i="5"/>
  <c r="BH11" i="5"/>
  <c r="BG11" i="5"/>
  <c r="BF11" i="5"/>
  <c r="BE11" i="5"/>
  <c r="BD11" i="5"/>
  <c r="BC11" i="5"/>
  <c r="K95" i="5"/>
  <c r="BK62" i="5"/>
  <c r="BJ62" i="5"/>
  <c r="BI62" i="5"/>
  <c r="BH62" i="5"/>
  <c r="BG62" i="5"/>
  <c r="BF62" i="5"/>
  <c r="BE62" i="5"/>
  <c r="BD62" i="5"/>
  <c r="BC62" i="5"/>
  <c r="BK31" i="5"/>
  <c r="BJ31" i="5"/>
  <c r="BI31" i="5"/>
  <c r="BH31" i="5"/>
  <c r="BG31" i="5"/>
  <c r="BF31" i="5"/>
  <c r="BE31" i="5"/>
  <c r="BD31" i="5"/>
  <c r="BC31" i="5"/>
  <c r="K46" i="5"/>
  <c r="AT79" i="5"/>
  <c r="AS79" i="5"/>
  <c r="AR79" i="5"/>
  <c r="AQ79" i="5"/>
  <c r="AP79" i="5"/>
  <c r="AO79" i="5"/>
  <c r="AN79" i="5"/>
  <c r="AM79" i="5"/>
  <c r="AL79" i="5"/>
  <c r="AS95" i="5"/>
  <c r="AR95" i="5"/>
  <c r="AQ95" i="5"/>
  <c r="AP95" i="5"/>
  <c r="AO95" i="5"/>
  <c r="AN95" i="5"/>
  <c r="AM95" i="5"/>
  <c r="AL95" i="5"/>
  <c r="AT95" i="5"/>
  <c r="BA162" i="6"/>
  <c r="J36" i="5"/>
  <c r="K98" i="5"/>
  <c r="K86" i="5"/>
  <c r="AA122" i="5"/>
  <c r="AA155" i="5"/>
  <c r="AE155" i="5"/>
  <c r="AT78" i="5"/>
  <c r="AS78" i="5"/>
  <c r="AR78" i="5"/>
  <c r="AQ78" i="5"/>
  <c r="AP78" i="5"/>
  <c r="AO78" i="5"/>
  <c r="AN78" i="5"/>
  <c r="AM78" i="5"/>
  <c r="AL78" i="5"/>
  <c r="K92" i="5"/>
  <c r="AT83" i="5"/>
  <c r="AS83" i="5"/>
  <c r="AR83" i="5"/>
  <c r="AQ83" i="5"/>
  <c r="AP83" i="5"/>
  <c r="AO83" i="5"/>
  <c r="AN83" i="5"/>
  <c r="AM83" i="5"/>
  <c r="AL83" i="5"/>
  <c r="K103" i="5"/>
  <c r="J29" i="5"/>
  <c r="AT74" i="5"/>
  <c r="AS74" i="5"/>
  <c r="AR74" i="5"/>
  <c r="AQ74" i="5"/>
  <c r="AP74" i="5"/>
  <c r="AO74" i="5"/>
  <c r="AN74" i="5"/>
  <c r="AM74" i="5"/>
  <c r="AL74" i="5"/>
  <c r="AT137" i="5"/>
  <c r="AS137" i="5"/>
  <c r="AR137" i="5"/>
  <c r="AQ137" i="5"/>
  <c r="AP137" i="5"/>
  <c r="AO137" i="5"/>
  <c r="AN137" i="5"/>
  <c r="AM137" i="5"/>
  <c r="AL137" i="5"/>
  <c r="J27" i="5"/>
  <c r="AT113" i="5"/>
  <c r="AS113" i="5"/>
  <c r="AR113" i="5"/>
  <c r="AQ113" i="5"/>
  <c r="AP113" i="5"/>
  <c r="AO113" i="5"/>
  <c r="AN113" i="5"/>
  <c r="AM113" i="5"/>
  <c r="AL113" i="5"/>
  <c r="AI79" i="5"/>
  <c r="AH79" i="5"/>
  <c r="AJ79" i="5"/>
  <c r="AK79" i="5"/>
  <c r="BB44" i="5"/>
  <c r="BA44" i="5"/>
  <c r="BB42" i="5"/>
  <c r="BA42" i="5"/>
  <c r="AZ42" i="5"/>
  <c r="AX42" i="5"/>
  <c r="AK160" i="5"/>
  <c r="AI160" i="5"/>
  <c r="AH160" i="5"/>
  <c r="AJ160" i="5"/>
  <c r="AJ146" i="5"/>
  <c r="AK146" i="5"/>
  <c r="AI146" i="5"/>
  <c r="AH146" i="5"/>
  <c r="AO84" i="6"/>
  <c r="AN84" i="6"/>
  <c r="AQ84" i="6"/>
  <c r="AP84" i="6"/>
  <c r="AJ84" i="7"/>
  <c r="AI84" i="7"/>
  <c r="AK84" i="7"/>
  <c r="BA11" i="5"/>
  <c r="AZ11" i="5"/>
  <c r="AX11" i="5"/>
  <c r="BB11" i="5"/>
  <c r="AJ36" i="5"/>
  <c r="AI36" i="5"/>
  <c r="AH36" i="5"/>
  <c r="AK36" i="5"/>
  <c r="BB58" i="5"/>
  <c r="BA58" i="5"/>
  <c r="BA33" i="5"/>
  <c r="BB33" i="5"/>
  <c r="BA22" i="5"/>
  <c r="AZ22" i="5"/>
  <c r="AX22" i="5"/>
  <c r="BB22" i="5"/>
  <c r="AI91" i="7"/>
  <c r="AH91" i="7"/>
  <c r="AJ91" i="7"/>
  <c r="AK91" i="7"/>
  <c r="AJ32" i="7"/>
  <c r="AI32" i="7"/>
  <c r="AK32" i="7"/>
  <c r="AI90" i="5"/>
  <c r="AH90" i="5"/>
  <c r="AJ90" i="5"/>
  <c r="AK90" i="5"/>
  <c r="AI161" i="5"/>
  <c r="AJ161" i="5"/>
  <c r="AK161" i="5"/>
  <c r="BA45" i="5"/>
  <c r="BB45" i="5"/>
  <c r="AJ80" i="7"/>
  <c r="AI80" i="7"/>
  <c r="AK80" i="7"/>
  <c r="AI57" i="7"/>
  <c r="AJ57" i="7"/>
  <c r="AK57" i="7"/>
  <c r="BB52" i="5"/>
  <c r="BA52" i="5"/>
  <c r="AZ52" i="5"/>
  <c r="AX52" i="5"/>
  <c r="AK39" i="5"/>
  <c r="AI39" i="5"/>
  <c r="AJ39" i="5"/>
  <c r="AI79" i="7"/>
  <c r="AJ79" i="7"/>
  <c r="AK79" i="7"/>
  <c r="AJ113" i="5"/>
  <c r="AK113" i="5"/>
  <c r="AI113" i="5"/>
  <c r="AH113" i="5"/>
  <c r="AJ31" i="7"/>
  <c r="AI31" i="7"/>
  <c r="AH31" i="7"/>
  <c r="AK31" i="7"/>
  <c r="AI159" i="5"/>
  <c r="AH159" i="5"/>
  <c r="AJ159" i="5"/>
  <c r="AK159" i="5"/>
  <c r="AK70" i="5"/>
  <c r="AI70" i="5"/>
  <c r="AH70" i="5"/>
  <c r="AJ70" i="5"/>
  <c r="BA12" i="5"/>
  <c r="AZ12" i="5"/>
  <c r="AX12" i="5"/>
  <c r="BB12" i="5"/>
  <c r="AI93" i="7"/>
  <c r="AH93" i="7"/>
  <c r="AJ93" i="7"/>
  <c r="AK93" i="7"/>
  <c r="AI77" i="7"/>
  <c r="AH77" i="7"/>
  <c r="AJ77" i="7"/>
  <c r="AK77" i="7"/>
  <c r="AJ90" i="7"/>
  <c r="AI90" i="7"/>
  <c r="AK90" i="7"/>
  <c r="AI143" i="5"/>
  <c r="AH143" i="5"/>
  <c r="AJ143" i="5"/>
  <c r="AK143" i="5"/>
  <c r="AI92" i="5"/>
  <c r="AH92" i="5"/>
  <c r="AJ92" i="5"/>
  <c r="AK92" i="5"/>
  <c r="AK131" i="5"/>
  <c r="AJ131" i="5"/>
  <c r="AI131" i="5"/>
  <c r="AI51" i="7"/>
  <c r="AJ51" i="7"/>
  <c r="AK51" i="7"/>
  <c r="AJ50" i="5"/>
  <c r="AK50" i="5"/>
  <c r="AI50" i="5"/>
  <c r="BA23" i="5"/>
  <c r="AZ23" i="5"/>
  <c r="AX23" i="5"/>
  <c r="BB23" i="5"/>
  <c r="AI167" i="7"/>
  <c r="AJ167" i="7"/>
  <c r="AK167" i="7"/>
  <c r="AP126" i="6"/>
  <c r="AQ126" i="6"/>
  <c r="AO126" i="6"/>
  <c r="AI132" i="5"/>
  <c r="AH132" i="5"/>
  <c r="AJ132" i="5"/>
  <c r="AK132" i="5"/>
  <c r="BA31" i="5"/>
  <c r="AZ31" i="5"/>
  <c r="AX31" i="5"/>
  <c r="BB31" i="5"/>
  <c r="BA13" i="5"/>
  <c r="BB13" i="5"/>
  <c r="BA14" i="5"/>
  <c r="BB14" i="5"/>
  <c r="BB40" i="5"/>
  <c r="BA40" i="5"/>
  <c r="AI73" i="7"/>
  <c r="AH73" i="7"/>
  <c r="AJ73" i="7"/>
  <c r="AK73" i="7"/>
  <c r="BA9" i="5"/>
  <c r="AZ9" i="5"/>
  <c r="AX9" i="5"/>
  <c r="BB9" i="5"/>
  <c r="AK47" i="5"/>
  <c r="AI47" i="5"/>
  <c r="AH47" i="5"/>
  <c r="AJ47" i="5"/>
  <c r="AJ138" i="5"/>
  <c r="AK138" i="5"/>
  <c r="AI138" i="5"/>
  <c r="AI51" i="5"/>
  <c r="AH51" i="5"/>
  <c r="AK51" i="5"/>
  <c r="AJ51" i="5"/>
  <c r="AJ60" i="7"/>
  <c r="AI60" i="7"/>
  <c r="AK60" i="7"/>
  <c r="AJ23" i="7"/>
  <c r="AI23" i="7"/>
  <c r="AK23" i="7"/>
  <c r="AI42" i="7"/>
  <c r="AJ42" i="7"/>
  <c r="AK42" i="7"/>
  <c r="AI52" i="7"/>
  <c r="AJ52" i="7"/>
  <c r="AK52" i="7"/>
  <c r="AJ111" i="5"/>
  <c r="AK111" i="5"/>
  <c r="AI111" i="5"/>
  <c r="AI66" i="5"/>
  <c r="AH66" i="5"/>
  <c r="AJ66" i="5"/>
  <c r="AK66" i="5"/>
  <c r="BB48" i="5"/>
  <c r="BA48" i="5"/>
  <c r="BA46" i="5"/>
  <c r="BB46" i="5"/>
  <c r="AI37" i="5"/>
  <c r="AK37" i="5"/>
  <c r="AJ37" i="5"/>
  <c r="AI47" i="7"/>
  <c r="AJ47" i="7"/>
  <c r="AK47" i="7"/>
  <c r="AI74" i="5"/>
  <c r="AJ74" i="5"/>
  <c r="AK74" i="5"/>
  <c r="BA8" i="5"/>
  <c r="AZ8" i="5"/>
  <c r="AX8" i="5"/>
  <c r="BB8" i="5"/>
  <c r="BB6" i="5"/>
  <c r="BA6" i="5"/>
  <c r="AZ6" i="5"/>
  <c r="AX6" i="5"/>
  <c r="AJ76" i="7"/>
  <c r="AI76" i="7"/>
  <c r="AK76" i="7"/>
  <c r="BA30" i="5"/>
  <c r="BB30" i="5"/>
  <c r="AI26" i="7"/>
  <c r="AH26" i="7"/>
  <c r="AJ26" i="7"/>
  <c r="AK26" i="7"/>
  <c r="BB7" i="5"/>
  <c r="BA7" i="5"/>
  <c r="AJ67" i="7"/>
  <c r="AI67" i="7"/>
  <c r="AK67" i="7"/>
  <c r="AI151" i="5"/>
  <c r="AH151" i="5"/>
  <c r="AJ151" i="5"/>
  <c r="AK151" i="5"/>
  <c r="AI91" i="5"/>
  <c r="AH91" i="5"/>
  <c r="AJ91" i="5"/>
  <c r="AK91" i="5"/>
  <c r="AI27" i="5"/>
  <c r="AJ27" i="5"/>
  <c r="AK27" i="5"/>
  <c r="AI55" i="7"/>
  <c r="AJ55" i="7"/>
  <c r="AK55" i="7"/>
  <c r="AI53" i="7"/>
  <c r="AJ53" i="7"/>
  <c r="AK53" i="7"/>
  <c r="AI112" i="5"/>
  <c r="AH112" i="5"/>
  <c r="AK112" i="5"/>
  <c r="AJ112" i="5"/>
  <c r="AI80" i="5"/>
  <c r="AH80" i="5"/>
  <c r="AJ80" i="5"/>
  <c r="AK80" i="5"/>
  <c r="AI84" i="5"/>
  <c r="AH84" i="5"/>
  <c r="AJ84" i="5"/>
  <c r="AK84" i="5"/>
  <c r="AI72" i="5"/>
  <c r="AH72" i="5"/>
  <c r="AJ72" i="5"/>
  <c r="AK72" i="5"/>
  <c r="BB4" i="5"/>
  <c r="BA4" i="5"/>
  <c r="AI98" i="5"/>
  <c r="AH98" i="5"/>
  <c r="AK98" i="5"/>
  <c r="AJ98" i="5"/>
  <c r="AK78" i="5"/>
  <c r="AI78" i="5"/>
  <c r="AJ78" i="5"/>
  <c r="AI45" i="5"/>
  <c r="AK45" i="5"/>
  <c r="AJ45" i="5"/>
  <c r="AI83" i="5"/>
  <c r="AJ83" i="5"/>
  <c r="AK83" i="5"/>
  <c r="BA15" i="5"/>
  <c r="BB15" i="5"/>
  <c r="BA62" i="5"/>
  <c r="AZ62" i="5"/>
  <c r="AX62" i="5"/>
  <c r="BB62" i="5"/>
  <c r="BB50" i="5"/>
  <c r="BA50" i="5"/>
  <c r="AI103" i="5"/>
  <c r="AH103" i="5"/>
  <c r="AK103" i="5"/>
  <c r="AJ103" i="5"/>
  <c r="AI137" i="5"/>
  <c r="AH137" i="5"/>
  <c r="AJ137" i="5"/>
  <c r="AK137" i="5"/>
  <c r="AI95" i="5"/>
  <c r="AH95" i="5"/>
  <c r="AJ95" i="5"/>
  <c r="AK95" i="5"/>
  <c r="AK21" i="5"/>
  <c r="AI21" i="5"/>
  <c r="AJ21" i="5"/>
  <c r="AJ107" i="5"/>
  <c r="AI107" i="5"/>
  <c r="AK107" i="5"/>
  <c r="AK86" i="5"/>
  <c r="AI86" i="5"/>
  <c r="AH86" i="5"/>
  <c r="AJ86" i="5"/>
  <c r="BA21" i="5"/>
  <c r="BB21" i="5"/>
  <c r="AI85" i="7"/>
  <c r="AH85" i="7"/>
  <c r="AJ85" i="7"/>
  <c r="AK85" i="7"/>
  <c r="BA54" i="5"/>
  <c r="BB54" i="5"/>
  <c r="AI150" i="5"/>
  <c r="AH150" i="5"/>
  <c r="AJ150" i="5"/>
  <c r="AK150" i="5"/>
  <c r="AI148" i="5"/>
  <c r="AH148" i="5"/>
  <c r="AJ148" i="5"/>
  <c r="AK148" i="5"/>
  <c r="AI28" i="5"/>
  <c r="AJ28" i="5"/>
  <c r="AK28" i="5"/>
  <c r="AJ42" i="5"/>
  <c r="AI42" i="5"/>
  <c r="AH42" i="5"/>
  <c r="AK42" i="5"/>
  <c r="AI64" i="5"/>
  <c r="AJ64" i="5"/>
  <c r="AK64" i="5"/>
  <c r="AJ88" i="7"/>
  <c r="AI88" i="7"/>
  <c r="AK88" i="7"/>
  <c r="AY162" i="6"/>
  <c r="AX162" i="6"/>
  <c r="AW162" i="6"/>
  <c r="AV162" i="6"/>
  <c r="AU162" i="6"/>
  <c r="AT162" i="6"/>
  <c r="AS162" i="6"/>
  <c r="AR162" i="6"/>
  <c r="AZ162" i="6"/>
  <c r="AZ159" i="6"/>
  <c r="AY159" i="6"/>
  <c r="AX159" i="6"/>
  <c r="AW159" i="6"/>
  <c r="AV159" i="6"/>
  <c r="AU159" i="6"/>
  <c r="AT159" i="6"/>
  <c r="AS159" i="6"/>
  <c r="AR159" i="6"/>
  <c r="BP110" i="6"/>
  <c r="BO110" i="6"/>
  <c r="BN110" i="6"/>
  <c r="BM110" i="6"/>
  <c r="BL110" i="6"/>
  <c r="BK110" i="6"/>
  <c r="BJ110" i="6"/>
  <c r="BI110" i="6"/>
  <c r="BQ110" i="6"/>
  <c r="BQ47" i="6"/>
  <c r="BP47" i="6"/>
  <c r="BO47" i="6"/>
  <c r="BN47" i="6"/>
  <c r="BM47" i="6"/>
  <c r="BL47" i="6"/>
  <c r="BK47" i="6"/>
  <c r="BJ47" i="6"/>
  <c r="BI47" i="6"/>
  <c r="R94" i="7"/>
  <c r="T94" i="7" s="1"/>
  <c r="R56" i="7"/>
  <c r="T56" i="7"/>
  <c r="AC56" i="7"/>
  <c r="AF56" i="7"/>
  <c r="R106" i="7"/>
  <c r="T106" i="7" s="1"/>
  <c r="AC106" i="7"/>
  <c r="R104" i="7"/>
  <c r="T104" i="7" s="1"/>
  <c r="K19" i="6"/>
  <c r="AZ137" i="6"/>
  <c r="AY137" i="6"/>
  <c r="AX137" i="6"/>
  <c r="AW137" i="6"/>
  <c r="AV137" i="6"/>
  <c r="AU137" i="6"/>
  <c r="AT137" i="6"/>
  <c r="AS137" i="6"/>
  <c r="AR137" i="6"/>
  <c r="AY74" i="6"/>
  <c r="AX74" i="6"/>
  <c r="AW74" i="6"/>
  <c r="AV74" i="6"/>
  <c r="AU74" i="6"/>
  <c r="AT74" i="6"/>
  <c r="AS74" i="6"/>
  <c r="AR74" i="6"/>
  <c r="AZ74" i="6"/>
  <c r="BQ122" i="6"/>
  <c r="BP122" i="6"/>
  <c r="BO122" i="6"/>
  <c r="BN122" i="6"/>
  <c r="BM122" i="6"/>
  <c r="BL122" i="6"/>
  <c r="BK122" i="6"/>
  <c r="BJ122" i="6"/>
  <c r="BI122" i="6"/>
  <c r="BQ95" i="6"/>
  <c r="BP95" i="6"/>
  <c r="BO95" i="6"/>
  <c r="BN95" i="6"/>
  <c r="BM95" i="6"/>
  <c r="BL95" i="6"/>
  <c r="BK95" i="6"/>
  <c r="BJ95" i="6"/>
  <c r="BI95" i="6"/>
  <c r="BQ98" i="6"/>
  <c r="BP98" i="6"/>
  <c r="BO98" i="6"/>
  <c r="BN98" i="6"/>
  <c r="BM98" i="6"/>
  <c r="BL98" i="6"/>
  <c r="BK98" i="6"/>
  <c r="BJ98" i="6"/>
  <c r="BI98" i="6"/>
  <c r="BP66" i="6"/>
  <c r="BO66" i="6"/>
  <c r="BN66" i="6"/>
  <c r="BM66" i="6"/>
  <c r="BL66" i="6"/>
  <c r="BK66" i="6"/>
  <c r="BJ66" i="6"/>
  <c r="BI66" i="6"/>
  <c r="BQ66" i="6"/>
  <c r="AY38" i="6"/>
  <c r="AX38" i="6"/>
  <c r="AW38" i="6"/>
  <c r="AV38" i="6"/>
  <c r="AU38" i="6"/>
  <c r="AT38" i="6"/>
  <c r="AS38" i="6"/>
  <c r="AR38" i="6"/>
  <c r="AZ38" i="6"/>
  <c r="AZ44" i="6"/>
  <c r="AY44" i="6"/>
  <c r="AX44" i="6"/>
  <c r="AW44" i="6"/>
  <c r="AV44" i="6"/>
  <c r="AU44" i="6"/>
  <c r="AT44" i="6"/>
  <c r="AS44" i="6"/>
  <c r="AR44" i="6"/>
  <c r="AZ83" i="6"/>
  <c r="AY83" i="6"/>
  <c r="AX83" i="6"/>
  <c r="AW83" i="6"/>
  <c r="AV83" i="6"/>
  <c r="AU83" i="6"/>
  <c r="AT83" i="6"/>
  <c r="AS83" i="6"/>
  <c r="AR83" i="6"/>
  <c r="AZ76" i="7"/>
  <c r="AX76" i="7"/>
  <c r="AF68" i="7"/>
  <c r="AZ55" i="6"/>
  <c r="AY55" i="6"/>
  <c r="AX55" i="6"/>
  <c r="AW55" i="6"/>
  <c r="AV55" i="6"/>
  <c r="AU55" i="6"/>
  <c r="AT55" i="6"/>
  <c r="AS55" i="6"/>
  <c r="AR55" i="6"/>
  <c r="AZ149" i="6"/>
  <c r="AY149" i="6"/>
  <c r="AX149" i="6"/>
  <c r="AW149" i="6"/>
  <c r="AV149" i="6"/>
  <c r="AU149" i="6"/>
  <c r="AT149" i="6"/>
  <c r="AS149" i="6"/>
  <c r="AR149" i="6"/>
  <c r="AY90" i="6"/>
  <c r="AX90" i="6"/>
  <c r="AW90" i="6"/>
  <c r="AV90" i="6"/>
  <c r="AU90" i="6"/>
  <c r="AT90" i="6"/>
  <c r="AS90" i="6"/>
  <c r="AR90" i="6"/>
  <c r="AZ90" i="6"/>
  <c r="BP119" i="6"/>
  <c r="BO119" i="6"/>
  <c r="BN119" i="6"/>
  <c r="BM119" i="6"/>
  <c r="BL119" i="6"/>
  <c r="BK119" i="6"/>
  <c r="BJ119" i="6"/>
  <c r="BI119" i="6"/>
  <c r="BQ119" i="6"/>
  <c r="BQ27" i="6"/>
  <c r="BP27" i="6"/>
  <c r="BO27" i="6"/>
  <c r="BN27" i="6"/>
  <c r="BM27" i="6"/>
  <c r="BL27" i="6"/>
  <c r="BK27" i="6"/>
  <c r="BJ27" i="6"/>
  <c r="BI27" i="6"/>
  <c r="AY80" i="6"/>
  <c r="AX80" i="6"/>
  <c r="AW80" i="6"/>
  <c r="AV80" i="6"/>
  <c r="AU80" i="6"/>
  <c r="AT80" i="6"/>
  <c r="AS80" i="6"/>
  <c r="AR80" i="6"/>
  <c r="AZ80" i="6"/>
  <c r="BP120" i="6"/>
  <c r="BO120" i="6"/>
  <c r="BN120" i="6"/>
  <c r="BM120" i="6"/>
  <c r="BL120" i="6"/>
  <c r="BK120" i="6"/>
  <c r="BJ120" i="6"/>
  <c r="BI120" i="6"/>
  <c r="BQ120" i="6"/>
  <c r="AZ66" i="6"/>
  <c r="AY66" i="6"/>
  <c r="AX66" i="6"/>
  <c r="AW66" i="6"/>
  <c r="AV66" i="6"/>
  <c r="AU66" i="6"/>
  <c r="AT66" i="6"/>
  <c r="AS66" i="6"/>
  <c r="AR66" i="6"/>
  <c r="AZ78" i="6"/>
  <c r="AY78" i="6"/>
  <c r="AX78" i="6"/>
  <c r="AW78" i="6"/>
  <c r="AV78" i="6"/>
  <c r="AU78" i="6"/>
  <c r="AT78" i="6"/>
  <c r="AS78" i="6"/>
  <c r="AR78" i="6"/>
  <c r="BQ96" i="6"/>
  <c r="BP96" i="6"/>
  <c r="BO96" i="6"/>
  <c r="BN96" i="6"/>
  <c r="BM96" i="6"/>
  <c r="BL96" i="6"/>
  <c r="BK96" i="6"/>
  <c r="BJ96" i="6"/>
  <c r="BI96" i="6"/>
  <c r="BO80" i="6"/>
  <c r="BN80" i="6"/>
  <c r="BM80" i="6"/>
  <c r="BL80" i="6"/>
  <c r="BK80" i="6"/>
  <c r="BJ80" i="6"/>
  <c r="BI80" i="6"/>
  <c r="BQ80" i="6"/>
  <c r="BP80" i="6"/>
  <c r="BP64" i="6"/>
  <c r="BO64" i="6"/>
  <c r="BN64" i="6"/>
  <c r="BM64" i="6"/>
  <c r="BL64" i="6"/>
  <c r="BK64" i="6"/>
  <c r="BJ64" i="6"/>
  <c r="BI64" i="6"/>
  <c r="BQ64" i="6"/>
  <c r="BP59" i="6"/>
  <c r="BO59" i="6"/>
  <c r="BN59" i="6"/>
  <c r="BM59" i="6"/>
  <c r="BL59" i="6"/>
  <c r="BK59" i="6"/>
  <c r="BJ59" i="6"/>
  <c r="BI59" i="6"/>
  <c r="BQ59" i="6"/>
  <c r="AZ34" i="6"/>
  <c r="AY34" i="6"/>
  <c r="AX34" i="6"/>
  <c r="AW34" i="6"/>
  <c r="AV34" i="6"/>
  <c r="AU34" i="6"/>
  <c r="AT34" i="6"/>
  <c r="AS34" i="6"/>
  <c r="AR34" i="6"/>
  <c r="BP81" i="6"/>
  <c r="BO81" i="6"/>
  <c r="BN81" i="6"/>
  <c r="BM81" i="6"/>
  <c r="BL81" i="6"/>
  <c r="BK81" i="6"/>
  <c r="BJ81" i="6"/>
  <c r="BI81" i="6"/>
  <c r="BQ81" i="6"/>
  <c r="BP65" i="6"/>
  <c r="BQ65" i="6"/>
  <c r="BO65" i="6"/>
  <c r="BN65" i="6"/>
  <c r="BM65" i="6"/>
  <c r="BL65" i="6"/>
  <c r="BK65" i="6"/>
  <c r="BJ65" i="6"/>
  <c r="BI65" i="6"/>
  <c r="BP29" i="6"/>
  <c r="BO29" i="6"/>
  <c r="BN29" i="6"/>
  <c r="BM29" i="6"/>
  <c r="BL29" i="6"/>
  <c r="BK29" i="6"/>
  <c r="BJ29" i="6"/>
  <c r="BI29" i="6"/>
  <c r="BQ29" i="6"/>
  <c r="AY28" i="6"/>
  <c r="AX28" i="6"/>
  <c r="AW28" i="6"/>
  <c r="AV28" i="6"/>
  <c r="AU28" i="6"/>
  <c r="AT28" i="6"/>
  <c r="AS28" i="6"/>
  <c r="AR28" i="6"/>
  <c r="AZ28" i="6"/>
  <c r="BQ50" i="6"/>
  <c r="BP50" i="6"/>
  <c r="BO50" i="6"/>
  <c r="BN50" i="6"/>
  <c r="BM50" i="6"/>
  <c r="BL50" i="6"/>
  <c r="BK50" i="6"/>
  <c r="BJ50" i="6"/>
  <c r="BI50" i="6"/>
  <c r="BQ34" i="6"/>
  <c r="BP34" i="6"/>
  <c r="BO34" i="6"/>
  <c r="BN34" i="6"/>
  <c r="BM34" i="6"/>
  <c r="BL34" i="6"/>
  <c r="BK34" i="6"/>
  <c r="BJ34" i="6"/>
  <c r="BI34" i="6"/>
  <c r="BQ15" i="6"/>
  <c r="BP15" i="6"/>
  <c r="BO15" i="6"/>
  <c r="BN15" i="6"/>
  <c r="BM15" i="6"/>
  <c r="BL15" i="6"/>
  <c r="BK15" i="6"/>
  <c r="BJ15" i="6"/>
  <c r="BI15" i="6"/>
  <c r="AC143" i="7"/>
  <c r="AF101" i="7"/>
  <c r="R146" i="7"/>
  <c r="T146" i="7" s="1"/>
  <c r="AF81" i="7"/>
  <c r="AF39" i="7"/>
  <c r="AC39" i="7"/>
  <c r="AC41" i="7"/>
  <c r="T147" i="7"/>
  <c r="AC147" i="7"/>
  <c r="AF147" i="7"/>
  <c r="R76" i="7"/>
  <c r="T76" i="7" s="1"/>
  <c r="AC76" i="7"/>
  <c r="AF76" i="7"/>
  <c r="AZ3" i="7"/>
  <c r="AX3" i="7"/>
  <c r="AD43" i="7"/>
  <c r="AE82" i="7"/>
  <c r="AG82" i="7"/>
  <c r="AD121" i="5"/>
  <c r="AG121" i="5"/>
  <c r="AE121" i="5"/>
  <c r="AJ104" i="5"/>
  <c r="AI104" i="5"/>
  <c r="AH104" i="5"/>
  <c r="AK104" i="5"/>
  <c r="AI87" i="5"/>
  <c r="AJ87" i="5"/>
  <c r="AK87" i="5"/>
  <c r="AJ54" i="5"/>
  <c r="AK54" i="5"/>
  <c r="AI54" i="5"/>
  <c r="AH54" i="5"/>
  <c r="BA37" i="5"/>
  <c r="BB37" i="5"/>
  <c r="AI165" i="7"/>
  <c r="AJ165" i="7"/>
  <c r="AK165" i="7"/>
  <c r="AK129" i="5"/>
  <c r="AJ129" i="5"/>
  <c r="AI129" i="5"/>
  <c r="AJ106" i="5"/>
  <c r="AI106" i="5"/>
  <c r="AH106" i="5"/>
  <c r="AK106" i="5"/>
  <c r="AI134" i="5"/>
  <c r="AH134" i="5"/>
  <c r="AJ134" i="5"/>
  <c r="AK134" i="5"/>
  <c r="AI33" i="7"/>
  <c r="AH33" i="7"/>
  <c r="AJ33" i="7"/>
  <c r="AK33" i="7"/>
  <c r="AI49" i="7"/>
  <c r="AH49" i="7"/>
  <c r="AJ49" i="7"/>
  <c r="AK49" i="7"/>
  <c r="AP69" i="6"/>
  <c r="AQ69" i="6"/>
  <c r="AO69" i="6"/>
  <c r="AN69" i="6"/>
  <c r="AP37" i="6"/>
  <c r="AQ37" i="6"/>
  <c r="AO37" i="6"/>
  <c r="AN37" i="6"/>
  <c r="BH16" i="6"/>
  <c r="BG16" i="6"/>
  <c r="BF16" i="6"/>
  <c r="BD16" i="6"/>
  <c r="AJ74" i="7"/>
  <c r="AI74" i="7"/>
  <c r="AK74" i="7"/>
  <c r="AX70" i="6"/>
  <c r="AW70" i="6"/>
  <c r="AV70" i="6"/>
  <c r="AU70" i="6"/>
  <c r="AT70" i="6"/>
  <c r="AS70" i="6"/>
  <c r="AR70" i="6"/>
  <c r="AY70" i="6"/>
  <c r="AZ70" i="6"/>
  <c r="BQ102" i="6"/>
  <c r="BP102" i="6"/>
  <c r="BO102" i="6"/>
  <c r="BN102" i="6"/>
  <c r="BM102" i="6"/>
  <c r="BL102" i="6"/>
  <c r="BK102" i="6"/>
  <c r="BJ102" i="6"/>
  <c r="BI102" i="6"/>
  <c r="AC21" i="7"/>
  <c r="AF21" i="7"/>
  <c r="R21" i="7"/>
  <c r="AY144" i="6"/>
  <c r="AX144" i="6"/>
  <c r="AW144" i="6"/>
  <c r="AV144" i="6"/>
  <c r="AU144" i="6"/>
  <c r="AT144" i="6"/>
  <c r="AS144" i="6"/>
  <c r="AR144" i="6"/>
  <c r="AZ144" i="6"/>
  <c r="AZ127" i="6"/>
  <c r="AY127" i="6"/>
  <c r="AX127" i="6"/>
  <c r="AW127" i="6"/>
  <c r="AV127" i="6"/>
  <c r="AU127" i="6"/>
  <c r="AT127" i="6"/>
  <c r="AS127" i="6"/>
  <c r="AR127" i="6"/>
  <c r="AE45" i="7"/>
  <c r="AD45" i="7"/>
  <c r="AG45" i="7"/>
  <c r="T84" i="7"/>
  <c r="AC84" i="7"/>
  <c r="AF84" i="7"/>
  <c r="R43" i="7"/>
  <c r="T43" i="7" s="1"/>
  <c r="AC142" i="7"/>
  <c r="AF54" i="7"/>
  <c r="AX63" i="6"/>
  <c r="AY63" i="6"/>
  <c r="AZ63" i="6"/>
  <c r="AW63" i="6"/>
  <c r="AV63" i="6"/>
  <c r="AU63" i="6"/>
  <c r="AT63" i="6"/>
  <c r="AS63" i="6"/>
  <c r="AR63" i="6"/>
  <c r="AC88" i="7"/>
  <c r="AX118" i="6"/>
  <c r="AY118" i="6"/>
  <c r="AZ118" i="6"/>
  <c r="AW118" i="6"/>
  <c r="AV118" i="6"/>
  <c r="AU118" i="6"/>
  <c r="AT118" i="6"/>
  <c r="AS118" i="6"/>
  <c r="AR118" i="6"/>
  <c r="BB36" i="5"/>
  <c r="BA36" i="5"/>
  <c r="AZ36" i="5"/>
  <c r="AX36" i="5"/>
  <c r="AA118" i="7"/>
  <c r="AB118" i="7"/>
  <c r="Y118" i="7"/>
  <c r="AJ162" i="5"/>
  <c r="AK162" i="5"/>
  <c r="AI162" i="5"/>
  <c r="AK157" i="5"/>
  <c r="AJ157" i="5"/>
  <c r="AI157" i="5"/>
  <c r="AH157" i="5"/>
  <c r="AI71" i="5"/>
  <c r="AH71" i="5"/>
  <c r="AJ71" i="5"/>
  <c r="AK71" i="5"/>
  <c r="AI88" i="5"/>
  <c r="AJ88" i="5"/>
  <c r="AK88" i="5"/>
  <c r="BA38" i="5"/>
  <c r="BB38" i="5"/>
  <c r="BB10" i="5"/>
  <c r="BA10" i="5"/>
  <c r="AJ24" i="7"/>
  <c r="AI24" i="7"/>
  <c r="AK24" i="7"/>
  <c r="AI142" i="5"/>
  <c r="AH142" i="5"/>
  <c r="AJ142" i="5"/>
  <c r="AK142" i="5"/>
  <c r="AK102" i="5"/>
  <c r="AI102" i="5"/>
  <c r="AJ102" i="5"/>
  <c r="AI67" i="5"/>
  <c r="AJ67" i="5"/>
  <c r="AK67" i="5"/>
  <c r="AI25" i="5"/>
  <c r="AJ25" i="5"/>
  <c r="AK25" i="5"/>
  <c r="AI70" i="7"/>
  <c r="AJ70" i="7"/>
  <c r="AK70" i="7"/>
  <c r="AJ26" i="5"/>
  <c r="AK26" i="5"/>
  <c r="AI26" i="5"/>
  <c r="AP75" i="6"/>
  <c r="AQ75" i="6"/>
  <c r="AO75" i="6"/>
  <c r="AJ68" i="7"/>
  <c r="AI68" i="7"/>
  <c r="AK68" i="7"/>
  <c r="AI87" i="7"/>
  <c r="AH87" i="7"/>
  <c r="AJ87" i="7"/>
  <c r="AK87" i="7"/>
  <c r="AZ92" i="6"/>
  <c r="AY92" i="6"/>
  <c r="AX92" i="6"/>
  <c r="AW92" i="6"/>
  <c r="AV92" i="6"/>
  <c r="AU92" i="6"/>
  <c r="AT92" i="6"/>
  <c r="AS92" i="6"/>
  <c r="AR92" i="6"/>
  <c r="BQ125" i="6"/>
  <c r="BP125" i="6"/>
  <c r="BO125" i="6"/>
  <c r="BN125" i="6"/>
  <c r="BM125" i="6"/>
  <c r="BL125" i="6"/>
  <c r="BK125" i="6"/>
  <c r="BJ125" i="6"/>
  <c r="BI125" i="6"/>
  <c r="AY86" i="6"/>
  <c r="AX86" i="6"/>
  <c r="AW86" i="6"/>
  <c r="AV86" i="6"/>
  <c r="AU86" i="6"/>
  <c r="AT86" i="6"/>
  <c r="AS86" i="6"/>
  <c r="AR86" i="6"/>
  <c r="AZ86" i="6"/>
  <c r="BP87" i="6"/>
  <c r="BO87" i="6"/>
  <c r="BN87" i="6"/>
  <c r="BM87" i="6"/>
  <c r="BL87" i="6"/>
  <c r="BK87" i="6"/>
  <c r="BJ87" i="6"/>
  <c r="BI87" i="6"/>
  <c r="BQ87" i="6"/>
  <c r="R66" i="7"/>
  <c r="T66" i="7" s="1"/>
  <c r="AF66" i="7"/>
  <c r="R138" i="7"/>
  <c r="T138" i="7" s="1"/>
  <c r="AC138" i="7"/>
  <c r="AF138" i="7"/>
  <c r="R67" i="7"/>
  <c r="T67" i="7" s="1"/>
  <c r="AC67" i="7"/>
  <c r="R122" i="7"/>
  <c r="T122" i="7" s="1"/>
  <c r="AC122" i="7"/>
  <c r="AF122" i="7"/>
  <c r="AD122" i="5"/>
  <c r="AE122" i="5"/>
  <c r="AG122" i="5"/>
  <c r="AZ158" i="6"/>
  <c r="AY158" i="6"/>
  <c r="AX158" i="6"/>
  <c r="AW158" i="6"/>
  <c r="AV158" i="6"/>
  <c r="AU158" i="6"/>
  <c r="AT158" i="6"/>
  <c r="AS158" i="6"/>
  <c r="AR158" i="6"/>
  <c r="AZ132" i="6"/>
  <c r="AY132" i="6"/>
  <c r="AX132" i="6"/>
  <c r="AW132" i="6"/>
  <c r="AV132" i="6"/>
  <c r="AU132" i="6"/>
  <c r="AT132" i="6"/>
  <c r="AS132" i="6"/>
  <c r="AR132" i="6"/>
  <c r="AZ154" i="6"/>
  <c r="AY154" i="6"/>
  <c r="AX154" i="6"/>
  <c r="AW154" i="6"/>
  <c r="AV154" i="6"/>
  <c r="AU154" i="6"/>
  <c r="AT154" i="6"/>
  <c r="AS154" i="6"/>
  <c r="AR154" i="6"/>
  <c r="AB128" i="7"/>
  <c r="Y128" i="7"/>
  <c r="AA128" i="7"/>
  <c r="AX125" i="6"/>
  <c r="AW125" i="6"/>
  <c r="AV125" i="6"/>
  <c r="AU125" i="6"/>
  <c r="AT125" i="6"/>
  <c r="AS125" i="6"/>
  <c r="AR125" i="6"/>
  <c r="AY125" i="6"/>
  <c r="AZ125" i="6"/>
  <c r="AY93" i="6"/>
  <c r="AX93" i="6"/>
  <c r="AW93" i="6"/>
  <c r="AV93" i="6"/>
  <c r="AU93" i="6"/>
  <c r="AT93" i="6"/>
  <c r="AS93" i="6"/>
  <c r="AR93" i="6"/>
  <c r="AZ93" i="6"/>
  <c r="R156" i="7"/>
  <c r="T156" i="7" s="1"/>
  <c r="AC162" i="7"/>
  <c r="AF162" i="7"/>
  <c r="R162" i="7"/>
  <c r="T162" i="7" s="1"/>
  <c r="R60" i="7"/>
  <c r="T60" i="7" s="1"/>
  <c r="AF60" i="7"/>
  <c r="AZ116" i="6"/>
  <c r="AY116" i="6"/>
  <c r="AX116" i="6"/>
  <c r="AW116" i="6"/>
  <c r="AV116" i="6"/>
  <c r="AU116" i="6"/>
  <c r="AT116" i="6"/>
  <c r="AS116" i="6"/>
  <c r="AR116" i="6"/>
  <c r="AZ111" i="6"/>
  <c r="AY111" i="6"/>
  <c r="AX111" i="6"/>
  <c r="AW111" i="6"/>
  <c r="AV111" i="6"/>
  <c r="AU111" i="6"/>
  <c r="AT111" i="6"/>
  <c r="AS111" i="6"/>
  <c r="AR111" i="6"/>
  <c r="AZ142" i="6"/>
  <c r="AY142" i="6"/>
  <c r="AX142" i="6"/>
  <c r="AW142" i="6"/>
  <c r="AV142" i="6"/>
  <c r="AU142" i="6"/>
  <c r="AT142" i="6"/>
  <c r="AS142" i="6"/>
  <c r="AR142" i="6"/>
  <c r="AZ97" i="6"/>
  <c r="AY97" i="6"/>
  <c r="AX97" i="6"/>
  <c r="AW97" i="6"/>
  <c r="AV97" i="6"/>
  <c r="AU97" i="6"/>
  <c r="AT97" i="6"/>
  <c r="AS97" i="6"/>
  <c r="AR97" i="6"/>
  <c r="BP7" i="6"/>
  <c r="BO7" i="6"/>
  <c r="BN7" i="6"/>
  <c r="BM7" i="6"/>
  <c r="BL7" i="6"/>
  <c r="BK7" i="6"/>
  <c r="BJ7" i="6"/>
  <c r="BI7" i="6"/>
  <c r="BQ7" i="6"/>
  <c r="AZ63" i="5"/>
  <c r="AX63" i="5"/>
  <c r="AY122" i="6"/>
  <c r="AX122" i="6"/>
  <c r="AW122" i="6"/>
  <c r="AV122" i="6"/>
  <c r="AU122" i="6"/>
  <c r="AT122" i="6"/>
  <c r="AS122" i="6"/>
  <c r="AR122" i="6"/>
  <c r="AZ122" i="6"/>
  <c r="AY109" i="6"/>
  <c r="AX109" i="6"/>
  <c r="AW109" i="6"/>
  <c r="AV109" i="6"/>
  <c r="AU109" i="6"/>
  <c r="AT109" i="6"/>
  <c r="AS109" i="6"/>
  <c r="AR109" i="6"/>
  <c r="AZ109" i="6"/>
  <c r="AZ106" i="6"/>
  <c r="AY106" i="6"/>
  <c r="AX106" i="6"/>
  <c r="AW106" i="6"/>
  <c r="AV106" i="6"/>
  <c r="AU106" i="6"/>
  <c r="AT106" i="6"/>
  <c r="AS106" i="6"/>
  <c r="AR106" i="6"/>
  <c r="AY35" i="6"/>
  <c r="AX35" i="6"/>
  <c r="AW35" i="6"/>
  <c r="AV35" i="6"/>
  <c r="AU35" i="6"/>
  <c r="AT35" i="6"/>
  <c r="AS35" i="6"/>
  <c r="AR35" i="6"/>
  <c r="AZ35" i="6"/>
  <c r="AZ104" i="6"/>
  <c r="AX104" i="6"/>
  <c r="AW104" i="6"/>
  <c r="AV104" i="6"/>
  <c r="AU104" i="6"/>
  <c r="AT104" i="6"/>
  <c r="AS104" i="6"/>
  <c r="AR104" i="6"/>
  <c r="AY104" i="6"/>
  <c r="BP131" i="6"/>
  <c r="BO131" i="6"/>
  <c r="BN131" i="6"/>
  <c r="BM131" i="6"/>
  <c r="BL131" i="6"/>
  <c r="BK131" i="6"/>
  <c r="BJ131" i="6"/>
  <c r="BI131" i="6"/>
  <c r="BQ131" i="6"/>
  <c r="BQ115" i="6"/>
  <c r="BP115" i="6"/>
  <c r="BO115" i="6"/>
  <c r="BN115" i="6"/>
  <c r="BM115" i="6"/>
  <c r="BL115" i="6"/>
  <c r="BK115" i="6"/>
  <c r="BJ115" i="6"/>
  <c r="BI115" i="6"/>
  <c r="AZ82" i="6"/>
  <c r="AY82" i="6"/>
  <c r="AX82" i="6"/>
  <c r="AW82" i="6"/>
  <c r="AV82" i="6"/>
  <c r="AU82" i="6"/>
  <c r="AT82" i="6"/>
  <c r="AS82" i="6"/>
  <c r="AR82" i="6"/>
  <c r="BQ132" i="6"/>
  <c r="BP132" i="6"/>
  <c r="BO132" i="6"/>
  <c r="BN132" i="6"/>
  <c r="BM132" i="6"/>
  <c r="BL132" i="6"/>
  <c r="BK132" i="6"/>
  <c r="BJ132" i="6"/>
  <c r="BI132" i="6"/>
  <c r="BP116" i="6"/>
  <c r="BO116" i="6"/>
  <c r="BN116" i="6"/>
  <c r="BM116" i="6"/>
  <c r="BL116" i="6"/>
  <c r="BK116" i="6"/>
  <c r="BJ116" i="6"/>
  <c r="BI116" i="6"/>
  <c r="BQ116" i="6"/>
  <c r="AZ36" i="6"/>
  <c r="AY36" i="6"/>
  <c r="AX36" i="6"/>
  <c r="AW36" i="6"/>
  <c r="AV36" i="6"/>
  <c r="AU36" i="6"/>
  <c r="AT36" i="6"/>
  <c r="AS36" i="6"/>
  <c r="AR36" i="6"/>
  <c r="AY40" i="6"/>
  <c r="AX40" i="6"/>
  <c r="AW40" i="6"/>
  <c r="AV40" i="6"/>
  <c r="AU40" i="6"/>
  <c r="AT40" i="6"/>
  <c r="AS40" i="6"/>
  <c r="AR40" i="6"/>
  <c r="AZ40" i="6"/>
  <c r="BQ92" i="6"/>
  <c r="BP92" i="6"/>
  <c r="BO92" i="6"/>
  <c r="BN92" i="6"/>
  <c r="BM92" i="6"/>
  <c r="BL92" i="6"/>
  <c r="BK92" i="6"/>
  <c r="BJ92" i="6"/>
  <c r="BI92" i="6"/>
  <c r="BP76" i="6"/>
  <c r="BO76" i="6"/>
  <c r="BN76" i="6"/>
  <c r="BM76" i="6"/>
  <c r="BL76" i="6"/>
  <c r="BK76" i="6"/>
  <c r="BJ76" i="6"/>
  <c r="BI76" i="6"/>
  <c r="BQ76" i="6"/>
  <c r="BQ60" i="6"/>
  <c r="BP60" i="6"/>
  <c r="BO60" i="6"/>
  <c r="BN60" i="6"/>
  <c r="BM60" i="6"/>
  <c r="BL60" i="6"/>
  <c r="BK60" i="6"/>
  <c r="BJ60" i="6"/>
  <c r="BI60" i="6"/>
  <c r="BQ45" i="6"/>
  <c r="BP45" i="6"/>
  <c r="BO45" i="6"/>
  <c r="BN45" i="6"/>
  <c r="BM45" i="6"/>
  <c r="BL45" i="6"/>
  <c r="BK45" i="6"/>
  <c r="BJ45" i="6"/>
  <c r="BI45" i="6"/>
  <c r="BQ93" i="6"/>
  <c r="BP93" i="6"/>
  <c r="BO93" i="6"/>
  <c r="BN93" i="6"/>
  <c r="BM93" i="6"/>
  <c r="BL93" i="6"/>
  <c r="BK93" i="6"/>
  <c r="BJ93" i="6"/>
  <c r="BI93" i="6"/>
  <c r="BP77" i="6"/>
  <c r="BO77" i="6"/>
  <c r="BN77" i="6"/>
  <c r="BM77" i="6"/>
  <c r="BL77" i="6"/>
  <c r="BK77" i="6"/>
  <c r="BJ77" i="6"/>
  <c r="BI77" i="6"/>
  <c r="BQ77" i="6"/>
  <c r="BQ61" i="6"/>
  <c r="BP61" i="6"/>
  <c r="BO61" i="6"/>
  <c r="BN61" i="6"/>
  <c r="BM61" i="6"/>
  <c r="BL61" i="6"/>
  <c r="BK61" i="6"/>
  <c r="BJ61" i="6"/>
  <c r="BI61" i="6"/>
  <c r="BP41" i="6"/>
  <c r="BO41" i="6"/>
  <c r="BN41" i="6"/>
  <c r="BM41" i="6"/>
  <c r="BL41" i="6"/>
  <c r="BK41" i="6"/>
  <c r="BJ41" i="6"/>
  <c r="BI41" i="6"/>
  <c r="BQ41" i="6"/>
  <c r="BQ19" i="6"/>
  <c r="BP19" i="6"/>
  <c r="BO19" i="6"/>
  <c r="BN19" i="6"/>
  <c r="BM19" i="6"/>
  <c r="BL19" i="6"/>
  <c r="BK19" i="6"/>
  <c r="BJ19" i="6"/>
  <c r="BI19" i="6"/>
  <c r="BP46" i="6"/>
  <c r="BO46" i="6"/>
  <c r="BN46" i="6"/>
  <c r="BM46" i="6"/>
  <c r="BL46" i="6"/>
  <c r="BK46" i="6"/>
  <c r="BJ46" i="6"/>
  <c r="BI46" i="6"/>
  <c r="BQ46" i="6"/>
  <c r="BQ30" i="6"/>
  <c r="BP30" i="6"/>
  <c r="BO30" i="6"/>
  <c r="BN30" i="6"/>
  <c r="BM30" i="6"/>
  <c r="BL30" i="6"/>
  <c r="BK30" i="6"/>
  <c r="BJ30" i="6"/>
  <c r="BI30" i="6"/>
  <c r="BQ12" i="6"/>
  <c r="BP12" i="6"/>
  <c r="BO12" i="6"/>
  <c r="BN12" i="6"/>
  <c r="BM12" i="6"/>
  <c r="BL12" i="6"/>
  <c r="BK12" i="6"/>
  <c r="BJ12" i="6"/>
  <c r="BI12" i="6"/>
  <c r="AD58" i="7"/>
  <c r="AZ24" i="6"/>
  <c r="AY24" i="6"/>
  <c r="AX24" i="6"/>
  <c r="AW24" i="6"/>
  <c r="AV24" i="6"/>
  <c r="AU24" i="6"/>
  <c r="AT24" i="6"/>
  <c r="AS24" i="6"/>
  <c r="AR24" i="6"/>
  <c r="BQ4" i="6"/>
  <c r="BP4" i="6"/>
  <c r="BO4" i="6"/>
  <c r="BN4" i="6"/>
  <c r="BM4" i="6"/>
  <c r="BL4" i="6"/>
  <c r="BK4" i="6"/>
  <c r="BJ4" i="6"/>
  <c r="BI4" i="6"/>
  <c r="AZ115" i="7"/>
  <c r="AX115" i="7"/>
  <c r="BA18" i="5"/>
  <c r="BB18" i="5"/>
  <c r="AD82" i="7"/>
  <c r="AI22" i="5"/>
  <c r="AJ22" i="5"/>
  <c r="AK22" i="5"/>
  <c r="AI46" i="5"/>
  <c r="AJ46" i="5"/>
  <c r="AK46" i="5"/>
  <c r="BA16" i="5"/>
  <c r="AZ16" i="5"/>
  <c r="AX16" i="5"/>
  <c r="BB16" i="5"/>
  <c r="AI25" i="7"/>
  <c r="AJ25" i="7"/>
  <c r="AK25" i="7"/>
  <c r="AI21" i="7"/>
  <c r="AJ21" i="7"/>
  <c r="AK21" i="7"/>
  <c r="AK164" i="7"/>
  <c r="AJ164" i="7"/>
  <c r="AI164" i="7"/>
  <c r="AI82" i="5"/>
  <c r="AH82" i="5"/>
  <c r="AJ82" i="5"/>
  <c r="AK82" i="5"/>
  <c r="BB26" i="5"/>
  <c r="BA26" i="5"/>
  <c r="AI33" i="5"/>
  <c r="AH33" i="5"/>
  <c r="AK33" i="5"/>
  <c r="AJ33" i="5"/>
  <c r="AJ46" i="7"/>
  <c r="AI46" i="7"/>
  <c r="AK46" i="7"/>
  <c r="BA28" i="5"/>
  <c r="AZ28" i="5"/>
  <c r="AX28" i="5"/>
  <c r="BB28" i="5"/>
  <c r="AI34" i="7"/>
  <c r="AH34" i="7"/>
  <c r="AJ34" i="7"/>
  <c r="AK34" i="7"/>
  <c r="AI156" i="5"/>
  <c r="AH156" i="5"/>
  <c r="AJ156" i="5"/>
  <c r="AK156" i="5"/>
  <c r="AJ109" i="5"/>
  <c r="AI109" i="5"/>
  <c r="AK109" i="5"/>
  <c r="AK94" i="5"/>
  <c r="AI94" i="5"/>
  <c r="AJ94" i="5"/>
  <c r="AI35" i="5"/>
  <c r="AJ35" i="5"/>
  <c r="AK35" i="5"/>
  <c r="AI68" i="5"/>
  <c r="AJ68" i="5"/>
  <c r="AK68" i="5"/>
  <c r="AZ96" i="6"/>
  <c r="AY96" i="6"/>
  <c r="AX96" i="6"/>
  <c r="AW96" i="6"/>
  <c r="AV96" i="6"/>
  <c r="AU96" i="6"/>
  <c r="AT96" i="6"/>
  <c r="AS96" i="6"/>
  <c r="AR96" i="6"/>
  <c r="BQ129" i="6"/>
  <c r="BP129" i="6"/>
  <c r="BO129" i="6"/>
  <c r="BN129" i="6"/>
  <c r="BM129" i="6"/>
  <c r="BL129" i="6"/>
  <c r="BK129" i="6"/>
  <c r="BJ129" i="6"/>
  <c r="BI129" i="6"/>
  <c r="BQ113" i="6"/>
  <c r="BP113" i="6"/>
  <c r="BO113" i="6"/>
  <c r="BN113" i="6"/>
  <c r="BM113" i="6"/>
  <c r="BL113" i="6"/>
  <c r="BK113" i="6"/>
  <c r="BJ113" i="6"/>
  <c r="BI113" i="6"/>
  <c r="AZ72" i="6"/>
  <c r="AY72" i="6"/>
  <c r="AX72" i="6"/>
  <c r="AW72" i="6"/>
  <c r="AV72" i="6"/>
  <c r="AU72" i="6"/>
  <c r="AT72" i="6"/>
  <c r="AS72" i="6"/>
  <c r="AR72" i="6"/>
  <c r="BP130" i="6"/>
  <c r="BO130" i="6"/>
  <c r="BN130" i="6"/>
  <c r="BM130" i="6"/>
  <c r="BL130" i="6"/>
  <c r="BK130" i="6"/>
  <c r="BJ130" i="6"/>
  <c r="BI130" i="6"/>
  <c r="BQ130" i="6"/>
  <c r="BQ114" i="6"/>
  <c r="BP114" i="6"/>
  <c r="BO114" i="6"/>
  <c r="BN114" i="6"/>
  <c r="BM114" i="6"/>
  <c r="BL114" i="6"/>
  <c r="BK114" i="6"/>
  <c r="BJ114" i="6"/>
  <c r="BI114" i="6"/>
  <c r="AZ105" i="6"/>
  <c r="AY105" i="6"/>
  <c r="AX105" i="6"/>
  <c r="AW105" i="6"/>
  <c r="AV105" i="6"/>
  <c r="AU105" i="6"/>
  <c r="AT105" i="6"/>
  <c r="AS105" i="6"/>
  <c r="AR105" i="6"/>
  <c r="BP106" i="6"/>
  <c r="BO106" i="6"/>
  <c r="BN106" i="6"/>
  <c r="BM106" i="6"/>
  <c r="BL106" i="6"/>
  <c r="BK106" i="6"/>
  <c r="BJ106" i="6"/>
  <c r="BI106" i="6"/>
  <c r="BQ106" i="6"/>
  <c r="BQ90" i="6"/>
  <c r="BP90" i="6"/>
  <c r="BO90" i="6"/>
  <c r="BN90" i="6"/>
  <c r="BM90" i="6"/>
  <c r="BL90" i="6"/>
  <c r="BK90" i="6"/>
  <c r="BJ90" i="6"/>
  <c r="BI90" i="6"/>
  <c r="BQ74" i="6"/>
  <c r="BP74" i="6"/>
  <c r="BO74" i="6"/>
  <c r="BN74" i="6"/>
  <c r="BM74" i="6"/>
  <c r="BL74" i="6"/>
  <c r="BK74" i="6"/>
  <c r="BJ74" i="6"/>
  <c r="BI74" i="6"/>
  <c r="BQ43" i="6"/>
  <c r="BP43" i="6"/>
  <c r="BO43" i="6"/>
  <c r="BN43" i="6"/>
  <c r="BM43" i="6"/>
  <c r="BL43" i="6"/>
  <c r="BK43" i="6"/>
  <c r="BJ43" i="6"/>
  <c r="BI43" i="6"/>
  <c r="BP25" i="6"/>
  <c r="BO25" i="6"/>
  <c r="BN25" i="6"/>
  <c r="BM25" i="6"/>
  <c r="BL25" i="6"/>
  <c r="BK25" i="6"/>
  <c r="BJ25" i="6"/>
  <c r="BI25" i="6"/>
  <c r="BQ25" i="6"/>
  <c r="BQ91" i="6"/>
  <c r="BP91" i="6"/>
  <c r="BO91" i="6"/>
  <c r="BN91" i="6"/>
  <c r="BM91" i="6"/>
  <c r="BL91" i="6"/>
  <c r="BK91" i="6"/>
  <c r="BJ91" i="6"/>
  <c r="BI91" i="6"/>
  <c r="BQ75" i="6"/>
  <c r="BP75" i="6"/>
  <c r="BO75" i="6"/>
  <c r="BN75" i="6"/>
  <c r="BM75" i="6"/>
  <c r="BL75" i="6"/>
  <c r="BK75" i="6"/>
  <c r="BJ75" i="6"/>
  <c r="BI75" i="6"/>
  <c r="AZ57" i="6"/>
  <c r="AY57" i="6"/>
  <c r="AX57" i="6"/>
  <c r="AW57" i="6"/>
  <c r="AV57" i="6"/>
  <c r="AU57" i="6"/>
  <c r="AT57" i="6"/>
  <c r="AS57" i="6"/>
  <c r="AR57" i="6"/>
  <c r="BQ37" i="6"/>
  <c r="BP37" i="6"/>
  <c r="BO37" i="6"/>
  <c r="BN37" i="6"/>
  <c r="BM37" i="6"/>
  <c r="BL37" i="6"/>
  <c r="BK37" i="6"/>
  <c r="BJ37" i="6"/>
  <c r="BI37" i="6"/>
  <c r="BP13" i="6"/>
  <c r="BO13" i="6"/>
  <c r="BN13" i="6"/>
  <c r="BM13" i="6"/>
  <c r="BL13" i="6"/>
  <c r="BK13" i="6"/>
  <c r="BJ13" i="6"/>
  <c r="BI13" i="6"/>
  <c r="BQ13" i="6"/>
  <c r="BQ44" i="6"/>
  <c r="BP44" i="6"/>
  <c r="BO44" i="6"/>
  <c r="BN44" i="6"/>
  <c r="BM44" i="6"/>
  <c r="BL44" i="6"/>
  <c r="BK44" i="6"/>
  <c r="BJ44" i="6"/>
  <c r="BI44" i="6"/>
  <c r="BO28" i="6"/>
  <c r="BP28" i="6"/>
  <c r="BQ28" i="6"/>
  <c r="BN28" i="6"/>
  <c r="BM28" i="6"/>
  <c r="BL28" i="6"/>
  <c r="BK28" i="6"/>
  <c r="BJ28" i="6"/>
  <c r="BI28" i="6"/>
  <c r="R111" i="7"/>
  <c r="T111" i="7" s="1"/>
  <c r="AC111" i="7"/>
  <c r="AF111" i="7"/>
  <c r="AC63" i="7"/>
  <c r="AC125" i="7"/>
  <c r="AF125" i="7"/>
  <c r="R29" i="7"/>
  <c r="T29" i="7" s="1"/>
  <c r="AC29" i="7"/>
  <c r="AF29" i="7"/>
  <c r="AC140" i="7"/>
  <c r="AF140" i="7"/>
  <c r="R42" i="7"/>
  <c r="T42" i="7" s="1"/>
  <c r="AC42" i="7"/>
  <c r="R121" i="7"/>
  <c r="T121" i="7" s="1"/>
  <c r="AC121" i="7"/>
  <c r="AF121" i="7"/>
  <c r="R44" i="7"/>
  <c r="T44" i="7" s="1"/>
  <c r="AF44" i="7"/>
  <c r="R164" i="7"/>
  <c r="T164" i="7" s="1"/>
  <c r="AF164" i="7"/>
  <c r="AC164" i="7"/>
  <c r="AX160" i="6"/>
  <c r="AW160" i="6"/>
  <c r="AV160" i="6"/>
  <c r="AU160" i="6"/>
  <c r="AT160" i="6"/>
  <c r="AS160" i="6"/>
  <c r="AR160" i="6"/>
  <c r="AY160" i="6"/>
  <c r="AZ160" i="6"/>
  <c r="AC44" i="7"/>
  <c r="AZ161" i="6"/>
  <c r="AY161" i="6"/>
  <c r="AX161" i="6"/>
  <c r="AW161" i="6"/>
  <c r="AV161" i="6"/>
  <c r="AU161" i="6"/>
  <c r="AT161" i="6"/>
  <c r="AS161" i="6"/>
  <c r="AR161" i="6"/>
  <c r="AI140" i="5"/>
  <c r="AJ140" i="5"/>
  <c r="AK140" i="5"/>
  <c r="AI135" i="5"/>
  <c r="AJ135" i="5"/>
  <c r="AK135" i="5"/>
  <c r="BB34" i="5"/>
  <c r="BA34" i="5"/>
  <c r="AZ34" i="5"/>
  <c r="AX34" i="5"/>
  <c r="AZ136" i="6"/>
  <c r="AY136" i="6"/>
  <c r="AX136" i="6"/>
  <c r="AW136" i="6"/>
  <c r="AV136" i="6"/>
  <c r="AU136" i="6"/>
  <c r="AT136" i="6"/>
  <c r="AS136" i="6"/>
  <c r="AR136" i="6"/>
  <c r="I12" i="6"/>
  <c r="I13" i="6"/>
  <c r="H15" i="6"/>
  <c r="I14" i="6"/>
  <c r="AC53" i="7"/>
  <c r="AZ49" i="6"/>
  <c r="AY49" i="6"/>
  <c r="AX49" i="6"/>
  <c r="AW49" i="6"/>
  <c r="AV49" i="6"/>
  <c r="AU49" i="6"/>
  <c r="AT49" i="6"/>
  <c r="AS49" i="6"/>
  <c r="AR49" i="6"/>
  <c r="BQ6" i="6"/>
  <c r="BP6" i="6"/>
  <c r="BO6" i="6"/>
  <c r="BN6" i="6"/>
  <c r="BM6" i="6"/>
  <c r="BL6" i="6"/>
  <c r="BK6" i="6"/>
  <c r="BJ6" i="6"/>
  <c r="BI6" i="6"/>
  <c r="AZ60" i="6"/>
  <c r="AY60" i="6"/>
  <c r="AX60" i="6"/>
  <c r="AW60" i="6"/>
  <c r="AV60" i="6"/>
  <c r="AU60" i="6"/>
  <c r="AT60" i="6"/>
  <c r="AS60" i="6"/>
  <c r="AR60" i="6"/>
  <c r="BP127" i="6"/>
  <c r="BO127" i="6"/>
  <c r="BN127" i="6"/>
  <c r="BM127" i="6"/>
  <c r="BL127" i="6"/>
  <c r="BK127" i="6"/>
  <c r="BJ127" i="6"/>
  <c r="BI127" i="6"/>
  <c r="BQ127" i="6"/>
  <c r="BQ111" i="6"/>
  <c r="BP111" i="6"/>
  <c r="BO111" i="6"/>
  <c r="BN111" i="6"/>
  <c r="BM111" i="6"/>
  <c r="BL111" i="6"/>
  <c r="BK111" i="6"/>
  <c r="BJ111" i="6"/>
  <c r="BI111" i="6"/>
  <c r="BQ105" i="6"/>
  <c r="BO105" i="6"/>
  <c r="BN105" i="6"/>
  <c r="BM105" i="6"/>
  <c r="BL105" i="6"/>
  <c r="BK105" i="6"/>
  <c r="BJ105" i="6"/>
  <c r="BI105" i="6"/>
  <c r="BP105" i="6"/>
  <c r="BP128" i="6"/>
  <c r="BQ128" i="6"/>
  <c r="BN128" i="6"/>
  <c r="BM128" i="6"/>
  <c r="BL128" i="6"/>
  <c r="BK128" i="6"/>
  <c r="BJ128" i="6"/>
  <c r="BI128" i="6"/>
  <c r="BO128" i="6"/>
  <c r="BP112" i="6"/>
  <c r="BQ112" i="6"/>
  <c r="BO112" i="6"/>
  <c r="BN112" i="6"/>
  <c r="BM112" i="6"/>
  <c r="BL112" i="6"/>
  <c r="BK112" i="6"/>
  <c r="BJ112" i="6"/>
  <c r="BI112" i="6"/>
  <c r="BQ103" i="6"/>
  <c r="BP103" i="6"/>
  <c r="BO103" i="6"/>
  <c r="BN103" i="6"/>
  <c r="BM103" i="6"/>
  <c r="BL103" i="6"/>
  <c r="BK103" i="6"/>
  <c r="BJ103" i="6"/>
  <c r="BI103" i="6"/>
  <c r="BO104" i="6"/>
  <c r="BN104" i="6"/>
  <c r="BM104" i="6"/>
  <c r="BL104" i="6"/>
  <c r="BK104" i="6"/>
  <c r="BJ104" i="6"/>
  <c r="BI104" i="6"/>
  <c r="BP104" i="6"/>
  <c r="BQ104" i="6"/>
  <c r="BO88" i="6"/>
  <c r="BN88" i="6"/>
  <c r="BM88" i="6"/>
  <c r="BL88" i="6"/>
  <c r="BK88" i="6"/>
  <c r="BJ88" i="6"/>
  <c r="BI88" i="6"/>
  <c r="BQ88" i="6"/>
  <c r="BP88" i="6"/>
  <c r="BP72" i="6"/>
  <c r="BO72" i="6"/>
  <c r="BN72" i="6"/>
  <c r="BM72" i="6"/>
  <c r="BL72" i="6"/>
  <c r="BK72" i="6"/>
  <c r="BJ72" i="6"/>
  <c r="BI72" i="6"/>
  <c r="BQ72" i="6"/>
  <c r="BQ39" i="6"/>
  <c r="BP39" i="6"/>
  <c r="BO39" i="6"/>
  <c r="BN39" i="6"/>
  <c r="BM39" i="6"/>
  <c r="BL39" i="6"/>
  <c r="BK39" i="6"/>
  <c r="BJ39" i="6"/>
  <c r="BI39" i="6"/>
  <c r="AY54" i="6"/>
  <c r="AX54" i="6"/>
  <c r="AW54" i="6"/>
  <c r="AV54" i="6"/>
  <c r="AU54" i="6"/>
  <c r="AT54" i="6"/>
  <c r="AS54" i="6"/>
  <c r="AR54" i="6"/>
  <c r="AZ54" i="6"/>
  <c r="BP89" i="6"/>
  <c r="BQ89" i="6"/>
  <c r="BN89" i="6"/>
  <c r="BM89" i="6"/>
  <c r="BL89" i="6"/>
  <c r="BK89" i="6"/>
  <c r="BJ89" i="6"/>
  <c r="BI89" i="6"/>
  <c r="BO89" i="6"/>
  <c r="BP73" i="6"/>
  <c r="BQ73" i="6"/>
  <c r="BO73" i="6"/>
  <c r="BN73" i="6"/>
  <c r="BM73" i="6"/>
  <c r="BL73" i="6"/>
  <c r="BK73" i="6"/>
  <c r="BJ73" i="6"/>
  <c r="BI73" i="6"/>
  <c r="AY52" i="6"/>
  <c r="AX52" i="6"/>
  <c r="AW52" i="6"/>
  <c r="AV52" i="6"/>
  <c r="AU52" i="6"/>
  <c r="AT52" i="6"/>
  <c r="AS52" i="6"/>
  <c r="AR52" i="6"/>
  <c r="AZ52" i="6"/>
  <c r="BQ33" i="6"/>
  <c r="BP33" i="6"/>
  <c r="BO33" i="6"/>
  <c r="BN33" i="6"/>
  <c r="BM33" i="6"/>
  <c r="BL33" i="6"/>
  <c r="BK33" i="6"/>
  <c r="BJ33" i="6"/>
  <c r="BI33" i="6"/>
  <c r="BO58" i="6"/>
  <c r="BN58" i="6"/>
  <c r="BM58" i="6"/>
  <c r="BL58" i="6"/>
  <c r="BK58" i="6"/>
  <c r="BJ58" i="6"/>
  <c r="BI58" i="6"/>
  <c r="BP58" i="6"/>
  <c r="BQ58" i="6"/>
  <c r="BQ42" i="6"/>
  <c r="BP42" i="6"/>
  <c r="BO42" i="6"/>
  <c r="BN42" i="6"/>
  <c r="BM42" i="6"/>
  <c r="BL42" i="6"/>
  <c r="BK42" i="6"/>
  <c r="BJ42" i="6"/>
  <c r="BI42" i="6"/>
  <c r="BQ26" i="6"/>
  <c r="BP26" i="6"/>
  <c r="BO26" i="6"/>
  <c r="BN26" i="6"/>
  <c r="BM26" i="6"/>
  <c r="BL26" i="6"/>
  <c r="BK26" i="6"/>
  <c r="BJ26" i="6"/>
  <c r="BI26" i="6"/>
  <c r="AZ94" i="7"/>
  <c r="AX94" i="7"/>
  <c r="R47" i="7"/>
  <c r="T47" i="7" s="1"/>
  <c r="AC47" i="7"/>
  <c r="R107" i="7"/>
  <c r="T107" i="7" s="1"/>
  <c r="AC107" i="7"/>
  <c r="AF107" i="7"/>
  <c r="R98" i="7"/>
  <c r="T98" i="7" s="1"/>
  <c r="AC98" i="7"/>
  <c r="AF98" i="7"/>
  <c r="AC87" i="7"/>
  <c r="AF87" i="7"/>
  <c r="R118" i="7"/>
  <c r="T118" i="7" s="1"/>
  <c r="AF118" i="7"/>
  <c r="AC118" i="7"/>
  <c r="R153" i="7"/>
  <c r="T153" i="7" s="1"/>
  <c r="AF153" i="7"/>
  <c r="AC153" i="7"/>
  <c r="R123" i="7"/>
  <c r="T123" i="7" s="1"/>
  <c r="AF123" i="7"/>
  <c r="AC123" i="7"/>
  <c r="R49" i="7"/>
  <c r="T49" i="7" s="1"/>
  <c r="AF49" i="7"/>
  <c r="AC49" i="7"/>
  <c r="R115" i="7"/>
  <c r="T115" i="7" s="1"/>
  <c r="AC115" i="7"/>
  <c r="AF115" i="7"/>
  <c r="R113" i="7"/>
  <c r="T113" i="7" s="1"/>
  <c r="AC113" i="7"/>
  <c r="AF113" i="7"/>
  <c r="R132" i="7"/>
  <c r="T132" i="7" s="1"/>
  <c r="AC132" i="7"/>
  <c r="AF132" i="7"/>
  <c r="R45" i="7"/>
  <c r="T45" i="7" s="1"/>
  <c r="AF45" i="7"/>
  <c r="AC45" i="7"/>
  <c r="R33" i="7"/>
  <c r="T33" i="7" s="1"/>
  <c r="AC33" i="7"/>
  <c r="AF33" i="7"/>
  <c r="R112" i="7"/>
  <c r="T112" i="7" s="1"/>
  <c r="AC112" i="7"/>
  <c r="AF112" i="7"/>
  <c r="AF35" i="7"/>
  <c r="R35" i="7"/>
  <c r="T35" i="7" s="1"/>
  <c r="AC35" i="7"/>
  <c r="AY47" i="6"/>
  <c r="AX47" i="6"/>
  <c r="AW47" i="6"/>
  <c r="AV47" i="6"/>
  <c r="AU47" i="6"/>
  <c r="AT47" i="6"/>
  <c r="AS47" i="6"/>
  <c r="AR47" i="6"/>
  <c r="AZ47" i="6"/>
  <c r="AZ68" i="7"/>
  <c r="AX68" i="7"/>
  <c r="AZ51" i="6"/>
  <c r="AY51" i="6"/>
  <c r="AX51" i="6"/>
  <c r="AW51" i="6"/>
  <c r="AV51" i="6"/>
  <c r="AU51" i="6"/>
  <c r="AT51" i="6"/>
  <c r="AS51" i="6"/>
  <c r="AR51" i="6"/>
  <c r="AK133" i="5"/>
  <c r="AJ133" i="5"/>
  <c r="AI133" i="5"/>
  <c r="AH133" i="5"/>
  <c r="AI43" i="5"/>
  <c r="AJ43" i="5"/>
  <c r="AK43" i="5"/>
  <c r="BB3" i="5"/>
  <c r="BA3" i="5"/>
  <c r="AZ3" i="5"/>
  <c r="AX3" i="5"/>
  <c r="AI24" i="5"/>
  <c r="AJ24" i="5"/>
  <c r="AK24" i="5"/>
  <c r="AJ34" i="5"/>
  <c r="AK34" i="5"/>
  <c r="AI34" i="5"/>
  <c r="AI44" i="7"/>
  <c r="AJ44" i="7"/>
  <c r="AK44" i="7"/>
  <c r="AI144" i="5"/>
  <c r="AH144" i="5"/>
  <c r="AK144" i="5"/>
  <c r="AJ144" i="5"/>
  <c r="AI75" i="5"/>
  <c r="AH75" i="5"/>
  <c r="AJ75" i="5"/>
  <c r="AK75" i="5"/>
  <c r="AI76" i="5"/>
  <c r="AH76" i="5"/>
  <c r="AJ76" i="5"/>
  <c r="AK76" i="5"/>
  <c r="AI41" i="5"/>
  <c r="AH41" i="5"/>
  <c r="AK41" i="5"/>
  <c r="AJ41" i="5"/>
  <c r="AI29" i="5"/>
  <c r="AH29" i="5"/>
  <c r="AJ29" i="5"/>
  <c r="AK29" i="5"/>
  <c r="AI81" i="7"/>
  <c r="AK81" i="7"/>
  <c r="AJ81" i="7"/>
  <c r="AJ39" i="7"/>
  <c r="AI39" i="7"/>
  <c r="AH39" i="7"/>
  <c r="AK39" i="7"/>
  <c r="AP128" i="6"/>
  <c r="AQ128" i="6"/>
  <c r="AO128" i="6"/>
  <c r="AN128" i="6"/>
  <c r="AI75" i="7"/>
  <c r="AJ75" i="7"/>
  <c r="AK75" i="7"/>
  <c r="AZ23" i="6"/>
  <c r="AY23" i="6"/>
  <c r="AX23" i="6"/>
  <c r="AW23" i="6"/>
  <c r="AV23" i="6"/>
  <c r="AU23" i="6"/>
  <c r="AT23" i="6"/>
  <c r="AS23" i="6"/>
  <c r="AR23" i="6"/>
  <c r="BP109" i="6"/>
  <c r="BO109" i="6"/>
  <c r="BN109" i="6"/>
  <c r="BM109" i="6"/>
  <c r="BL109" i="6"/>
  <c r="BK109" i="6"/>
  <c r="BJ109" i="6"/>
  <c r="BI109" i="6"/>
  <c r="BQ109" i="6"/>
  <c r="BQ35" i="6"/>
  <c r="BP35" i="6"/>
  <c r="BO35" i="6"/>
  <c r="BN35" i="6"/>
  <c r="BM35" i="6"/>
  <c r="BL35" i="6"/>
  <c r="BK35" i="6"/>
  <c r="BJ35" i="6"/>
  <c r="BI35" i="6"/>
  <c r="R89" i="7"/>
  <c r="T89" i="7" s="1"/>
  <c r="AF89" i="7"/>
  <c r="AC89" i="7"/>
  <c r="R74" i="7"/>
  <c r="T74" i="7" s="1"/>
  <c r="AC74" i="7"/>
  <c r="AF74" i="7"/>
  <c r="AA102" i="7"/>
  <c r="AB102" i="7"/>
  <c r="Y102" i="7"/>
  <c r="AI83" i="7"/>
  <c r="AH83" i="7"/>
  <c r="AJ83" i="7"/>
  <c r="AK83" i="7"/>
  <c r="AI63" i="7"/>
  <c r="AH63" i="7"/>
  <c r="AJ63" i="7"/>
  <c r="AK63" i="7"/>
  <c r="AJ154" i="5"/>
  <c r="AK154" i="5"/>
  <c r="AI154" i="5"/>
  <c r="AI96" i="5"/>
  <c r="AH96" i="5"/>
  <c r="AJ96" i="5"/>
  <c r="AK96" i="5"/>
  <c r="AI145" i="5"/>
  <c r="AJ145" i="5"/>
  <c r="AK145" i="5"/>
  <c r="AK141" i="5"/>
  <c r="AJ141" i="5"/>
  <c r="AI141" i="5"/>
  <c r="AI158" i="5"/>
  <c r="AK158" i="5"/>
  <c r="AJ158" i="5"/>
  <c r="AK168" i="7"/>
  <c r="AJ168" i="7"/>
  <c r="AI168" i="7"/>
  <c r="BA17" i="5"/>
  <c r="AZ17" i="5"/>
  <c r="AX17" i="5"/>
  <c r="BB17" i="5"/>
  <c r="BQ3" i="6"/>
  <c r="BO3" i="6"/>
  <c r="BN3" i="6"/>
  <c r="BM3" i="6"/>
  <c r="BL3" i="6"/>
  <c r="BK3" i="6"/>
  <c r="BJ3" i="6"/>
  <c r="BI3" i="6"/>
  <c r="BP3" i="6"/>
  <c r="AY76" i="6"/>
  <c r="AX76" i="6"/>
  <c r="AW76" i="6"/>
  <c r="AV76" i="6"/>
  <c r="AU76" i="6"/>
  <c r="AT76" i="6"/>
  <c r="AS76" i="6"/>
  <c r="AR76" i="6"/>
  <c r="AZ76" i="6"/>
  <c r="BP126" i="6"/>
  <c r="BQ126" i="6"/>
  <c r="BO126" i="6"/>
  <c r="BN126" i="6"/>
  <c r="BM126" i="6"/>
  <c r="BL126" i="6"/>
  <c r="BK126" i="6"/>
  <c r="BJ126" i="6"/>
  <c r="BI126" i="6"/>
  <c r="BQ86" i="6"/>
  <c r="BP86" i="6"/>
  <c r="BO86" i="6"/>
  <c r="BN86" i="6"/>
  <c r="BM86" i="6"/>
  <c r="BL86" i="6"/>
  <c r="BK86" i="6"/>
  <c r="BJ86" i="6"/>
  <c r="BI86" i="6"/>
  <c r="R75" i="7"/>
  <c r="T75" i="7" s="1"/>
  <c r="AC75" i="7"/>
  <c r="AF75" i="7"/>
  <c r="R27" i="7"/>
  <c r="T27" i="7" s="1"/>
  <c r="AF27" i="7"/>
  <c r="BB2" i="5"/>
  <c r="BA2" i="5"/>
  <c r="AZ2" i="5"/>
  <c r="AX2" i="5"/>
  <c r="AI89" i="7"/>
  <c r="AH89" i="7"/>
  <c r="AJ89" i="7"/>
  <c r="AK89" i="7"/>
  <c r="AI71" i="7"/>
  <c r="AH71" i="7"/>
  <c r="AJ71" i="7"/>
  <c r="AK71" i="7"/>
  <c r="BA32" i="5"/>
  <c r="BB32" i="5"/>
  <c r="AI130" i="5"/>
  <c r="AH130" i="5"/>
  <c r="AJ130" i="5"/>
  <c r="AK130" i="5"/>
  <c r="AI136" i="5"/>
  <c r="AK136" i="5"/>
  <c r="AJ136" i="5"/>
  <c r="AG155" i="5"/>
  <c r="AD155" i="5"/>
  <c r="AZ86" i="7"/>
  <c r="AX86" i="7"/>
  <c r="AH125" i="7"/>
  <c r="AD108" i="5"/>
  <c r="AE108" i="5"/>
  <c r="AG108" i="5"/>
  <c r="AZ141" i="6"/>
  <c r="AY141" i="6"/>
  <c r="AX141" i="6"/>
  <c r="AW141" i="6"/>
  <c r="AV141" i="6"/>
  <c r="AU141" i="6"/>
  <c r="AT141" i="6"/>
  <c r="AS141" i="6"/>
  <c r="AR141" i="6"/>
  <c r="AZ147" i="6"/>
  <c r="AY147" i="6"/>
  <c r="AX147" i="6"/>
  <c r="AW147" i="6"/>
  <c r="AV147" i="6"/>
  <c r="AU147" i="6"/>
  <c r="AT147" i="6"/>
  <c r="AS147" i="6"/>
  <c r="AR147" i="6"/>
  <c r="BP123" i="6"/>
  <c r="BO123" i="6"/>
  <c r="BN123" i="6"/>
  <c r="BM123" i="6"/>
  <c r="BL123" i="6"/>
  <c r="BK123" i="6"/>
  <c r="BJ123" i="6"/>
  <c r="BI123" i="6"/>
  <c r="BQ123" i="6"/>
  <c r="BQ101" i="6"/>
  <c r="BO101" i="6"/>
  <c r="BN101" i="6"/>
  <c r="BM101" i="6"/>
  <c r="BL101" i="6"/>
  <c r="BK101" i="6"/>
  <c r="BJ101" i="6"/>
  <c r="BI101" i="6"/>
  <c r="BP101" i="6"/>
  <c r="AZ32" i="6"/>
  <c r="AY32" i="6"/>
  <c r="AX32" i="6"/>
  <c r="AW32" i="6"/>
  <c r="AV32" i="6"/>
  <c r="AU32" i="6"/>
  <c r="AT32" i="6"/>
  <c r="AS32" i="6"/>
  <c r="AR32" i="6"/>
  <c r="BQ124" i="6"/>
  <c r="BP124" i="6"/>
  <c r="BO124" i="6"/>
  <c r="BN124" i="6"/>
  <c r="BM124" i="6"/>
  <c r="BL124" i="6"/>
  <c r="BK124" i="6"/>
  <c r="BJ124" i="6"/>
  <c r="BI124" i="6"/>
  <c r="BQ108" i="6"/>
  <c r="BP108" i="6"/>
  <c r="BO108" i="6"/>
  <c r="BN108" i="6"/>
  <c r="BM108" i="6"/>
  <c r="BL108" i="6"/>
  <c r="BK108" i="6"/>
  <c r="BJ108" i="6"/>
  <c r="BI108" i="6"/>
  <c r="AZ64" i="6"/>
  <c r="AY64" i="6"/>
  <c r="AX64" i="6"/>
  <c r="AW64" i="6"/>
  <c r="AV64" i="6"/>
  <c r="AU64" i="6"/>
  <c r="AT64" i="6"/>
  <c r="AS64" i="6"/>
  <c r="AR64" i="6"/>
  <c r="BQ100" i="6"/>
  <c r="BP100" i="6"/>
  <c r="BO100" i="6"/>
  <c r="BN100" i="6"/>
  <c r="BM100" i="6"/>
  <c r="BL100" i="6"/>
  <c r="BK100" i="6"/>
  <c r="BJ100" i="6"/>
  <c r="BI100" i="6"/>
  <c r="BQ84" i="6"/>
  <c r="BP84" i="6"/>
  <c r="BO84" i="6"/>
  <c r="BN84" i="6"/>
  <c r="BM84" i="6"/>
  <c r="BL84" i="6"/>
  <c r="BK84" i="6"/>
  <c r="BJ84" i="6"/>
  <c r="BI84" i="6"/>
  <c r="BP68" i="6"/>
  <c r="BO68" i="6"/>
  <c r="BN68" i="6"/>
  <c r="BM68" i="6"/>
  <c r="BL68" i="6"/>
  <c r="BK68" i="6"/>
  <c r="BJ68" i="6"/>
  <c r="BI68" i="6"/>
  <c r="BQ68" i="6"/>
  <c r="BQ31" i="6"/>
  <c r="BP31" i="6"/>
  <c r="BO31" i="6"/>
  <c r="BN31" i="6"/>
  <c r="BM31" i="6"/>
  <c r="BL31" i="6"/>
  <c r="BK31" i="6"/>
  <c r="BJ31" i="6"/>
  <c r="BI31" i="6"/>
  <c r="AZ42" i="6"/>
  <c r="AY42" i="6"/>
  <c r="AX42" i="6"/>
  <c r="AW42" i="6"/>
  <c r="AV42" i="6"/>
  <c r="AU42" i="6"/>
  <c r="AT42" i="6"/>
  <c r="AS42" i="6"/>
  <c r="AR42" i="6"/>
  <c r="BQ85" i="6"/>
  <c r="BP85" i="6"/>
  <c r="BO85" i="6"/>
  <c r="BN85" i="6"/>
  <c r="BM85" i="6"/>
  <c r="BL85" i="6"/>
  <c r="BK85" i="6"/>
  <c r="BJ85" i="6"/>
  <c r="BI85" i="6"/>
  <c r="BP69" i="6"/>
  <c r="BO69" i="6"/>
  <c r="BN69" i="6"/>
  <c r="BM69" i="6"/>
  <c r="BL69" i="6"/>
  <c r="BK69" i="6"/>
  <c r="BJ69" i="6"/>
  <c r="BI69" i="6"/>
  <c r="BQ69" i="6"/>
  <c r="AY48" i="6"/>
  <c r="AX48" i="6"/>
  <c r="AW48" i="6"/>
  <c r="AV48" i="6"/>
  <c r="AU48" i="6"/>
  <c r="AT48" i="6"/>
  <c r="AS48" i="6"/>
  <c r="AR48" i="6"/>
  <c r="AZ48" i="6"/>
  <c r="BN51" i="6"/>
  <c r="BM51" i="6"/>
  <c r="BL51" i="6"/>
  <c r="BK51" i="6"/>
  <c r="BJ51" i="6"/>
  <c r="BI51" i="6"/>
  <c r="BO51" i="6"/>
  <c r="BP51" i="6"/>
  <c r="BQ51" i="6"/>
  <c r="BQ54" i="6"/>
  <c r="BP54" i="6"/>
  <c r="BO54" i="6"/>
  <c r="BN54" i="6"/>
  <c r="BM54" i="6"/>
  <c r="BL54" i="6"/>
  <c r="BK54" i="6"/>
  <c r="BJ54" i="6"/>
  <c r="BI54" i="6"/>
  <c r="BP38" i="6"/>
  <c r="BO38" i="6"/>
  <c r="BN38" i="6"/>
  <c r="BM38" i="6"/>
  <c r="BL38" i="6"/>
  <c r="BK38" i="6"/>
  <c r="BJ38" i="6"/>
  <c r="BI38" i="6"/>
  <c r="BQ38" i="6"/>
  <c r="BQ22" i="6"/>
  <c r="BP22" i="6"/>
  <c r="BO22" i="6"/>
  <c r="BN22" i="6"/>
  <c r="BM22" i="6"/>
  <c r="BL22" i="6"/>
  <c r="BK22" i="6"/>
  <c r="BJ22" i="6"/>
  <c r="BI22" i="6"/>
  <c r="AG43" i="7"/>
  <c r="AZ139" i="6"/>
  <c r="AY139" i="6"/>
  <c r="AX139" i="6"/>
  <c r="AW139" i="6"/>
  <c r="AV139" i="6"/>
  <c r="AU139" i="6"/>
  <c r="AT139" i="6"/>
  <c r="AS139" i="6"/>
  <c r="AR139" i="6"/>
  <c r="AG69" i="7"/>
  <c r="AD69" i="7"/>
  <c r="AE69" i="7"/>
  <c r="AK31" i="5"/>
  <c r="AI31" i="5"/>
  <c r="AJ31" i="5"/>
  <c r="AI36" i="7"/>
  <c r="AH36" i="7"/>
  <c r="AJ36" i="7"/>
  <c r="AK36" i="7"/>
  <c r="AK166" i="7"/>
  <c r="AJ166" i="7"/>
  <c r="AI166" i="7"/>
  <c r="AH166" i="7"/>
  <c r="AK152" i="5"/>
  <c r="AI152" i="5"/>
  <c r="AJ152" i="5"/>
  <c r="AP61" i="6"/>
  <c r="AQ61" i="6"/>
  <c r="AO61" i="6"/>
  <c r="AJ40" i="7"/>
  <c r="AI40" i="7"/>
  <c r="AH40" i="7"/>
  <c r="AK40" i="7"/>
  <c r="AO113" i="6"/>
  <c r="AP113" i="6"/>
  <c r="AQ113" i="6"/>
  <c r="AZ98" i="6"/>
  <c r="AY98" i="6"/>
  <c r="AX98" i="6"/>
  <c r="AW98" i="6"/>
  <c r="AV98" i="6"/>
  <c r="AU98" i="6"/>
  <c r="AT98" i="6"/>
  <c r="AS98" i="6"/>
  <c r="AR98" i="6"/>
  <c r="BP70" i="6"/>
  <c r="BO70" i="6"/>
  <c r="BN70" i="6"/>
  <c r="BM70" i="6"/>
  <c r="BL70" i="6"/>
  <c r="BK70" i="6"/>
  <c r="BJ70" i="6"/>
  <c r="BI70" i="6"/>
  <c r="BQ70" i="6"/>
  <c r="AF100" i="7"/>
  <c r="AY156" i="6"/>
  <c r="AX156" i="6"/>
  <c r="AW156" i="6"/>
  <c r="AV156" i="6"/>
  <c r="AU156" i="6"/>
  <c r="AT156" i="6"/>
  <c r="AS156" i="6"/>
  <c r="AR156" i="6"/>
  <c r="AZ156" i="6"/>
  <c r="AZ53" i="6"/>
  <c r="AY53" i="6"/>
  <c r="AX53" i="6"/>
  <c r="AW53" i="6"/>
  <c r="AV53" i="6"/>
  <c r="AU53" i="6"/>
  <c r="AT53" i="6"/>
  <c r="AS53" i="6"/>
  <c r="AR53" i="6"/>
  <c r="BQ97" i="6"/>
  <c r="BP97" i="6"/>
  <c r="BO97" i="6"/>
  <c r="BN97" i="6"/>
  <c r="BM97" i="6"/>
  <c r="BL97" i="6"/>
  <c r="BK97" i="6"/>
  <c r="BJ97" i="6"/>
  <c r="BI97" i="6"/>
  <c r="BQ121" i="6"/>
  <c r="BP121" i="6"/>
  <c r="BO121" i="6"/>
  <c r="BN121" i="6"/>
  <c r="BM121" i="6"/>
  <c r="BL121" i="6"/>
  <c r="BK121" i="6"/>
  <c r="BJ121" i="6"/>
  <c r="BI121" i="6"/>
  <c r="AW88" i="6"/>
  <c r="AV88" i="6"/>
  <c r="AU88" i="6"/>
  <c r="AT88" i="6"/>
  <c r="AS88" i="6"/>
  <c r="AR88" i="6"/>
  <c r="AY88" i="6"/>
  <c r="AZ88" i="6"/>
  <c r="AX88" i="6"/>
  <c r="BQ107" i="6"/>
  <c r="BP107" i="6"/>
  <c r="BO107" i="6"/>
  <c r="BN107" i="6"/>
  <c r="BM107" i="6"/>
  <c r="BL107" i="6"/>
  <c r="BK107" i="6"/>
  <c r="BJ107" i="6"/>
  <c r="BI107" i="6"/>
  <c r="BQ82" i="6"/>
  <c r="BP82" i="6"/>
  <c r="BO82" i="6"/>
  <c r="BN82" i="6"/>
  <c r="BM82" i="6"/>
  <c r="BL82" i="6"/>
  <c r="BK82" i="6"/>
  <c r="BJ82" i="6"/>
  <c r="BI82" i="6"/>
  <c r="AZ26" i="6"/>
  <c r="AY26" i="6"/>
  <c r="AX26" i="6"/>
  <c r="AW26" i="6"/>
  <c r="AV26" i="6"/>
  <c r="AU26" i="6"/>
  <c r="AT26" i="6"/>
  <c r="AS26" i="6"/>
  <c r="AR26" i="6"/>
  <c r="BP83" i="6"/>
  <c r="BQ83" i="6"/>
  <c r="BN83" i="6"/>
  <c r="BM83" i="6"/>
  <c r="BL83" i="6"/>
  <c r="BK83" i="6"/>
  <c r="BJ83" i="6"/>
  <c r="BI83" i="6"/>
  <c r="BO83" i="6"/>
  <c r="BP67" i="6"/>
  <c r="BQ67" i="6"/>
  <c r="BO67" i="6"/>
  <c r="BN67" i="6"/>
  <c r="BM67" i="6"/>
  <c r="BL67" i="6"/>
  <c r="BK67" i="6"/>
  <c r="BJ67" i="6"/>
  <c r="BI67" i="6"/>
  <c r="AX46" i="6"/>
  <c r="AW46" i="6"/>
  <c r="AV46" i="6"/>
  <c r="AU46" i="6"/>
  <c r="AT46" i="6"/>
  <c r="AS46" i="6"/>
  <c r="AR46" i="6"/>
  <c r="AY46" i="6"/>
  <c r="AZ46" i="6"/>
  <c r="BO52" i="6"/>
  <c r="BN52" i="6"/>
  <c r="BM52" i="6"/>
  <c r="BL52" i="6"/>
  <c r="BK52" i="6"/>
  <c r="BJ52" i="6"/>
  <c r="BI52" i="6"/>
  <c r="BQ52" i="6"/>
  <c r="BP52" i="6"/>
  <c r="BP36" i="6"/>
  <c r="BO36" i="6"/>
  <c r="BN36" i="6"/>
  <c r="BM36" i="6"/>
  <c r="BL36" i="6"/>
  <c r="BK36" i="6"/>
  <c r="BJ36" i="6"/>
  <c r="BI36" i="6"/>
  <c r="BQ36" i="6"/>
  <c r="BQ20" i="6"/>
  <c r="BP20" i="6"/>
  <c r="BO20" i="6"/>
  <c r="BN20" i="6"/>
  <c r="BM20" i="6"/>
  <c r="BL20" i="6"/>
  <c r="BK20" i="6"/>
  <c r="BJ20" i="6"/>
  <c r="BI20" i="6"/>
  <c r="AF77" i="7"/>
  <c r="AF130" i="7"/>
  <c r="AC130" i="7"/>
  <c r="R48" i="7"/>
  <c r="T48" i="7"/>
  <c r="AC48" i="7"/>
  <c r="AF48" i="7"/>
  <c r="R119" i="7"/>
  <c r="T119" i="7" s="1"/>
  <c r="AC119" i="7"/>
  <c r="AF119" i="7"/>
  <c r="R154" i="7"/>
  <c r="T154" i="7" s="1"/>
  <c r="AC154" i="7"/>
  <c r="AF154" i="7"/>
  <c r="R34" i="7"/>
  <c r="T34" i="7" s="1"/>
  <c r="AC34" i="7"/>
  <c r="AF34" i="7"/>
  <c r="R64" i="7"/>
  <c r="T64" i="7"/>
  <c r="AF64" i="7"/>
  <c r="AC64" i="7"/>
  <c r="R108" i="7"/>
  <c r="T108" i="7" s="1"/>
  <c r="AC108" i="7"/>
  <c r="AF108" i="7"/>
  <c r="R117" i="7"/>
  <c r="T117" i="7" s="1"/>
  <c r="AC117" i="7"/>
  <c r="AF117" i="7"/>
  <c r="R79" i="7"/>
  <c r="T79" i="7" s="1"/>
  <c r="AC79" i="7"/>
  <c r="R105" i="7"/>
  <c r="T105" i="7" s="1"/>
  <c r="AC105" i="7"/>
  <c r="AF105" i="7"/>
  <c r="R65" i="7"/>
  <c r="T65" i="7" s="1"/>
  <c r="AF65" i="7"/>
  <c r="AG147" i="5"/>
  <c r="AD147" i="5"/>
  <c r="AE147" i="5"/>
  <c r="AY112" i="6"/>
  <c r="AX112" i="6"/>
  <c r="AW112" i="6"/>
  <c r="AV112" i="6"/>
  <c r="AU112" i="6"/>
  <c r="AT112" i="6"/>
  <c r="AS112" i="6"/>
  <c r="AR112" i="6"/>
  <c r="AZ112" i="6"/>
  <c r="AY123" i="6"/>
  <c r="AX123" i="6"/>
  <c r="AW123" i="6"/>
  <c r="AV123" i="6"/>
  <c r="AU123" i="6"/>
  <c r="AT123" i="6"/>
  <c r="AS123" i="6"/>
  <c r="AR123" i="6"/>
  <c r="AZ123" i="6"/>
  <c r="AX65" i="6"/>
  <c r="AY65" i="6"/>
  <c r="AZ65" i="6"/>
  <c r="AW65" i="6"/>
  <c r="AV65" i="6"/>
  <c r="AU65" i="6"/>
  <c r="AT65" i="6"/>
  <c r="AS65" i="6"/>
  <c r="AR65" i="6"/>
  <c r="AC60" i="7"/>
  <c r="AI78" i="7"/>
  <c r="AH78" i="7"/>
  <c r="AJ78" i="7"/>
  <c r="AK78" i="7"/>
  <c r="AI28" i="7"/>
  <c r="AJ28" i="7"/>
  <c r="AK28" i="7"/>
  <c r="AI153" i="5"/>
  <c r="AJ153" i="5"/>
  <c r="AK153" i="5"/>
  <c r="AI49" i="5"/>
  <c r="AK49" i="5"/>
  <c r="AJ49" i="5"/>
  <c r="BA20" i="5"/>
  <c r="BB20" i="5"/>
  <c r="AK149" i="5"/>
  <c r="AJ149" i="5"/>
  <c r="AI149" i="5"/>
  <c r="AJ62" i="5"/>
  <c r="AK62" i="5"/>
  <c r="AI62" i="5"/>
  <c r="AH62" i="5"/>
  <c r="BA24" i="5"/>
  <c r="BB24" i="5"/>
  <c r="AK57" i="5"/>
  <c r="AI57" i="5"/>
  <c r="AH57" i="5"/>
  <c r="AJ57" i="5"/>
  <c r="BA27" i="5"/>
  <c r="BB27" i="5"/>
  <c r="BA29" i="5"/>
  <c r="BB29" i="5"/>
  <c r="AI61" i="7"/>
  <c r="AH61" i="7"/>
  <c r="AJ61" i="7"/>
  <c r="AK61" i="7"/>
  <c r="AP110" i="6"/>
  <c r="AQ110" i="6"/>
  <c r="AO110" i="6"/>
  <c r="AN110" i="6"/>
  <c r="AJ50" i="7"/>
  <c r="AI50" i="7"/>
  <c r="AH50" i="7"/>
  <c r="AK50" i="7"/>
  <c r="AK23" i="5"/>
  <c r="AI23" i="5"/>
  <c r="AH23" i="5"/>
  <c r="AJ23" i="5"/>
  <c r="AO129" i="6"/>
  <c r="AP129" i="6"/>
  <c r="AQ129" i="6"/>
  <c r="AI86" i="7"/>
  <c r="AJ86" i="7"/>
  <c r="AK86" i="7"/>
  <c r="AX81" i="6"/>
  <c r="AY81" i="6"/>
  <c r="AZ81" i="6"/>
  <c r="AW81" i="6"/>
  <c r="AV81" i="6"/>
  <c r="AU81" i="6"/>
  <c r="AT81" i="6"/>
  <c r="AS81" i="6"/>
  <c r="AR81" i="6"/>
  <c r="AY29" i="6"/>
  <c r="AX29" i="6"/>
  <c r="AW29" i="6"/>
  <c r="AV29" i="6"/>
  <c r="AU29" i="6"/>
  <c r="AT29" i="6"/>
  <c r="AS29" i="6"/>
  <c r="AR29" i="6"/>
  <c r="AZ29" i="6"/>
  <c r="AY146" i="6"/>
  <c r="AX146" i="6"/>
  <c r="AW146" i="6"/>
  <c r="AV146" i="6"/>
  <c r="AU146" i="6"/>
  <c r="AT146" i="6"/>
  <c r="AS146" i="6"/>
  <c r="AR146" i="6"/>
  <c r="AZ146" i="6"/>
  <c r="AZ59" i="6"/>
  <c r="AY59" i="6"/>
  <c r="AX59" i="6"/>
  <c r="AW59" i="6"/>
  <c r="AV59" i="6"/>
  <c r="AU59" i="6"/>
  <c r="AT59" i="6"/>
  <c r="AS59" i="6"/>
  <c r="AR59" i="6"/>
  <c r="BP117" i="6"/>
  <c r="BO117" i="6"/>
  <c r="BN117" i="6"/>
  <c r="BM117" i="6"/>
  <c r="BL117" i="6"/>
  <c r="BK117" i="6"/>
  <c r="BJ117" i="6"/>
  <c r="BI117" i="6"/>
  <c r="BQ117" i="6"/>
  <c r="BQ99" i="6"/>
  <c r="BP99" i="6"/>
  <c r="BO99" i="6"/>
  <c r="BN99" i="6"/>
  <c r="BM99" i="6"/>
  <c r="BL99" i="6"/>
  <c r="BK99" i="6"/>
  <c r="BJ99" i="6"/>
  <c r="BI99" i="6"/>
  <c r="AZ68" i="6"/>
  <c r="AY68" i="6"/>
  <c r="AX68" i="6"/>
  <c r="AW68" i="6"/>
  <c r="AV68" i="6"/>
  <c r="AU68" i="6"/>
  <c r="AT68" i="6"/>
  <c r="AS68" i="6"/>
  <c r="AR68" i="6"/>
  <c r="BP118" i="6"/>
  <c r="BQ118" i="6"/>
  <c r="BN118" i="6"/>
  <c r="BM118" i="6"/>
  <c r="BL118" i="6"/>
  <c r="BK118" i="6"/>
  <c r="BJ118" i="6"/>
  <c r="BI118" i="6"/>
  <c r="BO118" i="6"/>
  <c r="BQ57" i="6"/>
  <c r="BP57" i="6"/>
  <c r="BO57" i="6"/>
  <c r="BN57" i="6"/>
  <c r="BM57" i="6"/>
  <c r="BL57" i="6"/>
  <c r="BK57" i="6"/>
  <c r="BJ57" i="6"/>
  <c r="BI57" i="6"/>
  <c r="AZ62" i="6"/>
  <c r="AY62" i="6"/>
  <c r="AX62" i="6"/>
  <c r="AW62" i="6"/>
  <c r="AV62" i="6"/>
  <c r="AU62" i="6"/>
  <c r="AT62" i="6"/>
  <c r="AS62" i="6"/>
  <c r="AR62" i="6"/>
  <c r="BQ94" i="6"/>
  <c r="BP94" i="6"/>
  <c r="BO94" i="6"/>
  <c r="BN94" i="6"/>
  <c r="BM94" i="6"/>
  <c r="BL94" i="6"/>
  <c r="BK94" i="6"/>
  <c r="BJ94" i="6"/>
  <c r="BI94" i="6"/>
  <c r="BO78" i="6"/>
  <c r="BN78" i="6"/>
  <c r="BM78" i="6"/>
  <c r="BL78" i="6"/>
  <c r="BK78" i="6"/>
  <c r="BJ78" i="6"/>
  <c r="BI78" i="6"/>
  <c r="BP78" i="6"/>
  <c r="BQ78" i="6"/>
  <c r="BP62" i="6"/>
  <c r="BO62" i="6"/>
  <c r="BN62" i="6"/>
  <c r="BM62" i="6"/>
  <c r="BL62" i="6"/>
  <c r="BK62" i="6"/>
  <c r="BJ62" i="6"/>
  <c r="BI62" i="6"/>
  <c r="BQ62" i="6"/>
  <c r="BQ55" i="6"/>
  <c r="BP55" i="6"/>
  <c r="BO55" i="6"/>
  <c r="BN55" i="6"/>
  <c r="BM55" i="6"/>
  <c r="BL55" i="6"/>
  <c r="BK55" i="6"/>
  <c r="BJ55" i="6"/>
  <c r="BI55" i="6"/>
  <c r="AZ30" i="6"/>
  <c r="AY30" i="6"/>
  <c r="AX30" i="6"/>
  <c r="AW30" i="6"/>
  <c r="AV30" i="6"/>
  <c r="AU30" i="6"/>
  <c r="AT30" i="6"/>
  <c r="AS30" i="6"/>
  <c r="AR30" i="6"/>
  <c r="BP79" i="6"/>
  <c r="BQ79" i="6"/>
  <c r="BN79" i="6"/>
  <c r="BM79" i="6"/>
  <c r="BL79" i="6"/>
  <c r="BK79" i="6"/>
  <c r="BJ79" i="6"/>
  <c r="BI79" i="6"/>
  <c r="BO79" i="6"/>
  <c r="BP63" i="6"/>
  <c r="BQ63" i="6"/>
  <c r="BO63" i="6"/>
  <c r="BN63" i="6"/>
  <c r="BM63" i="6"/>
  <c r="BL63" i="6"/>
  <c r="BK63" i="6"/>
  <c r="BJ63" i="6"/>
  <c r="BI63" i="6"/>
  <c r="BQ53" i="6"/>
  <c r="BP53" i="6"/>
  <c r="BO53" i="6"/>
  <c r="BN53" i="6"/>
  <c r="BM53" i="6"/>
  <c r="BL53" i="6"/>
  <c r="BK53" i="6"/>
  <c r="BJ53" i="6"/>
  <c r="BI53" i="6"/>
  <c r="BP21" i="6"/>
  <c r="BO21" i="6"/>
  <c r="BN21" i="6"/>
  <c r="BM21" i="6"/>
  <c r="BL21" i="6"/>
  <c r="BK21" i="6"/>
  <c r="BJ21" i="6"/>
  <c r="BI21" i="6"/>
  <c r="BQ21" i="6"/>
  <c r="BQ48" i="6"/>
  <c r="BP48" i="6"/>
  <c r="BO48" i="6"/>
  <c r="BN48" i="6"/>
  <c r="BM48" i="6"/>
  <c r="BL48" i="6"/>
  <c r="BK48" i="6"/>
  <c r="BJ48" i="6"/>
  <c r="BI48" i="6"/>
  <c r="BQ32" i="6"/>
  <c r="BP32" i="6"/>
  <c r="BO32" i="6"/>
  <c r="BN32" i="6"/>
  <c r="BM32" i="6"/>
  <c r="BL32" i="6"/>
  <c r="BK32" i="6"/>
  <c r="BJ32" i="6"/>
  <c r="BI32" i="6"/>
  <c r="BQ18" i="6"/>
  <c r="BP18" i="6"/>
  <c r="BO18" i="6"/>
  <c r="BN18" i="6"/>
  <c r="BM18" i="6"/>
  <c r="BL18" i="6"/>
  <c r="BK18" i="6"/>
  <c r="BJ18" i="6"/>
  <c r="BI18" i="6"/>
  <c r="R144" i="7"/>
  <c r="T144" i="7" s="1"/>
  <c r="AC144" i="7"/>
  <c r="AF144" i="7"/>
  <c r="R116" i="7"/>
  <c r="T116" i="7" s="1"/>
  <c r="AF116" i="7"/>
  <c r="AC116" i="7"/>
  <c r="R161" i="7"/>
  <c r="T161" i="7" s="1"/>
  <c r="AC161" i="7"/>
  <c r="AF161" i="7"/>
  <c r="R69" i="7"/>
  <c r="T69" i="7" s="1"/>
  <c r="AC69" i="7"/>
  <c r="AF69" i="7"/>
  <c r="R129" i="7"/>
  <c r="T129" i="7" s="1"/>
  <c r="AC129" i="7"/>
  <c r="AF129" i="7"/>
  <c r="R150" i="7"/>
  <c r="T150" i="7" s="1"/>
  <c r="AC150" i="7"/>
  <c r="AF150" i="7"/>
  <c r="R70" i="7"/>
  <c r="T70" i="7" s="1"/>
  <c r="AC70" i="7"/>
  <c r="AF70" i="7"/>
  <c r="AF148" i="7"/>
  <c r="R131" i="7"/>
  <c r="T131" i="7" s="1"/>
  <c r="AF131" i="7"/>
  <c r="AC131" i="7"/>
  <c r="AL56" i="6"/>
  <c r="AY33" i="6"/>
  <c r="AX33" i="6"/>
  <c r="AW33" i="6"/>
  <c r="AV33" i="6"/>
  <c r="AU33" i="6"/>
  <c r="AT33" i="6"/>
  <c r="AS33" i="6"/>
  <c r="AR33" i="6"/>
  <c r="AZ33" i="6"/>
  <c r="AZ157" i="6"/>
  <c r="AY157" i="6"/>
  <c r="AX157" i="6"/>
  <c r="AW157" i="6"/>
  <c r="AV157" i="6"/>
  <c r="AU157" i="6"/>
  <c r="AT157" i="6"/>
  <c r="AS157" i="6"/>
  <c r="AR157" i="6"/>
  <c r="AY27" i="6"/>
  <c r="AX27" i="6"/>
  <c r="AW27" i="6"/>
  <c r="AV27" i="6"/>
  <c r="AU27" i="6"/>
  <c r="AT27" i="6"/>
  <c r="AS27" i="6"/>
  <c r="AR27" i="6"/>
  <c r="AZ27" i="6"/>
  <c r="AZ94" i="6"/>
  <c r="AY94" i="6"/>
  <c r="AX94" i="6"/>
  <c r="AW94" i="6"/>
  <c r="AV94" i="6"/>
  <c r="AU94" i="6"/>
  <c r="AT94" i="6"/>
  <c r="AS94" i="6"/>
  <c r="AR94" i="6"/>
  <c r="R96" i="6"/>
  <c r="AL96" i="6"/>
  <c r="AI96" i="6"/>
  <c r="R32" i="6"/>
  <c r="AI32" i="6"/>
  <c r="AL32" i="6"/>
  <c r="AZ60" i="7"/>
  <c r="AX60" i="7"/>
  <c r="AE119" i="7"/>
  <c r="AD119" i="7"/>
  <c r="AG119" i="7"/>
  <c r="AH95" i="7"/>
  <c r="AE124" i="5"/>
  <c r="AY152" i="6"/>
  <c r="AX152" i="6"/>
  <c r="AW152" i="6"/>
  <c r="AV152" i="6"/>
  <c r="AU152" i="6"/>
  <c r="AT152" i="6"/>
  <c r="AS152" i="6"/>
  <c r="AR152" i="6"/>
  <c r="AZ152" i="6"/>
  <c r="AX117" i="6"/>
  <c r="AW117" i="6"/>
  <c r="AV117" i="6"/>
  <c r="AU117" i="6"/>
  <c r="AT117" i="6"/>
  <c r="AS117" i="6"/>
  <c r="AR117" i="6"/>
  <c r="AY117" i="6"/>
  <c r="AZ117" i="6"/>
  <c r="AZ135" i="6"/>
  <c r="AY135" i="6"/>
  <c r="AX135" i="6"/>
  <c r="AW135" i="6"/>
  <c r="AV135" i="6"/>
  <c r="AU135" i="6"/>
  <c r="AT135" i="6"/>
  <c r="AS135" i="6"/>
  <c r="AR135" i="6"/>
  <c r="AD54" i="7"/>
  <c r="AE119" i="5"/>
  <c r="AG58" i="5"/>
  <c r="AL133" i="6"/>
  <c r="AX131" i="6"/>
  <c r="AW131" i="6"/>
  <c r="AV131" i="6"/>
  <c r="AU131" i="6"/>
  <c r="AT131" i="6"/>
  <c r="AS131" i="6"/>
  <c r="AR131" i="6"/>
  <c r="AY131" i="6"/>
  <c r="AZ131" i="6"/>
  <c r="AL58" i="6"/>
  <c r="AI57" i="6"/>
  <c r="AZ48" i="7"/>
  <c r="AX48" i="7"/>
  <c r="AH120" i="5"/>
  <c r="AZ126" i="7"/>
  <c r="AX126" i="7"/>
  <c r="AH148" i="7"/>
  <c r="AZ127" i="7"/>
  <c r="AX127" i="7"/>
  <c r="AH35" i="7"/>
  <c r="AZ75" i="5"/>
  <c r="AX75" i="5"/>
  <c r="AI83" i="6"/>
  <c r="AI97" i="6"/>
  <c r="AH127" i="7"/>
  <c r="AH115" i="5"/>
  <c r="AZ97" i="7"/>
  <c r="AX97" i="7"/>
  <c r="AE117" i="7"/>
  <c r="AG117" i="7"/>
  <c r="AD117" i="7"/>
  <c r="AH98" i="7"/>
  <c r="AZ119" i="5"/>
  <c r="AX119" i="5"/>
  <c r="AZ114" i="5"/>
  <c r="AX114" i="5"/>
  <c r="AZ88" i="7"/>
  <c r="AX88" i="7"/>
  <c r="AH105" i="5"/>
  <c r="AZ125" i="5"/>
  <c r="AX125" i="5"/>
  <c r="AZ99" i="5"/>
  <c r="AX99" i="5"/>
  <c r="AZ107" i="7"/>
  <c r="AX107" i="7"/>
  <c r="AZ28" i="7"/>
  <c r="AX28" i="7"/>
  <c r="AH147" i="7"/>
  <c r="AH59" i="7"/>
  <c r="AZ100" i="5"/>
  <c r="AX100" i="5"/>
  <c r="AH73" i="5"/>
  <c r="AZ104" i="5"/>
  <c r="AX104" i="5"/>
  <c r="AL94" i="6"/>
  <c r="AZ52" i="7"/>
  <c r="AX52" i="7"/>
  <c r="AH160" i="7"/>
  <c r="AZ14" i="7"/>
  <c r="AX14" i="7"/>
  <c r="AZ131" i="7"/>
  <c r="AX131" i="7"/>
  <c r="AZ38" i="7"/>
  <c r="AX38" i="7"/>
  <c r="AY107" i="6"/>
  <c r="AX107" i="6"/>
  <c r="AW107" i="6"/>
  <c r="AV107" i="6"/>
  <c r="AU107" i="6"/>
  <c r="AT107" i="6"/>
  <c r="AS107" i="6"/>
  <c r="AR107" i="6"/>
  <c r="AZ107" i="6"/>
  <c r="AZ77" i="6"/>
  <c r="AY77" i="6"/>
  <c r="AX77" i="6"/>
  <c r="AW77" i="6"/>
  <c r="AV77" i="6"/>
  <c r="AU77" i="6"/>
  <c r="AT77" i="6"/>
  <c r="AS77" i="6"/>
  <c r="AR77" i="6"/>
  <c r="AY50" i="6"/>
  <c r="AX50" i="6"/>
  <c r="AW50" i="6"/>
  <c r="AV50" i="6"/>
  <c r="AU50" i="6"/>
  <c r="AT50" i="6"/>
  <c r="AS50" i="6"/>
  <c r="AR50" i="6"/>
  <c r="AZ50" i="6"/>
  <c r="AY43" i="6"/>
  <c r="AX43" i="6"/>
  <c r="AW43" i="6"/>
  <c r="AV43" i="6"/>
  <c r="AU43" i="6"/>
  <c r="AT43" i="6"/>
  <c r="AS43" i="6"/>
  <c r="AR43" i="6"/>
  <c r="AZ43" i="6"/>
  <c r="BP14" i="6"/>
  <c r="BO14" i="6"/>
  <c r="BN14" i="6"/>
  <c r="BM14" i="6"/>
  <c r="BL14" i="6"/>
  <c r="BK14" i="6"/>
  <c r="BJ14" i="6"/>
  <c r="BI14" i="6"/>
  <c r="BQ14" i="6"/>
  <c r="AY124" i="6"/>
  <c r="AX124" i="6"/>
  <c r="AW124" i="6"/>
  <c r="AV124" i="6"/>
  <c r="AU124" i="6"/>
  <c r="AT124" i="6"/>
  <c r="AS124" i="6"/>
  <c r="AR124" i="6"/>
  <c r="AZ124" i="6"/>
  <c r="AY73" i="6"/>
  <c r="AX73" i="6"/>
  <c r="AW73" i="6"/>
  <c r="AV73" i="6"/>
  <c r="AU73" i="6"/>
  <c r="AT73" i="6"/>
  <c r="AS73" i="6"/>
  <c r="AR73" i="6"/>
  <c r="AZ73" i="6"/>
  <c r="AL145" i="6"/>
  <c r="AZ71" i="6"/>
  <c r="AY71" i="6"/>
  <c r="AX71" i="6"/>
  <c r="AW71" i="6"/>
  <c r="AV71" i="6"/>
  <c r="AU71" i="6"/>
  <c r="AT71" i="6"/>
  <c r="AS71" i="6"/>
  <c r="AR71" i="6"/>
  <c r="AH131" i="7"/>
  <c r="AE100" i="5"/>
  <c r="AZ99" i="6"/>
  <c r="AY99" i="6"/>
  <c r="AX99" i="6"/>
  <c r="AW99" i="6"/>
  <c r="AV99" i="6"/>
  <c r="AU99" i="6"/>
  <c r="AT99" i="6"/>
  <c r="AS99" i="6"/>
  <c r="AR99" i="6"/>
  <c r="AY115" i="6"/>
  <c r="AX115" i="6"/>
  <c r="AW115" i="6"/>
  <c r="AV115" i="6"/>
  <c r="AU115" i="6"/>
  <c r="AT115" i="6"/>
  <c r="AS115" i="6"/>
  <c r="AR115" i="6"/>
  <c r="AZ115" i="6"/>
  <c r="AE127" i="5"/>
  <c r="AH137" i="7"/>
  <c r="AH157" i="7"/>
  <c r="AH163" i="7"/>
  <c r="AH140" i="7"/>
  <c r="AH60" i="5"/>
  <c r="AA120" i="7"/>
  <c r="AB120" i="7"/>
  <c r="Y120" i="7"/>
  <c r="AH37" i="7"/>
  <c r="AZ95" i="7"/>
  <c r="AX95" i="7"/>
  <c r="AH141" i="7"/>
  <c r="AB110" i="5"/>
  <c r="Y110" i="5"/>
  <c r="AA110" i="5"/>
  <c r="AH56" i="5"/>
  <c r="AZ71" i="7"/>
  <c r="AX71" i="7"/>
  <c r="AH145" i="7"/>
  <c r="AZ81" i="7"/>
  <c r="AX81" i="7"/>
  <c r="AH128" i="5"/>
  <c r="AB99" i="7"/>
  <c r="Y99" i="7"/>
  <c r="AA99" i="7"/>
  <c r="AH62" i="7"/>
  <c r="AZ108" i="6"/>
  <c r="AY108" i="6"/>
  <c r="AX108" i="6"/>
  <c r="AW108" i="6"/>
  <c r="AV108" i="6"/>
  <c r="AU108" i="6"/>
  <c r="AT108" i="6"/>
  <c r="AS108" i="6"/>
  <c r="AR108" i="6"/>
  <c r="AY143" i="6"/>
  <c r="AX143" i="6"/>
  <c r="AW143" i="6"/>
  <c r="AV143" i="6"/>
  <c r="AU143" i="6"/>
  <c r="AT143" i="6"/>
  <c r="AS143" i="6"/>
  <c r="AR143" i="6"/>
  <c r="AZ143" i="6"/>
  <c r="AZ138" i="6"/>
  <c r="AY138" i="6"/>
  <c r="AX138" i="6"/>
  <c r="AW138" i="6"/>
  <c r="AV138" i="6"/>
  <c r="AU138" i="6"/>
  <c r="AT138" i="6"/>
  <c r="AS138" i="6"/>
  <c r="AR138" i="6"/>
  <c r="AY41" i="6"/>
  <c r="AX41" i="6"/>
  <c r="AW41" i="6"/>
  <c r="AV41" i="6"/>
  <c r="AU41" i="6"/>
  <c r="AT41" i="6"/>
  <c r="AS41" i="6"/>
  <c r="AR41" i="6"/>
  <c r="AZ41" i="6"/>
  <c r="R149" i="6"/>
  <c r="AL149" i="6"/>
  <c r="AI149" i="6"/>
  <c r="AI155" i="6"/>
  <c r="AX130" i="6"/>
  <c r="AY130" i="6"/>
  <c r="AZ130" i="6"/>
  <c r="AW130" i="6"/>
  <c r="AV130" i="6"/>
  <c r="AU130" i="6"/>
  <c r="AT130" i="6"/>
  <c r="AS130" i="6"/>
  <c r="AR130" i="6"/>
  <c r="AZ58" i="6"/>
  <c r="AY58" i="6"/>
  <c r="AX58" i="6"/>
  <c r="AW58" i="6"/>
  <c r="AV58" i="6"/>
  <c r="AU58" i="6"/>
  <c r="AT58" i="6"/>
  <c r="AS58" i="6"/>
  <c r="AR58" i="6"/>
  <c r="AZ45" i="6"/>
  <c r="AY45" i="6"/>
  <c r="AX45" i="6"/>
  <c r="AW45" i="6"/>
  <c r="AV45" i="6"/>
  <c r="AU45" i="6"/>
  <c r="AT45" i="6"/>
  <c r="AS45" i="6"/>
  <c r="AR45" i="6"/>
  <c r="BP17" i="6"/>
  <c r="BO17" i="6"/>
  <c r="BN17" i="6"/>
  <c r="BM17" i="6"/>
  <c r="BL17" i="6"/>
  <c r="BK17" i="6"/>
  <c r="BJ17" i="6"/>
  <c r="BI17" i="6"/>
  <c r="BQ17" i="6"/>
  <c r="K80" i="1"/>
  <c r="AZ145" i="6"/>
  <c r="AY145" i="6"/>
  <c r="AX145" i="6"/>
  <c r="AW145" i="6"/>
  <c r="AV145" i="6"/>
  <c r="AU145" i="6"/>
  <c r="AT145" i="6"/>
  <c r="AS145" i="6"/>
  <c r="AR145" i="6"/>
  <c r="AG59" i="5"/>
  <c r="AF161" i="5"/>
  <c r="AF110" i="5"/>
  <c r="AZ120" i="6"/>
  <c r="AY120" i="6"/>
  <c r="AX120" i="6"/>
  <c r="AW120" i="6"/>
  <c r="AV120" i="6"/>
  <c r="AU120" i="6"/>
  <c r="AT120" i="6"/>
  <c r="AS120" i="6"/>
  <c r="AR120" i="6"/>
  <c r="AY95" i="6"/>
  <c r="AX95" i="6"/>
  <c r="AW95" i="6"/>
  <c r="AV95" i="6"/>
  <c r="AU95" i="6"/>
  <c r="AT95" i="6"/>
  <c r="AS95" i="6"/>
  <c r="AR95" i="6"/>
  <c r="AZ95" i="6"/>
  <c r="AB41" i="7"/>
  <c r="X41" i="7"/>
  <c r="AA41" i="7"/>
  <c r="AA30" i="7"/>
  <c r="AB30" i="7"/>
  <c r="Y30" i="7"/>
  <c r="AB27" i="7"/>
  <c r="Y27" i="7"/>
  <c r="AA27" i="7"/>
  <c r="AL97" i="6"/>
  <c r="AB134" i="7"/>
  <c r="Y134" i="7"/>
  <c r="AA134" i="7"/>
  <c r="AA72" i="7"/>
  <c r="AB72" i="7"/>
  <c r="X72" i="7"/>
  <c r="AE94" i="7"/>
  <c r="AG94" i="7"/>
  <c r="AD94" i="7"/>
  <c r="AB92" i="7"/>
  <c r="Y92" i="7"/>
  <c r="AA92" i="7"/>
  <c r="AA101" i="7"/>
  <c r="AB101" i="7"/>
  <c r="Y101" i="7"/>
  <c r="AB63" i="5"/>
  <c r="Y63" i="5"/>
  <c r="AA63" i="5"/>
  <c r="AE111" i="7"/>
  <c r="AG111" i="7"/>
  <c r="AD111" i="7"/>
  <c r="AB133" i="7"/>
  <c r="Y133" i="7"/>
  <c r="AA133" i="7"/>
  <c r="AA104" i="7"/>
  <c r="AB104" i="7"/>
  <c r="Y104" i="7"/>
  <c r="BQ5" i="6"/>
  <c r="BP5" i="6"/>
  <c r="BO5" i="6"/>
  <c r="BN5" i="6"/>
  <c r="BM5" i="6"/>
  <c r="BL5" i="6"/>
  <c r="BK5" i="6"/>
  <c r="BJ5" i="6"/>
  <c r="BI5" i="6"/>
  <c r="AZ155" i="6"/>
  <c r="AY155" i="6"/>
  <c r="AX155" i="6"/>
  <c r="AW155" i="6"/>
  <c r="AV155" i="6"/>
  <c r="AU155" i="6"/>
  <c r="AT155" i="6"/>
  <c r="AS155" i="6"/>
  <c r="AR155" i="6"/>
  <c r="AZ84" i="7"/>
  <c r="AX84" i="7"/>
  <c r="AL114" i="6"/>
  <c r="AY101" i="6"/>
  <c r="AX101" i="6"/>
  <c r="AW101" i="6"/>
  <c r="AV101" i="6"/>
  <c r="AU101" i="6"/>
  <c r="AT101" i="6"/>
  <c r="AS101" i="6"/>
  <c r="AR101" i="6"/>
  <c r="AZ101" i="6"/>
  <c r="AZ91" i="6"/>
  <c r="AY91" i="6"/>
  <c r="AX91" i="6"/>
  <c r="AW91" i="6"/>
  <c r="AV91" i="6"/>
  <c r="AU91" i="6"/>
  <c r="AT91" i="6"/>
  <c r="AS91" i="6"/>
  <c r="AR91" i="6"/>
  <c r="AY119" i="6"/>
  <c r="AX119" i="6"/>
  <c r="AW119" i="6"/>
  <c r="AV119" i="6"/>
  <c r="AU119" i="6"/>
  <c r="AT119" i="6"/>
  <c r="AS119" i="6"/>
  <c r="AR119" i="6"/>
  <c r="AZ119" i="6"/>
  <c r="AZ22" i="6"/>
  <c r="AY22" i="6"/>
  <c r="AX22" i="6"/>
  <c r="AW22" i="6"/>
  <c r="AV22" i="6"/>
  <c r="AU22" i="6"/>
  <c r="AT22" i="6"/>
  <c r="AS22" i="6"/>
  <c r="AR22" i="6"/>
  <c r="R154" i="6"/>
  <c r="AL154" i="6"/>
  <c r="AI154" i="6"/>
  <c r="AL55" i="6"/>
  <c r="AZ114" i="6"/>
  <c r="AY114" i="6"/>
  <c r="AX114" i="6"/>
  <c r="AW114" i="6"/>
  <c r="AV114" i="6"/>
  <c r="AU114" i="6"/>
  <c r="AT114" i="6"/>
  <c r="AS114" i="6"/>
  <c r="AR114" i="6"/>
  <c r="AZ67" i="6"/>
  <c r="AY67" i="6"/>
  <c r="AX67" i="6"/>
  <c r="AW67" i="6"/>
  <c r="AV67" i="6"/>
  <c r="AU67" i="6"/>
  <c r="AT67" i="6"/>
  <c r="AS67" i="6"/>
  <c r="AR67" i="6"/>
  <c r="BQ10" i="6"/>
  <c r="BP10" i="6"/>
  <c r="BO10" i="6"/>
  <c r="BN10" i="6"/>
  <c r="BM10" i="6"/>
  <c r="BL10" i="6"/>
  <c r="BK10" i="6"/>
  <c r="BJ10" i="6"/>
  <c r="BI10" i="6"/>
  <c r="AF61" i="7"/>
  <c r="AE58" i="5"/>
  <c r="AZ25" i="6"/>
  <c r="AY25" i="6"/>
  <c r="AX25" i="6"/>
  <c r="AW25" i="6"/>
  <c r="AV25" i="6"/>
  <c r="AU25" i="6"/>
  <c r="AT25" i="6"/>
  <c r="AS25" i="6"/>
  <c r="AR25" i="6"/>
  <c r="AZ49" i="7"/>
  <c r="AX49" i="7"/>
  <c r="AZ130" i="5"/>
  <c r="AX130" i="5"/>
  <c r="AZ98" i="5"/>
  <c r="AX98" i="5"/>
  <c r="AZ113" i="7"/>
  <c r="AX113" i="7"/>
  <c r="AZ112" i="5"/>
  <c r="AX112" i="5"/>
  <c r="AZ112" i="7"/>
  <c r="AX112" i="7"/>
  <c r="AZ29" i="7"/>
  <c r="AX29" i="7"/>
  <c r="AZ116" i="5"/>
  <c r="AX116" i="5"/>
  <c r="AZ59" i="5"/>
  <c r="AX59" i="5"/>
  <c r="AZ67" i="7"/>
  <c r="AX67" i="7"/>
  <c r="AH97" i="7"/>
  <c r="AL83" i="6"/>
  <c r="AH130" i="7"/>
  <c r="AH69" i="5"/>
  <c r="AB106" i="7"/>
  <c r="Y106" i="7"/>
  <c r="AA106" i="7"/>
  <c r="AB64" i="7"/>
  <c r="Y64" i="7"/>
  <c r="AA64" i="7"/>
  <c r="AH108" i="7"/>
  <c r="AH125" i="5"/>
  <c r="AH89" i="5"/>
  <c r="AA121" i="7"/>
  <c r="AB121" i="7"/>
  <c r="Y121" i="7"/>
  <c r="AH66" i="7"/>
  <c r="AZ126" i="5"/>
  <c r="AX126" i="5"/>
  <c r="AH48" i="5"/>
  <c r="AZ83" i="5"/>
  <c r="AX83" i="5"/>
  <c r="AZ110" i="7"/>
  <c r="AX110" i="7"/>
  <c r="AB139" i="7"/>
  <c r="Y139" i="7"/>
  <c r="AA139" i="7"/>
  <c r="AB135" i="7"/>
  <c r="Y135" i="7"/>
  <c r="AA135" i="7"/>
  <c r="AZ66" i="7"/>
  <c r="AX66" i="7"/>
  <c r="BP71" i="6"/>
  <c r="BQ71" i="6"/>
  <c r="BO71" i="6"/>
  <c r="BN71" i="6"/>
  <c r="BM71" i="6"/>
  <c r="BL71" i="6"/>
  <c r="BK71" i="6"/>
  <c r="BJ71" i="6"/>
  <c r="BI71" i="6"/>
  <c r="BQ49" i="6"/>
  <c r="BO49" i="6"/>
  <c r="BN49" i="6"/>
  <c r="BM49" i="6"/>
  <c r="BL49" i="6"/>
  <c r="BK49" i="6"/>
  <c r="BJ49" i="6"/>
  <c r="BI49" i="6"/>
  <c r="BP49" i="6"/>
  <c r="BP23" i="6"/>
  <c r="BO23" i="6"/>
  <c r="BN23" i="6"/>
  <c r="BM23" i="6"/>
  <c r="BL23" i="6"/>
  <c r="BK23" i="6"/>
  <c r="BJ23" i="6"/>
  <c r="BI23" i="6"/>
  <c r="BQ23" i="6"/>
  <c r="BQ56" i="6"/>
  <c r="BP56" i="6"/>
  <c r="BO56" i="6"/>
  <c r="BN56" i="6"/>
  <c r="BM56" i="6"/>
  <c r="BL56" i="6"/>
  <c r="BK56" i="6"/>
  <c r="BJ56" i="6"/>
  <c r="BI56" i="6"/>
  <c r="BQ40" i="6"/>
  <c r="BP40" i="6"/>
  <c r="BO40" i="6"/>
  <c r="BN40" i="6"/>
  <c r="BM40" i="6"/>
  <c r="BL40" i="6"/>
  <c r="BK40" i="6"/>
  <c r="BJ40" i="6"/>
  <c r="BI40" i="6"/>
  <c r="BQ24" i="6"/>
  <c r="BP24" i="6"/>
  <c r="BO24" i="6"/>
  <c r="BN24" i="6"/>
  <c r="BM24" i="6"/>
  <c r="BL24" i="6"/>
  <c r="BK24" i="6"/>
  <c r="BJ24" i="6"/>
  <c r="BI24" i="6"/>
  <c r="R155" i="7"/>
  <c r="T155" i="7" s="1"/>
  <c r="AC155" i="7"/>
  <c r="AF155" i="7"/>
  <c r="R159" i="7"/>
  <c r="T159" i="7" s="1"/>
  <c r="AC159" i="7"/>
  <c r="AF159" i="7"/>
  <c r="R134" i="7"/>
  <c r="T134" i="7" s="1"/>
  <c r="AC134" i="7"/>
  <c r="AF134" i="7"/>
  <c r="R51" i="7"/>
  <c r="T51" i="7" s="1"/>
  <c r="AF51" i="7"/>
  <c r="AC51" i="7"/>
  <c r="R96" i="7"/>
  <c r="T96" i="7" s="1"/>
  <c r="AF96" i="7"/>
  <c r="AC96" i="7"/>
  <c r="R128" i="7"/>
  <c r="T128" i="7" s="1"/>
  <c r="AF128" i="7"/>
  <c r="AC128" i="7"/>
  <c r="R136" i="7"/>
  <c r="T136" i="7" s="1"/>
  <c r="AC136" i="7"/>
  <c r="AF136" i="7"/>
  <c r="R72" i="7"/>
  <c r="T72" i="7" s="1"/>
  <c r="R114" i="7"/>
  <c r="T114" i="7" s="1"/>
  <c r="AC114" i="7"/>
  <c r="AF114" i="7"/>
  <c r="AF28" i="7"/>
  <c r="AE114" i="5"/>
  <c r="AD114" i="5"/>
  <c r="AG114" i="5"/>
  <c r="AZ100" i="6"/>
  <c r="AY100" i="6"/>
  <c r="AX100" i="6"/>
  <c r="AW100" i="6"/>
  <c r="AV100" i="6"/>
  <c r="AU100" i="6"/>
  <c r="AT100" i="6"/>
  <c r="AS100" i="6"/>
  <c r="AR100" i="6"/>
  <c r="BQ8" i="6"/>
  <c r="BP8" i="6"/>
  <c r="BO8" i="6"/>
  <c r="BN8" i="6"/>
  <c r="BM8" i="6"/>
  <c r="BL8" i="6"/>
  <c r="BK8" i="6"/>
  <c r="BJ8" i="6"/>
  <c r="BI8" i="6"/>
  <c r="AZ71" i="5"/>
  <c r="AX71" i="5"/>
  <c r="AZ153" i="6"/>
  <c r="AY153" i="6"/>
  <c r="AX153" i="6"/>
  <c r="AW153" i="6"/>
  <c r="AV153" i="6"/>
  <c r="AU153" i="6"/>
  <c r="AT153" i="6"/>
  <c r="AS153" i="6"/>
  <c r="AR153" i="6"/>
  <c r="AZ140" i="6"/>
  <c r="AY140" i="6"/>
  <c r="AX140" i="6"/>
  <c r="AW140" i="6"/>
  <c r="AV140" i="6"/>
  <c r="AU140" i="6"/>
  <c r="AT140" i="6"/>
  <c r="AS140" i="6"/>
  <c r="AR140" i="6"/>
  <c r="AZ134" i="6"/>
  <c r="AY134" i="6"/>
  <c r="AX134" i="6"/>
  <c r="AW134" i="6"/>
  <c r="AV134" i="6"/>
  <c r="AU134" i="6"/>
  <c r="AT134" i="6"/>
  <c r="AS134" i="6"/>
  <c r="AR134" i="6"/>
  <c r="AZ119" i="7"/>
  <c r="AX119" i="7"/>
  <c r="AF55" i="7"/>
  <c r="AZ106" i="5"/>
  <c r="AX106" i="5"/>
  <c r="AZ102" i="6"/>
  <c r="AY102" i="6"/>
  <c r="AX102" i="6"/>
  <c r="AW102" i="6"/>
  <c r="AV102" i="6"/>
  <c r="AU102" i="6"/>
  <c r="AT102" i="6"/>
  <c r="AS102" i="6"/>
  <c r="AR102" i="6"/>
  <c r="R135" i="6"/>
  <c r="AL135" i="6"/>
  <c r="AI135" i="6"/>
  <c r="R30" i="6"/>
  <c r="AL30" i="6"/>
  <c r="AI30" i="6"/>
  <c r="AZ57" i="7"/>
  <c r="AX57" i="7"/>
  <c r="AL85" i="6"/>
  <c r="AI43" i="6"/>
  <c r="AC61" i="7"/>
  <c r="AD29" i="7"/>
  <c r="AG29" i="7"/>
  <c r="AE29" i="7"/>
  <c r="AD59" i="5"/>
  <c r="AY103" i="6"/>
  <c r="AX103" i="6"/>
  <c r="AW103" i="6"/>
  <c r="AV103" i="6"/>
  <c r="AU103" i="6"/>
  <c r="AT103" i="6"/>
  <c r="AS103" i="6"/>
  <c r="AR103" i="6"/>
  <c r="AZ103" i="6"/>
  <c r="AZ89" i="6"/>
  <c r="AY89" i="6"/>
  <c r="AX89" i="6"/>
  <c r="AW89" i="6"/>
  <c r="AV89" i="6"/>
  <c r="AU89" i="6"/>
  <c r="AT89" i="6"/>
  <c r="AS89" i="6"/>
  <c r="AR89" i="6"/>
  <c r="J19" i="6"/>
  <c r="AL57" i="6"/>
  <c r="AY39" i="6"/>
  <c r="AX39" i="6"/>
  <c r="AW39" i="6"/>
  <c r="AV39" i="6"/>
  <c r="AU39" i="6"/>
  <c r="AT39" i="6"/>
  <c r="AS39" i="6"/>
  <c r="AR39" i="6"/>
  <c r="AZ39" i="6"/>
  <c r="AY21" i="6"/>
  <c r="AX21" i="6"/>
  <c r="AW21" i="6"/>
  <c r="AV21" i="6"/>
  <c r="AU21" i="6"/>
  <c r="AT21" i="6"/>
  <c r="AS21" i="6"/>
  <c r="AR21" i="6"/>
  <c r="AZ21" i="6"/>
  <c r="AH126" i="5"/>
  <c r="AH151" i="7"/>
  <c r="AH161" i="7"/>
  <c r="AZ110" i="5"/>
  <c r="AX110" i="5"/>
  <c r="AZ101" i="7"/>
  <c r="AX101" i="7"/>
  <c r="AZ90" i="7"/>
  <c r="AX90" i="7"/>
  <c r="AZ121" i="5"/>
  <c r="AX121" i="5"/>
  <c r="AH142" i="7"/>
  <c r="AH149" i="7"/>
  <c r="AZ132" i="5"/>
  <c r="AX132" i="5"/>
  <c r="AZ82" i="7"/>
  <c r="AX82" i="7"/>
  <c r="AZ80" i="5"/>
  <c r="AX80" i="5"/>
  <c r="AZ129" i="5"/>
  <c r="AX129" i="5"/>
  <c r="AZ116" i="7"/>
  <c r="AX116" i="7"/>
  <c r="AH158" i="7"/>
  <c r="AH144" i="7"/>
  <c r="AH122" i="7"/>
  <c r="AZ43" i="5"/>
  <c r="AX43" i="5"/>
  <c r="AZ105" i="5"/>
  <c r="AX105" i="5"/>
  <c r="AZ82" i="5"/>
  <c r="AX82" i="5"/>
  <c r="AZ53" i="5"/>
  <c r="AX53" i="5"/>
  <c r="AZ58" i="7"/>
  <c r="AX58" i="7"/>
  <c r="AH159" i="7"/>
  <c r="AZ123" i="5"/>
  <c r="AX123" i="5"/>
  <c r="AZ67" i="5"/>
  <c r="AX67" i="5"/>
  <c r="AZ64" i="7"/>
  <c r="AX64" i="7"/>
  <c r="AZ27" i="7"/>
  <c r="AX27" i="7"/>
  <c r="AH96" i="7"/>
  <c r="AZ96" i="5"/>
  <c r="AX96" i="5"/>
  <c r="AH115" i="7"/>
  <c r="AH126" i="7"/>
  <c r="AH154" i="7"/>
  <c r="AZ51" i="7"/>
  <c r="AX51" i="7"/>
  <c r="AH116" i="7"/>
  <c r="AZ121" i="6"/>
  <c r="AY121" i="6"/>
  <c r="AX121" i="6"/>
  <c r="AW121" i="6"/>
  <c r="AV121" i="6"/>
  <c r="AU121" i="6"/>
  <c r="AT121" i="6"/>
  <c r="AS121" i="6"/>
  <c r="AR121" i="6"/>
  <c r="AZ31" i="6"/>
  <c r="AY31" i="6"/>
  <c r="AX31" i="6"/>
  <c r="AW31" i="6"/>
  <c r="AV31" i="6"/>
  <c r="AU31" i="6"/>
  <c r="AT31" i="6"/>
  <c r="AS31" i="6"/>
  <c r="AR31" i="6"/>
  <c r="R26" i="6"/>
  <c r="AL26" i="6"/>
  <c r="AI26" i="6"/>
  <c r="R60" i="6"/>
  <c r="AI60" i="6"/>
  <c r="AL60" i="6"/>
  <c r="R51" i="6"/>
  <c r="AI51" i="6"/>
  <c r="AL51" i="6"/>
  <c r="AI145" i="6"/>
  <c r="AI27" i="6"/>
  <c r="AE54" i="7"/>
  <c r="AI133" i="6"/>
  <c r="BN2" i="6"/>
  <c r="BM2" i="6"/>
  <c r="BL2" i="6"/>
  <c r="BK2" i="6"/>
  <c r="BJ2" i="6"/>
  <c r="BI2" i="6"/>
  <c r="BO2" i="6"/>
  <c r="BP2" i="6"/>
  <c r="BQ2" i="6"/>
  <c r="AZ125" i="7"/>
  <c r="AX125" i="7"/>
  <c r="AD127" i="5"/>
  <c r="AH101" i="5"/>
  <c r="AZ32" i="7"/>
  <c r="AX32" i="7"/>
  <c r="AH97" i="5"/>
  <c r="AZ120" i="7"/>
  <c r="AX120" i="7"/>
  <c r="AZ65" i="7"/>
  <c r="AX65" i="7"/>
  <c r="AE109" i="7"/>
  <c r="AD109" i="7"/>
  <c r="AG109" i="7"/>
  <c r="AH107" i="7"/>
  <c r="AH114" i="7"/>
  <c r="AB53" i="5"/>
  <c r="Y53" i="5"/>
  <c r="AA53" i="5"/>
  <c r="AH44" i="5"/>
  <c r="AH65" i="5"/>
  <c r="AH113" i="7"/>
  <c r="AH81" i="5"/>
  <c r="AH150" i="7"/>
  <c r="AH136" i="7"/>
  <c r="AI94" i="6"/>
  <c r="AH156" i="7"/>
  <c r="AZ77" i="7"/>
  <c r="AX77" i="7"/>
  <c r="AA129" i="7"/>
  <c r="AB129" i="7"/>
  <c r="Y129" i="7"/>
  <c r="AY87" i="6"/>
  <c r="AX87" i="6"/>
  <c r="AW87" i="6"/>
  <c r="AV87" i="6"/>
  <c r="AU87" i="6"/>
  <c r="AT87" i="6"/>
  <c r="AS87" i="6"/>
  <c r="AR87" i="6"/>
  <c r="AZ87" i="6"/>
  <c r="AZ56" i="6"/>
  <c r="AX56" i="6"/>
  <c r="AW56" i="6"/>
  <c r="AV56" i="6"/>
  <c r="AU56" i="6"/>
  <c r="AT56" i="6"/>
  <c r="AS56" i="6"/>
  <c r="AR56" i="6"/>
  <c r="AY56" i="6"/>
  <c r="BQ11" i="6"/>
  <c r="BP11" i="6"/>
  <c r="BO11" i="6"/>
  <c r="BN11" i="6"/>
  <c r="BM11" i="6"/>
  <c r="BL11" i="6"/>
  <c r="BK11" i="6"/>
  <c r="BJ11" i="6"/>
  <c r="BI11" i="6"/>
  <c r="R147" i="6"/>
  <c r="AI147" i="6"/>
  <c r="AL147" i="6"/>
  <c r="AD100" i="5"/>
  <c r="AY85" i="6"/>
  <c r="AX85" i="6"/>
  <c r="AW85" i="6"/>
  <c r="AV85" i="6"/>
  <c r="AU85" i="6"/>
  <c r="AT85" i="6"/>
  <c r="AS85" i="6"/>
  <c r="AR85" i="6"/>
  <c r="AZ85" i="6"/>
  <c r="AZ79" i="6"/>
  <c r="AY79" i="6"/>
  <c r="AX79" i="6"/>
  <c r="AW79" i="6"/>
  <c r="AV79" i="6"/>
  <c r="AU79" i="6"/>
  <c r="AT79" i="6"/>
  <c r="AS79" i="6"/>
  <c r="AR79" i="6"/>
  <c r="BQ9" i="6"/>
  <c r="BO9" i="6"/>
  <c r="BN9" i="6"/>
  <c r="BM9" i="6"/>
  <c r="BL9" i="6"/>
  <c r="BK9" i="6"/>
  <c r="BJ9" i="6"/>
  <c r="BI9" i="6"/>
  <c r="BP9" i="6"/>
  <c r="AB48" i="7"/>
  <c r="Y48" i="7"/>
  <c r="AA48" i="7"/>
  <c r="AA123" i="7"/>
  <c r="AB123" i="7"/>
  <c r="X123" i="7"/>
  <c r="AB56" i="7"/>
  <c r="Y56" i="7"/>
  <c r="AA56" i="7"/>
  <c r="AB61" i="5"/>
  <c r="Y61" i="5"/>
  <c r="AA61" i="5"/>
  <c r="AA112" i="7"/>
  <c r="AB112" i="7"/>
  <c r="Y112" i="7"/>
  <c r="AB124" i="7"/>
  <c r="X124" i="7"/>
  <c r="AA124" i="7"/>
  <c r="AB138" i="7"/>
  <c r="Y138" i="7"/>
  <c r="AA138" i="7"/>
  <c r="AA100" i="7"/>
  <c r="AB100" i="7"/>
  <c r="Y100" i="7"/>
  <c r="AZ87" i="5"/>
  <c r="AX87" i="5"/>
  <c r="AL160" i="6"/>
  <c r="R139" i="6"/>
  <c r="AL139" i="6"/>
  <c r="AI139" i="6"/>
  <c r="AZ70" i="7"/>
  <c r="AX70" i="7"/>
  <c r="AX133" i="6"/>
  <c r="AW133" i="6"/>
  <c r="AV133" i="6"/>
  <c r="AU133" i="6"/>
  <c r="AT133" i="6"/>
  <c r="AS133" i="6"/>
  <c r="AR133" i="6"/>
  <c r="AY133" i="6"/>
  <c r="AZ133" i="6"/>
  <c r="AI89" i="6"/>
  <c r="AL43" i="6"/>
  <c r="AZ23" i="7"/>
  <c r="AX23" i="7"/>
  <c r="AZ150" i="6"/>
  <c r="AY150" i="6"/>
  <c r="AX150" i="6"/>
  <c r="AW150" i="6"/>
  <c r="AV150" i="6"/>
  <c r="AU150" i="6"/>
  <c r="AT150" i="6"/>
  <c r="AS150" i="6"/>
  <c r="AR150" i="6"/>
  <c r="AZ151" i="6"/>
  <c r="AY151" i="6"/>
  <c r="AX151" i="6"/>
  <c r="AW151" i="6"/>
  <c r="AV151" i="6"/>
  <c r="AU151" i="6"/>
  <c r="AT151" i="6"/>
  <c r="AS151" i="6"/>
  <c r="AR151" i="6"/>
  <c r="AY148" i="6"/>
  <c r="AX148" i="6"/>
  <c r="AW148" i="6"/>
  <c r="AV148" i="6"/>
  <c r="AU148" i="6"/>
  <c r="AT148" i="6"/>
  <c r="AS148" i="6"/>
  <c r="AR148" i="6"/>
  <c r="AZ148" i="6"/>
  <c r="AL61" i="6"/>
  <c r="AZ64" i="5"/>
  <c r="AX64" i="5"/>
  <c r="AH118" i="5"/>
  <c r="AZ76" i="5"/>
  <c r="AX76" i="5"/>
  <c r="AZ129" i="7"/>
  <c r="AX129" i="7"/>
  <c r="AZ80" i="7"/>
  <c r="AX80" i="7"/>
  <c r="AZ31" i="7"/>
  <c r="AX31" i="7"/>
  <c r="AB162" i="7"/>
  <c r="W162" i="7"/>
  <c r="AA162" i="7"/>
  <c r="AZ61" i="5"/>
  <c r="AX61" i="5"/>
  <c r="AZ43" i="7"/>
  <c r="AX43" i="7"/>
  <c r="AB143" i="7"/>
  <c r="Y143" i="7"/>
  <c r="AA143" i="7"/>
  <c r="AZ128" i="5"/>
  <c r="AX128" i="5"/>
  <c r="AZ55" i="7"/>
  <c r="AX55" i="7"/>
  <c r="AB153" i="7"/>
  <c r="Y153" i="7"/>
  <c r="AA153" i="7"/>
  <c r="AB152" i="7"/>
  <c r="Y152" i="7"/>
  <c r="AA152" i="7"/>
  <c r="AH139" i="5"/>
  <c r="AZ88" i="5"/>
  <c r="AX88" i="5"/>
  <c r="AZ103" i="5"/>
  <c r="AX103" i="5"/>
  <c r="AH32" i="5"/>
  <c r="AZ5" i="7"/>
  <c r="AX5" i="7"/>
  <c r="AZ55" i="5"/>
  <c r="AX55" i="5"/>
  <c r="AH105" i="7"/>
  <c r="AB155" i="7"/>
  <c r="Y155" i="7"/>
  <c r="AA155" i="7"/>
  <c r="AH110" i="7"/>
  <c r="AB146" i="7"/>
  <c r="Y146" i="7"/>
  <c r="AA146" i="7"/>
  <c r="AH65" i="7"/>
  <c r="AZ47" i="5"/>
  <c r="AX47" i="5"/>
  <c r="AH132" i="7"/>
  <c r="AZ25" i="5"/>
  <c r="AX25" i="5"/>
  <c r="AZ84" i="5"/>
  <c r="AX84" i="5"/>
  <c r="AZ104" i="7"/>
  <c r="AX104" i="7"/>
  <c r="AH22" i="7"/>
  <c r="AZ4" i="7"/>
  <c r="AX4" i="7"/>
  <c r="AO152" i="6"/>
  <c r="AN152" i="6"/>
  <c r="AQ152" i="6"/>
  <c r="AP152" i="6"/>
  <c r="AO133" i="6"/>
  <c r="AN133" i="6"/>
  <c r="AP133" i="6"/>
  <c r="AQ133" i="6"/>
  <c r="AP67" i="6"/>
  <c r="AQ67" i="6"/>
  <c r="AO67" i="6"/>
  <c r="AO108" i="6"/>
  <c r="AP108" i="6"/>
  <c r="AQ108" i="6"/>
  <c r="BG107" i="6"/>
  <c r="BH107" i="6"/>
  <c r="AP147" i="6"/>
  <c r="AO147" i="6"/>
  <c r="AN147" i="6"/>
  <c r="AQ147" i="6"/>
  <c r="BG86" i="6"/>
  <c r="BH86" i="6"/>
  <c r="AP57" i="6"/>
  <c r="AQ57" i="6"/>
  <c r="AO57" i="6"/>
  <c r="AN57" i="6"/>
  <c r="AO72" i="6"/>
  <c r="AP72" i="6"/>
  <c r="AQ72" i="6"/>
  <c r="BG19" i="6"/>
  <c r="BH19" i="6"/>
  <c r="AP116" i="6"/>
  <c r="AQ116" i="6"/>
  <c r="AO116" i="6"/>
  <c r="AN116" i="6"/>
  <c r="BG125" i="6"/>
  <c r="BH125" i="6"/>
  <c r="BG34" i="6"/>
  <c r="BF34" i="6"/>
  <c r="BD34" i="6"/>
  <c r="BH34" i="6"/>
  <c r="AP55" i="6"/>
  <c r="AQ55" i="6"/>
  <c r="AO55" i="6"/>
  <c r="AO38" i="6"/>
  <c r="AP38" i="6"/>
  <c r="AQ38" i="6"/>
  <c r="AP137" i="6"/>
  <c r="AO137" i="6"/>
  <c r="AQ137" i="6"/>
  <c r="AP79" i="6"/>
  <c r="AQ79" i="6"/>
  <c r="AO79" i="6"/>
  <c r="AN79" i="6"/>
  <c r="AP87" i="6"/>
  <c r="AQ87" i="6"/>
  <c r="AO87" i="6"/>
  <c r="AN87" i="6"/>
  <c r="AO153" i="6"/>
  <c r="AP153" i="6"/>
  <c r="AQ153" i="6"/>
  <c r="AQ91" i="6"/>
  <c r="AO91" i="6"/>
  <c r="AP91" i="6"/>
  <c r="BH5" i="6"/>
  <c r="BG5" i="6"/>
  <c r="AQ45" i="6"/>
  <c r="AO45" i="6"/>
  <c r="AN45" i="6"/>
  <c r="AP45" i="6"/>
  <c r="AP43" i="6"/>
  <c r="AQ43" i="6"/>
  <c r="AO43" i="6"/>
  <c r="AN43" i="6"/>
  <c r="AO135" i="6"/>
  <c r="AN135" i="6"/>
  <c r="AP135" i="6"/>
  <c r="AQ135" i="6"/>
  <c r="AP27" i="6"/>
  <c r="AQ27" i="6"/>
  <c r="AO27" i="6"/>
  <c r="BG21" i="6"/>
  <c r="BH21" i="6"/>
  <c r="BG78" i="6"/>
  <c r="BF78" i="6"/>
  <c r="BD78" i="6"/>
  <c r="BH78" i="6"/>
  <c r="AO68" i="6"/>
  <c r="AP68" i="6"/>
  <c r="AQ68" i="6"/>
  <c r="AP29" i="6"/>
  <c r="AQ29" i="6"/>
  <c r="AO29" i="6"/>
  <c r="AN29" i="6"/>
  <c r="AQ53" i="6"/>
  <c r="AO53" i="6"/>
  <c r="AN53" i="6"/>
  <c r="AP53" i="6"/>
  <c r="AO98" i="6"/>
  <c r="AN98" i="6"/>
  <c r="AQ98" i="6"/>
  <c r="AP98" i="6"/>
  <c r="AO42" i="6"/>
  <c r="AP42" i="6"/>
  <c r="AQ42" i="6"/>
  <c r="BH124" i="6"/>
  <c r="BG124" i="6"/>
  <c r="AP141" i="6"/>
  <c r="AO141" i="6"/>
  <c r="AQ141" i="6"/>
  <c r="BH126" i="6"/>
  <c r="BG126" i="6"/>
  <c r="BF126" i="6"/>
  <c r="BD126" i="6"/>
  <c r="BG109" i="6"/>
  <c r="BF109" i="6"/>
  <c r="BD109" i="6"/>
  <c r="BH109" i="6"/>
  <c r="BG72" i="6"/>
  <c r="BH72" i="6"/>
  <c r="BH112" i="6"/>
  <c r="BG112" i="6"/>
  <c r="BG105" i="6"/>
  <c r="BH105" i="6"/>
  <c r="BH75" i="6"/>
  <c r="BG75" i="6"/>
  <c r="BG113" i="6"/>
  <c r="BH113" i="6"/>
  <c r="AQ104" i="6"/>
  <c r="AO104" i="6"/>
  <c r="AP104" i="6"/>
  <c r="AP122" i="6"/>
  <c r="AQ122" i="6"/>
  <c r="AO122" i="6"/>
  <c r="AN122" i="6"/>
  <c r="AO92" i="6"/>
  <c r="AN92" i="6"/>
  <c r="AQ92" i="6"/>
  <c r="AP92" i="6"/>
  <c r="AP63" i="6"/>
  <c r="AQ63" i="6"/>
  <c r="AO63" i="6"/>
  <c r="AN63" i="6"/>
  <c r="BG102" i="6"/>
  <c r="BF102" i="6"/>
  <c r="BD102" i="6"/>
  <c r="BH102" i="6"/>
  <c r="BG50" i="6"/>
  <c r="BH50" i="6"/>
  <c r="AO80" i="6"/>
  <c r="AQ80" i="6"/>
  <c r="AP80" i="6"/>
  <c r="BH110" i="6"/>
  <c r="BG110" i="6"/>
  <c r="BF110" i="6"/>
  <c r="BD110" i="6"/>
  <c r="BH17" i="6"/>
  <c r="BG17" i="6"/>
  <c r="BG70" i="6"/>
  <c r="BF70" i="6"/>
  <c r="BD70" i="6"/>
  <c r="BH70" i="6"/>
  <c r="BG103" i="6"/>
  <c r="BH103" i="6"/>
  <c r="AO148" i="6"/>
  <c r="AP148" i="6"/>
  <c r="AQ148" i="6"/>
  <c r="AP114" i="6"/>
  <c r="AQ114" i="6"/>
  <c r="AO114" i="6"/>
  <c r="AQ58" i="6"/>
  <c r="AO58" i="6"/>
  <c r="AP58" i="6"/>
  <c r="AO115" i="6"/>
  <c r="AN115" i="6"/>
  <c r="AP115" i="6"/>
  <c r="AQ115" i="6"/>
  <c r="AP73" i="6"/>
  <c r="AQ73" i="6"/>
  <c r="AO73" i="6"/>
  <c r="BG53" i="6"/>
  <c r="BH53" i="6"/>
  <c r="BG94" i="6"/>
  <c r="BF94" i="6"/>
  <c r="BD94" i="6"/>
  <c r="BH94" i="6"/>
  <c r="BG99" i="6"/>
  <c r="BH99" i="6"/>
  <c r="AP81" i="6"/>
  <c r="AQ81" i="6"/>
  <c r="AO81" i="6"/>
  <c r="AN81" i="6"/>
  <c r="AP139" i="6"/>
  <c r="AO139" i="6"/>
  <c r="AN139" i="6"/>
  <c r="AQ139" i="6"/>
  <c r="BH31" i="6"/>
  <c r="BG31" i="6"/>
  <c r="BF31" i="6"/>
  <c r="BD31" i="6"/>
  <c r="AO32" i="6"/>
  <c r="AP32" i="6"/>
  <c r="AQ32" i="6"/>
  <c r="AO23" i="6"/>
  <c r="AP23" i="6"/>
  <c r="AQ23" i="6"/>
  <c r="AQ47" i="6"/>
  <c r="AO47" i="6"/>
  <c r="AN47" i="6"/>
  <c r="AP47" i="6"/>
  <c r="BG58" i="6"/>
  <c r="BH58" i="6"/>
  <c r="BH89" i="6"/>
  <c r="BG89" i="6"/>
  <c r="BF89" i="6"/>
  <c r="BD89" i="6"/>
  <c r="AO160" i="6"/>
  <c r="AN160" i="6"/>
  <c r="AQ160" i="6"/>
  <c r="AP160" i="6"/>
  <c r="BG91" i="6"/>
  <c r="BH91" i="6"/>
  <c r="BG129" i="6"/>
  <c r="BH129" i="6"/>
  <c r="AO24" i="6"/>
  <c r="AN24" i="6"/>
  <c r="AP24" i="6"/>
  <c r="AQ24" i="6"/>
  <c r="BH41" i="6"/>
  <c r="BG41" i="6"/>
  <c r="BG60" i="6"/>
  <c r="BH60" i="6"/>
  <c r="BH116" i="6"/>
  <c r="BG116" i="6"/>
  <c r="BF116" i="6"/>
  <c r="BD116" i="6"/>
  <c r="AO154" i="6"/>
  <c r="AN154" i="6"/>
  <c r="AQ154" i="6"/>
  <c r="AP154" i="6"/>
  <c r="BH81" i="6"/>
  <c r="BG81" i="6"/>
  <c r="BF81" i="6"/>
  <c r="BD81" i="6"/>
  <c r="BG80" i="6"/>
  <c r="BH80" i="6"/>
  <c r="BH27" i="6"/>
  <c r="BG27" i="6"/>
  <c r="BG66" i="6"/>
  <c r="BH66" i="6"/>
  <c r="AP159" i="6"/>
  <c r="AO159" i="6"/>
  <c r="AN159" i="6"/>
  <c r="AQ159" i="6"/>
  <c r="BH10" i="6"/>
  <c r="BG10" i="6"/>
  <c r="BF10" i="6"/>
  <c r="BD10" i="6"/>
  <c r="BG48" i="6"/>
  <c r="BF48" i="6"/>
  <c r="BD48" i="6"/>
  <c r="BH48" i="6"/>
  <c r="BG23" i="6"/>
  <c r="BF23" i="6"/>
  <c r="BD23" i="6"/>
  <c r="BH23" i="6"/>
  <c r="BH79" i="6"/>
  <c r="BG79" i="6"/>
  <c r="BF79" i="6"/>
  <c r="BD79" i="6"/>
  <c r="BG108" i="6"/>
  <c r="BH108" i="6"/>
  <c r="BG28" i="6"/>
  <c r="BF28" i="6"/>
  <c r="BD28" i="6"/>
  <c r="BH28" i="6"/>
  <c r="BH4" i="6"/>
  <c r="BG4" i="6"/>
  <c r="BH45" i="6"/>
  <c r="BG45" i="6"/>
  <c r="BF45" i="6"/>
  <c r="BD45" i="6"/>
  <c r="BG49" i="6"/>
  <c r="BH49" i="6"/>
  <c r="AP151" i="6"/>
  <c r="AO151" i="6"/>
  <c r="AQ151" i="6"/>
  <c r="AP85" i="6"/>
  <c r="AQ85" i="6"/>
  <c r="AO85" i="6"/>
  <c r="AN85" i="6"/>
  <c r="AP31" i="6"/>
  <c r="AQ31" i="6"/>
  <c r="AO31" i="6"/>
  <c r="AN31" i="6"/>
  <c r="AP89" i="6"/>
  <c r="AQ89" i="6"/>
  <c r="AO89" i="6"/>
  <c r="BH8" i="6"/>
  <c r="BG8" i="6"/>
  <c r="BF8" i="6"/>
  <c r="BD8" i="6"/>
  <c r="AO25" i="6"/>
  <c r="AP25" i="6"/>
  <c r="AQ25" i="6"/>
  <c r="AQ101" i="6"/>
  <c r="AO101" i="6"/>
  <c r="AN101" i="6"/>
  <c r="AP101" i="6"/>
  <c r="AQ95" i="6"/>
  <c r="AO95" i="6"/>
  <c r="AP95" i="6"/>
  <c r="AO50" i="6"/>
  <c r="AN50" i="6"/>
  <c r="AQ50" i="6"/>
  <c r="AP50" i="6"/>
  <c r="AO30" i="6"/>
  <c r="AN30" i="6"/>
  <c r="AP30" i="6"/>
  <c r="AQ30" i="6"/>
  <c r="AO62" i="6"/>
  <c r="AP62" i="6"/>
  <c r="AQ62" i="6"/>
  <c r="BG52" i="6"/>
  <c r="BF52" i="6"/>
  <c r="BD52" i="6"/>
  <c r="BH52" i="6"/>
  <c r="BH83" i="6"/>
  <c r="BG83" i="6"/>
  <c r="AO156" i="6"/>
  <c r="AP156" i="6"/>
  <c r="AQ156" i="6"/>
  <c r="BG51" i="6"/>
  <c r="BF51" i="6"/>
  <c r="BD51" i="6"/>
  <c r="BH51" i="6"/>
  <c r="BH33" i="6"/>
  <c r="BG33" i="6"/>
  <c r="BF33" i="6"/>
  <c r="BD33" i="6"/>
  <c r="BG111" i="6"/>
  <c r="BH111" i="6"/>
  <c r="BG106" i="6"/>
  <c r="BH106" i="6"/>
  <c r="AO96" i="6"/>
  <c r="AN96" i="6"/>
  <c r="AQ96" i="6"/>
  <c r="AP96" i="6"/>
  <c r="BH61" i="6"/>
  <c r="BG61" i="6"/>
  <c r="BH132" i="6"/>
  <c r="BG132" i="6"/>
  <c r="BF132" i="6"/>
  <c r="BD132" i="6"/>
  <c r="AQ93" i="6"/>
  <c r="AO93" i="6"/>
  <c r="AN93" i="6"/>
  <c r="AP93" i="6"/>
  <c r="AP132" i="6"/>
  <c r="AQ132" i="6"/>
  <c r="AO132" i="6"/>
  <c r="AO28" i="6"/>
  <c r="AP28" i="6"/>
  <c r="AQ28" i="6"/>
  <c r="AO34" i="6"/>
  <c r="AN34" i="6"/>
  <c r="AP34" i="6"/>
  <c r="AQ34" i="6"/>
  <c r="BG96" i="6"/>
  <c r="BF96" i="6"/>
  <c r="BD96" i="6"/>
  <c r="BH96" i="6"/>
  <c r="BG98" i="6"/>
  <c r="BH98" i="6"/>
  <c r="AQ150" i="6"/>
  <c r="AO150" i="6"/>
  <c r="AN150" i="6"/>
  <c r="AP150" i="6"/>
  <c r="AP33" i="6"/>
  <c r="AQ33" i="6"/>
  <c r="AO33" i="6"/>
  <c r="AP155" i="6"/>
  <c r="AO155" i="6"/>
  <c r="AN155" i="6"/>
  <c r="AQ155" i="6"/>
  <c r="BH85" i="6"/>
  <c r="BG85" i="6"/>
  <c r="AQ49" i="6"/>
  <c r="AO49" i="6"/>
  <c r="AN49" i="6"/>
  <c r="AP49" i="6"/>
  <c r="BG90" i="6"/>
  <c r="BH90" i="6"/>
  <c r="AO36" i="6"/>
  <c r="AP36" i="6"/>
  <c r="AQ36" i="6"/>
  <c r="BG11" i="6"/>
  <c r="BH11" i="6"/>
  <c r="AQ100" i="6"/>
  <c r="AO100" i="6"/>
  <c r="AP100" i="6"/>
  <c r="BG24" i="6"/>
  <c r="BH24" i="6"/>
  <c r="BH71" i="6"/>
  <c r="BG71" i="6"/>
  <c r="AP41" i="6"/>
  <c r="AQ41" i="6"/>
  <c r="AO41" i="6"/>
  <c r="AQ99" i="6"/>
  <c r="AO99" i="6"/>
  <c r="AP99" i="6"/>
  <c r="AP77" i="6"/>
  <c r="AQ77" i="6"/>
  <c r="AO77" i="6"/>
  <c r="AO117" i="6"/>
  <c r="AP117" i="6"/>
  <c r="AQ117" i="6"/>
  <c r="AO157" i="6"/>
  <c r="AP157" i="6"/>
  <c r="AQ157" i="6"/>
  <c r="BH63" i="6"/>
  <c r="BG63" i="6"/>
  <c r="BF63" i="6"/>
  <c r="BD63" i="6"/>
  <c r="BG55" i="6"/>
  <c r="BH55" i="6"/>
  <c r="BG57" i="6"/>
  <c r="BH57" i="6"/>
  <c r="BG117" i="6"/>
  <c r="BF117" i="6"/>
  <c r="BD117" i="6"/>
  <c r="BH117" i="6"/>
  <c r="AO123" i="6"/>
  <c r="AP123" i="6"/>
  <c r="AQ123" i="6"/>
  <c r="BG22" i="6"/>
  <c r="BH22" i="6"/>
  <c r="BG68" i="6"/>
  <c r="BH68" i="6"/>
  <c r="BH101" i="6"/>
  <c r="BG101" i="6"/>
  <c r="BG88" i="6"/>
  <c r="BF88" i="6"/>
  <c r="BD88" i="6"/>
  <c r="BH88" i="6"/>
  <c r="BG44" i="6"/>
  <c r="BH44" i="6"/>
  <c r="BH25" i="6"/>
  <c r="BG25" i="6"/>
  <c r="BF25" i="6"/>
  <c r="BD25" i="6"/>
  <c r="AQ105" i="6"/>
  <c r="AO105" i="6"/>
  <c r="AP105" i="6"/>
  <c r="BG12" i="6"/>
  <c r="BH12" i="6"/>
  <c r="BG76" i="6"/>
  <c r="BH76" i="6"/>
  <c r="AO82" i="6"/>
  <c r="AN82" i="6"/>
  <c r="AQ82" i="6"/>
  <c r="AP82" i="6"/>
  <c r="AP35" i="6"/>
  <c r="AQ35" i="6"/>
  <c r="AO35" i="6"/>
  <c r="BH7" i="6"/>
  <c r="BG7" i="6"/>
  <c r="BF7" i="6"/>
  <c r="BD7" i="6"/>
  <c r="AQ158" i="6"/>
  <c r="AO158" i="6"/>
  <c r="AN158" i="6"/>
  <c r="AP158" i="6"/>
  <c r="AP118" i="6"/>
  <c r="AQ118" i="6"/>
  <c r="AO118" i="6"/>
  <c r="AO127" i="6"/>
  <c r="AP127" i="6"/>
  <c r="AQ127" i="6"/>
  <c r="AO70" i="6"/>
  <c r="AN70" i="6"/>
  <c r="AP70" i="6"/>
  <c r="AQ70" i="6"/>
  <c r="AO78" i="6"/>
  <c r="AP78" i="6"/>
  <c r="AQ78" i="6"/>
  <c r="BG119" i="6"/>
  <c r="BH119" i="6"/>
  <c r="BG95" i="6"/>
  <c r="BF95" i="6"/>
  <c r="BD95" i="6"/>
  <c r="BH95" i="6"/>
  <c r="AP143" i="6"/>
  <c r="AO143" i="6"/>
  <c r="AQ143" i="6"/>
  <c r="BG36" i="6"/>
  <c r="BH36" i="6"/>
  <c r="AO134" i="6"/>
  <c r="AN134" i="6"/>
  <c r="AP134" i="6"/>
  <c r="AQ134" i="6"/>
  <c r="AO138" i="6"/>
  <c r="AN138" i="6"/>
  <c r="AP138" i="6"/>
  <c r="AQ138" i="6"/>
  <c r="AO94" i="6"/>
  <c r="AQ94" i="6"/>
  <c r="AP94" i="6"/>
  <c r="AO52" i="6"/>
  <c r="AN52" i="6"/>
  <c r="AQ52" i="6"/>
  <c r="AP52" i="6"/>
  <c r="BH128" i="6"/>
  <c r="BG128" i="6"/>
  <c r="BF128" i="6"/>
  <c r="BD128" i="6"/>
  <c r="BG127" i="6"/>
  <c r="BH127" i="6"/>
  <c r="AO136" i="6"/>
  <c r="AN136" i="6"/>
  <c r="AQ136" i="6"/>
  <c r="AP136" i="6"/>
  <c r="BH43" i="6"/>
  <c r="BG43" i="6"/>
  <c r="BH114" i="6"/>
  <c r="BG114" i="6"/>
  <c r="BF114" i="6"/>
  <c r="BD114" i="6"/>
  <c r="BG30" i="6"/>
  <c r="BH30" i="6"/>
  <c r="BH77" i="6"/>
  <c r="BG77" i="6"/>
  <c r="BG92" i="6"/>
  <c r="BF92" i="6"/>
  <c r="BD92" i="6"/>
  <c r="BH92" i="6"/>
  <c r="BG115" i="6"/>
  <c r="BH115" i="6"/>
  <c r="AO106" i="6"/>
  <c r="AP106" i="6"/>
  <c r="AQ106" i="6"/>
  <c r="AQ97" i="6"/>
  <c r="AO97" i="6"/>
  <c r="AN97" i="6"/>
  <c r="AP97" i="6"/>
  <c r="BH87" i="6"/>
  <c r="BG87" i="6"/>
  <c r="BF87" i="6"/>
  <c r="BD87" i="6"/>
  <c r="BH29" i="6"/>
  <c r="BG29" i="6"/>
  <c r="BF29" i="6"/>
  <c r="BD29" i="6"/>
  <c r="BG59" i="6"/>
  <c r="BF59" i="6"/>
  <c r="BD59" i="6"/>
  <c r="BH59" i="6"/>
  <c r="AO66" i="6"/>
  <c r="AN66" i="6"/>
  <c r="AP66" i="6"/>
  <c r="AQ66" i="6"/>
  <c r="AP83" i="6"/>
  <c r="AQ83" i="6"/>
  <c r="AO83" i="6"/>
  <c r="AN83" i="6"/>
  <c r="BH122" i="6"/>
  <c r="BG122" i="6"/>
  <c r="AP162" i="6"/>
  <c r="AO162" i="6"/>
  <c r="AQ162" i="6"/>
  <c r="BH2" i="6"/>
  <c r="BG2" i="6"/>
  <c r="BF2" i="6"/>
  <c r="BD2" i="6"/>
  <c r="BH14" i="6"/>
  <c r="BG14" i="6"/>
  <c r="AP39" i="6"/>
  <c r="AQ39" i="6"/>
  <c r="AO39" i="6"/>
  <c r="AO119" i="6"/>
  <c r="AP119" i="6"/>
  <c r="AQ119" i="6"/>
  <c r="AQ103" i="6"/>
  <c r="AO103" i="6"/>
  <c r="AN103" i="6"/>
  <c r="AP103" i="6"/>
  <c r="BG40" i="6"/>
  <c r="BF40" i="6"/>
  <c r="BD40" i="6"/>
  <c r="BH40" i="6"/>
  <c r="AO145" i="6"/>
  <c r="AP145" i="6"/>
  <c r="AQ145" i="6"/>
  <c r="AP130" i="6"/>
  <c r="AQ130" i="6"/>
  <c r="AO130" i="6"/>
  <c r="AP71" i="6"/>
  <c r="AQ71" i="6"/>
  <c r="AO71" i="6"/>
  <c r="AP124" i="6"/>
  <c r="AQ124" i="6"/>
  <c r="AO124" i="6"/>
  <c r="AN124" i="6"/>
  <c r="BH18" i="6"/>
  <c r="BG18" i="6"/>
  <c r="AO59" i="6"/>
  <c r="AN59" i="6"/>
  <c r="AP59" i="6"/>
  <c r="AQ59" i="6"/>
  <c r="AO88" i="6"/>
  <c r="AQ88" i="6"/>
  <c r="AP88" i="6"/>
  <c r="AO48" i="6"/>
  <c r="AN48" i="6"/>
  <c r="AQ48" i="6"/>
  <c r="AP48" i="6"/>
  <c r="BG84" i="6"/>
  <c r="BH84" i="6"/>
  <c r="AO76" i="6"/>
  <c r="AP76" i="6"/>
  <c r="AQ76" i="6"/>
  <c r="BH9" i="6"/>
  <c r="BG9" i="6"/>
  <c r="AO56" i="6"/>
  <c r="AN56" i="6"/>
  <c r="AP56" i="6"/>
  <c r="AQ56" i="6"/>
  <c r="AO121" i="6"/>
  <c r="AP121" i="6"/>
  <c r="AQ121" i="6"/>
  <c r="AO21" i="6"/>
  <c r="AN21" i="6"/>
  <c r="AP21" i="6"/>
  <c r="AQ21" i="6"/>
  <c r="AO102" i="6"/>
  <c r="AP102" i="6"/>
  <c r="AQ102" i="6"/>
  <c r="BH56" i="6"/>
  <c r="BG56" i="6"/>
  <c r="BF56" i="6"/>
  <c r="BD56" i="6"/>
  <c r="AO22" i="6"/>
  <c r="AN22" i="6"/>
  <c r="AP22" i="6"/>
  <c r="AQ22" i="6"/>
  <c r="AP120" i="6"/>
  <c r="AQ120" i="6"/>
  <c r="AO120" i="6"/>
  <c r="AN120" i="6"/>
  <c r="AQ107" i="6"/>
  <c r="AO107" i="6"/>
  <c r="AN107" i="6"/>
  <c r="AP107" i="6"/>
  <c r="AO131" i="6"/>
  <c r="AP131" i="6"/>
  <c r="AQ131" i="6"/>
  <c r="BG32" i="6"/>
  <c r="BH32" i="6"/>
  <c r="BG62" i="6"/>
  <c r="BH62" i="6"/>
  <c r="BH118" i="6"/>
  <c r="BG118" i="6"/>
  <c r="AP112" i="6"/>
  <c r="AQ112" i="6"/>
  <c r="AO112" i="6"/>
  <c r="BG20" i="6"/>
  <c r="BH20" i="6"/>
  <c r="AO46" i="6"/>
  <c r="AN46" i="6"/>
  <c r="AP46" i="6"/>
  <c r="AQ46" i="6"/>
  <c r="AO26" i="6"/>
  <c r="AN26" i="6"/>
  <c r="AP26" i="6"/>
  <c r="AQ26" i="6"/>
  <c r="BG121" i="6"/>
  <c r="BH121" i="6"/>
  <c r="BG38" i="6"/>
  <c r="BF38" i="6"/>
  <c r="BD38" i="6"/>
  <c r="BH38" i="6"/>
  <c r="BG100" i="6"/>
  <c r="BH100" i="6"/>
  <c r="BG26" i="6"/>
  <c r="BH26" i="6"/>
  <c r="BH73" i="6"/>
  <c r="BG73" i="6"/>
  <c r="BF73" i="6"/>
  <c r="BD73" i="6"/>
  <c r="AO54" i="6"/>
  <c r="AN54" i="6"/>
  <c r="AQ54" i="6"/>
  <c r="AP54" i="6"/>
  <c r="AO60" i="6"/>
  <c r="AN60" i="6"/>
  <c r="AP60" i="6"/>
  <c r="AQ60" i="6"/>
  <c r="AQ161" i="6"/>
  <c r="AO161" i="6"/>
  <c r="AP161" i="6"/>
  <c r="BH13" i="6"/>
  <c r="BG13" i="6"/>
  <c r="BH93" i="6"/>
  <c r="BG93" i="6"/>
  <c r="AQ142" i="6"/>
  <c r="AO142" i="6"/>
  <c r="AP142" i="6"/>
  <c r="AO125" i="6"/>
  <c r="AN125" i="6"/>
  <c r="AP125" i="6"/>
  <c r="AQ125" i="6"/>
  <c r="AO144" i="6"/>
  <c r="AN144" i="6"/>
  <c r="AQ144" i="6"/>
  <c r="AP144" i="6"/>
  <c r="BH65" i="6"/>
  <c r="BG65" i="6"/>
  <c r="BF65" i="6"/>
  <c r="BD65" i="6"/>
  <c r="AO90" i="6"/>
  <c r="AN90" i="6"/>
  <c r="AQ90" i="6"/>
  <c r="AP90" i="6"/>
  <c r="AO44" i="6"/>
  <c r="AN44" i="6"/>
  <c r="AP44" i="6"/>
  <c r="AQ44" i="6"/>
  <c r="BG47" i="6"/>
  <c r="BH47" i="6"/>
  <c r="AQ140" i="6"/>
  <c r="AO140" i="6"/>
  <c r="AN140" i="6"/>
  <c r="AP140" i="6"/>
  <c r="AO146" i="6"/>
  <c r="AN146" i="6"/>
  <c r="AQ146" i="6"/>
  <c r="AP146" i="6"/>
  <c r="AP65" i="6"/>
  <c r="AQ65" i="6"/>
  <c r="AO65" i="6"/>
  <c r="AN65" i="6"/>
  <c r="BH67" i="6"/>
  <c r="BG67" i="6"/>
  <c r="BG82" i="6"/>
  <c r="BF82" i="6"/>
  <c r="BD82" i="6"/>
  <c r="BH82" i="6"/>
  <c r="BG97" i="6"/>
  <c r="BH97" i="6"/>
  <c r="BG54" i="6"/>
  <c r="BH54" i="6"/>
  <c r="BH69" i="6"/>
  <c r="BG69" i="6"/>
  <c r="AO64" i="6"/>
  <c r="AN64" i="6"/>
  <c r="AP64" i="6"/>
  <c r="AQ64" i="6"/>
  <c r="BG123" i="6"/>
  <c r="BH123" i="6"/>
  <c r="BH3" i="6"/>
  <c r="BG3" i="6"/>
  <c r="BH35" i="6"/>
  <c r="BG35" i="6"/>
  <c r="BF35" i="6"/>
  <c r="BD35" i="6"/>
  <c r="AO51" i="6"/>
  <c r="AP51" i="6"/>
  <c r="AQ51" i="6"/>
  <c r="BG42" i="6"/>
  <c r="BH42" i="6"/>
  <c r="BH39" i="6"/>
  <c r="BG39" i="6"/>
  <c r="BG104" i="6"/>
  <c r="BF104" i="6"/>
  <c r="BD104" i="6"/>
  <c r="BH104" i="6"/>
  <c r="BH6" i="6"/>
  <c r="BG6" i="6"/>
  <c r="BF6" i="6"/>
  <c r="BD6" i="6"/>
  <c r="BH37" i="6"/>
  <c r="BG37" i="6"/>
  <c r="BF37" i="6"/>
  <c r="BD37" i="6"/>
  <c r="BG74" i="6"/>
  <c r="BF74" i="6"/>
  <c r="BD74" i="6"/>
  <c r="BH74" i="6"/>
  <c r="BH130" i="6"/>
  <c r="BG130" i="6"/>
  <c r="BG46" i="6"/>
  <c r="BH46" i="6"/>
  <c r="AO40" i="6"/>
  <c r="AP40" i="6"/>
  <c r="AQ40" i="6"/>
  <c r="BG131" i="6"/>
  <c r="BH131" i="6"/>
  <c r="AO109" i="6"/>
  <c r="AP109" i="6"/>
  <c r="AQ109" i="6"/>
  <c r="AO111" i="6"/>
  <c r="AP111" i="6"/>
  <c r="AQ111" i="6"/>
  <c r="AO86" i="6"/>
  <c r="AN86" i="6"/>
  <c r="AQ86" i="6"/>
  <c r="AP86" i="6"/>
  <c r="BG15" i="6"/>
  <c r="BH15" i="6"/>
  <c r="BG64" i="6"/>
  <c r="BH64" i="6"/>
  <c r="BH120" i="6"/>
  <c r="BG120" i="6"/>
  <c r="AP149" i="6"/>
  <c r="AO149" i="6"/>
  <c r="AQ149" i="6"/>
  <c r="AO74" i="6"/>
  <c r="AP74" i="6"/>
  <c r="AQ74" i="6"/>
  <c r="AA48" i="5"/>
  <c r="AB48" i="5"/>
  <c r="Y48" i="5"/>
  <c r="AE99" i="7"/>
  <c r="AD99" i="7"/>
  <c r="AG99" i="7"/>
  <c r="AB23" i="5"/>
  <c r="V23" i="5"/>
  <c r="AA23" i="5"/>
  <c r="AB57" i="5"/>
  <c r="Y57" i="5"/>
  <c r="AA57" i="5"/>
  <c r="AH154" i="5"/>
  <c r="AA83" i="7"/>
  <c r="AB83" i="7"/>
  <c r="X83" i="7"/>
  <c r="AB39" i="7"/>
  <c r="Y39" i="7"/>
  <c r="AA39" i="7"/>
  <c r="AB75" i="5"/>
  <c r="Y75" i="5"/>
  <c r="AA75" i="5"/>
  <c r="AA34" i="7"/>
  <c r="AB34" i="7"/>
  <c r="Y34" i="7"/>
  <c r="AA33" i="5"/>
  <c r="AB33" i="5"/>
  <c r="X33" i="5"/>
  <c r="AB157" i="5"/>
  <c r="Y157" i="5"/>
  <c r="AA157" i="5"/>
  <c r="AA134" i="5"/>
  <c r="AB134" i="5"/>
  <c r="Y134" i="5"/>
  <c r="AA86" i="5"/>
  <c r="AB86" i="5"/>
  <c r="Y86" i="5"/>
  <c r="AB103" i="5"/>
  <c r="Y103" i="5"/>
  <c r="AA103" i="5"/>
  <c r="AA112" i="5"/>
  <c r="AB112" i="5"/>
  <c r="Y112" i="5"/>
  <c r="AB66" i="5"/>
  <c r="Y66" i="5"/>
  <c r="AA66" i="5"/>
  <c r="AB132" i="5"/>
  <c r="Y132" i="5"/>
  <c r="AA132" i="5"/>
  <c r="AA93" i="7"/>
  <c r="AB93" i="7"/>
  <c r="Y93" i="7"/>
  <c r="AB159" i="5"/>
  <c r="Y159" i="5"/>
  <c r="AA159" i="5"/>
  <c r="AA160" i="5"/>
  <c r="AB160" i="5"/>
  <c r="Y160" i="5"/>
  <c r="AA79" i="5"/>
  <c r="AB79" i="5"/>
  <c r="Y79" i="5"/>
  <c r="AA22" i="7"/>
  <c r="AB22" i="7"/>
  <c r="V22" i="7"/>
  <c r="AB97" i="5"/>
  <c r="Y97" i="5"/>
  <c r="AA97" i="5"/>
  <c r="AB161" i="7"/>
  <c r="Y161" i="7"/>
  <c r="AA161" i="7"/>
  <c r="AA108" i="7"/>
  <c r="AB108" i="7"/>
  <c r="Y108" i="7"/>
  <c r="AB97" i="7"/>
  <c r="Y97" i="7"/>
  <c r="AA97" i="7"/>
  <c r="AB163" i="7"/>
  <c r="Y163" i="7"/>
  <c r="AA163" i="7"/>
  <c r="AA110" i="7"/>
  <c r="AB110" i="7"/>
  <c r="Y110" i="7"/>
  <c r="AE143" i="7"/>
  <c r="AG143" i="7"/>
  <c r="AD143" i="7"/>
  <c r="AE138" i="7"/>
  <c r="AD138" i="7"/>
  <c r="AG138" i="7"/>
  <c r="AG56" i="7"/>
  <c r="AD56" i="7"/>
  <c r="AE56" i="7"/>
  <c r="AB136" i="7"/>
  <c r="Y136" i="7"/>
  <c r="AA136" i="7"/>
  <c r="AB114" i="7"/>
  <c r="Y114" i="7"/>
  <c r="AA114" i="7"/>
  <c r="AB116" i="7"/>
  <c r="Y116" i="7"/>
  <c r="AA116" i="7"/>
  <c r="AB151" i="7"/>
  <c r="Y151" i="7"/>
  <c r="AA151" i="7"/>
  <c r="AE64" i="7"/>
  <c r="AD64" i="7"/>
  <c r="AG64" i="7"/>
  <c r="AG63" i="5"/>
  <c r="AE63" i="5"/>
  <c r="AD63" i="5"/>
  <c r="AB141" i="7"/>
  <c r="Y141" i="7"/>
  <c r="AA141" i="7"/>
  <c r="AB157" i="7"/>
  <c r="Y157" i="7"/>
  <c r="AA157" i="7"/>
  <c r="AB35" i="7"/>
  <c r="Y35" i="7"/>
  <c r="AA35" i="7"/>
  <c r="AA95" i="7"/>
  <c r="AB95" i="7"/>
  <c r="Y95" i="7"/>
  <c r="AH153" i="5"/>
  <c r="AA125" i="7"/>
  <c r="AB125" i="7"/>
  <c r="Y125" i="7"/>
  <c r="AH168" i="7"/>
  <c r="AH43" i="5"/>
  <c r="AH135" i="5"/>
  <c r="AH68" i="5"/>
  <c r="AH109" i="5"/>
  <c r="AZ26" i="5"/>
  <c r="AX26" i="5"/>
  <c r="AZ18" i="5"/>
  <c r="AX18" i="5"/>
  <c r="AH26" i="5"/>
  <c r="AH25" i="5"/>
  <c r="AZ38" i="5"/>
  <c r="AX38" i="5"/>
  <c r="AH165" i="7"/>
  <c r="AH87" i="5"/>
  <c r="AH28" i="5"/>
  <c r="AZ54" i="5"/>
  <c r="AX54" i="5"/>
  <c r="AZ50" i="5"/>
  <c r="AX50" i="5"/>
  <c r="AH83" i="5"/>
  <c r="AH27" i="5"/>
  <c r="AH67" i="7"/>
  <c r="AZ30" i="5"/>
  <c r="AX30" i="5"/>
  <c r="AH37" i="5"/>
  <c r="AH111" i="5"/>
  <c r="AH42" i="7"/>
  <c r="AZ14" i="5"/>
  <c r="AX14" i="5"/>
  <c r="AN126" i="6"/>
  <c r="AH50" i="5"/>
  <c r="AH90" i="7"/>
  <c r="AH79" i="7"/>
  <c r="AH57" i="7"/>
  <c r="AH161" i="5"/>
  <c r="AB139" i="5"/>
  <c r="Y139" i="5"/>
  <c r="AA139" i="5"/>
  <c r="AB107" i="7"/>
  <c r="Y107" i="7"/>
  <c r="AA107" i="7"/>
  <c r="AD30" i="7"/>
  <c r="AG30" i="7"/>
  <c r="AE30" i="7"/>
  <c r="AA128" i="5"/>
  <c r="AB128" i="5"/>
  <c r="Y128" i="5"/>
  <c r="AB73" i="5"/>
  <c r="Y73" i="5"/>
  <c r="AA73" i="5"/>
  <c r="AB133" i="5"/>
  <c r="Y133" i="5"/>
  <c r="AA133" i="5"/>
  <c r="AG37" i="6"/>
  <c r="AH37" i="6"/>
  <c r="AA91" i="7"/>
  <c r="AB91" i="7"/>
  <c r="Y91" i="7"/>
  <c r="AG124" i="7"/>
  <c r="AD124" i="7"/>
  <c r="AE124" i="7"/>
  <c r="AB154" i="7"/>
  <c r="Y154" i="7"/>
  <c r="AA154" i="7"/>
  <c r="AA126" i="5"/>
  <c r="AB126" i="5"/>
  <c r="Y126" i="5"/>
  <c r="AE106" i="7"/>
  <c r="AD106" i="7"/>
  <c r="AG106" i="7"/>
  <c r="AE104" i="7"/>
  <c r="AG104" i="7"/>
  <c r="AD104" i="7"/>
  <c r="AE41" i="7"/>
  <c r="AG41" i="7"/>
  <c r="AD41" i="7"/>
  <c r="AA37" i="7"/>
  <c r="AB37" i="7"/>
  <c r="Y37" i="7"/>
  <c r="AB131" i="7"/>
  <c r="Y131" i="7"/>
  <c r="AA131" i="7"/>
  <c r="AB105" i="5"/>
  <c r="Y105" i="5"/>
  <c r="AA105" i="5"/>
  <c r="AH86" i="7"/>
  <c r="AA50" i="7"/>
  <c r="AB50" i="7"/>
  <c r="Y50" i="7"/>
  <c r="AZ24" i="5"/>
  <c r="AX24" i="5"/>
  <c r="AZ20" i="5"/>
  <c r="AX20" i="5"/>
  <c r="AN113" i="6"/>
  <c r="AH152" i="5"/>
  <c r="AH75" i="7"/>
  <c r="AB144" i="5"/>
  <c r="Y144" i="5"/>
  <c r="AA144" i="5"/>
  <c r="J12" i="6"/>
  <c r="J13" i="6"/>
  <c r="I15" i="6"/>
  <c r="J14" i="6"/>
  <c r="AH21" i="7"/>
  <c r="AH46" i="5"/>
  <c r="AH162" i="5"/>
  <c r="AZ37" i="5"/>
  <c r="AX37" i="5"/>
  <c r="AA104" i="5"/>
  <c r="AB104" i="5"/>
  <c r="Y104" i="5"/>
  <c r="AH64" i="5"/>
  <c r="AH107" i="5"/>
  <c r="AA107" i="5"/>
  <c r="AZ4" i="5"/>
  <c r="AX4" i="5"/>
  <c r="AH53" i="7"/>
  <c r="AZ7" i="5"/>
  <c r="AX7" i="5"/>
  <c r="AH76" i="7"/>
  <c r="AH74" i="5"/>
  <c r="AZ46" i="5"/>
  <c r="AX46" i="5"/>
  <c r="AH23" i="7"/>
  <c r="AH138" i="5"/>
  <c r="AZ13" i="5"/>
  <c r="AX13" i="5"/>
  <c r="AH39" i="5"/>
  <c r="AH80" i="7"/>
  <c r="AH84" i="6"/>
  <c r="AG84" i="6"/>
  <c r="AE155" i="7"/>
  <c r="AD155" i="7"/>
  <c r="AG155" i="7"/>
  <c r="AE100" i="7"/>
  <c r="AD100" i="7"/>
  <c r="AG100" i="7"/>
  <c r="AB150" i="7"/>
  <c r="Y150" i="7"/>
  <c r="AA150" i="7"/>
  <c r="AB149" i="7"/>
  <c r="Y149" i="7"/>
  <c r="AA149" i="7"/>
  <c r="AE135" i="7"/>
  <c r="AG135" i="7"/>
  <c r="AD135" i="7"/>
  <c r="AE102" i="7"/>
  <c r="AG102" i="7"/>
  <c r="AD102" i="7"/>
  <c r="AA49" i="7"/>
  <c r="AB49" i="7"/>
  <c r="Y49" i="7"/>
  <c r="AA95" i="5"/>
  <c r="AB95" i="5"/>
  <c r="Y95" i="5"/>
  <c r="AA84" i="5"/>
  <c r="AB84" i="5"/>
  <c r="Y84" i="5"/>
  <c r="AB31" i="7"/>
  <c r="Y31" i="7"/>
  <c r="AA31" i="7"/>
  <c r="AB81" i="5"/>
  <c r="Y81" i="5"/>
  <c r="AA81" i="5"/>
  <c r="AA101" i="5"/>
  <c r="AB101" i="5"/>
  <c r="Y101" i="5"/>
  <c r="AB144" i="7"/>
  <c r="Y144" i="7"/>
  <c r="AA144" i="7"/>
  <c r="AB142" i="7"/>
  <c r="Y142" i="7"/>
  <c r="AA142" i="7"/>
  <c r="AE72" i="7"/>
  <c r="AD72" i="7"/>
  <c r="AG72" i="7"/>
  <c r="AA132" i="7"/>
  <c r="AB132" i="7"/>
  <c r="Y132" i="7"/>
  <c r="AA105" i="7"/>
  <c r="AB105" i="7"/>
  <c r="Y105" i="7"/>
  <c r="AD123" i="7"/>
  <c r="AG123" i="7"/>
  <c r="AE123" i="7"/>
  <c r="AA113" i="7"/>
  <c r="AB113" i="7"/>
  <c r="X113" i="7"/>
  <c r="AA126" i="7"/>
  <c r="AB126" i="7"/>
  <c r="Y126" i="7"/>
  <c r="AB159" i="7"/>
  <c r="Y159" i="7"/>
  <c r="AA159" i="7"/>
  <c r="AB158" i="7"/>
  <c r="Y158" i="7"/>
  <c r="AA158" i="7"/>
  <c r="AE139" i="7"/>
  <c r="AD139" i="7"/>
  <c r="AG139" i="7"/>
  <c r="AE121" i="7"/>
  <c r="AG121" i="7"/>
  <c r="AD121" i="7"/>
  <c r="AE133" i="7"/>
  <c r="AD133" i="7"/>
  <c r="AG133" i="7"/>
  <c r="AE101" i="7"/>
  <c r="AD101" i="7"/>
  <c r="AG101" i="7"/>
  <c r="AE134" i="7"/>
  <c r="AD134" i="7"/>
  <c r="AG134" i="7"/>
  <c r="AB145" i="7"/>
  <c r="Y145" i="7"/>
  <c r="AA145" i="7"/>
  <c r="AB59" i="7"/>
  <c r="Y59" i="7"/>
  <c r="AA59" i="7"/>
  <c r="AA115" i="5"/>
  <c r="AB115" i="5"/>
  <c r="Y115" i="5"/>
  <c r="AB148" i="7"/>
  <c r="Y148" i="7"/>
  <c r="AA148" i="7"/>
  <c r="AZ29" i="5"/>
  <c r="AX29" i="5"/>
  <c r="AA62" i="5"/>
  <c r="AB62" i="5"/>
  <c r="Y62" i="5"/>
  <c r="AH28" i="7"/>
  <c r="AH31" i="5"/>
  <c r="AZ32" i="5"/>
  <c r="AX32" i="5"/>
  <c r="AH145" i="5"/>
  <c r="AG128" i="6"/>
  <c r="AH128" i="6"/>
  <c r="AH81" i="7"/>
  <c r="AH24" i="5"/>
  <c r="AH140" i="5"/>
  <c r="AH35" i="5"/>
  <c r="AH46" i="7"/>
  <c r="AH68" i="7"/>
  <c r="AH67" i="5"/>
  <c r="AH24" i="7"/>
  <c r="AH88" i="5"/>
  <c r="AH129" i="5"/>
  <c r="AA54" i="5"/>
  <c r="AB54" i="5"/>
  <c r="Y54" i="5"/>
  <c r="AB148" i="5"/>
  <c r="Y148" i="5"/>
  <c r="AA148" i="5"/>
  <c r="AB85" i="7"/>
  <c r="X85" i="7"/>
  <c r="AA85" i="7"/>
  <c r="AH45" i="5"/>
  <c r="AA91" i="5"/>
  <c r="AB91" i="5"/>
  <c r="Y91" i="5"/>
  <c r="AZ48" i="5"/>
  <c r="AX48" i="5"/>
  <c r="AA92" i="5"/>
  <c r="AB92" i="5"/>
  <c r="Y92" i="5"/>
  <c r="AA70" i="5"/>
  <c r="AB70" i="5"/>
  <c r="Y70" i="5"/>
  <c r="AB113" i="5"/>
  <c r="Y113" i="5"/>
  <c r="AA113" i="5"/>
  <c r="AB90" i="5"/>
  <c r="Y90" i="5"/>
  <c r="AA90" i="5"/>
  <c r="AA146" i="5"/>
  <c r="AB146" i="5"/>
  <c r="Y146" i="5"/>
  <c r="AZ44" i="5"/>
  <c r="AX44" i="5"/>
  <c r="AA66" i="7"/>
  <c r="AB66" i="7"/>
  <c r="X66" i="7"/>
  <c r="AA89" i="7"/>
  <c r="AB89" i="7"/>
  <c r="Y89" i="7"/>
  <c r="AB87" i="7"/>
  <c r="Y87" i="7"/>
  <c r="AA87" i="7"/>
  <c r="AA98" i="5"/>
  <c r="AB98" i="5"/>
  <c r="Y98" i="5"/>
  <c r="AA36" i="5"/>
  <c r="AB36" i="5"/>
  <c r="X36" i="5"/>
  <c r="AE152" i="7"/>
  <c r="AD152" i="7"/>
  <c r="AG152" i="7"/>
  <c r="AE153" i="7"/>
  <c r="AD153" i="7"/>
  <c r="AG153" i="7"/>
  <c r="AB65" i="5"/>
  <c r="Y65" i="5"/>
  <c r="AA65" i="5"/>
  <c r="AD92" i="7"/>
  <c r="AG92" i="7"/>
  <c r="AE92" i="7"/>
  <c r="AE120" i="7"/>
  <c r="AD120" i="7"/>
  <c r="AG120" i="7"/>
  <c r="AB160" i="7"/>
  <c r="Y160" i="7"/>
  <c r="AA160" i="7"/>
  <c r="AB147" i="7"/>
  <c r="Y147" i="7"/>
  <c r="AA147" i="7"/>
  <c r="AA127" i="7"/>
  <c r="AB127" i="7"/>
  <c r="Y127" i="7"/>
  <c r="AH110" i="6"/>
  <c r="AG110" i="6"/>
  <c r="AA40" i="7"/>
  <c r="AB40" i="7"/>
  <c r="Y40" i="7"/>
  <c r="AB166" i="7"/>
  <c r="Y166" i="7"/>
  <c r="AA166" i="7"/>
  <c r="AB63" i="7"/>
  <c r="Y63" i="7"/>
  <c r="AA63" i="7"/>
  <c r="AA76" i="5"/>
  <c r="AB76" i="5"/>
  <c r="Y76" i="5"/>
  <c r="AB156" i="5"/>
  <c r="Y156" i="5"/>
  <c r="AA156" i="5"/>
  <c r="AA82" i="5"/>
  <c r="AB82" i="5"/>
  <c r="Y82" i="5"/>
  <c r="AH69" i="6"/>
  <c r="AG69" i="6"/>
  <c r="AB33" i="7"/>
  <c r="Y33" i="7"/>
  <c r="AA33" i="7"/>
  <c r="AA42" i="5"/>
  <c r="AB42" i="5"/>
  <c r="X42" i="5"/>
  <c r="AB137" i="5"/>
  <c r="Y137" i="5"/>
  <c r="AA137" i="5"/>
  <c r="AA80" i="5"/>
  <c r="AB80" i="5"/>
  <c r="Y80" i="5"/>
  <c r="AA73" i="7"/>
  <c r="AB73" i="7"/>
  <c r="Y73" i="7"/>
  <c r="AB77" i="7"/>
  <c r="X77" i="7"/>
  <c r="AA77" i="7"/>
  <c r="AE48" i="7"/>
  <c r="AG48" i="7"/>
  <c r="AD48" i="7"/>
  <c r="AB65" i="7"/>
  <c r="X65" i="7"/>
  <c r="AA65" i="7"/>
  <c r="AE112" i="7"/>
  <c r="AD112" i="7"/>
  <c r="AG112" i="7"/>
  <c r="AB44" i="5"/>
  <c r="Y44" i="5"/>
  <c r="AA44" i="5"/>
  <c r="AB89" i="5"/>
  <c r="Y89" i="5"/>
  <c r="AA89" i="5"/>
  <c r="AA130" i="7"/>
  <c r="AB130" i="7"/>
  <c r="Y130" i="7"/>
  <c r="AB56" i="5"/>
  <c r="Y56" i="5"/>
  <c r="AA56" i="5"/>
  <c r="AA60" i="5"/>
  <c r="AB60" i="5"/>
  <c r="Y60" i="5"/>
  <c r="AB120" i="5"/>
  <c r="Y120" i="5"/>
  <c r="AA120" i="5"/>
  <c r="AN129" i="6"/>
  <c r="AZ27" i="5"/>
  <c r="AX27" i="5"/>
  <c r="AH49" i="5"/>
  <c r="AH158" i="5"/>
  <c r="AH44" i="7"/>
  <c r="AH94" i="5"/>
  <c r="AH164" i="7"/>
  <c r="AH25" i="7"/>
  <c r="AH22" i="5"/>
  <c r="AE128" i="7"/>
  <c r="AD128" i="7"/>
  <c r="AG128" i="7"/>
  <c r="AN75" i="6"/>
  <c r="AH70" i="7"/>
  <c r="AH102" i="5"/>
  <c r="AZ10" i="5"/>
  <c r="AX10" i="5"/>
  <c r="AH74" i="7"/>
  <c r="AZ21" i="5"/>
  <c r="AX21" i="5"/>
  <c r="AH21" i="5"/>
  <c r="AZ15" i="5"/>
  <c r="AX15" i="5"/>
  <c r="AH78" i="5"/>
  <c r="AH55" i="7"/>
  <c r="AH47" i="7"/>
  <c r="AH52" i="7"/>
  <c r="AH60" i="7"/>
  <c r="AZ40" i="5"/>
  <c r="AX40" i="5"/>
  <c r="AH167" i="7"/>
  <c r="AH51" i="7"/>
  <c r="AZ45" i="5"/>
  <c r="AX45" i="5"/>
  <c r="AH32" i="7"/>
  <c r="AZ33" i="5"/>
  <c r="AX33" i="5"/>
  <c r="AB122" i="7"/>
  <c r="Y122" i="7"/>
  <c r="AA122" i="7"/>
  <c r="AB137" i="7"/>
  <c r="Y137" i="7"/>
  <c r="AA137" i="7"/>
  <c r="AB61" i="7"/>
  <c r="Y61" i="7"/>
  <c r="AA61" i="7"/>
  <c r="AA36" i="7"/>
  <c r="AB36" i="7"/>
  <c r="Y36" i="7"/>
  <c r="AA130" i="5"/>
  <c r="AB130" i="5"/>
  <c r="Y130" i="5"/>
  <c r="AB41" i="5"/>
  <c r="X41" i="5"/>
  <c r="AA41" i="5"/>
  <c r="AA142" i="5"/>
  <c r="AB142" i="5"/>
  <c r="Y142" i="5"/>
  <c r="AA106" i="5"/>
  <c r="AB106" i="5"/>
  <c r="Y106" i="5"/>
  <c r="AA51" i="5"/>
  <c r="AB51" i="5"/>
  <c r="Y51" i="5"/>
  <c r="AB118" i="5"/>
  <c r="Y118" i="5"/>
  <c r="AA118" i="5"/>
  <c r="AE162" i="7"/>
  <c r="AD162" i="7"/>
  <c r="AG162" i="7"/>
  <c r="AE129" i="7"/>
  <c r="AD129" i="7"/>
  <c r="AG129" i="7"/>
  <c r="AB115" i="7"/>
  <c r="Y115" i="7"/>
  <c r="AA115" i="7"/>
  <c r="AA69" i="5"/>
  <c r="AB69" i="5"/>
  <c r="Y69" i="5"/>
  <c r="AE146" i="7"/>
  <c r="AD146" i="7"/>
  <c r="AG146" i="7"/>
  <c r="AA32" i="5"/>
  <c r="AB32" i="5"/>
  <c r="X32" i="5"/>
  <c r="AD61" i="5"/>
  <c r="AE61" i="5"/>
  <c r="AG61" i="5"/>
  <c r="AB156" i="7"/>
  <c r="Y156" i="7"/>
  <c r="AA156" i="7"/>
  <c r="AG53" i="5"/>
  <c r="AD53" i="5"/>
  <c r="AE53" i="5"/>
  <c r="AA96" i="7"/>
  <c r="AB96" i="7"/>
  <c r="Y96" i="7"/>
  <c r="AB125" i="5"/>
  <c r="Y125" i="5"/>
  <c r="AA125" i="5"/>
  <c r="AE27" i="7"/>
  <c r="AG27" i="7"/>
  <c r="AD27" i="7"/>
  <c r="AB62" i="7"/>
  <c r="Y62" i="7"/>
  <c r="AA62" i="7"/>
  <c r="AD110" i="5"/>
  <c r="AE110" i="5"/>
  <c r="AG110" i="5"/>
  <c r="AB140" i="7"/>
  <c r="Y140" i="7"/>
  <c r="AA140" i="7"/>
  <c r="AB98" i="7"/>
  <c r="Y98" i="7"/>
  <c r="AA98" i="7"/>
  <c r="AH149" i="5"/>
  <c r="AA78" i="7"/>
  <c r="AB78" i="7"/>
  <c r="Y78" i="7"/>
  <c r="AN61" i="6"/>
  <c r="AH136" i="5"/>
  <c r="AB71" i="7"/>
  <c r="Y71" i="7"/>
  <c r="AA71" i="7"/>
  <c r="AH141" i="5"/>
  <c r="AB96" i="5"/>
  <c r="Y96" i="5"/>
  <c r="AA96" i="5"/>
  <c r="AB29" i="5"/>
  <c r="X29" i="5"/>
  <c r="AA29" i="5"/>
  <c r="AH34" i="5"/>
  <c r="AA71" i="5"/>
  <c r="AB71" i="5"/>
  <c r="Y71" i="5"/>
  <c r="AE118" i="7"/>
  <c r="AD118" i="7"/>
  <c r="AG118" i="7"/>
  <c r="AH88" i="7"/>
  <c r="AB150" i="5"/>
  <c r="Y150" i="5"/>
  <c r="AA150" i="5"/>
  <c r="AB72" i="5"/>
  <c r="Y72" i="5"/>
  <c r="AA72" i="5"/>
  <c r="AA151" i="5"/>
  <c r="AB151" i="5"/>
  <c r="Y151" i="5"/>
  <c r="AA26" i="7"/>
  <c r="AB26" i="7"/>
  <c r="Y26" i="7"/>
  <c r="AB47" i="5"/>
  <c r="Y47" i="5"/>
  <c r="AA47" i="5"/>
  <c r="AH131" i="5"/>
  <c r="AA143" i="5"/>
  <c r="AB143" i="5"/>
  <c r="Y143" i="5"/>
  <c r="AZ58" i="5"/>
  <c r="AX58" i="5"/>
  <c r="AH84" i="7"/>
  <c r="AG89" i="5"/>
  <c r="AE89" i="5"/>
  <c r="AD89" i="5"/>
  <c r="AE127" i="7"/>
  <c r="AG127" i="7"/>
  <c r="AD127" i="7"/>
  <c r="AG54" i="5"/>
  <c r="AD54" i="5"/>
  <c r="AE54" i="5"/>
  <c r="AA46" i="5"/>
  <c r="AB46" i="5"/>
  <c r="Y46" i="5"/>
  <c r="AK37" i="6"/>
  <c r="AJ37" i="6"/>
  <c r="AM37" i="6"/>
  <c r="AB153" i="5"/>
  <c r="Y153" i="5"/>
  <c r="AA153" i="5"/>
  <c r="AG65" i="6"/>
  <c r="AH65" i="6"/>
  <c r="AH46" i="6"/>
  <c r="AG46" i="6"/>
  <c r="AG134" i="6"/>
  <c r="AH134" i="6"/>
  <c r="AH139" i="6"/>
  <c r="AG139" i="6"/>
  <c r="AH135" i="6"/>
  <c r="AG135" i="6"/>
  <c r="AD130" i="5"/>
  <c r="AE130" i="5"/>
  <c r="AG130" i="5"/>
  <c r="AA47" i="7"/>
  <c r="AB47" i="7"/>
  <c r="Y47" i="7"/>
  <c r="AB102" i="5"/>
  <c r="Y102" i="5"/>
  <c r="AA102" i="5"/>
  <c r="AA164" i="7"/>
  <c r="AB164" i="7"/>
  <c r="Y164" i="7"/>
  <c r="AD82" i="5"/>
  <c r="AE82" i="5"/>
  <c r="AG82" i="5"/>
  <c r="AE166" i="7"/>
  <c r="AG166" i="7"/>
  <c r="AD166" i="7"/>
  <c r="AE147" i="7"/>
  <c r="AD147" i="7"/>
  <c r="AG147" i="7"/>
  <c r="AA45" i="5"/>
  <c r="AB45" i="5"/>
  <c r="Y45" i="5"/>
  <c r="AB129" i="5"/>
  <c r="Y129" i="5"/>
  <c r="AA129" i="5"/>
  <c r="AA24" i="5"/>
  <c r="AB24" i="5"/>
  <c r="W24" i="5"/>
  <c r="AE132" i="7"/>
  <c r="AG132" i="7"/>
  <c r="AD132" i="7"/>
  <c r="AB21" i="7"/>
  <c r="V21" i="7"/>
  <c r="AA21" i="7"/>
  <c r="AG113" i="6"/>
  <c r="AH113" i="6"/>
  <c r="AE131" i="7"/>
  <c r="AG131" i="7"/>
  <c r="AD131" i="7"/>
  <c r="AD133" i="5"/>
  <c r="AE133" i="5"/>
  <c r="AG133" i="5"/>
  <c r="AA161" i="5"/>
  <c r="AB161" i="5"/>
  <c r="Y161" i="5"/>
  <c r="AB111" i="5"/>
  <c r="Y111" i="5"/>
  <c r="AA111" i="5"/>
  <c r="AA28" i="5"/>
  <c r="AB28" i="5"/>
  <c r="X28" i="5"/>
  <c r="AB109" i="5"/>
  <c r="Y109" i="5"/>
  <c r="AA109" i="5"/>
  <c r="AE116" i="7"/>
  <c r="AG116" i="7"/>
  <c r="AD116" i="7"/>
  <c r="AE110" i="7"/>
  <c r="AG110" i="7"/>
  <c r="AD110" i="7"/>
  <c r="AG160" i="5"/>
  <c r="AE160" i="5"/>
  <c r="AD160" i="5"/>
  <c r="AD134" i="5"/>
  <c r="AE134" i="5"/>
  <c r="AG134" i="5"/>
  <c r="AD23" i="5"/>
  <c r="AE23" i="5"/>
  <c r="AG23" i="5"/>
  <c r="BF64" i="6"/>
  <c r="BD64" i="6"/>
  <c r="AN111" i="6"/>
  <c r="AN40" i="6"/>
  <c r="BF42" i="6"/>
  <c r="BD42" i="6"/>
  <c r="BF54" i="6"/>
  <c r="BD54" i="6"/>
  <c r="AN161" i="6"/>
  <c r="BF62" i="6"/>
  <c r="BD62" i="6"/>
  <c r="AN106" i="6"/>
  <c r="BF30" i="6"/>
  <c r="BD30" i="6"/>
  <c r="BF119" i="6"/>
  <c r="BD119" i="6"/>
  <c r="BF68" i="6"/>
  <c r="BD68" i="6"/>
  <c r="AN157" i="6"/>
  <c r="AN99" i="6"/>
  <c r="BF24" i="6"/>
  <c r="BD24" i="6"/>
  <c r="AN36" i="6"/>
  <c r="AN25" i="6"/>
  <c r="BF49" i="6"/>
  <c r="BD49" i="6"/>
  <c r="BF108" i="6"/>
  <c r="BD108" i="6"/>
  <c r="AN23" i="6"/>
  <c r="AN148" i="6"/>
  <c r="AG63" i="6"/>
  <c r="AH63" i="6"/>
  <c r="AG29" i="6"/>
  <c r="AH29" i="6"/>
  <c r="AH43" i="6"/>
  <c r="AG43" i="6"/>
  <c r="BF125" i="6"/>
  <c r="BD125" i="6"/>
  <c r="AN72" i="6"/>
  <c r="AE143" i="5"/>
  <c r="AG143" i="5"/>
  <c r="AD143" i="5"/>
  <c r="AB25" i="7"/>
  <c r="Y25" i="7"/>
  <c r="AA25" i="7"/>
  <c r="AG91" i="5"/>
  <c r="AD91" i="5"/>
  <c r="AE91" i="5"/>
  <c r="AG126" i="7"/>
  <c r="AD126" i="7"/>
  <c r="AE126" i="7"/>
  <c r="AH90" i="6"/>
  <c r="AG90" i="6"/>
  <c r="AH107" i="6"/>
  <c r="AG107" i="6"/>
  <c r="AG136" i="6"/>
  <c r="AH136" i="6"/>
  <c r="AH150" i="6"/>
  <c r="AG150" i="6"/>
  <c r="AH50" i="6"/>
  <c r="AG50" i="6"/>
  <c r="AG147" i="6"/>
  <c r="AH147" i="6"/>
  <c r="AB131" i="5"/>
  <c r="Y131" i="5"/>
  <c r="AA131" i="5"/>
  <c r="AE71" i="5"/>
  <c r="AD71" i="5"/>
  <c r="AG71" i="5"/>
  <c r="AE140" i="7"/>
  <c r="AG140" i="7"/>
  <c r="AD140" i="7"/>
  <c r="AE51" i="5"/>
  <c r="AG51" i="5"/>
  <c r="AD51" i="5"/>
  <c r="AE47" i="5"/>
  <c r="AG47" i="5"/>
  <c r="AD47" i="5"/>
  <c r="AE150" i="5"/>
  <c r="AG150" i="5"/>
  <c r="AD150" i="5"/>
  <c r="AB34" i="5"/>
  <c r="X34" i="5"/>
  <c r="AA34" i="5"/>
  <c r="AB136" i="5"/>
  <c r="Y136" i="5"/>
  <c r="AA136" i="5"/>
  <c r="AE156" i="7"/>
  <c r="AD156" i="7"/>
  <c r="AG156" i="7"/>
  <c r="AA32" i="7"/>
  <c r="AB32" i="7"/>
  <c r="Y32" i="7"/>
  <c r="AB55" i="7"/>
  <c r="Y55" i="7"/>
  <c r="AA55" i="7"/>
  <c r="AB70" i="7"/>
  <c r="X70" i="7"/>
  <c r="AA70" i="7"/>
  <c r="AB94" i="5"/>
  <c r="Y94" i="5"/>
  <c r="AA94" i="5"/>
  <c r="AD44" i="5"/>
  <c r="AG44" i="5"/>
  <c r="AE44" i="5"/>
  <c r="AD77" i="7"/>
  <c r="AG77" i="7"/>
  <c r="AE77" i="7"/>
  <c r="AE156" i="5"/>
  <c r="AG156" i="5"/>
  <c r="AD156" i="5"/>
  <c r="AG89" i="7"/>
  <c r="AD89" i="7"/>
  <c r="AE89" i="7"/>
  <c r="AD85" i="7"/>
  <c r="AG85" i="7"/>
  <c r="AE85" i="7"/>
  <c r="AB88" i="5"/>
  <c r="Y88" i="5"/>
  <c r="AA88" i="5"/>
  <c r="AA81" i="7"/>
  <c r="AB81" i="7"/>
  <c r="X81" i="7"/>
  <c r="AE62" i="5"/>
  <c r="AG62" i="5"/>
  <c r="AD62" i="5"/>
  <c r="AE145" i="7"/>
  <c r="AD145" i="7"/>
  <c r="AG145" i="7"/>
  <c r="AE113" i="7"/>
  <c r="AD113" i="7"/>
  <c r="AG113" i="7"/>
  <c r="AE101" i="5"/>
  <c r="AD101" i="5"/>
  <c r="AG101" i="5"/>
  <c r="AD95" i="5"/>
  <c r="AE95" i="5"/>
  <c r="AG95" i="5"/>
  <c r="AA138" i="5"/>
  <c r="AB138" i="5"/>
  <c r="Y138" i="5"/>
  <c r="K14" i="6"/>
  <c r="K15" i="6"/>
  <c r="J15" i="6"/>
  <c r="K12" i="6"/>
  <c r="K13" i="6"/>
  <c r="AE107" i="7"/>
  <c r="AD107" i="7"/>
  <c r="AG107" i="7"/>
  <c r="AA57" i="7"/>
  <c r="AB57" i="7"/>
  <c r="Y57" i="7"/>
  <c r="AB37" i="5"/>
  <c r="X37" i="5"/>
  <c r="AA37" i="5"/>
  <c r="AA87" i="5"/>
  <c r="AB87" i="5"/>
  <c r="Y87" i="5"/>
  <c r="AA68" i="5"/>
  <c r="AB68" i="5"/>
  <c r="Y68" i="5"/>
  <c r="AE95" i="7"/>
  <c r="AD95" i="7"/>
  <c r="AG95" i="7"/>
  <c r="AE163" i="7"/>
  <c r="AD163" i="7"/>
  <c r="AG163" i="7"/>
  <c r="AD97" i="5"/>
  <c r="AE97" i="5"/>
  <c r="AG97" i="5"/>
  <c r="AD159" i="5"/>
  <c r="AE159" i="5"/>
  <c r="AG159" i="5"/>
  <c r="AE157" i="5"/>
  <c r="AG157" i="5"/>
  <c r="AD157" i="5"/>
  <c r="AD39" i="7"/>
  <c r="AG39" i="7"/>
  <c r="AE39" i="7"/>
  <c r="AN74" i="6"/>
  <c r="BF123" i="6"/>
  <c r="BD123" i="6"/>
  <c r="BF47" i="6"/>
  <c r="BD47" i="6"/>
  <c r="AN142" i="6"/>
  <c r="BF121" i="6"/>
  <c r="BD121" i="6"/>
  <c r="BF20" i="6"/>
  <c r="BD20" i="6"/>
  <c r="AG120" i="6"/>
  <c r="AH120" i="6"/>
  <c r="AN121" i="6"/>
  <c r="AN76" i="6"/>
  <c r="AN88" i="6"/>
  <c r="BF127" i="6"/>
  <c r="BD127" i="6"/>
  <c r="AN94" i="6"/>
  <c r="BF36" i="6"/>
  <c r="BD36" i="6"/>
  <c r="AN127" i="6"/>
  <c r="BF76" i="6"/>
  <c r="BD76" i="6"/>
  <c r="BF57" i="6"/>
  <c r="BD57" i="6"/>
  <c r="AH155" i="6"/>
  <c r="AG155" i="6"/>
  <c r="BF106" i="6"/>
  <c r="BD106" i="6"/>
  <c r="AN62" i="6"/>
  <c r="AN95" i="6"/>
  <c r="AG85" i="6"/>
  <c r="AH85" i="6"/>
  <c r="BF80" i="6"/>
  <c r="BD80" i="6"/>
  <c r="BF129" i="6"/>
  <c r="BD129" i="6"/>
  <c r="AG81" i="6"/>
  <c r="AH81" i="6"/>
  <c r="BF53" i="6"/>
  <c r="BD53" i="6"/>
  <c r="AN58" i="6"/>
  <c r="BF105" i="6"/>
  <c r="BD105" i="6"/>
  <c r="AN42" i="6"/>
  <c r="BF21" i="6"/>
  <c r="BD21" i="6"/>
  <c r="AN91" i="6"/>
  <c r="AH79" i="6"/>
  <c r="AG79" i="6"/>
  <c r="AN38" i="6"/>
  <c r="AH116" i="6"/>
  <c r="AG116" i="6"/>
  <c r="AG57" i="6"/>
  <c r="AH57" i="6"/>
  <c r="AB52" i="7"/>
  <c r="Y52" i="7"/>
  <c r="AA52" i="7"/>
  <c r="AD113" i="5"/>
  <c r="AE113" i="5"/>
  <c r="AG113" i="5"/>
  <c r="AA39" i="5"/>
  <c r="AB39" i="5"/>
  <c r="X39" i="5"/>
  <c r="AH54" i="6"/>
  <c r="AG54" i="6"/>
  <c r="AG96" i="6"/>
  <c r="AH96" i="6"/>
  <c r="AD106" i="5"/>
  <c r="AG106" i="5"/>
  <c r="AE106" i="5"/>
  <c r="AE36" i="7"/>
  <c r="AG36" i="7"/>
  <c r="AD36" i="7"/>
  <c r="AB78" i="5"/>
  <c r="Y78" i="5"/>
  <c r="AA78" i="5"/>
  <c r="AH75" i="6"/>
  <c r="AG75" i="6"/>
  <c r="AA44" i="7"/>
  <c r="AB44" i="7"/>
  <c r="Y44" i="7"/>
  <c r="AE60" i="5"/>
  <c r="AG60" i="5"/>
  <c r="AD60" i="5"/>
  <c r="AD42" i="5"/>
  <c r="AG42" i="5"/>
  <c r="AE42" i="5"/>
  <c r="AE160" i="7"/>
  <c r="AD160" i="7"/>
  <c r="AG160" i="7"/>
  <c r="AG65" i="5"/>
  <c r="AD65" i="5"/>
  <c r="AE65" i="5"/>
  <c r="AG70" i="5"/>
  <c r="AD70" i="5"/>
  <c r="AE70" i="5"/>
  <c r="AA24" i="7"/>
  <c r="AB24" i="7"/>
  <c r="Y24" i="7"/>
  <c r="AE158" i="7"/>
  <c r="AG158" i="7"/>
  <c r="AD158" i="7"/>
  <c r="AE81" i="5"/>
  <c r="AG81" i="5"/>
  <c r="AD81" i="5"/>
  <c r="AE149" i="7"/>
  <c r="AD149" i="7"/>
  <c r="AG149" i="7"/>
  <c r="AB23" i="7"/>
  <c r="V23" i="7"/>
  <c r="AA23" i="7"/>
  <c r="AB64" i="5"/>
  <c r="Y64" i="5"/>
  <c r="AA64" i="5"/>
  <c r="AE73" i="5"/>
  <c r="AD73" i="5"/>
  <c r="AG73" i="5"/>
  <c r="AA79" i="7"/>
  <c r="AB79" i="7"/>
  <c r="Y79" i="7"/>
  <c r="AA165" i="7"/>
  <c r="AB165" i="7"/>
  <c r="Y165" i="7"/>
  <c r="AB135" i="5"/>
  <c r="Y135" i="5"/>
  <c r="AA135" i="5"/>
  <c r="AE35" i="7"/>
  <c r="AG35" i="7"/>
  <c r="AD35" i="7"/>
  <c r="AE114" i="7"/>
  <c r="AG114" i="7"/>
  <c r="AD114" i="7"/>
  <c r="AG112" i="5"/>
  <c r="AE112" i="5"/>
  <c r="AD112" i="5"/>
  <c r="BF15" i="6"/>
  <c r="BD15" i="6"/>
  <c r="BF46" i="6"/>
  <c r="BD46" i="6"/>
  <c r="BF97" i="6"/>
  <c r="BD97" i="6"/>
  <c r="AN112" i="6"/>
  <c r="BF32" i="6"/>
  <c r="BD32" i="6"/>
  <c r="AN71" i="6"/>
  <c r="AN145" i="6"/>
  <c r="AN119" i="6"/>
  <c r="BF115" i="6"/>
  <c r="BD115" i="6"/>
  <c r="AN118" i="6"/>
  <c r="AN35" i="6"/>
  <c r="BF44" i="6"/>
  <c r="BD44" i="6"/>
  <c r="BF22" i="6"/>
  <c r="BD22" i="6"/>
  <c r="AN41" i="6"/>
  <c r="AN100" i="6"/>
  <c r="BF90" i="6"/>
  <c r="BD90" i="6"/>
  <c r="BF98" i="6"/>
  <c r="BD98" i="6"/>
  <c r="AN28" i="6"/>
  <c r="AN156" i="6"/>
  <c r="AG159" i="6"/>
  <c r="AH159" i="6"/>
  <c r="BF60" i="6"/>
  <c r="BD60" i="6"/>
  <c r="BF58" i="6"/>
  <c r="BD58" i="6"/>
  <c r="AN73" i="6"/>
  <c r="BF103" i="6"/>
  <c r="BD103" i="6"/>
  <c r="AN104" i="6"/>
  <c r="BF112" i="6"/>
  <c r="BD112" i="6"/>
  <c r="AN27" i="6"/>
  <c r="AN55" i="6"/>
  <c r="BF107" i="6"/>
  <c r="BD107" i="6"/>
  <c r="AD122" i="7"/>
  <c r="AG122" i="7"/>
  <c r="AE122" i="7"/>
  <c r="AA152" i="5"/>
  <c r="AB152" i="5"/>
  <c r="Y152" i="5"/>
  <c r="AH83" i="6"/>
  <c r="AG83" i="6"/>
  <c r="AG29" i="5"/>
  <c r="AD29" i="5"/>
  <c r="AE29" i="5"/>
  <c r="AG125" i="5"/>
  <c r="AE125" i="5"/>
  <c r="AD125" i="5"/>
  <c r="AB88" i="7"/>
  <c r="X88" i="7"/>
  <c r="AA88" i="7"/>
  <c r="AD61" i="7"/>
  <c r="AG61" i="7"/>
  <c r="AE61" i="7"/>
  <c r="AB51" i="7"/>
  <c r="Y51" i="7"/>
  <c r="AA51" i="7"/>
  <c r="AB158" i="5"/>
  <c r="Y158" i="5"/>
  <c r="AA158" i="5"/>
  <c r="AE56" i="5"/>
  <c r="AD56" i="5"/>
  <c r="AG56" i="5"/>
  <c r="AD33" i="7"/>
  <c r="AG33" i="7"/>
  <c r="AE33" i="7"/>
  <c r="AE40" i="7"/>
  <c r="AD40" i="7"/>
  <c r="AG40" i="7"/>
  <c r="AD36" i="5"/>
  <c r="AE36" i="5"/>
  <c r="AG36" i="5"/>
  <c r="AD66" i="7"/>
  <c r="AG66" i="7"/>
  <c r="AE66" i="7"/>
  <c r="AG148" i="5"/>
  <c r="AD148" i="5"/>
  <c r="AE148" i="5"/>
  <c r="AA67" i="5"/>
  <c r="AB67" i="5"/>
  <c r="Y67" i="5"/>
  <c r="AJ128" i="6"/>
  <c r="AK128" i="6"/>
  <c r="AM128" i="6"/>
  <c r="AE148" i="7"/>
  <c r="AG148" i="7"/>
  <c r="AD148" i="7"/>
  <c r="AD49" i="7"/>
  <c r="AG49" i="7"/>
  <c r="AE49" i="7"/>
  <c r="AE37" i="7"/>
  <c r="AD37" i="7"/>
  <c r="AG37" i="7"/>
  <c r="AD139" i="5"/>
  <c r="AE139" i="5"/>
  <c r="AG139" i="5"/>
  <c r="AB90" i="7"/>
  <c r="Y90" i="7"/>
  <c r="AA90" i="7"/>
  <c r="AB67" i="7"/>
  <c r="X67" i="7"/>
  <c r="AA67" i="7"/>
  <c r="AA43" i="5"/>
  <c r="AB43" i="5"/>
  <c r="X43" i="5"/>
  <c r="AE97" i="7"/>
  <c r="AG97" i="7"/>
  <c r="AD97" i="7"/>
  <c r="AE103" i="5"/>
  <c r="AD103" i="5"/>
  <c r="AG103" i="5"/>
  <c r="AN149" i="6"/>
  <c r="AN109" i="6"/>
  <c r="BF130" i="6"/>
  <c r="BD130" i="6"/>
  <c r="AN51" i="6"/>
  <c r="BF93" i="6"/>
  <c r="BD93" i="6"/>
  <c r="BF26" i="6"/>
  <c r="BD26" i="6"/>
  <c r="AN102" i="6"/>
  <c r="BF84" i="6"/>
  <c r="BD84" i="6"/>
  <c r="AN39" i="6"/>
  <c r="AN162" i="6"/>
  <c r="BF43" i="6"/>
  <c r="BD43" i="6"/>
  <c r="AN143" i="6"/>
  <c r="AN78" i="6"/>
  <c r="BF12" i="6"/>
  <c r="BD12" i="6"/>
  <c r="BF55" i="6"/>
  <c r="BD55" i="6"/>
  <c r="AN117" i="6"/>
  <c r="AN33" i="6"/>
  <c r="AN132" i="6"/>
  <c r="BF61" i="6"/>
  <c r="BD61" i="6"/>
  <c r="BF111" i="6"/>
  <c r="BD111" i="6"/>
  <c r="BF83" i="6"/>
  <c r="BD83" i="6"/>
  <c r="AN89" i="6"/>
  <c r="BF4" i="6"/>
  <c r="BD4" i="6"/>
  <c r="BF41" i="6"/>
  <c r="BD41" i="6"/>
  <c r="BF91" i="6"/>
  <c r="BD91" i="6"/>
  <c r="AN32" i="6"/>
  <c r="AN114" i="6"/>
  <c r="AN80" i="6"/>
  <c r="AN141" i="6"/>
  <c r="AH133" i="6"/>
  <c r="AG133" i="6"/>
  <c r="AD72" i="5"/>
  <c r="AE72" i="5"/>
  <c r="AG72" i="5"/>
  <c r="AA140" i="5"/>
  <c r="AB140" i="5"/>
  <c r="Y140" i="5"/>
  <c r="AE154" i="7"/>
  <c r="AD154" i="7"/>
  <c r="AG154" i="7"/>
  <c r="AB42" i="7"/>
  <c r="Y42" i="7"/>
  <c r="AA42" i="7"/>
  <c r="AG75" i="5"/>
  <c r="AD75" i="5"/>
  <c r="AE75" i="5"/>
  <c r="AH125" i="6"/>
  <c r="AG125" i="6"/>
  <c r="AG34" i="6"/>
  <c r="AH34" i="6"/>
  <c r="AG24" i="6"/>
  <c r="AH24" i="6"/>
  <c r="AH61" i="6"/>
  <c r="AG61" i="6"/>
  <c r="AA84" i="7"/>
  <c r="AB84" i="7"/>
  <c r="Y84" i="7"/>
  <c r="AD26" i="7"/>
  <c r="AG26" i="7"/>
  <c r="AE26" i="7"/>
  <c r="AG96" i="5"/>
  <c r="AD96" i="5"/>
  <c r="AE96" i="5"/>
  <c r="AG78" i="7"/>
  <c r="AE78" i="7"/>
  <c r="AD78" i="7"/>
  <c r="AD69" i="5"/>
  <c r="AG69" i="5"/>
  <c r="AE69" i="5"/>
  <c r="AD142" i="5"/>
  <c r="AE142" i="5"/>
  <c r="AG142" i="5"/>
  <c r="AB167" i="7"/>
  <c r="Y167" i="7"/>
  <c r="AA167" i="7"/>
  <c r="AA21" i="5"/>
  <c r="AB21" i="5"/>
  <c r="V21" i="5"/>
  <c r="AB49" i="5"/>
  <c r="Y49" i="5"/>
  <c r="AA49" i="5"/>
  <c r="AD73" i="7"/>
  <c r="AE73" i="7"/>
  <c r="AG73" i="7"/>
  <c r="AJ110" i="6"/>
  <c r="AK110" i="6"/>
  <c r="AM110" i="6"/>
  <c r="AD146" i="5"/>
  <c r="AG146" i="5"/>
  <c r="AE146" i="5"/>
  <c r="AD92" i="5"/>
  <c r="AE92" i="5"/>
  <c r="AG92" i="5"/>
  <c r="AB68" i="7"/>
  <c r="X68" i="7"/>
  <c r="AA68" i="7"/>
  <c r="AA145" i="5"/>
  <c r="AB145" i="5"/>
  <c r="Y145" i="5"/>
  <c r="AE159" i="7"/>
  <c r="AD159" i="7"/>
  <c r="AG159" i="7"/>
  <c r="AE142" i="7"/>
  <c r="AD142" i="7"/>
  <c r="AG142" i="7"/>
  <c r="AE31" i="7"/>
  <c r="AD31" i="7"/>
  <c r="AG31" i="7"/>
  <c r="AE150" i="7"/>
  <c r="AD150" i="7"/>
  <c r="AG150" i="7"/>
  <c r="AJ84" i="6"/>
  <c r="AK84" i="6"/>
  <c r="AM84" i="6"/>
  <c r="AA74" i="5"/>
  <c r="AB74" i="5"/>
  <c r="Y74" i="5"/>
  <c r="AG104" i="5"/>
  <c r="AD104" i="5"/>
  <c r="AE104" i="5"/>
  <c r="AD144" i="5"/>
  <c r="AE144" i="5"/>
  <c r="AG144" i="5"/>
  <c r="AG50" i="7"/>
  <c r="AE50" i="7"/>
  <c r="AD50" i="7"/>
  <c r="AA50" i="5"/>
  <c r="AB50" i="5"/>
  <c r="Y50" i="5"/>
  <c r="AA27" i="5"/>
  <c r="AB27" i="5"/>
  <c r="X27" i="5"/>
  <c r="AA25" i="5"/>
  <c r="AB25" i="5"/>
  <c r="X25" i="5"/>
  <c r="AA168" i="7"/>
  <c r="AB168" i="7"/>
  <c r="Y168" i="7"/>
  <c r="AE157" i="7"/>
  <c r="AG157" i="7"/>
  <c r="AD157" i="7"/>
  <c r="AE136" i="7"/>
  <c r="AG136" i="7"/>
  <c r="AD136" i="7"/>
  <c r="AD22" i="7"/>
  <c r="AG22" i="7"/>
  <c r="AE22" i="7"/>
  <c r="AD93" i="7"/>
  <c r="AG93" i="7"/>
  <c r="AE93" i="7"/>
  <c r="AG33" i="5"/>
  <c r="AD33" i="5"/>
  <c r="AE33" i="5"/>
  <c r="AE83" i="7"/>
  <c r="AD83" i="7"/>
  <c r="AG83" i="7"/>
  <c r="AG64" i="6"/>
  <c r="AH64" i="6"/>
  <c r="AH146" i="6"/>
  <c r="AG146" i="6"/>
  <c r="AG44" i="6"/>
  <c r="AH44" i="6"/>
  <c r="AH144" i="6"/>
  <c r="AG144" i="6"/>
  <c r="AH60" i="6"/>
  <c r="AG60" i="6"/>
  <c r="AH26" i="6"/>
  <c r="AG26" i="6"/>
  <c r="AG56" i="6"/>
  <c r="AH56" i="6"/>
  <c r="AH59" i="6"/>
  <c r="AG59" i="6"/>
  <c r="AG66" i="6"/>
  <c r="AH66" i="6"/>
  <c r="AH97" i="6"/>
  <c r="AG97" i="6"/>
  <c r="AG138" i="6"/>
  <c r="AH138" i="6"/>
  <c r="AN77" i="6"/>
  <c r="AH49" i="6"/>
  <c r="AG49" i="6"/>
  <c r="AH30" i="6"/>
  <c r="AG30" i="6"/>
  <c r="AH101" i="6"/>
  <c r="AG101" i="6"/>
  <c r="AG47" i="6"/>
  <c r="AH47" i="6"/>
  <c r="AH98" i="6"/>
  <c r="AG98" i="6"/>
  <c r="AH45" i="6"/>
  <c r="AG45" i="6"/>
  <c r="AD32" i="5"/>
  <c r="AE32" i="5"/>
  <c r="AG32" i="5"/>
  <c r="AD137" i="5"/>
  <c r="AE137" i="5"/>
  <c r="AG137" i="5"/>
  <c r="AB28" i="7"/>
  <c r="Y28" i="7"/>
  <c r="AA28" i="7"/>
  <c r="AA53" i="7"/>
  <c r="AB53" i="7"/>
  <c r="Y53" i="7"/>
  <c r="AD66" i="5"/>
  <c r="AE66" i="5"/>
  <c r="AG66" i="5"/>
  <c r="AH124" i="6"/>
  <c r="AG124" i="6"/>
  <c r="AG82" i="6"/>
  <c r="AH82" i="6"/>
  <c r="AH93" i="6"/>
  <c r="AG93" i="6"/>
  <c r="AH115" i="6"/>
  <c r="AG115" i="6"/>
  <c r="AB149" i="5"/>
  <c r="Y149" i="5"/>
  <c r="AA149" i="5"/>
  <c r="AE62" i="7"/>
  <c r="AD62" i="7"/>
  <c r="AG62" i="7"/>
  <c r="AE96" i="7"/>
  <c r="AD96" i="7"/>
  <c r="AG96" i="7"/>
  <c r="AE115" i="7"/>
  <c r="AD115" i="7"/>
  <c r="AG115" i="7"/>
  <c r="AE118" i="5"/>
  <c r="AG118" i="5"/>
  <c r="AD118" i="5"/>
  <c r="AG41" i="5"/>
  <c r="AD41" i="5"/>
  <c r="AE41" i="5"/>
  <c r="AE137" i="7"/>
  <c r="AD137" i="7"/>
  <c r="AG137" i="7"/>
  <c r="AK69" i="6"/>
  <c r="AM69" i="6"/>
  <c r="AJ69" i="6"/>
  <c r="AG76" i="5"/>
  <c r="AD76" i="5"/>
  <c r="AE76" i="5"/>
  <c r="AG98" i="5"/>
  <c r="AE98" i="5"/>
  <c r="AD98" i="5"/>
  <c r="AD90" i="5"/>
  <c r="AE90" i="5"/>
  <c r="AG90" i="5"/>
  <c r="AB46" i="7"/>
  <c r="Y46" i="7"/>
  <c r="AA46" i="7"/>
  <c r="AB76" i="7"/>
  <c r="Y76" i="7"/>
  <c r="AA76" i="7"/>
  <c r="AB86" i="7"/>
  <c r="Y86" i="7"/>
  <c r="AA86" i="7"/>
  <c r="AG91" i="7"/>
  <c r="AE91" i="7"/>
  <c r="AD91" i="7"/>
  <c r="AD128" i="5"/>
  <c r="AE128" i="5"/>
  <c r="AG128" i="5"/>
  <c r="AH126" i="6"/>
  <c r="AG126" i="6"/>
  <c r="AB83" i="5"/>
  <c r="Y83" i="5"/>
  <c r="AA83" i="5"/>
  <c r="AB26" i="5"/>
  <c r="X26" i="5"/>
  <c r="AA26" i="5"/>
  <c r="AD132" i="5"/>
  <c r="AE132" i="5"/>
  <c r="AG132" i="5"/>
  <c r="AB154" i="5"/>
  <c r="Y154" i="5"/>
  <c r="AA154" i="5"/>
  <c r="BF120" i="6"/>
  <c r="BD120" i="6"/>
  <c r="AG86" i="6"/>
  <c r="AH86" i="6"/>
  <c r="BF131" i="6"/>
  <c r="BD131" i="6"/>
  <c r="BF39" i="6"/>
  <c r="BD39" i="6"/>
  <c r="BF69" i="6"/>
  <c r="BD69" i="6"/>
  <c r="BF67" i="6"/>
  <c r="BD67" i="6"/>
  <c r="BF13" i="6"/>
  <c r="BD13" i="6"/>
  <c r="BF100" i="6"/>
  <c r="BD100" i="6"/>
  <c r="BF118" i="6"/>
  <c r="BD118" i="6"/>
  <c r="AN131" i="6"/>
  <c r="BF9" i="6"/>
  <c r="BD9" i="6"/>
  <c r="BF18" i="6"/>
  <c r="BD18" i="6"/>
  <c r="AN130" i="6"/>
  <c r="BF122" i="6"/>
  <c r="BD122" i="6"/>
  <c r="BF77" i="6"/>
  <c r="BD77" i="6"/>
  <c r="AN105" i="6"/>
  <c r="BF101" i="6"/>
  <c r="BD101" i="6"/>
  <c r="AN123" i="6"/>
  <c r="BF71" i="6"/>
  <c r="BD71" i="6"/>
  <c r="BF11" i="6"/>
  <c r="BD11" i="6"/>
  <c r="AN151" i="6"/>
  <c r="BF66" i="6"/>
  <c r="BD66" i="6"/>
  <c r="BF99" i="6"/>
  <c r="BD99" i="6"/>
  <c r="BF17" i="6"/>
  <c r="BD17" i="6"/>
  <c r="BF50" i="6"/>
  <c r="BD50" i="6"/>
  <c r="AH92" i="6"/>
  <c r="AG92" i="6"/>
  <c r="BF113" i="6"/>
  <c r="BD113" i="6"/>
  <c r="BF72" i="6"/>
  <c r="BD72" i="6"/>
  <c r="BF124" i="6"/>
  <c r="BD124" i="6"/>
  <c r="AN68" i="6"/>
  <c r="AN153" i="6"/>
  <c r="AN137" i="6"/>
  <c r="BF19" i="6"/>
  <c r="BD19" i="6"/>
  <c r="BF86" i="6"/>
  <c r="BD86" i="6"/>
  <c r="AN108" i="6"/>
  <c r="AD71" i="7"/>
  <c r="AE71" i="7"/>
  <c r="AG71" i="7"/>
  <c r="AD120" i="5"/>
  <c r="AE120" i="5"/>
  <c r="AG120" i="5"/>
  <c r="AD59" i="7"/>
  <c r="AG59" i="7"/>
  <c r="AE59" i="7"/>
  <c r="AE84" i="5"/>
  <c r="AG84" i="5"/>
  <c r="AD84" i="5"/>
  <c r="AE161" i="7"/>
  <c r="AD161" i="7"/>
  <c r="AG161" i="7"/>
  <c r="AG151" i="5"/>
  <c r="AD151" i="5"/>
  <c r="AE151" i="5"/>
  <c r="AB141" i="5"/>
  <c r="Y141" i="5"/>
  <c r="AA141" i="5"/>
  <c r="AE98" i="7"/>
  <c r="AD98" i="7"/>
  <c r="AG98" i="7"/>
  <c r="AB60" i="7"/>
  <c r="Y60" i="7"/>
  <c r="AA60" i="7"/>
  <c r="AA74" i="7"/>
  <c r="AB74" i="7"/>
  <c r="X74" i="7"/>
  <c r="AA22" i="5"/>
  <c r="AB22" i="5"/>
  <c r="V22" i="5"/>
  <c r="AG129" i="6"/>
  <c r="AH129" i="6"/>
  <c r="AE130" i="7"/>
  <c r="AG130" i="7"/>
  <c r="AD130" i="7"/>
  <c r="AE65" i="7"/>
  <c r="AD65" i="7"/>
  <c r="AG65" i="7"/>
  <c r="AG80" i="5"/>
  <c r="AD80" i="5"/>
  <c r="AE80" i="5"/>
  <c r="AE63" i="7"/>
  <c r="AG63" i="7"/>
  <c r="AD63" i="7"/>
  <c r="AE87" i="7"/>
  <c r="AG87" i="7"/>
  <c r="AD87" i="7"/>
  <c r="AB35" i="5"/>
  <c r="X35" i="5"/>
  <c r="AA35" i="5"/>
  <c r="AB31" i="5"/>
  <c r="X31" i="5"/>
  <c r="AA31" i="5"/>
  <c r="AD115" i="5"/>
  <c r="AE115" i="5"/>
  <c r="AG115" i="5"/>
  <c r="AE105" i="7"/>
  <c r="AD105" i="7"/>
  <c r="AG105" i="7"/>
  <c r="AE144" i="7"/>
  <c r="AD144" i="7"/>
  <c r="AG144" i="7"/>
  <c r="AA80" i="7"/>
  <c r="AB80" i="7"/>
  <c r="X80" i="7"/>
  <c r="AA162" i="5"/>
  <c r="AB162" i="5"/>
  <c r="Y162" i="5"/>
  <c r="AA75" i="7"/>
  <c r="AB75" i="7"/>
  <c r="X75" i="7"/>
  <c r="AD105" i="5"/>
  <c r="AE105" i="5"/>
  <c r="AG105" i="5"/>
  <c r="AG126" i="5"/>
  <c r="AD126" i="5"/>
  <c r="AE126" i="5"/>
  <c r="AD125" i="7"/>
  <c r="AG125" i="7"/>
  <c r="AE125" i="7"/>
  <c r="AE141" i="7"/>
  <c r="AD141" i="7"/>
  <c r="AG141" i="7"/>
  <c r="AE151" i="7"/>
  <c r="AD151" i="7"/>
  <c r="AG151" i="7"/>
  <c r="AE108" i="7"/>
  <c r="AD108" i="7"/>
  <c r="AG108" i="7"/>
  <c r="AD79" i="5"/>
  <c r="AE79" i="5"/>
  <c r="AG79" i="5"/>
  <c r="AG86" i="5"/>
  <c r="AD86" i="5"/>
  <c r="AE86" i="5"/>
  <c r="AG34" i="7"/>
  <c r="AD34" i="7"/>
  <c r="AE34" i="7"/>
  <c r="AD57" i="5"/>
  <c r="AE57" i="5"/>
  <c r="AG57" i="5"/>
  <c r="AG48" i="5"/>
  <c r="AD48" i="5"/>
  <c r="AE48" i="5"/>
  <c r="BF3" i="6"/>
  <c r="BD3" i="6"/>
  <c r="AG140" i="6"/>
  <c r="AH140" i="6"/>
  <c r="AG22" i="6"/>
  <c r="AH22" i="6"/>
  <c r="AG21" i="6"/>
  <c r="AH21" i="6"/>
  <c r="AH48" i="6"/>
  <c r="AG48" i="6"/>
  <c r="AH103" i="6"/>
  <c r="AG103" i="6"/>
  <c r="BF14" i="6"/>
  <c r="BD14" i="6"/>
  <c r="AH52" i="6"/>
  <c r="AG52" i="6"/>
  <c r="AG70" i="6"/>
  <c r="AH70" i="6"/>
  <c r="AG158" i="6"/>
  <c r="AH158" i="6"/>
  <c r="BF85" i="6"/>
  <c r="BD85" i="6"/>
  <c r="AG31" i="6"/>
  <c r="AH31" i="6"/>
  <c r="BF27" i="6"/>
  <c r="BD27" i="6"/>
  <c r="AH154" i="6"/>
  <c r="AG154" i="6"/>
  <c r="AH160" i="6"/>
  <c r="AG160" i="6"/>
  <c r="AG122" i="6"/>
  <c r="AH122" i="6"/>
  <c r="BF75" i="6"/>
  <c r="BD75" i="6"/>
  <c r="AH53" i="6"/>
  <c r="AG53" i="6"/>
  <c r="BF5" i="6"/>
  <c r="BD5" i="6"/>
  <c r="AH87" i="6"/>
  <c r="AG87" i="6"/>
  <c r="AN67" i="6"/>
  <c r="AH152" i="6"/>
  <c r="AG152" i="6"/>
  <c r="AG108" i="6"/>
  <c r="AH108" i="6"/>
  <c r="AM26" i="6"/>
  <c r="AK26" i="6"/>
  <c r="AJ26" i="6"/>
  <c r="AE140" i="5"/>
  <c r="AG140" i="5"/>
  <c r="AD140" i="5"/>
  <c r="AG114" i="6"/>
  <c r="AH114" i="6"/>
  <c r="AG73" i="6"/>
  <c r="AH73" i="6"/>
  <c r="AG24" i="7"/>
  <c r="AE24" i="7"/>
  <c r="AD24" i="7"/>
  <c r="AJ57" i="6"/>
  <c r="AK57" i="6"/>
  <c r="AM57" i="6"/>
  <c r="AG55" i="7"/>
  <c r="AE55" i="7"/>
  <c r="AD55" i="7"/>
  <c r="AG136" i="5"/>
  <c r="AD136" i="5"/>
  <c r="AE136" i="5"/>
  <c r="AH106" i="6"/>
  <c r="AG106" i="6"/>
  <c r="AE47" i="7"/>
  <c r="AG47" i="7"/>
  <c r="AD47" i="7"/>
  <c r="AK152" i="6"/>
  <c r="AJ152" i="6"/>
  <c r="AM152" i="6"/>
  <c r="AK92" i="6"/>
  <c r="AM92" i="6"/>
  <c r="AJ92" i="6"/>
  <c r="AJ82" i="6"/>
  <c r="AK82" i="6"/>
  <c r="AM82" i="6"/>
  <c r="AG28" i="7"/>
  <c r="AD28" i="7"/>
  <c r="AE28" i="7"/>
  <c r="AK45" i="6"/>
  <c r="AM45" i="6"/>
  <c r="AJ45" i="6"/>
  <c r="AK30" i="6"/>
  <c r="AJ30" i="6"/>
  <c r="AM30" i="6"/>
  <c r="AE25" i="5"/>
  <c r="AG25" i="5"/>
  <c r="AD25" i="5"/>
  <c r="AE145" i="5"/>
  <c r="AG145" i="5"/>
  <c r="AD145" i="5"/>
  <c r="AH32" i="6"/>
  <c r="AG32" i="6"/>
  <c r="AH132" i="6"/>
  <c r="AG132" i="6"/>
  <c r="AG162" i="6"/>
  <c r="AH162" i="6"/>
  <c r="AH109" i="6"/>
  <c r="AG109" i="6"/>
  <c r="AH100" i="6"/>
  <c r="AG100" i="6"/>
  <c r="AH145" i="6"/>
  <c r="AG145" i="6"/>
  <c r="AG135" i="5"/>
  <c r="AD135" i="5"/>
  <c r="AE135" i="5"/>
  <c r="AD44" i="7"/>
  <c r="AE44" i="7"/>
  <c r="AG44" i="7"/>
  <c r="AE39" i="5"/>
  <c r="AG39" i="5"/>
  <c r="AD39" i="5"/>
  <c r="AJ116" i="6"/>
  <c r="AK116" i="6"/>
  <c r="AM116" i="6"/>
  <c r="AJ85" i="6"/>
  <c r="AK85" i="6"/>
  <c r="AM85" i="6"/>
  <c r="AH127" i="6"/>
  <c r="AG127" i="6"/>
  <c r="AJ120" i="6"/>
  <c r="AK120" i="6"/>
  <c r="AM120" i="6"/>
  <c r="AG57" i="7"/>
  <c r="AE57" i="7"/>
  <c r="AD57" i="7"/>
  <c r="AD138" i="5"/>
  <c r="AE138" i="5"/>
  <c r="AG138" i="5"/>
  <c r="AJ150" i="6"/>
  <c r="AK150" i="6"/>
  <c r="AM150" i="6"/>
  <c r="AK29" i="6"/>
  <c r="AM29" i="6"/>
  <c r="AJ29" i="6"/>
  <c r="AG36" i="6"/>
  <c r="AH36" i="6"/>
  <c r="AD45" i="5"/>
  <c r="AE45" i="5"/>
  <c r="AG45" i="5"/>
  <c r="AJ134" i="6"/>
  <c r="AK134" i="6"/>
  <c r="AM134" i="6"/>
  <c r="AK21" i="6"/>
  <c r="AJ21" i="6"/>
  <c r="AM21" i="6"/>
  <c r="AK97" i="6"/>
  <c r="AM97" i="6"/>
  <c r="AJ97" i="6"/>
  <c r="AG25" i="6"/>
  <c r="AH25" i="6"/>
  <c r="AJ129" i="6"/>
  <c r="AK129" i="6"/>
  <c r="AM129" i="6"/>
  <c r="AD26" i="5"/>
  <c r="AE26" i="5"/>
  <c r="AG26" i="5"/>
  <c r="AG39" i="6"/>
  <c r="AH39" i="6"/>
  <c r="AH161" i="6"/>
  <c r="AG161" i="6"/>
  <c r="AE28" i="5"/>
  <c r="AG28" i="5"/>
  <c r="AD28" i="5"/>
  <c r="AK46" i="6"/>
  <c r="AJ46" i="6"/>
  <c r="AM46" i="6"/>
  <c r="AG67" i="6"/>
  <c r="AH67" i="6"/>
  <c r="AK122" i="6"/>
  <c r="AM122" i="6"/>
  <c r="AJ122" i="6"/>
  <c r="AJ103" i="6"/>
  <c r="AK103" i="6"/>
  <c r="AM103" i="6"/>
  <c r="AG137" i="6"/>
  <c r="AH137" i="6"/>
  <c r="AJ86" i="6"/>
  <c r="AK86" i="6"/>
  <c r="AM86" i="6"/>
  <c r="AK98" i="6"/>
  <c r="AM98" i="6"/>
  <c r="AJ98" i="6"/>
  <c r="AK49" i="6"/>
  <c r="AM49" i="6"/>
  <c r="AJ49" i="6"/>
  <c r="AK66" i="6"/>
  <c r="AM66" i="6"/>
  <c r="AJ66" i="6"/>
  <c r="AM64" i="6"/>
  <c r="AJ64" i="6"/>
  <c r="AK64" i="6"/>
  <c r="AG27" i="5"/>
  <c r="AE27" i="5"/>
  <c r="AD27" i="5"/>
  <c r="AD21" i="5"/>
  <c r="AE21" i="5"/>
  <c r="AG21" i="5"/>
  <c r="AH117" i="6"/>
  <c r="AG117" i="6"/>
  <c r="AG67" i="7"/>
  <c r="AD67" i="7"/>
  <c r="AE67" i="7"/>
  <c r="AD88" i="7"/>
  <c r="AE88" i="7"/>
  <c r="AG88" i="7"/>
  <c r="AJ83" i="6"/>
  <c r="AK83" i="6"/>
  <c r="AM83" i="6"/>
  <c r="AH55" i="6"/>
  <c r="AG55" i="6"/>
  <c r="AH38" i="6"/>
  <c r="AG38" i="6"/>
  <c r="AG62" i="6"/>
  <c r="AH62" i="6"/>
  <c r="AG94" i="6"/>
  <c r="AH94" i="6"/>
  <c r="AD68" i="5"/>
  <c r="AE68" i="5"/>
  <c r="AG68" i="5"/>
  <c r="AD88" i="5"/>
  <c r="AE88" i="5"/>
  <c r="AG88" i="5"/>
  <c r="AE32" i="7"/>
  <c r="AD32" i="7"/>
  <c r="AG32" i="7"/>
  <c r="AG131" i="5"/>
  <c r="AD131" i="5"/>
  <c r="AE131" i="5"/>
  <c r="AK63" i="6"/>
  <c r="AJ63" i="6"/>
  <c r="AM63" i="6"/>
  <c r="AG99" i="6"/>
  <c r="AH99" i="6"/>
  <c r="AG111" i="5"/>
  <c r="AD111" i="5"/>
  <c r="AE111" i="5"/>
  <c r="AK146" i="6"/>
  <c r="AM146" i="6"/>
  <c r="AJ146" i="6"/>
  <c r="AH42" i="6"/>
  <c r="AG42" i="6"/>
  <c r="AJ22" i="6"/>
  <c r="AK22" i="6"/>
  <c r="AM22" i="6"/>
  <c r="AG131" i="6"/>
  <c r="AH131" i="6"/>
  <c r="AE64" i="5"/>
  <c r="AG64" i="5"/>
  <c r="AD64" i="5"/>
  <c r="AH58" i="6"/>
  <c r="AG58" i="6"/>
  <c r="AG34" i="5"/>
  <c r="AD34" i="5"/>
  <c r="AE34" i="5"/>
  <c r="AM87" i="6"/>
  <c r="AJ87" i="6"/>
  <c r="AK87" i="6"/>
  <c r="AK160" i="6"/>
  <c r="AM160" i="6"/>
  <c r="AJ160" i="6"/>
  <c r="AK140" i="6"/>
  <c r="AM140" i="6"/>
  <c r="AJ140" i="6"/>
  <c r="AE80" i="7"/>
  <c r="AG80" i="7"/>
  <c r="AD80" i="7"/>
  <c r="AD22" i="5"/>
  <c r="AG22" i="5"/>
  <c r="AE22" i="5"/>
  <c r="AG141" i="5"/>
  <c r="AD141" i="5"/>
  <c r="AE141" i="5"/>
  <c r="AH153" i="6"/>
  <c r="AG153" i="6"/>
  <c r="AG105" i="6"/>
  <c r="AH105" i="6"/>
  <c r="AE83" i="5"/>
  <c r="AG83" i="5"/>
  <c r="AD83" i="5"/>
  <c r="AK115" i="6"/>
  <c r="AM115" i="6"/>
  <c r="AJ115" i="6"/>
  <c r="AJ59" i="6"/>
  <c r="AK59" i="6"/>
  <c r="AM59" i="6"/>
  <c r="AJ144" i="6"/>
  <c r="AK144" i="6"/>
  <c r="AM144" i="6"/>
  <c r="AG167" i="7"/>
  <c r="AD167" i="7"/>
  <c r="AE167" i="7"/>
  <c r="AK34" i="6"/>
  <c r="AJ34" i="6"/>
  <c r="AM34" i="6"/>
  <c r="AM133" i="6"/>
  <c r="AJ133" i="6"/>
  <c r="AK133" i="6"/>
  <c r="AH102" i="6"/>
  <c r="AG102" i="6"/>
  <c r="AG158" i="5"/>
  <c r="AE158" i="5"/>
  <c r="AD158" i="5"/>
  <c r="AH27" i="6"/>
  <c r="AG27" i="6"/>
  <c r="AJ159" i="6"/>
  <c r="AM159" i="6"/>
  <c r="AK159" i="6"/>
  <c r="AG112" i="6"/>
  <c r="AH112" i="6"/>
  <c r="AD165" i="7"/>
  <c r="AE165" i="7"/>
  <c r="AG165" i="7"/>
  <c r="AG23" i="7"/>
  <c r="AE23" i="7"/>
  <c r="AD23" i="7"/>
  <c r="AE78" i="5"/>
  <c r="AG78" i="5"/>
  <c r="AD78" i="5"/>
  <c r="AJ79" i="6"/>
  <c r="AK79" i="6"/>
  <c r="AM79" i="6"/>
  <c r="AG142" i="6"/>
  <c r="AH142" i="6"/>
  <c r="AD94" i="5"/>
  <c r="AE94" i="5"/>
  <c r="AG94" i="5"/>
  <c r="AM136" i="6"/>
  <c r="AJ136" i="6"/>
  <c r="AK136" i="6"/>
  <c r="AG72" i="6"/>
  <c r="AH72" i="6"/>
  <c r="AH148" i="6"/>
  <c r="AG148" i="6"/>
  <c r="AH157" i="6"/>
  <c r="AG157" i="6"/>
  <c r="AD164" i="7"/>
  <c r="AG164" i="7"/>
  <c r="AE164" i="7"/>
  <c r="AM135" i="6"/>
  <c r="AK135" i="6"/>
  <c r="AJ135" i="6"/>
  <c r="AG46" i="5"/>
  <c r="AD46" i="5"/>
  <c r="AE46" i="5"/>
  <c r="AD149" i="5"/>
  <c r="AE149" i="5"/>
  <c r="AG149" i="5"/>
  <c r="AM125" i="6"/>
  <c r="AJ125" i="6"/>
  <c r="AK125" i="6"/>
  <c r="AG89" i="6"/>
  <c r="AH89" i="6"/>
  <c r="AE90" i="7"/>
  <c r="AD90" i="7"/>
  <c r="AG90" i="7"/>
  <c r="AH156" i="6"/>
  <c r="AG156" i="6"/>
  <c r="AH35" i="6"/>
  <c r="AG35" i="6"/>
  <c r="AK96" i="6"/>
  <c r="AM96" i="6"/>
  <c r="AJ96" i="6"/>
  <c r="AE52" i="7"/>
  <c r="AG52" i="7"/>
  <c r="AD52" i="7"/>
  <c r="AK81" i="6"/>
  <c r="AM81" i="6"/>
  <c r="AJ81" i="6"/>
  <c r="AJ155" i="6"/>
  <c r="AK155" i="6"/>
  <c r="AM155" i="6"/>
  <c r="AH88" i="6"/>
  <c r="AG88" i="6"/>
  <c r="AD87" i="5"/>
  <c r="AE87" i="5"/>
  <c r="AG87" i="5"/>
  <c r="AK107" i="6"/>
  <c r="AM107" i="6"/>
  <c r="AJ107" i="6"/>
  <c r="AG23" i="6"/>
  <c r="AH23" i="6"/>
  <c r="AG40" i="6"/>
  <c r="AH40" i="6"/>
  <c r="AD24" i="5"/>
  <c r="AE24" i="5"/>
  <c r="AG24" i="5"/>
  <c r="AE102" i="5"/>
  <c r="AG102" i="5"/>
  <c r="AD102" i="5"/>
  <c r="AK65" i="6"/>
  <c r="AJ65" i="6"/>
  <c r="AM65" i="6"/>
  <c r="AD35" i="5"/>
  <c r="AG35" i="5"/>
  <c r="AE35" i="5"/>
  <c r="AE76" i="7"/>
  <c r="AD76" i="7"/>
  <c r="AG76" i="7"/>
  <c r="AE49" i="5"/>
  <c r="AG49" i="5"/>
  <c r="AD49" i="5"/>
  <c r="AH119" i="6"/>
  <c r="AG119" i="6"/>
  <c r="AJ31" i="6"/>
  <c r="AK31" i="6"/>
  <c r="AM31" i="6"/>
  <c r="AH123" i="6"/>
  <c r="AG123" i="6"/>
  <c r="AD42" i="7"/>
  <c r="AG42" i="7"/>
  <c r="AE42" i="7"/>
  <c r="AG149" i="6"/>
  <c r="AH149" i="6"/>
  <c r="AH41" i="6"/>
  <c r="AG41" i="6"/>
  <c r="AG95" i="6"/>
  <c r="AH95" i="6"/>
  <c r="AK158" i="6"/>
  <c r="AM158" i="6"/>
  <c r="AJ158" i="6"/>
  <c r="AG50" i="5"/>
  <c r="AD50" i="5"/>
  <c r="AE50" i="5"/>
  <c r="AJ154" i="6"/>
  <c r="AK154" i="6"/>
  <c r="AM154" i="6"/>
  <c r="AD74" i="7"/>
  <c r="AG74" i="7"/>
  <c r="AE74" i="7"/>
  <c r="AJ126" i="6"/>
  <c r="AK126" i="6"/>
  <c r="AM126" i="6"/>
  <c r="AG86" i="7"/>
  <c r="AE86" i="7"/>
  <c r="AD86" i="7"/>
  <c r="AJ93" i="6"/>
  <c r="AM93" i="6"/>
  <c r="AK93" i="6"/>
  <c r="AJ47" i="6"/>
  <c r="AK47" i="6"/>
  <c r="AM47" i="6"/>
  <c r="AD84" i="7"/>
  <c r="AE84" i="7"/>
  <c r="AG84" i="7"/>
  <c r="AG141" i="6"/>
  <c r="AH141" i="6"/>
  <c r="AG78" i="6"/>
  <c r="AH78" i="6"/>
  <c r="AD51" i="7"/>
  <c r="AG51" i="7"/>
  <c r="AE51" i="7"/>
  <c r="AE152" i="5"/>
  <c r="AG152" i="5"/>
  <c r="AD152" i="5"/>
  <c r="AH104" i="6"/>
  <c r="AG104" i="6"/>
  <c r="AH28" i="6"/>
  <c r="AG28" i="6"/>
  <c r="AG118" i="6"/>
  <c r="AH118" i="6"/>
  <c r="AD79" i="7"/>
  <c r="AG79" i="7"/>
  <c r="AE79" i="7"/>
  <c r="AM54" i="6"/>
  <c r="AJ54" i="6"/>
  <c r="AK54" i="6"/>
  <c r="AG91" i="6"/>
  <c r="AH91" i="6"/>
  <c r="AG76" i="6"/>
  <c r="AH76" i="6"/>
  <c r="AD37" i="5"/>
  <c r="AE37" i="5"/>
  <c r="AG37" i="5"/>
  <c r="AG70" i="7"/>
  <c r="AE70" i="7"/>
  <c r="AD70" i="7"/>
  <c r="AM147" i="6"/>
  <c r="AK147" i="6"/>
  <c r="AJ147" i="6"/>
  <c r="AM43" i="6"/>
  <c r="AJ43" i="6"/>
  <c r="AK43" i="6"/>
  <c r="AG111" i="6"/>
  <c r="AH111" i="6"/>
  <c r="AE161" i="5"/>
  <c r="AG161" i="5"/>
  <c r="AD161" i="5"/>
  <c r="AJ113" i="6"/>
  <c r="AK113" i="6"/>
  <c r="AM113" i="6"/>
  <c r="AD129" i="5"/>
  <c r="AE129" i="5"/>
  <c r="AG129" i="5"/>
  <c r="AJ139" i="6"/>
  <c r="AK139" i="6"/>
  <c r="AM139" i="6"/>
  <c r="AD153" i="5"/>
  <c r="AG153" i="5"/>
  <c r="AE153" i="5"/>
  <c r="AK52" i="6"/>
  <c r="AM52" i="6"/>
  <c r="AJ52" i="6"/>
  <c r="AE75" i="7"/>
  <c r="AD75" i="7"/>
  <c r="AG75" i="7"/>
  <c r="AG53" i="7"/>
  <c r="AE53" i="7"/>
  <c r="AD53" i="7"/>
  <c r="AD74" i="5"/>
  <c r="AE74" i="5"/>
  <c r="AG74" i="5"/>
  <c r="AD67" i="5"/>
  <c r="AE67" i="5"/>
  <c r="AG67" i="5"/>
  <c r="AE162" i="5"/>
  <c r="AD162" i="5"/>
  <c r="AG162" i="5"/>
  <c r="AE46" i="7"/>
  <c r="AD46" i="7"/>
  <c r="AG46" i="7"/>
  <c r="AJ124" i="6"/>
  <c r="AK124" i="6"/>
  <c r="AM124" i="6"/>
  <c r="AM60" i="6"/>
  <c r="AK60" i="6"/>
  <c r="AJ60" i="6"/>
  <c r="AE68" i="7"/>
  <c r="AD68" i="7"/>
  <c r="AG68" i="7"/>
  <c r="AJ24" i="6"/>
  <c r="AK24" i="6"/>
  <c r="AM24" i="6"/>
  <c r="AH33" i="6"/>
  <c r="AG33" i="6"/>
  <c r="AE43" i="5"/>
  <c r="AD43" i="5"/>
  <c r="AG43" i="5"/>
  <c r="AH71" i="6"/>
  <c r="AG71" i="6"/>
  <c r="AK75" i="6"/>
  <c r="AM75" i="6"/>
  <c r="AJ75" i="6"/>
  <c r="AD81" i="7"/>
  <c r="AG81" i="7"/>
  <c r="AE81" i="7"/>
  <c r="AK48" i="6"/>
  <c r="AJ48" i="6"/>
  <c r="AM48" i="6"/>
  <c r="AG68" i="6"/>
  <c r="AH68" i="6"/>
  <c r="AD154" i="5"/>
  <c r="AE154" i="5"/>
  <c r="AG154" i="5"/>
  <c r="AG77" i="6"/>
  <c r="AH77" i="6"/>
  <c r="AD31" i="5"/>
  <c r="AE31" i="5"/>
  <c r="AG31" i="5"/>
  <c r="AM53" i="6"/>
  <c r="AK53" i="6"/>
  <c r="AJ53" i="6"/>
  <c r="AM70" i="6"/>
  <c r="AJ70" i="6"/>
  <c r="AK70" i="6"/>
  <c r="AD60" i="7"/>
  <c r="AE60" i="7"/>
  <c r="AG60" i="7"/>
  <c r="AG151" i="6"/>
  <c r="AH151" i="6"/>
  <c r="AH130" i="6"/>
  <c r="AG130" i="6"/>
  <c r="AM101" i="6"/>
  <c r="AJ101" i="6"/>
  <c r="AK101" i="6"/>
  <c r="AK138" i="6"/>
  <c r="AM138" i="6"/>
  <c r="AJ138" i="6"/>
  <c r="AJ56" i="6"/>
  <c r="AM56" i="6"/>
  <c r="AK56" i="6"/>
  <c r="AJ44" i="6"/>
  <c r="AK44" i="6"/>
  <c r="AM44" i="6"/>
  <c r="AE168" i="7"/>
  <c r="AG168" i="7"/>
  <c r="AD168" i="7"/>
  <c r="AM61" i="6"/>
  <c r="AJ61" i="6"/>
  <c r="AK61" i="6"/>
  <c r="AG80" i="6"/>
  <c r="AH80" i="6"/>
  <c r="AG143" i="6"/>
  <c r="AH143" i="6"/>
  <c r="AH51" i="6"/>
  <c r="AG51" i="6"/>
  <c r="AH121" i="6"/>
  <c r="AG121" i="6"/>
  <c r="AG74" i="6"/>
  <c r="AH74" i="6"/>
  <c r="AM50" i="6"/>
  <c r="AK50" i="6"/>
  <c r="AJ50" i="6"/>
  <c r="AJ90" i="6"/>
  <c r="AK90" i="6"/>
  <c r="AM90" i="6"/>
  <c r="AD25" i="7"/>
  <c r="AG25" i="7"/>
  <c r="AE25" i="7"/>
  <c r="AD109" i="5"/>
  <c r="AE109" i="5"/>
  <c r="AG109" i="5"/>
  <c r="AD21" i="7"/>
  <c r="AG21" i="7"/>
  <c r="AE21" i="7"/>
  <c r="AK95" i="6"/>
  <c r="AM95" i="6"/>
  <c r="AJ95" i="6"/>
  <c r="AM40" i="6"/>
  <c r="AK40" i="6"/>
  <c r="AJ40" i="6"/>
  <c r="AJ131" i="6"/>
  <c r="AM131" i="6"/>
  <c r="AK131" i="6"/>
  <c r="AJ39" i="6"/>
  <c r="AK39" i="6"/>
  <c r="AM39" i="6"/>
  <c r="AJ25" i="6"/>
  <c r="AK25" i="6"/>
  <c r="AM25" i="6"/>
  <c r="AK80" i="6"/>
  <c r="AJ80" i="6"/>
  <c r="AM80" i="6"/>
  <c r="AM33" i="6"/>
  <c r="AJ33" i="6"/>
  <c r="AK33" i="6"/>
  <c r="AK68" i="6"/>
  <c r="AM68" i="6"/>
  <c r="AJ68" i="6"/>
  <c r="AK88" i="6"/>
  <c r="AM88" i="6"/>
  <c r="AJ88" i="6"/>
  <c r="AK156" i="6"/>
  <c r="AM156" i="6"/>
  <c r="AJ156" i="6"/>
  <c r="AJ148" i="6"/>
  <c r="AK148" i="6"/>
  <c r="AM148" i="6"/>
  <c r="AJ112" i="6"/>
  <c r="AM112" i="6"/>
  <c r="AK112" i="6"/>
  <c r="AK38" i="6"/>
  <c r="AJ38" i="6"/>
  <c r="AM38" i="6"/>
  <c r="AC11" i="5"/>
  <c r="AJ100" i="6"/>
  <c r="AK100" i="6"/>
  <c r="AM100" i="6"/>
  <c r="AJ32" i="6"/>
  <c r="AM32" i="6"/>
  <c r="AK32" i="6"/>
  <c r="AI11" i="6"/>
  <c r="AK151" i="6"/>
  <c r="AM151" i="6"/>
  <c r="AJ151" i="6"/>
  <c r="AM62" i="6"/>
  <c r="AJ62" i="6"/>
  <c r="AK62" i="6"/>
  <c r="AM121" i="6"/>
  <c r="AJ121" i="6"/>
  <c r="AK121" i="6"/>
  <c r="AM76" i="6"/>
  <c r="AJ76" i="6"/>
  <c r="AK76" i="6"/>
  <c r="AK141" i="6"/>
  <c r="AJ141" i="6"/>
  <c r="AM141" i="6"/>
  <c r="AM149" i="6"/>
  <c r="AJ149" i="6"/>
  <c r="AK149" i="6"/>
  <c r="AK23" i="6"/>
  <c r="AM23" i="6"/>
  <c r="AJ23" i="6"/>
  <c r="AM102" i="6"/>
  <c r="AJ102" i="6"/>
  <c r="AK102" i="6"/>
  <c r="AK105" i="6"/>
  <c r="AM105" i="6"/>
  <c r="AJ105" i="6"/>
  <c r="AM58" i="6"/>
  <c r="AJ58" i="6"/>
  <c r="AK58" i="6"/>
  <c r="AJ143" i="6"/>
  <c r="AK143" i="6"/>
  <c r="AM143" i="6"/>
  <c r="AM74" i="6"/>
  <c r="AJ74" i="6"/>
  <c r="AK74" i="6"/>
  <c r="AK51" i="6"/>
  <c r="AM51" i="6"/>
  <c r="AJ51" i="6"/>
  <c r="AJ130" i="6"/>
  <c r="AK130" i="6"/>
  <c r="AM130" i="6"/>
  <c r="AM71" i="6"/>
  <c r="AJ71" i="6"/>
  <c r="AK71" i="6"/>
  <c r="AJ111" i="6"/>
  <c r="AK111" i="6"/>
  <c r="AM111" i="6"/>
  <c r="AK91" i="6"/>
  <c r="AM91" i="6"/>
  <c r="AJ91" i="6"/>
  <c r="AJ118" i="6"/>
  <c r="AK118" i="6"/>
  <c r="AM118" i="6"/>
  <c r="AK119" i="6"/>
  <c r="AJ119" i="6"/>
  <c r="AM119" i="6"/>
  <c r="AK142" i="6"/>
  <c r="AM142" i="6"/>
  <c r="AJ142" i="6"/>
  <c r="AM153" i="6"/>
  <c r="AK153" i="6"/>
  <c r="AJ153" i="6"/>
  <c r="AK55" i="6"/>
  <c r="AM55" i="6"/>
  <c r="AJ55" i="6"/>
  <c r="AM109" i="6"/>
  <c r="AJ109" i="6"/>
  <c r="AK109" i="6"/>
  <c r="AJ77" i="6"/>
  <c r="AM77" i="6"/>
  <c r="AK77" i="6"/>
  <c r="AJ28" i="6"/>
  <c r="AK28" i="6"/>
  <c r="AM28" i="6"/>
  <c r="AJ72" i="6"/>
  <c r="AK72" i="6"/>
  <c r="AM72" i="6"/>
  <c r="AK42" i="6"/>
  <c r="AM42" i="6"/>
  <c r="AJ42" i="6"/>
  <c r="AM27" i="6"/>
  <c r="AJ27" i="6"/>
  <c r="AK27" i="6"/>
  <c r="AJ99" i="6"/>
  <c r="AK99" i="6"/>
  <c r="AM99" i="6"/>
  <c r="AJ161" i="6"/>
  <c r="AK161" i="6"/>
  <c r="AM161" i="6"/>
  <c r="AJ73" i="6"/>
  <c r="AK73" i="6"/>
  <c r="AM73" i="6"/>
  <c r="AK104" i="6"/>
  <c r="AM104" i="6"/>
  <c r="AJ104" i="6"/>
  <c r="AM123" i="6"/>
  <c r="AJ123" i="6"/>
  <c r="AK123" i="6"/>
  <c r="AM94" i="6"/>
  <c r="AJ94" i="6"/>
  <c r="AK94" i="6"/>
  <c r="AJ117" i="6"/>
  <c r="AK117" i="6"/>
  <c r="AM117" i="6"/>
  <c r="AJ137" i="6"/>
  <c r="AM137" i="6"/>
  <c r="AK137" i="6"/>
  <c r="AM67" i="6"/>
  <c r="AJ67" i="6"/>
  <c r="AK67" i="6"/>
  <c r="AJ36" i="6"/>
  <c r="AM36" i="6"/>
  <c r="AK36" i="6"/>
  <c r="AJ127" i="6"/>
  <c r="AK127" i="6"/>
  <c r="AM127" i="6"/>
  <c r="AJ162" i="6"/>
  <c r="AK162" i="6"/>
  <c r="AM162" i="6"/>
  <c r="AJ106" i="6"/>
  <c r="AK106" i="6"/>
  <c r="AM106" i="6"/>
  <c r="AK78" i="6"/>
  <c r="AM78" i="6"/>
  <c r="AJ78" i="6"/>
  <c r="AJ41" i="6"/>
  <c r="AK41" i="6"/>
  <c r="AM41" i="6"/>
  <c r="AK35" i="6"/>
  <c r="AJ35" i="6"/>
  <c r="AM35" i="6"/>
  <c r="AJ89" i="6"/>
  <c r="AK89" i="6"/>
  <c r="AM89" i="6"/>
  <c r="AJ157" i="6"/>
  <c r="AM157" i="6"/>
  <c r="AK157" i="6"/>
  <c r="AM145" i="6"/>
  <c r="AJ145" i="6"/>
  <c r="AK145" i="6"/>
  <c r="AM132" i="6"/>
  <c r="AJ132" i="6"/>
  <c r="AK132" i="6"/>
  <c r="AJ114" i="6"/>
  <c r="AK114" i="6"/>
  <c r="AM114" i="6"/>
  <c r="AJ108" i="6"/>
  <c r="AK108" i="6"/>
  <c r="AM108" i="6"/>
  <c r="C12" i="4"/>
  <c r="C12" i="5"/>
  <c r="K18" i="2"/>
  <c r="H18" i="2"/>
  <c r="C12" i="6"/>
  <c r="C18" i="2"/>
  <c r="J18" i="6"/>
  <c r="C11" i="1"/>
  <c r="I18" i="2"/>
  <c r="K18" i="6"/>
  <c r="G18" i="2"/>
  <c r="L18" i="2"/>
  <c r="C12" i="1"/>
  <c r="I18" i="6"/>
  <c r="D18" i="2"/>
  <c r="E18" i="2"/>
  <c r="H18" i="6"/>
  <c r="C11" i="6"/>
  <c r="C11" i="4"/>
  <c r="C11" i="5"/>
  <c r="AI151" i="6" l="1"/>
  <c r="AI104" i="6"/>
  <c r="AI100" i="6"/>
  <c r="R151" i="6"/>
  <c r="R104" i="6"/>
  <c r="AL155" i="6"/>
  <c r="AL52" i="6"/>
  <c r="R73" i="6"/>
  <c r="AL100" i="6"/>
  <c r="R36" i="6"/>
  <c r="AI38" i="6"/>
  <c r="R133" i="7"/>
  <c r="T133" i="7" s="1"/>
  <c r="R90" i="7"/>
  <c r="T90" i="7" s="1"/>
  <c r="R36" i="7"/>
  <c r="T36" i="7" s="1"/>
  <c r="AC102" i="7"/>
  <c r="R124" i="7"/>
  <c r="T124" i="7" s="1"/>
  <c r="R120" i="7"/>
  <c r="T120" i="7" s="1"/>
  <c r="R86" i="7"/>
  <c r="T86" i="7" s="1"/>
  <c r="AC146" i="7"/>
  <c r="R31" i="7"/>
  <c r="T31" i="7" s="1"/>
  <c r="AF104" i="7"/>
  <c r="R125" i="6"/>
  <c r="P92" i="5"/>
  <c r="AC92" i="5" s="1"/>
  <c r="D15" i="4"/>
  <c r="C19" i="4" s="1"/>
  <c r="P103" i="1"/>
  <c r="R103" i="1" s="1"/>
  <c r="T103" i="1" s="1"/>
  <c r="P97" i="1"/>
  <c r="R97" i="1" s="1"/>
  <c r="T97" i="1" s="1"/>
  <c r="P73" i="1"/>
  <c r="R73" i="1" s="1"/>
  <c r="T73" i="1" s="1"/>
  <c r="P63" i="1"/>
  <c r="R63" i="1" s="1"/>
  <c r="T63" i="1" s="1"/>
  <c r="P58" i="1"/>
  <c r="R58" i="1" s="1"/>
  <c r="T58" i="1" s="1"/>
  <c r="P31" i="1"/>
  <c r="R31" i="1" s="1"/>
  <c r="T31" i="1" s="1"/>
  <c r="R38" i="6"/>
  <c r="AI85" i="6"/>
  <c r="AF142" i="7"/>
  <c r="AC43" i="7"/>
  <c r="AF143" i="7"/>
  <c r="AC23" i="7"/>
  <c r="W11" i="5"/>
  <c r="P41" i="4"/>
  <c r="R41" i="4" s="1"/>
  <c r="T41" i="4" s="1"/>
  <c r="P55" i="4"/>
  <c r="R55" i="4" s="1"/>
  <c r="T55" i="4" s="1"/>
  <c r="AI35" i="6"/>
  <c r="AC161" i="5"/>
  <c r="AC148" i="7"/>
  <c r="AC77" i="7"/>
  <c r="AF63" i="7"/>
  <c r="AF97" i="7"/>
  <c r="AC25" i="7"/>
  <c r="AC101" i="7"/>
  <c r="AC91" i="7"/>
  <c r="AL109" i="6"/>
  <c r="AL130" i="6"/>
  <c r="R27" i="6"/>
  <c r="P49" i="5"/>
  <c r="P118" i="1"/>
  <c r="R118" i="1" s="1"/>
  <c r="T118" i="1" s="1"/>
  <c r="P106" i="1"/>
  <c r="R106" i="1" s="1"/>
  <c r="T106" i="1" s="1"/>
  <c r="P94" i="1"/>
  <c r="R94" i="1" s="1"/>
  <c r="T94" i="1" s="1"/>
  <c r="P78" i="1"/>
  <c r="R78" i="1" s="1"/>
  <c r="T78" i="1" s="1"/>
  <c r="P89" i="1"/>
  <c r="R89" i="1" s="1"/>
  <c r="T89" i="1" s="1"/>
  <c r="AC59" i="7"/>
  <c r="AF25" i="7"/>
  <c r="AF92" i="7"/>
  <c r="AI160" i="6"/>
  <c r="AL69" i="6"/>
  <c r="AI74" i="6"/>
  <c r="AI52" i="6"/>
  <c r="R59" i="7"/>
  <c r="T59" i="7" s="1"/>
  <c r="AF124" i="7"/>
  <c r="R97" i="7"/>
  <c r="T97" i="7" s="1"/>
  <c r="AC92" i="7"/>
  <c r="AC81" i="7"/>
  <c r="AC68" i="7"/>
  <c r="AI125" i="6"/>
  <c r="AI130" i="6"/>
  <c r="P103" i="5"/>
  <c r="P78" i="5"/>
  <c r="P25" i="4"/>
  <c r="R25" i="4" s="1"/>
  <c r="T25" i="4" s="1"/>
  <c r="P38" i="4"/>
  <c r="R38" i="4" s="1"/>
  <c r="T38" i="4" s="1"/>
  <c r="P79" i="1"/>
  <c r="R79" i="1" s="1"/>
  <c r="T79" i="1" s="1"/>
  <c r="P41" i="1"/>
  <c r="R41" i="1" s="1"/>
  <c r="T41" i="1" s="1"/>
  <c r="P33" i="1"/>
  <c r="R33" i="1" s="1"/>
  <c r="T33" i="1" s="1"/>
  <c r="AI36" i="6"/>
  <c r="AI69" i="6"/>
  <c r="R151" i="5"/>
  <c r="T151" i="5" s="1"/>
  <c r="AL74" i="6"/>
  <c r="AF133" i="7"/>
  <c r="AF90" i="7"/>
  <c r="AF23" i="7"/>
  <c r="AF36" i="7"/>
  <c r="AC160" i="7"/>
  <c r="AF120" i="7"/>
  <c r="AC86" i="7"/>
  <c r="AF31" i="7"/>
  <c r="P79" i="5"/>
  <c r="AF79" i="5" s="1"/>
  <c r="P30" i="5"/>
  <c r="P72" i="4"/>
  <c r="R72" i="4" s="1"/>
  <c r="T72" i="4" s="1"/>
  <c r="P111" i="1"/>
  <c r="R111" i="1" s="1"/>
  <c r="T111" i="1" s="1"/>
  <c r="P87" i="1"/>
  <c r="R87" i="1" s="1"/>
  <c r="T87" i="1" s="1"/>
  <c r="P57" i="1"/>
  <c r="R57" i="1" s="1"/>
  <c r="T57" i="1" s="1"/>
  <c r="P47" i="1"/>
  <c r="R47" i="1" s="1"/>
  <c r="T47" i="1" s="1"/>
  <c r="P39" i="1"/>
  <c r="R39" i="1" s="1"/>
  <c r="T39" i="1" s="1"/>
  <c r="AI114" i="6"/>
  <c r="R109" i="7"/>
  <c r="T109" i="7" s="1"/>
  <c r="AL91" i="6"/>
  <c r="P116" i="5"/>
  <c r="AF116" i="5" s="1"/>
  <c r="W15" i="4"/>
  <c r="P119" i="1"/>
  <c r="R119" i="1" s="1"/>
  <c r="T119" i="1" s="1"/>
  <c r="P95" i="1"/>
  <c r="R95" i="1" s="1"/>
  <c r="T95" i="1" s="1"/>
  <c r="P81" i="1"/>
  <c r="R81" i="1" s="1"/>
  <c r="T81" i="1" s="1"/>
  <c r="P71" i="1"/>
  <c r="R71" i="1" s="1"/>
  <c r="T71" i="1" s="1"/>
  <c r="P65" i="1"/>
  <c r="R65" i="1" s="1"/>
  <c r="T65" i="1" s="1"/>
  <c r="P55" i="1"/>
  <c r="R55" i="1" s="1"/>
  <c r="T55" i="1" s="1"/>
  <c r="W8" i="1"/>
  <c r="G174" i="7"/>
  <c r="Z174" i="7"/>
  <c r="AU174" i="7"/>
  <c r="P174" i="7"/>
  <c r="R174" i="7" s="1"/>
  <c r="T174" i="7" s="1"/>
  <c r="AC85" i="7"/>
  <c r="R28" i="7"/>
  <c r="T28" i="7" s="1"/>
  <c r="R55" i="6"/>
  <c r="R110" i="5"/>
  <c r="T110" i="5" s="1"/>
  <c r="AF163" i="7"/>
  <c r="R160" i="7"/>
  <c r="T160" i="7" s="1"/>
  <c r="AC40" i="7"/>
  <c r="AC127" i="7"/>
  <c r="AF141" i="7"/>
  <c r="R54" i="7"/>
  <c r="T54" i="7" s="1"/>
  <c r="W11" i="4"/>
  <c r="P61" i="4"/>
  <c r="R61" i="4" s="1"/>
  <c r="T61" i="4" s="1"/>
  <c r="W7" i="4"/>
  <c r="P70" i="4"/>
  <c r="R70" i="4" s="1"/>
  <c r="T70" i="4" s="1"/>
  <c r="W13" i="4"/>
  <c r="P51" i="4"/>
  <c r="R51" i="4" s="1"/>
  <c r="T51" i="4" s="1"/>
  <c r="P64" i="4"/>
  <c r="R64" i="4" s="1"/>
  <c r="T64" i="4" s="1"/>
  <c r="P82" i="4"/>
  <c r="R82" i="4" s="1"/>
  <c r="T82" i="4" s="1"/>
  <c r="P50" i="4"/>
  <c r="R50" i="4" s="1"/>
  <c r="T50" i="4" s="1"/>
  <c r="P47" i="4"/>
  <c r="R47" i="4" s="1"/>
  <c r="T47" i="4" s="1"/>
  <c r="P44" i="4"/>
  <c r="R44" i="4" s="1"/>
  <c r="T44" i="4" s="1"/>
  <c r="W6" i="1"/>
  <c r="R85" i="7"/>
  <c r="T85" i="7" s="1"/>
  <c r="AF73" i="7"/>
  <c r="AL117" i="6"/>
  <c r="AL106" i="6"/>
  <c r="AC163" i="7"/>
  <c r="AF137" i="7"/>
  <c r="AF40" i="7"/>
  <c r="AF127" i="7"/>
  <c r="AC141" i="7"/>
  <c r="AC78" i="7"/>
  <c r="AC73" i="7"/>
  <c r="AI150" i="6"/>
  <c r="R30" i="5"/>
  <c r="T30" i="5" s="1"/>
  <c r="P37" i="4"/>
  <c r="R37" i="4" s="1"/>
  <c r="T37" i="4" s="1"/>
  <c r="P27" i="4"/>
  <c r="R27" i="4" s="1"/>
  <c r="T27" i="4" s="1"/>
  <c r="P73" i="4"/>
  <c r="R73" i="4" s="1"/>
  <c r="T73" i="4" s="1"/>
  <c r="P62" i="4"/>
  <c r="R62" i="4" s="1"/>
  <c r="T62" i="4" s="1"/>
  <c r="P43" i="4"/>
  <c r="R43" i="4" s="1"/>
  <c r="T43" i="4" s="1"/>
  <c r="P56" i="4"/>
  <c r="R56" i="4" s="1"/>
  <c r="T56" i="4" s="1"/>
  <c r="P29" i="4"/>
  <c r="R29" i="4" s="1"/>
  <c r="T29" i="4" s="1"/>
  <c r="P36" i="4"/>
  <c r="R36" i="4" s="1"/>
  <c r="T36" i="4" s="1"/>
  <c r="P76" i="4"/>
  <c r="R76" i="4" s="1"/>
  <c r="T76" i="4" s="1"/>
  <c r="AI106" i="6"/>
  <c r="AC137" i="7"/>
  <c r="AF158" i="7"/>
  <c r="P83" i="4"/>
  <c r="R83" i="4" s="1"/>
  <c r="T83" i="4" s="1"/>
  <c r="P35" i="4"/>
  <c r="R35" i="4" s="1"/>
  <c r="T35" i="4" s="1"/>
  <c r="P42" i="4"/>
  <c r="R42" i="4" s="1"/>
  <c r="T42" i="4" s="1"/>
  <c r="P79" i="4"/>
  <c r="R79" i="4" s="1"/>
  <c r="T79" i="4" s="1"/>
  <c r="P68" i="4"/>
  <c r="R68" i="4" s="1"/>
  <c r="T68" i="4" s="1"/>
  <c r="P60" i="4"/>
  <c r="R60" i="4" s="1"/>
  <c r="T60" i="4" s="1"/>
  <c r="AF99" i="7"/>
  <c r="AI141" i="6"/>
  <c r="AC158" i="7"/>
  <c r="P69" i="4"/>
  <c r="R69" i="4" s="1"/>
  <c r="T69" i="4" s="1"/>
  <c r="W9" i="4"/>
  <c r="P21" i="4"/>
  <c r="R21" i="4" s="1"/>
  <c r="T21" i="4" s="1"/>
  <c r="P54" i="4"/>
  <c r="R54" i="4" s="1"/>
  <c r="T54" i="4" s="1"/>
  <c r="P75" i="4"/>
  <c r="R75" i="4" s="1"/>
  <c r="T75" i="4" s="1"/>
  <c r="W8" i="4"/>
  <c r="P26" i="4"/>
  <c r="R26" i="4" s="1"/>
  <c r="T26" i="4" s="1"/>
  <c r="P74" i="4"/>
  <c r="R74" i="4" s="1"/>
  <c r="T74" i="4" s="1"/>
  <c r="P34" i="4"/>
  <c r="R34" i="4" s="1"/>
  <c r="T34" i="4" s="1"/>
  <c r="P39" i="4"/>
  <c r="R39" i="4" s="1"/>
  <c r="T39" i="4" s="1"/>
  <c r="P57" i="4"/>
  <c r="R57" i="4" s="1"/>
  <c r="T57" i="4" s="1"/>
  <c r="P23" i="1"/>
  <c r="R23" i="1" s="1"/>
  <c r="T23" i="1" s="1"/>
  <c r="E14" i="1" s="1"/>
  <c r="AC99" i="7"/>
  <c r="AF151" i="5"/>
  <c r="AL141" i="6"/>
  <c r="AC109" i="7"/>
  <c r="AF78" i="7"/>
  <c r="AC168" i="7"/>
  <c r="P45" i="4"/>
  <c r="R45" i="4" s="1"/>
  <c r="T45" i="4" s="1"/>
  <c r="P77" i="4"/>
  <c r="R77" i="4" s="1"/>
  <c r="T77" i="4" s="1"/>
  <c r="P49" i="4"/>
  <c r="R49" i="4" s="1"/>
  <c r="T49" i="4" s="1"/>
  <c r="P52" i="4"/>
  <c r="R52" i="4" s="1"/>
  <c r="T52" i="4" s="1"/>
  <c r="P33" i="4"/>
  <c r="R33" i="4" s="1"/>
  <c r="T33" i="4" s="1"/>
  <c r="P46" i="4"/>
  <c r="R46" i="4" s="1"/>
  <c r="T46" i="4" s="1"/>
  <c r="D16" i="4"/>
  <c r="D19" i="4" s="1"/>
  <c r="P48" i="4"/>
  <c r="R48" i="4" s="1"/>
  <c r="T48" i="4" s="1"/>
  <c r="P23" i="4"/>
  <c r="R23" i="4" s="1"/>
  <c r="T23" i="4" s="1"/>
  <c r="P66" i="4"/>
  <c r="R66" i="4" s="1"/>
  <c r="T66" i="4" s="1"/>
  <c r="P22" i="4"/>
  <c r="R22" i="4" s="1"/>
  <c r="T22" i="4" s="1"/>
  <c r="P71" i="4"/>
  <c r="R71" i="4" s="1"/>
  <c r="T71" i="4" s="1"/>
  <c r="P31" i="4"/>
  <c r="R31" i="4" s="1"/>
  <c r="T31" i="4" s="1"/>
  <c r="P24" i="4"/>
  <c r="R24" i="4" s="1"/>
  <c r="T24" i="4" s="1"/>
  <c r="AF156" i="7"/>
  <c r="AF168" i="7"/>
  <c r="P81" i="4"/>
  <c r="R81" i="4" s="1"/>
  <c r="T81" i="4" s="1"/>
  <c r="P30" i="4"/>
  <c r="R30" i="4" s="1"/>
  <c r="T30" i="4" s="1"/>
  <c r="P65" i="4"/>
  <c r="R65" i="4" s="1"/>
  <c r="T65" i="4" s="1"/>
  <c r="W16" i="4"/>
  <c r="P67" i="4"/>
  <c r="R67" i="4" s="1"/>
  <c r="T67" i="4" s="1"/>
  <c r="P40" i="4"/>
  <c r="R40" i="4" s="1"/>
  <c r="T40" i="4" s="1"/>
  <c r="W12" i="4"/>
  <c r="P58" i="4"/>
  <c r="R58" i="4" s="1"/>
  <c r="T58" i="4" s="1"/>
  <c r="W4" i="4"/>
  <c r="P28" i="4"/>
  <c r="R28" i="4" s="1"/>
  <c r="T28" i="4" s="1"/>
  <c r="AL150" i="6"/>
  <c r="AF102" i="7"/>
  <c r="AC58" i="7"/>
  <c r="P53" i="4"/>
  <c r="R53" i="4" s="1"/>
  <c r="T53" i="4" s="1"/>
  <c r="P85" i="4"/>
  <c r="R85" i="4" s="1"/>
  <c r="T85" i="4" s="1"/>
  <c r="P84" i="4"/>
  <c r="R84" i="4" s="1"/>
  <c r="T84" i="4" s="1"/>
  <c r="W14" i="4"/>
  <c r="P78" i="4"/>
  <c r="R78" i="4" s="1"/>
  <c r="T78" i="4" s="1"/>
  <c r="P59" i="4"/>
  <c r="R59" i="4" s="1"/>
  <c r="T59" i="4" s="1"/>
  <c r="P80" i="4"/>
  <c r="R80" i="4" s="1"/>
  <c r="T80" i="4" s="1"/>
  <c r="P32" i="4"/>
  <c r="R32" i="4" s="1"/>
  <c r="T32" i="4" s="1"/>
  <c r="W6" i="4"/>
  <c r="W17" i="4"/>
  <c r="P63" i="4"/>
  <c r="R63" i="4" s="1"/>
  <c r="T63" i="4" s="1"/>
  <c r="W15" i="1"/>
  <c r="G172" i="7"/>
  <c r="Z172" i="7"/>
  <c r="P172" i="7"/>
  <c r="AU172" i="7"/>
  <c r="G171" i="7"/>
  <c r="Z171" i="7"/>
  <c r="P171" i="7"/>
  <c r="R171" i="7" s="1"/>
  <c r="T171" i="7" s="1"/>
  <c r="AU171" i="7"/>
  <c r="G170" i="7"/>
  <c r="Z170" i="7"/>
  <c r="P170" i="7"/>
  <c r="AU170" i="7"/>
  <c r="G173" i="7"/>
  <c r="Z173" i="7"/>
  <c r="P173" i="7"/>
  <c r="R173" i="7" s="1"/>
  <c r="T173" i="7" s="1"/>
  <c r="AU173" i="7"/>
  <c r="G169" i="7"/>
  <c r="Z169" i="7"/>
  <c r="D16" i="7"/>
  <c r="D19" i="7" s="1"/>
  <c r="P169" i="7"/>
  <c r="R169" i="7" s="1"/>
  <c r="T169" i="7" s="1"/>
  <c r="AU169" i="7"/>
  <c r="D15" i="7"/>
  <c r="C19" i="7" s="1"/>
  <c r="Q18" i="7"/>
  <c r="Q19" i="7" s="1"/>
  <c r="X8" i="7" s="1"/>
  <c r="H17" i="6"/>
  <c r="H8" i="6" s="1"/>
  <c r="J17" i="6"/>
  <c r="J8" i="6" s="1"/>
  <c r="K17" i="6"/>
  <c r="K8" i="6" s="1"/>
  <c r="C15" i="1"/>
  <c r="C16" i="1"/>
  <c r="D18" i="1" s="1"/>
  <c r="C15" i="4"/>
  <c r="O119" i="5"/>
  <c r="O122" i="5"/>
  <c r="O152" i="5"/>
  <c r="O149" i="5"/>
  <c r="O158" i="5"/>
  <c r="O130" i="5"/>
  <c r="O121" i="5"/>
  <c r="O124" i="5"/>
  <c r="O136" i="5"/>
  <c r="O157" i="5"/>
  <c r="O135" i="5"/>
  <c r="O132" i="5"/>
  <c r="O123" i="5"/>
  <c r="O126" i="5"/>
  <c r="O144" i="5"/>
  <c r="O138" i="5"/>
  <c r="O143" i="5"/>
  <c r="O137" i="5"/>
  <c r="O125" i="5"/>
  <c r="O128" i="5"/>
  <c r="O160" i="5"/>
  <c r="O154" i="5"/>
  <c r="O151" i="5"/>
  <c r="O145" i="5"/>
  <c r="O127" i="5"/>
  <c r="O139" i="5"/>
  <c r="O129" i="5"/>
  <c r="O162" i="5"/>
  <c r="O159" i="5"/>
  <c r="O153" i="5"/>
  <c r="C15" i="5"/>
  <c r="O116" i="5"/>
  <c r="O147" i="5"/>
  <c r="O131" i="5"/>
  <c r="O146" i="5"/>
  <c r="O140" i="5"/>
  <c r="O161" i="5"/>
  <c r="O155" i="5"/>
  <c r="O142" i="5"/>
  <c r="O163" i="5"/>
  <c r="O133" i="5"/>
  <c r="O141" i="5"/>
  <c r="O117" i="5"/>
  <c r="O134" i="5"/>
  <c r="O118" i="5"/>
  <c r="O156" i="5"/>
  <c r="O115" i="5"/>
  <c r="O120" i="5"/>
  <c r="O148" i="5"/>
  <c r="O150" i="5"/>
  <c r="C16" i="5"/>
  <c r="D18" i="5" s="1"/>
  <c r="C16" i="6"/>
  <c r="D18" i="6" s="1"/>
  <c r="C15" i="6"/>
  <c r="O161" i="6"/>
  <c r="C16" i="4"/>
  <c r="D18" i="4" s="1"/>
  <c r="R50" i="7"/>
  <c r="T50" i="7" s="1"/>
  <c r="AF50" i="7"/>
  <c r="AC50" i="7"/>
  <c r="R52" i="7"/>
  <c r="T52" i="7" s="1"/>
  <c r="AC52" i="7"/>
  <c r="AF52" i="7"/>
  <c r="R26" i="7"/>
  <c r="T26" i="7" s="1"/>
  <c r="AF26" i="7"/>
  <c r="AC26" i="7"/>
  <c r="R110" i="7"/>
  <c r="T110" i="7" s="1"/>
  <c r="AC110" i="7"/>
  <c r="AF110" i="7"/>
  <c r="AF135" i="7"/>
  <c r="R135" i="7"/>
  <c r="T135" i="7" s="1"/>
  <c r="AC135" i="7"/>
  <c r="R70" i="6"/>
  <c r="AL70" i="6"/>
  <c r="AI70" i="6"/>
  <c r="R93" i="6"/>
  <c r="AI93" i="6"/>
  <c r="AL93" i="6"/>
  <c r="R77" i="6"/>
  <c r="AI77" i="6"/>
  <c r="AL77" i="6"/>
  <c r="R61" i="6"/>
  <c r="AI61" i="6"/>
  <c r="R107" i="6"/>
  <c r="AL107" i="6"/>
  <c r="AI107" i="6"/>
  <c r="R157" i="6"/>
  <c r="AL157" i="6"/>
  <c r="AI157" i="6"/>
  <c r="R100" i="7"/>
  <c r="T100" i="7" s="1"/>
  <c r="AC100" i="7"/>
  <c r="R145" i="7"/>
  <c r="T145" i="7" s="1"/>
  <c r="AC145" i="7"/>
  <c r="AF145" i="7"/>
  <c r="AC22" i="7"/>
  <c r="R22" i="7"/>
  <c r="T22" i="7" s="1"/>
  <c r="AF22" i="7"/>
  <c r="AC30" i="7"/>
  <c r="R30" i="7"/>
  <c r="T30" i="7" s="1"/>
  <c r="AF30" i="7"/>
  <c r="R152" i="7"/>
  <c r="T152" i="7" s="1"/>
  <c r="AC152" i="7"/>
  <c r="AF152" i="7"/>
  <c r="AF71" i="7"/>
  <c r="AC71" i="7"/>
  <c r="R139" i="7"/>
  <c r="T139" i="7" s="1"/>
  <c r="AC139" i="7"/>
  <c r="AF139" i="7"/>
  <c r="AF92" i="5"/>
  <c r="R126" i="7"/>
  <c r="T126" i="7" s="1"/>
  <c r="AF126" i="7"/>
  <c r="AC126" i="7"/>
  <c r="AF93" i="7"/>
  <c r="R93" i="7"/>
  <c r="T93" i="7" s="1"/>
  <c r="AF72" i="7"/>
  <c r="AC72" i="7"/>
  <c r="R95" i="7"/>
  <c r="T95" i="7" s="1"/>
  <c r="AF95" i="7"/>
  <c r="AC95" i="7"/>
  <c r="R157" i="7"/>
  <c r="T157" i="7" s="1"/>
  <c r="AF157" i="7"/>
  <c r="AC157" i="7"/>
  <c r="R149" i="7"/>
  <c r="T149" i="7" s="1"/>
  <c r="AC149" i="7"/>
  <c r="AF149" i="7"/>
  <c r="R62" i="7"/>
  <c r="T62" i="7" s="1"/>
  <c r="AC62" i="7"/>
  <c r="AF62" i="7"/>
  <c r="R38" i="7"/>
  <c r="T38" i="7" s="1"/>
  <c r="AC38" i="7"/>
  <c r="R151" i="7"/>
  <c r="T151" i="7" s="1"/>
  <c r="AC151" i="7"/>
  <c r="AF151" i="7"/>
  <c r="AF24" i="7"/>
  <c r="R24" i="7"/>
  <c r="T24" i="7" s="1"/>
  <c r="AC24" i="7"/>
  <c r="R147" i="5"/>
  <c r="T147" i="5" s="1"/>
  <c r="AC147" i="5"/>
  <c r="AF147" i="5"/>
  <c r="AC37" i="7"/>
  <c r="R37" i="7"/>
  <c r="T37" i="7" s="1"/>
  <c r="AF37" i="7"/>
  <c r="AC79" i="5"/>
  <c r="R79" i="5"/>
  <c r="T79" i="5" s="1"/>
  <c r="R80" i="7"/>
  <c r="T80" i="7" s="1"/>
  <c r="AC80" i="7"/>
  <c r="AC32" i="7"/>
  <c r="R32" i="7"/>
  <c r="T32" i="7" s="1"/>
  <c r="AF32" i="7"/>
  <c r="R67" i="6"/>
  <c r="AL67" i="6"/>
  <c r="AI67" i="6"/>
  <c r="AF94" i="7"/>
  <c r="R41" i="7"/>
  <c r="T41" i="7" s="1"/>
  <c r="AF41" i="7"/>
  <c r="R91" i="7"/>
  <c r="T91" i="7" s="1"/>
  <c r="R57" i="7"/>
  <c r="T57" i="7" s="1"/>
  <c r="AC57" i="7"/>
  <c r="R140" i="6"/>
  <c r="AI140" i="6"/>
  <c r="AI143" i="6"/>
  <c r="R55" i="7"/>
  <c r="T55" i="7" s="1"/>
  <c r="R88" i="7"/>
  <c r="T88" i="7" s="1"/>
  <c r="AI91" i="6"/>
  <c r="AL73" i="6"/>
  <c r="AF82" i="7"/>
  <c r="W14" i="5"/>
  <c r="P140" i="5"/>
  <c r="P129" i="5"/>
  <c r="P33" i="5"/>
  <c r="W13" i="5"/>
  <c r="P37" i="5"/>
  <c r="AL143" i="6"/>
  <c r="AL35" i="6"/>
  <c r="P124" i="5"/>
  <c r="P121" i="5"/>
  <c r="P94" i="5"/>
  <c r="D16" i="6"/>
  <c r="D19" i="6" s="1"/>
  <c r="P23" i="6"/>
  <c r="P31" i="6"/>
  <c r="P39" i="6"/>
  <c r="P47" i="6"/>
  <c r="P22" i="6"/>
  <c r="P28" i="6"/>
  <c r="P42" i="6"/>
  <c r="P46" i="6"/>
  <c r="P92" i="6"/>
  <c r="P110" i="6"/>
  <c r="P118" i="6"/>
  <c r="P126" i="6"/>
  <c r="P62" i="6"/>
  <c r="P103" i="6"/>
  <c r="P80" i="6"/>
  <c r="P82" i="6"/>
  <c r="P144" i="6"/>
  <c r="P153" i="6"/>
  <c r="P68" i="6"/>
  <c r="P113" i="6"/>
  <c r="P121" i="6"/>
  <c r="P129" i="6"/>
  <c r="P159" i="6"/>
  <c r="P44" i="6"/>
  <c r="P63" i="6"/>
  <c r="P71" i="6"/>
  <c r="P79" i="6"/>
  <c r="P87" i="6"/>
  <c r="P95" i="6"/>
  <c r="P54" i="6"/>
  <c r="P84" i="6"/>
  <c r="P72" i="6"/>
  <c r="P148" i="6"/>
  <c r="P134" i="6"/>
  <c r="P162" i="6"/>
  <c r="P137" i="6"/>
  <c r="P25" i="6"/>
  <c r="P33" i="6"/>
  <c r="P41" i="6"/>
  <c r="P49" i="6"/>
  <c r="P24" i="6"/>
  <c r="P59" i="6"/>
  <c r="P50" i="6"/>
  <c r="P98" i="6"/>
  <c r="P156" i="6"/>
  <c r="P112" i="6"/>
  <c r="P120" i="6"/>
  <c r="P128" i="6"/>
  <c r="P78" i="6"/>
  <c r="P142" i="6"/>
  <c r="P101" i="6"/>
  <c r="P90" i="6"/>
  <c r="P152" i="6"/>
  <c r="P105" i="6"/>
  <c r="P108" i="6"/>
  <c r="P115" i="6"/>
  <c r="P123" i="6"/>
  <c r="P131" i="6"/>
  <c r="P21" i="6"/>
  <c r="P29" i="6"/>
  <c r="P37" i="6"/>
  <c r="P45" i="6"/>
  <c r="P40" i="6"/>
  <c r="P34" i="6"/>
  <c r="P48" i="6"/>
  <c r="P138" i="6"/>
  <c r="P86" i="6"/>
  <c r="P116" i="6"/>
  <c r="P124" i="6"/>
  <c r="P132" i="6"/>
  <c r="P99" i="6"/>
  <c r="P64" i="6"/>
  <c r="P66" i="6"/>
  <c r="P136" i="6"/>
  <c r="P158" i="6"/>
  <c r="P161" i="6"/>
  <c r="P111" i="6"/>
  <c r="P119" i="6"/>
  <c r="P127" i="6"/>
  <c r="P146" i="6"/>
  <c r="P90" i="5"/>
  <c r="P101" i="5"/>
  <c r="P23" i="5"/>
  <c r="P80" i="5"/>
  <c r="P112" i="5"/>
  <c r="P160" i="5"/>
  <c r="P27" i="5"/>
  <c r="P59" i="5"/>
  <c r="P123" i="5"/>
  <c r="W15" i="5"/>
  <c r="W3" i="5"/>
  <c r="P74" i="5"/>
  <c r="P122" i="5"/>
  <c r="W12" i="5"/>
  <c r="P53" i="5"/>
  <c r="P85" i="5"/>
  <c r="P48" i="5"/>
  <c r="P144" i="5"/>
  <c r="P107" i="5"/>
  <c r="R107" i="5" s="1"/>
  <c r="T107" i="5" s="1"/>
  <c r="P155" i="5"/>
  <c r="W10" i="5"/>
  <c r="W7" i="5"/>
  <c r="P98" i="5"/>
  <c r="P29" i="5"/>
  <c r="P61" i="5"/>
  <c r="P109" i="5"/>
  <c r="P88" i="5"/>
  <c r="D15" i="5"/>
  <c r="C19" i="5" s="1"/>
  <c r="P35" i="5"/>
  <c r="P67" i="5"/>
  <c r="P131" i="5"/>
  <c r="P21" i="5"/>
  <c r="P86" i="5"/>
  <c r="P118" i="5"/>
  <c r="P26" i="5"/>
  <c r="P58" i="5"/>
  <c r="P154" i="5"/>
  <c r="P69" i="5"/>
  <c r="P133" i="5"/>
  <c r="P32" i="5"/>
  <c r="P96" i="5"/>
  <c r="P128" i="5"/>
  <c r="P43" i="5"/>
  <c r="P91" i="5"/>
  <c r="P139" i="5"/>
  <c r="P46" i="5"/>
  <c r="P34" i="5"/>
  <c r="P82" i="5"/>
  <c r="P130" i="5"/>
  <c r="P93" i="5"/>
  <c r="P141" i="5"/>
  <c r="P56" i="5"/>
  <c r="P104" i="5"/>
  <c r="P152" i="5"/>
  <c r="W4" i="5"/>
  <c r="P51" i="5"/>
  <c r="P146" i="5"/>
  <c r="P77" i="5"/>
  <c r="P149" i="5"/>
  <c r="P75" i="5"/>
  <c r="P54" i="5"/>
  <c r="P25" i="5"/>
  <c r="P57" i="5"/>
  <c r="P105" i="5"/>
  <c r="P137" i="5"/>
  <c r="P36" i="5"/>
  <c r="P84" i="5"/>
  <c r="W2" i="5"/>
  <c r="P47" i="5"/>
  <c r="W5" i="5"/>
  <c r="P157" i="5"/>
  <c r="W9" i="5"/>
  <c r="P126" i="5"/>
  <c r="P113" i="5"/>
  <c r="P145" i="5"/>
  <c r="P60" i="5"/>
  <c r="P108" i="5"/>
  <c r="P156" i="5"/>
  <c r="P39" i="5"/>
  <c r="P22" i="5"/>
  <c r="P111" i="5"/>
  <c r="P159" i="5"/>
  <c r="P42" i="5"/>
  <c r="P162" i="5"/>
  <c r="P24" i="5"/>
  <c r="W8" i="5"/>
  <c r="P83" i="5"/>
  <c r="P150" i="5"/>
  <c r="P153" i="5"/>
  <c r="P68" i="5"/>
  <c r="P132" i="5"/>
  <c r="W6" i="5"/>
  <c r="P71" i="5"/>
  <c r="P31" i="5"/>
  <c r="P106" i="5"/>
  <c r="P120" i="5"/>
  <c r="P114" i="5"/>
  <c r="P45" i="5"/>
  <c r="P117" i="5"/>
  <c r="P136" i="5"/>
  <c r="P38" i="5"/>
  <c r="P158" i="5"/>
  <c r="P81" i="5"/>
  <c r="P28" i="5"/>
  <c r="P76" i="5"/>
  <c r="P63" i="5"/>
  <c r="P135" i="5"/>
  <c r="P66" i="5"/>
  <c r="P138" i="5"/>
  <c r="P64" i="5"/>
  <c r="P115" i="5"/>
  <c r="P163" i="5"/>
  <c r="P102" i="5"/>
  <c r="P41" i="5"/>
  <c r="P89" i="5"/>
  <c r="P52" i="5"/>
  <c r="P100" i="5"/>
  <c r="P148" i="5"/>
  <c r="P143" i="5"/>
  <c r="P127" i="5"/>
  <c r="P95" i="5"/>
  <c r="R82" i="7"/>
  <c r="T82" i="7" s="1"/>
  <c r="R117" i="6"/>
  <c r="AI76" i="6"/>
  <c r="R76" i="6"/>
  <c r="AI75" i="6"/>
  <c r="AL75" i="6"/>
  <c r="R75" i="6"/>
  <c r="AI58" i="6"/>
  <c r="R58" i="6"/>
  <c r="P87" i="5"/>
  <c r="P119" i="5"/>
  <c r="P97" i="5"/>
  <c r="P70" i="5"/>
  <c r="P72" i="5"/>
  <c r="AL88" i="6"/>
  <c r="AI88" i="6"/>
  <c r="P55" i="5"/>
  <c r="P44" i="5"/>
  <c r="P73" i="5"/>
  <c r="P142" i="5"/>
  <c r="P62" i="5"/>
  <c r="P99" i="5"/>
  <c r="P40" i="5"/>
  <c r="P50" i="5"/>
  <c r="P65" i="5"/>
  <c r="P134" i="5"/>
  <c r="P125" i="5"/>
  <c r="P165" i="7"/>
  <c r="P167" i="7"/>
  <c r="P46" i="7"/>
  <c r="P166" i="7"/>
  <c r="F21" i="2"/>
  <c r="J21" i="2"/>
  <c r="W2" i="4"/>
  <c r="W12" i="1"/>
  <c r="W11" i="1"/>
  <c r="C12" i="7"/>
  <c r="J18" i="2"/>
  <c r="C11" i="7"/>
  <c r="F18" i="2"/>
  <c r="R103" i="5" l="1"/>
  <c r="T103" i="5" s="1"/>
  <c r="AF103" i="5"/>
  <c r="AC103" i="5"/>
  <c r="R92" i="5"/>
  <c r="T92" i="5" s="1"/>
  <c r="AF30" i="5"/>
  <c r="AC30" i="5"/>
  <c r="AC116" i="5"/>
  <c r="AF49" i="5"/>
  <c r="R49" i="5"/>
  <c r="T49" i="5" s="1"/>
  <c r="AC49" i="5"/>
  <c r="R116" i="5"/>
  <c r="T116" i="5" s="1"/>
  <c r="E14" i="4"/>
  <c r="R78" i="5"/>
  <c r="T78" i="5" s="1"/>
  <c r="AC78" i="5"/>
  <c r="AF78" i="5"/>
  <c r="O174" i="7"/>
  <c r="AS174" i="7"/>
  <c r="AR174" i="7" s="1"/>
  <c r="AQ174" i="7" s="1"/>
  <c r="AP174" i="7" s="1"/>
  <c r="AO174" i="7" s="1"/>
  <c r="AN174" i="7" s="1"/>
  <c r="AM174" i="7" s="1"/>
  <c r="AL174" i="7" s="1"/>
  <c r="AT174" i="7"/>
  <c r="AF174" i="7"/>
  <c r="U174" i="7"/>
  <c r="AC174" i="7"/>
  <c r="O169" i="7"/>
  <c r="O170" i="7"/>
  <c r="O171" i="7"/>
  <c r="O172" i="7"/>
  <c r="O173" i="7"/>
  <c r="O155" i="7"/>
  <c r="O112" i="7"/>
  <c r="O141" i="7"/>
  <c r="O156" i="7"/>
  <c r="O138" i="7"/>
  <c r="O151" i="7"/>
  <c r="O97" i="7"/>
  <c r="O106" i="7"/>
  <c r="O113" i="7"/>
  <c r="O111" i="7"/>
  <c r="O134" i="7"/>
  <c r="O99" i="7"/>
  <c r="O120" i="7"/>
  <c r="O149" i="7"/>
  <c r="O108" i="7"/>
  <c r="O146" i="7"/>
  <c r="O95" i="7"/>
  <c r="O109" i="7"/>
  <c r="O116" i="7"/>
  <c r="O135" i="7"/>
  <c r="O121" i="7"/>
  <c r="O163" i="7"/>
  <c r="O107" i="7"/>
  <c r="O128" i="7"/>
  <c r="O157" i="7"/>
  <c r="O166" i="7"/>
  <c r="O159" i="7"/>
  <c r="O118" i="7"/>
  <c r="O152" i="7"/>
  <c r="O104" i="7"/>
  <c r="O145" i="7"/>
  <c r="O131" i="7"/>
  <c r="O100" i="7"/>
  <c r="O119" i="7"/>
  <c r="O142" i="7"/>
  <c r="O165" i="7"/>
  <c r="O115" i="7"/>
  <c r="O136" i="7"/>
  <c r="O101" i="7"/>
  <c r="O154" i="7"/>
  <c r="O160" i="7"/>
  <c r="O103" i="7"/>
  <c r="O114" i="7"/>
  <c r="O129" i="7"/>
  <c r="O150" i="7"/>
  <c r="O94" i="7"/>
  <c r="O123" i="7"/>
  <c r="O161" i="7"/>
  <c r="O132" i="7"/>
  <c r="O117" i="7"/>
  <c r="O148" i="7"/>
  <c r="O122" i="7"/>
  <c r="O125" i="7"/>
  <c r="O124" i="7"/>
  <c r="O127" i="7"/>
  <c r="O137" i="7"/>
  <c r="O158" i="7"/>
  <c r="O102" i="7"/>
  <c r="O144" i="7"/>
  <c r="O139" i="7"/>
  <c r="O126" i="7"/>
  <c r="O162" i="7"/>
  <c r="O167" i="7"/>
  <c r="O133" i="7"/>
  <c r="O140" i="7"/>
  <c r="O130" i="7"/>
  <c r="O143" i="7"/>
  <c r="O153" i="7"/>
  <c r="O110" i="7"/>
  <c r="O147" i="7"/>
  <c r="O96" i="7"/>
  <c r="O168" i="7"/>
  <c r="C15" i="7"/>
  <c r="C18" i="7" s="1"/>
  <c r="O164" i="7"/>
  <c r="O98" i="7"/>
  <c r="O105" i="7"/>
  <c r="C16" i="7"/>
  <c r="D18" i="7" s="1"/>
  <c r="AT173" i="7"/>
  <c r="AS173" i="7" s="1"/>
  <c r="AR173" i="7" s="1"/>
  <c r="AQ173" i="7" s="1"/>
  <c r="AP173" i="7" s="1"/>
  <c r="AO173" i="7" s="1"/>
  <c r="AN173" i="7" s="1"/>
  <c r="AM173" i="7" s="1"/>
  <c r="AL173" i="7" s="1"/>
  <c r="AT171" i="7"/>
  <c r="AR171" i="7"/>
  <c r="AQ171" i="7" s="1"/>
  <c r="AP171" i="7" s="1"/>
  <c r="AO171" i="7" s="1"/>
  <c r="AN171" i="7" s="1"/>
  <c r="AM171" i="7" s="1"/>
  <c r="AL171" i="7" s="1"/>
  <c r="AS171" i="7"/>
  <c r="AT169" i="7"/>
  <c r="AS169" i="7" s="1"/>
  <c r="AR169" i="7" s="1"/>
  <c r="AQ169" i="7" s="1"/>
  <c r="AP169" i="7" s="1"/>
  <c r="AO169" i="7" s="1"/>
  <c r="AN169" i="7" s="1"/>
  <c r="AM169" i="7" s="1"/>
  <c r="AL169" i="7" s="1"/>
  <c r="AF173" i="7"/>
  <c r="K173" i="7"/>
  <c r="AC173" i="7"/>
  <c r="AF171" i="7"/>
  <c r="K171" i="7"/>
  <c r="AC171" i="7"/>
  <c r="AT170" i="7"/>
  <c r="AS170" i="7"/>
  <c r="AR170" i="7" s="1"/>
  <c r="AQ170" i="7" s="1"/>
  <c r="AP170" i="7" s="1"/>
  <c r="AO170" i="7" s="1"/>
  <c r="AN170" i="7" s="1"/>
  <c r="AM170" i="7" s="1"/>
  <c r="AL170" i="7" s="1"/>
  <c r="AT172" i="7"/>
  <c r="AR172" i="7"/>
  <c r="AQ172" i="7" s="1"/>
  <c r="AP172" i="7" s="1"/>
  <c r="AO172" i="7" s="1"/>
  <c r="AN172" i="7" s="1"/>
  <c r="AM172" i="7" s="1"/>
  <c r="AL172" i="7" s="1"/>
  <c r="AS172" i="7"/>
  <c r="R170" i="7"/>
  <c r="T170" i="7" s="1"/>
  <c r="R172" i="7"/>
  <c r="T172" i="7" s="1"/>
  <c r="AF169" i="7"/>
  <c r="U169" i="7"/>
  <c r="AC169" i="7"/>
  <c r="AF170" i="7"/>
  <c r="K170" i="7"/>
  <c r="AC170" i="7"/>
  <c r="AF172" i="7"/>
  <c r="K172" i="7"/>
  <c r="AC172" i="7"/>
  <c r="O3" i="2"/>
  <c r="O2" i="2"/>
  <c r="O5" i="2"/>
  <c r="O6" i="2"/>
  <c r="O1" i="2"/>
  <c r="O4" i="2"/>
  <c r="R50" i="5"/>
  <c r="T50" i="5" s="1"/>
  <c r="AF50" i="5"/>
  <c r="AC50" i="5"/>
  <c r="AF95" i="5"/>
  <c r="AC95" i="5"/>
  <c r="R95" i="5"/>
  <c r="T95" i="5" s="1"/>
  <c r="AC102" i="5"/>
  <c r="AF102" i="5"/>
  <c r="R102" i="5"/>
  <c r="T102" i="5" s="1"/>
  <c r="R76" i="5"/>
  <c r="T76" i="5" s="1"/>
  <c r="AC76" i="5"/>
  <c r="AF76" i="5"/>
  <c r="R114" i="5"/>
  <c r="T114" i="5" s="1"/>
  <c r="AF114" i="5"/>
  <c r="AC114" i="5"/>
  <c r="AF153" i="5"/>
  <c r="R153" i="5"/>
  <c r="T153" i="5" s="1"/>
  <c r="AC153" i="5"/>
  <c r="AF111" i="5"/>
  <c r="AC111" i="5"/>
  <c r="R111" i="5"/>
  <c r="T111" i="5" s="1"/>
  <c r="R126" i="5"/>
  <c r="T126" i="5" s="1"/>
  <c r="AC126" i="5"/>
  <c r="AF126" i="5"/>
  <c r="AC137" i="5"/>
  <c r="AF137" i="5"/>
  <c r="R137" i="5"/>
  <c r="T137" i="5" s="1"/>
  <c r="R146" i="5"/>
  <c r="T146" i="5" s="1"/>
  <c r="AC146" i="5"/>
  <c r="AF146" i="5"/>
  <c r="AC130" i="5"/>
  <c r="AF130" i="5"/>
  <c r="R130" i="5"/>
  <c r="T130" i="5" s="1"/>
  <c r="AF96" i="5"/>
  <c r="R96" i="5"/>
  <c r="T96" i="5" s="1"/>
  <c r="AC96" i="5"/>
  <c r="R86" i="5"/>
  <c r="T86" i="5" s="1"/>
  <c r="AC86" i="5"/>
  <c r="AF86" i="5"/>
  <c r="R61" i="5"/>
  <c r="T61" i="5" s="1"/>
  <c r="AF61" i="5"/>
  <c r="AC61" i="5"/>
  <c r="R48" i="5"/>
  <c r="T48" i="5" s="1"/>
  <c r="AC48" i="5"/>
  <c r="AF48" i="5"/>
  <c r="R123" i="5"/>
  <c r="T123" i="5" s="1"/>
  <c r="AF123" i="5"/>
  <c r="AC123" i="5"/>
  <c r="AC90" i="5"/>
  <c r="R90" i="5"/>
  <c r="T90" i="5" s="1"/>
  <c r="AF90" i="5"/>
  <c r="AL66" i="6"/>
  <c r="R66" i="6"/>
  <c r="AI66" i="6"/>
  <c r="R48" i="6"/>
  <c r="AL48" i="6"/>
  <c r="AI48" i="6"/>
  <c r="R123" i="6"/>
  <c r="AL123" i="6"/>
  <c r="AI123" i="6"/>
  <c r="R78" i="6"/>
  <c r="AL78" i="6"/>
  <c r="AI78" i="6"/>
  <c r="AI24" i="6"/>
  <c r="AL24" i="6"/>
  <c r="R24" i="6"/>
  <c r="R148" i="6"/>
  <c r="AI148" i="6"/>
  <c r="AL148" i="6"/>
  <c r="R63" i="6"/>
  <c r="AI63" i="6"/>
  <c r="AL63" i="6"/>
  <c r="R144" i="6"/>
  <c r="AL144" i="6"/>
  <c r="AI144" i="6"/>
  <c r="R92" i="6"/>
  <c r="AL92" i="6"/>
  <c r="AI92" i="6"/>
  <c r="R23" i="6"/>
  <c r="AL23" i="6"/>
  <c r="AI23" i="6"/>
  <c r="R37" i="5"/>
  <c r="T37" i="5" s="1"/>
  <c r="AC37" i="5"/>
  <c r="AF37" i="5"/>
  <c r="AF166" i="7"/>
  <c r="R166" i="7"/>
  <c r="T166" i="7" s="1"/>
  <c r="AC166" i="7"/>
  <c r="R40" i="5"/>
  <c r="T40" i="5" s="1"/>
  <c r="AC40" i="5"/>
  <c r="AF40" i="5"/>
  <c r="R127" i="5"/>
  <c r="T127" i="5" s="1"/>
  <c r="AC127" i="5"/>
  <c r="AF127" i="5"/>
  <c r="R163" i="5"/>
  <c r="T163" i="5" s="1"/>
  <c r="AC163" i="5"/>
  <c r="AF163" i="5"/>
  <c r="R28" i="5"/>
  <c r="T28" i="5" s="1"/>
  <c r="AF28" i="5"/>
  <c r="AC28" i="5"/>
  <c r="R120" i="5"/>
  <c r="T120" i="5" s="1"/>
  <c r="AC120" i="5"/>
  <c r="AF120" i="5"/>
  <c r="R150" i="5"/>
  <c r="T150" i="5" s="1"/>
  <c r="AF150" i="5"/>
  <c r="AC150" i="5"/>
  <c r="R22" i="5"/>
  <c r="T22" i="5" s="1"/>
  <c r="AF22" i="5"/>
  <c r="AC22" i="5"/>
  <c r="R105" i="5"/>
  <c r="T105" i="5" s="1"/>
  <c r="AF105" i="5"/>
  <c r="AC105" i="5"/>
  <c r="R51" i="5"/>
  <c r="T51" i="5" s="1"/>
  <c r="AF51" i="5"/>
  <c r="AC51" i="5"/>
  <c r="R82" i="5"/>
  <c r="T82" i="5" s="1"/>
  <c r="AC82" i="5"/>
  <c r="AF82" i="5"/>
  <c r="R32" i="5"/>
  <c r="T32" i="5" s="1"/>
  <c r="AC32" i="5"/>
  <c r="AF32" i="5"/>
  <c r="R21" i="5"/>
  <c r="T21" i="5" s="1"/>
  <c r="AC21" i="5"/>
  <c r="AF21" i="5"/>
  <c r="R29" i="5"/>
  <c r="T29" i="5" s="1"/>
  <c r="AC29" i="5"/>
  <c r="AF29" i="5"/>
  <c r="R85" i="5"/>
  <c r="T85" i="5" s="1"/>
  <c r="AC85" i="5"/>
  <c r="AF85" i="5"/>
  <c r="R59" i="5"/>
  <c r="T59" i="5" s="1"/>
  <c r="AC59" i="5"/>
  <c r="AF59" i="5"/>
  <c r="R146" i="6"/>
  <c r="AL146" i="6"/>
  <c r="AI146" i="6"/>
  <c r="AL64" i="6"/>
  <c r="R64" i="6"/>
  <c r="AI64" i="6"/>
  <c r="R34" i="6"/>
  <c r="AI34" i="6"/>
  <c r="AL34" i="6"/>
  <c r="R115" i="6"/>
  <c r="AL115" i="6"/>
  <c r="AI115" i="6"/>
  <c r="R128" i="6"/>
  <c r="AL128" i="6"/>
  <c r="AI128" i="6"/>
  <c r="R49" i="6"/>
  <c r="AL49" i="6"/>
  <c r="AI49" i="6"/>
  <c r="R72" i="6"/>
  <c r="AI72" i="6"/>
  <c r="AL72" i="6"/>
  <c r="R44" i="6"/>
  <c r="AL44" i="6"/>
  <c r="AI44" i="6"/>
  <c r="R82" i="6"/>
  <c r="AI82" i="6"/>
  <c r="AL82" i="6"/>
  <c r="AL46" i="6"/>
  <c r="AI46" i="6"/>
  <c r="R46" i="6"/>
  <c r="C18" i="6"/>
  <c r="F18" i="6"/>
  <c r="F19" i="6" s="1"/>
  <c r="R46" i="7"/>
  <c r="T46" i="7" s="1"/>
  <c r="AC46" i="7"/>
  <c r="AF46" i="7"/>
  <c r="R99" i="5"/>
  <c r="T99" i="5" s="1"/>
  <c r="AC99" i="5"/>
  <c r="AF99" i="5"/>
  <c r="AC72" i="5"/>
  <c r="AF72" i="5"/>
  <c r="R72" i="5"/>
  <c r="T72" i="5" s="1"/>
  <c r="AF143" i="5"/>
  <c r="AC143" i="5"/>
  <c r="R143" i="5"/>
  <c r="T143" i="5" s="1"/>
  <c r="AC115" i="5"/>
  <c r="R115" i="5"/>
  <c r="T115" i="5" s="1"/>
  <c r="AF115" i="5"/>
  <c r="AF81" i="5"/>
  <c r="AC81" i="5"/>
  <c r="R81" i="5"/>
  <c r="T81" i="5" s="1"/>
  <c r="AF106" i="5"/>
  <c r="AC106" i="5"/>
  <c r="R106" i="5"/>
  <c r="T106" i="5" s="1"/>
  <c r="R83" i="5"/>
  <c r="T83" i="5" s="1"/>
  <c r="AF83" i="5"/>
  <c r="AC83" i="5"/>
  <c r="AF39" i="5"/>
  <c r="R39" i="5"/>
  <c r="T39" i="5" s="1"/>
  <c r="AC39" i="5"/>
  <c r="AF157" i="5"/>
  <c r="R157" i="5"/>
  <c r="T157" i="5" s="1"/>
  <c r="AC157" i="5"/>
  <c r="R57" i="5"/>
  <c r="T57" i="5" s="1"/>
  <c r="AF57" i="5"/>
  <c r="AC57" i="5"/>
  <c r="AC34" i="5"/>
  <c r="R34" i="5"/>
  <c r="T34" i="5" s="1"/>
  <c r="AF34" i="5"/>
  <c r="AC133" i="5"/>
  <c r="R133" i="5"/>
  <c r="T133" i="5" s="1"/>
  <c r="AF133" i="5"/>
  <c r="R131" i="5"/>
  <c r="T131" i="5" s="1"/>
  <c r="AC131" i="5"/>
  <c r="AF131" i="5"/>
  <c r="R98" i="5"/>
  <c r="T98" i="5" s="1"/>
  <c r="AC98" i="5"/>
  <c r="AF98" i="5"/>
  <c r="AC53" i="5"/>
  <c r="AF53" i="5"/>
  <c r="R53" i="5"/>
  <c r="T53" i="5" s="1"/>
  <c r="AC27" i="5"/>
  <c r="AF27" i="5"/>
  <c r="R27" i="5"/>
  <c r="T27" i="5" s="1"/>
  <c r="AI127" i="6"/>
  <c r="R127" i="6"/>
  <c r="AL127" i="6"/>
  <c r="AI99" i="6"/>
  <c r="AL99" i="6"/>
  <c r="R99" i="6"/>
  <c r="AI40" i="6"/>
  <c r="AL40" i="6"/>
  <c r="R40" i="6"/>
  <c r="R108" i="6"/>
  <c r="AL108" i="6"/>
  <c r="AI108" i="6"/>
  <c r="R120" i="6"/>
  <c r="AL120" i="6"/>
  <c r="AI120" i="6"/>
  <c r="R41" i="6"/>
  <c r="AI41" i="6"/>
  <c r="AL41" i="6"/>
  <c r="R84" i="6"/>
  <c r="AL84" i="6"/>
  <c r="AI84" i="6"/>
  <c r="R159" i="6"/>
  <c r="AL159" i="6"/>
  <c r="AI159" i="6"/>
  <c r="R80" i="6"/>
  <c r="AL80" i="6"/>
  <c r="AI80" i="6"/>
  <c r="AL42" i="6"/>
  <c r="R42" i="6"/>
  <c r="AI42" i="6"/>
  <c r="AF94" i="5"/>
  <c r="AC94" i="5"/>
  <c r="R94" i="5"/>
  <c r="T94" i="5" s="1"/>
  <c r="AF33" i="5"/>
  <c r="R33" i="5"/>
  <c r="T33" i="5" s="1"/>
  <c r="AC33" i="5"/>
  <c r="AF167" i="7"/>
  <c r="AC167" i="7"/>
  <c r="R167" i="7"/>
  <c r="T167" i="7" s="1"/>
  <c r="R62" i="5"/>
  <c r="T62" i="5" s="1"/>
  <c r="AC62" i="5"/>
  <c r="AF62" i="5"/>
  <c r="R70" i="5"/>
  <c r="T70" i="5" s="1"/>
  <c r="AC70" i="5"/>
  <c r="AF70" i="5"/>
  <c r="AC148" i="5"/>
  <c r="AF148" i="5"/>
  <c r="R148" i="5"/>
  <c r="T148" i="5" s="1"/>
  <c r="R64" i="5"/>
  <c r="T64" i="5" s="1"/>
  <c r="AC64" i="5"/>
  <c r="AF64" i="5"/>
  <c r="R158" i="5"/>
  <c r="T158" i="5" s="1"/>
  <c r="AF158" i="5"/>
  <c r="AC158" i="5"/>
  <c r="R31" i="5"/>
  <c r="T31" i="5" s="1"/>
  <c r="AF31" i="5"/>
  <c r="AC31" i="5"/>
  <c r="AC156" i="5"/>
  <c r="R156" i="5"/>
  <c r="T156" i="5" s="1"/>
  <c r="AF156" i="5"/>
  <c r="R25" i="5"/>
  <c r="T25" i="5" s="1"/>
  <c r="AC25" i="5"/>
  <c r="AF25" i="5"/>
  <c r="R152" i="5"/>
  <c r="T152" i="5" s="1"/>
  <c r="AF152" i="5"/>
  <c r="AC152" i="5"/>
  <c r="R46" i="5"/>
  <c r="T46" i="5" s="1"/>
  <c r="AF46" i="5"/>
  <c r="AC46" i="5"/>
  <c r="R69" i="5"/>
  <c r="T69" i="5" s="1"/>
  <c r="AF69" i="5"/>
  <c r="AC69" i="5"/>
  <c r="R67" i="5"/>
  <c r="T67" i="5" s="1"/>
  <c r="AF67" i="5"/>
  <c r="AC67" i="5"/>
  <c r="R160" i="5"/>
  <c r="T160" i="5" s="1"/>
  <c r="AF160" i="5"/>
  <c r="AC160" i="5"/>
  <c r="AI119" i="6"/>
  <c r="AL119" i="6"/>
  <c r="R119" i="6"/>
  <c r="AI132" i="6"/>
  <c r="R132" i="6"/>
  <c r="AL132" i="6"/>
  <c r="AI45" i="6"/>
  <c r="AL45" i="6"/>
  <c r="R45" i="6"/>
  <c r="R105" i="6"/>
  <c r="AL105" i="6"/>
  <c r="AI105" i="6"/>
  <c r="R112" i="6"/>
  <c r="AI112" i="6"/>
  <c r="AL112" i="6"/>
  <c r="R33" i="6"/>
  <c r="AI33" i="6"/>
  <c r="AL33" i="6"/>
  <c r="AL54" i="6"/>
  <c r="AI54" i="6"/>
  <c r="R54" i="6"/>
  <c r="R129" i="6"/>
  <c r="AL129" i="6"/>
  <c r="AI129" i="6"/>
  <c r="AI103" i="6"/>
  <c r="AL103" i="6"/>
  <c r="R103" i="6"/>
  <c r="R28" i="6"/>
  <c r="AI28" i="6"/>
  <c r="AL28" i="6"/>
  <c r="R121" i="5"/>
  <c r="T121" i="5" s="1"/>
  <c r="AC121" i="5"/>
  <c r="AF121" i="5"/>
  <c r="AF129" i="5"/>
  <c r="AC129" i="5"/>
  <c r="R129" i="5"/>
  <c r="T129" i="5" s="1"/>
  <c r="R165" i="7"/>
  <c r="T165" i="7" s="1"/>
  <c r="AF165" i="7"/>
  <c r="AC165" i="7"/>
  <c r="R142" i="5"/>
  <c r="T142" i="5" s="1"/>
  <c r="AF142" i="5"/>
  <c r="AC142" i="5"/>
  <c r="R97" i="5"/>
  <c r="T97" i="5" s="1"/>
  <c r="AC97" i="5"/>
  <c r="AF97" i="5"/>
  <c r="R100" i="5"/>
  <c r="T100" i="5" s="1"/>
  <c r="AF100" i="5"/>
  <c r="AC100" i="5"/>
  <c r="R138" i="5"/>
  <c r="T138" i="5" s="1"/>
  <c r="AC138" i="5"/>
  <c r="AF138" i="5"/>
  <c r="R38" i="5"/>
  <c r="T38" i="5" s="1"/>
  <c r="AF38" i="5"/>
  <c r="AC38" i="5"/>
  <c r="AC71" i="5"/>
  <c r="R71" i="5"/>
  <c r="T71" i="5" s="1"/>
  <c r="AF71" i="5"/>
  <c r="R24" i="5"/>
  <c r="T24" i="5" s="1"/>
  <c r="AC24" i="5"/>
  <c r="AF24" i="5"/>
  <c r="R108" i="5"/>
  <c r="T108" i="5" s="1"/>
  <c r="AF108" i="5"/>
  <c r="AC108" i="5"/>
  <c r="AC47" i="5"/>
  <c r="R47" i="5"/>
  <c r="T47" i="5" s="1"/>
  <c r="AF47" i="5"/>
  <c r="AC54" i="5"/>
  <c r="R54" i="5"/>
  <c r="T54" i="5" s="1"/>
  <c r="AF54" i="5"/>
  <c r="R104" i="5"/>
  <c r="T104" i="5" s="1"/>
  <c r="AC104" i="5"/>
  <c r="AF104" i="5"/>
  <c r="R139" i="5"/>
  <c r="T139" i="5" s="1"/>
  <c r="AF139" i="5"/>
  <c r="AC139" i="5"/>
  <c r="R154" i="5"/>
  <c r="T154" i="5" s="1"/>
  <c r="AF154" i="5"/>
  <c r="AC154" i="5"/>
  <c r="R35" i="5"/>
  <c r="T35" i="5" s="1"/>
  <c r="AC35" i="5"/>
  <c r="AF35" i="5"/>
  <c r="R122" i="5"/>
  <c r="T122" i="5" s="1"/>
  <c r="AC122" i="5"/>
  <c r="AF122" i="5"/>
  <c r="R112" i="5"/>
  <c r="T112" i="5" s="1"/>
  <c r="AC112" i="5"/>
  <c r="AF112" i="5"/>
  <c r="R111" i="6"/>
  <c r="AL111" i="6"/>
  <c r="AI111" i="6"/>
  <c r="AL124" i="6"/>
  <c r="R124" i="6"/>
  <c r="AI124" i="6"/>
  <c r="AI37" i="6"/>
  <c r="AL37" i="6"/>
  <c r="R37" i="6"/>
  <c r="AI152" i="6"/>
  <c r="R152" i="6"/>
  <c r="AL152" i="6"/>
  <c r="R156" i="6"/>
  <c r="AI156" i="6"/>
  <c r="AL156" i="6"/>
  <c r="AL25" i="6"/>
  <c r="R25" i="6"/>
  <c r="AI25" i="6"/>
  <c r="R95" i="6"/>
  <c r="AL95" i="6"/>
  <c r="AI95" i="6"/>
  <c r="R121" i="6"/>
  <c r="AL121" i="6"/>
  <c r="AI121" i="6"/>
  <c r="R62" i="6"/>
  <c r="AI62" i="6"/>
  <c r="AL62" i="6"/>
  <c r="R22" i="6"/>
  <c r="AL22" i="6"/>
  <c r="AI22" i="6"/>
  <c r="R124" i="5"/>
  <c r="T124" i="5" s="1"/>
  <c r="AF124" i="5"/>
  <c r="AC124" i="5"/>
  <c r="AC140" i="5"/>
  <c r="AF140" i="5"/>
  <c r="R140" i="5"/>
  <c r="T140" i="5" s="1"/>
  <c r="F18" i="1"/>
  <c r="F19" i="1" s="1"/>
  <c r="C18" i="1"/>
  <c r="R125" i="5"/>
  <c r="T125" i="5" s="1"/>
  <c r="AC125" i="5"/>
  <c r="AF125" i="5"/>
  <c r="R73" i="5"/>
  <c r="T73" i="5" s="1"/>
  <c r="AF73" i="5"/>
  <c r="AC73" i="5"/>
  <c r="R119" i="5"/>
  <c r="T119" i="5" s="1"/>
  <c r="AC119" i="5"/>
  <c r="AF119" i="5"/>
  <c r="AC52" i="5"/>
  <c r="AF52" i="5"/>
  <c r="R52" i="5"/>
  <c r="T52" i="5" s="1"/>
  <c r="R66" i="5"/>
  <c r="T66" i="5" s="1"/>
  <c r="AC66" i="5"/>
  <c r="AF66" i="5"/>
  <c r="R136" i="5"/>
  <c r="T136" i="5" s="1"/>
  <c r="AC136" i="5"/>
  <c r="AF136" i="5"/>
  <c r="R162" i="5"/>
  <c r="T162" i="5" s="1"/>
  <c r="AC162" i="5"/>
  <c r="AF162" i="5"/>
  <c r="AC60" i="5"/>
  <c r="AF60" i="5"/>
  <c r="R60" i="5"/>
  <c r="T60" i="5" s="1"/>
  <c r="R75" i="5"/>
  <c r="T75" i="5" s="1"/>
  <c r="AF75" i="5"/>
  <c r="AC75" i="5"/>
  <c r="R56" i="5"/>
  <c r="T56" i="5" s="1"/>
  <c r="AC56" i="5"/>
  <c r="AF56" i="5"/>
  <c r="R91" i="5"/>
  <c r="T91" i="5" s="1"/>
  <c r="AF91" i="5"/>
  <c r="AC91" i="5"/>
  <c r="R58" i="5"/>
  <c r="T58" i="5" s="1"/>
  <c r="AC58" i="5"/>
  <c r="AF58" i="5"/>
  <c r="R155" i="5"/>
  <c r="T155" i="5" s="1"/>
  <c r="AC155" i="5"/>
  <c r="AF155" i="5"/>
  <c r="R74" i="5"/>
  <c r="T74" i="5" s="1"/>
  <c r="AC74" i="5"/>
  <c r="AF74" i="5"/>
  <c r="R80" i="5"/>
  <c r="T80" i="5" s="1"/>
  <c r="AF80" i="5"/>
  <c r="AC80" i="5"/>
  <c r="R161" i="6"/>
  <c r="AL161" i="6"/>
  <c r="AI161" i="6"/>
  <c r="AL116" i="6"/>
  <c r="AI116" i="6"/>
  <c r="R116" i="6"/>
  <c r="AL29" i="6"/>
  <c r="R29" i="6"/>
  <c r="AI29" i="6"/>
  <c r="R90" i="6"/>
  <c r="AI90" i="6"/>
  <c r="AL90" i="6"/>
  <c r="R98" i="6"/>
  <c r="AL98" i="6"/>
  <c r="AI98" i="6"/>
  <c r="R137" i="6"/>
  <c r="AL137" i="6"/>
  <c r="AI137" i="6"/>
  <c r="R87" i="6"/>
  <c r="AI87" i="6"/>
  <c r="AL87" i="6"/>
  <c r="R113" i="6"/>
  <c r="AI113" i="6"/>
  <c r="AL113" i="6"/>
  <c r="R126" i="6"/>
  <c r="AL126" i="6"/>
  <c r="AI126" i="6"/>
  <c r="R47" i="6"/>
  <c r="AI47" i="6"/>
  <c r="AL47" i="6"/>
  <c r="R134" i="5"/>
  <c r="T134" i="5" s="1"/>
  <c r="AC134" i="5"/>
  <c r="AF134" i="5"/>
  <c r="AC44" i="5"/>
  <c r="R44" i="5"/>
  <c r="T44" i="5" s="1"/>
  <c r="AF44" i="5"/>
  <c r="R87" i="5"/>
  <c r="T87" i="5" s="1"/>
  <c r="AC87" i="5"/>
  <c r="AF87" i="5"/>
  <c r="R89" i="5"/>
  <c r="T89" i="5" s="1"/>
  <c r="AF89" i="5"/>
  <c r="AC89" i="5"/>
  <c r="R135" i="5"/>
  <c r="T135" i="5" s="1"/>
  <c r="AF135" i="5"/>
  <c r="AC135" i="5"/>
  <c r="R117" i="5"/>
  <c r="T117" i="5" s="1"/>
  <c r="AC117" i="5"/>
  <c r="AF117" i="5"/>
  <c r="R132" i="5"/>
  <c r="T132" i="5" s="1"/>
  <c r="AC132" i="5"/>
  <c r="AF132" i="5"/>
  <c r="R42" i="5"/>
  <c r="T42" i="5" s="1"/>
  <c r="AF42" i="5"/>
  <c r="AC42" i="5"/>
  <c r="AC145" i="5"/>
  <c r="R145" i="5"/>
  <c r="T145" i="5" s="1"/>
  <c r="AF145" i="5"/>
  <c r="R84" i="5"/>
  <c r="T84" i="5" s="1"/>
  <c r="AF84" i="5"/>
  <c r="AC84" i="5"/>
  <c r="AF149" i="5"/>
  <c r="R149" i="5"/>
  <c r="T149" i="5" s="1"/>
  <c r="AC149" i="5"/>
  <c r="AF141" i="5"/>
  <c r="AC141" i="5"/>
  <c r="R141" i="5"/>
  <c r="T141" i="5" s="1"/>
  <c r="AC43" i="5"/>
  <c r="AF43" i="5"/>
  <c r="R43" i="5"/>
  <c r="T43" i="5" s="1"/>
  <c r="R26" i="5"/>
  <c r="T26" i="5" s="1"/>
  <c r="AC26" i="5"/>
  <c r="AF26" i="5"/>
  <c r="R88" i="5"/>
  <c r="T88" i="5" s="1"/>
  <c r="AC88" i="5"/>
  <c r="AF88" i="5"/>
  <c r="AC23" i="5"/>
  <c r="AF23" i="5"/>
  <c r="R23" i="5"/>
  <c r="AI158" i="6"/>
  <c r="R158" i="6"/>
  <c r="AL158" i="6"/>
  <c r="AL86" i="6"/>
  <c r="R86" i="6"/>
  <c r="AI86" i="6"/>
  <c r="AI21" i="6"/>
  <c r="R21" i="6"/>
  <c r="AL21" i="6"/>
  <c r="R101" i="6"/>
  <c r="AL101" i="6"/>
  <c r="AI101" i="6"/>
  <c r="AL50" i="6"/>
  <c r="AI50" i="6"/>
  <c r="R50" i="6"/>
  <c r="R162" i="6"/>
  <c r="AI162" i="6"/>
  <c r="AL162" i="6"/>
  <c r="R79" i="6"/>
  <c r="AL79" i="6"/>
  <c r="AI79" i="6"/>
  <c r="R68" i="6"/>
  <c r="AL68" i="6"/>
  <c r="AI68" i="6"/>
  <c r="R118" i="6"/>
  <c r="AL118" i="6"/>
  <c r="AI118" i="6"/>
  <c r="R39" i="6"/>
  <c r="AL39" i="6"/>
  <c r="AI39" i="6"/>
  <c r="C18" i="4"/>
  <c r="F18" i="4"/>
  <c r="F19" i="4" s="1"/>
  <c r="AF65" i="5"/>
  <c r="AC65" i="5"/>
  <c r="R65" i="5"/>
  <c r="T65" i="5" s="1"/>
  <c r="R55" i="5"/>
  <c r="T55" i="5" s="1"/>
  <c r="AC55" i="5"/>
  <c r="AF55" i="5"/>
  <c r="AC41" i="5"/>
  <c r="R41" i="5"/>
  <c r="T41" i="5" s="1"/>
  <c r="AF41" i="5"/>
  <c r="AC63" i="5"/>
  <c r="R63" i="5"/>
  <c r="T63" i="5" s="1"/>
  <c r="AF63" i="5"/>
  <c r="R45" i="5"/>
  <c r="T45" i="5" s="1"/>
  <c r="AF45" i="5"/>
  <c r="AC45" i="5"/>
  <c r="AF68" i="5"/>
  <c r="AC68" i="5"/>
  <c r="R68" i="5"/>
  <c r="T68" i="5" s="1"/>
  <c r="R159" i="5"/>
  <c r="T159" i="5" s="1"/>
  <c r="AF159" i="5"/>
  <c r="AC159" i="5"/>
  <c r="AF113" i="5"/>
  <c r="R113" i="5"/>
  <c r="T113" i="5" s="1"/>
  <c r="AC113" i="5"/>
  <c r="R36" i="5"/>
  <c r="T36" i="5" s="1"/>
  <c r="AC36" i="5"/>
  <c r="AF36" i="5"/>
  <c r="R77" i="5"/>
  <c r="T77" i="5" s="1"/>
  <c r="AC77" i="5"/>
  <c r="AF77" i="5"/>
  <c r="R93" i="5"/>
  <c r="T93" i="5" s="1"/>
  <c r="AC93" i="5"/>
  <c r="AF93" i="5"/>
  <c r="R128" i="5"/>
  <c r="T128" i="5" s="1"/>
  <c r="AF128" i="5"/>
  <c r="AC128" i="5"/>
  <c r="R118" i="5"/>
  <c r="T118" i="5" s="1"/>
  <c r="AC118" i="5"/>
  <c r="AF118" i="5"/>
  <c r="R109" i="5"/>
  <c r="T109" i="5" s="1"/>
  <c r="AF109" i="5"/>
  <c r="AC109" i="5"/>
  <c r="R144" i="5"/>
  <c r="T144" i="5" s="1"/>
  <c r="AF144" i="5"/>
  <c r="AC144" i="5"/>
  <c r="AF101" i="5"/>
  <c r="AC101" i="5"/>
  <c r="R101" i="5"/>
  <c r="T101" i="5" s="1"/>
  <c r="AI136" i="6"/>
  <c r="AL136" i="6"/>
  <c r="R136" i="6"/>
  <c r="AI138" i="6"/>
  <c r="R138" i="6"/>
  <c r="AL138" i="6"/>
  <c r="R131" i="6"/>
  <c r="AI131" i="6"/>
  <c r="AL131" i="6"/>
  <c r="R142" i="6"/>
  <c r="AI142" i="6"/>
  <c r="AL142" i="6"/>
  <c r="AI59" i="6"/>
  <c r="R59" i="6"/>
  <c r="AL59" i="6"/>
  <c r="R134" i="6"/>
  <c r="AL134" i="6"/>
  <c r="AI134" i="6"/>
  <c r="R71" i="6"/>
  <c r="AL71" i="6"/>
  <c r="AI71" i="6"/>
  <c r="R153" i="6"/>
  <c r="AL153" i="6"/>
  <c r="AI153" i="6"/>
  <c r="R110" i="6"/>
  <c r="AI110" i="6"/>
  <c r="AL110" i="6"/>
  <c r="R31" i="6"/>
  <c r="AI31" i="6"/>
  <c r="AL31" i="6"/>
  <c r="C18" i="5"/>
  <c r="F18" i="5"/>
  <c r="F19" i="5" s="1"/>
  <c r="AI174" i="7" l="1"/>
  <c r="AJ174" i="7"/>
  <c r="AK174" i="7"/>
  <c r="E14" i="7"/>
  <c r="AI169" i="7"/>
  <c r="AH169" i="7" s="1"/>
  <c r="AJ169" i="7"/>
  <c r="AK169" i="7"/>
  <c r="AI171" i="7"/>
  <c r="AH171" i="7" s="1"/>
  <c r="AJ171" i="7"/>
  <c r="AK171" i="7"/>
  <c r="AI170" i="7"/>
  <c r="AH170" i="7" s="1"/>
  <c r="AJ170" i="7"/>
  <c r="AK170" i="7"/>
  <c r="AI173" i="7"/>
  <c r="AJ173" i="7"/>
  <c r="AK173" i="7"/>
  <c r="AI172" i="7"/>
  <c r="AJ172" i="7"/>
  <c r="AK172" i="7"/>
  <c r="F18" i="7"/>
  <c r="F19" i="7" s="1"/>
  <c r="E14" i="5"/>
  <c r="O48" i="2"/>
  <c r="O76" i="2"/>
  <c r="O83" i="2"/>
  <c r="O74" i="2"/>
  <c r="O29" i="2"/>
  <c r="O98" i="2"/>
  <c r="O162" i="2"/>
  <c r="O81" i="2"/>
  <c r="O95" i="2"/>
  <c r="O62" i="2"/>
  <c r="O142" i="2"/>
  <c r="O80" i="2"/>
  <c r="O70" i="2"/>
  <c r="O31" i="2"/>
  <c r="O93" i="2"/>
  <c r="O123" i="2"/>
  <c r="O169" i="2"/>
  <c r="O219" i="2"/>
  <c r="O283" i="2"/>
  <c r="O151" i="2"/>
  <c r="O234" i="2"/>
  <c r="O298" i="2"/>
  <c r="O185" i="2"/>
  <c r="O249" i="2"/>
  <c r="O313" i="2"/>
  <c r="O170" i="2"/>
  <c r="O216" i="2"/>
  <c r="O280" i="2"/>
  <c r="O105" i="2"/>
  <c r="O223" i="2"/>
  <c r="O133" i="2"/>
  <c r="O197" i="2"/>
  <c r="O261" i="2"/>
  <c r="O325" i="2"/>
  <c r="O228" i="2"/>
  <c r="O292" i="2"/>
  <c r="O326" i="2"/>
  <c r="O198" i="2"/>
  <c r="O222" i="2"/>
  <c r="O294" i="2"/>
  <c r="O56" i="2"/>
  <c r="O26" i="2"/>
  <c r="O91" i="2"/>
  <c r="O82" i="2"/>
  <c r="O37" i="2"/>
  <c r="O106" i="2"/>
  <c r="O47" i="2"/>
  <c r="O96" i="2"/>
  <c r="O103" i="2"/>
  <c r="O89" i="2"/>
  <c r="O150" i="2"/>
  <c r="O88" i="2"/>
  <c r="O99" i="2"/>
  <c r="O90" i="2"/>
  <c r="O101" i="2"/>
  <c r="O129" i="2"/>
  <c r="O177" i="2"/>
  <c r="O227" i="2"/>
  <c r="O291" i="2"/>
  <c r="O155" i="2"/>
  <c r="O242" i="2"/>
  <c r="O306" i="2"/>
  <c r="O193" i="2"/>
  <c r="O257" i="2"/>
  <c r="O321" i="2"/>
  <c r="O174" i="2"/>
  <c r="O224" i="2"/>
  <c r="O288" i="2"/>
  <c r="O168" i="2"/>
  <c r="O231" i="2"/>
  <c r="O157" i="2"/>
  <c r="O205" i="2"/>
  <c r="O269" i="2"/>
  <c r="O333" i="2"/>
  <c r="O236" i="2"/>
  <c r="O300" i="2"/>
  <c r="O214" i="2"/>
  <c r="O238" i="2"/>
  <c r="O246" i="2"/>
  <c r="O147" i="2"/>
  <c r="O25" i="2"/>
  <c r="O34" i="2"/>
  <c r="O27" i="2"/>
  <c r="O28" i="2"/>
  <c r="O45" i="2"/>
  <c r="O114" i="2"/>
  <c r="O22" i="2"/>
  <c r="O104" i="2"/>
  <c r="O111" i="2"/>
  <c r="O92" i="2"/>
  <c r="O158" i="2"/>
  <c r="O94" i="2"/>
  <c r="O107" i="2"/>
  <c r="O145" i="2"/>
  <c r="O109" i="2"/>
  <c r="O132" i="2"/>
  <c r="O136" i="2"/>
  <c r="O235" i="2"/>
  <c r="O299" i="2"/>
  <c r="O186" i="2"/>
  <c r="O250" i="2"/>
  <c r="O314" i="2"/>
  <c r="O201" i="2"/>
  <c r="O265" i="2"/>
  <c r="O329" i="2"/>
  <c r="O178" i="2"/>
  <c r="O232" i="2"/>
  <c r="O296" i="2"/>
  <c r="O176" i="2"/>
  <c r="O239" i="2"/>
  <c r="O159" i="2"/>
  <c r="O213" i="2"/>
  <c r="O277" i="2"/>
  <c r="O165" i="2"/>
  <c r="O244" i="2"/>
  <c r="O308" i="2"/>
  <c r="O262" i="2"/>
  <c r="O270" i="2"/>
  <c r="O286" i="2"/>
  <c r="O32" i="2"/>
  <c r="O57" i="2"/>
  <c r="O67" i="2"/>
  <c r="O59" i="2"/>
  <c r="O60" i="2"/>
  <c r="O85" i="2"/>
  <c r="O146" i="2"/>
  <c r="O73" i="2"/>
  <c r="O55" i="2"/>
  <c r="O143" i="2"/>
  <c r="O126" i="2"/>
  <c r="O69" i="2"/>
  <c r="O124" i="2"/>
  <c r="O156" i="2"/>
  <c r="O175" i="2"/>
  <c r="O139" i="2"/>
  <c r="O125" i="2"/>
  <c r="O203" i="2"/>
  <c r="O267" i="2"/>
  <c r="O331" i="2"/>
  <c r="O218" i="2"/>
  <c r="O282" i="2"/>
  <c r="O163" i="2"/>
  <c r="O233" i="2"/>
  <c r="O297" i="2"/>
  <c r="O164" i="2"/>
  <c r="O200" i="2"/>
  <c r="O264" i="2"/>
  <c r="O328" i="2"/>
  <c r="O207" i="2"/>
  <c r="O271" i="2"/>
  <c r="O182" i="2"/>
  <c r="O245" i="2"/>
  <c r="O309" i="2"/>
  <c r="O212" i="2"/>
  <c r="O276" i="2"/>
  <c r="O230" i="2"/>
  <c r="O327" i="2"/>
  <c r="O311" i="2"/>
  <c r="O319" i="2"/>
  <c r="O24" i="2"/>
  <c r="O58" i="2"/>
  <c r="O52" i="2"/>
  <c r="O138" i="2"/>
  <c r="O23" i="2"/>
  <c r="O118" i="2"/>
  <c r="O116" i="2"/>
  <c r="O167" i="2"/>
  <c r="O140" i="2"/>
  <c r="O259" i="2"/>
  <c r="O210" i="2"/>
  <c r="O97" i="2"/>
  <c r="O289" i="2"/>
  <c r="O41" i="2"/>
  <c r="O43" i="2"/>
  <c r="O61" i="2"/>
  <c r="O64" i="2"/>
  <c r="O127" i="2"/>
  <c r="O63" i="2"/>
  <c r="O141" i="2"/>
  <c r="O121" i="2"/>
  <c r="O187" i="2"/>
  <c r="O315" i="2"/>
  <c r="O266" i="2"/>
  <c r="O217" i="2"/>
  <c r="O153" i="2"/>
  <c r="O248" i="2"/>
  <c r="O191" i="2"/>
  <c r="O173" i="2"/>
  <c r="O293" i="2"/>
  <c r="O260" i="2"/>
  <c r="O332" i="2"/>
  <c r="O206" i="2"/>
  <c r="O49" i="2"/>
  <c r="O51" i="2"/>
  <c r="O46" i="2"/>
  <c r="O71" i="2"/>
  <c r="O135" i="2"/>
  <c r="O65" i="2"/>
  <c r="O144" i="2"/>
  <c r="O128" i="2"/>
  <c r="O195" i="2"/>
  <c r="O323" i="2"/>
  <c r="O274" i="2"/>
  <c r="O225" i="2"/>
  <c r="O161" i="2"/>
  <c r="O256" i="2"/>
  <c r="O199" i="2"/>
  <c r="O179" i="2"/>
  <c r="O301" i="2"/>
  <c r="O268" i="2"/>
  <c r="O303" i="2"/>
  <c r="O287" i="2"/>
  <c r="O68" i="2"/>
  <c r="O66" i="2"/>
  <c r="O87" i="2"/>
  <c r="O77" i="2"/>
  <c r="O30" i="2"/>
  <c r="O72" i="2"/>
  <c r="O160" i="2"/>
  <c r="O79" i="2"/>
  <c r="O211" i="2"/>
  <c r="O149" i="2"/>
  <c r="O290" i="2"/>
  <c r="O241" i="2"/>
  <c r="O166" i="2"/>
  <c r="O272" i="2"/>
  <c r="O215" i="2"/>
  <c r="O189" i="2"/>
  <c r="O317" i="2"/>
  <c r="O284" i="2"/>
  <c r="O334" i="2"/>
  <c r="O254" i="2"/>
  <c r="O33" i="2"/>
  <c r="O53" i="2"/>
  <c r="O119" i="2"/>
  <c r="O115" i="2"/>
  <c r="O181" i="2"/>
  <c r="O258" i="2"/>
  <c r="O337" i="2"/>
  <c r="O320" i="2"/>
  <c r="O221" i="2"/>
  <c r="O220" i="2"/>
  <c r="O310" i="2"/>
  <c r="O50" i="2"/>
  <c r="O130" i="2"/>
  <c r="O110" i="2"/>
  <c r="O152" i="2"/>
  <c r="O251" i="2"/>
  <c r="O330" i="2"/>
  <c r="O184" i="2"/>
  <c r="O183" i="2"/>
  <c r="O237" i="2"/>
  <c r="O316" i="2"/>
  <c r="O335" i="2"/>
  <c r="O35" i="2"/>
  <c r="O54" i="2"/>
  <c r="O38" i="2"/>
  <c r="O117" i="2"/>
  <c r="O307" i="2"/>
  <c r="O209" i="2"/>
  <c r="O208" i="2"/>
  <c r="O255" i="2"/>
  <c r="O285" i="2"/>
  <c r="O190" i="2"/>
  <c r="O40" i="2"/>
  <c r="O21" i="2"/>
  <c r="O86" i="2"/>
  <c r="O39" i="2"/>
  <c r="O131" i="2"/>
  <c r="O226" i="2"/>
  <c r="O305" i="2"/>
  <c r="O312" i="2"/>
  <c r="O171" i="2"/>
  <c r="O204" i="2"/>
  <c r="O278" i="2"/>
  <c r="O122" i="2"/>
  <c r="O148" i="2"/>
  <c r="O322" i="2"/>
  <c r="O336" i="2"/>
  <c r="O252" i="2"/>
  <c r="O154" i="2"/>
  <c r="O84" i="2"/>
  <c r="O172" i="2"/>
  <c r="O247" i="2"/>
  <c r="O324" i="2"/>
  <c r="O112" i="2"/>
  <c r="O78" i="2"/>
  <c r="O273" i="2"/>
  <c r="O263" i="2"/>
  <c r="O295" i="2"/>
  <c r="O120" i="2"/>
  <c r="O137" i="2"/>
  <c r="O281" i="2"/>
  <c r="O113" i="2"/>
  <c r="O302" i="2"/>
  <c r="O42" i="2"/>
  <c r="O102" i="2"/>
  <c r="O243" i="2"/>
  <c r="O180" i="2"/>
  <c r="O229" i="2"/>
  <c r="O279" i="2"/>
  <c r="O75" i="2"/>
  <c r="O134" i="2"/>
  <c r="O275" i="2"/>
  <c r="O192" i="2"/>
  <c r="O253" i="2"/>
  <c r="O318" i="2"/>
  <c r="O36" i="2"/>
  <c r="O100" i="2"/>
  <c r="O194" i="2"/>
  <c r="O240" i="2"/>
  <c r="O188" i="2"/>
  <c r="O304" i="2"/>
  <c r="O202" i="2"/>
  <c r="O196" i="2"/>
  <c r="O44" i="2"/>
  <c r="O108" i="2"/>
  <c r="O7" i="2"/>
  <c r="E4" i="2" s="1"/>
  <c r="P42" i="2"/>
  <c r="P59" i="2"/>
  <c r="P52" i="2"/>
  <c r="P45" i="2"/>
  <c r="P62" i="2"/>
  <c r="P131" i="2"/>
  <c r="P93" i="2"/>
  <c r="P73" i="2"/>
  <c r="P136" i="2"/>
  <c r="P127" i="2"/>
  <c r="P101" i="2"/>
  <c r="P72" i="2"/>
  <c r="P66" i="2"/>
  <c r="P141" i="2"/>
  <c r="P122" i="2"/>
  <c r="P87" i="2"/>
  <c r="P140" i="2"/>
  <c r="P196" i="2"/>
  <c r="P260" i="2"/>
  <c r="P324" i="2"/>
  <c r="P211" i="2"/>
  <c r="P275" i="2"/>
  <c r="P149" i="2"/>
  <c r="P242" i="2"/>
  <c r="P306" i="2"/>
  <c r="P193" i="2"/>
  <c r="P257" i="2"/>
  <c r="P321" i="2"/>
  <c r="P180" i="2"/>
  <c r="P240" i="2"/>
  <c r="P214" i="2"/>
  <c r="P278" i="2"/>
  <c r="P130" i="2"/>
  <c r="P197" i="2"/>
  <c r="P261" i="2"/>
  <c r="P191" i="2"/>
  <c r="P199" i="2"/>
  <c r="P223" i="2"/>
  <c r="P336" i="2"/>
  <c r="P41" i="2"/>
  <c r="P69" i="2"/>
  <c r="P84" i="2"/>
  <c r="P75" i="2"/>
  <c r="P22" i="2"/>
  <c r="P70" i="2"/>
  <c r="P155" i="2"/>
  <c r="P113" i="2"/>
  <c r="P96" i="2"/>
  <c r="P86" i="2"/>
  <c r="P151" i="2"/>
  <c r="P125" i="2"/>
  <c r="P91" i="2"/>
  <c r="P150" i="2"/>
  <c r="P168" i="2"/>
  <c r="P148" i="2"/>
  <c r="P110" i="2"/>
  <c r="P178" i="2"/>
  <c r="P220" i="2"/>
  <c r="P284" i="2"/>
  <c r="P175" i="2"/>
  <c r="P235" i="2"/>
  <c r="P299" i="2"/>
  <c r="P202" i="2"/>
  <c r="P266" i="2"/>
  <c r="P330" i="2"/>
  <c r="P217" i="2"/>
  <c r="P281" i="2"/>
  <c r="P153" i="2"/>
  <c r="P200" i="2"/>
  <c r="P264" i="2"/>
  <c r="P238" i="2"/>
  <c r="P302" i="2"/>
  <c r="P34" i="2"/>
  <c r="P76" i="2"/>
  <c r="P21" i="2"/>
  <c r="P54" i="2"/>
  <c r="P147" i="2"/>
  <c r="P39" i="2"/>
  <c r="P128" i="2"/>
  <c r="P143" i="2"/>
  <c r="P55" i="2"/>
  <c r="P116" i="2"/>
  <c r="P160" i="2"/>
  <c r="P89" i="2"/>
  <c r="P137" i="2"/>
  <c r="P212" i="2"/>
  <c r="P300" i="2"/>
  <c r="P203" i="2"/>
  <c r="P291" i="2"/>
  <c r="P218" i="2"/>
  <c r="P298" i="2"/>
  <c r="P209" i="2"/>
  <c r="P297" i="2"/>
  <c r="P174" i="2"/>
  <c r="P256" i="2"/>
  <c r="P254" i="2"/>
  <c r="P334" i="2"/>
  <c r="P205" i="2"/>
  <c r="P277" i="2"/>
  <c r="P231" i="2"/>
  <c r="P239" i="2"/>
  <c r="P335" i="2"/>
  <c r="P50" i="2"/>
  <c r="P92" i="2"/>
  <c r="P29" i="2"/>
  <c r="P24" i="2"/>
  <c r="P31" i="2"/>
  <c r="P64" i="2"/>
  <c r="P144" i="2"/>
  <c r="P159" i="2"/>
  <c r="P63" i="2"/>
  <c r="P85" i="2"/>
  <c r="P176" i="2"/>
  <c r="P146" i="2"/>
  <c r="P158" i="2"/>
  <c r="P228" i="2"/>
  <c r="P308" i="2"/>
  <c r="P219" i="2"/>
  <c r="P307" i="2"/>
  <c r="P226" i="2"/>
  <c r="P314" i="2"/>
  <c r="P225" i="2"/>
  <c r="P305" i="2"/>
  <c r="P184" i="2"/>
  <c r="P272" i="2"/>
  <c r="P262" i="2"/>
  <c r="P132" i="2"/>
  <c r="P213" i="2"/>
  <c r="P285" i="2"/>
  <c r="P295" i="2"/>
  <c r="P271" i="2"/>
  <c r="P207" i="2"/>
  <c r="P58" i="2"/>
  <c r="P28" i="2"/>
  <c r="P37" i="2"/>
  <c r="P56" i="2"/>
  <c r="P32" i="2"/>
  <c r="P71" i="2"/>
  <c r="P40" i="2"/>
  <c r="P48" i="2"/>
  <c r="P65" i="2"/>
  <c r="P138" i="2"/>
  <c r="P98" i="2"/>
  <c r="P47" i="2"/>
  <c r="P170" i="2"/>
  <c r="P236" i="2"/>
  <c r="P316" i="2"/>
  <c r="P227" i="2"/>
  <c r="P315" i="2"/>
  <c r="P234" i="2"/>
  <c r="P322" i="2"/>
  <c r="P233" i="2"/>
  <c r="P313" i="2"/>
  <c r="P192" i="2"/>
  <c r="P190" i="2"/>
  <c r="P270" i="2"/>
  <c r="P157" i="2"/>
  <c r="P221" i="2"/>
  <c r="P293" i="2"/>
  <c r="P296" i="2"/>
  <c r="P328" i="2"/>
  <c r="P247" i="2"/>
  <c r="P25" i="2"/>
  <c r="P27" i="2"/>
  <c r="P36" i="2"/>
  <c r="P53" i="2"/>
  <c r="P99" i="2"/>
  <c r="P79" i="2"/>
  <c r="P77" i="2"/>
  <c r="P95" i="2"/>
  <c r="P78" i="2"/>
  <c r="P80" i="2"/>
  <c r="P154" i="2"/>
  <c r="P106" i="2"/>
  <c r="P133" i="2"/>
  <c r="P57" i="2"/>
  <c r="P51" i="2"/>
  <c r="P67" i="2"/>
  <c r="P38" i="2"/>
  <c r="P123" i="2"/>
  <c r="P105" i="2"/>
  <c r="P112" i="2"/>
  <c r="P119" i="2"/>
  <c r="P117" i="2"/>
  <c r="P100" i="2"/>
  <c r="P118" i="2"/>
  <c r="P145" i="2"/>
  <c r="P126" i="2"/>
  <c r="P188" i="2"/>
  <c r="P276" i="2"/>
  <c r="P187" i="2"/>
  <c r="P267" i="2"/>
  <c r="P194" i="2"/>
  <c r="P282" i="2"/>
  <c r="P185" i="2"/>
  <c r="P273" i="2"/>
  <c r="P164" i="2"/>
  <c r="P232" i="2"/>
  <c r="P230" i="2"/>
  <c r="P318" i="2"/>
  <c r="P182" i="2"/>
  <c r="P253" i="2"/>
  <c r="P255" i="2"/>
  <c r="P304" i="2"/>
  <c r="P311" i="2"/>
  <c r="P287" i="2"/>
  <c r="P68" i="2"/>
  <c r="P115" i="2"/>
  <c r="P103" i="2"/>
  <c r="P108" i="2"/>
  <c r="P124" i="2"/>
  <c r="P268" i="2"/>
  <c r="P259" i="2"/>
  <c r="P274" i="2"/>
  <c r="P265" i="2"/>
  <c r="P224" i="2"/>
  <c r="P310" i="2"/>
  <c r="P245" i="2"/>
  <c r="P303" i="2"/>
  <c r="P325" i="2"/>
  <c r="P33" i="2"/>
  <c r="P83" i="2"/>
  <c r="P97" i="2"/>
  <c r="P82" i="2"/>
  <c r="P156" i="2"/>
  <c r="P169" i="2"/>
  <c r="P167" i="2"/>
  <c r="P331" i="2"/>
  <c r="P163" i="2"/>
  <c r="P337" i="2"/>
  <c r="P206" i="2"/>
  <c r="P173" i="2"/>
  <c r="P309" i="2"/>
  <c r="P279" i="2"/>
  <c r="P49" i="2"/>
  <c r="P61" i="2"/>
  <c r="P121" i="2"/>
  <c r="P109" i="2"/>
  <c r="P114" i="2"/>
  <c r="P177" i="2"/>
  <c r="P181" i="2"/>
  <c r="P186" i="2"/>
  <c r="P172" i="2"/>
  <c r="P161" i="2"/>
  <c r="P222" i="2"/>
  <c r="P179" i="2"/>
  <c r="P317" i="2"/>
  <c r="P280" i="2"/>
  <c r="P26" i="2"/>
  <c r="P30" i="2"/>
  <c r="P81" i="2"/>
  <c r="P23" i="2"/>
  <c r="P142" i="2"/>
  <c r="P204" i="2"/>
  <c r="P195" i="2"/>
  <c r="P210" i="2"/>
  <c r="P201" i="2"/>
  <c r="P166" i="2"/>
  <c r="P246" i="2"/>
  <c r="P189" i="2"/>
  <c r="P215" i="2"/>
  <c r="P312" i="2"/>
  <c r="P90" i="2"/>
  <c r="P74" i="2"/>
  <c r="P332" i="2"/>
  <c r="P129" i="2"/>
  <c r="P198" i="2"/>
  <c r="P301" i="2"/>
  <c r="P43" i="2"/>
  <c r="P120" i="2"/>
  <c r="P102" i="2"/>
  <c r="P251" i="2"/>
  <c r="P249" i="2"/>
  <c r="P294" i="2"/>
  <c r="P263" i="2"/>
  <c r="P60" i="2"/>
  <c r="P135" i="2"/>
  <c r="P165" i="2"/>
  <c r="P323" i="2"/>
  <c r="P329" i="2"/>
  <c r="P171" i="2"/>
  <c r="P183" i="2"/>
  <c r="P139" i="2"/>
  <c r="P162" i="2"/>
  <c r="P292" i="2"/>
  <c r="P290" i="2"/>
  <c r="P248" i="2"/>
  <c r="P269" i="2"/>
  <c r="P288" i="2"/>
  <c r="P94" i="2"/>
  <c r="P258" i="2"/>
  <c r="P237" i="2"/>
  <c r="P35" i="2"/>
  <c r="P152" i="2"/>
  <c r="P241" i="2"/>
  <c r="P333" i="2"/>
  <c r="P44" i="2"/>
  <c r="P134" i="2"/>
  <c r="P289" i="2"/>
  <c r="P327" i="2"/>
  <c r="P46" i="2"/>
  <c r="P244" i="2"/>
  <c r="P208" i="2"/>
  <c r="P319" i="2"/>
  <c r="P107" i="2"/>
  <c r="P252" i="2"/>
  <c r="P216" i="2"/>
  <c r="P320" i="2"/>
  <c r="P104" i="2"/>
  <c r="P243" i="2"/>
  <c r="P286" i="2"/>
  <c r="P111" i="2"/>
  <c r="P283" i="2"/>
  <c r="P326" i="2"/>
  <c r="P229" i="2"/>
  <c r="P88" i="2"/>
  <c r="P250" i="2"/>
  <c r="Q34" i="2"/>
  <c r="Q59" i="2"/>
  <c r="Q77" i="2"/>
  <c r="Q61" i="2"/>
  <c r="Q54" i="2"/>
  <c r="Q63" i="2"/>
  <c r="Q108" i="2"/>
  <c r="Q48" i="2"/>
  <c r="Q67" i="2"/>
  <c r="Q137" i="2"/>
  <c r="Q96" i="2"/>
  <c r="Q160" i="2"/>
  <c r="Q33" i="2"/>
  <c r="Q134" i="2"/>
  <c r="Q162" i="2"/>
  <c r="Q135" i="2"/>
  <c r="Q143" i="2"/>
  <c r="Q133" i="2"/>
  <c r="Q197" i="2"/>
  <c r="Q261" i="2"/>
  <c r="Q325" i="2"/>
  <c r="Q228" i="2"/>
  <c r="Q292" i="2"/>
  <c r="Q167" i="2"/>
  <c r="Q227" i="2"/>
  <c r="Q291" i="2"/>
  <c r="Q202" i="2"/>
  <c r="Q266" i="2"/>
  <c r="Q330" i="2"/>
  <c r="Q217" i="2"/>
  <c r="Q183" i="2"/>
  <c r="Q247" i="2"/>
  <c r="Q311" i="2"/>
  <c r="Q214" i="2"/>
  <c r="Q278" i="2"/>
  <c r="Q256" i="2"/>
  <c r="Q176" i="2"/>
  <c r="Q200" i="2"/>
  <c r="Q337" i="2"/>
  <c r="Q321" i="2"/>
  <c r="Q42" i="2"/>
  <c r="Q70" i="2"/>
  <c r="Q85" i="2"/>
  <c r="Q68" i="2"/>
  <c r="Q62" i="2"/>
  <c r="Q65" i="2"/>
  <c r="Q116" i="2"/>
  <c r="Q66" i="2"/>
  <c r="Q79" i="2"/>
  <c r="Q145" i="2"/>
  <c r="Q104" i="2"/>
  <c r="Q32" i="2"/>
  <c r="Q75" i="2"/>
  <c r="Q158" i="2"/>
  <c r="Q169" i="2"/>
  <c r="Q139" i="2"/>
  <c r="Q147" i="2"/>
  <c r="Q163" i="2"/>
  <c r="Q205" i="2"/>
  <c r="Q269" i="2"/>
  <c r="Q333" i="2"/>
  <c r="Q236" i="2"/>
  <c r="Q300" i="2"/>
  <c r="Q175" i="2"/>
  <c r="Q235" i="2"/>
  <c r="Q299" i="2"/>
  <c r="Q210" i="2"/>
  <c r="Q274" i="2"/>
  <c r="Q170" i="2"/>
  <c r="Q225" i="2"/>
  <c r="Q191" i="2"/>
  <c r="Q255" i="2"/>
  <c r="Q319" i="2"/>
  <c r="Q222" i="2"/>
  <c r="Q286" i="2"/>
  <c r="Q288" i="2"/>
  <c r="Q216" i="2"/>
  <c r="Q240" i="2"/>
  <c r="Q166" i="2"/>
  <c r="Q208" i="2"/>
  <c r="Q50" i="2"/>
  <c r="Q28" i="2"/>
  <c r="Q93" i="2"/>
  <c r="Q76" i="2"/>
  <c r="Q23" i="2"/>
  <c r="Q72" i="2"/>
  <c r="Q124" i="2"/>
  <c r="Q83" i="2"/>
  <c r="Q90" i="2"/>
  <c r="Q24" i="2"/>
  <c r="Q112" i="2"/>
  <c r="Q74" i="2"/>
  <c r="Q78" i="2"/>
  <c r="Q99" i="2"/>
  <c r="Q177" i="2"/>
  <c r="Q142" i="2"/>
  <c r="Q149" i="2"/>
  <c r="Q171" i="2"/>
  <c r="Q213" i="2"/>
  <c r="Q277" i="2"/>
  <c r="Q165" i="2"/>
  <c r="Q244" i="2"/>
  <c r="Q308" i="2"/>
  <c r="Q181" i="2"/>
  <c r="Q243" i="2"/>
  <c r="Q307" i="2"/>
  <c r="Q218" i="2"/>
  <c r="Q282" i="2"/>
  <c r="Q172" i="2"/>
  <c r="Q233" i="2"/>
  <c r="Q199" i="2"/>
  <c r="Q263" i="2"/>
  <c r="Q327" i="2"/>
  <c r="Q230" i="2"/>
  <c r="Q294" i="2"/>
  <c r="Q297" i="2"/>
  <c r="Q264" i="2"/>
  <c r="Q272" i="2"/>
  <c r="Q184" i="2"/>
  <c r="Q336" i="2"/>
  <c r="Q43" i="2"/>
  <c r="Q60" i="2"/>
  <c r="Q45" i="2"/>
  <c r="Q38" i="2"/>
  <c r="Q55" i="2"/>
  <c r="Q94" i="2"/>
  <c r="Q156" i="2"/>
  <c r="Q114" i="2"/>
  <c r="Q121" i="2"/>
  <c r="Q73" i="2"/>
  <c r="Q144" i="2"/>
  <c r="Q118" i="2"/>
  <c r="Q125" i="2"/>
  <c r="Q150" i="2"/>
  <c r="Q119" i="2"/>
  <c r="Q86" i="2"/>
  <c r="Q103" i="2"/>
  <c r="Q182" i="2"/>
  <c r="Q245" i="2"/>
  <c r="Q309" i="2"/>
  <c r="Q212" i="2"/>
  <c r="Q276" i="2"/>
  <c r="Q123" i="2"/>
  <c r="Q211" i="2"/>
  <c r="Q275" i="2"/>
  <c r="Q186" i="2"/>
  <c r="Q250" i="2"/>
  <c r="Q314" i="2"/>
  <c r="Q201" i="2"/>
  <c r="Q265" i="2"/>
  <c r="Q231" i="2"/>
  <c r="Q295" i="2"/>
  <c r="Q198" i="2"/>
  <c r="Q262" i="2"/>
  <c r="Q168" i="2"/>
  <c r="Q232" i="2"/>
  <c r="Q329" i="2"/>
  <c r="Q164" i="2"/>
  <c r="Q289" i="2"/>
  <c r="Q52" i="2"/>
  <c r="Q30" i="2"/>
  <c r="Q91" i="2"/>
  <c r="Q106" i="2"/>
  <c r="Q71" i="2"/>
  <c r="Q110" i="2"/>
  <c r="Q138" i="2"/>
  <c r="Q25" i="2"/>
  <c r="Q173" i="2"/>
  <c r="Q301" i="2"/>
  <c r="Q268" i="2"/>
  <c r="Q203" i="2"/>
  <c r="Q331" i="2"/>
  <c r="Q306" i="2"/>
  <c r="Q257" i="2"/>
  <c r="Q287" i="2"/>
  <c r="Q254" i="2"/>
  <c r="Q192" i="2"/>
  <c r="Q313" i="2"/>
  <c r="Q27" i="2"/>
  <c r="Q29" i="2"/>
  <c r="Q39" i="2"/>
  <c r="Q140" i="2"/>
  <c r="Q105" i="2"/>
  <c r="Q128" i="2"/>
  <c r="Q101" i="2"/>
  <c r="Q141" i="2"/>
  <c r="Q153" i="2"/>
  <c r="Q229" i="2"/>
  <c r="Q196" i="2"/>
  <c r="Q324" i="2"/>
  <c r="Q259" i="2"/>
  <c r="Q234" i="2"/>
  <c r="Q185" i="2"/>
  <c r="Q215" i="2"/>
  <c r="Q159" i="2"/>
  <c r="Q310" i="2"/>
  <c r="Q296" i="2"/>
  <c r="Q248" i="2"/>
  <c r="Q35" i="2"/>
  <c r="Q37" i="2"/>
  <c r="Q47" i="2"/>
  <c r="Q148" i="2"/>
  <c r="Q113" i="2"/>
  <c r="Q136" i="2"/>
  <c r="Q109" i="2"/>
  <c r="Q117" i="2"/>
  <c r="Q57" i="2"/>
  <c r="Q237" i="2"/>
  <c r="Q204" i="2"/>
  <c r="Q332" i="2"/>
  <c r="Q267" i="2"/>
  <c r="Q242" i="2"/>
  <c r="Q193" i="2"/>
  <c r="Q223" i="2"/>
  <c r="Q190" i="2"/>
  <c r="Q318" i="2"/>
  <c r="Q305" i="2"/>
  <c r="Q280" i="2"/>
  <c r="Q51" i="2"/>
  <c r="Q53" i="2"/>
  <c r="Q40" i="2"/>
  <c r="Q41" i="2"/>
  <c r="Q129" i="2"/>
  <c r="Q152" i="2"/>
  <c r="Q131" i="2"/>
  <c r="Q122" i="2"/>
  <c r="Q111" i="2"/>
  <c r="Q253" i="2"/>
  <c r="Q220" i="2"/>
  <c r="Q155" i="2"/>
  <c r="Q283" i="2"/>
  <c r="Q258" i="2"/>
  <c r="Q209" i="2"/>
  <c r="Q239" i="2"/>
  <c r="Q206" i="2"/>
  <c r="Q174" i="2"/>
  <c r="Q334" i="2"/>
  <c r="Q312" i="2"/>
  <c r="Q58" i="2"/>
  <c r="Q31" i="2"/>
  <c r="Q97" i="2"/>
  <c r="Q82" i="2"/>
  <c r="Q151" i="2"/>
  <c r="Q188" i="2"/>
  <c r="Q251" i="2"/>
  <c r="Q178" i="2"/>
  <c r="Q335" i="2"/>
  <c r="Q273" i="2"/>
  <c r="Q44" i="2"/>
  <c r="Q88" i="2"/>
  <c r="Q64" i="2"/>
  <c r="Q115" i="2"/>
  <c r="Q157" i="2"/>
  <c r="Q260" i="2"/>
  <c r="Q323" i="2"/>
  <c r="Q249" i="2"/>
  <c r="Q246" i="2"/>
  <c r="Q304" i="2"/>
  <c r="Q21" i="2"/>
  <c r="Q132" i="2"/>
  <c r="Q120" i="2"/>
  <c r="Q127" i="2"/>
  <c r="Q221" i="2"/>
  <c r="Q316" i="2"/>
  <c r="Q226" i="2"/>
  <c r="Q207" i="2"/>
  <c r="Q302" i="2"/>
  <c r="Q224" i="2"/>
  <c r="Q26" i="2"/>
  <c r="Q46" i="2"/>
  <c r="Q49" i="2"/>
  <c r="Q126" i="2"/>
  <c r="Q130" i="2"/>
  <c r="Q317" i="2"/>
  <c r="Q219" i="2"/>
  <c r="Q322" i="2"/>
  <c r="Q303" i="2"/>
  <c r="Q326" i="2"/>
  <c r="Q80" i="2"/>
  <c r="Q107" i="2"/>
  <c r="Q252" i="2"/>
  <c r="Q241" i="2"/>
  <c r="Q281" i="2"/>
  <c r="Q100" i="2"/>
  <c r="Q154" i="2"/>
  <c r="Q284" i="2"/>
  <c r="Q146" i="2"/>
  <c r="Q328" i="2"/>
  <c r="Q87" i="2"/>
  <c r="Q92" i="2"/>
  <c r="Q187" i="2"/>
  <c r="Q271" i="2"/>
  <c r="Q161" i="2"/>
  <c r="Q98" i="2"/>
  <c r="Q95" i="2"/>
  <c r="Q195" i="2"/>
  <c r="Q279" i="2"/>
  <c r="Q36" i="2"/>
  <c r="Q56" i="2"/>
  <c r="Q179" i="2"/>
  <c r="Q315" i="2"/>
  <c r="Q238" i="2"/>
  <c r="Q69" i="2"/>
  <c r="Q81" i="2"/>
  <c r="Q189" i="2"/>
  <c r="Q194" i="2"/>
  <c r="Q270" i="2"/>
  <c r="Q84" i="2"/>
  <c r="Q89" i="2"/>
  <c r="Q285" i="2"/>
  <c r="Q290" i="2"/>
  <c r="Q320" i="2"/>
  <c r="Q102" i="2"/>
  <c r="Q22" i="2"/>
  <c r="Q293" i="2"/>
  <c r="Q298" i="2"/>
  <c r="Q180" i="2"/>
  <c r="Q18" i="2"/>
  <c r="P18" i="2"/>
  <c r="O18" i="2"/>
  <c r="AH174" i="7" l="1"/>
  <c r="AH172" i="7"/>
  <c r="AA170" i="7"/>
  <c r="AB170" i="7"/>
  <c r="Y170" i="7" s="1"/>
  <c r="AA171" i="7"/>
  <c r="AB171" i="7"/>
  <c r="Y171" i="7" s="1"/>
  <c r="AH173" i="7"/>
  <c r="AB169" i="7"/>
  <c r="Y169" i="7" s="1"/>
  <c r="AA169" i="7"/>
  <c r="E5" i="2"/>
  <c r="E6" i="2"/>
  <c r="E9" i="2" s="1"/>
  <c r="E10" i="2" s="1"/>
  <c r="AA174" i="7" l="1"/>
  <c r="AB174" i="7"/>
  <c r="Y174" i="7" s="1"/>
  <c r="M145" i="2"/>
  <c r="N145" i="2" s="1"/>
  <c r="M189" i="2"/>
  <c r="M46" i="2"/>
  <c r="M197" i="2"/>
  <c r="R197" i="2" s="1"/>
  <c r="M219" i="2"/>
  <c r="M258" i="2"/>
  <c r="N258" i="2" s="1"/>
  <c r="M301" i="2"/>
  <c r="N301" i="2" s="1"/>
  <c r="M79" i="2"/>
  <c r="R79" i="2" s="1"/>
  <c r="M54" i="2"/>
  <c r="N54" i="2" s="1"/>
  <c r="M229" i="2"/>
  <c r="M206" i="2"/>
  <c r="M250" i="2"/>
  <c r="N250" i="2" s="1"/>
  <c r="M70" i="2"/>
  <c r="M322" i="2"/>
  <c r="R322" i="2" s="1"/>
  <c r="M52" i="2"/>
  <c r="R52" i="2" s="1"/>
  <c r="M220" i="2"/>
  <c r="R220" i="2" s="1"/>
  <c r="M226" i="2"/>
  <c r="N226" i="2" s="1"/>
  <c r="AD169" i="7"/>
  <c r="AG169" i="7"/>
  <c r="AE169" i="7"/>
  <c r="AA173" i="7"/>
  <c r="AB173" i="7"/>
  <c r="Y173" i="7" s="1"/>
  <c r="M192" i="2"/>
  <c r="R192" i="2" s="1"/>
  <c r="AG171" i="7"/>
  <c r="AD171" i="7"/>
  <c r="AE171" i="7"/>
  <c r="M78" i="2"/>
  <c r="AG170" i="7"/>
  <c r="AD170" i="7"/>
  <c r="AE170" i="7"/>
  <c r="M34" i="2"/>
  <c r="N34" i="2" s="1"/>
  <c r="AA172" i="7"/>
  <c r="AB172" i="7"/>
  <c r="Y172" i="7" s="1"/>
  <c r="M184" i="2"/>
  <c r="M82" i="2"/>
  <c r="M321" i="2"/>
  <c r="R321" i="2" s="1"/>
  <c r="M221" i="2"/>
  <c r="N221" i="2" s="1"/>
  <c r="M295" i="2"/>
  <c r="N295" i="2" s="1"/>
  <c r="M138" i="2"/>
  <c r="N138" i="2" s="1"/>
  <c r="M148" i="2"/>
  <c r="R148" i="2" s="1"/>
  <c r="M38" i="2"/>
  <c r="N38" i="2" s="1"/>
  <c r="M96" i="2"/>
  <c r="M324" i="2"/>
  <c r="M87" i="2"/>
  <c r="R87" i="2" s="1"/>
  <c r="M24" i="2"/>
  <c r="M157" i="2"/>
  <c r="N157" i="2" s="1"/>
  <c r="M113" i="2"/>
  <c r="R113" i="2" s="1"/>
  <c r="M160" i="2"/>
  <c r="R160" i="2" s="1"/>
  <c r="M64" i="2"/>
  <c r="N64" i="2" s="1"/>
  <c r="M74" i="2"/>
  <c r="V7" i="2"/>
  <c r="M323" i="2"/>
  <c r="N323" i="2" s="1"/>
  <c r="M211" i="2"/>
  <c r="N211" i="2" s="1"/>
  <c r="M238" i="2"/>
  <c r="N238" i="2" s="1"/>
  <c r="M288" i="2"/>
  <c r="R288" i="2" s="1"/>
  <c r="M286" i="2"/>
  <c r="R286" i="2" s="1"/>
  <c r="M179" i="2"/>
  <c r="R179" i="2" s="1"/>
  <c r="M43" i="2"/>
  <c r="M152" i="2"/>
  <c r="M303" i="2"/>
  <c r="R303" i="2" s="1"/>
  <c r="M169" i="2"/>
  <c r="R169" i="2" s="1"/>
  <c r="M114" i="2"/>
  <c r="N114" i="2" s="1"/>
  <c r="M329" i="2"/>
  <c r="N329" i="2" s="1"/>
  <c r="M240" i="2"/>
  <c r="N240" i="2" s="1"/>
  <c r="M231" i="2"/>
  <c r="R231" i="2" s="1"/>
  <c r="M171" i="2"/>
  <c r="V16" i="2"/>
  <c r="M280" i="2"/>
  <c r="R280" i="2" s="1"/>
  <c r="M312" i="2"/>
  <c r="N312" i="2" s="1"/>
  <c r="M35" i="2"/>
  <c r="N35" i="2" s="1"/>
  <c r="V5" i="2"/>
  <c r="M53" i="2"/>
  <c r="N53" i="2" s="1"/>
  <c r="M106" i="2"/>
  <c r="N106" i="2" s="1"/>
  <c r="M193" i="2"/>
  <c r="M230" i="2"/>
  <c r="M85" i="2"/>
  <c r="N85" i="2" s="1"/>
  <c r="M311" i="2"/>
  <c r="M336" i="2"/>
  <c r="R336" i="2" s="1"/>
  <c r="V15" i="2"/>
  <c r="M212" i="2"/>
  <c r="N212" i="2" s="1"/>
  <c r="M109" i="2"/>
  <c r="R109" i="2" s="1"/>
  <c r="M225" i="2"/>
  <c r="R225" i="2" s="1"/>
  <c r="M267" i="2"/>
  <c r="M316" i="2"/>
  <c r="N316" i="2" s="1"/>
  <c r="M163" i="2"/>
  <c r="R163" i="2" s="1"/>
  <c r="M335" i="2"/>
  <c r="N335" i="2" s="1"/>
  <c r="M298" i="2"/>
  <c r="N298" i="2" s="1"/>
  <c r="M97" i="2"/>
  <c r="R97" i="2" s="1"/>
  <c r="M246" i="2"/>
  <c r="R246" i="2" s="1"/>
  <c r="M69" i="2"/>
  <c r="M310" i="2"/>
  <c r="M60" i="2"/>
  <c r="R60" i="2" s="1"/>
  <c r="M50" i="2"/>
  <c r="R50" i="2" s="1"/>
  <c r="M150" i="2"/>
  <c r="N150" i="2" s="1"/>
  <c r="M72" i="2"/>
  <c r="N72" i="2" s="1"/>
  <c r="M83" i="2"/>
  <c r="R83" i="2" s="1"/>
  <c r="M23" i="2"/>
  <c r="R23" i="2" s="1"/>
  <c r="M162" i="2"/>
  <c r="M105" i="2"/>
  <c r="R105" i="2" s="1"/>
  <c r="M39" i="2"/>
  <c r="R39" i="2" s="1"/>
  <c r="M239" i="2"/>
  <c r="N239" i="2" s="1"/>
  <c r="M108" i="2"/>
  <c r="N108" i="2" s="1"/>
  <c r="V14" i="2"/>
  <c r="M129" i="2"/>
  <c r="N129" i="2" s="1"/>
  <c r="M277" i="2"/>
  <c r="R277" i="2" s="1"/>
  <c r="M181" i="2"/>
  <c r="V19" i="2"/>
  <c r="M103" i="2"/>
  <c r="R103" i="2" s="1"/>
  <c r="M137" i="2"/>
  <c r="M285" i="2"/>
  <c r="R285" i="2" s="1"/>
  <c r="M61" i="2"/>
  <c r="N61" i="2" s="1"/>
  <c r="M207" i="2"/>
  <c r="N207" i="2" s="1"/>
  <c r="M194" i="2"/>
  <c r="N194" i="2" s="1"/>
  <c r="M141" i="2"/>
  <c r="M327" i="2"/>
  <c r="N327" i="2" s="1"/>
  <c r="M73" i="2"/>
  <c r="N73" i="2" s="1"/>
  <c r="M214" i="2"/>
  <c r="M55" i="2"/>
  <c r="R55" i="2" s="1"/>
  <c r="M218" i="2"/>
  <c r="R218" i="2" s="1"/>
  <c r="M147" i="2"/>
  <c r="R147" i="2" s="1"/>
  <c r="M172" i="2"/>
  <c r="N172" i="2" s="1"/>
  <c r="M44" i="2"/>
  <c r="M62" i="2"/>
  <c r="R62" i="2" s="1"/>
  <c r="M279" i="2"/>
  <c r="N279" i="2" s="1"/>
  <c r="M122" i="2"/>
  <c r="M234" i="2"/>
  <c r="N234" i="2" s="1"/>
  <c r="M91" i="2"/>
  <c r="N91" i="2" s="1"/>
  <c r="V3" i="2"/>
  <c r="M127" i="2"/>
  <c r="N127" i="2" s="1"/>
  <c r="M304" i="2"/>
  <c r="M257" i="2"/>
  <c r="R257" i="2" s="1"/>
  <c r="M164" i="2"/>
  <c r="N164" i="2" s="1"/>
  <c r="M95" i="2"/>
  <c r="R95" i="2" s="1"/>
  <c r="M25" i="2"/>
  <c r="R25" i="2" s="1"/>
  <c r="M210" i="2"/>
  <c r="R210" i="2" s="1"/>
  <c r="M313" i="2"/>
  <c r="N313" i="2" s="1"/>
  <c r="M88" i="2"/>
  <c r="R88" i="2" s="1"/>
  <c r="M259" i="2"/>
  <c r="M209" i="2"/>
  <c r="R209" i="2" s="1"/>
  <c r="M51" i="2"/>
  <c r="N51" i="2" s="1"/>
  <c r="M307" i="2"/>
  <c r="N307" i="2" s="1"/>
  <c r="M142" i="2"/>
  <c r="R142" i="2" s="1"/>
  <c r="M270" i="2"/>
  <c r="R270" i="2" s="1"/>
  <c r="M287" i="2"/>
  <c r="N287" i="2" s="1"/>
  <c r="M275" i="2"/>
  <c r="R275" i="2" s="1"/>
  <c r="M110" i="2"/>
  <c r="M217" i="2"/>
  <c r="N217" i="2" s="1"/>
  <c r="M176" i="2"/>
  <c r="R176" i="2" s="1"/>
  <c r="M293" i="2"/>
  <c r="N293" i="2" s="1"/>
  <c r="M94" i="2"/>
  <c r="N94" i="2" s="1"/>
  <c r="M278" i="2"/>
  <c r="N278" i="2" s="1"/>
  <c r="M260" i="2"/>
  <c r="N260" i="2" s="1"/>
  <c r="M111" i="2"/>
  <c r="R111" i="2" s="1"/>
  <c r="M330" i="2"/>
  <c r="M183" i="2"/>
  <c r="R183" i="2" s="1"/>
  <c r="M135" i="2"/>
  <c r="N135" i="2" s="1"/>
  <c r="M168" i="2"/>
  <c r="R168" i="2" s="1"/>
  <c r="M84" i="2"/>
  <c r="R84" i="2" s="1"/>
  <c r="M165" i="2"/>
  <c r="R165" i="2" s="1"/>
  <c r="M132" i="2"/>
  <c r="R132" i="2" s="1"/>
  <c r="M299" i="2"/>
  <c r="N299" i="2" s="1"/>
  <c r="M249" i="2"/>
  <c r="R249" i="2" s="1"/>
  <c r="M104" i="2"/>
  <c r="R104" i="2" s="1"/>
  <c r="M195" i="2"/>
  <c r="R195" i="2" s="1"/>
  <c r="M175" i="2"/>
  <c r="N175" i="2" s="1"/>
  <c r="M89" i="2"/>
  <c r="N89" i="2" s="1"/>
  <c r="M236" i="2"/>
  <c r="R236" i="2" s="1"/>
  <c r="M325" i="2"/>
  <c r="N325" i="2" s="1"/>
  <c r="M262" i="2"/>
  <c r="R262" i="2" s="1"/>
  <c r="M233" i="2"/>
  <c r="M81" i="2"/>
  <c r="N81" i="2" s="1"/>
  <c r="M265" i="2"/>
  <c r="R265" i="2" s="1"/>
  <c r="M328" i="2"/>
  <c r="R328" i="2" s="1"/>
  <c r="M143" i="2"/>
  <c r="R143" i="2" s="1"/>
  <c r="M308" i="2"/>
  <c r="R308" i="2" s="1"/>
  <c r="M153" i="2"/>
  <c r="N153" i="2" s="1"/>
  <c r="M223" i="2"/>
  <c r="N223" i="2" s="1"/>
  <c r="M276" i="2"/>
  <c r="M136" i="2"/>
  <c r="R136" i="2" s="1"/>
  <c r="M289" i="2"/>
  <c r="R289" i="2" s="1"/>
  <c r="M332" i="2"/>
  <c r="N332" i="2" s="1"/>
  <c r="M155" i="2"/>
  <c r="N155" i="2" s="1"/>
  <c r="M309" i="2"/>
  <c r="N309" i="2" s="1"/>
  <c r="M151" i="2"/>
  <c r="N151" i="2" s="1"/>
  <c r="M120" i="2"/>
  <c r="N120" i="2" s="1"/>
  <c r="M263" i="2"/>
  <c r="M45" i="2"/>
  <c r="N45" i="2" s="1"/>
  <c r="M115" i="2"/>
  <c r="N115" i="2" s="1"/>
  <c r="V11" i="2"/>
  <c r="M182" i="2"/>
  <c r="N182" i="2" s="1"/>
  <c r="M185" i="2"/>
  <c r="N185" i="2" s="1"/>
  <c r="V10" i="2"/>
  <c r="M269" i="2"/>
  <c r="N269" i="2" s="1"/>
  <c r="M126" i="2"/>
  <c r="V17" i="2"/>
  <c r="M268" i="2"/>
  <c r="R268" i="2" s="1"/>
  <c r="M274" i="2"/>
  <c r="N274" i="2" s="1"/>
  <c r="M133" i="2"/>
  <c r="R133" i="2" s="1"/>
  <c r="M119" i="2"/>
  <c r="R119" i="2" s="1"/>
  <c r="M334" i="2"/>
  <c r="N334" i="2" s="1"/>
  <c r="M204" i="2"/>
  <c r="N204" i="2" s="1"/>
  <c r="M166" i="2"/>
  <c r="N166" i="2" s="1"/>
  <c r="M248" i="2"/>
  <c r="N248" i="2" s="1"/>
  <c r="M237" i="2"/>
  <c r="N237" i="2" s="1"/>
  <c r="M80" i="2"/>
  <c r="R80" i="2" s="1"/>
  <c r="M167" i="2"/>
  <c r="N167" i="2" s="1"/>
  <c r="M266" i="2"/>
  <c r="N266" i="2" s="1"/>
  <c r="M139" i="2"/>
  <c r="N139" i="2" s="1"/>
  <c r="M187" i="2"/>
  <c r="R187" i="2" s="1"/>
  <c r="M146" i="2"/>
  <c r="R146" i="2" s="1"/>
  <c r="M32" i="2"/>
  <c r="N32" i="2" s="1"/>
  <c r="M174" i="2"/>
  <c r="R174" i="2" s="1"/>
  <c r="M90" i="2"/>
  <c r="R90" i="2" s="1"/>
  <c r="M68" i="2"/>
  <c r="N68" i="2" s="1"/>
  <c r="M49" i="2"/>
  <c r="N49" i="2" s="1"/>
  <c r="M294" i="2"/>
  <c r="R294" i="2" s="1"/>
  <c r="M37" i="2"/>
  <c r="R37" i="2" s="1"/>
  <c r="M36" i="2"/>
  <c r="N36" i="2" s="1"/>
  <c r="M190" i="2"/>
  <c r="R190" i="2" s="1"/>
  <c r="M130" i="2"/>
  <c r="R130" i="2" s="1"/>
  <c r="M123" i="2"/>
  <c r="R123" i="2" s="1"/>
  <c r="M67" i="2"/>
  <c r="R67" i="2" s="1"/>
  <c r="M271" i="2"/>
  <c r="R271" i="2" s="1"/>
  <c r="M228" i="2"/>
  <c r="R228" i="2" s="1"/>
  <c r="M300" i="2"/>
  <c r="R300" i="2" s="1"/>
  <c r="M244" i="2"/>
  <c r="N244" i="2" s="1"/>
  <c r="M56" i="2"/>
  <c r="N56" i="2" s="1"/>
  <c r="M124" i="2"/>
  <c r="R124" i="2" s="1"/>
  <c r="M149" i="2"/>
  <c r="N149" i="2" s="1"/>
  <c r="M305" i="2"/>
  <c r="N305" i="2" s="1"/>
  <c r="M319" i="2"/>
  <c r="N319" i="2" s="1"/>
  <c r="M331" i="2"/>
  <c r="N331" i="2" s="1"/>
  <c r="M102" i="2"/>
  <c r="R102" i="2" s="1"/>
  <c r="M199" i="2"/>
  <c r="M93" i="2"/>
  <c r="R93" i="2" s="1"/>
  <c r="M264" i="2"/>
  <c r="N264" i="2" s="1"/>
  <c r="M31" i="2"/>
  <c r="R31" i="2" s="1"/>
  <c r="M27" i="2"/>
  <c r="N27" i="2" s="1"/>
  <c r="M215" i="2"/>
  <c r="R215" i="2" s="1"/>
  <c r="M128" i="2"/>
  <c r="R128" i="2" s="1"/>
  <c r="M333" i="2"/>
  <c r="R333" i="2" s="1"/>
  <c r="M134" i="2"/>
  <c r="N134" i="2" s="1"/>
  <c r="M118" i="2"/>
  <c r="N118" i="2" s="1"/>
  <c r="M213" i="2"/>
  <c r="N213" i="2" s="1"/>
  <c r="M222" i="2"/>
  <c r="N222" i="2" s="1"/>
  <c r="M282" i="2"/>
  <c r="N282" i="2" s="1"/>
  <c r="M241" i="2"/>
  <c r="N241" i="2" s="1"/>
  <c r="M317" i="2"/>
  <c r="R317" i="2" s="1"/>
  <c r="M296" i="2"/>
  <c r="N296" i="2" s="1"/>
  <c r="V9" i="2"/>
  <c r="M198" i="2"/>
  <c r="N198" i="2" s="1"/>
  <c r="M92" i="2"/>
  <c r="R92" i="2" s="1"/>
  <c r="M261" i="2"/>
  <c r="N261" i="2" s="1"/>
  <c r="M107" i="2"/>
  <c r="N107" i="2" s="1"/>
  <c r="M202" i="2"/>
  <c r="R202" i="2" s="1"/>
  <c r="M86" i="2"/>
  <c r="R86" i="2" s="1"/>
  <c r="M284" i="2"/>
  <c r="N284" i="2" s="1"/>
  <c r="M191" i="2"/>
  <c r="N191" i="2" s="1"/>
  <c r="M59" i="2"/>
  <c r="N59" i="2" s="1"/>
  <c r="M227" i="2"/>
  <c r="R227" i="2" s="1"/>
  <c r="M297" i="2"/>
  <c r="N297" i="2" s="1"/>
  <c r="V12" i="2"/>
  <c r="M242" i="2"/>
  <c r="R242" i="2" s="1"/>
  <c r="M272" i="2"/>
  <c r="N272" i="2" s="1"/>
  <c r="M117" i="2"/>
  <c r="N117" i="2" s="1"/>
  <c r="M116" i="2"/>
  <c r="R116" i="2" s="1"/>
  <c r="M203" i="2"/>
  <c r="N203" i="2" s="1"/>
  <c r="M180" i="2"/>
  <c r="R180" i="2" s="1"/>
  <c r="M156" i="2"/>
  <c r="R156" i="2" s="1"/>
  <c r="M66" i="2"/>
  <c r="R66" i="2" s="1"/>
  <c r="M140" i="2"/>
  <c r="R140" i="2" s="1"/>
  <c r="V6" i="2"/>
  <c r="M40" i="2"/>
  <c r="N40" i="2" s="1"/>
  <c r="M177" i="2"/>
  <c r="M320" i="2"/>
  <c r="N320" i="2" s="1"/>
  <c r="M161" i="2"/>
  <c r="N161" i="2" s="1"/>
  <c r="M33" i="2"/>
  <c r="N33" i="2" s="1"/>
  <c r="M58" i="2"/>
  <c r="N58" i="2" s="1"/>
  <c r="M318" i="2"/>
  <c r="R318" i="2" s="1"/>
  <c r="M337" i="2"/>
  <c r="N337" i="2" s="1"/>
  <c r="M99" i="2"/>
  <c r="R99" i="2" s="1"/>
  <c r="M48" i="2"/>
  <c r="R48" i="2" s="1"/>
  <c r="M47" i="2"/>
  <c r="N47" i="2" s="1"/>
  <c r="M98" i="2"/>
  <c r="R98" i="2" s="1"/>
  <c r="M200" i="2"/>
  <c r="R200" i="2" s="1"/>
  <c r="M255" i="2"/>
  <c r="R255" i="2" s="1"/>
  <c r="M326" i="2"/>
  <c r="N326" i="2" s="1"/>
  <c r="M251" i="2"/>
  <c r="N251" i="2" s="1"/>
  <c r="M314" i="2"/>
  <c r="N314" i="2" s="1"/>
  <c r="M292" i="2"/>
  <c r="R292" i="2" s="1"/>
  <c r="M112" i="2"/>
  <c r="R112" i="2" s="1"/>
  <c r="M208" i="2"/>
  <c r="R208" i="2" s="1"/>
  <c r="M306" i="2"/>
  <c r="R306" i="2" s="1"/>
  <c r="M75" i="2"/>
  <c r="R75" i="2" s="1"/>
  <c r="M283" i="2"/>
  <c r="N283" i="2" s="1"/>
  <c r="M76" i="2"/>
  <c r="R76" i="2" s="1"/>
  <c r="M41" i="2"/>
  <c r="R41" i="2" s="1"/>
  <c r="M77" i="2"/>
  <c r="R77" i="2" s="1"/>
  <c r="M235" i="2"/>
  <c r="N235" i="2" s="1"/>
  <c r="M21" i="2"/>
  <c r="N21" i="2" s="1"/>
  <c r="M125" i="2"/>
  <c r="R125" i="2" s="1"/>
  <c r="M65" i="2"/>
  <c r="N65" i="2" s="1"/>
  <c r="M205" i="2"/>
  <c r="R205" i="2" s="1"/>
  <c r="M216" i="2"/>
  <c r="N216" i="2" s="1"/>
  <c r="M121" i="2"/>
  <c r="R121" i="2" s="1"/>
  <c r="M71" i="2"/>
  <c r="R71" i="2" s="1"/>
  <c r="M186" i="2"/>
  <c r="R186" i="2" s="1"/>
  <c r="V8" i="2"/>
  <c r="M158" i="2"/>
  <c r="R158" i="2" s="1"/>
  <c r="M224" i="2"/>
  <c r="N224" i="2" s="1"/>
  <c r="M290" i="2"/>
  <c r="N290" i="2" s="1"/>
  <c r="M315" i="2"/>
  <c r="N315" i="2" s="1"/>
  <c r="M154" i="2"/>
  <c r="N154" i="2" s="1"/>
  <c r="M252" i="2"/>
  <c r="N252" i="2" s="1"/>
  <c r="M170" i="2"/>
  <c r="R170" i="2" s="1"/>
  <c r="M196" i="2"/>
  <c r="R196" i="2" s="1"/>
  <c r="M247" i="2"/>
  <c r="R247" i="2" s="1"/>
  <c r="M28" i="2"/>
  <c r="N28" i="2" s="1"/>
  <c r="M302" i="2"/>
  <c r="N302" i="2" s="1"/>
  <c r="M100" i="2"/>
  <c r="N100" i="2" s="1"/>
  <c r="M243" i="2"/>
  <c r="R243" i="2" s="1"/>
  <c r="M159" i="2"/>
  <c r="N159" i="2" s="1"/>
  <c r="M188" i="2"/>
  <c r="N188" i="2" s="1"/>
  <c r="M232" i="2"/>
  <c r="N232" i="2" s="1"/>
  <c r="M42" i="2"/>
  <c r="R42" i="2" s="1"/>
  <c r="M131" i="2"/>
  <c r="R131" i="2" s="1"/>
  <c r="M201" i="2"/>
  <c r="N201" i="2" s="1"/>
  <c r="V2" i="2"/>
  <c r="M291" i="2"/>
  <c r="N291" i="2" s="1"/>
  <c r="M178" i="2"/>
  <c r="N178" i="2" s="1"/>
  <c r="M144" i="2"/>
  <c r="N144" i="2" s="1"/>
  <c r="M101" i="2"/>
  <c r="N101" i="2" s="1"/>
  <c r="M253" i="2"/>
  <c r="N253" i="2" s="1"/>
  <c r="M281" i="2"/>
  <c r="R281" i="2" s="1"/>
  <c r="M63" i="2"/>
  <c r="R63" i="2" s="1"/>
  <c r="M30" i="2"/>
  <c r="R30" i="2" s="1"/>
  <c r="V13" i="2"/>
  <c r="M22" i="2"/>
  <c r="N22" i="2" s="1"/>
  <c r="V4" i="2"/>
  <c r="M245" i="2"/>
  <c r="R245" i="2" s="1"/>
  <c r="M256" i="2"/>
  <c r="R256" i="2" s="1"/>
  <c r="M173" i="2"/>
  <c r="R173" i="2" s="1"/>
  <c r="M29" i="2"/>
  <c r="R29" i="2" s="1"/>
  <c r="M26" i="2"/>
  <c r="N26" i="2" s="1"/>
  <c r="M254" i="2"/>
  <c r="N254" i="2" s="1"/>
  <c r="M273" i="2"/>
  <c r="R273" i="2" s="1"/>
  <c r="M57" i="2"/>
  <c r="R57" i="2" s="1"/>
  <c r="V18" i="2"/>
  <c r="N158" i="2"/>
  <c r="R193" i="2"/>
  <c r="N193" i="2"/>
  <c r="N23" i="2"/>
  <c r="R145" i="2"/>
  <c r="N104" i="2"/>
  <c r="N225" i="2"/>
  <c r="R24" i="2"/>
  <c r="N24" i="2"/>
  <c r="N229" i="2"/>
  <c r="R229" i="2"/>
  <c r="N183" i="2"/>
  <c r="R45" i="2"/>
  <c r="N62" i="2"/>
  <c r="N311" i="2"/>
  <c r="R311" i="2"/>
  <c r="N171" i="2"/>
  <c r="R171" i="2"/>
  <c r="N96" i="2"/>
  <c r="R96" i="2"/>
  <c r="R211" i="2"/>
  <c r="N109" i="2"/>
  <c r="N82" i="2"/>
  <c r="R82" i="2"/>
  <c r="N219" i="2"/>
  <c r="R219" i="2"/>
  <c r="N310" i="2"/>
  <c r="R310" i="2"/>
  <c r="N74" i="2"/>
  <c r="R74" i="2"/>
  <c r="N43" i="2"/>
  <c r="R43" i="2"/>
  <c r="N168" i="2"/>
  <c r="N95" i="2"/>
  <c r="N230" i="2"/>
  <c r="R230" i="2"/>
  <c r="N249" i="2"/>
  <c r="R122" i="2"/>
  <c r="N122" i="2"/>
  <c r="R36" i="2"/>
  <c r="N259" i="2"/>
  <c r="R259" i="2"/>
  <c r="R239" i="2"/>
  <c r="N126" i="2"/>
  <c r="R126" i="2"/>
  <c r="N169" i="2"/>
  <c r="N179" i="2"/>
  <c r="R324" i="2"/>
  <c r="N324" i="2"/>
  <c r="R267" i="2"/>
  <c r="N267" i="2"/>
  <c r="R293" i="2"/>
  <c r="R221" i="2"/>
  <c r="R332" i="2"/>
  <c r="N231" i="2"/>
  <c r="R106" i="2"/>
  <c r="N330" i="2"/>
  <c r="R330" i="2"/>
  <c r="R214" i="2"/>
  <c r="N214" i="2"/>
  <c r="N50" i="2"/>
  <c r="R263" i="2"/>
  <c r="N263" i="2"/>
  <c r="R70" i="2"/>
  <c r="N70" i="2"/>
  <c r="R44" i="2"/>
  <c r="N44" i="2"/>
  <c r="N162" i="2"/>
  <c r="R162" i="2"/>
  <c r="R64" i="2"/>
  <c r="R78" i="2"/>
  <c r="N78" i="2"/>
  <c r="N233" i="2"/>
  <c r="R233" i="2"/>
  <c r="R307" i="2"/>
  <c r="N110" i="2"/>
  <c r="R110" i="2"/>
  <c r="R166" i="2"/>
  <c r="N163" i="2"/>
  <c r="R141" i="2"/>
  <c r="N141" i="2"/>
  <c r="N304" i="2"/>
  <c r="R304" i="2"/>
  <c r="N69" i="2"/>
  <c r="R69" i="2"/>
  <c r="N152" i="2"/>
  <c r="R152" i="2"/>
  <c r="N88" i="2"/>
  <c r="N181" i="2"/>
  <c r="R181" i="2"/>
  <c r="R189" i="2"/>
  <c r="N189" i="2"/>
  <c r="N184" i="2"/>
  <c r="R184" i="2"/>
  <c r="N206" i="2"/>
  <c r="R206" i="2"/>
  <c r="N137" i="2"/>
  <c r="R137" i="2"/>
  <c r="R226" i="2"/>
  <c r="N276" i="2"/>
  <c r="R276" i="2"/>
  <c r="R46" i="2"/>
  <c r="N46" i="2"/>
  <c r="R244" i="2"/>
  <c r="R56" i="2"/>
  <c r="R199" i="2"/>
  <c r="N199" i="2"/>
  <c r="N93" i="2"/>
  <c r="N77" i="2"/>
  <c r="R81" i="2"/>
  <c r="R118" i="2"/>
  <c r="R191" i="2"/>
  <c r="R59" i="2"/>
  <c r="N116" i="2"/>
  <c r="R203" i="2"/>
  <c r="R177" i="2"/>
  <c r="N177" i="2"/>
  <c r="N71" i="2"/>
  <c r="R127" i="2" l="1"/>
  <c r="R175" i="2"/>
  <c r="N257" i="2"/>
  <c r="N79" i="2"/>
  <c r="R38" i="2"/>
  <c r="N136" i="2"/>
  <c r="N321" i="2"/>
  <c r="R295" i="2"/>
  <c r="R238" i="2"/>
  <c r="R258" i="2"/>
  <c r="R234" i="2"/>
  <c r="R335" i="2"/>
  <c r="N285" i="2"/>
  <c r="R114" i="2"/>
  <c r="R27" i="2"/>
  <c r="R157" i="2"/>
  <c r="N84" i="2"/>
  <c r="N336" i="2"/>
  <c r="N143" i="2"/>
  <c r="R47" i="2"/>
  <c r="R327" i="2"/>
  <c r="R248" i="2"/>
  <c r="N105" i="2"/>
  <c r="R155" i="2"/>
  <c r="R107" i="2"/>
  <c r="R65" i="2"/>
  <c r="N67" i="2"/>
  <c r="R167" i="2"/>
  <c r="R182" i="2"/>
  <c r="R198" i="2"/>
  <c r="N322" i="2"/>
  <c r="R217" i="2"/>
  <c r="N142" i="2"/>
  <c r="R150" i="2"/>
  <c r="N209" i="2"/>
  <c r="N25" i="2"/>
  <c r="R58" i="2"/>
  <c r="R305" i="2"/>
  <c r="R94" i="2"/>
  <c r="R235" i="2"/>
  <c r="R35" i="2"/>
  <c r="R282" i="2"/>
  <c r="N55" i="2"/>
  <c r="N190" i="2"/>
  <c r="R68" i="2"/>
  <c r="N255" i="2"/>
  <c r="R108" i="2"/>
  <c r="N87" i="2"/>
  <c r="N197" i="2"/>
  <c r="N130" i="2"/>
  <c r="R85" i="2"/>
  <c r="N303" i="2"/>
  <c r="N280" i="2"/>
  <c r="R323" i="2"/>
  <c r="R73" i="2"/>
  <c r="N39" i="2"/>
  <c r="R250" i="2"/>
  <c r="R213" i="2"/>
  <c r="N80" i="2"/>
  <c r="N31" i="2"/>
  <c r="R261" i="2"/>
  <c r="N123" i="2"/>
  <c r="N90" i="2"/>
  <c r="R297" i="2"/>
  <c r="R222" i="2"/>
  <c r="N306" i="2"/>
  <c r="N156" i="2"/>
  <c r="N328" i="2"/>
  <c r="R149" i="2"/>
  <c r="AE174" i="7"/>
  <c r="AG174" i="7"/>
  <c r="AD174" i="7"/>
  <c r="N66" i="2"/>
  <c r="N75" i="2"/>
  <c r="R89" i="2"/>
  <c r="N273" i="2"/>
  <c r="R134" i="2"/>
  <c r="N133" i="2"/>
  <c r="N146" i="2"/>
  <c r="R72" i="2"/>
  <c r="N218" i="2"/>
  <c r="R138" i="2"/>
  <c r="R34" i="2"/>
  <c r="N318" i="2"/>
  <c r="N113" i="2"/>
  <c r="N52" i="2"/>
  <c r="N192" i="2"/>
  <c r="R61" i="2"/>
  <c r="N119" i="2"/>
  <c r="R326" i="2"/>
  <c r="R278" i="2"/>
  <c r="N308" i="2"/>
  <c r="N165" i="2"/>
  <c r="N202" i="2"/>
  <c r="N37" i="2"/>
  <c r="N288" i="2"/>
  <c r="R319" i="2"/>
  <c r="N210" i="2"/>
  <c r="N205" i="2"/>
  <c r="R266" i="2"/>
  <c r="R301" i="2"/>
  <c r="R91" i="2"/>
  <c r="N262" i="2"/>
  <c r="R49" i="2"/>
  <c r="R241" i="2"/>
  <c r="R309" i="2"/>
  <c r="N140" i="2"/>
  <c r="N124" i="2"/>
  <c r="N271" i="2"/>
  <c r="N174" i="2"/>
  <c r="N270" i="2"/>
  <c r="R298" i="2"/>
  <c r="N236" i="2"/>
  <c r="R240" i="2"/>
  <c r="R33" i="2"/>
  <c r="R274" i="2"/>
  <c r="N220" i="2"/>
  <c r="N76" i="2"/>
  <c r="R283" i="2"/>
  <c r="R139" i="2"/>
  <c r="R312" i="2"/>
  <c r="R254" i="2"/>
  <c r="N125" i="2"/>
  <c r="N187" i="2"/>
  <c r="R253" i="2"/>
  <c r="R204" i="2"/>
  <c r="R188" i="2"/>
  <c r="R320" i="2"/>
  <c r="R296" i="2"/>
  <c r="N102" i="2"/>
  <c r="N200" i="2"/>
  <c r="R299" i="2"/>
  <c r="R32" i="2"/>
  <c r="R194" i="2"/>
  <c r="N111" i="2"/>
  <c r="N173" i="2"/>
  <c r="R159" i="2"/>
  <c r="N300" i="2"/>
  <c r="R269" i="2"/>
  <c r="R54" i="2"/>
  <c r="N275" i="2"/>
  <c r="N256" i="2"/>
  <c r="N243" i="2"/>
  <c r="R284" i="2"/>
  <c r="N247" i="2"/>
  <c r="R40" i="2"/>
  <c r="N121" i="2"/>
  <c r="N99" i="2"/>
  <c r="N333" i="2"/>
  <c r="R172" i="2"/>
  <c r="R117" i="2"/>
  <c r="N277" i="2"/>
  <c r="N246" i="2"/>
  <c r="R291" i="2"/>
  <c r="N41" i="2"/>
  <c r="R223" i="2"/>
  <c r="R120" i="2"/>
  <c r="R314" i="2"/>
  <c r="N42" i="2"/>
  <c r="N148" i="2"/>
  <c r="N242" i="2"/>
  <c r="N215" i="2"/>
  <c r="R129" i="2"/>
  <c r="R185" i="2"/>
  <c r="R329" i="2"/>
  <c r="N57" i="2"/>
  <c r="N63" i="2"/>
  <c r="R302" i="2"/>
  <c r="AG172" i="7"/>
  <c r="AD172" i="7"/>
  <c r="AE172" i="7"/>
  <c r="R153" i="2"/>
  <c r="N286" i="2"/>
  <c r="R315" i="2"/>
  <c r="R287" i="2"/>
  <c r="R331" i="2"/>
  <c r="R251" i="2"/>
  <c r="R212" i="2"/>
  <c r="R207" i="2"/>
  <c r="N83" i="2"/>
  <c r="R313" i="2"/>
  <c r="N29" i="2"/>
  <c r="R290" i="2"/>
  <c r="N128" i="2"/>
  <c r="R337" i="2"/>
  <c r="R260" i="2"/>
  <c r="AG173" i="7"/>
  <c r="AD173" i="7"/>
  <c r="AE173" i="7"/>
  <c r="AC11" i="7"/>
  <c r="N97" i="2"/>
  <c r="N160" i="2"/>
  <c r="N86" i="2"/>
  <c r="N228" i="2"/>
  <c r="N317" i="2"/>
  <c r="R334" i="2"/>
  <c r="N30" i="2"/>
  <c r="N289" i="2"/>
  <c r="R216" i="2"/>
  <c r="N227" i="2"/>
  <c r="R264" i="2"/>
  <c r="R115" i="2"/>
  <c r="N147" i="2"/>
  <c r="R151" i="2"/>
  <c r="R53" i="2"/>
  <c r="N294" i="2"/>
  <c r="R316" i="2"/>
  <c r="N48" i="2"/>
  <c r="R252" i="2"/>
  <c r="N176" i="2"/>
  <c r="R325" i="2"/>
  <c r="N132" i="2"/>
  <c r="R272" i="2"/>
  <c r="R161" i="2"/>
  <c r="N112" i="2"/>
  <c r="R164" i="2"/>
  <c r="R26" i="2"/>
  <c r="R144" i="2"/>
  <c r="R100" i="2"/>
  <c r="N186" i="2"/>
  <c r="R201" i="2"/>
  <c r="N170" i="2"/>
  <c r="N292" i="2"/>
  <c r="N245" i="2"/>
  <c r="N131" i="2"/>
  <c r="R154" i="2"/>
  <c r="N268" i="2"/>
  <c r="R101" i="2"/>
  <c r="N208" i="2"/>
  <c r="R22" i="2"/>
  <c r="R232" i="2"/>
  <c r="R28" i="2"/>
  <c r="R21" i="2"/>
  <c r="N180" i="2"/>
  <c r="N195" i="2"/>
  <c r="N60" i="2"/>
  <c r="N92" i="2"/>
  <c r="N98" i="2"/>
  <c r="R279" i="2"/>
  <c r="R135" i="2"/>
  <c r="R178" i="2"/>
  <c r="N196" i="2"/>
  <c r="R224" i="2"/>
  <c r="R51" i="2"/>
  <c r="N103" i="2"/>
  <c r="N265" i="2"/>
  <c r="R237" i="2"/>
  <c r="N281" i="2"/>
  <c r="N18" i="2"/>
  <c r="E7" i="2" l="1"/>
  <c r="F5" i="2" s="1"/>
  <c r="H5" i="2" s="1"/>
  <c r="F8" i="2"/>
  <c r="F4" i="2" l="1"/>
  <c r="H4" i="2" s="1"/>
  <c r="F6" i="2"/>
  <c r="H6" i="2" s="1"/>
  <c r="F9" i="2" s="1"/>
  <c r="G9" i="2"/>
</calcChain>
</file>

<file path=xl/sharedStrings.xml><?xml version="1.0" encoding="utf-8"?>
<sst xmlns="http://schemas.openxmlformats.org/spreadsheetml/2006/main" count="2497" uniqueCount="534">
  <si>
    <t>OEJV 0191</t>
  </si>
  <si>
    <t>JAVSO..44…69</t>
  </si>
  <si>
    <t>IBVS 6196</t>
  </si>
  <si>
    <t>0.0033</t>
  </si>
  <si>
    <t>0.0065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</si>
  <si>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</si>
  <si>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</si>
  <si>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</si>
  <si>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</si>
  <si>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</si>
  <si>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</si>
  <si>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</si>
  <si>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</si>
  <si>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</si>
  <si>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</si>
  <si>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</si>
  <si>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</si>
  <si>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</si>
  <si>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</si>
  <si>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</si>
  <si>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</si>
  <si>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</si>
  <si>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</si>
  <si>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</si>
  <si>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</si>
  <si>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</si>
  <si>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</si>
  <si>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</si>
  <si>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</si>
  <si>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</si>
  <si>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</si>
  <si>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</si>
  <si>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</si>
  <si>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</si>
  <si>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</si>
  <si>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</si>
  <si>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S6</t>
  </si>
  <si>
    <t>Start of linear fit (row #)</t>
  </si>
  <si>
    <t>My time zone &gt;&gt;&gt;&gt;&gt;</t>
  </si>
  <si>
    <t>(PST=8, PDT=MDT=7, MDT=CST=6, etc.)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</si>
  <si>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</si>
  <si>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</si>
  <si>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</si>
  <si>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</si>
  <si>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</si>
  <si>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</si>
  <si>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</si>
  <si>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</si>
  <si>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</si>
  <si>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</si>
  <si>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</si>
  <si>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</si>
  <si>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</si>
  <si>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</si>
  <si>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</si>
  <si>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</si>
  <si>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</si>
  <si>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</si>
  <si>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</si>
  <si>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</si>
  <si>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</si>
  <si>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</si>
  <si>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</si>
  <si>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</si>
  <si>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</si>
  <si>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</si>
  <si>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</si>
  <si>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</si>
  <si>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</si>
  <si>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</si>
  <si>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</si>
  <si>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</si>
  <si>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</si>
  <si>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</si>
  <si>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</si>
  <si>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</si>
  <si>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</si>
  <si>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</si>
  <si>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</si>
  <si>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</si>
  <si>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</si>
  <si>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</si>
  <si>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</si>
  <si>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I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</si>
  <si>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</si>
  <si>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</si>
  <si>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</si>
  <si>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</si>
  <si>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</si>
  <si>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</si>
  <si>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</si>
  <si>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</si>
  <si>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</si>
  <si>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</si>
  <si>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</si>
  <si>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</si>
  <si>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</si>
  <si>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</si>
  <si>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</si>
  <si>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</si>
  <si>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</si>
  <si>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</si>
  <si>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</si>
  <si>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</si>
  <si>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</si>
  <si>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</si>
  <si>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</si>
  <si>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</si>
  <si>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</si>
  <si>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</si>
  <si>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</si>
  <si>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</si>
  <si>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</si>
  <si>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</si>
  <si>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</si>
  <si>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</si>
  <si>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</si>
  <si>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</si>
  <si>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IBVS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</si>
  <si>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</si>
  <si>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</si>
  <si>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</si>
  <si>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</si>
  <si>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</si>
  <si>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</si>
  <si>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</si>
  <si>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</si>
  <si>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</si>
  <si>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</si>
  <si>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</si>
  <si>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</si>
  <si>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</si>
  <si>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</si>
  <si>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</si>
  <si>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</si>
  <si>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</si>
  <si>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</si>
  <si>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</si>
  <si>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</si>
  <si>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BAD</t>
  </si>
  <si>
    <t>EW</t>
  </si>
  <si>
    <t>not avail.</t>
  </si>
  <si>
    <t>Krajci data clearly captured 'flat', shallower secondary eclipse</t>
  </si>
  <si>
    <t>Period of 0.366307909 is best fit, but period of 0.366324167 keeps hipparcos eclipse as Primary.  Which is correct?</t>
  </si>
  <si>
    <t>Hipparcos</t>
  </si>
  <si>
    <t>ROTSE</t>
  </si>
  <si>
    <t>II</t>
  </si>
  <si>
    <t>IBVS 5592</t>
  </si>
  <si>
    <t>IBVS 5668</t>
  </si>
  <si>
    <t>IBVS 5603</t>
  </si>
  <si>
    <t>IBVS 5649</t>
  </si>
  <si>
    <t>IBVS 5672</t>
  </si>
  <si>
    <t>IBVS 5657</t>
  </si>
  <si>
    <t>IBVS 5653</t>
  </si>
  <si>
    <t>IBVS 5753</t>
  </si>
  <si>
    <t>IBVS 5754</t>
  </si>
  <si>
    <t>IBVS 5760</t>
  </si>
  <si>
    <t>IBVS 5802</t>
  </si>
  <si>
    <t>IBVS 5874</t>
  </si>
  <si>
    <t>IBVS 5820</t>
  </si>
  <si>
    <t>IBVS 5875</t>
  </si>
  <si>
    <t>IBVS 5871</t>
  </si>
  <si>
    <t>IBVS 5918</t>
  </si>
  <si>
    <t>OEJV 0137</t>
  </si>
  <si>
    <t>IBVS 5960</t>
  </si>
  <si>
    <t>IBVS 6011</t>
  </si>
  <si>
    <t>Nelson</t>
  </si>
  <si>
    <t>OEJV</t>
  </si>
  <si>
    <t>Hipparcos data show that their epoch is for a clear, unambiguous primary eclipse.</t>
  </si>
  <si>
    <t>OEJV 0160</t>
  </si>
  <si>
    <t>IBVS 6084</t>
  </si>
  <si>
    <t>ROTSE data show essentially identical eclipse depths...but one appears appears 'flatter'..so it is assessed as the secondary</t>
  </si>
  <si>
    <t>IBVS 6092</t>
  </si>
  <si>
    <t>IBVS 6118</t>
  </si>
  <si>
    <t>V0410 Aur / GSC 2396-0533</t>
  </si>
  <si>
    <t>Minima from the Lichtenknecker Database of the BAV</t>
  </si>
  <si>
    <t>CCD</t>
  </si>
  <si>
    <t>PE</t>
  </si>
  <si>
    <t>http://www.bav-astro.de/LkDB/index.php?lang=en&amp;sprache_dial=en</t>
  </si>
  <si>
    <t>pg</t>
  </si>
  <si>
    <t>vis</t>
  </si>
  <si>
    <t>2452665.0433 </t>
  </si>
  <si>
    <t> 25.01.2003 13:02 </t>
  </si>
  <si>
    <t> 0.0093 </t>
  </si>
  <si>
    <t>E </t>
  </si>
  <si>
    <t>?</t>
  </si>
  <si>
    <t> Nakajima </t>
  </si>
  <si>
    <t>VSB 42 </t>
  </si>
  <si>
    <t>2452671.0938 </t>
  </si>
  <si>
    <t> 31.01.2003 14:15 </t>
  </si>
  <si>
    <t> 0.0148 </t>
  </si>
  <si>
    <t>2453058.1464 </t>
  </si>
  <si>
    <t> 22.02.2004 15:30 </t>
  </si>
  <si>
    <t> 0.0068 </t>
  </si>
  <si>
    <t> T.Krajci </t>
  </si>
  <si>
    <t>IBVS 5592 </t>
  </si>
  <si>
    <t>2453108.1552 </t>
  </si>
  <si>
    <t> 12.04.2004 15:43 </t>
  </si>
  <si>
    <t> 0.0073 </t>
  </si>
  <si>
    <t>2453251.5808 </t>
  </si>
  <si>
    <t> 03.09.2004 01:56 </t>
  </si>
  <si>
    <t> 0.0025 </t>
  </si>
  <si>
    <t> T.Pribulla et al. </t>
  </si>
  <si>
    <t>IBVS 5668 </t>
  </si>
  <si>
    <t>2453283.4556 </t>
  </si>
  <si>
    <t> 04.10.2004 22:56 </t>
  </si>
  <si>
    <t> 0.0039 </t>
  </si>
  <si>
    <t>2453315.6949 </t>
  </si>
  <si>
    <t> 06.11.2004 04:40 </t>
  </si>
  <si>
    <t> 0.0034 </t>
  </si>
  <si>
    <t> S.W.Dvorak </t>
  </si>
  <si>
    <t>IBVS 5603 </t>
  </si>
  <si>
    <t>2453345.5570 </t>
  </si>
  <si>
    <t> 06.12.2004 01:22 </t>
  </si>
  <si>
    <t> 0.0071 </t>
  </si>
  <si>
    <t> B.Albayrak et al. </t>
  </si>
  <si>
    <t>IBVS 5649 </t>
  </si>
  <si>
    <t>2453355.2632 </t>
  </si>
  <si>
    <t> 15.12.2004 18:19 </t>
  </si>
  <si>
    <t> 0.0047 </t>
  </si>
  <si>
    <t>2453381.4576 </t>
  </si>
  <si>
    <t> 10.01.2005 22:58 </t>
  </si>
  <si>
    <t> 0.0043 </t>
  </si>
  <si>
    <t>2453382.3721 </t>
  </si>
  <si>
    <t> 11.01.2005 20:55 </t>
  </si>
  <si>
    <t> 0.0029 </t>
  </si>
  <si>
    <t>2453383.8390 </t>
  </si>
  <si>
    <t> 13.01.2005 08:08 </t>
  </si>
  <si>
    <t> R.Nelson </t>
  </si>
  <si>
    <t>IBVS 5672 </t>
  </si>
  <si>
    <t>2453386.4010 </t>
  </si>
  <si>
    <t> 15.01.2005 21:37 </t>
  </si>
  <si>
    <t> 0.0018 </t>
  </si>
  <si>
    <t>2453386.4034 </t>
  </si>
  <si>
    <t> 15.01.2005 21:40 </t>
  </si>
  <si>
    <t> 0.0042 </t>
  </si>
  <si>
    <t>-I</t>
  </si>
  <si>
    <t> F.Agerer </t>
  </si>
  <si>
    <t>BAVM 173 </t>
  </si>
  <si>
    <t>2453386.5869 </t>
  </si>
  <si>
    <t> 16.01.2005 02:05 </t>
  </si>
  <si>
    <t>-3814</t>
  </si>
  <si>
    <t> 0.0045 </t>
  </si>
  <si>
    <t>2453387.3177 </t>
  </si>
  <si>
    <t> 16.01.2005 19:37 </t>
  </si>
  <si>
    <t>-3812</t>
  </si>
  <si>
    <t> 0.0026 </t>
  </si>
  <si>
    <t>o</t>
  </si>
  <si>
    <t>2453387.5029 </t>
  </si>
  <si>
    <t> 17.01.2005 00:04 </t>
  </si>
  <si>
    <t>-3811.5</t>
  </si>
  <si>
    <t> 0.0046 </t>
  </si>
  <si>
    <t>2453388.2363 </t>
  </si>
  <si>
    <t> 17.01.2005 17:40 </t>
  </si>
  <si>
    <t>-3809.5</t>
  </si>
  <si>
    <t> 0.0053 </t>
  </si>
  <si>
    <t>2453388.4170 </t>
  </si>
  <si>
    <t> 17.01.2005 22:00 </t>
  </si>
  <si>
    <t>-3809</t>
  </si>
  <si>
    <t> 0.0028 </t>
  </si>
  <si>
    <t>2453400.3240 </t>
  </si>
  <si>
    <t> 29.01.2005 19:46 </t>
  </si>
  <si>
    <t>-3776.5</t>
  </si>
  <si>
    <t> 0.0031 </t>
  </si>
  <si>
    <t>2453407.4659 </t>
  </si>
  <si>
    <t> 05.02.2005 23:10 </t>
  </si>
  <si>
    <t>-3757</t>
  </si>
  <si>
    <t> 0.0009 </t>
  </si>
  <si>
    <t>2453409.2969 </t>
  </si>
  <si>
    <t> 07.02.2005 19:07 </t>
  </si>
  <si>
    <t>-3752</t>
  </si>
  <si>
    <t> 0.0001 </t>
  </si>
  <si>
    <t> R.Diethelm </t>
  </si>
  <si>
    <t>IBVS 5653 </t>
  </si>
  <si>
    <t>2453410.3992 </t>
  </si>
  <si>
    <t> 08.02.2005 21:34 </t>
  </si>
  <si>
    <t>-3749</t>
  </si>
  <si>
    <t> 0.0033 </t>
  </si>
  <si>
    <t>2453652.5615 </t>
  </si>
  <si>
    <t> 09.10.2005 01:28 </t>
  </si>
  <si>
    <t>-3088</t>
  </si>
  <si>
    <t> H.V.Senavci et al. </t>
  </si>
  <si>
    <t>IBVS 5754 </t>
  </si>
  <si>
    <t>2453682.6025 </t>
  </si>
  <si>
    <t> 08.11.2005 02:27 </t>
  </si>
  <si>
    <t>-3006</t>
  </si>
  <si>
    <t> 0.0003 </t>
  </si>
  <si>
    <t>2454096.5910 </t>
  </si>
  <si>
    <t> 27.12.2006 02:11 </t>
  </si>
  <si>
    <t>-1876</t>
  </si>
  <si>
    <t> 0.0006 </t>
  </si>
  <si>
    <t>C </t>
  </si>
  <si>
    <t>IBVS 5760 </t>
  </si>
  <si>
    <t>2454115.2750 </t>
  </si>
  <si>
    <t> 14.01.2007 18:36 </t>
  </si>
  <si>
    <t>-1825</t>
  </si>
  <si>
    <t> 0.0002 </t>
  </si>
  <si>
    <t>BAVM 186 </t>
  </si>
  <si>
    <t>2454115.4596 </t>
  </si>
  <si>
    <t> 14.01.2007 23:01 </t>
  </si>
  <si>
    <t>-1824.5</t>
  </si>
  <si>
    <t> 0.0016 </t>
  </si>
  <si>
    <t>2454168.3972 </t>
  </si>
  <si>
    <t> 08.03.2007 21:31 </t>
  </si>
  <si>
    <t>-1680</t>
  </si>
  <si>
    <t> 0.0000 </t>
  </si>
  <si>
    <t> M.&amp; K.Rätz </t>
  </si>
  <si>
    <t>BAVM 201 </t>
  </si>
  <si>
    <t>2454175.3569 </t>
  </si>
  <si>
    <t> 15.03.2007 20:33 </t>
  </si>
  <si>
    <t>-1661</t>
  </si>
  <si>
    <t> -0.0011 </t>
  </si>
  <si>
    <t>2454378.8722 </t>
  </si>
  <si>
    <t> 05.10.2007 08:55 </t>
  </si>
  <si>
    <t>-1105.5</t>
  </si>
  <si>
    <t> 0.0005 </t>
  </si>
  <si>
    <t>IBVS 5820 </t>
  </si>
  <si>
    <t>2454726.9173 </t>
  </si>
  <si>
    <t> 17.09.2008 10:00 </t>
  </si>
  <si>
    <t>-155.5</t>
  </si>
  <si>
    <t>IBVS 5875 </t>
  </si>
  <si>
    <t>2454783.8838 </t>
  </si>
  <si>
    <t> 13.11.2008 09:12 </t>
  </si>
  <si>
    <t>0</t>
  </si>
  <si>
    <t> -0.0002 </t>
  </si>
  <si>
    <t>IBVS 5871 </t>
  </si>
  <si>
    <t>2454829.3130 </t>
  </si>
  <si>
    <t> 28.12.2008 19:30 </t>
  </si>
  <si>
    <t>124</t>
  </si>
  <si>
    <t>-U;-I</t>
  </si>
  <si>
    <t>BAVM 209 </t>
  </si>
  <si>
    <t>2455155.5630 </t>
  </si>
  <si>
    <t> 20.11.2009 01:30 </t>
  </si>
  <si>
    <t>1014.5</t>
  </si>
  <si>
    <t> 0.0056 </t>
  </si>
  <si>
    <t> L.Šmelcer </t>
  </si>
  <si>
    <t>OEJV 0137 </t>
  </si>
  <si>
    <t>2455155.5634 </t>
  </si>
  <si>
    <t> 20.11.2009 01:31 </t>
  </si>
  <si>
    <t> 0.0060 </t>
  </si>
  <si>
    <t>2455259.4294 </t>
  </si>
  <si>
    <t> 03.03.2010 22:18 </t>
  </si>
  <si>
    <t>1298</t>
  </si>
  <si>
    <t> 0.0086 </t>
  </si>
  <si>
    <t>2455479.6128 </t>
  </si>
  <si>
    <t> 10.10.2010 02:42 </t>
  </si>
  <si>
    <t>1899</t>
  </si>
  <si>
    <t> 0.0089 </t>
  </si>
  <si>
    <t> M.Lehky </t>
  </si>
  <si>
    <t>2455479.6129 </t>
  </si>
  <si>
    <t> 0.0090 </t>
  </si>
  <si>
    <t>2455479.6132 </t>
  </si>
  <si>
    <t> 10.10.2010 02:43 </t>
  </si>
  <si>
    <t>2455479.6135 </t>
  </si>
  <si>
    <t> 0.0096 </t>
  </si>
  <si>
    <t>2455508.9206 </t>
  </si>
  <si>
    <t> 08.11.2010 10:05 </t>
  </si>
  <si>
    <t>1979</t>
  </si>
  <si>
    <t> 0.0078 </t>
  </si>
  <si>
    <t>IBVS 5960 </t>
  </si>
  <si>
    <t>2455819.59891 </t>
  </si>
  <si>
    <t> 15.09.2011 02:22 </t>
  </si>
  <si>
    <t>2827</t>
  </si>
  <si>
    <t> 0.01180 </t>
  </si>
  <si>
    <t>OEJV 0160 </t>
  </si>
  <si>
    <t>2455819.59908 </t>
  </si>
  <si>
    <t> 0.01197 </t>
  </si>
  <si>
    <t>2455819.59932 </t>
  </si>
  <si>
    <t> 15.09.2011 02:23 </t>
  </si>
  <si>
    <t> 0.01221 </t>
  </si>
  <si>
    <t>2455819.59978 </t>
  </si>
  <si>
    <t> 0.01267 </t>
  </si>
  <si>
    <t>2455851.46988 </t>
  </si>
  <si>
    <t> 16.10.2011 23:16 </t>
  </si>
  <si>
    <t>2914</t>
  </si>
  <si>
    <t> 0.00934 </t>
  </si>
  <si>
    <t>2455851.47008 </t>
  </si>
  <si>
    <t> 0.00954 </t>
  </si>
  <si>
    <t>2455874.9056 </t>
  </si>
  <si>
    <t> 09.11.2011 09:44 </t>
  </si>
  <si>
    <t>2978</t>
  </si>
  <si>
    <t> -0.0021 </t>
  </si>
  <si>
    <t>IBVS 6011 </t>
  </si>
  <si>
    <t>2455956.43566 </t>
  </si>
  <si>
    <t> 29.01.2012 22:27 </t>
  </si>
  <si>
    <t>3200.5</t>
  </si>
  <si>
    <t> 0.01264 </t>
  </si>
  <si>
    <t>2455956.43585 </t>
  </si>
  <si>
    <t> 0.01283 </t>
  </si>
  <si>
    <t>2455956.43602 </t>
  </si>
  <si>
    <t> 0.01300 </t>
  </si>
  <si>
    <t>2455956.43633 </t>
  </si>
  <si>
    <t> 29.01.2012 22:28 </t>
  </si>
  <si>
    <t> 0.01331 </t>
  </si>
  <si>
    <t>2455970.36168 </t>
  </si>
  <si>
    <t> 12.02.2012 20:40 </t>
  </si>
  <si>
    <t>3238.5</t>
  </si>
  <si>
    <t> 0.01693 </t>
  </si>
  <si>
    <t>2456291.29394 </t>
  </si>
  <si>
    <t> 29.12.2012 19:03 </t>
  </si>
  <si>
    <t>4114.5</t>
  </si>
  <si>
    <t> 0.01678 </t>
  </si>
  <si>
    <t>2456291.294 </t>
  </si>
  <si>
    <t> 0.017 </t>
  </si>
  <si>
    <t>2456291.29429 </t>
  </si>
  <si>
    <t> 0.01713 </t>
  </si>
  <si>
    <t>2456291.29452 </t>
  </si>
  <si>
    <t> 29.12.2012 19:04 </t>
  </si>
  <si>
    <t> 0.01736 </t>
  </si>
  <si>
    <t>2456334.3411 </t>
  </si>
  <si>
    <t> 10.02.2013 20:11 </t>
  </si>
  <si>
    <t>4232</t>
  </si>
  <si>
    <t> 0.0165 </t>
  </si>
  <si>
    <t>BAVM 232 </t>
  </si>
  <si>
    <t>2456632.7425 </t>
  </si>
  <si>
    <t> 06.12.2013 05:49 </t>
  </si>
  <si>
    <t> 0.0167 </t>
  </si>
  <si>
    <t>IBVS 6092 </t>
  </si>
  <si>
    <t>2456670.477 </t>
  </si>
  <si>
    <t> 12.01.2014 23:26 </t>
  </si>
  <si>
    <t> 0.016 </t>
  </si>
  <si>
    <t>BAVM 234 </t>
  </si>
  <si>
    <t>2456700.3351 </t>
  </si>
  <si>
    <t> 11.02.2014 20:02 </t>
  </si>
  <si>
    <t> 0.0157 </t>
  </si>
  <si>
    <t>PR</t>
  </si>
  <si>
    <t>s5</t>
  </si>
  <si>
    <t>s6</t>
  </si>
  <si>
    <t>IBVS 6149</t>
  </si>
  <si>
    <t>OEJV 0168</t>
  </si>
  <si>
    <t>IBVS 6165</t>
  </si>
  <si>
    <t>RHN 2016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</si>
  <si>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</si>
  <si>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</si>
  <si>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</si>
  <si>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</si>
  <si>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</si>
  <si>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</si>
  <si>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</si>
  <si>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</si>
  <si>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</si>
  <si>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</si>
  <si>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</si>
  <si>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</si>
  <si>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</si>
  <si>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</si>
  <si>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</si>
  <si>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</si>
  <si>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</si>
  <si>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</si>
  <si>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</si>
  <si>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</si>
  <si>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</si>
  <si>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</si>
  <si>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</si>
  <si>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</si>
  <si>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</si>
  <si>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</si>
  <si>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</si>
  <si>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</si>
  <si>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</si>
  <si>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</si>
  <si>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</si>
  <si>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</si>
  <si>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</si>
  <si>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</si>
  <si>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</si>
  <si>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</si>
  <si>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</si>
  <si>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</si>
  <si>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</si>
  <si>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</si>
  <si>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</si>
  <si>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</si>
  <si>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</si>
  <si>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</si>
  <si>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</si>
  <si>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</si>
  <si>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</si>
  <si>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t>Q resid</t>
  </si>
  <si>
    <t xml:space="preserve"> e sin nu</t>
  </si>
  <si>
    <t>IBVS 6195</t>
  </si>
  <si>
    <t>OEJV 0179</t>
  </si>
  <si>
    <t>IBVS 6234</t>
  </si>
  <si>
    <t>Yang 2005AJ….130.2252</t>
  </si>
  <si>
    <t>Elapsed</t>
  </si>
  <si>
    <t>cycles</t>
  </si>
  <si>
    <t>pe</t>
  </si>
  <si>
    <t>Ruinski et al 2003 AJ, 125, 3258</t>
  </si>
  <si>
    <t>IBVS 6261</t>
  </si>
  <si>
    <t>Luo et al. 2017AJ…..15..</t>
  </si>
  <si>
    <t>New data</t>
  </si>
  <si>
    <t>2019-12-07</t>
  </si>
  <si>
    <t>Omit 1st</t>
  </si>
  <si>
    <t>point</t>
  </si>
  <si>
    <t>Reinstate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</si>
  <si>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</si>
  <si>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</si>
  <si>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</si>
  <si>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</si>
  <si>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</si>
  <si>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</si>
  <si>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</si>
  <si>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t>COPY THIS &gt;&gt;&gt;&gt;</t>
  </si>
  <si>
    <t>a13 sin i</t>
  </si>
  <si>
    <t>Done &gt;&gt;</t>
  </si>
  <si>
    <t>IN / OUT</t>
  </si>
  <si>
    <t>rms dev'n</t>
  </si>
  <si>
    <t>&lt;&lt; FIXED VALUES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</si>
  <si>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</si>
  <si>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</si>
  <si>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</si>
  <si>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</si>
  <si>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</si>
  <si>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AM</t>
  </si>
  <si>
    <t>wt=C/e^2</t>
  </si>
  <si>
    <t>Alternate cycle count</t>
  </si>
  <si>
    <t>New pt</t>
  </si>
  <si>
    <t>2019-12-16</t>
  </si>
  <si>
    <t>Fictitious point</t>
  </si>
  <si>
    <t>Omit first</t>
  </si>
  <si>
    <t>new cycle</t>
  </si>
  <si>
    <t>count *</t>
  </si>
  <si>
    <t>seemingly better fit, this is at odds with the fit omitting the first point</t>
  </si>
  <si>
    <t xml:space="preserve">* While discarding the cycle adjustment for the first point results in a </t>
  </si>
  <si>
    <t>^^^^^ Lovely fit, but do we trust it?</t>
  </si>
  <si>
    <t>RHN 2020</t>
  </si>
  <si>
    <t>Nelson 2020JAVSO..48….1</t>
  </si>
  <si>
    <t>OEJV 0203</t>
  </si>
  <si>
    <t>RHN 2021</t>
  </si>
  <si>
    <t>IBVS, 63, 6262</t>
  </si>
  <si>
    <t>VSB, 91</t>
  </si>
  <si>
    <t>JBAV, 60</t>
  </si>
  <si>
    <t>OEJV 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</si>
</sst>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E+00"/>
    <numFmt numFmtId="166" formatCode="0.0%"/>
    <numFmt numFmtId="167" formatCode="0.00000"/>
    <numFmt numFmtId="168" formatCode="0.0000"/>
    <numFmt numFmtId="169" formatCode="0.000000000"/>
    <numFmt numFmtId="170" formatCode="0.000E+00"/>
  </numFmts>
  <fonts count="59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sz val="9"/>
      <color indexed="8"/>
      <name val="CourierNewPSMT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8"/>
        <bgColor indexed="25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>
      <alignment vertical="top"/>
    </xf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4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49" fillId="7" borderId="1" applyNumberFormat="0" applyAlignment="0" applyProtection="0"/>
    <xf numFmtId="0" fontId="50" fillId="0" borderId="4" applyNumberFormat="0" applyFill="0" applyAlignment="0" applyProtection="0"/>
    <xf numFmtId="0" fontId="51" fillId="22" borderId="0" applyNumberFormat="0" applyBorder="0" applyAlignment="0" applyProtection="0"/>
    <xf numFmtId="0" fontId="6" fillId="0" borderId="0"/>
    <xf numFmtId="0" fontId="10" fillId="0" borderId="0"/>
    <xf numFmtId="0" fontId="10" fillId="23" borderId="5" applyNumberFormat="0" applyFont="0" applyAlignment="0" applyProtection="0"/>
    <xf numFmtId="0" fontId="52" fillId="20" borderId="6" applyNumberFormat="0" applyAlignment="0" applyProtection="0"/>
    <xf numFmtId="0" fontId="53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54" fillId="0" borderId="0" applyNumberFormat="0" applyFill="0" applyBorder="0" applyAlignment="0" applyProtection="0"/>
  </cellStyleXfs>
  <cellXfs count="335"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9" fillId="0" borderId="0" xfId="0" applyFont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13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>
      <alignment vertical="top"/>
    </xf>
    <xf numFmtId="0" fontId="13" fillId="0" borderId="0" xfId="0" applyFont="1">
      <alignment vertical="top"/>
    </xf>
    <xf numFmtId="0" fontId="0" fillId="0" borderId="0" xfId="0">
      <alignment vertical="top"/>
    </xf>
    <xf numFmtId="0" fontId="15" fillId="0" borderId="0" xfId="0" applyFont="1">
      <alignment vertical="top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22" fontId="9" fillId="0" borderId="0" xfId="0" applyNumberFormat="1" applyFont="1">
      <alignment vertical="top"/>
    </xf>
    <xf numFmtId="0" fontId="15" fillId="0" borderId="0" xfId="0" applyFont="1" applyAlignment="1"/>
    <xf numFmtId="0" fontId="16" fillId="0" borderId="0" xfId="0" applyFont="1">
      <alignment vertical="top"/>
    </xf>
    <xf numFmtId="0" fontId="7" fillId="0" borderId="0" xfId="0" applyFont="1">
      <alignment vertical="top"/>
    </xf>
    <xf numFmtId="0" fontId="18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6" xfId="0" applyFont="1" applyBorder="1">
      <alignment vertical="top"/>
    </xf>
    <xf numFmtId="0" fontId="19" fillId="0" borderId="17" xfId="0" applyFont="1" applyBorder="1">
      <alignment vertical="top"/>
    </xf>
    <xf numFmtId="0" fontId="9" fillId="0" borderId="9" xfId="0" applyFont="1" applyBorder="1">
      <alignment vertical="top"/>
    </xf>
    <xf numFmtId="165" fontId="9" fillId="0" borderId="9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8" xfId="0" applyFont="1" applyBorder="1">
      <alignment vertical="top"/>
    </xf>
    <xf numFmtId="0" fontId="19" fillId="0" borderId="19" xfId="0" applyFont="1" applyBorder="1">
      <alignment vertical="top"/>
    </xf>
    <xf numFmtId="0" fontId="9" fillId="0" borderId="10" xfId="0" applyFont="1" applyBorder="1">
      <alignment vertical="top"/>
    </xf>
    <xf numFmtId="165" fontId="9" fillId="0" borderId="10" xfId="0" applyNumberFormat="1" applyFont="1" applyBorder="1" applyAlignment="1">
      <alignment horizontal="center"/>
    </xf>
    <xf numFmtId="0" fontId="7" fillId="0" borderId="20" xfId="0" applyFont="1" applyBorder="1">
      <alignment vertical="top"/>
    </xf>
    <xf numFmtId="0" fontId="19" fillId="0" borderId="21" xfId="0" applyFont="1" applyBorder="1">
      <alignment vertical="top"/>
    </xf>
    <xf numFmtId="0" fontId="9" fillId="0" borderId="11" xfId="0" applyFont="1" applyBorder="1">
      <alignment vertical="top"/>
    </xf>
    <xf numFmtId="165" fontId="9" fillId="0" borderId="11" xfId="0" applyNumberFormat="1" applyFont="1" applyBorder="1" applyAlignment="1">
      <alignment horizontal="center"/>
    </xf>
    <xf numFmtId="0" fontId="18" fillId="0" borderId="8" xfId="0" applyFont="1" applyBorder="1">
      <alignment vertical="top"/>
    </xf>
    <xf numFmtId="0" fontId="0" fillId="0" borderId="8" xfId="0" applyBorder="1">
      <alignment vertical="top"/>
    </xf>
    <xf numFmtId="0" fontId="19" fillId="0" borderId="0" xfId="0" applyFont="1">
      <alignment vertical="top"/>
    </xf>
    <xf numFmtId="165" fontId="9" fillId="0" borderId="0" xfId="0" applyNumberFormat="1" applyFont="1" applyAlignment="1">
      <alignment horizontal="center"/>
    </xf>
    <xf numFmtId="0" fontId="20" fillId="0" borderId="0" xfId="0" applyFont="1">
      <alignment vertical="top"/>
    </xf>
    <xf numFmtId="166" fontId="20" fillId="0" borderId="0" xfId="0" applyNumberFormat="1" applyFont="1">
      <alignment vertical="top"/>
    </xf>
    <xf numFmtId="10" fontId="20" fillId="0" borderId="0" xfId="0" applyNumberFormat="1" applyFont="1">
      <alignment vertical="top"/>
    </xf>
    <xf numFmtId="0" fontId="9" fillId="0" borderId="0" xfId="0" applyFont="1">
      <alignment vertical="top"/>
    </xf>
    <xf numFmtId="0" fontId="15" fillId="0" borderId="0" xfId="0" applyFont="1" applyAlignment="1">
      <alignment horizontal="center"/>
    </xf>
    <xf numFmtId="0" fontId="21" fillId="0" borderId="0" xfId="0" applyFont="1">
      <alignment vertical="top"/>
    </xf>
    <xf numFmtId="0" fontId="22" fillId="0" borderId="0" xfId="0" applyFont="1" applyAlignment="1">
      <alignment horizontal="center"/>
    </xf>
    <xf numFmtId="0" fontId="15" fillId="24" borderId="5" xfId="0" applyFont="1" applyFill="1" applyBorder="1">
      <alignment vertical="top"/>
    </xf>
    <xf numFmtId="0" fontId="9" fillId="0" borderId="22" xfId="0" applyFont="1" applyBorder="1">
      <alignment vertical="top"/>
    </xf>
    <xf numFmtId="0" fontId="23" fillId="0" borderId="0" xfId="0" applyFont="1">
      <alignment vertical="top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11" fontId="0" fillId="0" borderId="0" xfId="0" applyNumberFormat="1" applyAlignment="1"/>
    <xf numFmtId="0" fontId="1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4" fillId="0" borderId="0" xfId="0" applyFont="1">
      <alignment vertical="top"/>
    </xf>
    <xf numFmtId="0" fontId="15" fillId="24" borderId="22" xfId="0" applyFont="1" applyFill="1" applyBorder="1">
      <alignment vertical="top"/>
    </xf>
    <xf numFmtId="0" fontId="9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5" fillId="0" borderId="8" xfId="0" applyFont="1" applyBorder="1" applyAlignment="1">
      <alignment horizontal="center"/>
    </xf>
    <xf numFmtId="0" fontId="26" fillId="0" borderId="0" xfId="0" applyFont="1" applyAlignme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vertical="center"/>
    </xf>
    <xf numFmtId="0" fontId="5" fillId="0" borderId="25" xfId="0" applyFont="1" applyBorder="1" applyAlignment="1">
      <alignment horizontal="left"/>
    </xf>
    <xf numFmtId="0" fontId="19" fillId="0" borderId="0" xfId="0" applyFont="1" applyAlignment="1"/>
    <xf numFmtId="0" fontId="0" fillId="0" borderId="0" xfId="0" applyAlignment="1">
      <alignment wrapText="1"/>
    </xf>
    <xf numFmtId="169" fontId="5" fillId="0" borderId="0" xfId="0" applyNumberFormat="1" applyFont="1" applyAlignment="1"/>
    <xf numFmtId="168" fontId="0" fillId="0" borderId="0" xfId="0" applyNumberFormat="1" applyAlignment="1">
      <alignment horizontal="left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27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28" fillId="0" borderId="0" xfId="0" applyFont="1" applyAlignment="1"/>
    <xf numFmtId="0" fontId="27" fillId="0" borderId="0" xfId="0" applyFont="1">
      <alignment vertical="top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10" fillId="0" borderId="8" xfId="0" applyFont="1" applyBorder="1" applyAlignment="1"/>
    <xf numFmtId="0" fontId="5" fillId="0" borderId="0" xfId="0" applyFont="1" applyAlignment="1"/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left" wrapText="1"/>
    </xf>
    <xf numFmtId="168" fontId="27" fillId="0" borderId="0" xfId="0" applyNumberFormat="1" applyFont="1" applyAlignment="1">
      <alignment horizontal="left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0" xfId="0" applyFont="1">
      <alignment vertical="top"/>
    </xf>
    <xf numFmtId="0" fontId="27" fillId="0" borderId="0" xfId="0" applyFont="1" applyAlignme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wrapText="1"/>
    </xf>
    <xf numFmtId="0" fontId="30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31" fillId="0" borderId="0" xfId="38" applyAlignment="1" applyProtection="1">
      <alignment horizontal="left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0" fillId="0" borderId="0" xfId="0" quotePrefix="1">
      <alignment vertical="top"/>
    </xf>
    <xf numFmtId="0" fontId="0" fillId="25" borderId="26" xfId="0" applyFill="1" applyBorder="1" applyAlignment="1">
      <alignment horizontal="left" wrapText="1" indent="1"/>
    </xf>
    <xf numFmtId="0" fontId="0" fillId="25" borderId="26" xfId="0" applyFill="1" applyBorder="1" applyAlignment="1">
      <alignment horizontal="center" wrapText="1"/>
    </xf>
    <xf numFmtId="0" fontId="0" fillId="25" borderId="26" xfId="0" applyFill="1" applyBorder="1" applyAlignment="1">
      <alignment horizontal="right" wrapText="1"/>
    </xf>
    <xf numFmtId="0" fontId="31" fillId="25" borderId="26" xfId="38" applyFill="1" applyBorder="1" applyAlignment="1" applyProtection="1">
      <alignment horizontal="right" wrapText="1"/>
    </xf>
    <xf numFmtId="0" fontId="0" fillId="25" borderId="27" xfId="0" applyFill="1" applyBorder="1" applyAlignment="1">
      <alignment horizontal="left" wrapText="1" indent="1"/>
    </xf>
    <xf numFmtId="0" fontId="0" fillId="25" borderId="27" xfId="0" applyFill="1" applyBorder="1" applyAlignment="1">
      <alignment horizontal="center" wrapText="1"/>
    </xf>
    <xf numFmtId="0" fontId="0" fillId="25" borderId="27" xfId="0" applyFill="1" applyBorder="1" applyAlignment="1">
      <alignment horizontal="right" wrapText="1"/>
    </xf>
    <xf numFmtId="0" fontId="31" fillId="25" borderId="27" xfId="38" applyFill="1" applyBorder="1" applyAlignment="1" applyProtection="1">
      <alignment horizontal="right" wrapText="1"/>
    </xf>
    <xf numFmtId="0" fontId="5" fillId="25" borderId="0" xfId="0" applyFont="1" applyFill="1" applyAlignment="1">
      <alignment horizontal="left" vertical="top" wrapText="1" indent="1"/>
    </xf>
    <xf numFmtId="0" fontId="5" fillId="25" borderId="0" xfId="0" applyFont="1" applyFill="1" applyAlignment="1">
      <alignment horizontal="center" vertical="top" wrapText="1"/>
    </xf>
    <xf numFmtId="0" fontId="5" fillId="25" borderId="0" xfId="0" applyFont="1" applyFill="1" applyAlignment="1">
      <alignment horizontal="right" vertical="top" wrapText="1"/>
    </xf>
    <xf numFmtId="0" fontId="31" fillId="25" borderId="0" xfId="38" applyFill="1" applyBorder="1" applyAlignment="1" applyProtection="1">
      <alignment horizontal="right" vertical="top" wrapText="1"/>
    </xf>
    <xf numFmtId="0" fontId="27" fillId="0" borderId="0" xfId="0" applyFont="1" applyAlignment="1">
      <alignment wrapText="1"/>
    </xf>
    <xf numFmtId="0" fontId="32" fillId="26" borderId="0" xfId="0" applyFont="1" applyFill="1" applyAlignment="1"/>
    <xf numFmtId="0" fontId="33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7" fillId="0" borderId="14" xfId="0" applyFont="1" applyBorder="1" applyAlignment="1"/>
    <xf numFmtId="0" fontId="0" fillId="0" borderId="28" xfId="0" applyBorder="1" applyAlignment="1"/>
    <xf numFmtId="0" fontId="0" fillId="0" borderId="0" xfId="0" quotePrefix="1" applyAlignment="1"/>
    <xf numFmtId="0" fontId="7" fillId="0" borderId="28" xfId="0" applyFont="1" applyBorder="1" applyAlignment="1">
      <alignment horizontal="center"/>
    </xf>
    <xf numFmtId="0" fontId="7" fillId="0" borderId="28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0" fillId="0" borderId="16" xfId="0" applyBorder="1" applyAlignment="1"/>
    <xf numFmtId="0" fontId="9" fillId="0" borderId="29" xfId="0" applyFont="1" applyBorder="1" applyAlignment="1"/>
    <xf numFmtId="0" fontId="0" fillId="0" borderId="29" xfId="0" applyBorder="1" applyAlignment="1">
      <alignment horizontal="right"/>
    </xf>
    <xf numFmtId="0" fontId="0" fillId="0" borderId="17" xfId="0" applyBorder="1" applyAlignment="1"/>
    <xf numFmtId="0" fontId="0" fillId="26" borderId="16" xfId="0" applyFill="1" applyBorder="1" applyAlignment="1"/>
    <xf numFmtId="0" fontId="29" fillId="0" borderId="9" xfId="0" applyFont="1" applyBorder="1" applyAlignment="1"/>
    <xf numFmtId="0" fontId="0" fillId="0" borderId="19" xfId="0" applyBorder="1" applyAlignment="1"/>
    <xf numFmtId="0" fontId="29" fillId="0" borderId="17" xfId="0" applyFont="1" applyBorder="1" applyAlignment="1"/>
    <xf numFmtId="0" fontId="0" fillId="26" borderId="18" xfId="0" applyFill="1" applyBorder="1" applyAlignment="1"/>
    <xf numFmtId="0" fontId="29" fillId="0" borderId="10" xfId="0" applyFont="1" applyBorder="1" applyAlignment="1"/>
    <xf numFmtId="0" fontId="29" fillId="0" borderId="19" xfId="0" applyFont="1" applyBorder="1" applyAlignment="1"/>
    <xf numFmtId="0" fontId="0" fillId="27" borderId="18" xfId="0" applyFill="1" applyBorder="1" applyAlignment="1"/>
    <xf numFmtId="0" fontId="10" fillId="27" borderId="18" xfId="0" applyFont="1" applyFill="1" applyBorder="1" applyAlignment="1"/>
    <xf numFmtId="0" fontId="0" fillId="26" borderId="20" xfId="0" applyFill="1" applyBorder="1" applyAlignment="1"/>
    <xf numFmtId="0" fontId="29" fillId="0" borderId="11" xfId="0" applyFont="1" applyBorder="1" applyAlignment="1"/>
    <xf numFmtId="0" fontId="29" fillId="0" borderId="21" xfId="0" applyFont="1" applyBorder="1" applyAlignment="1"/>
    <xf numFmtId="0" fontId="0" fillId="0" borderId="18" xfId="0" applyBorder="1" applyAlignment="1"/>
    <xf numFmtId="0" fontId="0" fillId="0" borderId="18" xfId="0" applyBorder="1" applyAlignment="1">
      <alignment horizontal="left"/>
    </xf>
    <xf numFmtId="0" fontId="12" fillId="0" borderId="18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70" fontId="9" fillId="0" borderId="0" xfId="0" applyNumberFormat="1" applyFont="1" applyAlignment="1"/>
    <xf numFmtId="0" fontId="10" fillId="0" borderId="20" xfId="0" applyFont="1" applyBorder="1" applyAlignment="1"/>
    <xf numFmtId="0" fontId="38" fillId="28" borderId="8" xfId="0" applyFont="1" applyFill="1" applyBorder="1" applyAlignment="1"/>
    <xf numFmtId="0" fontId="0" fillId="0" borderId="8" xfId="0" applyBorder="1" applyAlignment="1"/>
    <xf numFmtId="0" fontId="0" fillId="0" borderId="21" xfId="0" applyBorder="1" applyAlignment="1"/>
    <xf numFmtId="0" fontId="3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27" borderId="0" xfId="0" applyFill="1" applyAlignment="1">
      <alignment horizontal="center"/>
    </xf>
    <xf numFmtId="0" fontId="10" fillId="26" borderId="0" xfId="0" applyFont="1" applyFill="1" applyAlignment="1"/>
    <xf numFmtId="0" fontId="10" fillId="26" borderId="29" xfId="0" applyFont="1" applyFill="1" applyBorder="1" applyAlignment="1"/>
    <xf numFmtId="0" fontId="10" fillId="26" borderId="8" xfId="0" applyFont="1" applyFill="1" applyBorder="1" applyAlignment="1"/>
    <xf numFmtId="0" fontId="40" fillId="0" borderId="14" xfId="0" applyFont="1" applyBorder="1" applyAlignment="1"/>
    <xf numFmtId="0" fontId="40" fillId="0" borderId="15" xfId="0" applyFont="1" applyBorder="1" applyAlignment="1"/>
    <xf numFmtId="0" fontId="55" fillId="0" borderId="0" xfId="43" applyFont="1" applyAlignment="1">
      <alignment horizontal="center"/>
    </xf>
    <xf numFmtId="0" fontId="55" fillId="0" borderId="0" xfId="43" applyFont="1" applyAlignment="1">
      <alignment horizontal="left"/>
    </xf>
    <xf numFmtId="0" fontId="33" fillId="0" borderId="25" xfId="0" applyFont="1" applyBorder="1" applyAlignment="1">
      <alignment horizontal="left"/>
    </xf>
    <xf numFmtId="0" fontId="27" fillId="0" borderId="25" xfId="0" applyFont="1" applyBorder="1" applyAlignment="1">
      <alignment horizontal="left"/>
    </xf>
    <xf numFmtId="2" fontId="0" fillId="0" borderId="0" xfId="0" applyNumberFormat="1" applyAlignment="1"/>
    <xf numFmtId="0" fontId="14" fillId="0" borderId="0" xfId="42" applyFont="1"/>
    <xf numFmtId="0" fontId="14" fillId="0" borderId="0" xfId="42" applyFont="1" applyAlignment="1">
      <alignment horizontal="center"/>
    </xf>
    <xf numFmtId="0" fontId="14" fillId="0" borderId="0" xfId="42" applyFont="1" applyAlignment="1">
      <alignment horizontal="left" vertical="center"/>
    </xf>
    <xf numFmtId="0" fontId="27" fillId="0" borderId="0" xfId="43" applyFont="1"/>
    <xf numFmtId="0" fontId="27" fillId="0" borderId="0" xfId="43" applyFont="1" applyAlignment="1">
      <alignment horizontal="center"/>
    </xf>
    <xf numFmtId="0" fontId="27" fillId="0" borderId="0" xfId="43" applyFont="1" applyAlignment="1">
      <alignment horizontal="left"/>
    </xf>
    <xf numFmtId="0" fontId="27" fillId="0" borderId="0" xfId="42" applyFont="1" applyAlignment="1">
      <alignment wrapText="1"/>
    </xf>
    <xf numFmtId="0" fontId="27" fillId="0" borderId="0" xfId="42" applyFont="1" applyAlignment="1">
      <alignment horizontal="center" wrapText="1"/>
    </xf>
    <xf numFmtId="0" fontId="27" fillId="0" borderId="0" xfId="42" applyFont="1" applyAlignment="1">
      <alignment horizontal="left" wrapText="1"/>
    </xf>
    <xf numFmtId="0" fontId="11" fillId="0" borderId="0" xfId="43" applyFont="1"/>
    <xf numFmtId="0" fontId="18" fillId="0" borderId="0" xfId="0" applyFont="1" applyAlignment="1"/>
    <xf numFmtId="0" fontId="0" fillId="26" borderId="20" xfId="0" applyFill="1" applyBorder="1" applyAlignment="1">
      <alignment horizontal="center"/>
    </xf>
    <xf numFmtId="0" fontId="0" fillId="26" borderId="8" xfId="0" applyFill="1" applyBorder="1" applyAlignment="1">
      <alignment horizontal="center"/>
    </xf>
    <xf numFmtId="0" fontId="0" fillId="28" borderId="8" xfId="0" applyFill="1" applyBorder="1" applyAlignment="1">
      <alignment horizontal="center"/>
    </xf>
    <xf numFmtId="0" fontId="10" fillId="26" borderId="8" xfId="0" applyFont="1" applyFill="1" applyBorder="1" applyAlignment="1">
      <alignment horizontal="center"/>
    </xf>
    <xf numFmtId="10" fontId="0" fillId="0" borderId="0" xfId="0" applyNumberFormat="1" applyAlignment="1"/>
    <xf numFmtId="10" fontId="9" fillId="0" borderId="0" xfId="0" applyNumberFormat="1" applyFont="1" applyAlignment="1"/>
    <xf numFmtId="1" fontId="19" fillId="0" borderId="15" xfId="0" applyNumberFormat="1" applyFont="1" applyBorder="1" applyAlignment="1">
      <alignment horizontal="center"/>
    </xf>
    <xf numFmtId="0" fontId="19" fillId="29" borderId="0" xfId="0" applyFont="1" applyFill="1" applyAlignment="1">
      <alignment horizontal="center"/>
    </xf>
    <xf numFmtId="0" fontId="19" fillId="29" borderId="5" xfId="0" applyFont="1" applyFill="1" applyBorder="1" applyAlignment="1">
      <alignment horizontal="center"/>
    </xf>
    <xf numFmtId="0" fontId="19" fillId="29" borderId="22" xfId="0" applyFont="1" applyFill="1" applyBorder="1" applyAlignment="1">
      <alignment horizontal="center"/>
    </xf>
    <xf numFmtId="0" fontId="19" fillId="29" borderId="30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39" fillId="30" borderId="0" xfId="0" applyFont="1" applyFill="1" applyAlignment="1"/>
    <xf numFmtId="0" fontId="13" fillId="0" borderId="14" xfId="0" applyFont="1" applyBorder="1" applyAlignment="1">
      <alignment horizontal="left"/>
    </xf>
    <xf numFmtId="0" fontId="10" fillId="31" borderId="0" xfId="0" applyFont="1" applyFill="1" applyAlignment="1">
      <alignment horizontal="left" vertical="center"/>
    </xf>
    <xf numFmtId="0" fontId="12" fillId="26" borderId="0" xfId="0" applyFont="1" applyFill="1" applyAlignment="1">
      <alignment horizontal="left"/>
    </xf>
    <xf numFmtId="0" fontId="19" fillId="0" borderId="28" xfId="0" applyFont="1" applyBorder="1" applyAlignment="1"/>
    <xf numFmtId="0" fontId="19" fillId="0" borderId="15" xfId="0" applyFont="1" applyBorder="1" applyAlignment="1"/>
    <xf numFmtId="0" fontId="9" fillId="31" borderId="0" xfId="0" applyFont="1" applyFill="1" applyAlignment="1"/>
    <xf numFmtId="0" fontId="9" fillId="26" borderId="0" xfId="0" applyFont="1" applyFill="1" applyAlignment="1">
      <alignment horizontal="center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5" fillId="0" borderId="25" xfId="0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6" xfId="0" applyBorder="1" applyAlignment="1">
      <alignment vertical="center"/>
    </xf>
    <xf numFmtId="0" fontId="9" fillId="0" borderId="29" xfId="0" applyFont="1" applyBorder="1" applyAlignment="1">
      <alignment vertical="center"/>
    </xf>
    <xf numFmtId="0" fontId="0" fillId="0" borderId="29" xfId="0" applyBorder="1" applyAlignment="1">
      <alignment horizontal="right" vertical="center"/>
    </xf>
    <xf numFmtId="0" fontId="0" fillId="0" borderId="17" xfId="0" applyBorder="1" applyAlignment="1">
      <alignment vertical="center"/>
    </xf>
    <xf numFmtId="0" fontId="0" fillId="0" borderId="0" xfId="0" quotePrefix="1" applyAlignment="1">
      <alignment vertical="center"/>
    </xf>
    <xf numFmtId="0" fontId="56" fillId="30" borderId="0" xfId="0" applyFont="1" applyFill="1" applyAlignment="1">
      <alignment vertical="center"/>
    </xf>
    <xf numFmtId="0" fontId="39" fillId="32" borderId="0" xfId="0" applyFont="1" applyFill="1" applyAlignment="1">
      <alignment vertical="center"/>
    </xf>
    <xf numFmtId="0" fontId="0" fillId="26" borderId="16" xfId="0" applyFill="1" applyBorder="1" applyAlignment="1">
      <alignment vertical="center"/>
    </xf>
    <xf numFmtId="0" fontId="10" fillId="26" borderId="29" xfId="0" applyFont="1" applyFill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29" fillId="0" borderId="17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26" borderId="18" xfId="0" applyFill="1" applyBorder="1" applyAlignment="1">
      <alignment vertical="center"/>
    </xf>
    <xf numFmtId="0" fontId="10" fillId="26" borderId="0" xfId="0" applyFont="1" applyFill="1" applyAlignment="1">
      <alignment vertical="center"/>
    </xf>
    <xf numFmtId="0" fontId="29" fillId="0" borderId="10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29" fillId="0" borderId="1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27" borderId="18" xfId="0" applyFill="1" applyBorder="1" applyAlignment="1">
      <alignment vertical="center"/>
    </xf>
    <xf numFmtId="169" fontId="5" fillId="0" borderId="0" xfId="0" applyNumberFormat="1" applyFont="1" applyAlignment="1">
      <alignment vertical="center"/>
    </xf>
    <xf numFmtId="0" fontId="10" fillId="27" borderId="18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26" borderId="20" xfId="0" applyFill="1" applyBorder="1" applyAlignment="1">
      <alignment vertical="center"/>
    </xf>
    <xf numFmtId="0" fontId="10" fillId="26" borderId="8" xfId="0" applyFont="1" applyFill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0" fillId="27" borderId="0" xfId="0" applyFill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8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18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12" fillId="0" borderId="18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0" fontId="9" fillId="0" borderId="0" xfId="0" applyNumberFormat="1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0" fillId="0" borderId="20" xfId="0" applyFont="1" applyBorder="1" applyAlignment="1">
      <alignment vertical="center"/>
    </xf>
    <xf numFmtId="0" fontId="38" fillId="28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1" xfId="0" applyBorder="1" applyAlignment="1">
      <alignment vertical="center"/>
    </xf>
    <xf numFmtId="0" fontId="40" fillId="0" borderId="14" xfId="0" applyFont="1" applyBorder="1" applyAlignment="1">
      <alignment vertical="center"/>
    </xf>
    <xf numFmtId="0" fontId="40" fillId="0" borderId="15" xfId="0" applyFont="1" applyBorder="1" applyAlignment="1">
      <alignment vertical="center"/>
    </xf>
    <xf numFmtId="22" fontId="9" fillId="0" borderId="0" xfId="0" applyNumberFormat="1" applyFont="1" applyAlignment="1">
      <alignment vertical="center"/>
    </xf>
    <xf numFmtId="2" fontId="0" fillId="0" borderId="0" xfId="0" applyNumberFormat="1" applyAlignment="1">
      <alignment vertical="center"/>
    </xf>
    <xf numFmtId="0" fontId="39" fillId="0" borderId="0" xfId="0" applyFont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8" fontId="0" fillId="0" borderId="0" xfId="0" applyNumberFormat="1" applyAlignment="1">
      <alignment horizontal="left" vertical="center"/>
    </xf>
    <xf numFmtId="0" fontId="14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168" fontId="27" fillId="0" borderId="0" xfId="0" applyNumberFormat="1" applyFont="1" applyAlignment="1">
      <alignment horizontal="left" vertical="center"/>
    </xf>
    <xf numFmtId="0" fontId="10" fillId="0" borderId="8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14" fillId="0" borderId="0" xfId="42" applyFont="1" applyAlignment="1">
      <alignment vertical="center"/>
    </xf>
    <xf numFmtId="0" fontId="14" fillId="0" borderId="0" xfId="42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25" xfId="0" applyFont="1" applyBorder="1" applyAlignment="1">
      <alignment horizontal="left" vertical="center"/>
    </xf>
    <xf numFmtId="0" fontId="27" fillId="0" borderId="25" xfId="0" applyFont="1" applyBorder="1" applyAlignment="1">
      <alignment horizontal="left" vertical="center"/>
    </xf>
    <xf numFmtId="0" fontId="32" fillId="26" borderId="0" xfId="0" applyFont="1" applyFill="1" applyAlignment="1">
      <alignment vertical="center"/>
    </xf>
    <xf numFmtId="0" fontId="27" fillId="0" borderId="0" xfId="0" applyFont="1" applyAlignment="1">
      <alignment vertical="center" wrapText="1"/>
    </xf>
    <xf numFmtId="0" fontId="27" fillId="0" borderId="0" xfId="43" applyFont="1" applyAlignment="1">
      <alignment vertical="center"/>
    </xf>
    <xf numFmtId="0" fontId="27" fillId="0" borderId="0" xfId="43" applyFont="1" applyAlignment="1">
      <alignment horizontal="center" vertical="center"/>
    </xf>
    <xf numFmtId="0" fontId="27" fillId="0" borderId="0" xfId="43" applyFont="1" applyAlignment="1">
      <alignment horizontal="left" vertical="center"/>
    </xf>
    <xf numFmtId="0" fontId="18" fillId="0" borderId="0" xfId="0" applyFont="1" applyAlignment="1">
      <alignment vertical="center"/>
    </xf>
    <xf numFmtId="0" fontId="27" fillId="0" borderId="0" xfId="42" applyFont="1" applyAlignment="1">
      <alignment vertical="center" wrapText="1"/>
    </xf>
    <xf numFmtId="0" fontId="27" fillId="0" borderId="0" xfId="42" applyFont="1" applyAlignment="1">
      <alignment horizontal="center" vertical="center" wrapText="1"/>
    </xf>
    <xf numFmtId="0" fontId="27" fillId="0" borderId="0" xfId="42" applyFont="1" applyAlignment="1">
      <alignment horizontal="left" vertical="center" wrapText="1"/>
    </xf>
    <xf numFmtId="0" fontId="11" fillId="0" borderId="0" xfId="43" applyFont="1" applyAlignment="1">
      <alignment vertical="center"/>
    </xf>
    <xf numFmtId="0" fontId="55" fillId="0" borderId="0" xfId="43" applyFont="1" applyAlignment="1">
      <alignment horizontal="center" vertical="center"/>
    </xf>
    <xf numFmtId="0" fontId="55" fillId="0" borderId="0" xfId="43" applyFont="1" applyAlignment="1">
      <alignment horizontal="left"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32" fillId="0" borderId="0" xfId="42" applyFont="1" applyAlignment="1">
      <alignment horizontal="left" vertical="center"/>
    </xf>
    <xf numFmtId="0" fontId="32" fillId="0" borderId="0" xfId="42" applyFont="1" applyAlignment="1">
      <alignment horizontal="center" vertical="center" wrapText="1"/>
    </xf>
    <xf numFmtId="0" fontId="32" fillId="0" borderId="0" xfId="42" applyFont="1" applyAlignment="1">
      <alignment horizontal="left" vertical="center" wrapText="1"/>
    </xf>
    <xf numFmtId="0" fontId="58" fillId="0" borderId="0" xfId="0" applyFont="1" applyAlignment="1">
      <alignment vertical="center"/>
    </xf>
    <xf numFmtId="167" fontId="57" fillId="0" borderId="0" xfId="0" applyNumberFormat="1" applyFont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168" fontId="58" fillId="0" borderId="0" xfId="0" applyNumberFormat="1" applyFont="1" applyAlignment="1">
      <alignment horizontal="left" vertical="center"/>
    </xf>
    <xf numFmtId="0" fontId="58" fillId="0" borderId="0" xfId="0" applyFont="1" applyAlignment="1">
      <alignment horizontal="left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V0410 Aur - O-C Diagr.</a:t>
            </a:r>
          </a:p>
        </c:rich>
      </c:tx>
      <c:layout>
        <c:manualLayout>
          <c:xMode val="edge"/>
          <c:yMode val="edge"/>
          <c:x val="0.38866453434211412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7939120935"/>
          <c:y val="0.14328358208955225"/>
          <c:w val="0.83265966686127657"/>
          <c:h val="0.6686567164179104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Active!$H$21:$H$992</c:f>
              <c:numCache>
                <c:formatCode>General</c:formatCode>
                <c:ptCount val="972"/>
                <c:pt idx="0">
                  <c:v>0.19269150450418238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E0-405C-9118-16382C570C03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plus>
            <c:min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Active!$I$21:$I$992</c:f>
              <c:numCache>
                <c:formatCode>General</c:formatCode>
                <c:ptCount val="972"/>
                <c:pt idx="141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E0-405C-9118-16382C570C03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plus>
            <c:min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Active!$J$21:$J$992</c:f>
              <c:numCache>
                <c:formatCode>General</c:formatCode>
                <c:ptCount val="972"/>
                <c:pt idx="20">
                  <c:v>6.7554449997260235E-3</c:v>
                </c:pt>
                <c:pt idx="44">
                  <c:v>4.804530501132831E-3</c:v>
                </c:pt>
                <c:pt idx="45">
                  <c:v>5.1280690022394992E-3</c:v>
                </c:pt>
                <c:pt idx="46">
                  <c:v>3.2222230001934804E-3</c:v>
                </c:pt>
                <c:pt idx="47">
                  <c:v>5.2457615020102821E-3</c:v>
                </c:pt>
                <c:pt idx="49">
                  <c:v>3.4634540061233565E-3</c:v>
                </c:pt>
                <c:pt idx="51">
                  <c:v>2.0114580038352869E-3</c:v>
                </c:pt>
                <c:pt idx="53">
                  <c:v>4.4880740024382249E-3</c:v>
                </c:pt>
                <c:pt idx="54">
                  <c:v>7.5059710070490837E-3</c:v>
                </c:pt>
                <c:pt idx="56">
                  <c:v>7.5662849994841963E-3</c:v>
                </c:pt>
                <c:pt idx="59">
                  <c:v>1.7264222005906049E-2</c:v>
                </c:pt>
                <c:pt idx="60">
                  <c:v>1.8687760501052253E-2</c:v>
                </c:pt>
                <c:pt idx="61">
                  <c:v>1.8290387000888586E-2</c:v>
                </c:pt>
                <c:pt idx="62">
                  <c:v>1.7284850000578444E-2</c:v>
                </c:pt>
                <c:pt idx="64">
                  <c:v>2.404843350086594E-2</c:v>
                </c:pt>
                <c:pt idx="67">
                  <c:v>3.3417295002436731E-2</c:v>
                </c:pt>
                <c:pt idx="92">
                  <c:v>8.3709610997175332E-2</c:v>
                </c:pt>
                <c:pt idx="102">
                  <c:v>9.0802758502832148E-2</c:v>
                </c:pt>
                <c:pt idx="103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E0-405C-9118-16382C570C03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Active!$K$21:$K$992</c:f>
              <c:numCache>
                <c:formatCode>General</c:formatCode>
                <c:ptCount val="972"/>
                <c:pt idx="3">
                  <c:v>-1.0096516998601146E-2</c:v>
                </c:pt>
                <c:pt idx="4">
                  <c:v>-6.3900825043674558E-3</c:v>
                </c:pt>
                <c:pt idx="5">
                  <c:v>-7.1331199433188885E-4</c:v>
                </c:pt>
                <c:pt idx="6">
                  <c:v>-3.0267830807133578E-3</c:v>
                </c:pt>
                <c:pt idx="7">
                  <c:v>2.35385014093481E-5</c:v>
                </c:pt>
                <c:pt idx="8">
                  <c:v>1.6495490053785034E-3</c:v>
                </c:pt>
                <c:pt idx="9">
                  <c:v>8.0194506153929979E-5</c:v>
                </c:pt>
                <c:pt idx="10">
                  <c:v>2.1758935035904869E-3</c:v>
                </c:pt>
                <c:pt idx="11">
                  <c:v>3.9414355051121674E-3</c:v>
                </c:pt>
                <c:pt idx="12">
                  <c:v>6.9414355020853691E-3</c:v>
                </c:pt>
                <c:pt idx="13">
                  <c:v>2.418669500912074E-3</c:v>
                </c:pt>
                <c:pt idx="14">
                  <c:v>5.0194420764455572E-3</c:v>
                </c:pt>
                <c:pt idx="15">
                  <c:v>9.4298041221918538E-4</c:v>
                </c:pt>
                <c:pt idx="16">
                  <c:v>5.0665187809499912E-3</c:v>
                </c:pt>
                <c:pt idx="17">
                  <c:v>4.3606730905594304E-3</c:v>
                </c:pt>
                <c:pt idx="18">
                  <c:v>2.0842116282437928E-3</c:v>
                </c:pt>
                <c:pt idx="19">
                  <c:v>4.7785198476049118E-3</c:v>
                </c:pt>
                <c:pt idx="21">
                  <c:v>8.8513869559392333E-4</c:v>
                </c:pt>
                <c:pt idx="22">
                  <c:v>4.1086772034759633E-3</c:v>
                </c:pt>
                <c:pt idx="23">
                  <c:v>1.1322155332891271E-3</c:v>
                </c:pt>
                <c:pt idx="24">
                  <c:v>1.5263693712768145E-3</c:v>
                </c:pt>
                <c:pt idx="25">
                  <c:v>3.8499080037581734E-3</c:v>
                </c:pt>
                <c:pt idx="26">
                  <c:v>4.3440621375339106E-3</c:v>
                </c:pt>
                <c:pt idx="27">
                  <c:v>3.2676004993845709E-3</c:v>
                </c:pt>
                <c:pt idx="28">
                  <c:v>4.7911391011439264E-3</c:v>
                </c:pt>
                <c:pt idx="29">
                  <c:v>4.6029855002416298E-3</c:v>
                </c:pt>
                <c:pt idx="30">
                  <c:v>2.5686822118586861E-3</c:v>
                </c:pt>
                <c:pt idx="31">
                  <c:v>3.386374497495126E-3</c:v>
                </c:pt>
                <c:pt idx="32">
                  <c:v>5.4863745026523247E-3</c:v>
                </c:pt>
                <c:pt idx="33">
                  <c:v>5.5863745001261123E-3</c:v>
                </c:pt>
                <c:pt idx="34">
                  <c:v>-1.7900870006997138E-3</c:v>
                </c:pt>
                <c:pt idx="35">
                  <c:v>-1.0900869965553284E-3</c:v>
                </c:pt>
                <c:pt idx="36">
                  <c:v>6.0991300415480509E-4</c:v>
                </c:pt>
                <c:pt idx="37">
                  <c:v>2.0040669987793081E-3</c:v>
                </c:pt>
                <c:pt idx="38">
                  <c:v>2.0040669987793081E-3</c:v>
                </c:pt>
                <c:pt idx="39">
                  <c:v>2.804067000397481E-3</c:v>
                </c:pt>
                <c:pt idx="40">
                  <c:v>4.7689910061308183E-3</c:v>
                </c:pt>
                <c:pt idx="41">
                  <c:v>3.3866835001390427E-3</c:v>
                </c:pt>
                <c:pt idx="42">
                  <c:v>4.8749915004009381E-3</c:v>
                </c:pt>
                <c:pt idx="43">
                  <c:v>2.4045304962783121E-3</c:v>
                </c:pt>
                <c:pt idx="48">
                  <c:v>5.9399154997663572E-3</c:v>
                </c:pt>
                <c:pt idx="50">
                  <c:v>3.9934564993018284E-3</c:v>
                </c:pt>
                <c:pt idx="52">
                  <c:v>1.2468429995351471E-3</c:v>
                </c:pt>
                <c:pt idx="55">
                  <c:v>7.5059710070490837E-3</c:v>
                </c:pt>
                <c:pt idx="57">
                  <c:v>7.5662849994841963E-3</c:v>
                </c:pt>
                <c:pt idx="58">
                  <c:v>1.7263295005250257E-2</c:v>
                </c:pt>
                <c:pt idx="63">
                  <c:v>2.3536123502708506E-2</c:v>
                </c:pt>
                <c:pt idx="65">
                  <c:v>3.335927350417478E-2</c:v>
                </c:pt>
                <c:pt idx="66">
                  <c:v>3.197974700742634E-2</c:v>
                </c:pt>
                <c:pt idx="68">
                  <c:v>4.620936349965632E-2</c:v>
                </c:pt>
                <c:pt idx="69">
                  <c:v>4.6609363504103385E-2</c:v>
                </c:pt>
                <c:pt idx="70">
                  <c:v>5.1485693002177868E-2</c:v>
                </c:pt>
                <c:pt idx="71">
                  <c:v>5.6828970002243295E-2</c:v>
                </c:pt>
                <c:pt idx="72">
                  <c:v>5.6898970004112925E-2</c:v>
                </c:pt>
                <c:pt idx="73">
                  <c:v>5.7218970003305003E-2</c:v>
                </c:pt>
                <c:pt idx="74">
                  <c:v>5.7558970001991838E-2</c:v>
                </c:pt>
                <c:pt idx="75">
                  <c:v>5.6345129996770993E-2</c:v>
                </c:pt>
                <c:pt idx="76">
                  <c:v>6.737642599910032E-2</c:v>
                </c:pt>
                <c:pt idx="77">
                  <c:v>6.7546425998443738E-2</c:v>
                </c:pt>
                <c:pt idx="78">
                  <c:v>6.7786425999656785E-2</c:v>
                </c:pt>
                <c:pt idx="79">
                  <c:v>6.8246425995312165E-2</c:v>
                </c:pt>
                <c:pt idx="80">
                  <c:v>6.5642124995065387E-2</c:v>
                </c:pt>
                <c:pt idx="81">
                  <c:v>6.584212499728892E-2</c:v>
                </c:pt>
                <c:pt idx="83">
                  <c:v>7.1309685503365472E-2</c:v>
                </c:pt>
                <c:pt idx="84">
                  <c:v>7.1499685502203647E-2</c:v>
                </c:pt>
                <c:pt idx="85">
                  <c:v>7.1669685501547065E-2</c:v>
                </c:pt>
                <c:pt idx="86">
                  <c:v>7.1979685497353785E-2</c:v>
                </c:pt>
                <c:pt idx="87">
                  <c:v>7.5918611502856947E-2</c:v>
                </c:pt>
                <c:pt idx="88">
                  <c:v>8.3018063502095174E-2</c:v>
                </c:pt>
                <c:pt idx="89">
                  <c:v>8.3078063500579447E-2</c:v>
                </c:pt>
                <c:pt idx="90">
                  <c:v>8.3368063496891409E-2</c:v>
                </c:pt>
                <c:pt idx="91">
                  <c:v>8.3598063501995057E-2</c:v>
                </c:pt>
                <c:pt idx="93">
                  <c:v>9.0653827501228079E-2</c:v>
                </c:pt>
                <c:pt idx="94">
                  <c:v>8.915137049916666E-2</c:v>
                </c:pt>
                <c:pt idx="95">
                  <c:v>9.0221370504877996E-2</c:v>
                </c:pt>
                <c:pt idx="96">
                  <c:v>9.0521370504575316E-2</c:v>
                </c:pt>
                <c:pt idx="97">
                  <c:v>9.1281370499928016E-2</c:v>
                </c:pt>
                <c:pt idx="98">
                  <c:v>8.8954909006133676E-2</c:v>
                </c:pt>
                <c:pt idx="99">
                  <c:v>8.9934909003204666E-2</c:v>
                </c:pt>
                <c:pt idx="100">
                  <c:v>9.0564909005479421E-2</c:v>
                </c:pt>
                <c:pt idx="101">
                  <c:v>9.1734909001388587E-2</c:v>
                </c:pt>
                <c:pt idx="104">
                  <c:v>9.1780765003932174E-2</c:v>
                </c:pt>
                <c:pt idx="105">
                  <c:v>9.6715118503198028E-2</c:v>
                </c:pt>
                <c:pt idx="106">
                  <c:v>9.6965118507796433E-2</c:v>
                </c:pt>
                <c:pt idx="107">
                  <c:v>9.7015118502895348E-2</c:v>
                </c:pt>
                <c:pt idx="108">
                  <c:v>9.6566356995026581E-2</c:v>
                </c:pt>
                <c:pt idx="109">
                  <c:v>9.786083000653889E-2</c:v>
                </c:pt>
                <c:pt idx="110">
                  <c:v>9.9084368506737519E-2</c:v>
                </c:pt>
                <c:pt idx="111">
                  <c:v>9.8002061000443064E-2</c:v>
                </c:pt>
                <c:pt idx="112">
                  <c:v>9.9325599505391438E-2</c:v>
                </c:pt>
                <c:pt idx="113">
                  <c:v>9.9055447499267757E-2</c:v>
                </c:pt>
                <c:pt idx="114">
                  <c:v>9.8578985998756252E-2</c:v>
                </c:pt>
                <c:pt idx="115">
                  <c:v>9.9896678504592273E-2</c:v>
                </c:pt>
                <c:pt idx="116">
                  <c:v>9.822021699801553E-2</c:v>
                </c:pt>
                <c:pt idx="117">
                  <c:v>9.893467999791028E-2</c:v>
                </c:pt>
                <c:pt idx="118">
                  <c:v>0.10040468000079272</c:v>
                </c:pt>
                <c:pt idx="119">
                  <c:v>0.10063467999862041</c:v>
                </c:pt>
                <c:pt idx="120">
                  <c:v>0.10168467999756103</c:v>
                </c:pt>
                <c:pt idx="121">
                  <c:v>9.970898850588128E-2</c:v>
                </c:pt>
                <c:pt idx="122">
                  <c:v>0.1009266809996916</c:v>
                </c:pt>
                <c:pt idx="123">
                  <c:v>9.8250219503825065E-2</c:v>
                </c:pt>
                <c:pt idx="124">
                  <c:v>0.10086791200592415</c:v>
                </c:pt>
                <c:pt idx="125">
                  <c:v>9.8885604507813696E-2</c:v>
                </c:pt>
                <c:pt idx="126">
                  <c:v>0.10080914299760479</c:v>
                </c:pt>
                <c:pt idx="127">
                  <c:v>9.9703451502136886E-2</c:v>
                </c:pt>
                <c:pt idx="128">
                  <c:v>9.8644682497251779E-2</c:v>
                </c:pt>
                <c:pt idx="129">
                  <c:v>0.10061037899868097</c:v>
                </c:pt>
                <c:pt idx="130">
                  <c:v>9.9528071499662474E-2</c:v>
                </c:pt>
                <c:pt idx="131">
                  <c:v>0.10143229299865197</c:v>
                </c:pt>
                <c:pt idx="132">
                  <c:v>0.10135583150258753</c:v>
                </c:pt>
                <c:pt idx="133">
                  <c:v>0.10247476000222377</c:v>
                </c:pt>
                <c:pt idx="134">
                  <c:v>0.10281476000091061</c:v>
                </c:pt>
                <c:pt idx="135">
                  <c:v>0.10165819400572218</c:v>
                </c:pt>
                <c:pt idx="136">
                  <c:v>0.10187819400016451</c:v>
                </c:pt>
                <c:pt idx="137">
                  <c:v>0.10197819400491426</c:v>
                </c:pt>
                <c:pt idx="138">
                  <c:v>0.10255819400481414</c:v>
                </c:pt>
                <c:pt idx="139">
                  <c:v>0.10235575200204039</c:v>
                </c:pt>
                <c:pt idx="140">
                  <c:v>0.10054212649993133</c:v>
                </c:pt>
                <c:pt idx="142">
                  <c:v>9.7594197497528512E-2</c:v>
                </c:pt>
                <c:pt idx="143">
                  <c:v>9.6329747000709176E-2</c:v>
                </c:pt>
                <c:pt idx="144">
                  <c:v>9.6329747000709176E-2</c:v>
                </c:pt>
                <c:pt idx="145">
                  <c:v>9.2792443501821253E-2</c:v>
                </c:pt>
                <c:pt idx="146">
                  <c:v>8.4449897003651131E-2</c:v>
                </c:pt>
                <c:pt idx="147">
                  <c:v>7.6826433505630121E-2</c:v>
                </c:pt>
                <c:pt idx="149">
                  <c:v>8.3130839222576469E-2</c:v>
                </c:pt>
                <c:pt idx="150">
                  <c:v>8.2754377319361083E-2</c:v>
                </c:pt>
                <c:pt idx="151">
                  <c:v>7.4940752005204558E-2</c:v>
                </c:pt>
                <c:pt idx="152">
                  <c:v>7.7964290503587108E-2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E0-405C-9118-16382C570C03}"/>
            </c:ext>
          </c:extLst>
        </c:ser>
        <c:ser>
          <c:idx val="6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E0-405C-9118-16382C570C03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Active!$AX$2:$AX$127</c:f>
              <c:numCache>
                <c:formatCode>General</c:formatCode>
                <c:ptCount val="126"/>
                <c:pt idx="0">
                  <c:v>0.29046521969457118</c:v>
                </c:pt>
                <c:pt idx="1">
                  <c:v>0.28080873417090235</c:v>
                </c:pt>
                <c:pt idx="2">
                  <c:v>0.27100463420649101</c:v>
                </c:pt>
                <c:pt idx="3">
                  <c:v>0.26108168617472788</c:v>
                </c:pt>
                <c:pt idx="4">
                  <c:v>0.25107158114864042</c:v>
                </c:pt>
                <c:pt idx="5">
                  <c:v>0.24100815853506544</c:v>
                </c:pt>
                <c:pt idx="6">
                  <c:v>0.23092653546094816</c:v>
                </c:pt>
                <c:pt idx="7">
                  <c:v>0.2208622012732418</c:v>
                </c:pt>
                <c:pt idx="8">
                  <c:v>0.21085013794312629</c:v>
                </c:pt>
                <c:pt idx="9">
                  <c:v>0.20092402102194884</c:v>
                </c:pt>
                <c:pt idx="10">
                  <c:v>0.19111554359919364</c:v>
                </c:pt>
                <c:pt idx="11">
                  <c:v>0.18145388997116754</c:v>
                </c:pt>
                <c:pt idx="12">
                  <c:v>0.17196536926052899</c:v>
                </c:pt>
                <c:pt idx="13">
                  <c:v>0.16267320449910566</c:v>
                </c:pt>
                <c:pt idx="14">
                  <c:v>0.15359746137071753</c:v>
                </c:pt>
                <c:pt idx="15">
                  <c:v>0.144755093625933</c:v>
                </c:pt>
                <c:pt idx="16">
                  <c:v>0.1361600789990057</c:v>
                </c:pt>
                <c:pt idx="17">
                  <c:v>0.12782361956940755</c:v>
                </c:pt>
                <c:pt idx="18">
                  <c:v>0.11975438293390361</c:v>
                </c:pt>
                <c:pt idx="19">
                  <c:v>0.11195876429636667</c:v>
                </c:pt>
                <c:pt idx="20">
                  <c:v>0.10444115380756244</c:v>
                </c:pt>
                <c:pt idx="21">
                  <c:v>9.7204197597397263E-2</c:v>
                </c:pt>
                <c:pt idx="22">
                  <c:v>9.0249044576517778E-2</c:v>
                </c:pt>
                <c:pt idx="23">
                  <c:v>8.3575574077788289E-2</c:v>
                </c:pt>
                <c:pt idx="24">
                  <c:v>7.7182601734534062E-2</c:v>
                </c:pt>
                <c:pt idx="25">
                  <c:v>7.1068062707992263E-2</c:v>
                </c:pt>
                <c:pt idx="26">
                  <c:v>6.5229172576865835E-2</c:v>
                </c:pt>
                <c:pt idx="27">
                  <c:v>5.9662566992533243E-2</c:v>
                </c:pt>
                <c:pt idx="28">
                  <c:v>5.4364421682413705E-2</c:v>
                </c:pt>
                <c:pt idx="29">
                  <c:v>4.9330554634378403E-2</c:v>
                </c:pt>
                <c:pt idx="30">
                  <c:v>4.455651238345805E-2</c:v>
                </c:pt>
                <c:pt idx="31">
                  <c:v>4.0037642299662293E-2</c:v>
                </c:pt>
                <c:pt idx="32">
                  <c:v>3.5769152681019531E-2</c:v>
                </c:pt>
                <c:pt idx="33">
                  <c:v>3.174616231751537E-2</c:v>
                </c:pt>
                <c:pt idx="34">
                  <c:v>2.796374103029925E-2</c:v>
                </c:pt>
                <c:pt idx="35">
                  <c:v>2.4416942521385376E-2</c:v>
                </c:pt>
                <c:pt idx="36">
                  <c:v>2.1100830702597773E-2</c:v>
                </c:pt>
                <c:pt idx="37">
                  <c:v>1.8010500515712652E-2</c:v>
                </c:pt>
                <c:pt idx="38">
                  <c:v>1.514109411287308E-2</c:v>
                </c:pt>
                <c:pt idx="39">
                  <c:v>1.2487813139477819E-2</c:v>
                </c:pt>
                <c:pt idx="40">
                  <c:v>1.0045927751325942E-2</c:v>
                </c:pt>
                <c:pt idx="41">
                  <c:v>7.8107829030927417E-3</c:v>
                </c:pt>
                <c:pt idx="42">
                  <c:v>5.777802364715659E-3</c:v>
                </c:pt>
                <c:pt idx="43">
                  <c:v>3.9424908540346831E-3</c:v>
                </c:pt>
                <c:pt idx="44">
                  <c:v>2.3004346160015177E-3</c:v>
                </c:pt>
                <c:pt idx="45">
                  <c:v>8.4730072894343561E-4</c:v>
                </c:pt>
                <c:pt idx="46">
                  <c:v>-4.2116462497803625E-4</c:v>
                </c:pt>
                <c:pt idx="47">
                  <c:v>-1.5091387262538489E-3</c:v>
                </c:pt>
                <c:pt idx="48">
                  <c:v>-2.420725556834924E-3</c:v>
                </c:pt>
                <c:pt idx="49">
                  <c:v>-3.1599595774933625E-3</c:v>
                </c:pt>
                <c:pt idx="50">
                  <c:v>-3.7308099378083465E-3</c:v>
                </c:pt>
                <c:pt idx="51">
                  <c:v>-4.1371850377801E-3</c:v>
                </c:pt>
                <c:pt idx="52">
                  <c:v>-4.382937382045711E-3</c:v>
                </c:pt>
                <c:pt idx="53">
                  <c:v>-4.4718686865668836E-3</c:v>
                </c:pt>
                <c:pt idx="54">
                  <c:v>-4.4077352133548367E-3</c:v>
                </c:pt>
                <c:pt idx="55">
                  <c:v>-4.1942533212319597E-3</c:v>
                </c:pt>
                <c:pt idx="56">
                  <c:v>-3.8351052298488675E-3</c:v>
                </c:pt>
                <c:pt idx="57">
                  <c:v>-3.3339450003838297E-3</c:v>
                </c:pt>
                <c:pt idx="58">
                  <c:v>-2.694404739851268E-3</c:v>
                </c:pt>
                <c:pt idx="59">
                  <c:v>-1.9201010372169106E-3</c:v>
                </c:pt>
                <c:pt idx="60">
                  <c:v>-1.0146416391255755E-3</c:v>
                </c:pt>
                <c:pt idx="61">
                  <c:v>1.8367628401603359E-5</c:v>
                </c:pt>
                <c:pt idx="62">
                  <c:v>1.1753156877522056E-3</c:v>
                </c:pt>
                <c:pt idx="63">
                  <c:v>2.4525787840232079E-3</c:v>
                </c:pt>
                <c:pt idx="64">
                  <c:v>3.8465128036523355E-3</c:v>
                </c:pt>
                <c:pt idx="65">
                  <c:v>5.3534453347304847E-3</c:v>
                </c:pt>
                <c:pt idx="66">
                  <c:v>6.9696674643683447E-3</c:v>
                </c:pt>
                <c:pt idx="67">
                  <c:v>8.691425304875584E-3</c:v>
                </c:pt>
                <c:pt idx="68">
                  <c:v>1.0514911235298697E-2</c:v>
                </c:pt>
                <c:pt idx="69">
                  <c:v>1.2436254838350053E-2</c:v>
                </c:pt>
                <c:pt idx="70">
                  <c:v>1.4451513505292134E-2</c:v>
                </c:pt>
                <c:pt idx="71">
                  <c:v>1.6556662673477107E-2</c:v>
                </c:pt>
                <c:pt idx="72">
                  <c:v>1.8747585653595904E-2</c:v>
                </c:pt>
                <c:pt idx="73">
                  <c:v>2.1020062996918984E-2</c:v>
                </c:pt>
                <c:pt idx="74">
                  <c:v>2.579222172146942E-2</c:v>
                </c:pt>
                <c:pt idx="75">
                  <c:v>3.0836889658157889E-2</c:v>
                </c:pt>
                <c:pt idx="76">
                  <c:v>3.3449436445689179E-2</c:v>
                </c:pt>
                <c:pt idx="77">
                  <c:v>3.8829479527128619E-2</c:v>
                </c:pt>
                <c:pt idx="78">
                  <c:v>4.4379804332010164E-2</c:v>
                </c:pt>
                <c:pt idx="79">
                  <c:v>5.005358511089078E-2</c:v>
                </c:pt>
                <c:pt idx="80">
                  <c:v>5.5799761295921631E-2</c:v>
                </c:pt>
                <c:pt idx="81">
                  <c:v>5.868273080534317E-2</c:v>
                </c:pt>
                <c:pt idx="82">
                  <c:v>6.1562415618278105E-2</c:v>
                </c:pt>
                <c:pt idx="83">
                  <c:v>6.4430961542913709E-2</c:v>
                </c:pt>
                <c:pt idx="84">
                  <c:v>6.7280130748332306E-2</c:v>
                </c:pt>
                <c:pt idx="85">
                  <c:v>7.0101283179466428E-2</c:v>
                </c:pt>
                <c:pt idx="86">
                  <c:v>7.2885359689985496E-2</c:v>
                </c:pt>
                <c:pt idx="87">
                  <c:v>7.562286775027327E-2</c:v>
                </c:pt>
                <c:pt idx="88">
                  <c:v>7.8303870820817273E-2</c:v>
                </c:pt>
                <c:pt idx="89">
                  <c:v>8.09179827624944E-2</c:v>
                </c:pt>
                <c:pt idx="90">
                  <c:v>8.3454368987977326E-2</c:v>
                </c:pt>
                <c:pt idx="91">
                  <c:v>8.5901756444221128E-2</c:v>
                </c:pt>
                <c:pt idx="92">
                  <c:v>8.8248454952922287E-2</c:v>
                </c:pt>
                <c:pt idx="93">
                  <c:v>9.0482392917216992E-2</c:v>
                </c:pt>
                <c:pt idx="94">
                  <c:v>9.2591170914507109E-2</c:v>
                </c:pt>
                <c:pt idx="95">
                  <c:v>9.4562137211793851E-2</c:v>
                </c:pt>
                <c:pt idx="96">
                  <c:v>9.6382489719469278E-2</c:v>
                </c:pt>
                <c:pt idx="97">
                  <c:v>9.8039409277151657E-2</c:v>
                </c:pt>
                <c:pt idx="98">
                  <c:v>9.9520229344734867E-2</c:v>
                </c:pt>
                <c:pt idx="99">
                  <c:v>0.10081264701876827</c:v>
                </c:pt>
                <c:pt idx="100">
                  <c:v>0.10190497963164585</c:v>
                </c:pt>
                <c:pt idx="101">
                  <c:v>0.10278646980407691</c:v>
                </c:pt>
                <c:pt idx="102">
                  <c:v>0.10344763947666008</c:v>
                </c:pt>
                <c:pt idx="103">
                  <c:v>0.10388068993330989</c:v>
                </c:pt>
                <c:pt idx="104">
                  <c:v>0.1040799400266629</c:v>
                </c:pt>
                <c:pt idx="105">
                  <c:v>0.10404228878313207</c:v>
                </c:pt>
                <c:pt idx="106">
                  <c:v>0.10376768164514125</c:v>
                </c:pt>
                <c:pt idx="107">
                  <c:v>0.10325955250811342</c:v>
                </c:pt>
                <c:pt idx="108">
                  <c:v>0.10252520752576119</c:v>
                </c:pt>
                <c:pt idx="109">
                  <c:v>0.10157611278722621</c:v>
                </c:pt>
                <c:pt idx="110">
                  <c:v>0.1004280478892248</c:v>
                </c:pt>
                <c:pt idx="111">
                  <c:v>9.9101092333388957E-2</c:v>
                </c:pt>
                <c:pt idx="112">
                  <c:v>9.761942207672239E-2</c:v>
                </c:pt>
                <c:pt idx="113">
                  <c:v>9.6010908908623793E-2</c:v>
                </c:pt>
                <c:pt idx="114">
                  <c:v>9.4306533896936426E-2</c:v>
                </c:pt>
                <c:pt idx="115">
                  <c:v>9.2539645226672698E-2</c:v>
                </c:pt>
                <c:pt idx="116">
                  <c:v>9.0745107183227952E-2</c:v>
                </c:pt>
                <c:pt idx="117">
                  <c:v>8.8958397934639888E-2</c:v>
                </c:pt>
                <c:pt idx="118">
                  <c:v>8.7214717293840546E-2</c:v>
                </c:pt>
                <c:pt idx="119">
                  <c:v>8.5548161426191816E-2</c:v>
                </c:pt>
                <c:pt idx="120">
                  <c:v>8.399101067069778E-2</c:v>
                </c:pt>
                <c:pt idx="121">
                  <c:v>8.2573161572159187E-2</c:v>
                </c:pt>
                <c:pt idx="122">
                  <c:v>8.1321717680893663E-2</c:v>
                </c:pt>
                <c:pt idx="123">
                  <c:v>8.0260738282564692E-2</c:v>
                </c:pt>
                <c:pt idx="124">
                  <c:v>7.941113188445012E-2</c:v>
                </c:pt>
                <c:pt idx="125">
                  <c:v>7.8790672978265919E-2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E0-405C-9118-16382C570C03}"/>
            </c:ext>
          </c:extLst>
        </c:ser>
        <c:ser>
          <c:idx val="2"/>
          <c:order val="6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Active!$F$104:$F$1115</c:f>
              <c:numCache>
                <c:formatCode>General</c:formatCode>
                <c:ptCount val="1012"/>
                <c:pt idx="0">
                  <c:v>7911.5</c:v>
                </c:pt>
                <c:pt idx="1">
                  <c:v>7911.5</c:v>
                </c:pt>
                <c:pt idx="2">
                  <c:v>7911.5</c:v>
                </c:pt>
                <c:pt idx="3">
                  <c:v>7911.5</c:v>
                </c:pt>
                <c:pt idx="4">
                  <c:v>7949.5</c:v>
                </c:pt>
                <c:pt idx="5">
                  <c:v>8825.5</c:v>
                </c:pt>
                <c:pt idx="6">
                  <c:v>8825.5</c:v>
                </c:pt>
                <c:pt idx="7">
                  <c:v>8825.5</c:v>
                </c:pt>
                <c:pt idx="8">
                  <c:v>8825.5</c:v>
                </c:pt>
                <c:pt idx="9">
                  <c:v>8943</c:v>
                </c:pt>
                <c:pt idx="10">
                  <c:v>9757.5</c:v>
                </c:pt>
                <c:pt idx="11">
                  <c:v>9816.5</c:v>
                </c:pt>
                <c:pt idx="12">
                  <c:v>9816.5</c:v>
                </c:pt>
                <c:pt idx="13">
                  <c:v>9816.5</c:v>
                </c:pt>
                <c:pt idx="14">
                  <c:v>9816.5</c:v>
                </c:pt>
                <c:pt idx="15">
                  <c:v>9817</c:v>
                </c:pt>
                <c:pt idx="16">
                  <c:v>9817</c:v>
                </c:pt>
                <c:pt idx="17">
                  <c:v>9817</c:v>
                </c:pt>
                <c:pt idx="18">
                  <c:v>9817</c:v>
                </c:pt>
                <c:pt idx="19">
                  <c:v>9860.5</c:v>
                </c:pt>
                <c:pt idx="20">
                  <c:v>9942</c:v>
                </c:pt>
                <c:pt idx="21">
                  <c:v>9945</c:v>
                </c:pt>
                <c:pt idx="22">
                  <c:v>10540.5</c:v>
                </c:pt>
                <c:pt idx="23">
                  <c:v>10540.5</c:v>
                </c:pt>
                <c:pt idx="24">
                  <c:v>10540.5</c:v>
                </c:pt>
                <c:pt idx="25">
                  <c:v>10641</c:v>
                </c:pt>
                <c:pt idx="26">
                  <c:v>10790</c:v>
                </c:pt>
                <c:pt idx="27">
                  <c:v>10790.5</c:v>
                </c:pt>
                <c:pt idx="28">
                  <c:v>10793</c:v>
                </c:pt>
                <c:pt idx="29">
                  <c:v>10793.5</c:v>
                </c:pt>
                <c:pt idx="30">
                  <c:v>10817.5</c:v>
                </c:pt>
                <c:pt idx="31">
                  <c:v>10818</c:v>
                </c:pt>
                <c:pt idx="32">
                  <c:v>10820.5</c:v>
                </c:pt>
                <c:pt idx="33">
                  <c:v>10821</c:v>
                </c:pt>
                <c:pt idx="34">
                  <c:v>10840</c:v>
                </c:pt>
                <c:pt idx="35">
                  <c:v>10840</c:v>
                </c:pt>
                <c:pt idx="36">
                  <c:v>10840</c:v>
                </c:pt>
                <c:pt idx="37">
                  <c:v>10840</c:v>
                </c:pt>
                <c:pt idx="38">
                  <c:v>10850.5</c:v>
                </c:pt>
                <c:pt idx="39">
                  <c:v>10853</c:v>
                </c:pt>
                <c:pt idx="40">
                  <c:v>10853.5</c:v>
                </c:pt>
                <c:pt idx="41">
                  <c:v>10856</c:v>
                </c:pt>
                <c:pt idx="42">
                  <c:v>10858.5</c:v>
                </c:pt>
                <c:pt idx="43">
                  <c:v>10859</c:v>
                </c:pt>
                <c:pt idx="44">
                  <c:v>10869.5</c:v>
                </c:pt>
                <c:pt idx="45">
                  <c:v>10872.5</c:v>
                </c:pt>
                <c:pt idx="46">
                  <c:v>10927</c:v>
                </c:pt>
                <c:pt idx="47">
                  <c:v>10929.5</c:v>
                </c:pt>
                <c:pt idx="48">
                  <c:v>11809</c:v>
                </c:pt>
                <c:pt idx="49">
                  <c:v>11809.5</c:v>
                </c:pt>
                <c:pt idx="50">
                  <c:v>11880</c:v>
                </c:pt>
                <c:pt idx="51">
                  <c:v>11880</c:v>
                </c:pt>
                <c:pt idx="52">
                  <c:v>12522</c:v>
                </c:pt>
                <c:pt idx="53">
                  <c:v>12522</c:v>
                </c:pt>
                <c:pt idx="54">
                  <c:v>12522</c:v>
                </c:pt>
                <c:pt idx="55">
                  <c:v>12522</c:v>
                </c:pt>
                <c:pt idx="56">
                  <c:v>12776</c:v>
                </c:pt>
                <c:pt idx="57">
                  <c:v>13644.5</c:v>
                </c:pt>
                <c:pt idx="58">
                  <c:v>13941</c:v>
                </c:pt>
                <c:pt idx="59">
                  <c:v>14567.5</c:v>
                </c:pt>
                <c:pt idx="60">
                  <c:v>14711</c:v>
                </c:pt>
                <c:pt idx="61">
                  <c:v>14711</c:v>
                </c:pt>
                <c:pt idx="62">
                  <c:v>15765.5</c:v>
                </c:pt>
                <c:pt idx="63">
                  <c:v>16661</c:v>
                </c:pt>
                <c:pt idx="64">
                  <c:v>17635.5</c:v>
                </c:pt>
                <c:pt idx="65">
                  <c:v>14568</c:v>
                </c:pt>
                <c:pt idx="66">
                  <c:v>16907</c:v>
                </c:pt>
                <c:pt idx="67">
                  <c:v>16907.5</c:v>
                </c:pt>
                <c:pt idx="68">
                  <c:v>17776</c:v>
                </c:pt>
                <c:pt idx="69">
                  <c:v>17776.5</c:v>
                </c:pt>
                <c:pt idx="70">
                  <c:v>17600.5</c:v>
                </c:pt>
              </c:numCache>
            </c:numRef>
          </c:xVal>
          <c:yVal>
            <c:numRef>
              <c:f>Active!$O$104:$O$1115</c:f>
              <c:numCache>
                <c:formatCode>General</c:formatCode>
                <c:ptCount val="1012"/>
                <c:pt idx="0">
                  <c:v>7.1756999927972256E-2</c:v>
                </c:pt>
                <c:pt idx="1">
                  <c:v>7.1756999927972256E-2</c:v>
                </c:pt>
                <c:pt idx="2">
                  <c:v>7.1756999927972256E-2</c:v>
                </c:pt>
                <c:pt idx="3">
                  <c:v>7.1756999927972256E-2</c:v>
                </c:pt>
                <c:pt idx="4">
                  <c:v>7.1876270739492931E-2</c:v>
                </c:pt>
                <c:pt idx="5">
                  <c:v>7.4625776815601064E-2</c:v>
                </c:pt>
                <c:pt idx="6">
                  <c:v>7.4625776815601064E-2</c:v>
                </c:pt>
                <c:pt idx="7">
                  <c:v>7.4625776815601064E-2</c:v>
                </c:pt>
                <c:pt idx="8">
                  <c:v>7.4625776815601064E-2</c:v>
                </c:pt>
                <c:pt idx="9">
                  <c:v>7.4994574719645241E-2</c:v>
                </c:pt>
                <c:pt idx="10">
                  <c:v>7.7551050403423874E-2</c:v>
                </c:pt>
                <c:pt idx="11">
                  <c:v>7.7736234031837548E-2</c:v>
                </c:pt>
                <c:pt idx="12">
                  <c:v>7.7736234031837548E-2</c:v>
                </c:pt>
                <c:pt idx="13">
                  <c:v>7.7736234031837548E-2</c:v>
                </c:pt>
                <c:pt idx="14">
                  <c:v>7.7736234031837548E-2</c:v>
                </c:pt>
                <c:pt idx="15">
                  <c:v>7.7737803384620718E-2</c:v>
                </c:pt>
                <c:pt idx="16">
                  <c:v>7.7737803384620718E-2</c:v>
                </c:pt>
                <c:pt idx="17">
                  <c:v>7.7737803384620718E-2</c:v>
                </c:pt>
                <c:pt idx="18">
                  <c:v>7.7737803384620718E-2</c:v>
                </c:pt>
                <c:pt idx="19">
                  <c:v>7.7874337076756228E-2</c:v>
                </c:pt>
                <c:pt idx="20">
                  <c:v>7.8130141580412399E-2</c:v>
                </c:pt>
                <c:pt idx="21">
                  <c:v>7.8139557697111395E-2</c:v>
                </c:pt>
                <c:pt idx="22">
                  <c:v>8.0008656861862995E-2</c:v>
                </c:pt>
                <c:pt idx="23">
                  <c:v>8.0008656861862995E-2</c:v>
                </c:pt>
                <c:pt idx="24">
                  <c:v>8.0008656861862995E-2</c:v>
                </c:pt>
                <c:pt idx="25">
                  <c:v>8.032409677127951E-2</c:v>
                </c:pt>
                <c:pt idx="26">
                  <c:v>8.0791763900663199E-2</c:v>
                </c:pt>
                <c:pt idx="27">
                  <c:v>8.079333325344637E-2</c:v>
                </c:pt>
                <c:pt idx="28">
                  <c:v>8.0801180017362195E-2</c:v>
                </c:pt>
                <c:pt idx="29">
                  <c:v>8.0802749370145366E-2</c:v>
                </c:pt>
                <c:pt idx="30">
                  <c:v>8.0878078303737361E-2</c:v>
                </c:pt>
                <c:pt idx="31">
                  <c:v>8.0879647656520531E-2</c:v>
                </c:pt>
                <c:pt idx="32">
                  <c:v>8.0887494420436371E-2</c:v>
                </c:pt>
                <c:pt idx="33">
                  <c:v>8.0889063773219541E-2</c:v>
                </c:pt>
                <c:pt idx="34">
                  <c:v>8.0948699178979872E-2</c:v>
                </c:pt>
                <c:pt idx="35">
                  <c:v>8.0948699178979872E-2</c:v>
                </c:pt>
                <c:pt idx="36">
                  <c:v>8.0948699178979872E-2</c:v>
                </c:pt>
                <c:pt idx="37">
                  <c:v>8.0948699178979872E-2</c:v>
                </c:pt>
                <c:pt idx="38">
                  <c:v>8.0981655587426371E-2</c:v>
                </c:pt>
                <c:pt idx="39">
                  <c:v>8.098950235134221E-2</c:v>
                </c:pt>
                <c:pt idx="40">
                  <c:v>8.0991071704125367E-2</c:v>
                </c:pt>
                <c:pt idx="41">
                  <c:v>8.099891846804122E-2</c:v>
                </c:pt>
                <c:pt idx="42">
                  <c:v>8.1006765231957045E-2</c:v>
                </c:pt>
                <c:pt idx="43">
                  <c:v>8.1008334584740216E-2</c:v>
                </c:pt>
                <c:pt idx="44">
                  <c:v>8.1041290993186715E-2</c:v>
                </c:pt>
                <c:pt idx="45">
                  <c:v>8.1050707109885711E-2</c:v>
                </c:pt>
                <c:pt idx="46">
                  <c:v>8.1221766563250891E-2</c:v>
                </c:pt>
                <c:pt idx="47">
                  <c:v>8.1229613327166716E-2</c:v>
                </c:pt>
                <c:pt idx="48">
                  <c:v>8.3990104872757015E-2</c:v>
                </c:pt>
                <c:pt idx="49">
                  <c:v>8.3991674225540186E-2</c:v>
                </c:pt>
                <c:pt idx="50">
                  <c:v>8.42129529679667E-2</c:v>
                </c:pt>
                <c:pt idx="51">
                  <c:v>8.42129529679667E-2</c:v>
                </c:pt>
                <c:pt idx="52">
                  <c:v>8.6228001941552807E-2</c:v>
                </c:pt>
                <c:pt idx="53">
                  <c:v>8.6228001941552807E-2</c:v>
                </c:pt>
                <c:pt idx="54">
                  <c:v>8.6228001941552807E-2</c:v>
                </c:pt>
                <c:pt idx="55">
                  <c:v>8.6228001941552807E-2</c:v>
                </c:pt>
                <c:pt idx="56">
                  <c:v>8.7025233155401505E-2</c:v>
                </c:pt>
                <c:pt idx="57">
                  <c:v>8.9751198939762133E-2</c:v>
                </c:pt>
                <c:pt idx="58">
                  <c:v>9.0681825140180028E-2</c:v>
                </c:pt>
                <c:pt idx="59">
                  <c:v>9.2648224177487942E-2</c:v>
                </c:pt>
                <c:pt idx="60">
                  <c:v>9.3098628426256796E-2</c:v>
                </c:pt>
                <c:pt idx="61">
                  <c:v>9.3098628426256796E-2</c:v>
                </c:pt>
                <c:pt idx="62">
                  <c:v>9.6408393445955476E-2</c:v>
                </c:pt>
                <c:pt idx="63">
                  <c:v>9.9219104280607109E-2</c:v>
                </c:pt>
                <c:pt idx="64">
                  <c:v>0.10227777285499909</c:v>
                </c:pt>
                <c:pt idx="65">
                  <c:v>9.2649793530271113E-2</c:v>
                </c:pt>
                <c:pt idx="66">
                  <c:v>9.9991225849925147E-2</c:v>
                </c:pt>
                <c:pt idx="67">
                  <c:v>9.9992795202708318E-2</c:v>
                </c:pt>
                <c:pt idx="68">
                  <c:v>0.10271876098706895</c:v>
                </c:pt>
                <c:pt idx="69">
                  <c:v>0.10272033033985212</c:v>
                </c:pt>
                <c:pt idx="70">
                  <c:v>0.10216791816017742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E0-405C-9118-16382C570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3640"/>
        <c:axId val="1"/>
      </c:scatterChart>
      <c:valAx>
        <c:axId val="600783640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6791489120539"/>
              <c:y val="0.86865671641791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33468286099867E-2"/>
              <c:y val="0.38805970149253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3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3186904268543"/>
          <c:y val="0.92238805970149251"/>
          <c:w val="0.52361744255652254"/>
          <c:h val="5.9701492537313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783783783783782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7297297297298"/>
          <c:y val="0.14634168126798494"/>
          <c:w val="0.83243243243243248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Hipparcos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(2)'!$H$21:$H$1005</c:f>
              <c:numCache>
                <c:formatCode>General</c:formatCode>
                <c:ptCount val="985"/>
                <c:pt idx="0">
                  <c:v>9.5150429988279939E-3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D2-4B3B-90DA-BB3307DAF2C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ROTSE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(2)'!$D$21:$D$1005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(2)'!$I$21:$I$1005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D2-4B3B-90DA-BB3307DAF2C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(2)'!$J$21:$J$1005</c:f>
              <c:numCache>
                <c:formatCode>General</c:formatCode>
                <c:ptCount val="985"/>
                <c:pt idx="3">
                  <c:v>2.35385014093481E-5</c:v>
                </c:pt>
                <c:pt idx="4">
                  <c:v>1.6495490053785034E-3</c:v>
                </c:pt>
                <c:pt idx="5">
                  <c:v>8.0194506153929979E-5</c:v>
                </c:pt>
                <c:pt idx="6">
                  <c:v>2.1758935035904869E-3</c:v>
                </c:pt>
                <c:pt idx="7">
                  <c:v>2.418669500912074E-3</c:v>
                </c:pt>
                <c:pt idx="8">
                  <c:v>6.7554449997260235E-3</c:v>
                </c:pt>
                <c:pt idx="9">
                  <c:v>4.6029855002416298E-3</c:v>
                </c:pt>
                <c:pt idx="10">
                  <c:v>4.7689910061308183E-3</c:v>
                </c:pt>
                <c:pt idx="11">
                  <c:v>3.3866835001390427E-3</c:v>
                </c:pt>
                <c:pt idx="13">
                  <c:v>2.4045304962783121E-3</c:v>
                </c:pt>
                <c:pt idx="14">
                  <c:v>4.804530501132831E-3</c:v>
                </c:pt>
                <c:pt idx="15">
                  <c:v>5.1280690022394992E-3</c:v>
                </c:pt>
                <c:pt idx="16">
                  <c:v>3.2222230001934804E-3</c:v>
                </c:pt>
                <c:pt idx="17">
                  <c:v>5.2457615020102821E-3</c:v>
                </c:pt>
                <c:pt idx="18">
                  <c:v>5.9399154997663572E-3</c:v>
                </c:pt>
                <c:pt idx="19">
                  <c:v>3.4634540061233565E-3</c:v>
                </c:pt>
                <c:pt idx="20">
                  <c:v>3.9934564993018284E-3</c:v>
                </c:pt>
                <c:pt idx="21">
                  <c:v>2.0114580038352869E-3</c:v>
                </c:pt>
                <c:pt idx="22">
                  <c:v>1.2468429995351471E-3</c:v>
                </c:pt>
                <c:pt idx="23">
                  <c:v>4.4880740024382249E-3</c:v>
                </c:pt>
                <c:pt idx="24">
                  <c:v>7.5059710070490837E-3</c:v>
                </c:pt>
                <c:pt idx="25">
                  <c:v>7.5059710070490837E-3</c:v>
                </c:pt>
                <c:pt idx="26">
                  <c:v>7.5662849994841963E-3</c:v>
                </c:pt>
                <c:pt idx="27">
                  <c:v>7.5662849994841963E-3</c:v>
                </c:pt>
                <c:pt idx="29">
                  <c:v>1.7264222005906049E-2</c:v>
                </c:pt>
                <c:pt idx="30">
                  <c:v>1.8687760501052253E-2</c:v>
                </c:pt>
                <c:pt idx="31">
                  <c:v>1.8290387000888586E-2</c:v>
                </c:pt>
                <c:pt idx="32">
                  <c:v>1.7284850000578444E-2</c:v>
                </c:pt>
                <c:pt idx="33">
                  <c:v>2.3536123502708506E-2</c:v>
                </c:pt>
                <c:pt idx="35">
                  <c:v>3.197974700742634E-2</c:v>
                </c:pt>
                <c:pt idx="36">
                  <c:v>3.3417295002436731E-2</c:v>
                </c:pt>
                <c:pt idx="44">
                  <c:v>5.6345129996770993E-2</c:v>
                </c:pt>
                <c:pt idx="45">
                  <c:v>6.737642599910032E-2</c:v>
                </c:pt>
                <c:pt idx="46">
                  <c:v>6.7546425998443738E-2</c:v>
                </c:pt>
                <c:pt idx="47">
                  <c:v>6.7786425999656785E-2</c:v>
                </c:pt>
                <c:pt idx="48">
                  <c:v>6.8246425995312165E-2</c:v>
                </c:pt>
                <c:pt idx="49">
                  <c:v>6.5642124995065387E-2</c:v>
                </c:pt>
                <c:pt idx="50">
                  <c:v>6.584212499728892E-2</c:v>
                </c:pt>
                <c:pt idx="51">
                  <c:v>5.4775053002231289E-2</c:v>
                </c:pt>
                <c:pt idx="52">
                  <c:v>7.1309685503365472E-2</c:v>
                </c:pt>
                <c:pt idx="53">
                  <c:v>7.1499685502203647E-2</c:v>
                </c:pt>
                <c:pt idx="54">
                  <c:v>7.1669685501547065E-2</c:v>
                </c:pt>
                <c:pt idx="55">
                  <c:v>7.1979685497353785E-2</c:v>
                </c:pt>
                <c:pt idx="56">
                  <c:v>7.5918611502856947E-2</c:v>
                </c:pt>
                <c:pt idx="57">
                  <c:v>8.3018063502095174E-2</c:v>
                </c:pt>
                <c:pt idx="58">
                  <c:v>8.3078063500579447E-2</c:v>
                </c:pt>
                <c:pt idx="59">
                  <c:v>8.3368063496891409E-2</c:v>
                </c:pt>
                <c:pt idx="60">
                  <c:v>8.3598063501995057E-2</c:v>
                </c:pt>
                <c:pt idx="63">
                  <c:v>9.0802758502832148E-2</c:v>
                </c:pt>
                <c:pt idx="64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D2-4B3B-90DA-BB3307DAF2C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(2)'!$K$21:$K$1005</c:f>
              <c:numCache>
                <c:formatCode>General</c:formatCode>
                <c:ptCount val="985"/>
                <c:pt idx="12">
                  <c:v>4.8749915004009381E-3</c:v>
                </c:pt>
                <c:pt idx="28">
                  <c:v>1.7263295005250257E-2</c:v>
                </c:pt>
                <c:pt idx="34">
                  <c:v>3.335927350417478E-2</c:v>
                </c:pt>
                <c:pt idx="61">
                  <c:v>8.3709610997175332E-2</c:v>
                </c:pt>
                <c:pt idx="62">
                  <c:v>9.0653827501228079E-2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D2-4B3B-90DA-BB3307DAF2C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(2)'!$L$21:$L$1005</c:f>
              <c:numCache>
                <c:formatCode>General</c:formatCode>
                <c:ptCount val="985"/>
                <c:pt idx="37">
                  <c:v>4.620936349965632E-2</c:v>
                </c:pt>
                <c:pt idx="38">
                  <c:v>4.6609363504103385E-2</c:v>
                </c:pt>
                <c:pt idx="39">
                  <c:v>5.1485693002177868E-2</c:v>
                </c:pt>
                <c:pt idx="40">
                  <c:v>5.6828970002243295E-2</c:v>
                </c:pt>
                <c:pt idx="41">
                  <c:v>5.6898970004112925E-2</c:v>
                </c:pt>
                <c:pt idx="42">
                  <c:v>5.7218970003305003E-2</c:v>
                </c:pt>
                <c:pt idx="43">
                  <c:v>5.7558970001991838E-2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D2-4B3B-90DA-BB3307DAF2C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D2-4B3B-90DA-BB3307DAF2C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1E-4</c:v>
                  </c:pt>
                  <c:pt idx="4">
                    <c:v>2.9999999999999997E-4</c:v>
                  </c:pt>
                  <c:pt idx="5">
                    <c:v>1E-4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4.0000000000000002E-4</c:v>
                  </c:pt>
                  <c:pt idx="14">
                    <c:v>1.5E-3</c:v>
                  </c:pt>
                  <c:pt idx="15">
                    <c:v>1.6000000000000001E-3</c:v>
                  </c:pt>
                  <c:pt idx="16">
                    <c:v>1.4E-3</c:v>
                  </c:pt>
                  <c:pt idx="17">
                    <c:v>8.0000000000000004E-4</c:v>
                  </c:pt>
                  <c:pt idx="18">
                    <c:v>1E-4</c:v>
                  </c:pt>
                  <c:pt idx="19">
                    <c:v>2.0999999999999999E-3</c:v>
                  </c:pt>
                  <c:pt idx="20">
                    <c:v>1E-4</c:v>
                  </c:pt>
                  <c:pt idx="21">
                    <c:v>8.0000000000000004E-4</c:v>
                  </c:pt>
                  <c:pt idx="22">
                    <c:v>1E-3</c:v>
                  </c:pt>
                  <c:pt idx="23">
                    <c:v>1E-3</c:v>
                  </c:pt>
                  <c:pt idx="24">
                    <c:v>5.0000000000000001E-4</c:v>
                  </c:pt>
                  <c:pt idx="25">
                    <c:v>5.0000000000000001E-4</c:v>
                  </c:pt>
                  <c:pt idx="26">
                    <c:v>5.0000000000000001E-4</c:v>
                  </c:pt>
                  <c:pt idx="27">
                    <c:v>5.0000000000000001E-4</c:v>
                  </c:pt>
                  <c:pt idx="28">
                    <c:v>2.9999999999999997E-4</c:v>
                  </c:pt>
                  <c:pt idx="29">
                    <c:v>2.5000000000000001E-3</c:v>
                  </c:pt>
                  <c:pt idx="30">
                    <c:v>1E-4</c:v>
                  </c:pt>
                  <c:pt idx="31">
                    <c:v>2.0000000000000001E-4</c:v>
                  </c:pt>
                  <c:pt idx="32">
                    <c:v>5.9999999999999995E-4</c:v>
                  </c:pt>
                  <c:pt idx="33">
                    <c:v>2.9999999999999997E-4</c:v>
                  </c:pt>
                  <c:pt idx="34">
                    <c:v>2.9999999999999997E-4</c:v>
                  </c:pt>
                  <c:pt idx="35">
                    <c:v>5.9999999999999995E-4</c:v>
                  </c:pt>
                  <c:pt idx="36">
                    <c:v>1E-4</c:v>
                  </c:pt>
                  <c:pt idx="37">
                    <c:v>2.0000000000000001E-4</c:v>
                  </c:pt>
                  <c:pt idx="38">
                    <c:v>2.9999999999999997E-4</c:v>
                  </c:pt>
                  <c:pt idx="39">
                    <c:v>4.0000000000000002E-4</c:v>
                  </c:pt>
                  <c:pt idx="40">
                    <c:v>2.9999999999999997E-4</c:v>
                  </c:pt>
                  <c:pt idx="41">
                    <c:v>2.0000000000000001E-4</c:v>
                  </c:pt>
                  <c:pt idx="42">
                    <c:v>2.0000000000000001E-4</c:v>
                  </c:pt>
                  <c:pt idx="43">
                    <c:v>1E-4</c:v>
                  </c:pt>
                  <c:pt idx="44">
                    <c:v>5.0000000000000001E-4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2.0000000000000001E-4</c:v>
                  </c:pt>
                  <c:pt idx="50">
                    <c:v>4.0000000000000002E-4</c:v>
                  </c:pt>
                  <c:pt idx="51">
                    <c:v>5.9999999999999995E-4</c:v>
                  </c:pt>
                  <c:pt idx="52">
                    <c:v>2.0000000000000001E-4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2.0000000000000001E-4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2.0000000000000001E-4</c:v>
                  </c:pt>
                  <c:pt idx="60">
                    <c:v>2.9999999999999997E-4</c:v>
                  </c:pt>
                  <c:pt idx="61">
                    <c:v>3.3E-3</c:v>
                  </c:pt>
                  <c:pt idx="62">
                    <c:v>5.0000000000000001E-4</c:v>
                  </c:pt>
                  <c:pt idx="63">
                    <c:v>2.5000000000000001E-3</c:v>
                  </c:pt>
                  <c:pt idx="64">
                    <c:v>3.3E-3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D2-4B3B-90DA-BB3307DAF2C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(2)'!$O$21:$O$1005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D2-4B3B-90DA-BB3307DAF2CA}"/>
            </c:ext>
          </c:extLst>
        </c:ser>
        <c:ser>
          <c:idx val="8"/>
          <c:order val="8"/>
          <c:tx>
            <c:strRef>
              <c:f>'A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(2)'!$V$2:$V$17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</c:numCache>
            </c:numRef>
          </c:xVal>
          <c:yVal>
            <c:numRef>
              <c:f>'A (2)'!$W$2:$W$17</c:f>
              <c:numCache>
                <c:formatCode>General</c:formatCode>
                <c:ptCount val="16"/>
                <c:pt idx="0">
                  <c:v>-8.9717103582569104E-4</c:v>
                </c:pt>
                <c:pt idx="1">
                  <c:v>4.9082644000160601E-3</c:v>
                </c:pt>
                <c:pt idx="2">
                  <c:v>1.1628874808780783E-2</c:v>
                </c:pt>
                <c:pt idx="3">
                  <c:v>1.9264660190468481E-2</c:v>
                </c:pt>
                <c:pt idx="4">
                  <c:v>2.7815620545079155E-2</c:v>
                </c:pt>
                <c:pt idx="5">
                  <c:v>3.7281755872612801E-2</c:v>
                </c:pt>
                <c:pt idx="6">
                  <c:v>4.7663066173069424E-2</c:v>
                </c:pt>
                <c:pt idx="7">
                  <c:v>5.8959551446449016E-2</c:v>
                </c:pt>
                <c:pt idx="8">
                  <c:v>7.117121169275159E-2</c:v>
                </c:pt>
                <c:pt idx="9">
                  <c:v>8.429804691197712E-2</c:v>
                </c:pt>
                <c:pt idx="10">
                  <c:v>9.8340057104125633E-2</c:v>
                </c:pt>
                <c:pt idx="11">
                  <c:v>0.11329724226919713</c:v>
                </c:pt>
                <c:pt idx="12">
                  <c:v>0.12916960240719161</c:v>
                </c:pt>
                <c:pt idx="13">
                  <c:v>0.14595713751810901</c:v>
                </c:pt>
                <c:pt idx="14">
                  <c:v>0.16365984760194946</c:v>
                </c:pt>
                <c:pt idx="15">
                  <c:v>0.18227773265871283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0D2-4B3B-90DA-BB3307DAF2CA}"/>
            </c:ext>
          </c:extLst>
        </c:ser>
        <c:ser>
          <c:idx val="9"/>
          <c:order val="9"/>
          <c:tx>
            <c:strRef>
              <c:f>'A (2)'!$U$20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C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(2)'!$F$21:$F$566</c:f>
              <c:numCache>
                <c:formatCode>General</c:formatCode>
                <c:ptCount val="546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0.5</c:v>
                </c:pt>
                <c:pt idx="4">
                  <c:v>137</c:v>
                </c:pt>
                <c:pt idx="5">
                  <c:v>528.5</c:v>
                </c:pt>
                <c:pt idx="6">
                  <c:v>615.5</c:v>
                </c:pt>
                <c:pt idx="7">
                  <c:v>703.5</c:v>
                </c:pt>
                <c:pt idx="8">
                  <c:v>785</c:v>
                </c:pt>
                <c:pt idx="9">
                  <c:v>811.5</c:v>
                </c:pt>
                <c:pt idx="10">
                  <c:v>883</c:v>
                </c:pt>
                <c:pt idx="11">
                  <c:v>885.5</c:v>
                </c:pt>
                <c:pt idx="12">
                  <c:v>889.5</c:v>
                </c:pt>
                <c:pt idx="13">
                  <c:v>896.5</c:v>
                </c:pt>
                <c:pt idx="14">
                  <c:v>896.5</c:v>
                </c:pt>
                <c:pt idx="15">
                  <c:v>897</c:v>
                </c:pt>
                <c:pt idx="16">
                  <c:v>899</c:v>
                </c:pt>
                <c:pt idx="17">
                  <c:v>899.5</c:v>
                </c:pt>
                <c:pt idx="18">
                  <c:v>901.5</c:v>
                </c:pt>
                <c:pt idx="19">
                  <c:v>902</c:v>
                </c:pt>
                <c:pt idx="20">
                  <c:v>934.5</c:v>
                </c:pt>
                <c:pt idx="21">
                  <c:v>954</c:v>
                </c:pt>
                <c:pt idx="22">
                  <c:v>959</c:v>
                </c:pt>
                <c:pt idx="23">
                  <c:v>962</c:v>
                </c:pt>
                <c:pt idx="24">
                  <c:v>1623</c:v>
                </c:pt>
                <c:pt idx="25">
                  <c:v>1623</c:v>
                </c:pt>
                <c:pt idx="26">
                  <c:v>1705</c:v>
                </c:pt>
                <c:pt idx="27">
                  <c:v>1705</c:v>
                </c:pt>
                <c:pt idx="28">
                  <c:v>2835</c:v>
                </c:pt>
                <c:pt idx="29">
                  <c:v>2886</c:v>
                </c:pt>
                <c:pt idx="30">
                  <c:v>2886.5</c:v>
                </c:pt>
                <c:pt idx="31">
                  <c:v>3031</c:v>
                </c:pt>
                <c:pt idx="32">
                  <c:v>3050</c:v>
                </c:pt>
                <c:pt idx="33">
                  <c:v>3605.5</c:v>
                </c:pt>
                <c:pt idx="34">
                  <c:v>4555.5</c:v>
                </c:pt>
                <c:pt idx="35">
                  <c:v>4711</c:v>
                </c:pt>
                <c:pt idx="36">
                  <c:v>4835</c:v>
                </c:pt>
                <c:pt idx="37">
                  <c:v>5725.5</c:v>
                </c:pt>
                <c:pt idx="38">
                  <c:v>5725.5</c:v>
                </c:pt>
                <c:pt idx="39">
                  <c:v>6009</c:v>
                </c:pt>
                <c:pt idx="40">
                  <c:v>6610</c:v>
                </c:pt>
                <c:pt idx="41">
                  <c:v>6610</c:v>
                </c:pt>
                <c:pt idx="42">
                  <c:v>6610</c:v>
                </c:pt>
                <c:pt idx="43">
                  <c:v>6610</c:v>
                </c:pt>
                <c:pt idx="44">
                  <c:v>6690</c:v>
                </c:pt>
                <c:pt idx="45">
                  <c:v>7538</c:v>
                </c:pt>
                <c:pt idx="46">
                  <c:v>7538</c:v>
                </c:pt>
                <c:pt idx="47">
                  <c:v>7538</c:v>
                </c:pt>
                <c:pt idx="48">
                  <c:v>7538</c:v>
                </c:pt>
                <c:pt idx="49">
                  <c:v>7625</c:v>
                </c:pt>
                <c:pt idx="50">
                  <c:v>7625</c:v>
                </c:pt>
                <c:pt idx="51">
                  <c:v>7689</c:v>
                </c:pt>
                <c:pt idx="52">
                  <c:v>7911.5</c:v>
                </c:pt>
                <c:pt idx="53">
                  <c:v>7911.5</c:v>
                </c:pt>
                <c:pt idx="54">
                  <c:v>7911.5</c:v>
                </c:pt>
                <c:pt idx="55">
                  <c:v>7911.5</c:v>
                </c:pt>
                <c:pt idx="56">
                  <c:v>7949.5</c:v>
                </c:pt>
                <c:pt idx="57">
                  <c:v>8825.5</c:v>
                </c:pt>
                <c:pt idx="58">
                  <c:v>8825.5</c:v>
                </c:pt>
                <c:pt idx="59">
                  <c:v>8825.5</c:v>
                </c:pt>
                <c:pt idx="60">
                  <c:v>8825.5</c:v>
                </c:pt>
                <c:pt idx="61">
                  <c:v>8943</c:v>
                </c:pt>
                <c:pt idx="62">
                  <c:v>9757.5</c:v>
                </c:pt>
                <c:pt idx="63">
                  <c:v>9860.5</c:v>
                </c:pt>
                <c:pt idx="64">
                  <c:v>9942</c:v>
                </c:pt>
              </c:numCache>
            </c:numRef>
          </c:xVal>
          <c:yVal>
            <c:numRef>
              <c:f>'A (2)'!$U$21:$U$566</c:f>
              <c:numCache>
                <c:formatCode>General</c:formatCode>
                <c:ptCount val="5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0D2-4B3B-90DA-BB3307DAF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4144"/>
        <c:axId val="1"/>
      </c:scatterChart>
      <c:valAx>
        <c:axId val="60597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7297297297296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972972972973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41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783783783783782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7297297297298"/>
          <c:y val="0.14634168126798494"/>
          <c:w val="0.83243243243243248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(old)'!$H$21:$H$1005</c:f>
              <c:numCache>
                <c:formatCode>General</c:formatCode>
                <c:ptCount val="985"/>
                <c:pt idx="0">
                  <c:v>9.5150429988279939E-3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81-4997-A7F8-E0CAB1187E57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2.9999999999999997E-4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3.3E-3</c:v>
                  </c:pt>
                  <c:pt idx="86">
                    <c:v>5.0000000000000001E-4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5.0000000000000001E-4</c:v>
                  </c:pt>
                  <c:pt idx="92">
                    <c:v>5.9999999999999995E-4</c:v>
                  </c:pt>
                  <c:pt idx="93">
                    <c:v>4.0000000000000002E-4</c:v>
                  </c:pt>
                  <c:pt idx="94">
                    <c:v>5.0000000000000001E-4</c:v>
                  </c:pt>
                  <c:pt idx="95">
                    <c:v>2.5000000000000001E-3</c:v>
                  </c:pt>
                  <c:pt idx="96">
                    <c:v>3.3E-3</c:v>
                  </c:pt>
                  <c:pt idx="97">
                    <c:v>2.0999999999999999E-3</c:v>
                  </c:pt>
                  <c:pt idx="98">
                    <c:v>2.0000000000000001E-4</c:v>
                  </c:pt>
                </c:numCache>
              </c:numRef>
            </c:plus>
            <c:min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2.9999999999999997E-4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3.3E-3</c:v>
                  </c:pt>
                  <c:pt idx="86">
                    <c:v>5.0000000000000001E-4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5.0000000000000001E-4</c:v>
                  </c:pt>
                  <c:pt idx="92">
                    <c:v>5.9999999999999995E-4</c:v>
                  </c:pt>
                  <c:pt idx="93">
                    <c:v>4.0000000000000002E-4</c:v>
                  </c:pt>
                  <c:pt idx="94">
                    <c:v>5.0000000000000001E-4</c:v>
                  </c:pt>
                  <c:pt idx="95">
                    <c:v>2.5000000000000001E-3</c:v>
                  </c:pt>
                  <c:pt idx="96">
                    <c:v>3.3E-3</c:v>
                  </c:pt>
                  <c:pt idx="97">
                    <c:v>2.0999999999999999E-3</c:v>
                  </c:pt>
                  <c:pt idx="9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(old)'!$I$21:$I$1005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81-4997-A7F8-E0CAB1187E57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</c:numCache>
              </c:numRef>
            </c:plus>
            <c:min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(old)'!$J$21:$J$1005</c:f>
              <c:numCache>
                <c:formatCode>General</c:formatCode>
                <c:ptCount val="985"/>
                <c:pt idx="17">
                  <c:v>6.7554449997260235E-3</c:v>
                </c:pt>
                <c:pt idx="32">
                  <c:v>4.804530501132831E-3</c:v>
                </c:pt>
                <c:pt idx="33">
                  <c:v>5.1280690022394992E-3</c:v>
                </c:pt>
                <c:pt idx="34">
                  <c:v>3.2222230001934804E-3</c:v>
                </c:pt>
                <c:pt idx="35">
                  <c:v>5.2457615020102821E-3</c:v>
                </c:pt>
                <c:pt idx="37">
                  <c:v>3.4634540061233565E-3</c:v>
                </c:pt>
                <c:pt idx="39">
                  <c:v>2.0114580038352869E-3</c:v>
                </c:pt>
                <c:pt idx="41">
                  <c:v>4.4880740024382249E-3</c:v>
                </c:pt>
                <c:pt idx="43">
                  <c:v>7.5059710070490837E-3</c:v>
                </c:pt>
                <c:pt idx="45">
                  <c:v>7.5662849994841963E-3</c:v>
                </c:pt>
                <c:pt idx="47">
                  <c:v>1.7264222005906049E-2</c:v>
                </c:pt>
                <c:pt idx="48">
                  <c:v>1.8687760501052253E-2</c:v>
                </c:pt>
                <c:pt idx="49">
                  <c:v>1.8290387000888586E-2</c:v>
                </c:pt>
                <c:pt idx="50">
                  <c:v>1.7284850000578444E-2</c:v>
                </c:pt>
                <c:pt idx="54">
                  <c:v>3.3417295002436731E-2</c:v>
                </c:pt>
                <c:pt idx="85">
                  <c:v>8.3709610997175332E-2</c:v>
                </c:pt>
                <c:pt idx="95">
                  <c:v>9.0802758502832148E-2</c:v>
                </c:pt>
                <c:pt idx="96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81-4997-A7F8-E0CAB1187E57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</c:numCache>
              </c:numRef>
            </c:plus>
            <c:minus>
              <c:numRef>
                <c:f>'A (old)'!$D$21:$D$102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(old)'!$K$21:$K$1005</c:f>
              <c:numCache>
                <c:formatCode>General</c:formatCode>
                <c:ptCount val="985"/>
                <c:pt idx="3">
                  <c:v>-6.3900825043674558E-3</c:v>
                </c:pt>
                <c:pt idx="4">
                  <c:v>-7.1331199433188885E-4</c:v>
                </c:pt>
                <c:pt idx="5">
                  <c:v>-3.0267830807133578E-3</c:v>
                </c:pt>
                <c:pt idx="6">
                  <c:v>2.35385014093481E-5</c:v>
                </c:pt>
                <c:pt idx="7">
                  <c:v>1.6495490053785034E-3</c:v>
                </c:pt>
                <c:pt idx="8">
                  <c:v>8.0194506153929979E-5</c:v>
                </c:pt>
                <c:pt idx="9">
                  <c:v>2.1758935035904869E-3</c:v>
                </c:pt>
                <c:pt idx="10">
                  <c:v>2.418669500912074E-3</c:v>
                </c:pt>
                <c:pt idx="11">
                  <c:v>5.0194420764455572E-3</c:v>
                </c:pt>
                <c:pt idx="12">
                  <c:v>9.4298041221918538E-4</c:v>
                </c:pt>
                <c:pt idx="13">
                  <c:v>5.0665187809499912E-3</c:v>
                </c:pt>
                <c:pt idx="14">
                  <c:v>4.3606730905594304E-3</c:v>
                </c:pt>
                <c:pt idx="15">
                  <c:v>2.0842116282437928E-3</c:v>
                </c:pt>
                <c:pt idx="16">
                  <c:v>4.7785198476049118E-3</c:v>
                </c:pt>
                <c:pt idx="18">
                  <c:v>8.8513869559392333E-4</c:v>
                </c:pt>
                <c:pt idx="19">
                  <c:v>4.1086772034759633E-3</c:v>
                </c:pt>
                <c:pt idx="20">
                  <c:v>1.1322155332891271E-3</c:v>
                </c:pt>
                <c:pt idx="21">
                  <c:v>1.5263693712768145E-3</c:v>
                </c:pt>
                <c:pt idx="22">
                  <c:v>3.8499080037581734E-3</c:v>
                </c:pt>
                <c:pt idx="23">
                  <c:v>4.3440621375339106E-3</c:v>
                </c:pt>
                <c:pt idx="24">
                  <c:v>3.2676004993845709E-3</c:v>
                </c:pt>
                <c:pt idx="25">
                  <c:v>4.7911391011439264E-3</c:v>
                </c:pt>
                <c:pt idx="26">
                  <c:v>4.6029855002416298E-3</c:v>
                </c:pt>
                <c:pt idx="27">
                  <c:v>2.5686822118586861E-3</c:v>
                </c:pt>
                <c:pt idx="28">
                  <c:v>4.7689910061308183E-3</c:v>
                </c:pt>
                <c:pt idx="29">
                  <c:v>3.3866835001390427E-3</c:v>
                </c:pt>
                <c:pt idx="30">
                  <c:v>4.8749915004009381E-3</c:v>
                </c:pt>
                <c:pt idx="31">
                  <c:v>2.4045304962783121E-3</c:v>
                </c:pt>
                <c:pt idx="36">
                  <c:v>5.9399154997663572E-3</c:v>
                </c:pt>
                <c:pt idx="38">
                  <c:v>3.9934564993018284E-3</c:v>
                </c:pt>
                <c:pt idx="40">
                  <c:v>1.2468429995351471E-3</c:v>
                </c:pt>
                <c:pt idx="42">
                  <c:v>7.5059710070490837E-3</c:v>
                </c:pt>
                <c:pt idx="44">
                  <c:v>7.5662849994841963E-3</c:v>
                </c:pt>
                <c:pt idx="46">
                  <c:v>1.7263295005250257E-2</c:v>
                </c:pt>
                <c:pt idx="51">
                  <c:v>2.3536123502708506E-2</c:v>
                </c:pt>
                <c:pt idx="52">
                  <c:v>3.335927350417478E-2</c:v>
                </c:pt>
                <c:pt idx="53">
                  <c:v>3.197974700742634E-2</c:v>
                </c:pt>
                <c:pt idx="55">
                  <c:v>4.6139363505062647E-2</c:v>
                </c:pt>
                <c:pt idx="56">
                  <c:v>4.620936349965632E-2</c:v>
                </c:pt>
                <c:pt idx="57">
                  <c:v>4.6539363502233755E-2</c:v>
                </c:pt>
                <c:pt idx="58">
                  <c:v>4.6609363504103385E-2</c:v>
                </c:pt>
                <c:pt idx="59">
                  <c:v>5.1485693002177868E-2</c:v>
                </c:pt>
                <c:pt idx="60">
                  <c:v>5.677897000714438E-2</c:v>
                </c:pt>
                <c:pt idx="61">
                  <c:v>5.6828970002243295E-2</c:v>
                </c:pt>
                <c:pt idx="62">
                  <c:v>5.6878970004618168E-2</c:v>
                </c:pt>
                <c:pt idx="63">
                  <c:v>5.6898970004112925E-2</c:v>
                </c:pt>
                <c:pt idx="64">
                  <c:v>5.7178970004315488E-2</c:v>
                </c:pt>
                <c:pt idx="65">
                  <c:v>5.7218970003305003E-2</c:v>
                </c:pt>
                <c:pt idx="66">
                  <c:v>5.7478970004012808E-2</c:v>
                </c:pt>
                <c:pt idx="67">
                  <c:v>5.7558970001991838E-2</c:v>
                </c:pt>
                <c:pt idx="68">
                  <c:v>5.6345129996770993E-2</c:v>
                </c:pt>
                <c:pt idx="69">
                  <c:v>6.737642599910032E-2</c:v>
                </c:pt>
                <c:pt idx="70">
                  <c:v>6.7546425998443738E-2</c:v>
                </c:pt>
                <c:pt idx="71">
                  <c:v>6.7786425999656785E-2</c:v>
                </c:pt>
                <c:pt idx="72">
                  <c:v>6.8246425995312165E-2</c:v>
                </c:pt>
                <c:pt idx="73">
                  <c:v>6.5642124995065387E-2</c:v>
                </c:pt>
                <c:pt idx="74">
                  <c:v>6.584212499728892E-2</c:v>
                </c:pt>
                <c:pt idx="75">
                  <c:v>5.4775053002231289E-2</c:v>
                </c:pt>
                <c:pt idx="76">
                  <c:v>7.1309685503365472E-2</c:v>
                </c:pt>
                <c:pt idx="77">
                  <c:v>7.1499685502203647E-2</c:v>
                </c:pt>
                <c:pt idx="78">
                  <c:v>7.1669685501547065E-2</c:v>
                </c:pt>
                <c:pt idx="79">
                  <c:v>7.1979685497353785E-2</c:v>
                </c:pt>
                <c:pt idx="80">
                  <c:v>7.5918611502856947E-2</c:v>
                </c:pt>
                <c:pt idx="81">
                  <c:v>8.3018063502095174E-2</c:v>
                </c:pt>
                <c:pt idx="82">
                  <c:v>8.3078063500579447E-2</c:v>
                </c:pt>
                <c:pt idx="83">
                  <c:v>8.3368063496891409E-2</c:v>
                </c:pt>
                <c:pt idx="84">
                  <c:v>8.3598063501995057E-2</c:v>
                </c:pt>
                <c:pt idx="86">
                  <c:v>9.0653827501228079E-2</c:v>
                </c:pt>
                <c:pt idx="87">
                  <c:v>8.915137049916666E-2</c:v>
                </c:pt>
                <c:pt idx="88">
                  <c:v>9.0221370504877996E-2</c:v>
                </c:pt>
                <c:pt idx="89">
                  <c:v>9.0521370504575316E-2</c:v>
                </c:pt>
                <c:pt idx="90">
                  <c:v>9.1281370499928016E-2</c:v>
                </c:pt>
                <c:pt idx="91">
                  <c:v>8.8954909006133676E-2</c:v>
                </c:pt>
                <c:pt idx="92">
                  <c:v>8.9934909003204666E-2</c:v>
                </c:pt>
                <c:pt idx="93">
                  <c:v>9.0564909005479421E-2</c:v>
                </c:pt>
                <c:pt idx="94">
                  <c:v>9.1734909001388587E-2</c:v>
                </c:pt>
                <c:pt idx="97">
                  <c:v>9.1780765003932174E-2</c:v>
                </c:pt>
                <c:pt idx="98">
                  <c:v>0.10235575200204039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81-4997-A7F8-E0CAB1187E57}"/>
            </c:ext>
          </c:extLst>
        </c:ser>
        <c:ser>
          <c:idx val="6"/>
          <c:order val="4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</c:numCache>
              </c:numRef>
            </c:plus>
            <c:minus>
              <c:numRef>
                <c:f>'A (old)'!$D$21:$D$102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2.9999999999999997E-4</c:v>
                  </c:pt>
                  <c:pt idx="6">
                    <c:v>1E-4</c:v>
                  </c:pt>
                  <c:pt idx="7">
                    <c:v>2.9999999999999997E-4</c:v>
                  </c:pt>
                  <c:pt idx="8">
                    <c:v>1E-4</c:v>
                  </c:pt>
                  <c:pt idx="9">
                    <c:v>1E-4</c:v>
                  </c:pt>
                  <c:pt idx="10">
                    <c:v>2.9999999999999997E-4</c:v>
                  </c:pt>
                  <c:pt idx="11">
                    <c:v>4.0000000000000002E-4</c:v>
                  </c:pt>
                  <c:pt idx="12">
                    <c:v>5.9999999999999995E-4</c:v>
                  </c:pt>
                  <c:pt idx="13">
                    <c:v>2.9999999999999997E-4</c:v>
                  </c:pt>
                  <c:pt idx="14">
                    <c:v>1E-4</c:v>
                  </c:pt>
                  <c:pt idx="15">
                    <c:v>1E-4</c:v>
                  </c:pt>
                  <c:pt idx="16">
                    <c:v>1E-4</c:v>
                  </c:pt>
                  <c:pt idx="17">
                    <c:v>2.9999999999999997E-4</c:v>
                  </c:pt>
                  <c:pt idx="18">
                    <c:v>2.9999999999999997E-4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6.9999999999999999E-4</c:v>
                  </c:pt>
                  <c:pt idx="22">
                    <c:v>4.0000000000000002E-4</c:v>
                  </c:pt>
                  <c:pt idx="23">
                    <c:v>8.0000000000000004E-4</c:v>
                  </c:pt>
                  <c:pt idx="24">
                    <c:v>5.9999999999999995E-4</c:v>
                  </c:pt>
                  <c:pt idx="25">
                    <c:v>4.0000000000000002E-4</c:v>
                  </c:pt>
                  <c:pt idx="26">
                    <c:v>1E-4</c:v>
                  </c:pt>
                  <c:pt idx="27">
                    <c:v>6.9999999999999999E-4</c:v>
                  </c:pt>
                  <c:pt idx="28">
                    <c:v>1E-4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4.0000000000000002E-4</c:v>
                  </c:pt>
                  <c:pt idx="32">
                    <c:v>1.5E-3</c:v>
                  </c:pt>
                  <c:pt idx="33">
                    <c:v>1.6000000000000001E-3</c:v>
                  </c:pt>
                  <c:pt idx="34">
                    <c:v>1.4E-3</c:v>
                  </c:pt>
                  <c:pt idx="35">
                    <c:v>8.0000000000000004E-4</c:v>
                  </c:pt>
                  <c:pt idx="36">
                    <c:v>1E-4</c:v>
                  </c:pt>
                  <c:pt idx="37">
                    <c:v>2.0999999999999999E-3</c:v>
                  </c:pt>
                  <c:pt idx="38">
                    <c:v>1E-4</c:v>
                  </c:pt>
                  <c:pt idx="39">
                    <c:v>8.0000000000000004E-4</c:v>
                  </c:pt>
                  <c:pt idx="40">
                    <c:v>1E-3</c:v>
                  </c:pt>
                  <c:pt idx="41">
                    <c:v>1E-3</c:v>
                  </c:pt>
                  <c:pt idx="42">
                    <c:v>5.0000000000000001E-4</c:v>
                  </c:pt>
                  <c:pt idx="43">
                    <c:v>5.0000000000000001E-4</c:v>
                  </c:pt>
                  <c:pt idx="44">
                    <c:v>5.0000000000000001E-4</c:v>
                  </c:pt>
                  <c:pt idx="45">
                    <c:v>5.0000000000000001E-4</c:v>
                  </c:pt>
                  <c:pt idx="46">
                    <c:v>2.9999999999999997E-4</c:v>
                  </c:pt>
                  <c:pt idx="47">
                    <c:v>2.5000000000000001E-3</c:v>
                  </c:pt>
                  <c:pt idx="48">
                    <c:v>1E-4</c:v>
                  </c:pt>
                  <c:pt idx="49">
                    <c:v>2.0000000000000001E-4</c:v>
                  </c:pt>
                  <c:pt idx="50">
                    <c:v>5.9999999999999995E-4</c:v>
                  </c:pt>
                  <c:pt idx="51">
                    <c:v>2.9999999999999997E-4</c:v>
                  </c:pt>
                  <c:pt idx="52">
                    <c:v>2.9999999999999997E-4</c:v>
                  </c:pt>
                  <c:pt idx="53">
                    <c:v>5.9999999999999995E-4</c:v>
                  </c:pt>
                  <c:pt idx="54">
                    <c:v>1E-4</c:v>
                  </c:pt>
                  <c:pt idx="55">
                    <c:v>0</c:v>
                  </c:pt>
                  <c:pt idx="56">
                    <c:v>2.0000000000000001E-4</c:v>
                  </c:pt>
                  <c:pt idx="57">
                    <c:v>0</c:v>
                  </c:pt>
                  <c:pt idx="58">
                    <c:v>2.9999999999999997E-4</c:v>
                  </c:pt>
                  <c:pt idx="59">
                    <c:v>4.0000000000000002E-4</c:v>
                  </c:pt>
                  <c:pt idx="60">
                    <c:v>0</c:v>
                  </c:pt>
                  <c:pt idx="61">
                    <c:v>2.9999999999999997E-4</c:v>
                  </c:pt>
                  <c:pt idx="62">
                    <c:v>0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1E-4</c:v>
                  </c:pt>
                  <c:pt idx="68">
                    <c:v>5.0000000000000001E-4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2.9999999999999997E-4</c:v>
                  </c:pt>
                  <c:pt idx="73">
                    <c:v>2.0000000000000001E-4</c:v>
                  </c:pt>
                  <c:pt idx="74">
                    <c:v>4.0000000000000002E-4</c:v>
                  </c:pt>
                  <c:pt idx="75">
                    <c:v>5.9999999999999995E-4</c:v>
                  </c:pt>
                  <c:pt idx="76">
                    <c:v>2.0000000000000001E-4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81-4997-A7F8-E0CAB1187E57}"/>
            </c:ext>
          </c:extLst>
        </c:ser>
        <c:ser>
          <c:idx val="7"/>
          <c:order val="5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(old)'!$F$21:$F$1005</c:f>
              <c:numCache>
                <c:formatCode>General</c:formatCode>
                <c:ptCount val="985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(old)'!$O$21:$O$1005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81-4997-A7F8-E0CAB1187E57}"/>
            </c:ext>
          </c:extLst>
        </c:ser>
        <c:ser>
          <c:idx val="8"/>
          <c:order val="6"/>
          <c:tx>
            <c:strRef>
              <c:f>'A (old)'!$W$1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(old)'!$V$2:$V$17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</c:numCache>
            </c:numRef>
          </c:xVal>
          <c:yVal>
            <c:numRef>
              <c:f>'A (old)'!$W$2:$W$17</c:f>
              <c:numCache>
                <c:formatCode>General</c:formatCode>
                <c:ptCount val="16"/>
                <c:pt idx="0">
                  <c:v>-1.6984957863407548E-3</c:v>
                </c:pt>
                <c:pt idx="1">
                  <c:v>5.0343819459152273E-3</c:v>
                </c:pt>
                <c:pt idx="2">
                  <c:v>1.2418296972537738E-2</c:v>
                </c:pt>
                <c:pt idx="3">
                  <c:v>2.0453249293526779E-2</c:v>
                </c:pt>
                <c:pt idx="4">
                  <c:v>2.9139238908882342E-2</c:v>
                </c:pt>
                <c:pt idx="5">
                  <c:v>3.8476265818604437E-2</c:v>
                </c:pt>
                <c:pt idx="6">
                  <c:v>4.8464330022693056E-2</c:v>
                </c:pt>
                <c:pt idx="7">
                  <c:v>5.9103431521148199E-2</c:v>
                </c:pt>
                <c:pt idx="8">
                  <c:v>7.039357031396988E-2</c:v>
                </c:pt>
                <c:pt idx="9">
                  <c:v>8.2334746401158079E-2</c:v>
                </c:pt>
                <c:pt idx="10">
                  <c:v>9.4926959782712816E-2</c:v>
                </c:pt>
                <c:pt idx="11">
                  <c:v>0.10817021045863408</c:v>
                </c:pt>
                <c:pt idx="12">
                  <c:v>0.12206449842892188</c:v>
                </c:pt>
                <c:pt idx="13">
                  <c:v>0.13660982369357619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81-4997-A7F8-E0CAB1187E57}"/>
            </c:ext>
          </c:extLst>
        </c:ser>
        <c:ser>
          <c:idx val="9"/>
          <c:order val="7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C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(old)'!$F$21:$F$566</c:f>
              <c:numCache>
                <c:formatCode>General</c:formatCode>
                <c:ptCount val="546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-1072.5</c:v>
                </c:pt>
                <c:pt idx="4">
                  <c:v>-1056</c:v>
                </c:pt>
                <c:pt idx="5">
                  <c:v>-179</c:v>
                </c:pt>
                <c:pt idx="6">
                  <c:v>0.5</c:v>
                </c:pt>
                <c:pt idx="7">
                  <c:v>137</c:v>
                </c:pt>
                <c:pt idx="8">
                  <c:v>528.5</c:v>
                </c:pt>
                <c:pt idx="9">
                  <c:v>615.5</c:v>
                </c:pt>
                <c:pt idx="10">
                  <c:v>703.5</c:v>
                </c:pt>
                <c:pt idx="11">
                  <c:v>746</c:v>
                </c:pt>
                <c:pt idx="12">
                  <c:v>746.5</c:v>
                </c:pt>
                <c:pt idx="13">
                  <c:v>747</c:v>
                </c:pt>
                <c:pt idx="14">
                  <c:v>749</c:v>
                </c:pt>
                <c:pt idx="15">
                  <c:v>749.5</c:v>
                </c:pt>
                <c:pt idx="16">
                  <c:v>760</c:v>
                </c:pt>
                <c:pt idx="17">
                  <c:v>785</c:v>
                </c:pt>
                <c:pt idx="18">
                  <c:v>800.5</c:v>
                </c:pt>
                <c:pt idx="19">
                  <c:v>801</c:v>
                </c:pt>
                <c:pt idx="20">
                  <c:v>801.5</c:v>
                </c:pt>
                <c:pt idx="21">
                  <c:v>803.5</c:v>
                </c:pt>
                <c:pt idx="22">
                  <c:v>804</c:v>
                </c:pt>
                <c:pt idx="23">
                  <c:v>806</c:v>
                </c:pt>
                <c:pt idx="24">
                  <c:v>806.5</c:v>
                </c:pt>
                <c:pt idx="25">
                  <c:v>807</c:v>
                </c:pt>
                <c:pt idx="26">
                  <c:v>811.5</c:v>
                </c:pt>
                <c:pt idx="27">
                  <c:v>866</c:v>
                </c:pt>
                <c:pt idx="28">
                  <c:v>883</c:v>
                </c:pt>
                <c:pt idx="29">
                  <c:v>885.5</c:v>
                </c:pt>
                <c:pt idx="30">
                  <c:v>889.5</c:v>
                </c:pt>
                <c:pt idx="31">
                  <c:v>896.5</c:v>
                </c:pt>
                <c:pt idx="32">
                  <c:v>896.5</c:v>
                </c:pt>
                <c:pt idx="33">
                  <c:v>897</c:v>
                </c:pt>
                <c:pt idx="34">
                  <c:v>899</c:v>
                </c:pt>
                <c:pt idx="35">
                  <c:v>899.5</c:v>
                </c:pt>
                <c:pt idx="36">
                  <c:v>901.5</c:v>
                </c:pt>
                <c:pt idx="37">
                  <c:v>902</c:v>
                </c:pt>
                <c:pt idx="38">
                  <c:v>934.5</c:v>
                </c:pt>
                <c:pt idx="39">
                  <c:v>954</c:v>
                </c:pt>
                <c:pt idx="40">
                  <c:v>959</c:v>
                </c:pt>
                <c:pt idx="41">
                  <c:v>962</c:v>
                </c:pt>
                <c:pt idx="42">
                  <c:v>1623</c:v>
                </c:pt>
                <c:pt idx="43">
                  <c:v>1623</c:v>
                </c:pt>
                <c:pt idx="44">
                  <c:v>1705</c:v>
                </c:pt>
                <c:pt idx="45">
                  <c:v>1705</c:v>
                </c:pt>
                <c:pt idx="46">
                  <c:v>2835</c:v>
                </c:pt>
                <c:pt idx="47">
                  <c:v>2886</c:v>
                </c:pt>
                <c:pt idx="48">
                  <c:v>2886.5</c:v>
                </c:pt>
                <c:pt idx="49">
                  <c:v>3031</c:v>
                </c:pt>
                <c:pt idx="50">
                  <c:v>3050</c:v>
                </c:pt>
                <c:pt idx="51">
                  <c:v>3605.5</c:v>
                </c:pt>
                <c:pt idx="52">
                  <c:v>4555.5</c:v>
                </c:pt>
                <c:pt idx="53">
                  <c:v>4711</c:v>
                </c:pt>
                <c:pt idx="54">
                  <c:v>4835</c:v>
                </c:pt>
                <c:pt idx="55">
                  <c:v>5725.5</c:v>
                </c:pt>
                <c:pt idx="56">
                  <c:v>5725.5</c:v>
                </c:pt>
                <c:pt idx="57">
                  <c:v>5725.5</c:v>
                </c:pt>
                <c:pt idx="58">
                  <c:v>5725.5</c:v>
                </c:pt>
                <c:pt idx="59">
                  <c:v>6009</c:v>
                </c:pt>
                <c:pt idx="60">
                  <c:v>6610</c:v>
                </c:pt>
                <c:pt idx="61">
                  <c:v>6610</c:v>
                </c:pt>
                <c:pt idx="62">
                  <c:v>6610</c:v>
                </c:pt>
                <c:pt idx="63">
                  <c:v>6610</c:v>
                </c:pt>
                <c:pt idx="64">
                  <c:v>6610</c:v>
                </c:pt>
                <c:pt idx="65">
                  <c:v>6610</c:v>
                </c:pt>
                <c:pt idx="66">
                  <c:v>6610</c:v>
                </c:pt>
                <c:pt idx="67">
                  <c:v>6610</c:v>
                </c:pt>
                <c:pt idx="68">
                  <c:v>6690</c:v>
                </c:pt>
                <c:pt idx="69">
                  <c:v>7538</c:v>
                </c:pt>
                <c:pt idx="70">
                  <c:v>7538</c:v>
                </c:pt>
                <c:pt idx="71">
                  <c:v>7538</c:v>
                </c:pt>
                <c:pt idx="72">
                  <c:v>7538</c:v>
                </c:pt>
                <c:pt idx="73">
                  <c:v>7625</c:v>
                </c:pt>
                <c:pt idx="74">
                  <c:v>7625</c:v>
                </c:pt>
                <c:pt idx="75">
                  <c:v>7689</c:v>
                </c:pt>
                <c:pt idx="76">
                  <c:v>7911.5</c:v>
                </c:pt>
                <c:pt idx="77">
                  <c:v>7911.5</c:v>
                </c:pt>
                <c:pt idx="78">
                  <c:v>7911.5</c:v>
                </c:pt>
                <c:pt idx="79">
                  <c:v>7911.5</c:v>
                </c:pt>
                <c:pt idx="80">
                  <c:v>7949.5</c:v>
                </c:pt>
                <c:pt idx="81">
                  <c:v>8825.5</c:v>
                </c:pt>
                <c:pt idx="82">
                  <c:v>8825.5</c:v>
                </c:pt>
                <c:pt idx="83">
                  <c:v>8825.5</c:v>
                </c:pt>
                <c:pt idx="84">
                  <c:v>8825.5</c:v>
                </c:pt>
                <c:pt idx="85">
                  <c:v>8943</c:v>
                </c:pt>
                <c:pt idx="86">
                  <c:v>9757.5</c:v>
                </c:pt>
                <c:pt idx="87">
                  <c:v>9816.5</c:v>
                </c:pt>
                <c:pt idx="88">
                  <c:v>9816.5</c:v>
                </c:pt>
                <c:pt idx="89">
                  <c:v>9816.5</c:v>
                </c:pt>
                <c:pt idx="90">
                  <c:v>9816.5</c:v>
                </c:pt>
                <c:pt idx="91">
                  <c:v>9817</c:v>
                </c:pt>
                <c:pt idx="92">
                  <c:v>9817</c:v>
                </c:pt>
                <c:pt idx="93">
                  <c:v>9817</c:v>
                </c:pt>
                <c:pt idx="94">
                  <c:v>9817</c:v>
                </c:pt>
                <c:pt idx="95">
                  <c:v>9860.5</c:v>
                </c:pt>
                <c:pt idx="96">
                  <c:v>9942</c:v>
                </c:pt>
                <c:pt idx="97">
                  <c:v>9945</c:v>
                </c:pt>
                <c:pt idx="98">
                  <c:v>12776</c:v>
                </c:pt>
              </c:numCache>
            </c:numRef>
          </c:xVal>
          <c:yVal>
            <c:numRef>
              <c:f>'A (old)'!$U$21:$U$566</c:f>
              <c:numCache>
                <c:formatCode>General</c:formatCode>
                <c:ptCount val="5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81-4997-A7F8-E0CAB1187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67584"/>
        <c:axId val="1"/>
      </c:scatterChart>
      <c:valAx>
        <c:axId val="605967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7297297297296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972972972973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67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LiTE residuals &amp; Quad fit</a:t>
            </a:r>
          </a:p>
        </c:rich>
      </c:tx>
      <c:layout>
        <c:manualLayout>
          <c:xMode val="edge"/>
          <c:yMode val="edge"/>
          <c:x val="0.31691092541528182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456146008542"/>
          <c:y val="0.14285755806349418"/>
          <c:w val="0.84154515434183741"/>
          <c:h val="0.66964480342262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Active!$V$20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Active!$V$21:$V$992</c:f>
              <c:numCache>
                <c:formatCode>General</c:formatCode>
                <c:ptCount val="972"/>
                <c:pt idx="0">
                  <c:v>0.1976240545804881</c:v>
                </c:pt>
                <c:pt idx="1">
                  <c:v>6.579542607131933E-2</c:v>
                </c:pt>
                <c:pt idx="2">
                  <c:v>5.3270204633558853E-2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21-47A8-87F3-573FB5D9C5E7}"/>
            </c:ext>
          </c:extLst>
        </c:ser>
        <c:ser>
          <c:idx val="1"/>
          <c:order val="1"/>
          <c:tx>
            <c:strRef>
              <c:f>Active!$W$20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plus>
            <c:min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Active!$W$21:$W$992</c:f>
              <c:numCache>
                <c:formatCode>General</c:formatCode>
                <c:ptCount val="972"/>
                <c:pt idx="141">
                  <c:v>5.3554706666659686E-2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21-47A8-87F3-573FB5D9C5E7}"/>
            </c:ext>
          </c:extLst>
        </c:ser>
        <c:ser>
          <c:idx val="3"/>
          <c:order val="2"/>
          <c:tx>
            <c:strRef>
              <c:f>Active!$X$20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plus>
            <c:min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Active!$X$21:$X$992</c:f>
              <c:numCache>
                <c:formatCode>General</c:formatCode>
                <c:ptCount val="972"/>
                <c:pt idx="20">
                  <c:v>3.0399750823534081E-2</c:v>
                </c:pt>
                <c:pt idx="44">
                  <c:v>2.7270056350565931E-2</c:v>
                </c:pt>
                <c:pt idx="45">
                  <c:v>2.7588289218443428E-2</c:v>
                </c:pt>
                <c:pt idx="46">
                  <c:v>2.5661218953621358E-2</c:v>
                </c:pt>
                <c:pt idx="47">
                  <c:v>2.7679450957426733E-2</c:v>
                </c:pt>
                <c:pt idx="49">
                  <c:v>2.5870608379045364E-2</c:v>
                </c:pt>
                <c:pt idx="51">
                  <c:v>2.3865709178227199E-2</c:v>
                </c:pt>
                <c:pt idx="53">
                  <c:v>2.6257099442828211E-2</c:v>
                </c:pt>
                <c:pt idx="54">
                  <c:v>2.2095011237178414E-2</c:v>
                </c:pt>
                <c:pt idx="56">
                  <c:v>2.1247400494037297E-2</c:v>
                </c:pt>
                <c:pt idx="59">
                  <c:v>1.7565543320372714E-2</c:v>
                </c:pt>
                <c:pt idx="60">
                  <c:v>1.8983328834906939E-2</c:v>
                </c:pt>
                <c:pt idx="61">
                  <c:v>1.6921430693415382E-2</c:v>
                </c:pt>
                <c:pt idx="62">
                  <c:v>1.5696768330637087E-2</c:v>
                </c:pt>
                <c:pt idx="64">
                  <c:v>1.5690436310325288E-2</c:v>
                </c:pt>
                <c:pt idx="67">
                  <c:v>1.1274812512128654E-2</c:v>
                </c:pt>
                <c:pt idx="92">
                  <c:v>2.3265304086175081E-2</c:v>
                </c:pt>
                <c:pt idx="102">
                  <c:v>2.6125977694093999E-2</c:v>
                </c:pt>
                <c:pt idx="103">
                  <c:v>2.6209344246920882E-2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21-47A8-87F3-573FB5D9C5E7}"/>
            </c:ext>
          </c:extLst>
        </c:ser>
        <c:ser>
          <c:idx val="4"/>
          <c:order val="3"/>
          <c:tx>
            <c:strRef>
              <c:f>Active!$Y$20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Active!$Y$21:$Y$992</c:f>
              <c:numCache>
                <c:formatCode>General</c:formatCode>
                <c:ptCount val="972"/>
                <c:pt idx="3">
                  <c:v>4.4390434597106308E-2</c:v>
                </c:pt>
                <c:pt idx="4">
                  <c:v>3.5331039341865253E-2</c:v>
                </c:pt>
                <c:pt idx="5">
                  <c:v>4.0862484846174697E-2</c:v>
                </c:pt>
                <c:pt idx="6">
                  <c:v>3.0402269504341752E-2</c:v>
                </c:pt>
                <c:pt idx="7">
                  <c:v>3.1690754043477355E-2</c:v>
                </c:pt>
                <c:pt idx="8">
                  <c:v>3.1957491689525733E-2</c:v>
                </c:pt>
                <c:pt idx="9">
                  <c:v>2.6401786784775179E-2</c:v>
                </c:pt>
                <c:pt idx="10">
                  <c:v>2.7594941541622033E-2</c:v>
                </c:pt>
                <c:pt idx="11">
                  <c:v>2.8880947930790931E-2</c:v>
                </c:pt>
                <c:pt idx="12">
                  <c:v>3.1880947927764136E-2</c:v>
                </c:pt>
                <c:pt idx="13">
                  <c:v>2.6918963621695515E-2</c:v>
                </c:pt>
                <c:pt idx="14">
                  <c:v>2.9073965054267629E-2</c:v>
                </c:pt>
                <c:pt idx="15">
                  <c:v>2.4992251168069569E-2</c:v>
                </c:pt>
                <c:pt idx="16">
                  <c:v>2.9110537132988598E-2</c:v>
                </c:pt>
                <c:pt idx="17">
                  <c:v>2.8383680009534902E-2</c:v>
                </c:pt>
                <c:pt idx="18">
                  <c:v>2.6101965234645641E-2</c:v>
                </c:pt>
                <c:pt idx="19">
                  <c:v>2.8685911970479427E-2</c:v>
                </c:pt>
                <c:pt idx="21">
                  <c:v>2.4366105310060896E-2</c:v>
                </c:pt>
                <c:pt idx="22">
                  <c:v>2.7584371947642308E-2</c:v>
                </c:pt>
                <c:pt idx="23">
                  <c:v>2.4602638228505731E-2</c:v>
                </c:pt>
                <c:pt idx="24">
                  <c:v>2.497570208478516E-2</c:v>
                </c:pt>
                <c:pt idx="25">
                  <c:v>2.7293967775508767E-2</c:v>
                </c:pt>
                <c:pt idx="26">
                  <c:v>2.7767028357809271E-2</c:v>
                </c:pt>
                <c:pt idx="27">
                  <c:v>2.6685292885826724E-2</c:v>
                </c:pt>
                <c:pt idx="28">
                  <c:v>2.8203557475425717E-2</c:v>
                </c:pt>
                <c:pt idx="29">
                  <c:v>2.7967929745191297E-2</c:v>
                </c:pt>
                <c:pt idx="30">
                  <c:v>2.5357523349491203E-2</c:v>
                </c:pt>
                <c:pt idx="31">
                  <c:v>2.6148738768673144E-2</c:v>
                </c:pt>
                <c:pt idx="32">
                  <c:v>2.8248738773830342E-2</c:v>
                </c:pt>
                <c:pt idx="33">
                  <c:v>2.834873877130413E-2</c:v>
                </c:pt>
                <c:pt idx="34">
                  <c:v>2.0966981373000321E-2</c:v>
                </c:pt>
                <c:pt idx="35">
                  <c:v>2.1666981377144706E-2</c:v>
                </c:pt>
                <c:pt idx="36">
                  <c:v>2.336698137785484E-2</c:v>
                </c:pt>
                <c:pt idx="37">
                  <c:v>2.4739950036256394E-2</c:v>
                </c:pt>
                <c:pt idx="38">
                  <c:v>2.4739950036256394E-2</c:v>
                </c:pt>
                <c:pt idx="39">
                  <c:v>2.5539950037874567E-2</c:v>
                </c:pt>
                <c:pt idx="40">
                  <c:v>2.7377703445597406E-2</c:v>
                </c:pt>
                <c:pt idx="41">
                  <c:v>2.5968889448270853E-2</c:v>
                </c:pt>
                <c:pt idx="42">
                  <c:v>2.7414778031983549E-2</c:v>
                </c:pt>
                <c:pt idx="43">
                  <c:v>2.4870056345711412E-2</c:v>
                </c:pt>
                <c:pt idx="48">
                  <c:v>2.8352377234747195E-2</c:v>
                </c:pt>
                <c:pt idx="50">
                  <c:v>2.6055263196943165E-2</c:v>
                </c:pt>
                <c:pt idx="52">
                  <c:v>2.3047833172341256E-2</c:v>
                </c:pt>
                <c:pt idx="55">
                  <c:v>2.2095011237178414E-2</c:v>
                </c:pt>
                <c:pt idx="57">
                  <c:v>2.1247400494037297E-2</c:v>
                </c:pt>
                <c:pt idx="58">
                  <c:v>1.8151157262153481E-2</c:v>
                </c:pt>
                <c:pt idx="63">
                  <c:v>1.5525371004311278E-2</c:v>
                </c:pt>
                <c:pt idx="65">
                  <c:v>1.4398540577681702E-2</c:v>
                </c:pt>
                <c:pt idx="66">
                  <c:v>1.124544216956299E-2</c:v>
                </c:pt>
                <c:pt idx="68">
                  <c:v>1.4176431816928951E-2</c:v>
                </c:pt>
                <c:pt idx="69">
                  <c:v>1.4576431821376017E-2</c:v>
                </c:pt>
                <c:pt idx="70">
                  <c:v>1.6413228943573957E-2</c:v>
                </c:pt>
                <c:pt idx="71">
                  <c:v>1.5552100209216428E-2</c:v>
                </c:pt>
                <c:pt idx="72">
                  <c:v>1.5622100211086058E-2</c:v>
                </c:pt>
                <c:pt idx="73">
                  <c:v>1.5942100210278136E-2</c:v>
                </c:pt>
                <c:pt idx="74">
                  <c:v>1.6282100208964971E-2</c:v>
                </c:pt>
                <c:pt idx="75">
                  <c:v>1.4270817255730532E-2</c:v>
                </c:pt>
                <c:pt idx="76">
                  <c:v>1.7357761516596099E-2</c:v>
                </c:pt>
                <c:pt idx="77">
                  <c:v>1.7527761515939516E-2</c:v>
                </c:pt>
                <c:pt idx="78">
                  <c:v>1.7767761517152564E-2</c:v>
                </c:pt>
                <c:pt idx="79">
                  <c:v>1.8227761512807944E-2</c:v>
                </c:pt>
                <c:pt idx="80">
                  <c:v>1.486822814260693E-2</c:v>
                </c:pt>
                <c:pt idx="81">
                  <c:v>1.5068228144830463E-2</c:v>
                </c:pt>
                <c:pt idx="83">
                  <c:v>1.8139616910659496E-2</c:v>
                </c:pt>
                <c:pt idx="84">
                  <c:v>1.8329616909497672E-2</c:v>
                </c:pt>
                <c:pt idx="85">
                  <c:v>1.8499616908841089E-2</c:v>
                </c:pt>
                <c:pt idx="86">
                  <c:v>1.8809616904647809E-2</c:v>
                </c:pt>
                <c:pt idx="87">
                  <c:v>2.2441701827867686E-2</c:v>
                </c:pt>
                <c:pt idx="88">
                  <c:v>2.3281349553148492E-2</c:v>
                </c:pt>
                <c:pt idx="89">
                  <c:v>2.3341349551632765E-2</c:v>
                </c:pt>
                <c:pt idx="90">
                  <c:v>2.3631349547944727E-2</c:v>
                </c:pt>
                <c:pt idx="91">
                  <c:v>2.3861349553048375E-2</c:v>
                </c:pt>
                <c:pt idx="93">
                  <c:v>2.6327956631827118E-2</c:v>
                </c:pt>
                <c:pt idx="94">
                  <c:v>2.4620349787975282E-2</c:v>
                </c:pt>
                <c:pt idx="95">
                  <c:v>2.5690349793686618E-2</c:v>
                </c:pt>
                <c:pt idx="96">
                  <c:v>2.5990349793383938E-2</c:v>
                </c:pt>
                <c:pt idx="97">
                  <c:v>2.6750349788736638E-2</c:v>
                </c:pt>
                <c:pt idx="98">
                  <c:v>2.4422197043465058E-2</c:v>
                </c:pt>
                <c:pt idx="99">
                  <c:v>2.5402197040536048E-2</c:v>
                </c:pt>
                <c:pt idx="100">
                  <c:v>2.6032197042810803E-2</c:v>
                </c:pt>
                <c:pt idx="101">
                  <c:v>2.7202197038719969E-2</c:v>
                </c:pt>
                <c:pt idx="104">
                  <c:v>2.6841662604922392E-2</c:v>
                </c:pt>
                <c:pt idx="105">
                  <c:v>3.0623771829731153E-2</c:v>
                </c:pt>
                <c:pt idx="106">
                  <c:v>3.0873771834329558E-2</c:v>
                </c:pt>
                <c:pt idx="107">
                  <c:v>3.0923771829428473E-2</c:v>
                </c:pt>
                <c:pt idx="108">
                  <c:v>3.0408314056679736E-2</c:v>
                </c:pt>
                <c:pt idx="109">
                  <c:v>3.1676086291909725E-2</c:v>
                </c:pt>
                <c:pt idx="110">
                  <c:v>3.289968284643259E-2</c:v>
                </c:pt>
                <c:pt idx="111">
                  <c:v>3.1817680579006621E-2</c:v>
                </c:pt>
                <c:pt idx="112">
                  <c:v>3.3141283125877052E-2</c:v>
                </c:pt>
                <c:pt idx="113">
                  <c:v>3.28753809497562E-2</c:v>
                </c:pt>
                <c:pt idx="114">
                  <c:v>3.2399032524269039E-2</c:v>
                </c:pt>
                <c:pt idx="115">
                  <c:v>3.3717305454703167E-2</c:v>
                </c:pt>
                <c:pt idx="116">
                  <c:v>3.2040963043637696E-2</c:v>
                </c:pt>
                <c:pt idx="117">
                  <c:v>3.2760696369432935E-2</c:v>
                </c:pt>
                <c:pt idx="118">
                  <c:v>3.4230696372315378E-2</c:v>
                </c:pt>
                <c:pt idx="119">
                  <c:v>3.4460696370143068E-2</c:v>
                </c:pt>
                <c:pt idx="120">
                  <c:v>3.5510696369083689E-2</c:v>
                </c:pt>
                <c:pt idx="121">
                  <c:v>3.3538541246536394E-2</c:v>
                </c:pt>
                <c:pt idx="122">
                  <c:v>3.4757141323857363E-2</c:v>
                </c:pt>
                <c:pt idx="123">
                  <c:v>3.2080864374638127E-2</c:v>
                </c:pt>
                <c:pt idx="124">
                  <c:v>3.4699494765144626E-2</c:v>
                </c:pt>
                <c:pt idx="125">
                  <c:v>3.2718150423132628E-2</c:v>
                </c:pt>
                <c:pt idx="126">
                  <c:v>3.4641884577354828E-2</c:v>
                </c:pt>
                <c:pt idx="127">
                  <c:v>3.3540535797819071E-2</c:v>
                </c:pt>
                <c:pt idx="128">
                  <c:v>3.248308961243368E-2</c:v>
                </c:pt>
                <c:pt idx="129">
                  <c:v>3.4479193584798978E-2</c:v>
                </c:pt>
                <c:pt idx="130">
                  <c:v>3.3398571989556244E-2</c:v>
                </c:pt>
                <c:pt idx="131">
                  <c:v>3.7570352697473566E-2</c:v>
                </c:pt>
                <c:pt idx="132">
                  <c:v>3.7496174496123427E-2</c:v>
                </c:pt>
                <c:pt idx="133">
                  <c:v>3.894884143339955E-2</c:v>
                </c:pt>
                <c:pt idx="134">
                  <c:v>3.9288841432086385E-2</c:v>
                </c:pt>
                <c:pt idx="135">
                  <c:v>4.227266507623572E-2</c:v>
                </c:pt>
                <c:pt idx="136">
                  <c:v>4.2492665070678053E-2</c:v>
                </c:pt>
                <c:pt idx="137">
                  <c:v>4.2592665075427798E-2</c:v>
                </c:pt>
                <c:pt idx="138">
                  <c:v>4.3172665075327681E-2</c:v>
                </c:pt>
                <c:pt idx="139">
                  <c:v>4.5166577240110153E-2</c:v>
                </c:pt>
                <c:pt idx="140">
                  <c:v>5.3231561981161711E-2</c:v>
                </c:pt>
                <c:pt idx="142">
                  <c:v>6.4380618314723692E-2</c:v>
                </c:pt>
                <c:pt idx="143">
                  <c:v>6.5575391523136239E-2</c:v>
                </c:pt>
                <c:pt idx="144">
                  <c:v>6.5575391523136239E-2</c:v>
                </c:pt>
                <c:pt idx="145">
                  <c:v>8.1434975685410957E-2</c:v>
                </c:pt>
                <c:pt idx="146">
                  <c:v>9.0047220022874866E-2</c:v>
                </c:pt>
                <c:pt idx="147">
                  <c:v>9.9628846027413911E-2</c:v>
                </c:pt>
                <c:pt idx="148">
                  <c:v>-0.11878737990599554</c:v>
                </c:pt>
                <c:pt idx="149">
                  <c:v>9.3249670520449454E-2</c:v>
                </c:pt>
                <c:pt idx="150">
                  <c:v>9.2882297237472766E-2</c:v>
                </c:pt>
                <c:pt idx="151">
                  <c:v>0.10003968037882661</c:v>
                </c:pt>
                <c:pt idx="152">
                  <c:v>0.10307129466930053</c:v>
                </c:pt>
                <c:pt idx="153">
                  <c:v>-2.4099213955210832E-2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21-47A8-87F3-573FB5D9C5E7}"/>
            </c:ext>
          </c:extLst>
        </c:ser>
        <c:ser>
          <c:idx val="8"/>
          <c:order val="4"/>
          <c:tx>
            <c:strRef>
              <c:f>Active!$AY$1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Active!$AY$2:$AY$127</c:f>
              <c:numCache>
                <c:formatCode>General</c:formatCode>
                <c:ptCount val="126"/>
                <c:pt idx="0">
                  <c:v>0.24919617362142088</c:v>
                </c:pt>
                <c:pt idx="1">
                  <c:v>0.24345156196544043</c:v>
                </c:pt>
                <c:pt idx="2">
                  <c:v>0.23777821474345973</c:v>
                </c:pt>
                <c:pt idx="3">
                  <c:v>0.23217613195547881</c:v>
                </c:pt>
                <c:pt idx="4">
                  <c:v>0.22664531360149764</c:v>
                </c:pt>
                <c:pt idx="5">
                  <c:v>0.22118575968151627</c:v>
                </c:pt>
                <c:pt idx="6">
                  <c:v>0.21579747019553461</c:v>
                </c:pt>
                <c:pt idx="7">
                  <c:v>0.21048044514355271</c:v>
                </c:pt>
                <c:pt idx="8">
                  <c:v>0.20523468452557059</c:v>
                </c:pt>
                <c:pt idx="9">
                  <c:v>0.20006018834158823</c:v>
                </c:pt>
                <c:pt idx="10">
                  <c:v>0.19495695659160561</c:v>
                </c:pt>
                <c:pt idx="11">
                  <c:v>0.18992498927562282</c:v>
                </c:pt>
                <c:pt idx="12">
                  <c:v>0.18496428639363974</c:v>
                </c:pt>
                <c:pt idx="13">
                  <c:v>0.18007484794565642</c:v>
                </c:pt>
                <c:pt idx="14">
                  <c:v>0.17525667393167288</c:v>
                </c:pt>
                <c:pt idx="15">
                  <c:v>0.17050976435168907</c:v>
                </c:pt>
                <c:pt idx="16">
                  <c:v>0.16583411920570504</c:v>
                </c:pt>
                <c:pt idx="17">
                  <c:v>0.1612297384937208</c:v>
                </c:pt>
                <c:pt idx="18">
                  <c:v>0.1566966222157363</c:v>
                </c:pt>
                <c:pt idx="19">
                  <c:v>0.15223477037175154</c:v>
                </c:pt>
                <c:pt idx="20">
                  <c:v>0.14784418296176655</c:v>
                </c:pt>
                <c:pt idx="21">
                  <c:v>0.14352485998578135</c:v>
                </c:pt>
                <c:pt idx="22">
                  <c:v>0.13927680144379589</c:v>
                </c:pt>
                <c:pt idx="23">
                  <c:v>0.13510000733581018</c:v>
                </c:pt>
                <c:pt idx="24">
                  <c:v>0.13099447766182426</c:v>
                </c:pt>
                <c:pt idx="25">
                  <c:v>0.12696021242183808</c:v>
                </c:pt>
                <c:pt idx="26">
                  <c:v>0.12299721161585166</c:v>
                </c:pt>
                <c:pt idx="27">
                  <c:v>0.11910547524386501</c:v>
                </c:pt>
                <c:pt idx="28">
                  <c:v>0.11528500330587813</c:v>
                </c:pt>
                <c:pt idx="29">
                  <c:v>0.11153579580189101</c:v>
                </c:pt>
                <c:pt idx="30">
                  <c:v>0.10785785273190363</c:v>
                </c:pt>
                <c:pt idx="31">
                  <c:v>0.10425117409591603</c:v>
                </c:pt>
                <c:pt idx="32">
                  <c:v>0.10071575989392817</c:v>
                </c:pt>
                <c:pt idx="33">
                  <c:v>9.7251610125940108E-2</c:v>
                </c:pt>
                <c:pt idx="34">
                  <c:v>9.3858724791951786E-2</c:v>
                </c:pt>
                <c:pt idx="35">
                  <c:v>9.0537103891963219E-2</c:v>
                </c:pt>
                <c:pt idx="36">
                  <c:v>8.728674742597442E-2</c:v>
                </c:pt>
                <c:pt idx="37">
                  <c:v>8.4107655393985375E-2</c:v>
                </c:pt>
                <c:pt idx="38">
                  <c:v>8.0999827795996099E-2</c:v>
                </c:pt>
                <c:pt idx="39">
                  <c:v>7.796326463200659E-2</c:v>
                </c:pt>
                <c:pt idx="40">
                  <c:v>7.499796590201685E-2</c:v>
                </c:pt>
                <c:pt idx="41">
                  <c:v>7.210393160602685E-2</c:v>
                </c:pt>
                <c:pt idx="42">
                  <c:v>6.9281161744036618E-2</c:v>
                </c:pt>
                <c:pt idx="43">
                  <c:v>6.6529656316046154E-2</c:v>
                </c:pt>
                <c:pt idx="44">
                  <c:v>6.3849415322055458E-2</c:v>
                </c:pt>
                <c:pt idx="45">
                  <c:v>6.1240438762064503E-2</c:v>
                </c:pt>
                <c:pt idx="46">
                  <c:v>5.8702726636073323E-2</c:v>
                </c:pt>
                <c:pt idx="47">
                  <c:v>5.6236278944081904E-2</c:v>
                </c:pt>
                <c:pt idx="48">
                  <c:v>5.3841095686090239E-2</c:v>
                </c:pt>
                <c:pt idx="49">
                  <c:v>5.1517176862098342E-2</c:v>
                </c:pt>
                <c:pt idx="50">
                  <c:v>4.9264522472106206E-2</c:v>
                </c:pt>
                <c:pt idx="51">
                  <c:v>4.7083132516113832E-2</c:v>
                </c:pt>
                <c:pt idx="52">
                  <c:v>4.4973006994121212E-2</c:v>
                </c:pt>
                <c:pt idx="53">
                  <c:v>4.2934145906128367E-2</c:v>
                </c:pt>
                <c:pt idx="54">
                  <c:v>4.0966549252135276E-2</c:v>
                </c:pt>
                <c:pt idx="55">
                  <c:v>3.9070217032141946E-2</c:v>
                </c:pt>
                <c:pt idx="56">
                  <c:v>3.7245149246148371E-2</c:v>
                </c:pt>
                <c:pt idx="57">
                  <c:v>3.549134589415457E-2</c:v>
                </c:pt>
                <c:pt idx="58">
                  <c:v>3.3808806976160524E-2</c:v>
                </c:pt>
                <c:pt idx="59">
                  <c:v>3.2197532492166239E-2</c:v>
                </c:pt>
                <c:pt idx="60">
                  <c:v>3.0657522442171715E-2</c:v>
                </c:pt>
                <c:pt idx="61">
                  <c:v>2.9188776826176953E-2</c:v>
                </c:pt>
                <c:pt idx="62">
                  <c:v>2.7791295644181955E-2</c:v>
                </c:pt>
                <c:pt idx="63">
                  <c:v>2.6465078896186715E-2</c:v>
                </c:pt>
                <c:pt idx="64">
                  <c:v>2.5210126582191243E-2</c:v>
                </c:pt>
                <c:pt idx="65">
                  <c:v>2.4026438702195525E-2</c:v>
                </c:pt>
                <c:pt idx="66">
                  <c:v>2.2914015256199571E-2</c:v>
                </c:pt>
                <c:pt idx="67">
                  <c:v>2.1872856244203379E-2</c:v>
                </c:pt>
                <c:pt idx="68">
                  <c:v>2.0902961666206952E-2</c:v>
                </c:pt>
                <c:pt idx="69">
                  <c:v>2.0004331522210275E-2</c:v>
                </c:pt>
                <c:pt idx="70">
                  <c:v>1.917696581221337E-2</c:v>
                </c:pt>
                <c:pt idx="71">
                  <c:v>1.8420864536216226E-2</c:v>
                </c:pt>
                <c:pt idx="72">
                  <c:v>1.773602769421884E-2</c:v>
                </c:pt>
                <c:pt idx="73">
                  <c:v>1.7122455286221215E-2</c:v>
                </c:pt>
                <c:pt idx="74">
                  <c:v>1.6109103772225256E-2</c:v>
                </c:pt>
                <c:pt idx="75">
                  <c:v>1.5380809994228337E-2</c:v>
                </c:pt>
                <c:pt idx="76">
                  <c:v>1.512355975622952E-2</c:v>
                </c:pt>
                <c:pt idx="77">
                  <c:v>1.4822852582231174E-2</c:v>
                </c:pt>
                <c:pt idx="78">
                  <c:v>1.4807203144231874E-2</c:v>
                </c:pt>
                <c:pt idx="79">
                  <c:v>1.5076611442231616E-2</c:v>
                </c:pt>
                <c:pt idx="80">
                  <c:v>1.5631077476230403E-2</c:v>
                </c:pt>
                <c:pt idx="81">
                  <c:v>1.6015207144229444E-2</c:v>
                </c:pt>
                <c:pt idx="82">
                  <c:v>1.6470601246228244E-2</c:v>
                </c:pt>
                <c:pt idx="83">
                  <c:v>1.6997259782226798E-2</c:v>
                </c:pt>
                <c:pt idx="84">
                  <c:v>1.7595182752225123E-2</c:v>
                </c:pt>
                <c:pt idx="85">
                  <c:v>1.826437015622321E-2</c:v>
                </c:pt>
                <c:pt idx="86">
                  <c:v>1.9004821994221058E-2</c:v>
                </c:pt>
                <c:pt idx="87">
                  <c:v>1.9816538266218653E-2</c:v>
                </c:pt>
                <c:pt idx="88">
                  <c:v>2.0699518972216023E-2</c:v>
                </c:pt>
                <c:pt idx="89">
                  <c:v>2.1653764112213154E-2</c:v>
                </c:pt>
                <c:pt idx="90">
                  <c:v>2.267927368621004E-2</c:v>
                </c:pt>
                <c:pt idx="91">
                  <c:v>2.3776047694206694E-2</c:v>
                </c:pt>
                <c:pt idx="92">
                  <c:v>2.4944086136203109E-2</c:v>
                </c:pt>
                <c:pt idx="93">
                  <c:v>2.6183389012199278E-2</c:v>
                </c:pt>
                <c:pt idx="94">
                  <c:v>2.7493956322195222E-2</c:v>
                </c:pt>
                <c:pt idx="95">
                  <c:v>2.887578806619092E-2</c:v>
                </c:pt>
                <c:pt idx="96">
                  <c:v>3.0328884244186387E-2</c:v>
                </c:pt>
                <c:pt idx="97">
                  <c:v>3.1853244856181594E-2</c:v>
                </c:pt>
                <c:pt idx="98">
                  <c:v>3.3448869902176583E-2</c:v>
                </c:pt>
                <c:pt idx="99">
                  <c:v>3.5115759382171326E-2</c:v>
                </c:pt>
                <c:pt idx="100">
                  <c:v>3.6853913296165823E-2</c:v>
                </c:pt>
                <c:pt idx="101">
                  <c:v>3.8663331644160102E-2</c:v>
                </c:pt>
                <c:pt idx="102">
                  <c:v>4.0544014426154122E-2</c:v>
                </c:pt>
                <c:pt idx="103">
                  <c:v>4.249596164214791E-2</c:v>
                </c:pt>
                <c:pt idx="104">
                  <c:v>4.4519173292141466E-2</c:v>
                </c:pt>
                <c:pt idx="105">
                  <c:v>4.6613649376134776E-2</c:v>
                </c:pt>
                <c:pt idx="106">
                  <c:v>4.8779389894127841E-2</c:v>
                </c:pt>
                <c:pt idx="107">
                  <c:v>5.1016394846120687E-2</c:v>
                </c:pt>
                <c:pt idx="108">
                  <c:v>5.3324664232113288E-2</c:v>
                </c:pt>
                <c:pt idx="109">
                  <c:v>5.5704198052105643E-2</c:v>
                </c:pt>
                <c:pt idx="110">
                  <c:v>5.8154996306097766E-2</c:v>
                </c:pt>
                <c:pt idx="111">
                  <c:v>6.0677058994089643E-2</c:v>
                </c:pt>
                <c:pt idx="112">
                  <c:v>6.3270386116081268E-2</c:v>
                </c:pt>
                <c:pt idx="113">
                  <c:v>6.5934977672072681E-2</c:v>
                </c:pt>
                <c:pt idx="114">
                  <c:v>6.8670833662063863E-2</c:v>
                </c:pt>
                <c:pt idx="115">
                  <c:v>7.1477954086054785E-2</c:v>
                </c:pt>
                <c:pt idx="116">
                  <c:v>7.4356338944045475E-2</c:v>
                </c:pt>
                <c:pt idx="117">
                  <c:v>7.7305988236035905E-2</c:v>
                </c:pt>
                <c:pt idx="118">
                  <c:v>8.0326901962026159E-2</c:v>
                </c:pt>
                <c:pt idx="119">
                  <c:v>8.3419080122016126E-2</c:v>
                </c:pt>
                <c:pt idx="120">
                  <c:v>8.6582522716005833E-2</c:v>
                </c:pt>
                <c:pt idx="121">
                  <c:v>8.9817229743995336E-2</c:v>
                </c:pt>
                <c:pt idx="122">
                  <c:v>9.3123201205984579E-2</c:v>
                </c:pt>
                <c:pt idx="123">
                  <c:v>9.6500437101973591E-2</c:v>
                </c:pt>
                <c:pt idx="124">
                  <c:v>9.9948937431962398E-2</c:v>
                </c:pt>
                <c:pt idx="125">
                  <c:v>0.10346870219595095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21-47A8-87F3-573FB5D9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952"/>
        <c:axId val="1"/>
      </c:scatterChart>
      <c:valAx>
        <c:axId val="600784952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3942739514413"/>
              <c:y val="0.86905011873515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04527296937419E-2"/>
              <c:y val="0.386906011748531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42223666782"/>
          <c:y val="0.92262185976752908"/>
          <c:w val="0.51664475362683526"/>
          <c:h val="5.9524121984751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66453434211412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7939120935"/>
          <c:y val="0.13461556519301221"/>
          <c:w val="0.83265966686127657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Active!$H$21:$H$992</c:f>
              <c:numCache>
                <c:formatCode>General</c:formatCode>
                <c:ptCount val="972"/>
                <c:pt idx="0">
                  <c:v>0.19269150450418238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19-45B5-B1DD-773D15DFC71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plus>
            <c:minus>
              <c:numRef>
                <c:f>Active!$D$21:$D$992</c:f>
                <c:numCache>
                  <c:formatCode>General</c:formatCode>
                  <c:ptCount val="97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5.9999999999999995E-4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2.9999999999999997E-4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2.9999999999999997E-4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3.3E-3</c:v>
                  </c:pt>
                  <c:pt idx="93">
                    <c:v>5.0000000000000001E-4</c:v>
                  </c:pt>
                  <c:pt idx="94">
                    <c:v>4.0000000000000002E-4</c:v>
                  </c:pt>
                  <c:pt idx="95">
                    <c:v>2.0000000000000001E-4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5.0000000000000001E-4</c:v>
                  </c:pt>
                  <c:pt idx="99">
                    <c:v>5.9999999999999995E-4</c:v>
                  </c:pt>
                  <c:pt idx="100">
                    <c:v>4.0000000000000002E-4</c:v>
                  </c:pt>
                  <c:pt idx="101">
                    <c:v>5.0000000000000001E-4</c:v>
                  </c:pt>
                  <c:pt idx="102">
                    <c:v>2.5000000000000001E-3</c:v>
                  </c:pt>
                  <c:pt idx="103">
                    <c:v>3.3E-3</c:v>
                  </c:pt>
                  <c:pt idx="104">
                    <c:v>2.0999999999999999E-3</c:v>
                  </c:pt>
                  <c:pt idx="105">
                    <c:v>1E-4</c:v>
                  </c:pt>
                  <c:pt idx="106">
                    <c:v>1E-4</c:v>
                  </c:pt>
                  <c:pt idx="107">
                    <c:v>2.0000000000000001E-4</c:v>
                  </c:pt>
                  <c:pt idx="108">
                    <c:v>1.6000000000000001E-3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2.0000000000000001E-4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5.9999999999999995E-4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2.0000000000000001E-4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4.0000000000000002E-4</c:v>
                  </c:pt>
                  <c:pt idx="134">
                    <c:v>5.0000000000000001E-4</c:v>
                  </c:pt>
                  <c:pt idx="135">
                    <c:v>1E-4</c:v>
                  </c:pt>
                  <c:pt idx="136">
                    <c:v>1E-4</c:v>
                  </c:pt>
                  <c:pt idx="137">
                    <c:v>2.9999999999999997E-4</c:v>
                  </c:pt>
                  <c:pt idx="138">
                    <c:v>3.2000000000000002E-3</c:v>
                  </c:pt>
                  <c:pt idx="139">
                    <c:v>2.0000000000000001E-4</c:v>
                  </c:pt>
                  <c:pt idx="140">
                    <c:v>2.9999999999999997E-4</c:v>
                  </c:pt>
                  <c:pt idx="141">
                    <c:v>7.0000000000000001E-3</c:v>
                  </c:pt>
                  <c:pt idx="142">
                    <c:v>1.4999999999999999E-2</c:v>
                  </c:pt>
                  <c:pt idx="143">
                    <c:v>9.0000000000000006E-5</c:v>
                  </c:pt>
                  <c:pt idx="144">
                    <c:v>9.0000000000000006E-5</c:v>
                  </c:pt>
                  <c:pt idx="145">
                    <c:v>1E-3</c:v>
                  </c:pt>
                  <c:pt idx="146">
                    <c:v>2.9999999999999997E-4</c:v>
                  </c:pt>
                  <c:pt idx="147">
                    <c:v>4.0000000000000002E-4</c:v>
                  </c:pt>
                  <c:pt idx="148">
                    <c:v>1.4999999999999999E-2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4.0000000000000002E-4</c:v>
                  </c:pt>
                  <c:pt idx="152">
                    <c:v>1.4E-3</c:v>
                  </c:pt>
                  <c:pt idx="153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Active!$I$21:$I$992</c:f>
              <c:numCache>
                <c:formatCode>General</c:formatCode>
                <c:ptCount val="972"/>
                <c:pt idx="141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19-45B5-B1DD-773D15DFC71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plus>
            <c:minus>
              <c:numRef>
                <c:f>Active!$D$21:$D$56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Active!$J$21:$J$992</c:f>
              <c:numCache>
                <c:formatCode>General</c:formatCode>
                <c:ptCount val="972"/>
                <c:pt idx="20">
                  <c:v>6.7554449997260235E-3</c:v>
                </c:pt>
                <c:pt idx="44">
                  <c:v>4.804530501132831E-3</c:v>
                </c:pt>
                <c:pt idx="45">
                  <c:v>5.1280690022394992E-3</c:v>
                </c:pt>
                <c:pt idx="46">
                  <c:v>3.2222230001934804E-3</c:v>
                </c:pt>
                <c:pt idx="47">
                  <c:v>5.2457615020102821E-3</c:v>
                </c:pt>
                <c:pt idx="49">
                  <c:v>3.4634540061233565E-3</c:v>
                </c:pt>
                <c:pt idx="51">
                  <c:v>2.0114580038352869E-3</c:v>
                </c:pt>
                <c:pt idx="53">
                  <c:v>4.4880740024382249E-3</c:v>
                </c:pt>
                <c:pt idx="54">
                  <c:v>7.5059710070490837E-3</c:v>
                </c:pt>
                <c:pt idx="56">
                  <c:v>7.5662849994841963E-3</c:v>
                </c:pt>
                <c:pt idx="59">
                  <c:v>1.7264222005906049E-2</c:v>
                </c:pt>
                <c:pt idx="60">
                  <c:v>1.8687760501052253E-2</c:v>
                </c:pt>
                <c:pt idx="61">
                  <c:v>1.8290387000888586E-2</c:v>
                </c:pt>
                <c:pt idx="62">
                  <c:v>1.7284850000578444E-2</c:v>
                </c:pt>
                <c:pt idx="64">
                  <c:v>2.404843350086594E-2</c:v>
                </c:pt>
                <c:pt idx="67">
                  <c:v>3.3417295002436731E-2</c:v>
                </c:pt>
                <c:pt idx="92">
                  <c:v>8.3709610997175332E-2</c:v>
                </c:pt>
                <c:pt idx="102">
                  <c:v>9.0802758502832148E-2</c:v>
                </c:pt>
                <c:pt idx="103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19-45B5-B1DD-773D15DFC71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Active!$K$21:$K$992</c:f>
              <c:numCache>
                <c:formatCode>General</c:formatCode>
                <c:ptCount val="972"/>
                <c:pt idx="3">
                  <c:v>-1.0096516998601146E-2</c:v>
                </c:pt>
                <c:pt idx="4">
                  <c:v>-6.3900825043674558E-3</c:v>
                </c:pt>
                <c:pt idx="5">
                  <c:v>-7.1331199433188885E-4</c:v>
                </c:pt>
                <c:pt idx="6">
                  <c:v>-3.0267830807133578E-3</c:v>
                </c:pt>
                <c:pt idx="7">
                  <c:v>2.35385014093481E-5</c:v>
                </c:pt>
                <c:pt idx="8">
                  <c:v>1.6495490053785034E-3</c:v>
                </c:pt>
                <c:pt idx="9">
                  <c:v>8.0194506153929979E-5</c:v>
                </c:pt>
                <c:pt idx="10">
                  <c:v>2.1758935035904869E-3</c:v>
                </c:pt>
                <c:pt idx="11">
                  <c:v>3.9414355051121674E-3</c:v>
                </c:pt>
                <c:pt idx="12">
                  <c:v>6.9414355020853691E-3</c:v>
                </c:pt>
                <c:pt idx="13">
                  <c:v>2.418669500912074E-3</c:v>
                </c:pt>
                <c:pt idx="14">
                  <c:v>5.0194420764455572E-3</c:v>
                </c:pt>
                <c:pt idx="15">
                  <c:v>9.4298041221918538E-4</c:v>
                </c:pt>
                <c:pt idx="16">
                  <c:v>5.0665187809499912E-3</c:v>
                </c:pt>
                <c:pt idx="17">
                  <c:v>4.3606730905594304E-3</c:v>
                </c:pt>
                <c:pt idx="18">
                  <c:v>2.0842116282437928E-3</c:v>
                </c:pt>
                <c:pt idx="19">
                  <c:v>4.7785198476049118E-3</c:v>
                </c:pt>
                <c:pt idx="21">
                  <c:v>8.8513869559392333E-4</c:v>
                </c:pt>
                <c:pt idx="22">
                  <c:v>4.1086772034759633E-3</c:v>
                </c:pt>
                <c:pt idx="23">
                  <c:v>1.1322155332891271E-3</c:v>
                </c:pt>
                <c:pt idx="24">
                  <c:v>1.5263693712768145E-3</c:v>
                </c:pt>
                <c:pt idx="25">
                  <c:v>3.8499080037581734E-3</c:v>
                </c:pt>
                <c:pt idx="26">
                  <c:v>4.3440621375339106E-3</c:v>
                </c:pt>
                <c:pt idx="27">
                  <c:v>3.2676004993845709E-3</c:v>
                </c:pt>
                <c:pt idx="28">
                  <c:v>4.7911391011439264E-3</c:v>
                </c:pt>
                <c:pt idx="29">
                  <c:v>4.6029855002416298E-3</c:v>
                </c:pt>
                <c:pt idx="30">
                  <c:v>2.5686822118586861E-3</c:v>
                </c:pt>
                <c:pt idx="31">
                  <c:v>3.386374497495126E-3</c:v>
                </c:pt>
                <c:pt idx="32">
                  <c:v>5.4863745026523247E-3</c:v>
                </c:pt>
                <c:pt idx="33">
                  <c:v>5.5863745001261123E-3</c:v>
                </c:pt>
                <c:pt idx="34">
                  <c:v>-1.7900870006997138E-3</c:v>
                </c:pt>
                <c:pt idx="35">
                  <c:v>-1.0900869965553284E-3</c:v>
                </c:pt>
                <c:pt idx="36">
                  <c:v>6.0991300415480509E-4</c:v>
                </c:pt>
                <c:pt idx="37">
                  <c:v>2.0040669987793081E-3</c:v>
                </c:pt>
                <c:pt idx="38">
                  <c:v>2.0040669987793081E-3</c:v>
                </c:pt>
                <c:pt idx="39">
                  <c:v>2.804067000397481E-3</c:v>
                </c:pt>
                <c:pt idx="40">
                  <c:v>4.7689910061308183E-3</c:v>
                </c:pt>
                <c:pt idx="41">
                  <c:v>3.3866835001390427E-3</c:v>
                </c:pt>
                <c:pt idx="42">
                  <c:v>4.8749915004009381E-3</c:v>
                </c:pt>
                <c:pt idx="43">
                  <c:v>2.4045304962783121E-3</c:v>
                </c:pt>
                <c:pt idx="48">
                  <c:v>5.9399154997663572E-3</c:v>
                </c:pt>
                <c:pt idx="50">
                  <c:v>3.9934564993018284E-3</c:v>
                </c:pt>
                <c:pt idx="52">
                  <c:v>1.2468429995351471E-3</c:v>
                </c:pt>
                <c:pt idx="55">
                  <c:v>7.5059710070490837E-3</c:v>
                </c:pt>
                <c:pt idx="57">
                  <c:v>7.5662849994841963E-3</c:v>
                </c:pt>
                <c:pt idx="58">
                  <c:v>1.7263295005250257E-2</c:v>
                </c:pt>
                <c:pt idx="63">
                  <c:v>2.3536123502708506E-2</c:v>
                </c:pt>
                <c:pt idx="65">
                  <c:v>3.335927350417478E-2</c:v>
                </c:pt>
                <c:pt idx="66">
                  <c:v>3.197974700742634E-2</c:v>
                </c:pt>
                <c:pt idx="68">
                  <c:v>4.620936349965632E-2</c:v>
                </c:pt>
                <c:pt idx="69">
                  <c:v>4.6609363504103385E-2</c:v>
                </c:pt>
                <c:pt idx="70">
                  <c:v>5.1485693002177868E-2</c:v>
                </c:pt>
                <c:pt idx="71">
                  <c:v>5.6828970002243295E-2</c:v>
                </c:pt>
                <c:pt idx="72">
                  <c:v>5.6898970004112925E-2</c:v>
                </c:pt>
                <c:pt idx="73">
                  <c:v>5.7218970003305003E-2</c:v>
                </c:pt>
                <c:pt idx="74">
                  <c:v>5.7558970001991838E-2</c:v>
                </c:pt>
                <c:pt idx="75">
                  <c:v>5.6345129996770993E-2</c:v>
                </c:pt>
                <c:pt idx="76">
                  <c:v>6.737642599910032E-2</c:v>
                </c:pt>
                <c:pt idx="77">
                  <c:v>6.7546425998443738E-2</c:v>
                </c:pt>
                <c:pt idx="78">
                  <c:v>6.7786425999656785E-2</c:v>
                </c:pt>
                <c:pt idx="79">
                  <c:v>6.8246425995312165E-2</c:v>
                </c:pt>
                <c:pt idx="80">
                  <c:v>6.5642124995065387E-2</c:v>
                </c:pt>
                <c:pt idx="81">
                  <c:v>6.584212499728892E-2</c:v>
                </c:pt>
                <c:pt idx="83">
                  <c:v>7.1309685503365472E-2</c:v>
                </c:pt>
                <c:pt idx="84">
                  <c:v>7.1499685502203647E-2</c:v>
                </c:pt>
                <c:pt idx="85">
                  <c:v>7.1669685501547065E-2</c:v>
                </c:pt>
                <c:pt idx="86">
                  <c:v>7.1979685497353785E-2</c:v>
                </c:pt>
                <c:pt idx="87">
                  <c:v>7.5918611502856947E-2</c:v>
                </c:pt>
                <c:pt idx="88">
                  <c:v>8.3018063502095174E-2</c:v>
                </c:pt>
                <c:pt idx="89">
                  <c:v>8.3078063500579447E-2</c:v>
                </c:pt>
                <c:pt idx="90">
                  <c:v>8.3368063496891409E-2</c:v>
                </c:pt>
                <c:pt idx="91">
                  <c:v>8.3598063501995057E-2</c:v>
                </c:pt>
                <c:pt idx="93">
                  <c:v>9.0653827501228079E-2</c:v>
                </c:pt>
                <c:pt idx="94">
                  <c:v>8.915137049916666E-2</c:v>
                </c:pt>
                <c:pt idx="95">
                  <c:v>9.0221370504877996E-2</c:v>
                </c:pt>
                <c:pt idx="96">
                  <c:v>9.0521370504575316E-2</c:v>
                </c:pt>
                <c:pt idx="97">
                  <c:v>9.1281370499928016E-2</c:v>
                </c:pt>
                <c:pt idx="98">
                  <c:v>8.8954909006133676E-2</c:v>
                </c:pt>
                <c:pt idx="99">
                  <c:v>8.9934909003204666E-2</c:v>
                </c:pt>
                <c:pt idx="100">
                  <c:v>9.0564909005479421E-2</c:v>
                </c:pt>
                <c:pt idx="101">
                  <c:v>9.1734909001388587E-2</c:v>
                </c:pt>
                <c:pt idx="104">
                  <c:v>9.1780765003932174E-2</c:v>
                </c:pt>
                <c:pt idx="105">
                  <c:v>9.6715118503198028E-2</c:v>
                </c:pt>
                <c:pt idx="106">
                  <c:v>9.6965118507796433E-2</c:v>
                </c:pt>
                <c:pt idx="107">
                  <c:v>9.7015118502895348E-2</c:v>
                </c:pt>
                <c:pt idx="108">
                  <c:v>9.6566356995026581E-2</c:v>
                </c:pt>
                <c:pt idx="109">
                  <c:v>9.786083000653889E-2</c:v>
                </c:pt>
                <c:pt idx="110">
                  <c:v>9.9084368506737519E-2</c:v>
                </c:pt>
                <c:pt idx="111">
                  <c:v>9.8002061000443064E-2</c:v>
                </c:pt>
                <c:pt idx="112">
                  <c:v>9.9325599505391438E-2</c:v>
                </c:pt>
                <c:pt idx="113">
                  <c:v>9.9055447499267757E-2</c:v>
                </c:pt>
                <c:pt idx="114">
                  <c:v>9.8578985998756252E-2</c:v>
                </c:pt>
                <c:pt idx="115">
                  <c:v>9.9896678504592273E-2</c:v>
                </c:pt>
                <c:pt idx="116">
                  <c:v>9.822021699801553E-2</c:v>
                </c:pt>
                <c:pt idx="117">
                  <c:v>9.893467999791028E-2</c:v>
                </c:pt>
                <c:pt idx="118">
                  <c:v>0.10040468000079272</c:v>
                </c:pt>
                <c:pt idx="119">
                  <c:v>0.10063467999862041</c:v>
                </c:pt>
                <c:pt idx="120">
                  <c:v>0.10168467999756103</c:v>
                </c:pt>
                <c:pt idx="121">
                  <c:v>9.970898850588128E-2</c:v>
                </c:pt>
                <c:pt idx="122">
                  <c:v>0.1009266809996916</c:v>
                </c:pt>
                <c:pt idx="123">
                  <c:v>9.8250219503825065E-2</c:v>
                </c:pt>
                <c:pt idx="124">
                  <c:v>0.10086791200592415</c:v>
                </c:pt>
                <c:pt idx="125">
                  <c:v>9.8885604507813696E-2</c:v>
                </c:pt>
                <c:pt idx="126">
                  <c:v>0.10080914299760479</c:v>
                </c:pt>
                <c:pt idx="127">
                  <c:v>9.9703451502136886E-2</c:v>
                </c:pt>
                <c:pt idx="128">
                  <c:v>9.8644682497251779E-2</c:v>
                </c:pt>
                <c:pt idx="129">
                  <c:v>0.10061037899868097</c:v>
                </c:pt>
                <c:pt idx="130">
                  <c:v>9.9528071499662474E-2</c:v>
                </c:pt>
                <c:pt idx="131">
                  <c:v>0.10143229299865197</c:v>
                </c:pt>
                <c:pt idx="132">
                  <c:v>0.10135583150258753</c:v>
                </c:pt>
                <c:pt idx="133">
                  <c:v>0.10247476000222377</c:v>
                </c:pt>
                <c:pt idx="134">
                  <c:v>0.10281476000091061</c:v>
                </c:pt>
                <c:pt idx="135">
                  <c:v>0.10165819400572218</c:v>
                </c:pt>
                <c:pt idx="136">
                  <c:v>0.10187819400016451</c:v>
                </c:pt>
                <c:pt idx="137">
                  <c:v>0.10197819400491426</c:v>
                </c:pt>
                <c:pt idx="138">
                  <c:v>0.10255819400481414</c:v>
                </c:pt>
                <c:pt idx="139">
                  <c:v>0.10235575200204039</c:v>
                </c:pt>
                <c:pt idx="140">
                  <c:v>0.10054212649993133</c:v>
                </c:pt>
                <c:pt idx="142">
                  <c:v>9.7594197497528512E-2</c:v>
                </c:pt>
                <c:pt idx="143">
                  <c:v>9.6329747000709176E-2</c:v>
                </c:pt>
                <c:pt idx="144">
                  <c:v>9.6329747000709176E-2</c:v>
                </c:pt>
                <c:pt idx="145">
                  <c:v>9.2792443501821253E-2</c:v>
                </c:pt>
                <c:pt idx="146">
                  <c:v>8.4449897003651131E-2</c:v>
                </c:pt>
                <c:pt idx="147">
                  <c:v>7.6826433505630121E-2</c:v>
                </c:pt>
                <c:pt idx="149">
                  <c:v>8.3130839222576469E-2</c:v>
                </c:pt>
                <c:pt idx="150">
                  <c:v>8.2754377319361083E-2</c:v>
                </c:pt>
                <c:pt idx="151">
                  <c:v>7.4940752005204558E-2</c:v>
                </c:pt>
                <c:pt idx="152">
                  <c:v>7.7964290503587108E-2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19-45B5-B1DD-773D15DFC712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Active!$D$21:$D$102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Active!$F$21:$F$992</c:f>
              <c:numCache>
                <c:formatCode>General</c:formatCode>
                <c:ptCount val="972"/>
                <c:pt idx="0">
                  <c:v>-12441.5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7689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7911.5</c:v>
                </c:pt>
                <c:pt idx="87">
                  <c:v>7949.5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8825.5</c:v>
                </c:pt>
                <c:pt idx="92">
                  <c:v>8943</c:v>
                </c:pt>
                <c:pt idx="93">
                  <c:v>9757.5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9816.5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9817</c:v>
                </c:pt>
                <c:pt idx="102">
                  <c:v>9860.5</c:v>
                </c:pt>
                <c:pt idx="103">
                  <c:v>9942</c:v>
                </c:pt>
                <c:pt idx="104">
                  <c:v>9945</c:v>
                </c:pt>
                <c:pt idx="105">
                  <c:v>10540.5</c:v>
                </c:pt>
                <c:pt idx="106">
                  <c:v>10540.5</c:v>
                </c:pt>
                <c:pt idx="107">
                  <c:v>10540.5</c:v>
                </c:pt>
                <c:pt idx="108">
                  <c:v>10641</c:v>
                </c:pt>
                <c:pt idx="109">
                  <c:v>10790</c:v>
                </c:pt>
                <c:pt idx="110">
                  <c:v>10790.5</c:v>
                </c:pt>
                <c:pt idx="111">
                  <c:v>10793</c:v>
                </c:pt>
                <c:pt idx="112">
                  <c:v>10793.5</c:v>
                </c:pt>
                <c:pt idx="113">
                  <c:v>10817.5</c:v>
                </c:pt>
                <c:pt idx="114">
                  <c:v>10818</c:v>
                </c:pt>
                <c:pt idx="115">
                  <c:v>10820.5</c:v>
                </c:pt>
                <c:pt idx="116">
                  <c:v>10821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10850.5</c:v>
                </c:pt>
                <c:pt idx="122">
                  <c:v>10853</c:v>
                </c:pt>
                <c:pt idx="123">
                  <c:v>10853.5</c:v>
                </c:pt>
                <c:pt idx="124">
                  <c:v>10856</c:v>
                </c:pt>
                <c:pt idx="125">
                  <c:v>10858.5</c:v>
                </c:pt>
                <c:pt idx="126">
                  <c:v>10859</c:v>
                </c:pt>
                <c:pt idx="127">
                  <c:v>10869.5</c:v>
                </c:pt>
                <c:pt idx="128">
                  <c:v>10872.5</c:v>
                </c:pt>
                <c:pt idx="129">
                  <c:v>10927</c:v>
                </c:pt>
                <c:pt idx="130">
                  <c:v>10929.5</c:v>
                </c:pt>
                <c:pt idx="131">
                  <c:v>11809</c:v>
                </c:pt>
                <c:pt idx="132">
                  <c:v>11809.5</c:v>
                </c:pt>
                <c:pt idx="133">
                  <c:v>11880</c:v>
                </c:pt>
                <c:pt idx="134">
                  <c:v>11880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12776</c:v>
                </c:pt>
                <c:pt idx="140">
                  <c:v>13644.5</c:v>
                </c:pt>
                <c:pt idx="141">
                  <c:v>13941</c:v>
                </c:pt>
                <c:pt idx="142">
                  <c:v>14567.5</c:v>
                </c:pt>
                <c:pt idx="143">
                  <c:v>14711</c:v>
                </c:pt>
                <c:pt idx="144">
                  <c:v>14711</c:v>
                </c:pt>
                <c:pt idx="145">
                  <c:v>15765.5</c:v>
                </c:pt>
                <c:pt idx="146">
                  <c:v>16661</c:v>
                </c:pt>
                <c:pt idx="147">
                  <c:v>17635.5</c:v>
                </c:pt>
                <c:pt idx="148">
                  <c:v>14568</c:v>
                </c:pt>
                <c:pt idx="149">
                  <c:v>16907</c:v>
                </c:pt>
                <c:pt idx="150">
                  <c:v>16907.5</c:v>
                </c:pt>
                <c:pt idx="151">
                  <c:v>17776</c:v>
                </c:pt>
                <c:pt idx="152">
                  <c:v>17776.5</c:v>
                </c:pt>
                <c:pt idx="153">
                  <c:v>17600.5</c:v>
                </c:pt>
              </c:numCache>
            </c:numRef>
          </c:xVal>
          <c:yVal>
            <c:numRef>
              <c:f>Active!$N$21:$N$992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19-45B5-B1DD-773D15DFC712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Active!$AX$2:$AX$127</c:f>
              <c:numCache>
                <c:formatCode>General</c:formatCode>
                <c:ptCount val="126"/>
                <c:pt idx="0">
                  <c:v>0.29046521969457118</c:v>
                </c:pt>
                <c:pt idx="1">
                  <c:v>0.28080873417090235</c:v>
                </c:pt>
                <c:pt idx="2">
                  <c:v>0.27100463420649101</c:v>
                </c:pt>
                <c:pt idx="3">
                  <c:v>0.26108168617472788</c:v>
                </c:pt>
                <c:pt idx="4">
                  <c:v>0.25107158114864042</c:v>
                </c:pt>
                <c:pt idx="5">
                  <c:v>0.24100815853506544</c:v>
                </c:pt>
                <c:pt idx="6">
                  <c:v>0.23092653546094816</c:v>
                </c:pt>
                <c:pt idx="7">
                  <c:v>0.2208622012732418</c:v>
                </c:pt>
                <c:pt idx="8">
                  <c:v>0.21085013794312629</c:v>
                </c:pt>
                <c:pt idx="9">
                  <c:v>0.20092402102194884</c:v>
                </c:pt>
                <c:pt idx="10">
                  <c:v>0.19111554359919364</c:v>
                </c:pt>
                <c:pt idx="11">
                  <c:v>0.18145388997116754</c:v>
                </c:pt>
                <c:pt idx="12">
                  <c:v>0.17196536926052899</c:v>
                </c:pt>
                <c:pt idx="13">
                  <c:v>0.16267320449910566</c:v>
                </c:pt>
                <c:pt idx="14">
                  <c:v>0.15359746137071753</c:v>
                </c:pt>
                <c:pt idx="15">
                  <c:v>0.144755093625933</c:v>
                </c:pt>
                <c:pt idx="16">
                  <c:v>0.1361600789990057</c:v>
                </c:pt>
                <c:pt idx="17">
                  <c:v>0.12782361956940755</c:v>
                </c:pt>
                <c:pt idx="18">
                  <c:v>0.11975438293390361</c:v>
                </c:pt>
                <c:pt idx="19">
                  <c:v>0.11195876429636667</c:v>
                </c:pt>
                <c:pt idx="20">
                  <c:v>0.10444115380756244</c:v>
                </c:pt>
                <c:pt idx="21">
                  <c:v>9.7204197597397263E-2</c:v>
                </c:pt>
                <c:pt idx="22">
                  <c:v>9.0249044576517778E-2</c:v>
                </c:pt>
                <c:pt idx="23">
                  <c:v>8.3575574077788289E-2</c:v>
                </c:pt>
                <c:pt idx="24">
                  <c:v>7.7182601734534062E-2</c:v>
                </c:pt>
                <c:pt idx="25">
                  <c:v>7.1068062707992263E-2</c:v>
                </c:pt>
                <c:pt idx="26">
                  <c:v>6.5229172576865835E-2</c:v>
                </c:pt>
                <c:pt idx="27">
                  <c:v>5.9662566992533243E-2</c:v>
                </c:pt>
                <c:pt idx="28">
                  <c:v>5.4364421682413705E-2</c:v>
                </c:pt>
                <c:pt idx="29">
                  <c:v>4.9330554634378403E-2</c:v>
                </c:pt>
                <c:pt idx="30">
                  <c:v>4.455651238345805E-2</c:v>
                </c:pt>
                <c:pt idx="31">
                  <c:v>4.0037642299662293E-2</c:v>
                </c:pt>
                <c:pt idx="32">
                  <c:v>3.5769152681019531E-2</c:v>
                </c:pt>
                <c:pt idx="33">
                  <c:v>3.174616231751537E-2</c:v>
                </c:pt>
                <c:pt idx="34">
                  <c:v>2.796374103029925E-2</c:v>
                </c:pt>
                <c:pt idx="35">
                  <c:v>2.4416942521385376E-2</c:v>
                </c:pt>
                <c:pt idx="36">
                  <c:v>2.1100830702597773E-2</c:v>
                </c:pt>
                <c:pt idx="37">
                  <c:v>1.8010500515712652E-2</c:v>
                </c:pt>
                <c:pt idx="38">
                  <c:v>1.514109411287308E-2</c:v>
                </c:pt>
                <c:pt idx="39">
                  <c:v>1.2487813139477819E-2</c:v>
                </c:pt>
                <c:pt idx="40">
                  <c:v>1.0045927751325942E-2</c:v>
                </c:pt>
                <c:pt idx="41">
                  <c:v>7.8107829030927417E-3</c:v>
                </c:pt>
                <c:pt idx="42">
                  <c:v>5.777802364715659E-3</c:v>
                </c:pt>
                <c:pt idx="43">
                  <c:v>3.9424908540346831E-3</c:v>
                </c:pt>
                <c:pt idx="44">
                  <c:v>2.3004346160015177E-3</c:v>
                </c:pt>
                <c:pt idx="45">
                  <c:v>8.4730072894343561E-4</c:v>
                </c:pt>
                <c:pt idx="46">
                  <c:v>-4.2116462497803625E-4</c:v>
                </c:pt>
                <c:pt idx="47">
                  <c:v>-1.5091387262538489E-3</c:v>
                </c:pt>
                <c:pt idx="48">
                  <c:v>-2.420725556834924E-3</c:v>
                </c:pt>
                <c:pt idx="49">
                  <c:v>-3.1599595774933625E-3</c:v>
                </c:pt>
                <c:pt idx="50">
                  <c:v>-3.7308099378083465E-3</c:v>
                </c:pt>
                <c:pt idx="51">
                  <c:v>-4.1371850377801E-3</c:v>
                </c:pt>
                <c:pt idx="52">
                  <c:v>-4.382937382045711E-3</c:v>
                </c:pt>
                <c:pt idx="53">
                  <c:v>-4.4718686865668836E-3</c:v>
                </c:pt>
                <c:pt idx="54">
                  <c:v>-4.4077352133548367E-3</c:v>
                </c:pt>
                <c:pt idx="55">
                  <c:v>-4.1942533212319597E-3</c:v>
                </c:pt>
                <c:pt idx="56">
                  <c:v>-3.8351052298488675E-3</c:v>
                </c:pt>
                <c:pt idx="57">
                  <c:v>-3.3339450003838297E-3</c:v>
                </c:pt>
                <c:pt idx="58">
                  <c:v>-2.694404739851268E-3</c:v>
                </c:pt>
                <c:pt idx="59">
                  <c:v>-1.9201010372169106E-3</c:v>
                </c:pt>
                <c:pt idx="60">
                  <c:v>-1.0146416391255755E-3</c:v>
                </c:pt>
                <c:pt idx="61">
                  <c:v>1.8367628401603359E-5</c:v>
                </c:pt>
                <c:pt idx="62">
                  <c:v>1.1753156877522056E-3</c:v>
                </c:pt>
                <c:pt idx="63">
                  <c:v>2.4525787840232079E-3</c:v>
                </c:pt>
                <c:pt idx="64">
                  <c:v>3.8465128036523355E-3</c:v>
                </c:pt>
                <c:pt idx="65">
                  <c:v>5.3534453347304847E-3</c:v>
                </c:pt>
                <c:pt idx="66">
                  <c:v>6.9696674643683447E-3</c:v>
                </c:pt>
                <c:pt idx="67">
                  <c:v>8.691425304875584E-3</c:v>
                </c:pt>
                <c:pt idx="68">
                  <c:v>1.0514911235298697E-2</c:v>
                </c:pt>
                <c:pt idx="69">
                  <c:v>1.2436254838350053E-2</c:v>
                </c:pt>
                <c:pt idx="70">
                  <c:v>1.4451513505292134E-2</c:v>
                </c:pt>
                <c:pt idx="71">
                  <c:v>1.6556662673477107E-2</c:v>
                </c:pt>
                <c:pt idx="72">
                  <c:v>1.8747585653595904E-2</c:v>
                </c:pt>
                <c:pt idx="73">
                  <c:v>2.1020062996918984E-2</c:v>
                </c:pt>
                <c:pt idx="74">
                  <c:v>2.579222172146942E-2</c:v>
                </c:pt>
                <c:pt idx="75">
                  <c:v>3.0836889658157889E-2</c:v>
                </c:pt>
                <c:pt idx="76">
                  <c:v>3.3449436445689179E-2</c:v>
                </c:pt>
                <c:pt idx="77">
                  <c:v>3.8829479527128619E-2</c:v>
                </c:pt>
                <c:pt idx="78">
                  <c:v>4.4379804332010164E-2</c:v>
                </c:pt>
                <c:pt idx="79">
                  <c:v>5.005358511089078E-2</c:v>
                </c:pt>
                <c:pt idx="80">
                  <c:v>5.5799761295921631E-2</c:v>
                </c:pt>
                <c:pt idx="81">
                  <c:v>5.868273080534317E-2</c:v>
                </c:pt>
                <c:pt idx="82">
                  <c:v>6.1562415618278105E-2</c:v>
                </c:pt>
                <c:pt idx="83">
                  <c:v>6.4430961542913709E-2</c:v>
                </c:pt>
                <c:pt idx="84">
                  <c:v>6.7280130748332306E-2</c:v>
                </c:pt>
                <c:pt idx="85">
                  <c:v>7.0101283179466428E-2</c:v>
                </c:pt>
                <c:pt idx="86">
                  <c:v>7.2885359689985496E-2</c:v>
                </c:pt>
                <c:pt idx="87">
                  <c:v>7.562286775027327E-2</c:v>
                </c:pt>
                <c:pt idx="88">
                  <c:v>7.8303870820817273E-2</c:v>
                </c:pt>
                <c:pt idx="89">
                  <c:v>8.09179827624944E-2</c:v>
                </c:pt>
                <c:pt idx="90">
                  <c:v>8.3454368987977326E-2</c:v>
                </c:pt>
                <c:pt idx="91">
                  <c:v>8.5901756444221128E-2</c:v>
                </c:pt>
                <c:pt idx="92">
                  <c:v>8.8248454952922287E-2</c:v>
                </c:pt>
                <c:pt idx="93">
                  <c:v>9.0482392917216992E-2</c:v>
                </c:pt>
                <c:pt idx="94">
                  <c:v>9.2591170914507109E-2</c:v>
                </c:pt>
                <c:pt idx="95">
                  <c:v>9.4562137211793851E-2</c:v>
                </c:pt>
                <c:pt idx="96">
                  <c:v>9.6382489719469278E-2</c:v>
                </c:pt>
                <c:pt idx="97">
                  <c:v>9.8039409277151657E-2</c:v>
                </c:pt>
                <c:pt idx="98">
                  <c:v>9.9520229344734867E-2</c:v>
                </c:pt>
                <c:pt idx="99">
                  <c:v>0.10081264701876827</c:v>
                </c:pt>
                <c:pt idx="100">
                  <c:v>0.10190497963164585</c:v>
                </c:pt>
                <c:pt idx="101">
                  <c:v>0.10278646980407691</c:v>
                </c:pt>
                <c:pt idx="102">
                  <c:v>0.10344763947666008</c:v>
                </c:pt>
                <c:pt idx="103">
                  <c:v>0.10388068993330989</c:v>
                </c:pt>
                <c:pt idx="104">
                  <c:v>0.1040799400266629</c:v>
                </c:pt>
                <c:pt idx="105">
                  <c:v>0.10404228878313207</c:v>
                </c:pt>
                <c:pt idx="106">
                  <c:v>0.10376768164514125</c:v>
                </c:pt>
                <c:pt idx="107">
                  <c:v>0.10325955250811342</c:v>
                </c:pt>
                <c:pt idx="108">
                  <c:v>0.10252520752576119</c:v>
                </c:pt>
                <c:pt idx="109">
                  <c:v>0.10157611278722621</c:v>
                </c:pt>
                <c:pt idx="110">
                  <c:v>0.1004280478892248</c:v>
                </c:pt>
                <c:pt idx="111">
                  <c:v>9.9101092333388957E-2</c:v>
                </c:pt>
                <c:pt idx="112">
                  <c:v>9.761942207672239E-2</c:v>
                </c:pt>
                <c:pt idx="113">
                  <c:v>9.6010908908623793E-2</c:v>
                </c:pt>
                <c:pt idx="114">
                  <c:v>9.4306533896936426E-2</c:v>
                </c:pt>
                <c:pt idx="115">
                  <c:v>9.2539645226672698E-2</c:v>
                </c:pt>
                <c:pt idx="116">
                  <c:v>9.0745107183227952E-2</c:v>
                </c:pt>
                <c:pt idx="117">
                  <c:v>8.8958397934639888E-2</c:v>
                </c:pt>
                <c:pt idx="118">
                  <c:v>8.7214717293840546E-2</c:v>
                </c:pt>
                <c:pt idx="119">
                  <c:v>8.5548161426191816E-2</c:v>
                </c:pt>
                <c:pt idx="120">
                  <c:v>8.399101067069778E-2</c:v>
                </c:pt>
                <c:pt idx="121">
                  <c:v>8.2573161572159187E-2</c:v>
                </c:pt>
                <c:pt idx="122">
                  <c:v>8.1321717680893663E-2</c:v>
                </c:pt>
                <c:pt idx="123">
                  <c:v>8.0260738282564692E-2</c:v>
                </c:pt>
                <c:pt idx="124">
                  <c:v>7.941113188445012E-2</c:v>
                </c:pt>
                <c:pt idx="125">
                  <c:v>7.8790672978265919E-2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19-45B5-B1DD-773D15DFC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0856"/>
        <c:axId val="1"/>
      </c:scatterChart>
      <c:valAx>
        <c:axId val="600790856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6791489120539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3346828609986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08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3186904268543"/>
          <c:y val="0.92857258227336958"/>
          <c:w val="0.52361744255652254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66453434211412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7939120935"/>
          <c:y val="0.13461556519301221"/>
          <c:w val="0.83265966686127657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A!$H$21:$H$994</c:f>
              <c:numCache>
                <c:formatCode>General</c:formatCode>
                <c:ptCount val="974"/>
                <c:pt idx="0">
                  <c:v>-7.8119919999153353E-3</c:v>
                </c:pt>
                <c:pt idx="1">
                  <c:v>2.8622815007111058E-3</c:v>
                </c:pt>
                <c:pt idx="2">
                  <c:v>9.5150429988279939E-3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06-4A6A-826C-76BEFE35E10D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plus>
            <c:min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A!$I$21:$I$994</c:f>
              <c:numCache>
                <c:formatCode>General</c:formatCode>
                <c:ptCount val="974"/>
                <c:pt idx="3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06-4A6A-826C-76BEFE35E10D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plus>
            <c:min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A!$J$21:$J$994</c:f>
              <c:numCache>
                <c:formatCode>General</c:formatCode>
                <c:ptCount val="974"/>
                <c:pt idx="4">
                  <c:v>2.0114580038352869E-3</c:v>
                </c:pt>
                <c:pt idx="5">
                  <c:v>3.2222230001934804E-3</c:v>
                </c:pt>
                <c:pt idx="6">
                  <c:v>3.4634540061233565E-3</c:v>
                </c:pt>
                <c:pt idx="7">
                  <c:v>4.4880740024382249E-3</c:v>
                </c:pt>
                <c:pt idx="8">
                  <c:v>4.804530501132831E-3</c:v>
                </c:pt>
                <c:pt idx="9">
                  <c:v>5.1280690022394992E-3</c:v>
                </c:pt>
                <c:pt idx="10">
                  <c:v>5.2457615020102821E-3</c:v>
                </c:pt>
                <c:pt idx="11">
                  <c:v>6.7554449997260235E-3</c:v>
                </c:pt>
                <c:pt idx="12">
                  <c:v>7.5059710070490837E-3</c:v>
                </c:pt>
                <c:pt idx="13">
                  <c:v>7.5662849994841963E-3</c:v>
                </c:pt>
                <c:pt idx="14">
                  <c:v>1.7264222005906049E-2</c:v>
                </c:pt>
                <c:pt idx="15">
                  <c:v>1.7284850000578444E-2</c:v>
                </c:pt>
                <c:pt idx="16">
                  <c:v>1.8290387000888586E-2</c:v>
                </c:pt>
                <c:pt idx="17">
                  <c:v>1.8687760501052253E-2</c:v>
                </c:pt>
                <c:pt idx="18">
                  <c:v>2.404843350086594E-2</c:v>
                </c:pt>
                <c:pt idx="19">
                  <c:v>3.3417295002436731E-2</c:v>
                </c:pt>
                <c:pt idx="20">
                  <c:v>8.3709610997175332E-2</c:v>
                </c:pt>
                <c:pt idx="21">
                  <c:v>9.0802758502832148E-2</c:v>
                </c:pt>
                <c:pt idx="22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06-4A6A-826C-76BEFE35E10D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plus>
            <c:min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A!$K$21:$K$994</c:f>
              <c:numCache>
                <c:formatCode>General</c:formatCode>
                <c:ptCount val="974"/>
                <c:pt idx="23">
                  <c:v>-1.0096516998601146E-2</c:v>
                </c:pt>
                <c:pt idx="24">
                  <c:v>-6.3900825043674558E-3</c:v>
                </c:pt>
                <c:pt idx="25">
                  <c:v>-7.1331199433188885E-4</c:v>
                </c:pt>
                <c:pt idx="26">
                  <c:v>-3.0267830807133578E-3</c:v>
                </c:pt>
                <c:pt idx="27">
                  <c:v>2.35385014093481E-5</c:v>
                </c:pt>
                <c:pt idx="28">
                  <c:v>1.6495490053785034E-3</c:v>
                </c:pt>
                <c:pt idx="29">
                  <c:v>8.0194506153929979E-5</c:v>
                </c:pt>
                <c:pt idx="30">
                  <c:v>2.1758935035904869E-3</c:v>
                </c:pt>
                <c:pt idx="31">
                  <c:v>3.9414355051121674E-3</c:v>
                </c:pt>
                <c:pt idx="32">
                  <c:v>6.9414355020853691E-3</c:v>
                </c:pt>
                <c:pt idx="33">
                  <c:v>2.418669500912074E-3</c:v>
                </c:pt>
                <c:pt idx="34">
                  <c:v>5.0194420764455572E-3</c:v>
                </c:pt>
                <c:pt idx="35">
                  <c:v>9.4298041221918538E-4</c:v>
                </c:pt>
                <c:pt idx="36">
                  <c:v>5.0665187809499912E-3</c:v>
                </c:pt>
                <c:pt idx="37">
                  <c:v>4.3606730905594304E-3</c:v>
                </c:pt>
                <c:pt idx="38">
                  <c:v>2.0842116282437928E-3</c:v>
                </c:pt>
                <c:pt idx="39">
                  <c:v>4.7785198476049118E-3</c:v>
                </c:pt>
                <c:pt idx="40">
                  <c:v>8.8513869559392333E-4</c:v>
                </c:pt>
                <c:pt idx="41">
                  <c:v>4.1086772034759633E-3</c:v>
                </c:pt>
                <c:pt idx="42">
                  <c:v>1.1322155332891271E-3</c:v>
                </c:pt>
                <c:pt idx="43">
                  <c:v>1.5263693712768145E-3</c:v>
                </c:pt>
                <c:pt idx="44">
                  <c:v>3.8499080037581734E-3</c:v>
                </c:pt>
                <c:pt idx="45">
                  <c:v>4.3440621375339106E-3</c:v>
                </c:pt>
                <c:pt idx="46">
                  <c:v>3.2676004993845709E-3</c:v>
                </c:pt>
                <c:pt idx="47">
                  <c:v>4.7911391011439264E-3</c:v>
                </c:pt>
                <c:pt idx="48">
                  <c:v>4.6029855002416298E-3</c:v>
                </c:pt>
                <c:pt idx="49">
                  <c:v>2.5686822118586861E-3</c:v>
                </c:pt>
                <c:pt idx="50">
                  <c:v>3.386374497495126E-3</c:v>
                </c:pt>
                <c:pt idx="51">
                  <c:v>5.4863745026523247E-3</c:v>
                </c:pt>
                <c:pt idx="52">
                  <c:v>5.5863745001261123E-3</c:v>
                </c:pt>
                <c:pt idx="53">
                  <c:v>-1.7900870006997138E-3</c:v>
                </c:pt>
                <c:pt idx="54">
                  <c:v>-1.0900869965553284E-3</c:v>
                </c:pt>
                <c:pt idx="55">
                  <c:v>6.0991300415480509E-4</c:v>
                </c:pt>
                <c:pt idx="56">
                  <c:v>2.0040669987793081E-3</c:v>
                </c:pt>
                <c:pt idx="57">
                  <c:v>2.0040669987793081E-3</c:v>
                </c:pt>
                <c:pt idx="58">
                  <c:v>2.804067000397481E-3</c:v>
                </c:pt>
                <c:pt idx="59">
                  <c:v>4.7689910061308183E-3</c:v>
                </c:pt>
                <c:pt idx="60">
                  <c:v>3.3866835001390427E-3</c:v>
                </c:pt>
                <c:pt idx="61">
                  <c:v>4.8749915004009381E-3</c:v>
                </c:pt>
                <c:pt idx="62">
                  <c:v>2.4045304962783121E-3</c:v>
                </c:pt>
                <c:pt idx="63">
                  <c:v>5.9399154997663572E-3</c:v>
                </c:pt>
                <c:pt idx="64">
                  <c:v>3.9934564993018284E-3</c:v>
                </c:pt>
                <c:pt idx="65">
                  <c:v>1.2468429995351471E-3</c:v>
                </c:pt>
                <c:pt idx="66">
                  <c:v>7.5059710070490837E-3</c:v>
                </c:pt>
                <c:pt idx="67">
                  <c:v>7.5662849994841963E-3</c:v>
                </c:pt>
                <c:pt idx="68">
                  <c:v>1.7263295005250257E-2</c:v>
                </c:pt>
                <c:pt idx="69">
                  <c:v>2.3536123502708506E-2</c:v>
                </c:pt>
                <c:pt idx="70">
                  <c:v>3.335927350417478E-2</c:v>
                </c:pt>
                <c:pt idx="71">
                  <c:v>3.197974700742634E-2</c:v>
                </c:pt>
                <c:pt idx="72">
                  <c:v>4.620936349965632E-2</c:v>
                </c:pt>
                <c:pt idx="73">
                  <c:v>4.6609363504103385E-2</c:v>
                </c:pt>
                <c:pt idx="74">
                  <c:v>5.1485693002177868E-2</c:v>
                </c:pt>
                <c:pt idx="75">
                  <c:v>5.6828970002243295E-2</c:v>
                </c:pt>
                <c:pt idx="76">
                  <c:v>5.6898970004112925E-2</c:v>
                </c:pt>
                <c:pt idx="77">
                  <c:v>5.7218970003305003E-2</c:v>
                </c:pt>
                <c:pt idx="78">
                  <c:v>5.7558970001991838E-2</c:v>
                </c:pt>
                <c:pt idx="79">
                  <c:v>5.6345129996770993E-2</c:v>
                </c:pt>
                <c:pt idx="80">
                  <c:v>6.737642599910032E-2</c:v>
                </c:pt>
                <c:pt idx="81">
                  <c:v>6.7546425998443738E-2</c:v>
                </c:pt>
                <c:pt idx="82">
                  <c:v>6.7786425999656785E-2</c:v>
                </c:pt>
                <c:pt idx="83">
                  <c:v>6.8246425995312165E-2</c:v>
                </c:pt>
                <c:pt idx="84">
                  <c:v>6.5642124995065387E-2</c:v>
                </c:pt>
                <c:pt idx="85">
                  <c:v>6.584212499728892E-2</c:v>
                </c:pt>
                <c:pt idx="87">
                  <c:v>7.1309685503365472E-2</c:v>
                </c:pt>
                <c:pt idx="88">
                  <c:v>7.1499685502203647E-2</c:v>
                </c:pt>
                <c:pt idx="89">
                  <c:v>7.1669685501547065E-2</c:v>
                </c:pt>
                <c:pt idx="90">
                  <c:v>7.1979685497353785E-2</c:v>
                </c:pt>
                <c:pt idx="91">
                  <c:v>7.5918611502856947E-2</c:v>
                </c:pt>
                <c:pt idx="92">
                  <c:v>8.3018063502095174E-2</c:v>
                </c:pt>
                <c:pt idx="93">
                  <c:v>8.3078063500579447E-2</c:v>
                </c:pt>
                <c:pt idx="94">
                  <c:v>8.3368063496891409E-2</c:v>
                </c:pt>
                <c:pt idx="95">
                  <c:v>8.3598063501995057E-2</c:v>
                </c:pt>
                <c:pt idx="96">
                  <c:v>9.0653827501228079E-2</c:v>
                </c:pt>
                <c:pt idx="97">
                  <c:v>8.915137049916666E-2</c:v>
                </c:pt>
                <c:pt idx="98">
                  <c:v>9.0221370504877996E-2</c:v>
                </c:pt>
                <c:pt idx="99">
                  <c:v>9.0521370504575316E-2</c:v>
                </c:pt>
                <c:pt idx="100">
                  <c:v>9.1281370499928016E-2</c:v>
                </c:pt>
                <c:pt idx="101">
                  <c:v>8.8954909006133676E-2</c:v>
                </c:pt>
                <c:pt idx="102">
                  <c:v>8.9934909003204666E-2</c:v>
                </c:pt>
                <c:pt idx="103">
                  <c:v>9.0564909005479421E-2</c:v>
                </c:pt>
                <c:pt idx="104">
                  <c:v>9.1734909001388587E-2</c:v>
                </c:pt>
                <c:pt idx="105">
                  <c:v>9.1780765003932174E-2</c:v>
                </c:pt>
                <c:pt idx="106">
                  <c:v>9.6715118503198028E-2</c:v>
                </c:pt>
                <c:pt idx="107">
                  <c:v>9.6965118507796433E-2</c:v>
                </c:pt>
                <c:pt idx="108">
                  <c:v>9.7015118502895348E-2</c:v>
                </c:pt>
                <c:pt idx="109">
                  <c:v>9.6566356995026581E-2</c:v>
                </c:pt>
                <c:pt idx="110">
                  <c:v>9.786083000653889E-2</c:v>
                </c:pt>
                <c:pt idx="111">
                  <c:v>9.9084368506737519E-2</c:v>
                </c:pt>
                <c:pt idx="112">
                  <c:v>9.8002061000443064E-2</c:v>
                </c:pt>
                <c:pt idx="113">
                  <c:v>9.9325599505391438E-2</c:v>
                </c:pt>
                <c:pt idx="114">
                  <c:v>9.9055447499267757E-2</c:v>
                </c:pt>
                <c:pt idx="115">
                  <c:v>9.8578985998756252E-2</c:v>
                </c:pt>
                <c:pt idx="116">
                  <c:v>9.9896678504592273E-2</c:v>
                </c:pt>
                <c:pt idx="117">
                  <c:v>9.822021699801553E-2</c:v>
                </c:pt>
                <c:pt idx="118">
                  <c:v>9.893467999791028E-2</c:v>
                </c:pt>
                <c:pt idx="119">
                  <c:v>0.10040468000079272</c:v>
                </c:pt>
                <c:pt idx="120">
                  <c:v>0.10063467999862041</c:v>
                </c:pt>
                <c:pt idx="121">
                  <c:v>0.10168467999756103</c:v>
                </c:pt>
                <c:pt idx="122">
                  <c:v>9.970898850588128E-2</c:v>
                </c:pt>
                <c:pt idx="123">
                  <c:v>0.1009266809996916</c:v>
                </c:pt>
                <c:pt idx="124">
                  <c:v>9.8250219503825065E-2</c:v>
                </c:pt>
                <c:pt idx="125">
                  <c:v>0.10086791200592415</c:v>
                </c:pt>
                <c:pt idx="126">
                  <c:v>9.8885604507813696E-2</c:v>
                </c:pt>
                <c:pt idx="127">
                  <c:v>0.10080914299760479</c:v>
                </c:pt>
                <c:pt idx="128">
                  <c:v>9.9703451502136886E-2</c:v>
                </c:pt>
                <c:pt idx="129">
                  <c:v>9.8644682497251779E-2</c:v>
                </c:pt>
                <c:pt idx="130">
                  <c:v>0.10061037899868097</c:v>
                </c:pt>
                <c:pt idx="131">
                  <c:v>9.9528071499662474E-2</c:v>
                </c:pt>
                <c:pt idx="132">
                  <c:v>0.10143229299865197</c:v>
                </c:pt>
                <c:pt idx="133">
                  <c:v>0.10135583150258753</c:v>
                </c:pt>
                <c:pt idx="134">
                  <c:v>0.10247476000222377</c:v>
                </c:pt>
                <c:pt idx="135">
                  <c:v>0.10281476000091061</c:v>
                </c:pt>
                <c:pt idx="136">
                  <c:v>0.10165819400572218</c:v>
                </c:pt>
                <c:pt idx="137">
                  <c:v>0.10187819400016451</c:v>
                </c:pt>
                <c:pt idx="138">
                  <c:v>0.10197819400491426</c:v>
                </c:pt>
                <c:pt idx="139">
                  <c:v>0.10255819400481414</c:v>
                </c:pt>
                <c:pt idx="140">
                  <c:v>0.10235575200204039</c:v>
                </c:pt>
                <c:pt idx="141">
                  <c:v>0.10054212649993133</c:v>
                </c:pt>
                <c:pt idx="142">
                  <c:v>9.7594197497528512E-2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06-4A6A-826C-76BEFE35E10D}"/>
            </c:ext>
          </c:extLst>
        </c:ser>
        <c:ser>
          <c:idx val="6"/>
          <c:order val="4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plus>
            <c:min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06-4A6A-826C-76BEFE35E10D}"/>
            </c:ext>
          </c:extLst>
        </c:ser>
        <c:ser>
          <c:idx val="8"/>
          <c:order val="5"/>
          <c:tx>
            <c:strRef>
              <c:f>A!$AX$1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A!$AX$2:$AX$127</c:f>
              <c:numCache>
                <c:formatCode>General</c:formatCode>
                <c:ptCount val="126"/>
                <c:pt idx="0">
                  <c:v>-5.615189765260039E-3</c:v>
                </c:pt>
                <c:pt idx="1">
                  <c:v>-4.0907078956684594E-3</c:v>
                </c:pt>
                <c:pt idx="2">
                  <c:v>-2.525683020349309E-3</c:v>
                </c:pt>
                <c:pt idx="3">
                  <c:v>-9.2520958497831771E-4</c:v>
                </c:pt>
                <c:pt idx="4">
                  <c:v>7.0505097043560561E-4</c:v>
                </c:pt>
                <c:pt idx="5">
                  <c:v>2.3587862379798648E-3</c:v>
                </c:pt>
                <c:pt idx="6">
                  <c:v>4.02893844039538E-3</c:v>
                </c:pt>
                <c:pt idx="7">
                  <c:v>5.7075991146292981E-3</c:v>
                </c:pt>
                <c:pt idx="8">
                  <c:v>7.385892937881491E-3</c:v>
                </c:pt>
                <c:pt idx="9">
                  <c:v>9.0538517423611586E-3</c:v>
                </c:pt>
                <c:pt idx="10">
                  <c:v>1.0700281385236812E-2</c:v>
                </c:pt>
                <c:pt idx="11">
                  <c:v>1.2312626612859211E-2</c:v>
                </c:pt>
                <c:pt idx="12">
                  <c:v>1.3876842639757983E-2</c:v>
                </c:pt>
                <c:pt idx="13">
                  <c:v>1.537728714298825E-2</c:v>
                </c:pt>
                <c:pt idx="14">
                  <c:v>1.6796653041967424E-2</c:v>
                </c:pt>
                <c:pt idx="15">
                  <c:v>1.8115970967137025E-2</c:v>
                </c:pt>
                <c:pt idx="16">
                  <c:v>1.9314720483562104E-2</c:v>
                </c:pt>
                <c:pt idx="17">
                  <c:v>2.0371099729268496E-2</c:v>
                </c:pt>
                <c:pt idx="18">
                  <c:v>2.126251117155353E-2</c:v>
                </c:pt>
                <c:pt idx="19">
                  <c:v>2.1966321114954404E-2</c:v>
                </c:pt>
                <c:pt idx="20">
                  <c:v>2.2460934243757974E-2</c:v>
                </c:pt>
                <c:pt idx="21">
                  <c:v>2.2727183038644305E-2</c:v>
                </c:pt>
                <c:pt idx="22">
                  <c:v>2.2749960888726405E-2</c:v>
                </c:pt>
                <c:pt idx="23">
                  <c:v>2.2519934309165698E-2</c:v>
                </c:pt>
                <c:pt idx="24">
                  <c:v>2.2035078519017995E-2</c:v>
                </c:pt>
                <c:pt idx="25">
                  <c:v>2.1301731407131857E-2</c:v>
                </c:pt>
                <c:pt idx="26">
                  <c:v>2.0334892740951273E-2</c:v>
                </c:pt>
                <c:pt idx="27">
                  <c:v>1.9157622371507893E-2</c:v>
                </c:pt>
                <c:pt idx="28">
                  <c:v>1.7799584080715167E-2</c:v>
                </c:pt>
                <c:pt idx="29">
                  <c:v>1.6294974329888801E-2</c:v>
                </c:pt>
                <c:pt idx="30">
                  <c:v>1.468019591814294E-2</c:v>
                </c:pt>
                <c:pt idx="31">
                  <c:v>1.2991646697997104E-2</c:v>
                </c:pt>
                <c:pt idx="32">
                  <c:v>1.1263904752131459E-2</c:v>
                </c:pt>
                <c:pt idx="33">
                  <c:v>9.5284527371893388E-3</c:v>
                </c:pt>
                <c:pt idx="34">
                  <c:v>7.8129507926617339E-3</c:v>
                </c:pt>
                <c:pt idx="35">
                  <c:v>6.1409755987656967E-3</c:v>
                </c:pt>
                <c:pt idx="36">
                  <c:v>4.5321019379623052E-3</c:v>
                </c:pt>
                <c:pt idx="37">
                  <c:v>3.0022020137268775E-3</c:v>
                </c:pt>
                <c:pt idx="38">
                  <c:v>1.5638592719834504E-3</c:v>
                </c:pt>
                <c:pt idx="39">
                  <c:v>2.2682224912337016E-4</c:v>
                </c:pt>
                <c:pt idx="40">
                  <c:v>-1.0015493528306588E-3</c:v>
                </c:pt>
                <c:pt idx="41">
                  <c:v>-2.1158734698083839E-3</c:v>
                </c:pt>
                <c:pt idx="42">
                  <c:v>-3.1123821505694722E-3</c:v>
                </c:pt>
                <c:pt idx="43">
                  <c:v>-3.9886094123964631E-3</c:v>
                </c:pt>
                <c:pt idx="44">
                  <c:v>-4.743128859851644E-3</c:v>
                </c:pt>
                <c:pt idx="45">
                  <c:v>-5.3753366223573597E-3</c:v>
                </c:pt>
                <c:pt idx="46">
                  <c:v>-5.8852739330446692E-3</c:v>
                </c:pt>
                <c:pt idx="47">
                  <c:v>-6.2734834192600709E-3</c:v>
                </c:pt>
                <c:pt idx="48">
                  <c:v>-6.5408934974236273E-3</c:v>
                </c:pt>
                <c:pt idx="49">
                  <c:v>-6.6887258872173963E-3</c:v>
                </c:pt>
                <c:pt idx="50">
                  <c:v>-6.7184219962993924E-3</c:v>
                </c:pt>
                <c:pt idx="51">
                  <c:v>-6.6315846553144445E-3</c:v>
                </c:pt>
                <c:pt idx="52">
                  <c:v>-6.4299323329278027E-3</c:v>
                </c:pt>
                <c:pt idx="53">
                  <c:v>-6.1152635007110483E-3</c:v>
                </c:pt>
                <c:pt idx="54">
                  <c:v>-5.6894292457970522E-3</c:v>
                </c:pt>
                <c:pt idx="55">
                  <c:v>-5.1543125614571493E-3</c:v>
                </c:pt>
                <c:pt idx="56">
                  <c:v>-4.5118130067740778E-3</c:v>
                </c:pt>
                <c:pt idx="57">
                  <c:v>-3.7638356415481168E-3</c:v>
                </c:pt>
                <c:pt idx="58">
                  <c:v>-2.9122833317998011E-3</c:v>
                </c:pt>
                <c:pt idx="59">
                  <c:v>-1.9590516974995927E-3</c:v>
                </c:pt>
                <c:pt idx="60">
                  <c:v>-9.0602614233999124E-4</c:v>
                </c:pt>
                <c:pt idx="61">
                  <c:v>2.4491943618227402E-4</c:v>
                </c:pt>
                <c:pt idx="62">
                  <c:v>1.4919225151787778E-3</c:v>
                </c:pt>
                <c:pt idx="63">
                  <c:v>2.8331305318918844E-3</c:v>
                </c:pt>
                <c:pt idx="64">
                  <c:v>4.2666982336254378E-3</c:v>
                </c:pt>
                <c:pt idx="65">
                  <c:v>5.7907837801076736E-3</c:v>
                </c:pt>
                <c:pt idx="66">
                  <c:v>7.4035435582485917E-3</c:v>
                </c:pt>
                <c:pt idx="67">
                  <c:v>9.1031256673742289E-3</c:v>
                </c:pt>
                <c:pt idx="68">
                  <c:v>1.0887662048779587E-2</c:v>
                </c:pt>
                <c:pt idx="69">
                  <c:v>1.2755259255974913E-2</c:v>
                </c:pt>
                <c:pt idx="70">
                  <c:v>1.4703987879828587E-2</c:v>
                </c:pt>
                <c:pt idx="71">
                  <c:v>1.6731870645523672E-2</c:v>
                </c:pt>
                <c:pt idx="72">
                  <c:v>1.8836869178141633E-2</c:v>
                </c:pt>
                <c:pt idx="73">
                  <c:v>2.1016869386942985E-2</c:v>
                </c:pt>
                <c:pt idx="74">
                  <c:v>2.559294145254621E-2</c:v>
                </c:pt>
                <c:pt idx="75">
                  <c:v>3.0441001555677694E-2</c:v>
                </c:pt>
                <c:pt idx="76">
                  <c:v>3.2960414129731962E-2</c:v>
                </c:pt>
                <c:pt idx="77">
                  <c:v>3.8175068095269313E-2</c:v>
                </c:pt>
                <c:pt idx="78">
                  <c:v>4.3601260369152475E-2</c:v>
                </c:pt>
                <c:pt idx="79">
                  <c:v>4.920683700033817E-2</c:v>
                </c:pt>
                <c:pt idx="80">
                  <c:v>5.4952700218191292E-2</c:v>
                </c:pt>
                <c:pt idx="81">
                  <c:v>5.7863578399685991E-2</c:v>
                </c:pt>
                <c:pt idx="82">
                  <c:v>6.0790547445476059E-2</c:v>
                </c:pt>
                <c:pt idx="83">
                  <c:v>6.3725659260288905E-2</c:v>
                </c:pt>
                <c:pt idx="84">
                  <c:v>6.6659993591387717E-2</c:v>
                </c:pt>
                <c:pt idx="85">
                  <c:v>6.9583531661883233E-2</c:v>
                </c:pt>
                <c:pt idx="86">
                  <c:v>7.248502282457224E-2</c:v>
                </c:pt>
                <c:pt idx="87">
                  <c:v>7.5351849506333501E-2</c:v>
                </c:pt>
                <c:pt idx="88">
                  <c:v>7.8169899349248922E-2</c:v>
                </c:pt>
                <c:pt idx="89">
                  <c:v>8.0923458502494619E-2</c:v>
                </c:pt>
                <c:pt idx="90">
                  <c:v>8.3595146767788994E-2</c:v>
                </c:pt>
                <c:pt idx="91">
                  <c:v>8.6165923914845136E-2</c:v>
                </c:pt>
                <c:pt idx="92">
                  <c:v>8.8615206699536153E-2</c:v>
                </c:pt>
                <c:pt idx="93">
                  <c:v>9.0921146678455106E-2</c:v>
                </c:pt>
                <c:pt idx="94">
                  <c:v>9.3061126740104666E-2</c:v>
                </c:pt>
                <c:pt idx="95">
                  <c:v>9.5012533679655092E-2</c:v>
                </c:pt>
                <c:pt idx="96">
                  <c:v>9.6753846874592223E-2</c:v>
                </c:pt>
                <c:pt idx="97">
                  <c:v>9.8266040423188011E-2</c:v>
                </c:pt>
                <c:pt idx="98">
                  <c:v>9.9534223851286741E-2</c:v>
                </c:pt>
                <c:pt idx="99">
                  <c:v>0.10054935253169484</c:v>
                </c:pt>
                <c:pt idx="100">
                  <c:v>0.10130974873415988</c:v>
                </c:pt>
                <c:pt idx="101">
                  <c:v>0.1018221278040056</c:v>
                </c:pt>
                <c:pt idx="102">
                  <c:v>0.10210185991800923</c:v>
                </c:pt>
                <c:pt idx="103">
                  <c:v>0.10217232857991815</c:v>
                </c:pt>
                <c:pt idx="104">
                  <c:v>0.10206344146021469</c:v>
                </c:pt>
                <c:pt idx="105">
                  <c:v>0.10180954004262453</c:v>
                </c:pt>
                <c:pt idx="106">
                  <c:v>0.10144707092852695</c:v>
                </c:pt>
                <c:pt idx="107">
                  <c:v>0.10101238687814132</c:v>
                </c:pt>
                <c:pt idx="108">
                  <c:v>0.10053995356404093</c:v>
                </c:pt>
                <c:pt idx="109">
                  <c:v>0.1000610984666071</c:v>
                </c:pt>
                <c:pt idx="110">
                  <c:v>9.9603306285238294E-2</c:v>
                </c:pt>
                <c:pt idx="111">
                  <c:v>9.9189975622994253E-2</c:v>
                </c:pt>
                <c:pt idx="112">
                  <c:v>9.8840512534564967E-2</c:v>
                </c:pt>
                <c:pt idx="113">
                  <c:v>9.857063678499503E-2</c:v>
                </c:pt>
                <c:pt idx="114">
                  <c:v>9.839279875728732E-2</c:v>
                </c:pt>
                <c:pt idx="115">
                  <c:v>9.8316633784168217E-2</c:v>
                </c:pt>
                <c:pt idx="116">
                  <c:v>9.8349407142969525E-2</c:v>
                </c:pt>
                <c:pt idx="117">
                  <c:v>9.849642335917401E-2</c:v>
                </c:pt>
                <c:pt idx="118">
                  <c:v>9.876138752011418E-2</c:v>
                </c:pt>
                <c:pt idx="119">
                  <c:v>9.9146715189415147E-2</c:v>
                </c:pt>
                <c:pt idx="120">
                  <c:v>9.9653792707403849E-2</c:v>
                </c:pt>
                <c:pt idx="121">
                  <c:v>0.1002831924033092</c:v>
                </c:pt>
                <c:pt idx="122">
                  <c:v>0.10103484842468746</c:v>
                </c:pt>
                <c:pt idx="123">
                  <c:v>0.10190819910923245</c:v>
                </c:pt>
                <c:pt idx="124">
                  <c:v>0.10290230148379734</c:v>
                </c:pt>
                <c:pt idx="125">
                  <c:v>0.10401592284485639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06-4A6A-826C-76BEFE35E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0216"/>
        <c:axId val="1"/>
      </c:scatterChart>
      <c:valAx>
        <c:axId val="605990216"/>
        <c:scaling>
          <c:orientation val="minMax"/>
          <c:max val="1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6791489120539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3346828609986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02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3186904268543"/>
          <c:y val="0.92857258227336958"/>
          <c:w val="0.52361744255652254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66453434211412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7939120935"/>
          <c:y val="0.14328358208955225"/>
          <c:w val="0.83265966686127657"/>
          <c:h val="0.66865671641791047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A!$H$21:$H$994</c:f>
              <c:numCache>
                <c:formatCode>General</c:formatCode>
                <c:ptCount val="974"/>
                <c:pt idx="0">
                  <c:v>-7.8119919999153353E-3</c:v>
                </c:pt>
                <c:pt idx="1">
                  <c:v>2.8622815007111058E-3</c:v>
                </c:pt>
                <c:pt idx="2">
                  <c:v>9.5150429988279939E-3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48-4596-A231-7FCDDB2900D0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plus>
            <c:min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A!$I$21:$I$994</c:f>
              <c:numCache>
                <c:formatCode>General</c:formatCode>
                <c:ptCount val="974"/>
                <c:pt idx="3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48-4596-A231-7FCDDB2900D0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plus>
            <c:min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A!$J$21:$J$994</c:f>
              <c:numCache>
                <c:formatCode>General</c:formatCode>
                <c:ptCount val="974"/>
                <c:pt idx="4">
                  <c:v>2.0114580038352869E-3</c:v>
                </c:pt>
                <c:pt idx="5">
                  <c:v>3.2222230001934804E-3</c:v>
                </c:pt>
                <c:pt idx="6">
                  <c:v>3.4634540061233565E-3</c:v>
                </c:pt>
                <c:pt idx="7">
                  <c:v>4.4880740024382249E-3</c:v>
                </c:pt>
                <c:pt idx="8">
                  <c:v>4.804530501132831E-3</c:v>
                </c:pt>
                <c:pt idx="9">
                  <c:v>5.1280690022394992E-3</c:v>
                </c:pt>
                <c:pt idx="10">
                  <c:v>5.2457615020102821E-3</c:v>
                </c:pt>
                <c:pt idx="11">
                  <c:v>6.7554449997260235E-3</c:v>
                </c:pt>
                <c:pt idx="12">
                  <c:v>7.5059710070490837E-3</c:v>
                </c:pt>
                <c:pt idx="13">
                  <c:v>7.5662849994841963E-3</c:v>
                </c:pt>
                <c:pt idx="14">
                  <c:v>1.7264222005906049E-2</c:v>
                </c:pt>
                <c:pt idx="15">
                  <c:v>1.7284850000578444E-2</c:v>
                </c:pt>
                <c:pt idx="16">
                  <c:v>1.8290387000888586E-2</c:v>
                </c:pt>
                <c:pt idx="17">
                  <c:v>1.8687760501052253E-2</c:v>
                </c:pt>
                <c:pt idx="18">
                  <c:v>2.404843350086594E-2</c:v>
                </c:pt>
                <c:pt idx="19">
                  <c:v>3.3417295002436731E-2</c:v>
                </c:pt>
                <c:pt idx="20">
                  <c:v>8.3709610997175332E-2</c:v>
                </c:pt>
                <c:pt idx="21">
                  <c:v>9.0802758502832148E-2</c:v>
                </c:pt>
                <c:pt idx="22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48-4596-A231-7FCDDB2900D0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plus>
            <c:min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A!$K$21:$K$994</c:f>
              <c:numCache>
                <c:formatCode>General</c:formatCode>
                <c:ptCount val="974"/>
                <c:pt idx="23">
                  <c:v>-1.0096516998601146E-2</c:v>
                </c:pt>
                <c:pt idx="24">
                  <c:v>-6.3900825043674558E-3</c:v>
                </c:pt>
                <c:pt idx="25">
                  <c:v>-7.1331199433188885E-4</c:v>
                </c:pt>
                <c:pt idx="26">
                  <c:v>-3.0267830807133578E-3</c:v>
                </c:pt>
                <c:pt idx="27">
                  <c:v>2.35385014093481E-5</c:v>
                </c:pt>
                <c:pt idx="28">
                  <c:v>1.6495490053785034E-3</c:v>
                </c:pt>
                <c:pt idx="29">
                  <c:v>8.0194506153929979E-5</c:v>
                </c:pt>
                <c:pt idx="30">
                  <c:v>2.1758935035904869E-3</c:v>
                </c:pt>
                <c:pt idx="31">
                  <c:v>3.9414355051121674E-3</c:v>
                </c:pt>
                <c:pt idx="32">
                  <c:v>6.9414355020853691E-3</c:v>
                </c:pt>
                <c:pt idx="33">
                  <c:v>2.418669500912074E-3</c:v>
                </c:pt>
                <c:pt idx="34">
                  <c:v>5.0194420764455572E-3</c:v>
                </c:pt>
                <c:pt idx="35">
                  <c:v>9.4298041221918538E-4</c:v>
                </c:pt>
                <c:pt idx="36">
                  <c:v>5.0665187809499912E-3</c:v>
                </c:pt>
                <c:pt idx="37">
                  <c:v>4.3606730905594304E-3</c:v>
                </c:pt>
                <c:pt idx="38">
                  <c:v>2.0842116282437928E-3</c:v>
                </c:pt>
                <c:pt idx="39">
                  <c:v>4.7785198476049118E-3</c:v>
                </c:pt>
                <c:pt idx="40">
                  <c:v>8.8513869559392333E-4</c:v>
                </c:pt>
                <c:pt idx="41">
                  <c:v>4.1086772034759633E-3</c:v>
                </c:pt>
                <c:pt idx="42">
                  <c:v>1.1322155332891271E-3</c:v>
                </c:pt>
                <c:pt idx="43">
                  <c:v>1.5263693712768145E-3</c:v>
                </c:pt>
                <c:pt idx="44">
                  <c:v>3.8499080037581734E-3</c:v>
                </c:pt>
                <c:pt idx="45">
                  <c:v>4.3440621375339106E-3</c:v>
                </c:pt>
                <c:pt idx="46">
                  <c:v>3.2676004993845709E-3</c:v>
                </c:pt>
                <c:pt idx="47">
                  <c:v>4.7911391011439264E-3</c:v>
                </c:pt>
                <c:pt idx="48">
                  <c:v>4.6029855002416298E-3</c:v>
                </c:pt>
                <c:pt idx="49">
                  <c:v>2.5686822118586861E-3</c:v>
                </c:pt>
                <c:pt idx="50">
                  <c:v>3.386374497495126E-3</c:v>
                </c:pt>
                <c:pt idx="51">
                  <c:v>5.4863745026523247E-3</c:v>
                </c:pt>
                <c:pt idx="52">
                  <c:v>5.5863745001261123E-3</c:v>
                </c:pt>
                <c:pt idx="53">
                  <c:v>-1.7900870006997138E-3</c:v>
                </c:pt>
                <c:pt idx="54">
                  <c:v>-1.0900869965553284E-3</c:v>
                </c:pt>
                <c:pt idx="55">
                  <c:v>6.0991300415480509E-4</c:v>
                </c:pt>
                <c:pt idx="56">
                  <c:v>2.0040669987793081E-3</c:v>
                </c:pt>
                <c:pt idx="57">
                  <c:v>2.0040669987793081E-3</c:v>
                </c:pt>
                <c:pt idx="58">
                  <c:v>2.804067000397481E-3</c:v>
                </c:pt>
                <c:pt idx="59">
                  <c:v>4.7689910061308183E-3</c:v>
                </c:pt>
                <c:pt idx="60">
                  <c:v>3.3866835001390427E-3</c:v>
                </c:pt>
                <c:pt idx="61">
                  <c:v>4.8749915004009381E-3</c:v>
                </c:pt>
                <c:pt idx="62">
                  <c:v>2.4045304962783121E-3</c:v>
                </c:pt>
                <c:pt idx="63">
                  <c:v>5.9399154997663572E-3</c:v>
                </c:pt>
                <c:pt idx="64">
                  <c:v>3.9934564993018284E-3</c:v>
                </c:pt>
                <c:pt idx="65">
                  <c:v>1.2468429995351471E-3</c:v>
                </c:pt>
                <c:pt idx="66">
                  <c:v>7.5059710070490837E-3</c:v>
                </c:pt>
                <c:pt idx="67">
                  <c:v>7.5662849994841963E-3</c:v>
                </c:pt>
                <c:pt idx="68">
                  <c:v>1.7263295005250257E-2</c:v>
                </c:pt>
                <c:pt idx="69">
                  <c:v>2.3536123502708506E-2</c:v>
                </c:pt>
                <c:pt idx="70">
                  <c:v>3.335927350417478E-2</c:v>
                </c:pt>
                <c:pt idx="71">
                  <c:v>3.197974700742634E-2</c:v>
                </c:pt>
                <c:pt idx="72">
                  <c:v>4.620936349965632E-2</c:v>
                </c:pt>
                <c:pt idx="73">
                  <c:v>4.6609363504103385E-2</c:v>
                </c:pt>
                <c:pt idx="74">
                  <c:v>5.1485693002177868E-2</c:v>
                </c:pt>
                <c:pt idx="75">
                  <c:v>5.6828970002243295E-2</c:v>
                </c:pt>
                <c:pt idx="76">
                  <c:v>5.6898970004112925E-2</c:v>
                </c:pt>
                <c:pt idx="77">
                  <c:v>5.7218970003305003E-2</c:v>
                </c:pt>
                <c:pt idx="78">
                  <c:v>5.7558970001991838E-2</c:v>
                </c:pt>
                <c:pt idx="79">
                  <c:v>5.6345129996770993E-2</c:v>
                </c:pt>
                <c:pt idx="80">
                  <c:v>6.737642599910032E-2</c:v>
                </c:pt>
                <c:pt idx="81">
                  <c:v>6.7546425998443738E-2</c:v>
                </c:pt>
                <c:pt idx="82">
                  <c:v>6.7786425999656785E-2</c:v>
                </c:pt>
                <c:pt idx="83">
                  <c:v>6.8246425995312165E-2</c:v>
                </c:pt>
                <c:pt idx="84">
                  <c:v>6.5642124995065387E-2</c:v>
                </c:pt>
                <c:pt idx="85">
                  <c:v>6.584212499728892E-2</c:v>
                </c:pt>
                <c:pt idx="87">
                  <c:v>7.1309685503365472E-2</c:v>
                </c:pt>
                <c:pt idx="88">
                  <c:v>7.1499685502203647E-2</c:v>
                </c:pt>
                <c:pt idx="89">
                  <c:v>7.1669685501547065E-2</c:v>
                </c:pt>
                <c:pt idx="90">
                  <c:v>7.1979685497353785E-2</c:v>
                </c:pt>
                <c:pt idx="91">
                  <c:v>7.5918611502856947E-2</c:v>
                </c:pt>
                <c:pt idx="92">
                  <c:v>8.3018063502095174E-2</c:v>
                </c:pt>
                <c:pt idx="93">
                  <c:v>8.3078063500579447E-2</c:v>
                </c:pt>
                <c:pt idx="94">
                  <c:v>8.3368063496891409E-2</c:v>
                </c:pt>
                <c:pt idx="95">
                  <c:v>8.3598063501995057E-2</c:v>
                </c:pt>
                <c:pt idx="96">
                  <c:v>9.0653827501228079E-2</c:v>
                </c:pt>
                <c:pt idx="97">
                  <c:v>8.915137049916666E-2</c:v>
                </c:pt>
                <c:pt idx="98">
                  <c:v>9.0221370504877996E-2</c:v>
                </c:pt>
                <c:pt idx="99">
                  <c:v>9.0521370504575316E-2</c:v>
                </c:pt>
                <c:pt idx="100">
                  <c:v>9.1281370499928016E-2</c:v>
                </c:pt>
                <c:pt idx="101">
                  <c:v>8.8954909006133676E-2</c:v>
                </c:pt>
                <c:pt idx="102">
                  <c:v>8.9934909003204666E-2</c:v>
                </c:pt>
                <c:pt idx="103">
                  <c:v>9.0564909005479421E-2</c:v>
                </c:pt>
                <c:pt idx="104">
                  <c:v>9.1734909001388587E-2</c:v>
                </c:pt>
                <c:pt idx="105">
                  <c:v>9.1780765003932174E-2</c:v>
                </c:pt>
                <c:pt idx="106">
                  <c:v>9.6715118503198028E-2</c:v>
                </c:pt>
                <c:pt idx="107">
                  <c:v>9.6965118507796433E-2</c:v>
                </c:pt>
                <c:pt idx="108">
                  <c:v>9.7015118502895348E-2</c:v>
                </c:pt>
                <c:pt idx="109">
                  <c:v>9.6566356995026581E-2</c:v>
                </c:pt>
                <c:pt idx="110">
                  <c:v>9.786083000653889E-2</c:v>
                </c:pt>
                <c:pt idx="111">
                  <c:v>9.9084368506737519E-2</c:v>
                </c:pt>
                <c:pt idx="112">
                  <c:v>9.8002061000443064E-2</c:v>
                </c:pt>
                <c:pt idx="113">
                  <c:v>9.9325599505391438E-2</c:v>
                </c:pt>
                <c:pt idx="114">
                  <c:v>9.9055447499267757E-2</c:v>
                </c:pt>
                <c:pt idx="115">
                  <c:v>9.8578985998756252E-2</c:v>
                </c:pt>
                <c:pt idx="116">
                  <c:v>9.9896678504592273E-2</c:v>
                </c:pt>
                <c:pt idx="117">
                  <c:v>9.822021699801553E-2</c:v>
                </c:pt>
                <c:pt idx="118">
                  <c:v>9.893467999791028E-2</c:v>
                </c:pt>
                <c:pt idx="119">
                  <c:v>0.10040468000079272</c:v>
                </c:pt>
                <c:pt idx="120">
                  <c:v>0.10063467999862041</c:v>
                </c:pt>
                <c:pt idx="121">
                  <c:v>0.10168467999756103</c:v>
                </c:pt>
                <c:pt idx="122">
                  <c:v>9.970898850588128E-2</c:v>
                </c:pt>
                <c:pt idx="123">
                  <c:v>0.1009266809996916</c:v>
                </c:pt>
                <c:pt idx="124">
                  <c:v>9.8250219503825065E-2</c:v>
                </c:pt>
                <c:pt idx="125">
                  <c:v>0.10086791200592415</c:v>
                </c:pt>
                <c:pt idx="126">
                  <c:v>9.8885604507813696E-2</c:v>
                </c:pt>
                <c:pt idx="127">
                  <c:v>0.10080914299760479</c:v>
                </c:pt>
                <c:pt idx="128">
                  <c:v>9.9703451502136886E-2</c:v>
                </c:pt>
                <c:pt idx="129">
                  <c:v>9.8644682497251779E-2</c:v>
                </c:pt>
                <c:pt idx="130">
                  <c:v>0.10061037899868097</c:v>
                </c:pt>
                <c:pt idx="131">
                  <c:v>9.9528071499662474E-2</c:v>
                </c:pt>
                <c:pt idx="132">
                  <c:v>0.10143229299865197</c:v>
                </c:pt>
                <c:pt idx="133">
                  <c:v>0.10135583150258753</c:v>
                </c:pt>
                <c:pt idx="134">
                  <c:v>0.10247476000222377</c:v>
                </c:pt>
                <c:pt idx="135">
                  <c:v>0.10281476000091061</c:v>
                </c:pt>
                <c:pt idx="136">
                  <c:v>0.10165819400572218</c:v>
                </c:pt>
                <c:pt idx="137">
                  <c:v>0.10187819400016451</c:v>
                </c:pt>
                <c:pt idx="138">
                  <c:v>0.10197819400491426</c:v>
                </c:pt>
                <c:pt idx="139">
                  <c:v>0.10255819400481414</c:v>
                </c:pt>
                <c:pt idx="140">
                  <c:v>0.10235575200204039</c:v>
                </c:pt>
                <c:pt idx="141">
                  <c:v>0.10054212649993133</c:v>
                </c:pt>
                <c:pt idx="142">
                  <c:v>9.7594197497528512E-2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48-4596-A231-7FCDDB2900D0}"/>
            </c:ext>
          </c:extLst>
        </c:ser>
        <c:ser>
          <c:idx val="6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plus>
            <c:min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B48-4596-A231-7FCDDB2900D0}"/>
            </c:ext>
          </c:extLst>
        </c:ser>
        <c:ser>
          <c:idx val="8"/>
          <c:order val="5"/>
          <c:tx>
            <c:strRef>
              <c:f>A!$AX$1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A!$AX$2:$AX$127</c:f>
              <c:numCache>
                <c:formatCode>General</c:formatCode>
                <c:ptCount val="126"/>
                <c:pt idx="0">
                  <c:v>-5.615189765260039E-3</c:v>
                </c:pt>
                <c:pt idx="1">
                  <c:v>-4.0907078956684594E-3</c:v>
                </c:pt>
                <c:pt idx="2">
                  <c:v>-2.525683020349309E-3</c:v>
                </c:pt>
                <c:pt idx="3">
                  <c:v>-9.2520958497831771E-4</c:v>
                </c:pt>
                <c:pt idx="4">
                  <c:v>7.0505097043560561E-4</c:v>
                </c:pt>
                <c:pt idx="5">
                  <c:v>2.3587862379798648E-3</c:v>
                </c:pt>
                <c:pt idx="6">
                  <c:v>4.02893844039538E-3</c:v>
                </c:pt>
                <c:pt idx="7">
                  <c:v>5.7075991146292981E-3</c:v>
                </c:pt>
                <c:pt idx="8">
                  <c:v>7.385892937881491E-3</c:v>
                </c:pt>
                <c:pt idx="9">
                  <c:v>9.0538517423611586E-3</c:v>
                </c:pt>
                <c:pt idx="10">
                  <c:v>1.0700281385236812E-2</c:v>
                </c:pt>
                <c:pt idx="11">
                  <c:v>1.2312626612859211E-2</c:v>
                </c:pt>
                <c:pt idx="12">
                  <c:v>1.3876842639757983E-2</c:v>
                </c:pt>
                <c:pt idx="13">
                  <c:v>1.537728714298825E-2</c:v>
                </c:pt>
                <c:pt idx="14">
                  <c:v>1.6796653041967424E-2</c:v>
                </c:pt>
                <c:pt idx="15">
                  <c:v>1.8115970967137025E-2</c:v>
                </c:pt>
                <c:pt idx="16">
                  <c:v>1.9314720483562104E-2</c:v>
                </c:pt>
                <c:pt idx="17">
                  <c:v>2.0371099729268496E-2</c:v>
                </c:pt>
                <c:pt idx="18">
                  <c:v>2.126251117155353E-2</c:v>
                </c:pt>
                <c:pt idx="19">
                  <c:v>2.1966321114954404E-2</c:v>
                </c:pt>
                <c:pt idx="20">
                  <c:v>2.2460934243757974E-2</c:v>
                </c:pt>
                <c:pt idx="21">
                  <c:v>2.2727183038644305E-2</c:v>
                </c:pt>
                <c:pt idx="22">
                  <c:v>2.2749960888726405E-2</c:v>
                </c:pt>
                <c:pt idx="23">
                  <c:v>2.2519934309165698E-2</c:v>
                </c:pt>
                <c:pt idx="24">
                  <c:v>2.2035078519017995E-2</c:v>
                </c:pt>
                <c:pt idx="25">
                  <c:v>2.1301731407131857E-2</c:v>
                </c:pt>
                <c:pt idx="26">
                  <c:v>2.0334892740951273E-2</c:v>
                </c:pt>
                <c:pt idx="27">
                  <c:v>1.9157622371507893E-2</c:v>
                </c:pt>
                <c:pt idx="28">
                  <c:v>1.7799584080715167E-2</c:v>
                </c:pt>
                <c:pt idx="29">
                  <c:v>1.6294974329888801E-2</c:v>
                </c:pt>
                <c:pt idx="30">
                  <c:v>1.468019591814294E-2</c:v>
                </c:pt>
                <c:pt idx="31">
                  <c:v>1.2991646697997104E-2</c:v>
                </c:pt>
                <c:pt idx="32">
                  <c:v>1.1263904752131459E-2</c:v>
                </c:pt>
                <c:pt idx="33">
                  <c:v>9.5284527371893388E-3</c:v>
                </c:pt>
                <c:pt idx="34">
                  <c:v>7.8129507926617339E-3</c:v>
                </c:pt>
                <c:pt idx="35">
                  <c:v>6.1409755987656967E-3</c:v>
                </c:pt>
                <c:pt idx="36">
                  <c:v>4.5321019379623052E-3</c:v>
                </c:pt>
                <c:pt idx="37">
                  <c:v>3.0022020137268775E-3</c:v>
                </c:pt>
                <c:pt idx="38">
                  <c:v>1.5638592719834504E-3</c:v>
                </c:pt>
                <c:pt idx="39">
                  <c:v>2.2682224912337016E-4</c:v>
                </c:pt>
                <c:pt idx="40">
                  <c:v>-1.0015493528306588E-3</c:v>
                </c:pt>
                <c:pt idx="41">
                  <c:v>-2.1158734698083839E-3</c:v>
                </c:pt>
                <c:pt idx="42">
                  <c:v>-3.1123821505694722E-3</c:v>
                </c:pt>
                <c:pt idx="43">
                  <c:v>-3.9886094123964631E-3</c:v>
                </c:pt>
                <c:pt idx="44">
                  <c:v>-4.743128859851644E-3</c:v>
                </c:pt>
                <c:pt idx="45">
                  <c:v>-5.3753366223573597E-3</c:v>
                </c:pt>
                <c:pt idx="46">
                  <c:v>-5.8852739330446692E-3</c:v>
                </c:pt>
                <c:pt idx="47">
                  <c:v>-6.2734834192600709E-3</c:v>
                </c:pt>
                <c:pt idx="48">
                  <c:v>-6.5408934974236273E-3</c:v>
                </c:pt>
                <c:pt idx="49">
                  <c:v>-6.6887258872173963E-3</c:v>
                </c:pt>
                <c:pt idx="50">
                  <c:v>-6.7184219962993924E-3</c:v>
                </c:pt>
                <c:pt idx="51">
                  <c:v>-6.6315846553144445E-3</c:v>
                </c:pt>
                <c:pt idx="52">
                  <c:v>-6.4299323329278027E-3</c:v>
                </c:pt>
                <c:pt idx="53">
                  <c:v>-6.1152635007110483E-3</c:v>
                </c:pt>
                <c:pt idx="54">
                  <c:v>-5.6894292457970522E-3</c:v>
                </c:pt>
                <c:pt idx="55">
                  <c:v>-5.1543125614571493E-3</c:v>
                </c:pt>
                <c:pt idx="56">
                  <c:v>-4.5118130067740778E-3</c:v>
                </c:pt>
                <c:pt idx="57">
                  <c:v>-3.7638356415481168E-3</c:v>
                </c:pt>
                <c:pt idx="58">
                  <c:v>-2.9122833317998011E-3</c:v>
                </c:pt>
                <c:pt idx="59">
                  <c:v>-1.9590516974995927E-3</c:v>
                </c:pt>
                <c:pt idx="60">
                  <c:v>-9.0602614233999124E-4</c:v>
                </c:pt>
                <c:pt idx="61">
                  <c:v>2.4491943618227402E-4</c:v>
                </c:pt>
                <c:pt idx="62">
                  <c:v>1.4919225151787778E-3</c:v>
                </c:pt>
                <c:pt idx="63">
                  <c:v>2.8331305318918844E-3</c:v>
                </c:pt>
                <c:pt idx="64">
                  <c:v>4.2666982336254378E-3</c:v>
                </c:pt>
                <c:pt idx="65">
                  <c:v>5.7907837801076736E-3</c:v>
                </c:pt>
                <c:pt idx="66">
                  <c:v>7.4035435582485917E-3</c:v>
                </c:pt>
                <c:pt idx="67">
                  <c:v>9.1031256673742289E-3</c:v>
                </c:pt>
                <c:pt idx="68">
                  <c:v>1.0887662048779587E-2</c:v>
                </c:pt>
                <c:pt idx="69">
                  <c:v>1.2755259255974913E-2</c:v>
                </c:pt>
                <c:pt idx="70">
                  <c:v>1.4703987879828587E-2</c:v>
                </c:pt>
                <c:pt idx="71">
                  <c:v>1.6731870645523672E-2</c:v>
                </c:pt>
                <c:pt idx="72">
                  <c:v>1.8836869178141633E-2</c:v>
                </c:pt>
                <c:pt idx="73">
                  <c:v>2.1016869386942985E-2</c:v>
                </c:pt>
                <c:pt idx="74">
                  <c:v>2.559294145254621E-2</c:v>
                </c:pt>
                <c:pt idx="75">
                  <c:v>3.0441001555677694E-2</c:v>
                </c:pt>
                <c:pt idx="76">
                  <c:v>3.2960414129731962E-2</c:v>
                </c:pt>
                <c:pt idx="77">
                  <c:v>3.8175068095269313E-2</c:v>
                </c:pt>
                <c:pt idx="78">
                  <c:v>4.3601260369152475E-2</c:v>
                </c:pt>
                <c:pt idx="79">
                  <c:v>4.920683700033817E-2</c:v>
                </c:pt>
                <c:pt idx="80">
                  <c:v>5.4952700218191292E-2</c:v>
                </c:pt>
                <c:pt idx="81">
                  <c:v>5.7863578399685991E-2</c:v>
                </c:pt>
                <c:pt idx="82">
                  <c:v>6.0790547445476059E-2</c:v>
                </c:pt>
                <c:pt idx="83">
                  <c:v>6.3725659260288905E-2</c:v>
                </c:pt>
                <c:pt idx="84">
                  <c:v>6.6659993591387717E-2</c:v>
                </c:pt>
                <c:pt idx="85">
                  <c:v>6.9583531661883233E-2</c:v>
                </c:pt>
                <c:pt idx="86">
                  <c:v>7.248502282457224E-2</c:v>
                </c:pt>
                <c:pt idx="87">
                  <c:v>7.5351849506333501E-2</c:v>
                </c:pt>
                <c:pt idx="88">
                  <c:v>7.8169899349248922E-2</c:v>
                </c:pt>
                <c:pt idx="89">
                  <c:v>8.0923458502494619E-2</c:v>
                </c:pt>
                <c:pt idx="90">
                  <c:v>8.3595146767788994E-2</c:v>
                </c:pt>
                <c:pt idx="91">
                  <c:v>8.6165923914845136E-2</c:v>
                </c:pt>
                <c:pt idx="92">
                  <c:v>8.8615206699536153E-2</c:v>
                </c:pt>
                <c:pt idx="93">
                  <c:v>9.0921146678455106E-2</c:v>
                </c:pt>
                <c:pt idx="94">
                  <c:v>9.3061126740104666E-2</c:v>
                </c:pt>
                <c:pt idx="95">
                  <c:v>9.5012533679655092E-2</c:v>
                </c:pt>
                <c:pt idx="96">
                  <c:v>9.6753846874592223E-2</c:v>
                </c:pt>
                <c:pt idx="97">
                  <c:v>9.8266040423188011E-2</c:v>
                </c:pt>
                <c:pt idx="98">
                  <c:v>9.9534223851286741E-2</c:v>
                </c:pt>
                <c:pt idx="99">
                  <c:v>0.10054935253169484</c:v>
                </c:pt>
                <c:pt idx="100">
                  <c:v>0.10130974873415988</c:v>
                </c:pt>
                <c:pt idx="101">
                  <c:v>0.1018221278040056</c:v>
                </c:pt>
                <c:pt idx="102">
                  <c:v>0.10210185991800923</c:v>
                </c:pt>
                <c:pt idx="103">
                  <c:v>0.10217232857991815</c:v>
                </c:pt>
                <c:pt idx="104">
                  <c:v>0.10206344146021469</c:v>
                </c:pt>
                <c:pt idx="105">
                  <c:v>0.10180954004262453</c:v>
                </c:pt>
                <c:pt idx="106">
                  <c:v>0.10144707092852695</c:v>
                </c:pt>
                <c:pt idx="107">
                  <c:v>0.10101238687814132</c:v>
                </c:pt>
                <c:pt idx="108">
                  <c:v>0.10053995356404093</c:v>
                </c:pt>
                <c:pt idx="109">
                  <c:v>0.1000610984666071</c:v>
                </c:pt>
                <c:pt idx="110">
                  <c:v>9.9603306285238294E-2</c:v>
                </c:pt>
                <c:pt idx="111">
                  <c:v>9.9189975622994253E-2</c:v>
                </c:pt>
                <c:pt idx="112">
                  <c:v>9.8840512534564967E-2</c:v>
                </c:pt>
                <c:pt idx="113">
                  <c:v>9.857063678499503E-2</c:v>
                </c:pt>
                <c:pt idx="114">
                  <c:v>9.839279875728732E-2</c:v>
                </c:pt>
                <c:pt idx="115">
                  <c:v>9.8316633784168217E-2</c:v>
                </c:pt>
                <c:pt idx="116">
                  <c:v>9.8349407142969525E-2</c:v>
                </c:pt>
                <c:pt idx="117">
                  <c:v>9.849642335917401E-2</c:v>
                </c:pt>
                <c:pt idx="118">
                  <c:v>9.876138752011418E-2</c:v>
                </c:pt>
                <c:pt idx="119">
                  <c:v>9.9146715189415147E-2</c:v>
                </c:pt>
                <c:pt idx="120">
                  <c:v>9.9653792707403849E-2</c:v>
                </c:pt>
                <c:pt idx="121">
                  <c:v>0.1002831924033092</c:v>
                </c:pt>
                <c:pt idx="122">
                  <c:v>0.10103484842468746</c:v>
                </c:pt>
                <c:pt idx="123">
                  <c:v>0.10190819910923245</c:v>
                </c:pt>
                <c:pt idx="124">
                  <c:v>0.10290230148379734</c:v>
                </c:pt>
                <c:pt idx="125">
                  <c:v>0.10401592284485639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48-4596-A231-7FCDDB2900D0}"/>
            </c:ext>
          </c:extLst>
        </c:ser>
        <c:ser>
          <c:idx val="2"/>
          <c:order val="6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A!$F$104:$F$1117</c:f>
              <c:numCache>
                <c:formatCode>General</c:formatCode>
                <c:ptCount val="1014"/>
                <c:pt idx="0">
                  <c:v>7538</c:v>
                </c:pt>
                <c:pt idx="1">
                  <c:v>7625</c:v>
                </c:pt>
                <c:pt idx="2">
                  <c:v>7625</c:v>
                </c:pt>
                <c:pt idx="3">
                  <c:v>7689</c:v>
                </c:pt>
                <c:pt idx="4">
                  <c:v>7911.5</c:v>
                </c:pt>
                <c:pt idx="5">
                  <c:v>7911.5</c:v>
                </c:pt>
                <c:pt idx="6">
                  <c:v>7911.5</c:v>
                </c:pt>
                <c:pt idx="7">
                  <c:v>7911.5</c:v>
                </c:pt>
                <c:pt idx="8">
                  <c:v>7949.5</c:v>
                </c:pt>
                <c:pt idx="9">
                  <c:v>8825.5</c:v>
                </c:pt>
                <c:pt idx="10">
                  <c:v>8825.5</c:v>
                </c:pt>
                <c:pt idx="11">
                  <c:v>8825.5</c:v>
                </c:pt>
                <c:pt idx="12">
                  <c:v>8825.5</c:v>
                </c:pt>
                <c:pt idx="13">
                  <c:v>9757.5</c:v>
                </c:pt>
                <c:pt idx="14">
                  <c:v>9816.5</c:v>
                </c:pt>
                <c:pt idx="15">
                  <c:v>9816.5</c:v>
                </c:pt>
                <c:pt idx="16">
                  <c:v>9816.5</c:v>
                </c:pt>
                <c:pt idx="17">
                  <c:v>9816.5</c:v>
                </c:pt>
                <c:pt idx="18">
                  <c:v>9817</c:v>
                </c:pt>
                <c:pt idx="19">
                  <c:v>9817</c:v>
                </c:pt>
                <c:pt idx="20">
                  <c:v>9817</c:v>
                </c:pt>
                <c:pt idx="21">
                  <c:v>9817</c:v>
                </c:pt>
                <c:pt idx="22">
                  <c:v>9945</c:v>
                </c:pt>
                <c:pt idx="23">
                  <c:v>10540.5</c:v>
                </c:pt>
                <c:pt idx="24">
                  <c:v>10540.5</c:v>
                </c:pt>
                <c:pt idx="25">
                  <c:v>10540.5</c:v>
                </c:pt>
                <c:pt idx="26">
                  <c:v>10641</c:v>
                </c:pt>
                <c:pt idx="27">
                  <c:v>10790</c:v>
                </c:pt>
                <c:pt idx="28">
                  <c:v>10790.5</c:v>
                </c:pt>
                <c:pt idx="29">
                  <c:v>10793</c:v>
                </c:pt>
                <c:pt idx="30">
                  <c:v>10793.5</c:v>
                </c:pt>
                <c:pt idx="31">
                  <c:v>10817.5</c:v>
                </c:pt>
                <c:pt idx="32">
                  <c:v>10818</c:v>
                </c:pt>
                <c:pt idx="33">
                  <c:v>10820.5</c:v>
                </c:pt>
                <c:pt idx="34">
                  <c:v>10821</c:v>
                </c:pt>
                <c:pt idx="35">
                  <c:v>10840</c:v>
                </c:pt>
                <c:pt idx="36">
                  <c:v>10840</c:v>
                </c:pt>
                <c:pt idx="37">
                  <c:v>10840</c:v>
                </c:pt>
                <c:pt idx="38">
                  <c:v>10840</c:v>
                </c:pt>
                <c:pt idx="39">
                  <c:v>10850.5</c:v>
                </c:pt>
                <c:pt idx="40">
                  <c:v>10853</c:v>
                </c:pt>
                <c:pt idx="41">
                  <c:v>10853.5</c:v>
                </c:pt>
                <c:pt idx="42">
                  <c:v>10856</c:v>
                </c:pt>
                <c:pt idx="43">
                  <c:v>10858.5</c:v>
                </c:pt>
                <c:pt idx="44">
                  <c:v>10859</c:v>
                </c:pt>
                <c:pt idx="45">
                  <c:v>10869.5</c:v>
                </c:pt>
                <c:pt idx="46">
                  <c:v>10872.5</c:v>
                </c:pt>
                <c:pt idx="47">
                  <c:v>10927</c:v>
                </c:pt>
                <c:pt idx="48">
                  <c:v>10929.5</c:v>
                </c:pt>
                <c:pt idx="49">
                  <c:v>11809</c:v>
                </c:pt>
                <c:pt idx="50">
                  <c:v>11809.5</c:v>
                </c:pt>
                <c:pt idx="51">
                  <c:v>11880</c:v>
                </c:pt>
                <c:pt idx="52">
                  <c:v>11880</c:v>
                </c:pt>
                <c:pt idx="53">
                  <c:v>12522</c:v>
                </c:pt>
                <c:pt idx="54">
                  <c:v>12522</c:v>
                </c:pt>
                <c:pt idx="55">
                  <c:v>12522</c:v>
                </c:pt>
                <c:pt idx="56">
                  <c:v>12522</c:v>
                </c:pt>
                <c:pt idx="57">
                  <c:v>12776</c:v>
                </c:pt>
                <c:pt idx="58">
                  <c:v>13644.5</c:v>
                </c:pt>
                <c:pt idx="59">
                  <c:v>14567.5</c:v>
                </c:pt>
              </c:numCache>
            </c:numRef>
          </c:xVal>
          <c:yVal>
            <c:numRef>
              <c:f>A!$O$104:$O$1117</c:f>
              <c:numCache>
                <c:formatCode>General</c:formatCode>
                <c:ptCount val="1014"/>
                <c:pt idx="11">
                  <c:v>9.9282785620798911E-2</c:v>
                </c:pt>
                <c:pt idx="12">
                  <c:v>9.9282785620798911E-2</c:v>
                </c:pt>
                <c:pt idx="13">
                  <c:v>9.966597500544605E-2</c:v>
                </c:pt>
                <c:pt idx="14">
                  <c:v>9.9690232702542805E-2</c:v>
                </c:pt>
                <c:pt idx="15">
                  <c:v>9.9690232702542805E-2</c:v>
                </c:pt>
                <c:pt idx="16">
                  <c:v>9.9690232702542805E-2</c:v>
                </c:pt>
                <c:pt idx="17">
                  <c:v>9.9690232702542805E-2</c:v>
                </c:pt>
                <c:pt idx="18">
                  <c:v>9.9690438276247018E-2</c:v>
                </c:pt>
                <c:pt idx="19">
                  <c:v>9.9690438276247018E-2</c:v>
                </c:pt>
                <c:pt idx="20">
                  <c:v>9.9690438276247018E-2</c:v>
                </c:pt>
                <c:pt idx="21">
                  <c:v>9.9690438276247018E-2</c:v>
                </c:pt>
                <c:pt idx="22">
                  <c:v>9.9743065144524731E-2</c:v>
                </c:pt>
                <c:pt idx="23">
                  <c:v>9.9987903426238645E-2</c:v>
                </c:pt>
                <c:pt idx="24">
                  <c:v>9.9987903426238645E-2</c:v>
                </c:pt>
                <c:pt idx="25">
                  <c:v>9.9987903426238645E-2</c:v>
                </c:pt>
                <c:pt idx="26">
                  <c:v>0.10002922374078482</c:v>
                </c:pt>
                <c:pt idx="27">
                  <c:v>0.10009048470463935</c:v>
                </c:pt>
                <c:pt idx="28">
                  <c:v>0.10009069027834357</c:v>
                </c:pt>
                <c:pt idx="29">
                  <c:v>0.10009171814686461</c:v>
                </c:pt>
                <c:pt idx="30">
                  <c:v>0.10009192372056883</c:v>
                </c:pt>
                <c:pt idx="31">
                  <c:v>0.1001017912583709</c:v>
                </c:pt>
                <c:pt idx="32">
                  <c:v>0.1001019968320751</c:v>
                </c:pt>
                <c:pt idx="33">
                  <c:v>0.10010302470059616</c:v>
                </c:pt>
                <c:pt idx="34">
                  <c:v>0.10010323027430036</c:v>
                </c:pt>
                <c:pt idx="35">
                  <c:v>0.10011104207506034</c:v>
                </c:pt>
                <c:pt idx="36">
                  <c:v>0.10011104207506034</c:v>
                </c:pt>
                <c:pt idx="37">
                  <c:v>0.10011104207506034</c:v>
                </c:pt>
                <c:pt idx="38">
                  <c:v>0.10011104207506034</c:v>
                </c:pt>
                <c:pt idx="39">
                  <c:v>0.10011535912284875</c:v>
                </c:pt>
                <c:pt idx="40">
                  <c:v>0.10011638699136979</c:v>
                </c:pt>
                <c:pt idx="41">
                  <c:v>0.10011659256507401</c:v>
                </c:pt>
                <c:pt idx="42">
                  <c:v>0.10011762043359505</c:v>
                </c:pt>
                <c:pt idx="43">
                  <c:v>0.1001186483021161</c:v>
                </c:pt>
                <c:pt idx="44">
                  <c:v>0.10011885387582031</c:v>
                </c:pt>
                <c:pt idx="45">
                  <c:v>0.10012317092360873</c:v>
                </c:pt>
                <c:pt idx="46">
                  <c:v>0.10012440436583397</c:v>
                </c:pt>
                <c:pt idx="47">
                  <c:v>0.10014681189959285</c:v>
                </c:pt>
                <c:pt idx="48">
                  <c:v>0.10014783976811389</c:v>
                </c:pt>
                <c:pt idx="49">
                  <c:v>0.100509443913819</c:v>
                </c:pt>
                <c:pt idx="50">
                  <c:v>0.10050964948752321</c:v>
                </c:pt>
                <c:pt idx="51">
                  <c:v>0.1005386353798168</c:v>
                </c:pt>
                <c:pt idx="52">
                  <c:v>0.1005386353798168</c:v>
                </c:pt>
                <c:pt idx="53">
                  <c:v>0.10080259201602222</c:v>
                </c:pt>
                <c:pt idx="54">
                  <c:v>0.10080259201602222</c:v>
                </c:pt>
                <c:pt idx="55">
                  <c:v>0.10080259201602222</c:v>
                </c:pt>
                <c:pt idx="56">
                  <c:v>0.10080259201602222</c:v>
                </c:pt>
                <c:pt idx="57">
                  <c:v>0.10090702345776083</c:v>
                </c:pt>
                <c:pt idx="58">
                  <c:v>0.1012641049819733</c:v>
                </c:pt>
                <c:pt idx="59">
                  <c:v>0.10164359403994466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B48-4596-A231-7FCDDB290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1200"/>
        <c:axId val="1"/>
      </c:scatterChart>
      <c:valAx>
        <c:axId val="605991200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6791489120539"/>
              <c:y val="0.86865671641791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33468286099867E-2"/>
              <c:y val="0.38805970149253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1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3186904268543"/>
          <c:y val="0.92238805970149251"/>
          <c:w val="0.52361744255652254"/>
          <c:h val="5.9701492537313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1404447085623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54998140976497"/>
          <c:y val="0.14285755806349418"/>
          <c:w val="0.78032396363552614"/>
          <c:h val="0.669644803422629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A!$V$20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A!$V$21:$V$994</c:f>
              <c:numCache>
                <c:formatCode>General</c:formatCode>
                <c:ptCount val="974"/>
                <c:pt idx="0">
                  <c:v>7.5276739274895282E-3</c:v>
                </c:pt>
                <c:pt idx="1">
                  <c:v>1.5731786496385861E-2</c:v>
                </c:pt>
                <c:pt idx="2">
                  <c:v>-4.5734496751681977E-3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20-4B08-8A81-10D2BE76BABD}"/>
            </c:ext>
          </c:extLst>
        </c:ser>
        <c:ser>
          <c:idx val="1"/>
          <c:order val="1"/>
          <c:tx>
            <c:strRef>
              <c:f>A!$W$20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plus>
            <c:minus>
              <c:numRef>
                <c:f>A!$D$21:$D$994</c:f>
                <c:numCache>
                  <c:formatCode>General</c:formatCode>
                  <c:ptCount val="974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2.9999999999999997E-4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4.0000000000000002E-4</c:v>
                  </c:pt>
                  <c:pt idx="86">
                    <c:v>5.9999999999999995E-4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2.9999999999999997E-4</c:v>
                  </c:pt>
                  <c:pt idx="90">
                    <c:v>2.9999999999999997E-4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2.9999999999999997E-4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5.0000000000000001E-4</c:v>
                  </c:pt>
                  <c:pt idx="97">
                    <c:v>4.0000000000000002E-4</c:v>
                  </c:pt>
                  <c:pt idx="98">
                    <c:v>2.0000000000000001E-4</c:v>
                  </c:pt>
                  <c:pt idx="99">
                    <c:v>2.9999999999999997E-4</c:v>
                  </c:pt>
                  <c:pt idx="100">
                    <c:v>2.9999999999999997E-4</c:v>
                  </c:pt>
                  <c:pt idx="101">
                    <c:v>5.0000000000000001E-4</c:v>
                  </c:pt>
                  <c:pt idx="102">
                    <c:v>5.9999999999999995E-4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2.0999999999999999E-3</c:v>
                  </c:pt>
                  <c:pt idx="106">
                    <c:v>1E-4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1.6000000000000001E-3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1E-4</c:v>
                  </c:pt>
                  <c:pt idx="116">
                    <c:v>1E-4</c:v>
                  </c:pt>
                  <c:pt idx="117">
                    <c:v>2.0000000000000001E-4</c:v>
                  </c:pt>
                  <c:pt idx="118">
                    <c:v>5.9999999999999995E-4</c:v>
                  </c:pt>
                  <c:pt idx="119">
                    <c:v>4.0000000000000002E-4</c:v>
                  </c:pt>
                  <c:pt idx="120">
                    <c:v>5.0000000000000001E-4</c:v>
                  </c:pt>
                  <c:pt idx="121">
                    <c:v>5.9999999999999995E-4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1E-4</c:v>
                  </c:pt>
                  <c:pt idx="126">
                    <c:v>1E-4</c:v>
                  </c:pt>
                  <c:pt idx="127">
                    <c:v>2.0000000000000001E-4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1E-4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4.0000000000000002E-4</c:v>
                  </c:pt>
                  <c:pt idx="135">
                    <c:v>5.0000000000000001E-4</c:v>
                  </c:pt>
                  <c:pt idx="136">
                    <c:v>1E-4</c:v>
                  </c:pt>
                  <c:pt idx="137">
                    <c:v>1E-4</c:v>
                  </c:pt>
                  <c:pt idx="138">
                    <c:v>2.9999999999999997E-4</c:v>
                  </c:pt>
                  <c:pt idx="139">
                    <c:v>3.2000000000000002E-3</c:v>
                  </c:pt>
                  <c:pt idx="140">
                    <c:v>2.0000000000000001E-4</c:v>
                  </c:pt>
                  <c:pt idx="141">
                    <c:v>2.9999999999999997E-4</c:v>
                  </c:pt>
                  <c:pt idx="142">
                    <c:v>1.4999999999999999E-2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A!$W$21:$W$994</c:f>
              <c:numCache>
                <c:formatCode>General</c:formatCode>
                <c:ptCount val="974"/>
                <c:pt idx="3">
                  <c:v>9.2827280541763882E-2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20-4B08-8A81-10D2BE76BABD}"/>
            </c:ext>
          </c:extLst>
        </c:ser>
        <c:ser>
          <c:idx val="3"/>
          <c:order val="2"/>
          <c:tx>
            <c:strRef>
              <c:f>A!$X$20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plus>
            <c:minus>
              <c:numRef>
                <c:f>A!$D$21:$D$56</c:f>
                <c:numCache>
                  <c:formatCode>General</c:formatCode>
                  <c:ptCount val="36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A!$X$21:$X$994</c:f>
              <c:numCache>
                <c:formatCode>General</c:formatCode>
                <c:ptCount val="974"/>
                <c:pt idx="4">
                  <c:v>2.3862512038019607E-2</c:v>
                </c:pt>
                <c:pt idx="5">
                  <c:v>2.5184377291247881E-2</c:v>
                </c:pt>
                <c:pt idx="6">
                  <c:v>2.5419642870134998E-2</c:v>
                </c:pt>
                <c:pt idx="7">
                  <c:v>2.6322663004446207E-2</c:v>
                </c:pt>
                <c:pt idx="8">
                  <c:v>2.6771647628870746E-2</c:v>
                </c:pt>
                <c:pt idx="9">
                  <c:v>2.7094194170194822E-2</c:v>
                </c:pt>
                <c:pt idx="10">
                  <c:v>2.7206922314470489E-2</c:v>
                </c:pt>
                <c:pt idx="11">
                  <c:v>2.8936154063322925E-2</c:v>
                </c:pt>
                <c:pt idx="12">
                  <c:v>2.7718830124679402E-2</c:v>
                </c:pt>
                <c:pt idx="13">
                  <c:v>2.7542862121633163E-2</c:v>
                </c:pt>
                <c:pt idx="14">
                  <c:v>3.3036338342068976E-2</c:v>
                </c:pt>
                <c:pt idx="15">
                  <c:v>3.2361218225749749E-2</c:v>
                </c:pt>
                <c:pt idx="16">
                  <c:v>3.3448677620946457E-2</c:v>
                </c:pt>
                <c:pt idx="17">
                  <c:v>3.4457795016487131E-2</c:v>
                </c:pt>
                <c:pt idx="18">
                  <c:v>3.6437319866530607E-2</c:v>
                </c:pt>
                <c:pt idx="19">
                  <c:v>3.9416223120701532E-2</c:v>
                </c:pt>
                <c:pt idx="20">
                  <c:v>6.4719398537419176E-2</c:v>
                </c:pt>
                <c:pt idx="21">
                  <c:v>6.830210475462184E-2</c:v>
                </c:pt>
                <c:pt idx="22">
                  <c:v>6.8435338554931766E-2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20-4B08-8A81-10D2BE76BABD}"/>
            </c:ext>
          </c:extLst>
        </c:ser>
        <c:ser>
          <c:idx val="4"/>
          <c:order val="3"/>
          <c:tx>
            <c:strRef>
              <c:f>A!$Y$20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plus>
            <c:minus>
              <c:numRef>
                <c:f>A!$D$21:$D$102</c:f>
                <c:numCache>
                  <c:formatCode>General</c:formatCode>
                  <c:ptCount val="82"/>
                  <c:pt idx="0">
                    <c:v>6.0000000000000001E-3</c:v>
                  </c:pt>
                  <c:pt idx="1">
                    <c:v>6.0000000000000001E-3</c:v>
                  </c:pt>
                  <c:pt idx="2">
                    <c:v>0</c:v>
                  </c:pt>
                  <c:pt idx="3">
                    <c:v>7.0000000000000001E-3</c:v>
                  </c:pt>
                  <c:pt idx="4">
                    <c:v>8.0000000000000004E-4</c:v>
                  </c:pt>
                  <c:pt idx="5">
                    <c:v>1.4E-3</c:v>
                  </c:pt>
                  <c:pt idx="6">
                    <c:v>2.0999999999999999E-3</c:v>
                  </c:pt>
                  <c:pt idx="7">
                    <c:v>1E-3</c:v>
                  </c:pt>
                  <c:pt idx="8">
                    <c:v>1.5E-3</c:v>
                  </c:pt>
                  <c:pt idx="9">
                    <c:v>1.6000000000000001E-3</c:v>
                  </c:pt>
                  <c:pt idx="10">
                    <c:v>8.0000000000000004E-4</c:v>
                  </c:pt>
                  <c:pt idx="11">
                    <c:v>2.9999999999999997E-4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2.5000000000000001E-3</c:v>
                  </c:pt>
                  <c:pt idx="15">
                    <c:v>5.9999999999999995E-4</c:v>
                  </c:pt>
                  <c:pt idx="16">
                    <c:v>2.0000000000000001E-4</c:v>
                  </c:pt>
                  <c:pt idx="17">
                    <c:v>1E-4</c:v>
                  </c:pt>
                  <c:pt idx="18">
                    <c:v>2.0000000000000001E-4</c:v>
                  </c:pt>
                  <c:pt idx="19">
                    <c:v>1E-4</c:v>
                  </c:pt>
                  <c:pt idx="20">
                    <c:v>3.3E-3</c:v>
                  </c:pt>
                  <c:pt idx="21">
                    <c:v>2.5000000000000001E-3</c:v>
                  </c:pt>
                  <c:pt idx="22">
                    <c:v>3.3E-3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2.9999999999999997E-4</c:v>
                  </c:pt>
                  <c:pt idx="27">
                    <c:v>1E-4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1E-4</c:v>
                  </c:pt>
                  <c:pt idx="31">
                    <c:v>1.2999999999999999E-3</c:v>
                  </c:pt>
                  <c:pt idx="32">
                    <c:v>1.9E-3</c:v>
                  </c:pt>
                  <c:pt idx="33">
                    <c:v>2.9999999999999997E-4</c:v>
                  </c:pt>
                  <c:pt idx="34">
                    <c:v>4.0000000000000002E-4</c:v>
                  </c:pt>
                  <c:pt idx="35">
                    <c:v>5.9999999999999995E-4</c:v>
                  </c:pt>
                  <c:pt idx="36">
                    <c:v>2.9999999999999997E-4</c:v>
                  </c:pt>
                  <c:pt idx="37">
                    <c:v>1E-4</c:v>
                  </c:pt>
                  <c:pt idx="38">
                    <c:v>1E-4</c:v>
                  </c:pt>
                  <c:pt idx="39">
                    <c:v>1E-4</c:v>
                  </c:pt>
                  <c:pt idx="40">
                    <c:v>2.9999999999999997E-4</c:v>
                  </c:pt>
                  <c:pt idx="41">
                    <c:v>1E-4</c:v>
                  </c:pt>
                  <c:pt idx="42">
                    <c:v>2.0000000000000001E-4</c:v>
                  </c:pt>
                  <c:pt idx="43">
                    <c:v>6.9999999999999999E-4</c:v>
                  </c:pt>
                  <c:pt idx="44">
                    <c:v>4.0000000000000002E-4</c:v>
                  </c:pt>
                  <c:pt idx="45">
                    <c:v>8.0000000000000004E-4</c:v>
                  </c:pt>
                  <c:pt idx="46">
                    <c:v>5.9999999999999995E-4</c:v>
                  </c:pt>
                  <c:pt idx="47">
                    <c:v>4.0000000000000002E-4</c:v>
                  </c:pt>
                  <c:pt idx="48">
                    <c:v>1E-4</c:v>
                  </c:pt>
                  <c:pt idx="49">
                    <c:v>6.9999999999999999E-4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1.1999999999999999E-3</c:v>
                  </c:pt>
                  <c:pt idx="54">
                    <c:v>1.6999999999999999E-3</c:v>
                  </c:pt>
                  <c:pt idx="55">
                    <c:v>1.1000000000000001E-3</c:v>
                  </c:pt>
                  <c:pt idx="56">
                    <c:v>5.0000000000000001E-4</c:v>
                  </c:pt>
                  <c:pt idx="57">
                    <c:v>4.0000000000000002E-4</c:v>
                  </c:pt>
                  <c:pt idx="58">
                    <c:v>4.0000000000000002E-4</c:v>
                  </c:pt>
                  <c:pt idx="59">
                    <c:v>1E-4</c:v>
                  </c:pt>
                  <c:pt idx="60">
                    <c:v>1E-4</c:v>
                  </c:pt>
                  <c:pt idx="61">
                    <c:v>1E-4</c:v>
                  </c:pt>
                  <c:pt idx="62">
                    <c:v>4.0000000000000002E-4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1E-3</c:v>
                  </c:pt>
                  <c:pt idx="66">
                    <c:v>5.0000000000000001E-4</c:v>
                  </c:pt>
                  <c:pt idx="67">
                    <c:v>5.0000000000000001E-4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5.9999999999999995E-4</c:v>
                  </c:pt>
                  <c:pt idx="72">
                    <c:v>2.0000000000000001E-4</c:v>
                  </c:pt>
                  <c:pt idx="73">
                    <c:v>2.9999999999999997E-4</c:v>
                  </c:pt>
                  <c:pt idx="74">
                    <c:v>4.0000000000000002E-4</c:v>
                  </c:pt>
                  <c:pt idx="75">
                    <c:v>2.9999999999999997E-4</c:v>
                  </c:pt>
                  <c:pt idx="76">
                    <c:v>2.0000000000000001E-4</c:v>
                  </c:pt>
                  <c:pt idx="77">
                    <c:v>2.0000000000000001E-4</c:v>
                  </c:pt>
                  <c:pt idx="78">
                    <c:v>1E-4</c:v>
                  </c:pt>
                  <c:pt idx="79">
                    <c:v>5.0000000000000001E-4</c:v>
                  </c:pt>
                  <c:pt idx="80">
                    <c:v>2.9999999999999997E-4</c:v>
                  </c:pt>
                  <c:pt idx="8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A!$F$21:$F$994</c:f>
              <c:numCache>
                <c:formatCode>General</c:formatCode>
                <c:ptCount val="974"/>
                <c:pt idx="0">
                  <c:v>-3896</c:v>
                </c:pt>
                <c:pt idx="1">
                  <c:v>-4340.5</c:v>
                </c:pt>
                <c:pt idx="2">
                  <c:v>-12441</c:v>
                </c:pt>
                <c:pt idx="3">
                  <c:v>13941</c:v>
                </c:pt>
                <c:pt idx="4">
                  <c:v>954</c:v>
                </c:pt>
                <c:pt idx="5">
                  <c:v>899</c:v>
                </c:pt>
                <c:pt idx="6">
                  <c:v>902</c:v>
                </c:pt>
                <c:pt idx="7">
                  <c:v>962</c:v>
                </c:pt>
                <c:pt idx="8">
                  <c:v>896.5</c:v>
                </c:pt>
                <c:pt idx="9">
                  <c:v>897</c:v>
                </c:pt>
                <c:pt idx="10">
                  <c:v>899.5</c:v>
                </c:pt>
                <c:pt idx="11">
                  <c:v>785</c:v>
                </c:pt>
                <c:pt idx="12">
                  <c:v>1623</c:v>
                </c:pt>
                <c:pt idx="13">
                  <c:v>1705</c:v>
                </c:pt>
                <c:pt idx="14">
                  <c:v>2886</c:v>
                </c:pt>
                <c:pt idx="15">
                  <c:v>3050</c:v>
                </c:pt>
                <c:pt idx="16">
                  <c:v>3031</c:v>
                </c:pt>
                <c:pt idx="17">
                  <c:v>2886.5</c:v>
                </c:pt>
                <c:pt idx="18">
                  <c:v>3635.5</c:v>
                </c:pt>
                <c:pt idx="19">
                  <c:v>4835</c:v>
                </c:pt>
                <c:pt idx="20">
                  <c:v>8943</c:v>
                </c:pt>
                <c:pt idx="21">
                  <c:v>9860.5</c:v>
                </c:pt>
                <c:pt idx="22">
                  <c:v>9942</c:v>
                </c:pt>
                <c:pt idx="23">
                  <c:v>-2721</c:v>
                </c:pt>
                <c:pt idx="24">
                  <c:v>-1072.5</c:v>
                </c:pt>
                <c:pt idx="25">
                  <c:v>-1056</c:v>
                </c:pt>
                <c:pt idx="26">
                  <c:v>-179</c:v>
                </c:pt>
                <c:pt idx="27">
                  <c:v>0.5</c:v>
                </c:pt>
                <c:pt idx="28">
                  <c:v>137</c:v>
                </c:pt>
                <c:pt idx="29">
                  <c:v>528.5</c:v>
                </c:pt>
                <c:pt idx="30">
                  <c:v>615.5</c:v>
                </c:pt>
                <c:pt idx="31">
                  <c:v>661.5</c:v>
                </c:pt>
                <c:pt idx="32">
                  <c:v>661.5</c:v>
                </c:pt>
                <c:pt idx="33">
                  <c:v>703.5</c:v>
                </c:pt>
                <c:pt idx="34">
                  <c:v>746</c:v>
                </c:pt>
                <c:pt idx="35">
                  <c:v>746.5</c:v>
                </c:pt>
                <c:pt idx="36">
                  <c:v>747</c:v>
                </c:pt>
                <c:pt idx="37">
                  <c:v>749</c:v>
                </c:pt>
                <c:pt idx="38">
                  <c:v>749.5</c:v>
                </c:pt>
                <c:pt idx="39">
                  <c:v>760</c:v>
                </c:pt>
                <c:pt idx="40">
                  <c:v>800.5</c:v>
                </c:pt>
                <c:pt idx="41">
                  <c:v>801</c:v>
                </c:pt>
                <c:pt idx="42">
                  <c:v>801.5</c:v>
                </c:pt>
                <c:pt idx="43">
                  <c:v>803.5</c:v>
                </c:pt>
                <c:pt idx="44">
                  <c:v>804</c:v>
                </c:pt>
                <c:pt idx="45">
                  <c:v>806</c:v>
                </c:pt>
                <c:pt idx="46">
                  <c:v>806.5</c:v>
                </c:pt>
                <c:pt idx="47">
                  <c:v>807</c:v>
                </c:pt>
                <c:pt idx="48">
                  <c:v>811.5</c:v>
                </c:pt>
                <c:pt idx="49">
                  <c:v>866</c:v>
                </c:pt>
                <c:pt idx="50">
                  <c:v>868.5</c:v>
                </c:pt>
                <c:pt idx="51">
                  <c:v>868.5</c:v>
                </c:pt>
                <c:pt idx="52">
                  <c:v>868.5</c:v>
                </c:pt>
                <c:pt idx="53">
                  <c:v>869</c:v>
                </c:pt>
                <c:pt idx="54">
                  <c:v>869</c:v>
                </c:pt>
                <c:pt idx="55">
                  <c:v>869</c:v>
                </c:pt>
                <c:pt idx="56">
                  <c:v>871</c:v>
                </c:pt>
                <c:pt idx="57">
                  <c:v>871</c:v>
                </c:pt>
                <c:pt idx="58">
                  <c:v>871</c:v>
                </c:pt>
                <c:pt idx="59">
                  <c:v>883</c:v>
                </c:pt>
                <c:pt idx="60">
                  <c:v>885.5</c:v>
                </c:pt>
                <c:pt idx="61">
                  <c:v>889.5</c:v>
                </c:pt>
                <c:pt idx="62">
                  <c:v>896.5</c:v>
                </c:pt>
                <c:pt idx="63">
                  <c:v>901.5</c:v>
                </c:pt>
                <c:pt idx="64">
                  <c:v>934.5</c:v>
                </c:pt>
                <c:pt idx="65">
                  <c:v>959</c:v>
                </c:pt>
                <c:pt idx="66">
                  <c:v>1623</c:v>
                </c:pt>
                <c:pt idx="67">
                  <c:v>1705</c:v>
                </c:pt>
                <c:pt idx="68">
                  <c:v>2835</c:v>
                </c:pt>
                <c:pt idx="69">
                  <c:v>3605.5</c:v>
                </c:pt>
                <c:pt idx="70">
                  <c:v>4555.5</c:v>
                </c:pt>
                <c:pt idx="71">
                  <c:v>4711</c:v>
                </c:pt>
                <c:pt idx="72">
                  <c:v>5725.5</c:v>
                </c:pt>
                <c:pt idx="73">
                  <c:v>5725.5</c:v>
                </c:pt>
                <c:pt idx="74">
                  <c:v>6009</c:v>
                </c:pt>
                <c:pt idx="75">
                  <c:v>6610</c:v>
                </c:pt>
                <c:pt idx="76">
                  <c:v>6610</c:v>
                </c:pt>
                <c:pt idx="77">
                  <c:v>6610</c:v>
                </c:pt>
                <c:pt idx="78">
                  <c:v>6610</c:v>
                </c:pt>
                <c:pt idx="79">
                  <c:v>6690</c:v>
                </c:pt>
                <c:pt idx="80">
                  <c:v>7538</c:v>
                </c:pt>
                <c:pt idx="81">
                  <c:v>7538</c:v>
                </c:pt>
                <c:pt idx="82">
                  <c:v>7538</c:v>
                </c:pt>
                <c:pt idx="83">
                  <c:v>7538</c:v>
                </c:pt>
                <c:pt idx="84">
                  <c:v>7625</c:v>
                </c:pt>
                <c:pt idx="85">
                  <c:v>7625</c:v>
                </c:pt>
                <c:pt idx="86">
                  <c:v>7689</c:v>
                </c:pt>
                <c:pt idx="87">
                  <c:v>7911.5</c:v>
                </c:pt>
                <c:pt idx="88">
                  <c:v>7911.5</c:v>
                </c:pt>
                <c:pt idx="89">
                  <c:v>7911.5</c:v>
                </c:pt>
                <c:pt idx="90">
                  <c:v>7911.5</c:v>
                </c:pt>
                <c:pt idx="91">
                  <c:v>7949.5</c:v>
                </c:pt>
                <c:pt idx="92">
                  <c:v>8825.5</c:v>
                </c:pt>
                <c:pt idx="93">
                  <c:v>8825.5</c:v>
                </c:pt>
                <c:pt idx="94">
                  <c:v>8825.5</c:v>
                </c:pt>
                <c:pt idx="95">
                  <c:v>8825.5</c:v>
                </c:pt>
                <c:pt idx="96">
                  <c:v>9757.5</c:v>
                </c:pt>
                <c:pt idx="97">
                  <c:v>9816.5</c:v>
                </c:pt>
                <c:pt idx="98">
                  <c:v>9816.5</c:v>
                </c:pt>
                <c:pt idx="99">
                  <c:v>9816.5</c:v>
                </c:pt>
                <c:pt idx="100">
                  <c:v>9816.5</c:v>
                </c:pt>
                <c:pt idx="101">
                  <c:v>9817</c:v>
                </c:pt>
                <c:pt idx="102">
                  <c:v>9817</c:v>
                </c:pt>
                <c:pt idx="103">
                  <c:v>9817</c:v>
                </c:pt>
                <c:pt idx="104">
                  <c:v>9817</c:v>
                </c:pt>
                <c:pt idx="105">
                  <c:v>9945</c:v>
                </c:pt>
                <c:pt idx="106">
                  <c:v>10540.5</c:v>
                </c:pt>
                <c:pt idx="107">
                  <c:v>10540.5</c:v>
                </c:pt>
                <c:pt idx="108">
                  <c:v>10540.5</c:v>
                </c:pt>
                <c:pt idx="109">
                  <c:v>10641</c:v>
                </c:pt>
                <c:pt idx="110">
                  <c:v>10790</c:v>
                </c:pt>
                <c:pt idx="111">
                  <c:v>10790.5</c:v>
                </c:pt>
                <c:pt idx="112">
                  <c:v>10793</c:v>
                </c:pt>
                <c:pt idx="113">
                  <c:v>10793.5</c:v>
                </c:pt>
                <c:pt idx="114">
                  <c:v>10817.5</c:v>
                </c:pt>
                <c:pt idx="115">
                  <c:v>10818</c:v>
                </c:pt>
                <c:pt idx="116">
                  <c:v>10820.5</c:v>
                </c:pt>
                <c:pt idx="117">
                  <c:v>10821</c:v>
                </c:pt>
                <c:pt idx="118">
                  <c:v>10840</c:v>
                </c:pt>
                <c:pt idx="119">
                  <c:v>10840</c:v>
                </c:pt>
                <c:pt idx="120">
                  <c:v>10840</c:v>
                </c:pt>
                <c:pt idx="121">
                  <c:v>10840</c:v>
                </c:pt>
                <c:pt idx="122">
                  <c:v>10850.5</c:v>
                </c:pt>
                <c:pt idx="123">
                  <c:v>10853</c:v>
                </c:pt>
                <c:pt idx="124">
                  <c:v>10853.5</c:v>
                </c:pt>
                <c:pt idx="125">
                  <c:v>10856</c:v>
                </c:pt>
                <c:pt idx="126">
                  <c:v>10858.5</c:v>
                </c:pt>
                <c:pt idx="127">
                  <c:v>10859</c:v>
                </c:pt>
                <c:pt idx="128">
                  <c:v>10869.5</c:v>
                </c:pt>
                <c:pt idx="129">
                  <c:v>10872.5</c:v>
                </c:pt>
                <c:pt idx="130">
                  <c:v>10927</c:v>
                </c:pt>
                <c:pt idx="131">
                  <c:v>10929.5</c:v>
                </c:pt>
                <c:pt idx="132">
                  <c:v>11809</c:v>
                </c:pt>
                <c:pt idx="133">
                  <c:v>11809.5</c:v>
                </c:pt>
                <c:pt idx="134">
                  <c:v>11880</c:v>
                </c:pt>
                <c:pt idx="135">
                  <c:v>11880</c:v>
                </c:pt>
                <c:pt idx="136">
                  <c:v>12522</c:v>
                </c:pt>
                <c:pt idx="137">
                  <c:v>12522</c:v>
                </c:pt>
                <c:pt idx="138">
                  <c:v>12522</c:v>
                </c:pt>
                <c:pt idx="139">
                  <c:v>12522</c:v>
                </c:pt>
                <c:pt idx="140">
                  <c:v>12776</c:v>
                </c:pt>
                <c:pt idx="141">
                  <c:v>13644.5</c:v>
                </c:pt>
                <c:pt idx="142">
                  <c:v>14567.5</c:v>
                </c:pt>
              </c:numCache>
            </c:numRef>
          </c:xVal>
          <c:yVal>
            <c:numRef>
              <c:f>A!$Y$21:$Y$994</c:f>
              <c:numCache>
                <c:formatCode>General</c:formatCode>
                <c:ptCount val="974"/>
                <c:pt idx="23">
                  <c:v>1.0152875066376601E-2</c:v>
                </c:pt>
                <c:pt idx="24">
                  <c:v>1.6976132819343258E-2</c:v>
                </c:pt>
                <c:pt idx="25">
                  <c:v>2.2663264698991815E-2</c:v>
                </c:pt>
                <c:pt idx="26">
                  <c:v>2.0346391423059648E-2</c:v>
                </c:pt>
                <c:pt idx="27">
                  <c:v>2.3266020043041184E-2</c:v>
                </c:pt>
                <c:pt idx="28">
                  <c:v>2.4764110173583914E-2</c:v>
                </c:pt>
                <c:pt idx="29">
                  <c:v>2.2694017711238142E-2</c:v>
                </c:pt>
                <c:pt idx="30">
                  <c:v>2.4651993064009933E-2</c:v>
                </c:pt>
                <c:pt idx="31">
                  <c:v>2.6340891986732035E-2</c:v>
                </c:pt>
                <c:pt idx="32">
                  <c:v>2.9340891983705236E-2</c:v>
                </c:pt>
                <c:pt idx="33">
                  <c:v>2.4745850288522036E-2</c:v>
                </c:pt>
                <c:pt idx="34">
                  <c:v>2.7271263837335295E-2</c:v>
                </c:pt>
                <c:pt idx="35">
                  <c:v>2.3193902324204721E-2</c:v>
                </c:pt>
                <c:pt idx="36">
                  <c:v>2.7316540535804849E-2</c:v>
                </c:pt>
                <c:pt idx="37">
                  <c:v>2.6607091134921934E-2</c:v>
                </c:pt>
                <c:pt idx="38">
                  <c:v>2.4329727974564477E-2</c:v>
                </c:pt>
                <c:pt idx="39">
                  <c:v>2.7005029377865562E-2</c:v>
                </c:pt>
                <c:pt idx="40">
                  <c:v>2.3037065799110239E-2</c:v>
                </c:pt>
                <c:pt idx="41">
                  <c:v>2.6259670948151646E-2</c:v>
                </c:pt>
                <c:pt idx="42">
                  <c:v>2.328227561250407E-2</c:v>
                </c:pt>
                <c:pt idx="43">
                  <c:v>2.3672691722742008E-2</c:v>
                </c:pt>
                <c:pt idx="44">
                  <c:v>2.5995295156882911E-2</c:v>
                </c:pt>
                <c:pt idx="45">
                  <c:v>2.6485705432126919E-2</c:v>
                </c:pt>
                <c:pt idx="46">
                  <c:v>2.5408307063125808E-2</c:v>
                </c:pt>
                <c:pt idx="47">
                  <c:v>2.693090862757537E-2</c:v>
                </c:pt>
                <c:pt idx="48">
                  <c:v>2.6734307902702866E-2</c:v>
                </c:pt>
                <c:pt idx="49">
                  <c:v>2.4595733831169805E-2</c:v>
                </c:pt>
                <c:pt idx="50">
                  <c:v>2.540855606689536E-2</c:v>
                </c:pt>
                <c:pt idx="51">
                  <c:v>2.7508556072052558E-2</c:v>
                </c:pt>
                <c:pt idx="52">
                  <c:v>2.7608556069526346E-2</c:v>
                </c:pt>
                <c:pt idx="53">
                  <c:v>2.0231119644765375E-2</c:v>
                </c:pt>
                <c:pt idx="54">
                  <c:v>2.0931119648909761E-2</c:v>
                </c:pt>
                <c:pt idx="55">
                  <c:v>2.2631119649619894E-2</c:v>
                </c:pt>
                <c:pt idx="56">
                  <c:v>2.4021370902484913E-2</c:v>
                </c:pt>
                <c:pt idx="57">
                  <c:v>2.4021370902484913E-2</c:v>
                </c:pt>
                <c:pt idx="58">
                  <c:v>2.4821370904103086E-2</c:v>
                </c:pt>
                <c:pt idx="59">
                  <c:v>2.6762776160885848E-2</c:v>
                </c:pt>
                <c:pt idx="60">
                  <c:v>2.5375546853962008E-2</c:v>
                </c:pt>
                <c:pt idx="61">
                  <c:v>2.6855964158709944E-2</c:v>
                </c:pt>
                <c:pt idx="62">
                  <c:v>2.4371647624016227E-2</c:v>
                </c:pt>
                <c:pt idx="63">
                  <c:v>2.7897099360815615E-2</c:v>
                </c:pt>
                <c:pt idx="64">
                  <c:v>2.5884319912411607E-2</c:v>
                </c:pt>
                <c:pt idx="65">
                  <c:v>2.3087615448161559E-2</c:v>
                </c:pt>
                <c:pt idx="66">
                  <c:v>2.7718830124679402E-2</c:v>
                </c:pt>
                <c:pt idx="67">
                  <c:v>2.7542862121633163E-2</c:v>
                </c:pt>
                <c:pt idx="68">
                  <c:v>3.3246479595471841E-2</c:v>
                </c:pt>
                <c:pt idx="69">
                  <c:v>3.6070151235327162E-2</c:v>
                </c:pt>
                <c:pt idx="70">
                  <c:v>4.0942126871475117E-2</c:v>
                </c:pt>
                <c:pt idx="71">
                  <c:v>3.868783171208489E-2</c:v>
                </c:pt>
                <c:pt idx="72">
                  <c:v>4.6854035526801202E-2</c:v>
                </c:pt>
                <c:pt idx="73">
                  <c:v>4.7254035531248267E-2</c:v>
                </c:pt>
                <c:pt idx="74">
                  <c:v>5.0348463158600094E-2</c:v>
                </c:pt>
                <c:pt idx="75">
                  <c:v>5.1840950785881947E-2</c:v>
                </c:pt>
                <c:pt idx="76">
                  <c:v>5.1910950787751577E-2</c:v>
                </c:pt>
                <c:pt idx="77">
                  <c:v>5.2230950786943654E-2</c:v>
                </c:pt>
                <c:pt idx="78">
                  <c:v>5.2570950785630489E-2</c:v>
                </c:pt>
                <c:pt idx="79">
                  <c:v>5.0840400877236999E-2</c:v>
                </c:pt>
                <c:pt idx="80">
                  <c:v>5.6430155131466472E-2</c:v>
                </c:pt>
                <c:pt idx="81">
                  <c:v>5.660015513080989E-2</c:v>
                </c:pt>
                <c:pt idx="82">
                  <c:v>5.6840155132022938E-2</c:v>
                </c:pt>
                <c:pt idx="83">
                  <c:v>5.7300155127678318E-2</c:v>
                </c:pt>
                <c:pt idx="84">
                  <c:v>5.4149108314757222E-2</c:v>
                </c:pt>
                <c:pt idx="85">
                  <c:v>5.4349108316980754E-2</c:v>
                </c:pt>
                <c:pt idx="87">
                  <c:v>5.8045782881383172E-2</c:v>
                </c:pt>
                <c:pt idx="88">
                  <c:v>5.8235782880221347E-2</c:v>
                </c:pt>
                <c:pt idx="89">
                  <c:v>5.8405782879564765E-2</c:v>
                </c:pt>
                <c:pt idx="90">
                  <c:v>5.8715782875371485E-2</c:v>
                </c:pt>
                <c:pt idx="91">
                  <c:v>6.2423884715230853E-2</c:v>
                </c:pt>
                <c:pt idx="92">
                  <c:v>6.4607626003041027E-2</c:v>
                </c:pt>
                <c:pt idx="93">
                  <c:v>6.46676260015253E-2</c:v>
                </c:pt>
                <c:pt idx="94">
                  <c:v>6.4957625997837262E-2</c:v>
                </c:pt>
                <c:pt idx="95">
                  <c:v>6.518762600294091E-2</c:v>
                </c:pt>
                <c:pt idx="96">
                  <c:v>6.8439404877436508E-2</c:v>
                </c:pt>
                <c:pt idx="97">
                  <c:v>6.6769108619887302E-2</c:v>
                </c:pt>
                <c:pt idx="98">
                  <c:v>6.7839108625598638E-2</c:v>
                </c:pt>
                <c:pt idx="99">
                  <c:v>6.8139108625295958E-2</c:v>
                </c:pt>
                <c:pt idx="100">
                  <c:v>6.8899108620648658E-2</c:v>
                </c:pt>
                <c:pt idx="101">
                  <c:v>6.6571268928321034E-2</c:v>
                </c:pt>
                <c:pt idx="102">
                  <c:v>6.7551268925392025E-2</c:v>
                </c:pt>
                <c:pt idx="103">
                  <c:v>6.818126892766678E-2</c:v>
                </c:pt>
                <c:pt idx="104">
                  <c:v>6.9351268923575946E-2</c:v>
                </c:pt>
                <c:pt idx="105">
                  <c:v>6.9069475527963081E-2</c:v>
                </c:pt>
                <c:pt idx="106">
                  <c:v>7.3212172678346926E-2</c:v>
                </c:pt>
                <c:pt idx="107">
                  <c:v>7.3462172682945331E-2</c:v>
                </c:pt>
                <c:pt idx="108">
                  <c:v>7.3512172678044246E-2</c:v>
                </c:pt>
                <c:pt idx="109">
                  <c:v>7.3061348568715753E-2</c:v>
                </c:pt>
                <c:pt idx="110">
                  <c:v>7.4428520359487618E-2</c:v>
                </c:pt>
                <c:pt idx="111">
                  <c:v>7.5652457874197915E-2</c:v>
                </c:pt>
                <c:pt idx="112">
                  <c:v>7.4572161147677493E-2</c:v>
                </c:pt>
                <c:pt idx="113">
                  <c:v>7.5896104950661292E-2</c:v>
                </c:pt>
                <c:pt idx="114">
                  <c:v>7.5646640844771074E-2</c:v>
                </c:pt>
                <c:pt idx="115">
                  <c:v>7.5170636078138023E-2</c:v>
                </c:pt>
                <c:pt idx="116">
                  <c:v>7.6490628033552999E-2</c:v>
                </c:pt>
                <c:pt idx="117">
                  <c:v>7.4814629573528371E-2</c:v>
                </c:pt>
                <c:pt idx="118">
                  <c:v>7.554746894907434E-2</c:v>
                </c:pt>
                <c:pt idx="119">
                  <c:v>7.7017468951956783E-2</c:v>
                </c:pt>
                <c:pt idx="120">
                  <c:v>7.7247468949784473E-2</c:v>
                </c:pt>
                <c:pt idx="121">
                  <c:v>7.8297468948725094E-2</c:v>
                </c:pt>
                <c:pt idx="122">
                  <c:v>7.6332586460324939E-2</c:v>
                </c:pt>
                <c:pt idx="123">
                  <c:v>7.7552921220618812E-2</c:v>
                </c:pt>
                <c:pt idx="124">
                  <c:v>7.4876991350697308E-2</c:v>
                </c:pt>
                <c:pt idx="125">
                  <c:v>7.7497357850083257E-2</c:v>
                </c:pt>
                <c:pt idx="126">
                  <c:v>7.5517750802357259E-2</c:v>
                </c:pt>
                <c:pt idx="127">
                  <c:v>7.7441832557452878E-2</c:v>
                </c:pt>
                <c:pt idx="128">
                  <c:v>7.6347794285913526E-2</c:v>
                </c:pt>
                <c:pt idx="129">
                  <c:v>7.5292440618354689E-2</c:v>
                </c:pt>
                <c:pt idx="130">
                  <c:v>7.7326845359111093E-2</c:v>
                </c:pt>
                <c:pt idx="131">
                  <c:v>7.6247993377768497E-2</c:v>
                </c:pt>
                <c:pt idx="132">
                  <c:v>8.1031412896641508E-2</c:v>
                </c:pt>
                <c:pt idx="133">
                  <c:v>8.0957504687188472E-2</c:v>
                </c:pt>
                <c:pt idx="134">
                  <c:v>8.2446124578879371E-2</c:v>
                </c:pt>
                <c:pt idx="135">
                  <c:v>8.2786124577566206E-2</c:v>
                </c:pt>
                <c:pt idx="136">
                  <c:v>8.5786726546771289E-2</c:v>
                </c:pt>
                <c:pt idx="137">
                  <c:v>8.6006726541213621E-2</c:v>
                </c:pt>
                <c:pt idx="138">
                  <c:v>8.6106726545963366E-2</c:v>
                </c:pt>
                <c:pt idx="139">
                  <c:v>8.6686726545863249E-2</c:v>
                </c:pt>
                <c:pt idx="140">
                  <c:v>8.8447261142212713E-2</c:v>
                </c:pt>
                <c:pt idx="141">
                  <c:v>9.4055708698417645E-2</c:v>
                </c:pt>
                <c:pt idx="142">
                  <c:v>9.9092065151135972E-2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20-4B08-8A81-10D2BE76BABD}"/>
            </c:ext>
          </c:extLst>
        </c:ser>
        <c:ser>
          <c:idx val="8"/>
          <c:order val="4"/>
          <c:tx>
            <c:strRef>
              <c:f>A!$AY$1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A!$AW$2:$AW$127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A!$AY$2:$AY$127</c:f>
              <c:numCache>
                <c:formatCode>General</c:formatCode>
                <c:ptCount val="126"/>
                <c:pt idx="0">
                  <c:v>-3.509445396465298E-3</c:v>
                </c:pt>
                <c:pt idx="1">
                  <c:v>-3.5308661062040947E-3</c:v>
                </c:pt>
                <c:pt idx="2">
                  <c:v>-3.5369582470836866E-3</c:v>
                </c:pt>
                <c:pt idx="3">
                  <c:v>-3.5277218191040668E-3</c:v>
                </c:pt>
                <c:pt idx="4">
                  <c:v>-3.503156822265225E-3</c:v>
                </c:pt>
                <c:pt idx="5">
                  <c:v>-3.4632632565671784E-3</c:v>
                </c:pt>
                <c:pt idx="6">
                  <c:v>-3.4080411220099201E-3</c:v>
                </c:pt>
                <c:pt idx="7">
                  <c:v>-3.3374904185934431E-3</c:v>
                </c:pt>
                <c:pt idx="8">
                  <c:v>-3.251611146317758E-3</c:v>
                </c:pt>
                <c:pt idx="9">
                  <c:v>-3.1504033051828612E-3</c:v>
                </c:pt>
                <c:pt idx="10">
                  <c:v>-3.0338668951887422E-3</c:v>
                </c:pt>
                <c:pt idx="11">
                  <c:v>-2.9020019163354185E-3</c:v>
                </c:pt>
                <c:pt idx="12">
                  <c:v>-2.7548083686228832E-3</c:v>
                </c:pt>
                <c:pt idx="13">
                  <c:v>-2.5922862520511292E-3</c:v>
                </c:pt>
                <c:pt idx="14">
                  <c:v>-2.414435566620167E-3</c:v>
                </c:pt>
                <c:pt idx="15">
                  <c:v>-2.2212563123299913E-3</c:v>
                </c:pt>
                <c:pt idx="16">
                  <c:v>-2.012748489180597E-3</c:v>
                </c:pt>
                <c:pt idx="17">
                  <c:v>-1.788912097171998E-3</c:v>
                </c:pt>
                <c:pt idx="18">
                  <c:v>-1.5497471363041838E-3</c:v>
                </c:pt>
                <c:pt idx="19">
                  <c:v>-1.295253606577151E-3</c:v>
                </c:pt>
                <c:pt idx="20">
                  <c:v>-1.0254315079909135E-3</c:v>
                </c:pt>
                <c:pt idx="21">
                  <c:v>-7.402808405454625E-4</c:v>
                </c:pt>
                <c:pt idx="22">
                  <c:v>-4.398016042407981E-4</c:v>
                </c:pt>
                <c:pt idx="23">
                  <c:v>-1.2399379907691334E-4</c:v>
                </c:pt>
                <c:pt idx="24">
                  <c:v>2.0714257494617618E-4</c:v>
                </c:pt>
                <c:pt idx="25">
                  <c:v>5.5360751782848258E-4</c:v>
                </c:pt>
                <c:pt idx="26">
                  <c:v>9.1540102957000068E-4</c:v>
                </c:pt>
                <c:pt idx="27">
                  <c:v>1.2925231101707287E-3</c:v>
                </c:pt>
                <c:pt idx="28">
                  <c:v>1.6849737596306737E-3</c:v>
                </c:pt>
                <c:pt idx="29">
                  <c:v>2.0927529779498312E-3</c:v>
                </c:pt>
                <c:pt idx="30">
                  <c:v>2.5158607651281977E-3</c:v>
                </c:pt>
                <c:pt idx="31">
                  <c:v>2.9542971211657812E-3</c:v>
                </c:pt>
                <c:pt idx="32">
                  <c:v>3.4080620460625773E-3</c:v>
                </c:pt>
                <c:pt idx="33">
                  <c:v>3.8771555398185824E-3</c:v>
                </c:pt>
                <c:pt idx="34">
                  <c:v>4.3615776024338035E-3</c:v>
                </c:pt>
                <c:pt idx="35">
                  <c:v>4.8613282339082381E-3</c:v>
                </c:pt>
                <c:pt idx="36">
                  <c:v>5.3764074342418817E-3</c:v>
                </c:pt>
                <c:pt idx="37">
                  <c:v>5.9068152034347414E-3</c:v>
                </c:pt>
                <c:pt idx="38">
                  <c:v>6.4525515414868145E-3</c:v>
                </c:pt>
                <c:pt idx="39">
                  <c:v>7.0136164483980967E-3</c:v>
                </c:pt>
                <c:pt idx="40">
                  <c:v>7.5900099241685949E-3</c:v>
                </c:pt>
                <c:pt idx="41">
                  <c:v>8.1817319687983031E-3</c:v>
                </c:pt>
                <c:pt idx="42">
                  <c:v>8.7887825822872273E-3</c:v>
                </c:pt>
                <c:pt idx="43">
                  <c:v>9.4111617646353632E-3</c:v>
                </c:pt>
                <c:pt idx="44">
                  <c:v>1.0048869515842711E-2</c:v>
                </c:pt>
                <c:pt idx="45">
                  <c:v>1.0701905835909272E-2</c:v>
                </c:pt>
                <c:pt idx="46">
                  <c:v>1.1370270724835048E-2</c:v>
                </c:pt>
                <c:pt idx="47">
                  <c:v>1.2053964182620034E-2</c:v>
                </c:pt>
                <c:pt idx="48">
                  <c:v>1.2752986209264234E-2</c:v>
                </c:pt>
                <c:pt idx="49">
                  <c:v>1.3467336804767648E-2</c:v>
                </c:pt>
                <c:pt idx="50">
                  <c:v>1.4197015969130273E-2</c:v>
                </c:pt>
                <c:pt idx="51">
                  <c:v>1.4942023702352109E-2</c:v>
                </c:pt>
                <c:pt idx="52">
                  <c:v>1.5702360004433161E-2</c:v>
                </c:pt>
                <c:pt idx="53">
                  <c:v>1.6478024875373424E-2</c:v>
                </c:pt>
                <c:pt idx="54">
                  <c:v>1.7269018315172902E-2</c:v>
                </c:pt>
                <c:pt idx="55">
                  <c:v>1.8075340323831592E-2</c:v>
                </c:pt>
                <c:pt idx="56">
                  <c:v>1.8896990901349494E-2</c:v>
                </c:pt>
                <c:pt idx="57">
                  <c:v>1.9733970047726607E-2</c:v>
                </c:pt>
                <c:pt idx="58">
                  <c:v>2.0586277762962939E-2</c:v>
                </c:pt>
                <c:pt idx="59">
                  <c:v>2.1453914047058476E-2</c:v>
                </c:pt>
                <c:pt idx="60">
                  <c:v>2.2336878900013232E-2</c:v>
                </c:pt>
                <c:pt idx="61">
                  <c:v>2.3235172321827199E-2</c:v>
                </c:pt>
                <c:pt idx="62">
                  <c:v>2.4148794312500377E-2</c:v>
                </c:pt>
                <c:pt idx="63">
                  <c:v>2.5077744872032768E-2</c:v>
                </c:pt>
                <c:pt idx="64">
                  <c:v>2.6022024000424377E-2</c:v>
                </c:pt>
                <c:pt idx="65">
                  <c:v>2.6981631697675191E-2</c:v>
                </c:pt>
                <c:pt idx="66">
                  <c:v>2.7956567963785223E-2</c:v>
                </c:pt>
                <c:pt idx="67">
                  <c:v>2.8946832798754468E-2</c:v>
                </c:pt>
                <c:pt idx="68">
                  <c:v>2.995242620258292E-2</c:v>
                </c:pt>
                <c:pt idx="69">
                  <c:v>3.0973348175270591E-2</c:v>
                </c:pt>
                <c:pt idx="70">
                  <c:v>3.2009598716817474E-2</c:v>
                </c:pt>
                <c:pt idx="71">
                  <c:v>3.3061177827223565E-2</c:v>
                </c:pt>
                <c:pt idx="72">
                  <c:v>3.4128085506488881E-2</c:v>
                </c:pt>
                <c:pt idx="73">
                  <c:v>3.5210321754613395E-2</c:v>
                </c:pt>
                <c:pt idx="74">
                  <c:v>3.7420779957440073E-2</c:v>
                </c:pt>
                <c:pt idx="75">
                  <c:v>3.9692552435703604E-2</c:v>
                </c:pt>
                <c:pt idx="76">
                  <c:v>4.0851431528124191E-2</c:v>
                </c:pt>
                <c:pt idx="77">
                  <c:v>4.3215175419542999E-2</c:v>
                </c:pt>
                <c:pt idx="78">
                  <c:v>4.5640233586398654E-2</c:v>
                </c:pt>
                <c:pt idx="79">
                  <c:v>4.812660602869117E-2</c:v>
                </c:pt>
                <c:pt idx="80">
                  <c:v>5.0674292746420525E-2</c:v>
                </c:pt>
                <c:pt idx="81">
                  <c:v>5.1971128958574024E-2</c:v>
                </c:pt>
                <c:pt idx="82">
                  <c:v>5.3283293739586735E-2</c:v>
                </c:pt>
                <c:pt idx="83">
                  <c:v>5.4610787089458664E-2</c:v>
                </c:pt>
                <c:pt idx="84">
                  <c:v>5.5953609008189804E-2</c:v>
                </c:pt>
                <c:pt idx="85">
                  <c:v>5.7311759495780157E-2</c:v>
                </c:pt>
                <c:pt idx="86">
                  <c:v>5.8685238552229721E-2</c:v>
                </c:pt>
                <c:pt idx="87">
                  <c:v>6.007404617753849E-2</c:v>
                </c:pt>
                <c:pt idx="88">
                  <c:v>6.1478182371706477E-2</c:v>
                </c:pt>
                <c:pt idx="89">
                  <c:v>6.2897647134733684E-2</c:v>
                </c:pt>
                <c:pt idx="90">
                  <c:v>6.4332440466620108E-2</c:v>
                </c:pt>
                <c:pt idx="91">
                  <c:v>6.5782562367365738E-2</c:v>
                </c:pt>
                <c:pt idx="92">
                  <c:v>6.7248012836970572E-2</c:v>
                </c:pt>
                <c:pt idx="93">
                  <c:v>6.8728791875434625E-2</c:v>
                </c:pt>
                <c:pt idx="94">
                  <c:v>7.0224899482757883E-2</c:v>
                </c:pt>
                <c:pt idx="95">
                  <c:v>7.1736335658940359E-2</c:v>
                </c:pt>
                <c:pt idx="96">
                  <c:v>7.3263100403982068E-2</c:v>
                </c:pt>
                <c:pt idx="97">
                  <c:v>7.4805193717882967E-2</c:v>
                </c:pt>
                <c:pt idx="98">
                  <c:v>7.6362615600643086E-2</c:v>
                </c:pt>
                <c:pt idx="99">
                  <c:v>7.7935366052262409E-2</c:v>
                </c:pt>
                <c:pt idx="100">
                  <c:v>7.952344507274095E-2</c:v>
                </c:pt>
                <c:pt idx="101">
                  <c:v>8.1126852662078711E-2</c:v>
                </c:pt>
                <c:pt idx="102">
                  <c:v>8.274558882027569E-2</c:v>
                </c:pt>
                <c:pt idx="103">
                  <c:v>8.4379653547331873E-2</c:v>
                </c:pt>
                <c:pt idx="104">
                  <c:v>8.6029046843247262E-2</c:v>
                </c:pt>
                <c:pt idx="105">
                  <c:v>8.7693768708021869E-2</c:v>
                </c:pt>
                <c:pt idx="106">
                  <c:v>8.937381914165568E-2</c:v>
                </c:pt>
                <c:pt idx="107">
                  <c:v>9.1069198144148711E-2</c:v>
                </c:pt>
                <c:pt idx="108">
                  <c:v>9.2779905715500974E-2</c:v>
                </c:pt>
                <c:pt idx="109">
                  <c:v>9.4505941855712428E-2</c:v>
                </c:pt>
                <c:pt idx="110">
                  <c:v>9.62473065647831E-2</c:v>
                </c:pt>
                <c:pt idx="111">
                  <c:v>9.8003999842712977E-2</c:v>
                </c:pt>
                <c:pt idx="112">
                  <c:v>9.9776021689502073E-2</c:v>
                </c:pt>
                <c:pt idx="113">
                  <c:v>0.10156337210515039</c:v>
                </c:pt>
                <c:pt idx="114">
                  <c:v>0.10336605108965792</c:v>
                </c:pt>
                <c:pt idx="115">
                  <c:v>0.10518405864302466</c:v>
                </c:pt>
                <c:pt idx="116">
                  <c:v>0.1070173947652506</c:v>
                </c:pt>
                <c:pt idx="117">
                  <c:v>0.10886605945633576</c:v>
                </c:pt>
                <c:pt idx="118">
                  <c:v>0.11073005271628013</c:v>
                </c:pt>
                <c:pt idx="119">
                  <c:v>0.11260937454508371</c:v>
                </c:pt>
                <c:pt idx="120">
                  <c:v>0.11450402494274653</c:v>
                </c:pt>
                <c:pt idx="121">
                  <c:v>0.11641400390926854</c:v>
                </c:pt>
                <c:pt idx="122">
                  <c:v>0.11833931144464976</c:v>
                </c:pt>
                <c:pt idx="123">
                  <c:v>0.1202799475488902</c:v>
                </c:pt>
                <c:pt idx="124">
                  <c:v>0.12223591222198985</c:v>
                </c:pt>
                <c:pt idx="125">
                  <c:v>0.12420720546394873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20-4B08-8A81-10D2BE76B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3160"/>
        <c:axId val="1"/>
      </c:scatterChart>
      <c:valAx>
        <c:axId val="605973160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986565358575468"/>
              <c:y val="0.86905011873515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6981132075472E-2"/>
              <c:y val="0.386906011748531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31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97063338780764"/>
          <c:y val="0.92262185976752908"/>
          <c:w val="0.52291133419643299"/>
          <c:h val="5.9524121984751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66453434211412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7939120935"/>
          <c:y val="0.13388013864022646"/>
          <c:w val="0.83265966686127657"/>
          <c:h val="0.69399092274729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errors!$H$21:$H$993</c:f>
              <c:numCache>
                <c:formatCode>General</c:formatCode>
                <c:ptCount val="973"/>
                <c:pt idx="0">
                  <c:v>9.5150429988279939E-3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5F-44FF-A363-AE796EB530B1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errors!$D$21:$D$993</c:f>
                <c:numCache>
                  <c:formatCode>General</c:formatCode>
                  <c:ptCount val="973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3.3E-3</c:v>
                  </c:pt>
                  <c:pt idx="92">
                    <c:v>5.0000000000000001E-4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5.0000000000000001E-4</c:v>
                  </c:pt>
                  <c:pt idx="98">
                    <c:v>5.9999999999999995E-4</c:v>
                  </c:pt>
                  <c:pt idx="99">
                    <c:v>4.0000000000000002E-4</c:v>
                  </c:pt>
                  <c:pt idx="100">
                    <c:v>5.0000000000000001E-4</c:v>
                  </c:pt>
                  <c:pt idx="101">
                    <c:v>2.5000000000000001E-3</c:v>
                  </c:pt>
                  <c:pt idx="102">
                    <c:v>3.3E-3</c:v>
                  </c:pt>
                  <c:pt idx="103">
                    <c:v>2.0999999999999999E-3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2.0000000000000001E-4</c:v>
                  </c:pt>
                  <c:pt idx="107">
                    <c:v>1.6000000000000001E-3</c:v>
                  </c:pt>
                  <c:pt idx="108">
                    <c:v>1E-4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2.0000000000000001E-4</c:v>
                  </c:pt>
                  <c:pt idx="116">
                    <c:v>5.9999999999999995E-4</c:v>
                  </c:pt>
                  <c:pt idx="117">
                    <c:v>4.0000000000000002E-4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4.0000000000000002E-4</c:v>
                  </c:pt>
                  <c:pt idx="133">
                    <c:v>5.0000000000000001E-4</c:v>
                  </c:pt>
                  <c:pt idx="134">
                    <c:v>1E-4</c:v>
                  </c:pt>
                  <c:pt idx="135">
                    <c:v>1E-4</c:v>
                  </c:pt>
                  <c:pt idx="136">
                    <c:v>2.9999999999999997E-4</c:v>
                  </c:pt>
                  <c:pt idx="137">
                    <c:v>3.2000000000000002E-3</c:v>
                  </c:pt>
                  <c:pt idx="138">
                    <c:v>2.0000000000000001E-4</c:v>
                  </c:pt>
                  <c:pt idx="139">
                    <c:v>2.9999999999999997E-4</c:v>
                  </c:pt>
                  <c:pt idx="140">
                    <c:v>7.0000000000000001E-3</c:v>
                  </c:pt>
                  <c:pt idx="141">
                    <c:v>1.4999999999999999E-2</c:v>
                  </c:pt>
                </c:numCache>
              </c:numRef>
            </c:plus>
            <c:minus>
              <c:numRef>
                <c:f>errors!$D$21:$D$993</c:f>
                <c:numCache>
                  <c:formatCode>General</c:formatCode>
                  <c:ptCount val="973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3.3E-3</c:v>
                  </c:pt>
                  <c:pt idx="92">
                    <c:v>5.0000000000000001E-4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5.0000000000000001E-4</c:v>
                  </c:pt>
                  <c:pt idx="98">
                    <c:v>5.9999999999999995E-4</c:v>
                  </c:pt>
                  <c:pt idx="99">
                    <c:v>4.0000000000000002E-4</c:v>
                  </c:pt>
                  <c:pt idx="100">
                    <c:v>5.0000000000000001E-4</c:v>
                  </c:pt>
                  <c:pt idx="101">
                    <c:v>2.5000000000000001E-3</c:v>
                  </c:pt>
                  <c:pt idx="102">
                    <c:v>3.3E-3</c:v>
                  </c:pt>
                  <c:pt idx="103">
                    <c:v>2.0999999999999999E-3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2.0000000000000001E-4</c:v>
                  </c:pt>
                  <c:pt idx="107">
                    <c:v>1.6000000000000001E-3</c:v>
                  </c:pt>
                  <c:pt idx="108">
                    <c:v>1E-4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2.0000000000000001E-4</c:v>
                  </c:pt>
                  <c:pt idx="116">
                    <c:v>5.9999999999999995E-4</c:v>
                  </c:pt>
                  <c:pt idx="117">
                    <c:v>4.0000000000000002E-4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4.0000000000000002E-4</c:v>
                  </c:pt>
                  <c:pt idx="133">
                    <c:v>5.0000000000000001E-4</c:v>
                  </c:pt>
                  <c:pt idx="134">
                    <c:v>1E-4</c:v>
                  </c:pt>
                  <c:pt idx="135">
                    <c:v>1E-4</c:v>
                  </c:pt>
                  <c:pt idx="136">
                    <c:v>2.9999999999999997E-4</c:v>
                  </c:pt>
                  <c:pt idx="137">
                    <c:v>3.2000000000000002E-3</c:v>
                  </c:pt>
                  <c:pt idx="138">
                    <c:v>2.0000000000000001E-4</c:v>
                  </c:pt>
                  <c:pt idx="139">
                    <c:v>2.9999999999999997E-4</c:v>
                  </c:pt>
                  <c:pt idx="140">
                    <c:v>7.0000000000000001E-3</c:v>
                  </c:pt>
                  <c:pt idx="141">
                    <c:v>1.4999999999999999E-2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errors!$I$21:$I$993</c:f>
              <c:numCache>
                <c:formatCode>General</c:formatCode>
                <c:ptCount val="973"/>
                <c:pt idx="140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5F-44FF-A363-AE796EB530B1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plus>
            <c:minus>
              <c:numRef>
                <c:f>errors!$D$21:$D$56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errors!$J$21:$J$993</c:f>
              <c:numCache>
                <c:formatCode>General</c:formatCode>
                <c:ptCount val="973"/>
                <c:pt idx="20">
                  <c:v>6.7554449997260235E-3</c:v>
                </c:pt>
                <c:pt idx="44">
                  <c:v>4.804530501132831E-3</c:v>
                </c:pt>
                <c:pt idx="45">
                  <c:v>5.1280690022394992E-3</c:v>
                </c:pt>
                <c:pt idx="46">
                  <c:v>3.2222230001934804E-3</c:v>
                </c:pt>
                <c:pt idx="47">
                  <c:v>5.2457615020102821E-3</c:v>
                </c:pt>
                <c:pt idx="49">
                  <c:v>3.4634540061233565E-3</c:v>
                </c:pt>
                <c:pt idx="51">
                  <c:v>2.0114580038352869E-3</c:v>
                </c:pt>
                <c:pt idx="53">
                  <c:v>4.4880740024382249E-3</c:v>
                </c:pt>
                <c:pt idx="54">
                  <c:v>7.5059710070490837E-3</c:v>
                </c:pt>
                <c:pt idx="56">
                  <c:v>7.5662849994841963E-3</c:v>
                </c:pt>
                <c:pt idx="59">
                  <c:v>1.7264222005906049E-2</c:v>
                </c:pt>
                <c:pt idx="60">
                  <c:v>1.8687760501052253E-2</c:v>
                </c:pt>
                <c:pt idx="61">
                  <c:v>1.8290387000888586E-2</c:v>
                </c:pt>
                <c:pt idx="62">
                  <c:v>1.7284850000578444E-2</c:v>
                </c:pt>
                <c:pt idx="64">
                  <c:v>2.404843350086594E-2</c:v>
                </c:pt>
                <c:pt idx="67">
                  <c:v>3.3417295002436731E-2</c:v>
                </c:pt>
                <c:pt idx="91">
                  <c:v>8.3709610997175332E-2</c:v>
                </c:pt>
                <c:pt idx="101">
                  <c:v>9.0802758502832148E-2</c:v>
                </c:pt>
                <c:pt idx="102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5F-44FF-A363-AE796EB530B1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errors!$K$21:$K$993</c:f>
              <c:numCache>
                <c:formatCode>General</c:formatCode>
                <c:ptCount val="973"/>
                <c:pt idx="3">
                  <c:v>-1.0096516998601146E-2</c:v>
                </c:pt>
                <c:pt idx="4">
                  <c:v>-6.3900825043674558E-3</c:v>
                </c:pt>
                <c:pt idx="5">
                  <c:v>-7.1331199433188885E-4</c:v>
                </c:pt>
                <c:pt idx="6">
                  <c:v>-3.0267830807133578E-3</c:v>
                </c:pt>
                <c:pt idx="7">
                  <c:v>2.35385014093481E-5</c:v>
                </c:pt>
                <c:pt idx="8">
                  <c:v>1.6495490053785034E-3</c:v>
                </c:pt>
                <c:pt idx="9">
                  <c:v>8.0194506153929979E-5</c:v>
                </c:pt>
                <c:pt idx="10">
                  <c:v>2.1758935035904869E-3</c:v>
                </c:pt>
                <c:pt idx="11">
                  <c:v>3.9414355051121674E-3</c:v>
                </c:pt>
                <c:pt idx="12">
                  <c:v>6.9414355020853691E-3</c:v>
                </c:pt>
                <c:pt idx="13">
                  <c:v>2.418669500912074E-3</c:v>
                </c:pt>
                <c:pt idx="14">
                  <c:v>5.0194420764455572E-3</c:v>
                </c:pt>
                <c:pt idx="15">
                  <c:v>9.4298041221918538E-4</c:v>
                </c:pt>
                <c:pt idx="16">
                  <c:v>5.0665187809499912E-3</c:v>
                </c:pt>
                <c:pt idx="17">
                  <c:v>4.3606730905594304E-3</c:v>
                </c:pt>
                <c:pt idx="18">
                  <c:v>2.0842116282437928E-3</c:v>
                </c:pt>
                <c:pt idx="19">
                  <c:v>4.7785198476049118E-3</c:v>
                </c:pt>
                <c:pt idx="21">
                  <c:v>8.8513869559392333E-4</c:v>
                </c:pt>
                <c:pt idx="22">
                  <c:v>4.1086772034759633E-3</c:v>
                </c:pt>
                <c:pt idx="23">
                  <c:v>1.1322155332891271E-3</c:v>
                </c:pt>
                <c:pt idx="24">
                  <c:v>1.5263693712768145E-3</c:v>
                </c:pt>
                <c:pt idx="25">
                  <c:v>3.8499080037581734E-3</c:v>
                </c:pt>
                <c:pt idx="26">
                  <c:v>4.3440621375339106E-3</c:v>
                </c:pt>
                <c:pt idx="27">
                  <c:v>3.2676004993845709E-3</c:v>
                </c:pt>
                <c:pt idx="28">
                  <c:v>4.7911391011439264E-3</c:v>
                </c:pt>
                <c:pt idx="29">
                  <c:v>4.6029855002416298E-3</c:v>
                </c:pt>
                <c:pt idx="30">
                  <c:v>2.5686822118586861E-3</c:v>
                </c:pt>
                <c:pt idx="31">
                  <c:v>3.386374497495126E-3</c:v>
                </c:pt>
                <c:pt idx="32">
                  <c:v>5.4863745026523247E-3</c:v>
                </c:pt>
                <c:pt idx="33">
                  <c:v>5.5863745001261123E-3</c:v>
                </c:pt>
                <c:pt idx="34">
                  <c:v>-1.7900870006997138E-3</c:v>
                </c:pt>
                <c:pt idx="35">
                  <c:v>-1.0900869965553284E-3</c:v>
                </c:pt>
                <c:pt idx="36">
                  <c:v>6.0991300415480509E-4</c:v>
                </c:pt>
                <c:pt idx="37">
                  <c:v>2.0040669987793081E-3</c:v>
                </c:pt>
                <c:pt idx="38">
                  <c:v>2.0040669987793081E-3</c:v>
                </c:pt>
                <c:pt idx="39">
                  <c:v>2.804067000397481E-3</c:v>
                </c:pt>
                <c:pt idx="40">
                  <c:v>4.7689910061308183E-3</c:v>
                </c:pt>
                <c:pt idx="41">
                  <c:v>3.3866835001390427E-3</c:v>
                </c:pt>
                <c:pt idx="42">
                  <c:v>4.8749915004009381E-3</c:v>
                </c:pt>
                <c:pt idx="43">
                  <c:v>2.4045304962783121E-3</c:v>
                </c:pt>
                <c:pt idx="48">
                  <c:v>5.9399154997663572E-3</c:v>
                </c:pt>
                <c:pt idx="50">
                  <c:v>3.9934564993018284E-3</c:v>
                </c:pt>
                <c:pt idx="52">
                  <c:v>1.2468429995351471E-3</c:v>
                </c:pt>
                <c:pt idx="55">
                  <c:v>7.5059710070490837E-3</c:v>
                </c:pt>
                <c:pt idx="57">
                  <c:v>7.5662849994841963E-3</c:v>
                </c:pt>
                <c:pt idx="58">
                  <c:v>1.7263295005250257E-2</c:v>
                </c:pt>
                <c:pt idx="63">
                  <c:v>2.3536123502708506E-2</c:v>
                </c:pt>
                <c:pt idx="65">
                  <c:v>3.335927350417478E-2</c:v>
                </c:pt>
                <c:pt idx="66">
                  <c:v>3.197974700742634E-2</c:v>
                </c:pt>
                <c:pt idx="68">
                  <c:v>4.620936349965632E-2</c:v>
                </c:pt>
                <c:pt idx="69">
                  <c:v>4.6609363504103385E-2</c:v>
                </c:pt>
                <c:pt idx="70">
                  <c:v>5.1485693002177868E-2</c:v>
                </c:pt>
                <c:pt idx="71">
                  <c:v>5.6828970002243295E-2</c:v>
                </c:pt>
                <c:pt idx="72">
                  <c:v>5.6898970004112925E-2</c:v>
                </c:pt>
                <c:pt idx="73">
                  <c:v>5.7218970003305003E-2</c:v>
                </c:pt>
                <c:pt idx="74">
                  <c:v>5.7558970001991838E-2</c:v>
                </c:pt>
                <c:pt idx="75">
                  <c:v>5.6345129996770993E-2</c:v>
                </c:pt>
                <c:pt idx="76">
                  <c:v>6.737642599910032E-2</c:v>
                </c:pt>
                <c:pt idx="77">
                  <c:v>6.7546425998443738E-2</c:v>
                </c:pt>
                <c:pt idx="78">
                  <c:v>6.7786425999656785E-2</c:v>
                </c:pt>
                <c:pt idx="79">
                  <c:v>6.8246425995312165E-2</c:v>
                </c:pt>
                <c:pt idx="80">
                  <c:v>6.5642124995065387E-2</c:v>
                </c:pt>
                <c:pt idx="81">
                  <c:v>6.584212499728892E-2</c:v>
                </c:pt>
                <c:pt idx="82">
                  <c:v>7.1309685503365472E-2</c:v>
                </c:pt>
                <c:pt idx="83">
                  <c:v>7.1499685502203647E-2</c:v>
                </c:pt>
                <c:pt idx="84">
                  <c:v>7.1669685501547065E-2</c:v>
                </c:pt>
                <c:pt idx="85">
                  <c:v>7.1979685497353785E-2</c:v>
                </c:pt>
                <c:pt idx="86">
                  <c:v>7.5918611502856947E-2</c:v>
                </c:pt>
                <c:pt idx="87">
                  <c:v>8.3018063502095174E-2</c:v>
                </c:pt>
                <c:pt idx="88">
                  <c:v>8.3078063500579447E-2</c:v>
                </c:pt>
                <c:pt idx="89">
                  <c:v>8.3368063496891409E-2</c:v>
                </c:pt>
                <c:pt idx="90">
                  <c:v>8.3598063501995057E-2</c:v>
                </c:pt>
                <c:pt idx="92">
                  <c:v>9.0653827501228079E-2</c:v>
                </c:pt>
                <c:pt idx="93">
                  <c:v>8.915137049916666E-2</c:v>
                </c:pt>
                <c:pt idx="94">
                  <c:v>9.0221370504877996E-2</c:v>
                </c:pt>
                <c:pt idx="95">
                  <c:v>9.0521370504575316E-2</c:v>
                </c:pt>
                <c:pt idx="96">
                  <c:v>9.1281370499928016E-2</c:v>
                </c:pt>
                <c:pt idx="97">
                  <c:v>8.8954909006133676E-2</c:v>
                </c:pt>
                <c:pt idx="98">
                  <c:v>8.9934909003204666E-2</c:v>
                </c:pt>
                <c:pt idx="99">
                  <c:v>9.0564909005479421E-2</c:v>
                </c:pt>
                <c:pt idx="100">
                  <c:v>9.1734909001388587E-2</c:v>
                </c:pt>
                <c:pt idx="103">
                  <c:v>9.1780765003932174E-2</c:v>
                </c:pt>
                <c:pt idx="104">
                  <c:v>9.6715118503198028E-2</c:v>
                </c:pt>
                <c:pt idx="105">
                  <c:v>9.6965118507796433E-2</c:v>
                </c:pt>
                <c:pt idx="106">
                  <c:v>9.7015118502895348E-2</c:v>
                </c:pt>
                <c:pt idx="107">
                  <c:v>9.6566356995026581E-2</c:v>
                </c:pt>
                <c:pt idx="108">
                  <c:v>9.786083000653889E-2</c:v>
                </c:pt>
                <c:pt idx="109">
                  <c:v>9.9084368506737519E-2</c:v>
                </c:pt>
                <c:pt idx="110">
                  <c:v>9.8002061000443064E-2</c:v>
                </c:pt>
                <c:pt idx="111">
                  <c:v>9.9325599505391438E-2</c:v>
                </c:pt>
                <c:pt idx="112">
                  <c:v>9.9055447499267757E-2</c:v>
                </c:pt>
                <c:pt idx="113">
                  <c:v>9.8578985998756252E-2</c:v>
                </c:pt>
                <c:pt idx="114">
                  <c:v>9.9896678504592273E-2</c:v>
                </c:pt>
                <c:pt idx="115">
                  <c:v>9.822021699801553E-2</c:v>
                </c:pt>
                <c:pt idx="116">
                  <c:v>9.893467999791028E-2</c:v>
                </c:pt>
                <c:pt idx="117">
                  <c:v>0.10040468000079272</c:v>
                </c:pt>
                <c:pt idx="118">
                  <c:v>0.10063467999862041</c:v>
                </c:pt>
                <c:pt idx="119">
                  <c:v>0.10168467999756103</c:v>
                </c:pt>
                <c:pt idx="120">
                  <c:v>9.970898850588128E-2</c:v>
                </c:pt>
                <c:pt idx="121">
                  <c:v>0.1009266809996916</c:v>
                </c:pt>
                <c:pt idx="122">
                  <c:v>9.8250219503825065E-2</c:v>
                </c:pt>
                <c:pt idx="123">
                  <c:v>0.10086791200592415</c:v>
                </c:pt>
                <c:pt idx="124">
                  <c:v>9.8885604507813696E-2</c:v>
                </c:pt>
                <c:pt idx="125">
                  <c:v>0.10080914299760479</c:v>
                </c:pt>
                <c:pt idx="126">
                  <c:v>9.9703451502136886E-2</c:v>
                </c:pt>
                <c:pt idx="127">
                  <c:v>9.8644682497251779E-2</c:v>
                </c:pt>
                <c:pt idx="128">
                  <c:v>0.10061037899868097</c:v>
                </c:pt>
                <c:pt idx="129">
                  <c:v>9.9528071499662474E-2</c:v>
                </c:pt>
                <c:pt idx="130">
                  <c:v>0.10143229299865197</c:v>
                </c:pt>
                <c:pt idx="131">
                  <c:v>0.10135583150258753</c:v>
                </c:pt>
                <c:pt idx="132">
                  <c:v>0.10247476000222377</c:v>
                </c:pt>
                <c:pt idx="133">
                  <c:v>0.10281476000091061</c:v>
                </c:pt>
                <c:pt idx="134">
                  <c:v>0.10165819400572218</c:v>
                </c:pt>
                <c:pt idx="135">
                  <c:v>0.10187819400016451</c:v>
                </c:pt>
                <c:pt idx="136">
                  <c:v>0.10197819400491426</c:v>
                </c:pt>
                <c:pt idx="137">
                  <c:v>0.10255819400481414</c:v>
                </c:pt>
                <c:pt idx="138">
                  <c:v>0.10235575200204039</c:v>
                </c:pt>
                <c:pt idx="139">
                  <c:v>0.10054212649993133</c:v>
                </c:pt>
                <c:pt idx="141">
                  <c:v>9.7594197497528512E-2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5F-44FF-A363-AE796EB530B1}"/>
            </c:ext>
          </c:extLst>
        </c:ser>
        <c:ser>
          <c:idx val="6"/>
          <c:order val="4"/>
          <c:tx>
            <c:strRef>
              <c:f>errors!$N$20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errors!$N$21:$N$993</c:f>
              <c:numCache>
                <c:formatCode>General</c:formatCode>
                <c:ptCount val="97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5F-44FF-A363-AE796EB530B1}"/>
            </c:ext>
          </c:extLst>
        </c:ser>
        <c:ser>
          <c:idx val="8"/>
          <c:order val="5"/>
          <c:tx>
            <c:strRef>
              <c:f>errors!$BD$1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errors!$BD$2:$BD$127</c:f>
              <c:numCache>
                <c:formatCode>General</c:formatCode>
                <c:ptCount val="126"/>
                <c:pt idx="0">
                  <c:v>1.4180038275077422E-3</c:v>
                </c:pt>
                <c:pt idx="1">
                  <c:v>1.9523357693791111E-3</c:v>
                </c:pt>
                <c:pt idx="2">
                  <c:v>2.5410255221376262E-3</c:v>
                </c:pt>
                <c:pt idx="3">
                  <c:v>3.1822767795296079E-3</c:v>
                </c:pt>
                <c:pt idx="4">
                  <c:v>3.8741940310667287E-3</c:v>
                </c:pt>
                <c:pt idx="5">
                  <c:v>4.6147783624805715E-3</c:v>
                </c:pt>
                <c:pt idx="6">
                  <c:v>5.4019117529891672E-3</c:v>
                </c:pt>
                <c:pt idx="7">
                  <c:v>6.2333261980120399E-3</c:v>
                </c:pt>
                <c:pt idx="8">
                  <c:v>7.1065553297810953E-3</c:v>
                </c:pt>
                <c:pt idx="9">
                  <c:v>8.0188676757180534E-3</c:v>
                </c:pt>
                <c:pt idx="10">
                  <c:v>8.9671818467629283E-3</c:v>
                </c:pt>
                <c:pt idx="11">
                  <c:v>9.9479642847510857E-3</c:v>
                </c:pt>
                <c:pt idx="12">
                  <c:v>1.0957109253562414E-2</c:v>
                </c:pt>
                <c:pt idx="13">
                  <c:v>1.1989798232559412E-2</c:v>
                </c:pt>
                <c:pt idx="14">
                  <c:v>1.3040331773439329E-2</c:v>
                </c:pt>
                <c:pt idx="15">
                  <c:v>1.4101921649222086E-2</c:v>
                </c:pt>
                <c:pt idx="16">
                  <c:v>1.5166425620357263E-2</c:v>
                </c:pt>
                <c:pt idx="17">
                  <c:v>1.6224002443249973E-2</c:v>
                </c:pt>
                <c:pt idx="18">
                  <c:v>1.7262661626929448E-2</c:v>
                </c:pt>
                <c:pt idx="19">
                  <c:v>1.8267680674765363E-2</c:v>
                </c:pt>
                <c:pt idx="20">
                  <c:v>1.9220860593715281E-2</c:v>
                </c:pt>
                <c:pt idx="21">
                  <c:v>2.0099587213760189E-2</c:v>
                </c:pt>
                <c:pt idx="22">
                  <c:v>2.0875667679183068E-2</c:v>
                </c:pt>
                <c:pt idx="23">
                  <c:v>2.151394853584912E-2</c:v>
                </c:pt>
                <c:pt idx="24">
                  <c:v>2.1970873466565646E-2</c:v>
                </c:pt>
                <c:pt idx="25">
                  <c:v>2.2193545067135056E-2</c:v>
                </c:pt>
                <c:pt idx="26">
                  <c:v>2.2120639267222644E-2</c:v>
                </c:pt>
                <c:pt idx="27">
                  <c:v>2.1687492447213741E-2</c:v>
                </c:pt>
                <c:pt idx="28">
                  <c:v>2.0837834292077178E-2</c:v>
                </c:pt>
                <c:pt idx="29">
                  <c:v>1.9542144618524313E-2</c:v>
                </c:pt>
                <c:pt idx="30">
                  <c:v>1.7816750606922005E-2</c:v>
                </c:pt>
                <c:pt idx="31">
                  <c:v>1.5732385072708674E-2</c:v>
                </c:pt>
                <c:pt idx="32">
                  <c:v>1.3403456544643347E-2</c:v>
                </c:pt>
                <c:pt idx="33">
                  <c:v>1.0961263154404811E-2</c:v>
                </c:pt>
                <c:pt idx="34">
                  <c:v>8.5252959711572505E-3</c:v>
                </c:pt>
                <c:pt idx="35">
                  <c:v>6.1857538395287872E-3</c:v>
                </c:pt>
                <c:pt idx="36">
                  <c:v>4.0003273380926144E-3</c:v>
                </c:pt>
                <c:pt idx="37">
                  <c:v>2.0001010144098091E-3</c:v>
                </c:pt>
                <c:pt idx="38">
                  <c:v>1.9804073112612407E-4</c:v>
                </c:pt>
                <c:pt idx="39">
                  <c:v>-1.4037866615063408E-3</c:v>
                </c:pt>
                <c:pt idx="40">
                  <c:v>-2.8093127638640809E-3</c:v>
                </c:pt>
                <c:pt idx="41">
                  <c:v>-4.0255206165701477E-3</c:v>
                </c:pt>
                <c:pt idx="42">
                  <c:v>-5.0607702381949881E-3</c:v>
                </c:pt>
                <c:pt idx="43">
                  <c:v>-5.9238602753175426E-3</c:v>
                </c:pt>
                <c:pt idx="44">
                  <c:v>-6.6235022529521357E-3</c:v>
                </c:pt>
                <c:pt idx="45">
                  <c:v>-7.168033374551009E-3</c:v>
                </c:pt>
                <c:pt idx="46">
                  <c:v>-7.5652739385412057E-3</c:v>
                </c:pt>
                <c:pt idx="47">
                  <c:v>-7.8224733310499738E-3</c:v>
                </c:pt>
                <c:pt idx="48">
                  <c:v>-7.9463073785992142E-3</c:v>
                </c:pt>
                <c:pt idx="49">
                  <c:v>-7.9429018292773573E-3</c:v>
                </c:pt>
                <c:pt idx="50">
                  <c:v>-7.8178662368969445E-3</c:v>
                </c:pt>
                <c:pt idx="51">
                  <c:v>-7.5763301926196989E-3</c:v>
                </c:pt>
                <c:pt idx="52">
                  <c:v>-7.2229793065632722E-3</c:v>
                </c:pt>
                <c:pt idx="53">
                  <c:v>-6.7620914011175971E-3</c:v>
                </c:pt>
                <c:pt idx="54">
                  <c:v>-6.1975743251771534E-3</c:v>
                </c:pt>
                <c:pt idx="55">
                  <c:v>-5.5330062665367753E-3</c:v>
                </c:pt>
                <c:pt idx="56">
                  <c:v>-4.7716781730660126E-3</c:v>
                </c:pt>
                <c:pt idx="57">
                  <c:v>-3.9166365561881591E-3</c:v>
                </c:pt>
                <c:pt idx="58">
                  <c:v>-2.9707240156101287E-3</c:v>
                </c:pt>
                <c:pt idx="59">
                  <c:v>-1.9366145390796348E-3</c:v>
                </c:pt>
                <c:pt idx="60">
                  <c:v>-8.1684103411201747E-4</c:v>
                </c:pt>
                <c:pt idx="61">
                  <c:v>3.8618648116082316E-4</c:v>
                </c:pt>
                <c:pt idx="62">
                  <c:v>1.6701722855654473E-3</c:v>
                </c:pt>
                <c:pt idx="63">
                  <c:v>3.0329348211639469E-3</c:v>
                </c:pt>
                <c:pt idx="64">
                  <c:v>4.4724126517002132E-3</c:v>
                </c:pt>
                <c:pt idx="65">
                  <c:v>5.9866732923264041E-3</c:v>
                </c:pt>
                <c:pt idx="66">
                  <c:v>7.5739213340864295E-3</c:v>
                </c:pt>
                <c:pt idx="67">
                  <c:v>9.2325024698828723E-3</c:v>
                </c:pt>
                <c:pt idx="68">
                  <c:v>1.0960900707906288E-2</c:v>
                </c:pt>
                <c:pt idx="69">
                  <c:v>1.2757727121595834E-2</c:v>
                </c:pt>
                <c:pt idx="70">
                  <c:v>1.4621699771390641E-2</c:v>
                </c:pt>
                <c:pt idx="71">
                  <c:v>1.6551615757428355E-2</c:v>
                </c:pt>
                <c:pt idx="72">
                  <c:v>1.8546317537817859E-2</c:v>
                </c:pt>
                <c:pt idx="73">
                  <c:v>2.0604656509089908E-2</c:v>
                </c:pt>
                <c:pt idx="74">
                  <c:v>2.4907485887571714E-2</c:v>
                </c:pt>
                <c:pt idx="75">
                  <c:v>2.9449856832388342E-2</c:v>
                </c:pt>
                <c:pt idx="76">
                  <c:v>3.1807255997386402E-2</c:v>
                </c:pt>
                <c:pt idx="77">
                  <c:v>3.6686314297677755E-2</c:v>
                </c:pt>
                <c:pt idx="78">
                  <c:v>4.1772291878884989E-2</c:v>
                </c:pt>
                <c:pt idx="79">
                  <c:v>4.7049211333184265E-2</c:v>
                </c:pt>
                <c:pt idx="80">
                  <c:v>5.2498879180128605E-2</c:v>
                </c:pt>
                <c:pt idx="81">
                  <c:v>5.5281849437258758E-2</c:v>
                </c:pt>
                <c:pt idx="82">
                  <c:v>5.8099356998680567E-2</c:v>
                </c:pt>
                <c:pt idx="83">
                  <c:v>6.0947636934488653E-2</c:v>
                </c:pt>
                <c:pt idx="84">
                  <c:v>6.3822294214200145E-2</c:v>
                </c:pt>
                <c:pt idx="85">
                  <c:v>6.6718152343100551E-2</c:v>
                </c:pt>
                <c:pt idx="86">
                  <c:v>6.9629069885378633E-2</c:v>
                </c:pt>
                <c:pt idx="87">
                  <c:v>7.2547710295931461E-2</c:v>
                </c:pt>
                <c:pt idx="88">
                  <c:v>7.5465245196843805E-2</c:v>
                </c:pt>
                <c:pt idx="89">
                  <c:v>7.837096716485592E-2</c:v>
                </c:pt>
                <c:pt idx="90">
                  <c:v>8.1251785669591153E-2</c:v>
                </c:pt>
                <c:pt idx="91">
                  <c:v>8.4091578195598524E-2</c:v>
                </c:pt>
                <c:pt idx="92">
                  <c:v>8.6870366017418058E-2</c:v>
                </c:pt>
                <c:pt idx="93">
                  <c:v>8.9563281371048797E-2</c:v>
                </c:pt>
                <c:pt idx="94">
                  <c:v>9.2139303853397206E-2</c:v>
                </c:pt>
                <c:pt idx="95">
                  <c:v>9.4559816946516481E-2</c:v>
                </c:pt>
                <c:pt idx="96">
                  <c:v>9.6777277464850306E-2</c:v>
                </c:pt>
                <c:pt idx="97">
                  <c:v>9.8734853535093287E-2</c:v>
                </c:pt>
                <c:pt idx="98">
                  <c:v>0.10036881113446633</c:v>
                </c:pt>
                <c:pt idx="99">
                  <c:v>0.10161623286213244</c:v>
                </c:pt>
                <c:pt idx="100">
                  <c:v>0.10242989530486016</c:v>
                </c:pt>
                <c:pt idx="101">
                  <c:v>0.10279807493948492</c:v>
                </c:pt>
                <c:pt idx="102">
                  <c:v>0.10276058481454922</c:v>
                </c:pt>
                <c:pt idx="103">
                  <c:v>0.10240952063808662</c:v>
                </c:pt>
                <c:pt idx="104">
                  <c:v>0.10187036640745584</c:v>
                </c:pt>
                <c:pt idx="105">
                  <c:v>0.10127238962665093</c:v>
                </c:pt>
                <c:pt idx="106">
                  <c:v>0.10072368300517527</c:v>
                </c:pt>
                <c:pt idx="107">
                  <c:v>0.10030009665868479</c:v>
                </c:pt>
                <c:pt idx="108">
                  <c:v>0.10004682283003581</c:v>
                </c:pt>
                <c:pt idx="109">
                  <c:v>9.9986099746980556E-2</c:v>
                </c:pt>
                <c:pt idx="110">
                  <c:v>0.10012543322609946</c:v>
                </c:pt>
                <c:pt idx="111">
                  <c:v>0.10046382729582136</c:v>
                </c:pt>
                <c:pt idx="112">
                  <c:v>0.10099575996128345</c:v>
                </c:pt>
                <c:pt idx="113">
                  <c:v>0.10171350071140074</c:v>
                </c:pt>
                <c:pt idx="114">
                  <c:v>0.10260841443809114</c:v>
                </c:pt>
                <c:pt idx="115">
                  <c:v>0.10367169242839504</c:v>
                </c:pt>
                <c:pt idx="116">
                  <c:v>0.10489475970581917</c:v>
                </c:pt>
                <c:pt idx="117">
                  <c:v>0.10626949110373309</c:v>
                </c:pt>
                <c:pt idx="118">
                  <c:v>0.10778831006050762</c:v>
                </c:pt>
                <c:pt idx="119">
                  <c:v>0.10944421665511812</c:v>
                </c:pt>
                <c:pt idx="120">
                  <c:v>0.11123077646733796</c:v>
                </c:pt>
                <c:pt idx="121">
                  <c:v>0.11314209116759791</c:v>
                </c:pt>
                <c:pt idx="122">
                  <c:v>0.11517276300506636</c:v>
                </c:pt>
                <c:pt idx="123">
                  <c:v>0.11731785859857163</c:v>
                </c:pt>
                <c:pt idx="124">
                  <c:v>0.11957287301819595</c:v>
                </c:pt>
                <c:pt idx="125">
                  <c:v>0.12193369305906865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5F-44FF-A363-AE796EB53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1832"/>
        <c:axId val="1"/>
      </c:scatterChart>
      <c:valAx>
        <c:axId val="600771832"/>
        <c:scaling>
          <c:orientation val="minMax"/>
          <c:max val="1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6791489120539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33468286099867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1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3186904268543"/>
          <c:y val="0.92896433027838732"/>
          <c:w val="0.52361744255652254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 O-C Diagr.</a:t>
            </a:r>
          </a:p>
        </c:rich>
      </c:tx>
      <c:layout>
        <c:manualLayout>
          <c:xMode val="edge"/>
          <c:yMode val="edge"/>
          <c:x val="0.38814044470856235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64159013960772"/>
          <c:y val="0.14243344079400153"/>
          <c:w val="0.83423235490568337"/>
          <c:h val="0.67062411707175718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errors!$H$21:$H$993</c:f>
              <c:numCache>
                <c:formatCode>General</c:formatCode>
                <c:ptCount val="973"/>
                <c:pt idx="0">
                  <c:v>9.5150429988279939E-3</c:v>
                </c:pt>
                <c:pt idx="1">
                  <c:v>2.8622815007111058E-3</c:v>
                </c:pt>
                <c:pt idx="2">
                  <c:v>-7.8119919999153353E-3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AB-44DE-B8CC-458A2CB04299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errors!$D$21:$D$993</c:f>
                <c:numCache>
                  <c:formatCode>General</c:formatCode>
                  <c:ptCount val="973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3.3E-3</c:v>
                  </c:pt>
                  <c:pt idx="92">
                    <c:v>5.0000000000000001E-4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5.0000000000000001E-4</c:v>
                  </c:pt>
                  <c:pt idx="98">
                    <c:v>5.9999999999999995E-4</c:v>
                  </c:pt>
                  <c:pt idx="99">
                    <c:v>4.0000000000000002E-4</c:v>
                  </c:pt>
                  <c:pt idx="100">
                    <c:v>5.0000000000000001E-4</c:v>
                  </c:pt>
                  <c:pt idx="101">
                    <c:v>2.5000000000000001E-3</c:v>
                  </c:pt>
                  <c:pt idx="102">
                    <c:v>3.3E-3</c:v>
                  </c:pt>
                  <c:pt idx="103">
                    <c:v>2.0999999999999999E-3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2.0000000000000001E-4</c:v>
                  </c:pt>
                  <c:pt idx="107">
                    <c:v>1.6000000000000001E-3</c:v>
                  </c:pt>
                  <c:pt idx="108">
                    <c:v>1E-4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2.0000000000000001E-4</c:v>
                  </c:pt>
                  <c:pt idx="116">
                    <c:v>5.9999999999999995E-4</c:v>
                  </c:pt>
                  <c:pt idx="117">
                    <c:v>4.0000000000000002E-4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4.0000000000000002E-4</c:v>
                  </c:pt>
                  <c:pt idx="133">
                    <c:v>5.0000000000000001E-4</c:v>
                  </c:pt>
                  <c:pt idx="134">
                    <c:v>1E-4</c:v>
                  </c:pt>
                  <c:pt idx="135">
                    <c:v>1E-4</c:v>
                  </c:pt>
                  <c:pt idx="136">
                    <c:v>2.9999999999999997E-4</c:v>
                  </c:pt>
                  <c:pt idx="137">
                    <c:v>3.2000000000000002E-3</c:v>
                  </c:pt>
                  <c:pt idx="138">
                    <c:v>2.0000000000000001E-4</c:v>
                  </c:pt>
                  <c:pt idx="139">
                    <c:v>2.9999999999999997E-4</c:v>
                  </c:pt>
                  <c:pt idx="140">
                    <c:v>7.0000000000000001E-3</c:v>
                  </c:pt>
                  <c:pt idx="141">
                    <c:v>1.4999999999999999E-2</c:v>
                  </c:pt>
                </c:numCache>
              </c:numRef>
            </c:plus>
            <c:minus>
              <c:numRef>
                <c:f>errors!$D$21:$D$993</c:f>
                <c:numCache>
                  <c:formatCode>General</c:formatCode>
                  <c:ptCount val="973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2.9999999999999997E-4</c:v>
                  </c:pt>
                  <c:pt idx="85">
                    <c:v>2.9999999999999997E-4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2.9999999999999997E-4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3.3E-3</c:v>
                  </c:pt>
                  <c:pt idx="92">
                    <c:v>5.0000000000000001E-4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5.0000000000000001E-4</c:v>
                  </c:pt>
                  <c:pt idx="98">
                    <c:v>5.9999999999999995E-4</c:v>
                  </c:pt>
                  <c:pt idx="99">
                    <c:v>4.0000000000000002E-4</c:v>
                  </c:pt>
                  <c:pt idx="100">
                    <c:v>5.0000000000000001E-4</c:v>
                  </c:pt>
                  <c:pt idx="101">
                    <c:v>2.5000000000000001E-3</c:v>
                  </c:pt>
                  <c:pt idx="102">
                    <c:v>3.3E-3</c:v>
                  </c:pt>
                  <c:pt idx="103">
                    <c:v>2.0999999999999999E-3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2.0000000000000001E-4</c:v>
                  </c:pt>
                  <c:pt idx="107">
                    <c:v>1.6000000000000001E-3</c:v>
                  </c:pt>
                  <c:pt idx="108">
                    <c:v>1E-4</c:v>
                  </c:pt>
                  <c:pt idx="109">
                    <c:v>1E-4</c:v>
                  </c:pt>
                  <c:pt idx="110">
                    <c:v>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2.0000000000000001E-4</c:v>
                  </c:pt>
                  <c:pt idx="116">
                    <c:v>5.9999999999999995E-4</c:v>
                  </c:pt>
                  <c:pt idx="117">
                    <c:v>4.0000000000000002E-4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1E-4</c:v>
                  </c:pt>
                  <c:pt idx="123">
                    <c:v>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1E-4</c:v>
                  </c:pt>
                  <c:pt idx="127">
                    <c:v>1E-4</c:v>
                  </c:pt>
                  <c:pt idx="128">
                    <c:v>1E-4</c:v>
                  </c:pt>
                  <c:pt idx="129">
                    <c:v>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4.0000000000000002E-4</c:v>
                  </c:pt>
                  <c:pt idx="133">
                    <c:v>5.0000000000000001E-4</c:v>
                  </c:pt>
                  <c:pt idx="134">
                    <c:v>1E-4</c:v>
                  </c:pt>
                  <c:pt idx="135">
                    <c:v>1E-4</c:v>
                  </c:pt>
                  <c:pt idx="136">
                    <c:v>2.9999999999999997E-4</c:v>
                  </c:pt>
                  <c:pt idx="137">
                    <c:v>3.2000000000000002E-3</c:v>
                  </c:pt>
                  <c:pt idx="138">
                    <c:v>2.0000000000000001E-4</c:v>
                  </c:pt>
                  <c:pt idx="139">
                    <c:v>2.9999999999999997E-4</c:v>
                  </c:pt>
                  <c:pt idx="140">
                    <c:v>7.0000000000000001E-3</c:v>
                  </c:pt>
                  <c:pt idx="141">
                    <c:v>1.4999999999999999E-2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errors!$I$21:$I$993</c:f>
              <c:numCache>
                <c:formatCode>General</c:formatCode>
                <c:ptCount val="973"/>
                <c:pt idx="140">
                  <c:v>9.6700456997496076E-2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AB-44DE-B8CC-458A2CB04299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plus>
            <c:minus>
              <c:numRef>
                <c:f>errors!$D$21:$D$56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errors!$J$21:$J$993</c:f>
              <c:numCache>
                <c:formatCode>General</c:formatCode>
                <c:ptCount val="973"/>
                <c:pt idx="20">
                  <c:v>6.7554449997260235E-3</c:v>
                </c:pt>
                <c:pt idx="44">
                  <c:v>4.804530501132831E-3</c:v>
                </c:pt>
                <c:pt idx="45">
                  <c:v>5.1280690022394992E-3</c:v>
                </c:pt>
                <c:pt idx="46">
                  <c:v>3.2222230001934804E-3</c:v>
                </c:pt>
                <c:pt idx="47">
                  <c:v>5.2457615020102821E-3</c:v>
                </c:pt>
                <c:pt idx="49">
                  <c:v>3.4634540061233565E-3</c:v>
                </c:pt>
                <c:pt idx="51">
                  <c:v>2.0114580038352869E-3</c:v>
                </c:pt>
                <c:pt idx="53">
                  <c:v>4.4880740024382249E-3</c:v>
                </c:pt>
                <c:pt idx="54">
                  <c:v>7.5059710070490837E-3</c:v>
                </c:pt>
                <c:pt idx="56">
                  <c:v>7.5662849994841963E-3</c:v>
                </c:pt>
                <c:pt idx="59">
                  <c:v>1.7264222005906049E-2</c:v>
                </c:pt>
                <c:pt idx="60">
                  <c:v>1.8687760501052253E-2</c:v>
                </c:pt>
                <c:pt idx="61">
                  <c:v>1.8290387000888586E-2</c:v>
                </c:pt>
                <c:pt idx="62">
                  <c:v>1.7284850000578444E-2</c:v>
                </c:pt>
                <c:pt idx="64">
                  <c:v>2.404843350086594E-2</c:v>
                </c:pt>
                <c:pt idx="67">
                  <c:v>3.3417295002436731E-2</c:v>
                </c:pt>
                <c:pt idx="91">
                  <c:v>8.3709610997175332E-2</c:v>
                </c:pt>
                <c:pt idx="101">
                  <c:v>9.0802758502832148E-2</c:v>
                </c:pt>
                <c:pt idx="102">
                  <c:v>9.113953400083119E-2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AB-44DE-B8CC-458A2CB04299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errors!$K$21:$K$993</c:f>
              <c:numCache>
                <c:formatCode>General</c:formatCode>
                <c:ptCount val="973"/>
                <c:pt idx="3">
                  <c:v>-1.0096516998601146E-2</c:v>
                </c:pt>
                <c:pt idx="4">
                  <c:v>-6.3900825043674558E-3</c:v>
                </c:pt>
                <c:pt idx="5">
                  <c:v>-7.1331199433188885E-4</c:v>
                </c:pt>
                <c:pt idx="6">
                  <c:v>-3.0267830807133578E-3</c:v>
                </c:pt>
                <c:pt idx="7">
                  <c:v>2.35385014093481E-5</c:v>
                </c:pt>
                <c:pt idx="8">
                  <c:v>1.6495490053785034E-3</c:v>
                </c:pt>
                <c:pt idx="9">
                  <c:v>8.0194506153929979E-5</c:v>
                </c:pt>
                <c:pt idx="10">
                  <c:v>2.1758935035904869E-3</c:v>
                </c:pt>
                <c:pt idx="11">
                  <c:v>3.9414355051121674E-3</c:v>
                </c:pt>
                <c:pt idx="12">
                  <c:v>6.9414355020853691E-3</c:v>
                </c:pt>
                <c:pt idx="13">
                  <c:v>2.418669500912074E-3</c:v>
                </c:pt>
                <c:pt idx="14">
                  <c:v>5.0194420764455572E-3</c:v>
                </c:pt>
                <c:pt idx="15">
                  <c:v>9.4298041221918538E-4</c:v>
                </c:pt>
                <c:pt idx="16">
                  <c:v>5.0665187809499912E-3</c:v>
                </c:pt>
                <c:pt idx="17">
                  <c:v>4.3606730905594304E-3</c:v>
                </c:pt>
                <c:pt idx="18">
                  <c:v>2.0842116282437928E-3</c:v>
                </c:pt>
                <c:pt idx="19">
                  <c:v>4.7785198476049118E-3</c:v>
                </c:pt>
                <c:pt idx="21">
                  <c:v>8.8513869559392333E-4</c:v>
                </c:pt>
                <c:pt idx="22">
                  <c:v>4.1086772034759633E-3</c:v>
                </c:pt>
                <c:pt idx="23">
                  <c:v>1.1322155332891271E-3</c:v>
                </c:pt>
                <c:pt idx="24">
                  <c:v>1.5263693712768145E-3</c:v>
                </c:pt>
                <c:pt idx="25">
                  <c:v>3.8499080037581734E-3</c:v>
                </c:pt>
                <c:pt idx="26">
                  <c:v>4.3440621375339106E-3</c:v>
                </c:pt>
                <c:pt idx="27">
                  <c:v>3.2676004993845709E-3</c:v>
                </c:pt>
                <c:pt idx="28">
                  <c:v>4.7911391011439264E-3</c:v>
                </c:pt>
                <c:pt idx="29">
                  <c:v>4.6029855002416298E-3</c:v>
                </c:pt>
                <c:pt idx="30">
                  <c:v>2.5686822118586861E-3</c:v>
                </c:pt>
                <c:pt idx="31">
                  <c:v>3.386374497495126E-3</c:v>
                </c:pt>
                <c:pt idx="32">
                  <c:v>5.4863745026523247E-3</c:v>
                </c:pt>
                <c:pt idx="33">
                  <c:v>5.5863745001261123E-3</c:v>
                </c:pt>
                <c:pt idx="34">
                  <c:v>-1.7900870006997138E-3</c:v>
                </c:pt>
                <c:pt idx="35">
                  <c:v>-1.0900869965553284E-3</c:v>
                </c:pt>
                <c:pt idx="36">
                  <c:v>6.0991300415480509E-4</c:v>
                </c:pt>
                <c:pt idx="37">
                  <c:v>2.0040669987793081E-3</c:v>
                </c:pt>
                <c:pt idx="38">
                  <c:v>2.0040669987793081E-3</c:v>
                </c:pt>
                <c:pt idx="39">
                  <c:v>2.804067000397481E-3</c:v>
                </c:pt>
                <c:pt idx="40">
                  <c:v>4.7689910061308183E-3</c:v>
                </c:pt>
                <c:pt idx="41">
                  <c:v>3.3866835001390427E-3</c:v>
                </c:pt>
                <c:pt idx="42">
                  <c:v>4.8749915004009381E-3</c:v>
                </c:pt>
                <c:pt idx="43">
                  <c:v>2.4045304962783121E-3</c:v>
                </c:pt>
                <c:pt idx="48">
                  <c:v>5.9399154997663572E-3</c:v>
                </c:pt>
                <c:pt idx="50">
                  <c:v>3.9934564993018284E-3</c:v>
                </c:pt>
                <c:pt idx="52">
                  <c:v>1.2468429995351471E-3</c:v>
                </c:pt>
                <c:pt idx="55">
                  <c:v>7.5059710070490837E-3</c:v>
                </c:pt>
                <c:pt idx="57">
                  <c:v>7.5662849994841963E-3</c:v>
                </c:pt>
                <c:pt idx="58">
                  <c:v>1.7263295005250257E-2</c:v>
                </c:pt>
                <c:pt idx="63">
                  <c:v>2.3536123502708506E-2</c:v>
                </c:pt>
                <c:pt idx="65">
                  <c:v>3.335927350417478E-2</c:v>
                </c:pt>
                <c:pt idx="66">
                  <c:v>3.197974700742634E-2</c:v>
                </c:pt>
                <c:pt idx="68">
                  <c:v>4.620936349965632E-2</c:v>
                </c:pt>
                <c:pt idx="69">
                  <c:v>4.6609363504103385E-2</c:v>
                </c:pt>
                <c:pt idx="70">
                  <c:v>5.1485693002177868E-2</c:v>
                </c:pt>
                <c:pt idx="71">
                  <c:v>5.6828970002243295E-2</c:v>
                </c:pt>
                <c:pt idx="72">
                  <c:v>5.6898970004112925E-2</c:v>
                </c:pt>
                <c:pt idx="73">
                  <c:v>5.7218970003305003E-2</c:v>
                </c:pt>
                <c:pt idx="74">
                  <c:v>5.7558970001991838E-2</c:v>
                </c:pt>
                <c:pt idx="75">
                  <c:v>5.6345129996770993E-2</c:v>
                </c:pt>
                <c:pt idx="76">
                  <c:v>6.737642599910032E-2</c:v>
                </c:pt>
                <c:pt idx="77">
                  <c:v>6.7546425998443738E-2</c:v>
                </c:pt>
                <c:pt idx="78">
                  <c:v>6.7786425999656785E-2</c:v>
                </c:pt>
                <c:pt idx="79">
                  <c:v>6.8246425995312165E-2</c:v>
                </c:pt>
                <c:pt idx="80">
                  <c:v>6.5642124995065387E-2</c:v>
                </c:pt>
                <c:pt idx="81">
                  <c:v>6.584212499728892E-2</c:v>
                </c:pt>
                <c:pt idx="82">
                  <c:v>7.1309685503365472E-2</c:v>
                </c:pt>
                <c:pt idx="83">
                  <c:v>7.1499685502203647E-2</c:v>
                </c:pt>
                <c:pt idx="84">
                  <c:v>7.1669685501547065E-2</c:v>
                </c:pt>
                <c:pt idx="85">
                  <c:v>7.1979685497353785E-2</c:v>
                </c:pt>
                <c:pt idx="86">
                  <c:v>7.5918611502856947E-2</c:v>
                </c:pt>
                <c:pt idx="87">
                  <c:v>8.3018063502095174E-2</c:v>
                </c:pt>
                <c:pt idx="88">
                  <c:v>8.3078063500579447E-2</c:v>
                </c:pt>
                <c:pt idx="89">
                  <c:v>8.3368063496891409E-2</c:v>
                </c:pt>
                <c:pt idx="90">
                  <c:v>8.3598063501995057E-2</c:v>
                </c:pt>
                <c:pt idx="92">
                  <c:v>9.0653827501228079E-2</c:v>
                </c:pt>
                <c:pt idx="93">
                  <c:v>8.915137049916666E-2</c:v>
                </c:pt>
                <c:pt idx="94">
                  <c:v>9.0221370504877996E-2</c:v>
                </c:pt>
                <c:pt idx="95">
                  <c:v>9.0521370504575316E-2</c:v>
                </c:pt>
                <c:pt idx="96">
                  <c:v>9.1281370499928016E-2</c:v>
                </c:pt>
                <c:pt idx="97">
                  <c:v>8.8954909006133676E-2</c:v>
                </c:pt>
                <c:pt idx="98">
                  <c:v>8.9934909003204666E-2</c:v>
                </c:pt>
                <c:pt idx="99">
                  <c:v>9.0564909005479421E-2</c:v>
                </c:pt>
                <c:pt idx="100">
                  <c:v>9.1734909001388587E-2</c:v>
                </c:pt>
                <c:pt idx="103">
                  <c:v>9.1780765003932174E-2</c:v>
                </c:pt>
                <c:pt idx="104">
                  <c:v>9.6715118503198028E-2</c:v>
                </c:pt>
                <c:pt idx="105">
                  <c:v>9.6965118507796433E-2</c:v>
                </c:pt>
                <c:pt idx="106">
                  <c:v>9.7015118502895348E-2</c:v>
                </c:pt>
                <c:pt idx="107">
                  <c:v>9.6566356995026581E-2</c:v>
                </c:pt>
                <c:pt idx="108">
                  <c:v>9.786083000653889E-2</c:v>
                </c:pt>
                <c:pt idx="109">
                  <c:v>9.9084368506737519E-2</c:v>
                </c:pt>
                <c:pt idx="110">
                  <c:v>9.8002061000443064E-2</c:v>
                </c:pt>
                <c:pt idx="111">
                  <c:v>9.9325599505391438E-2</c:v>
                </c:pt>
                <c:pt idx="112">
                  <c:v>9.9055447499267757E-2</c:v>
                </c:pt>
                <c:pt idx="113">
                  <c:v>9.8578985998756252E-2</c:v>
                </c:pt>
                <c:pt idx="114">
                  <c:v>9.9896678504592273E-2</c:v>
                </c:pt>
                <c:pt idx="115">
                  <c:v>9.822021699801553E-2</c:v>
                </c:pt>
                <c:pt idx="116">
                  <c:v>9.893467999791028E-2</c:v>
                </c:pt>
                <c:pt idx="117">
                  <c:v>0.10040468000079272</c:v>
                </c:pt>
                <c:pt idx="118">
                  <c:v>0.10063467999862041</c:v>
                </c:pt>
                <c:pt idx="119">
                  <c:v>0.10168467999756103</c:v>
                </c:pt>
                <c:pt idx="120">
                  <c:v>9.970898850588128E-2</c:v>
                </c:pt>
                <c:pt idx="121">
                  <c:v>0.1009266809996916</c:v>
                </c:pt>
                <c:pt idx="122">
                  <c:v>9.8250219503825065E-2</c:v>
                </c:pt>
                <c:pt idx="123">
                  <c:v>0.10086791200592415</c:v>
                </c:pt>
                <c:pt idx="124">
                  <c:v>9.8885604507813696E-2</c:v>
                </c:pt>
                <c:pt idx="125">
                  <c:v>0.10080914299760479</c:v>
                </c:pt>
                <c:pt idx="126">
                  <c:v>9.9703451502136886E-2</c:v>
                </c:pt>
                <c:pt idx="127">
                  <c:v>9.8644682497251779E-2</c:v>
                </c:pt>
                <c:pt idx="128">
                  <c:v>0.10061037899868097</c:v>
                </c:pt>
                <c:pt idx="129">
                  <c:v>9.9528071499662474E-2</c:v>
                </c:pt>
                <c:pt idx="130">
                  <c:v>0.10143229299865197</c:v>
                </c:pt>
                <c:pt idx="131">
                  <c:v>0.10135583150258753</c:v>
                </c:pt>
                <c:pt idx="132">
                  <c:v>0.10247476000222377</c:v>
                </c:pt>
                <c:pt idx="133">
                  <c:v>0.10281476000091061</c:v>
                </c:pt>
                <c:pt idx="134">
                  <c:v>0.10165819400572218</c:v>
                </c:pt>
                <c:pt idx="135">
                  <c:v>0.10187819400016451</c:v>
                </c:pt>
                <c:pt idx="136">
                  <c:v>0.10197819400491426</c:v>
                </c:pt>
                <c:pt idx="137">
                  <c:v>0.10255819400481414</c:v>
                </c:pt>
                <c:pt idx="138">
                  <c:v>0.10235575200204039</c:v>
                </c:pt>
                <c:pt idx="139">
                  <c:v>0.10054212649993133</c:v>
                </c:pt>
                <c:pt idx="141">
                  <c:v>9.7594197497528512E-2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AB-44DE-B8CC-458A2CB04299}"/>
            </c:ext>
          </c:extLst>
        </c:ser>
        <c:ser>
          <c:idx val="6"/>
          <c:order val="4"/>
          <c:tx>
            <c:strRef>
              <c:f>errors!$L$20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plus>
            <c:minus>
              <c:numRef>
                <c:f>errors!$D$21:$D$102</c:f>
                <c:numCache>
                  <c:formatCode>General</c:formatCode>
                  <c:ptCount val="82"/>
                  <c:pt idx="0">
                    <c:v>0</c:v>
                  </c:pt>
                  <c:pt idx="1">
                    <c:v>6.0000000000000001E-3</c:v>
                  </c:pt>
                  <c:pt idx="2">
                    <c:v>6.0000000000000001E-3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2.9999999999999997E-4</c:v>
                  </c:pt>
                  <c:pt idx="7">
                    <c:v>1E-4</c:v>
                  </c:pt>
                  <c:pt idx="8">
                    <c:v>2.9999999999999997E-4</c:v>
                  </c:pt>
                  <c:pt idx="9">
                    <c:v>1E-4</c:v>
                  </c:pt>
                  <c:pt idx="10">
                    <c:v>1E-4</c:v>
                  </c:pt>
                  <c:pt idx="11">
                    <c:v>1.2999999999999999E-3</c:v>
                  </c:pt>
                  <c:pt idx="12">
                    <c:v>1.9E-3</c:v>
                  </c:pt>
                  <c:pt idx="13">
                    <c:v>2.9999999999999997E-4</c:v>
                  </c:pt>
                  <c:pt idx="14">
                    <c:v>4.0000000000000002E-4</c:v>
                  </c:pt>
                  <c:pt idx="15">
                    <c:v>5.9999999999999995E-4</c:v>
                  </c:pt>
                  <c:pt idx="16">
                    <c:v>2.9999999999999997E-4</c:v>
                  </c:pt>
                  <c:pt idx="17">
                    <c:v>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2.9999999999999997E-4</c:v>
                  </c:pt>
                  <c:pt idx="21">
                    <c:v>2.9999999999999997E-4</c:v>
                  </c:pt>
                  <c:pt idx="22">
                    <c:v>1E-4</c:v>
                  </c:pt>
                  <c:pt idx="23">
                    <c:v>2.0000000000000001E-4</c:v>
                  </c:pt>
                  <c:pt idx="24">
                    <c:v>6.9999999999999999E-4</c:v>
                  </c:pt>
                  <c:pt idx="25">
                    <c:v>4.0000000000000002E-4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4.0000000000000002E-4</c:v>
                  </c:pt>
                  <c:pt idx="29">
                    <c:v>1E-4</c:v>
                  </c:pt>
                  <c:pt idx="30">
                    <c:v>6.9999999999999999E-4</c:v>
                  </c:pt>
                  <c:pt idx="31">
                    <c:v>4.0000000000000002E-4</c:v>
                  </c:pt>
                  <c:pt idx="32">
                    <c:v>4.0000000000000002E-4</c:v>
                  </c:pt>
                  <c:pt idx="33">
                    <c:v>5.0000000000000001E-4</c:v>
                  </c:pt>
                  <c:pt idx="34">
                    <c:v>1.1999999999999999E-3</c:v>
                  </c:pt>
                  <c:pt idx="35">
                    <c:v>1.6999999999999999E-3</c:v>
                  </c:pt>
                  <c:pt idx="36">
                    <c:v>1.1000000000000001E-3</c:v>
                  </c:pt>
                  <c:pt idx="37">
                    <c:v>5.0000000000000001E-4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1E-4</c:v>
                  </c:pt>
                  <c:pt idx="41">
                    <c:v>1E-4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1.5E-3</c:v>
                  </c:pt>
                  <c:pt idx="45">
                    <c:v>1.6000000000000001E-3</c:v>
                  </c:pt>
                  <c:pt idx="46">
                    <c:v>1.4E-3</c:v>
                  </c:pt>
                  <c:pt idx="47">
                    <c:v>8.0000000000000004E-4</c:v>
                  </c:pt>
                  <c:pt idx="48">
                    <c:v>1E-4</c:v>
                  </c:pt>
                  <c:pt idx="49">
                    <c:v>2.0999999999999999E-3</c:v>
                  </c:pt>
                  <c:pt idx="50">
                    <c:v>1E-4</c:v>
                  </c:pt>
                  <c:pt idx="51">
                    <c:v>8.0000000000000004E-4</c:v>
                  </c:pt>
                  <c:pt idx="52">
                    <c:v>1E-3</c:v>
                  </c:pt>
                  <c:pt idx="53">
                    <c:v>1E-3</c:v>
                  </c:pt>
                  <c:pt idx="54">
                    <c:v>5.0000000000000001E-4</c:v>
                  </c:pt>
                  <c:pt idx="55">
                    <c:v>5.0000000000000001E-4</c:v>
                  </c:pt>
                  <c:pt idx="56">
                    <c:v>5.0000000000000001E-4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2.5000000000000001E-3</c:v>
                  </c:pt>
                  <c:pt idx="60">
                    <c:v>1E-4</c:v>
                  </c:pt>
                  <c:pt idx="61">
                    <c:v>2.0000000000000001E-4</c:v>
                  </c:pt>
                  <c:pt idx="62">
                    <c:v>5.9999999999999995E-4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5.9999999999999995E-4</c:v>
                  </c:pt>
                  <c:pt idx="67">
                    <c:v>1E-4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4.0000000000000002E-4</c:v>
                  </c:pt>
                  <c:pt idx="71">
                    <c:v>2.9999999999999997E-4</c:v>
                  </c:pt>
                  <c:pt idx="72">
                    <c:v>2.0000000000000001E-4</c:v>
                  </c:pt>
                  <c:pt idx="73">
                    <c:v>2.0000000000000001E-4</c:v>
                  </c:pt>
                  <c:pt idx="74">
                    <c:v>1E-4</c:v>
                  </c:pt>
                  <c:pt idx="75">
                    <c:v>5.0000000000000001E-4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2.9999999999999997E-4</c:v>
                  </c:pt>
                  <c:pt idx="79">
                    <c:v>2.9999999999999997E-4</c:v>
                  </c:pt>
                  <c:pt idx="80">
                    <c:v>2.0000000000000001E-4</c:v>
                  </c:pt>
                  <c:pt idx="8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errors!$F$21:$F$993</c:f>
              <c:numCache>
                <c:formatCode>General</c:formatCode>
                <c:ptCount val="973"/>
                <c:pt idx="0">
                  <c:v>-12441</c:v>
                </c:pt>
                <c:pt idx="1">
                  <c:v>-4340.5</c:v>
                </c:pt>
                <c:pt idx="2">
                  <c:v>-3896</c:v>
                </c:pt>
                <c:pt idx="3">
                  <c:v>-2721</c:v>
                </c:pt>
                <c:pt idx="4">
                  <c:v>-1072.5</c:v>
                </c:pt>
                <c:pt idx="5">
                  <c:v>-1056</c:v>
                </c:pt>
                <c:pt idx="6">
                  <c:v>-179</c:v>
                </c:pt>
                <c:pt idx="7">
                  <c:v>0.5</c:v>
                </c:pt>
                <c:pt idx="8">
                  <c:v>137</c:v>
                </c:pt>
                <c:pt idx="9">
                  <c:v>528.5</c:v>
                </c:pt>
                <c:pt idx="10">
                  <c:v>615.5</c:v>
                </c:pt>
                <c:pt idx="11">
                  <c:v>661.5</c:v>
                </c:pt>
                <c:pt idx="12">
                  <c:v>661.5</c:v>
                </c:pt>
                <c:pt idx="13">
                  <c:v>703.5</c:v>
                </c:pt>
                <c:pt idx="14">
                  <c:v>746</c:v>
                </c:pt>
                <c:pt idx="15">
                  <c:v>746.5</c:v>
                </c:pt>
                <c:pt idx="16">
                  <c:v>747</c:v>
                </c:pt>
                <c:pt idx="17">
                  <c:v>749</c:v>
                </c:pt>
                <c:pt idx="18">
                  <c:v>749.5</c:v>
                </c:pt>
                <c:pt idx="19">
                  <c:v>760</c:v>
                </c:pt>
                <c:pt idx="20">
                  <c:v>785</c:v>
                </c:pt>
                <c:pt idx="21">
                  <c:v>800.5</c:v>
                </c:pt>
                <c:pt idx="22">
                  <c:v>801</c:v>
                </c:pt>
                <c:pt idx="23">
                  <c:v>801.5</c:v>
                </c:pt>
                <c:pt idx="24">
                  <c:v>803.5</c:v>
                </c:pt>
                <c:pt idx="25">
                  <c:v>804</c:v>
                </c:pt>
                <c:pt idx="26">
                  <c:v>806</c:v>
                </c:pt>
                <c:pt idx="27">
                  <c:v>806.5</c:v>
                </c:pt>
                <c:pt idx="28">
                  <c:v>807</c:v>
                </c:pt>
                <c:pt idx="29">
                  <c:v>811.5</c:v>
                </c:pt>
                <c:pt idx="30">
                  <c:v>866</c:v>
                </c:pt>
                <c:pt idx="31">
                  <c:v>868.5</c:v>
                </c:pt>
                <c:pt idx="32">
                  <c:v>868.5</c:v>
                </c:pt>
                <c:pt idx="33">
                  <c:v>868.5</c:v>
                </c:pt>
                <c:pt idx="34">
                  <c:v>869</c:v>
                </c:pt>
                <c:pt idx="35">
                  <c:v>869</c:v>
                </c:pt>
                <c:pt idx="36">
                  <c:v>869</c:v>
                </c:pt>
                <c:pt idx="37">
                  <c:v>871</c:v>
                </c:pt>
                <c:pt idx="38">
                  <c:v>871</c:v>
                </c:pt>
                <c:pt idx="39">
                  <c:v>871</c:v>
                </c:pt>
                <c:pt idx="40">
                  <c:v>883</c:v>
                </c:pt>
                <c:pt idx="41">
                  <c:v>885.5</c:v>
                </c:pt>
                <c:pt idx="42">
                  <c:v>889.5</c:v>
                </c:pt>
                <c:pt idx="43">
                  <c:v>896.5</c:v>
                </c:pt>
                <c:pt idx="44">
                  <c:v>896.5</c:v>
                </c:pt>
                <c:pt idx="45">
                  <c:v>897</c:v>
                </c:pt>
                <c:pt idx="46">
                  <c:v>899</c:v>
                </c:pt>
                <c:pt idx="47">
                  <c:v>899.5</c:v>
                </c:pt>
                <c:pt idx="48">
                  <c:v>901.5</c:v>
                </c:pt>
                <c:pt idx="49">
                  <c:v>902</c:v>
                </c:pt>
                <c:pt idx="50">
                  <c:v>934.5</c:v>
                </c:pt>
                <c:pt idx="51">
                  <c:v>954</c:v>
                </c:pt>
                <c:pt idx="52">
                  <c:v>959</c:v>
                </c:pt>
                <c:pt idx="53">
                  <c:v>962</c:v>
                </c:pt>
                <c:pt idx="54">
                  <c:v>1623</c:v>
                </c:pt>
                <c:pt idx="55">
                  <c:v>1623</c:v>
                </c:pt>
                <c:pt idx="56">
                  <c:v>1705</c:v>
                </c:pt>
                <c:pt idx="57">
                  <c:v>1705</c:v>
                </c:pt>
                <c:pt idx="58">
                  <c:v>2835</c:v>
                </c:pt>
                <c:pt idx="59">
                  <c:v>2886</c:v>
                </c:pt>
                <c:pt idx="60">
                  <c:v>2886.5</c:v>
                </c:pt>
                <c:pt idx="61">
                  <c:v>3031</c:v>
                </c:pt>
                <c:pt idx="62">
                  <c:v>3050</c:v>
                </c:pt>
                <c:pt idx="63">
                  <c:v>3605.5</c:v>
                </c:pt>
                <c:pt idx="64">
                  <c:v>3635.5</c:v>
                </c:pt>
                <c:pt idx="65">
                  <c:v>4555.5</c:v>
                </c:pt>
                <c:pt idx="66">
                  <c:v>4711</c:v>
                </c:pt>
                <c:pt idx="67">
                  <c:v>4835</c:v>
                </c:pt>
                <c:pt idx="68">
                  <c:v>5725.5</c:v>
                </c:pt>
                <c:pt idx="69">
                  <c:v>5725.5</c:v>
                </c:pt>
                <c:pt idx="70">
                  <c:v>6009</c:v>
                </c:pt>
                <c:pt idx="71">
                  <c:v>6610</c:v>
                </c:pt>
                <c:pt idx="72">
                  <c:v>6610</c:v>
                </c:pt>
                <c:pt idx="73">
                  <c:v>6610</c:v>
                </c:pt>
                <c:pt idx="74">
                  <c:v>6610</c:v>
                </c:pt>
                <c:pt idx="75">
                  <c:v>6690</c:v>
                </c:pt>
                <c:pt idx="76">
                  <c:v>7538</c:v>
                </c:pt>
                <c:pt idx="77">
                  <c:v>7538</c:v>
                </c:pt>
                <c:pt idx="78">
                  <c:v>7538</c:v>
                </c:pt>
                <c:pt idx="79">
                  <c:v>7538</c:v>
                </c:pt>
                <c:pt idx="80">
                  <c:v>7625</c:v>
                </c:pt>
                <c:pt idx="81">
                  <c:v>7625</c:v>
                </c:pt>
                <c:pt idx="82">
                  <c:v>7911.5</c:v>
                </c:pt>
                <c:pt idx="83">
                  <c:v>7911.5</c:v>
                </c:pt>
                <c:pt idx="84">
                  <c:v>7911.5</c:v>
                </c:pt>
                <c:pt idx="85">
                  <c:v>7911.5</c:v>
                </c:pt>
                <c:pt idx="86">
                  <c:v>7949.5</c:v>
                </c:pt>
                <c:pt idx="87">
                  <c:v>8825.5</c:v>
                </c:pt>
                <c:pt idx="88">
                  <c:v>8825.5</c:v>
                </c:pt>
                <c:pt idx="89">
                  <c:v>8825.5</c:v>
                </c:pt>
                <c:pt idx="90">
                  <c:v>8825.5</c:v>
                </c:pt>
                <c:pt idx="91">
                  <c:v>8943</c:v>
                </c:pt>
                <c:pt idx="92">
                  <c:v>9757.5</c:v>
                </c:pt>
                <c:pt idx="93">
                  <c:v>9816.5</c:v>
                </c:pt>
                <c:pt idx="94">
                  <c:v>9816.5</c:v>
                </c:pt>
                <c:pt idx="95">
                  <c:v>9816.5</c:v>
                </c:pt>
                <c:pt idx="96">
                  <c:v>9816.5</c:v>
                </c:pt>
                <c:pt idx="97">
                  <c:v>9817</c:v>
                </c:pt>
                <c:pt idx="98">
                  <c:v>9817</c:v>
                </c:pt>
                <c:pt idx="99">
                  <c:v>9817</c:v>
                </c:pt>
                <c:pt idx="100">
                  <c:v>9817</c:v>
                </c:pt>
                <c:pt idx="101">
                  <c:v>9860.5</c:v>
                </c:pt>
                <c:pt idx="102">
                  <c:v>9942</c:v>
                </c:pt>
                <c:pt idx="103">
                  <c:v>9945</c:v>
                </c:pt>
                <c:pt idx="104">
                  <c:v>10540.5</c:v>
                </c:pt>
                <c:pt idx="105">
                  <c:v>10540.5</c:v>
                </c:pt>
                <c:pt idx="106">
                  <c:v>10540.5</c:v>
                </c:pt>
                <c:pt idx="107">
                  <c:v>10641</c:v>
                </c:pt>
                <c:pt idx="108">
                  <c:v>10790</c:v>
                </c:pt>
                <c:pt idx="109">
                  <c:v>10790.5</c:v>
                </c:pt>
                <c:pt idx="110">
                  <c:v>10793</c:v>
                </c:pt>
                <c:pt idx="111">
                  <c:v>10793.5</c:v>
                </c:pt>
                <c:pt idx="112">
                  <c:v>10817.5</c:v>
                </c:pt>
                <c:pt idx="113">
                  <c:v>10818</c:v>
                </c:pt>
                <c:pt idx="114">
                  <c:v>10820.5</c:v>
                </c:pt>
                <c:pt idx="115">
                  <c:v>10821</c:v>
                </c:pt>
                <c:pt idx="116">
                  <c:v>10840</c:v>
                </c:pt>
                <c:pt idx="117">
                  <c:v>10840</c:v>
                </c:pt>
                <c:pt idx="118">
                  <c:v>10840</c:v>
                </c:pt>
                <c:pt idx="119">
                  <c:v>10840</c:v>
                </c:pt>
                <c:pt idx="120">
                  <c:v>10850.5</c:v>
                </c:pt>
                <c:pt idx="121">
                  <c:v>10853</c:v>
                </c:pt>
                <c:pt idx="122">
                  <c:v>10853.5</c:v>
                </c:pt>
                <c:pt idx="123">
                  <c:v>10856</c:v>
                </c:pt>
                <c:pt idx="124">
                  <c:v>10858.5</c:v>
                </c:pt>
                <c:pt idx="125">
                  <c:v>10859</c:v>
                </c:pt>
                <c:pt idx="126">
                  <c:v>10869.5</c:v>
                </c:pt>
                <c:pt idx="127">
                  <c:v>10872.5</c:v>
                </c:pt>
                <c:pt idx="128">
                  <c:v>10927</c:v>
                </c:pt>
                <c:pt idx="129">
                  <c:v>10929.5</c:v>
                </c:pt>
                <c:pt idx="130">
                  <c:v>11809</c:v>
                </c:pt>
                <c:pt idx="131">
                  <c:v>11809.5</c:v>
                </c:pt>
                <c:pt idx="132">
                  <c:v>11880</c:v>
                </c:pt>
                <c:pt idx="133">
                  <c:v>11880</c:v>
                </c:pt>
                <c:pt idx="134">
                  <c:v>12522</c:v>
                </c:pt>
                <c:pt idx="135">
                  <c:v>12522</c:v>
                </c:pt>
                <c:pt idx="136">
                  <c:v>12522</c:v>
                </c:pt>
                <c:pt idx="137">
                  <c:v>12522</c:v>
                </c:pt>
                <c:pt idx="138">
                  <c:v>12776</c:v>
                </c:pt>
                <c:pt idx="139">
                  <c:v>13644.5</c:v>
                </c:pt>
                <c:pt idx="140">
                  <c:v>13941</c:v>
                </c:pt>
                <c:pt idx="141">
                  <c:v>14567.5</c:v>
                </c:pt>
              </c:numCache>
            </c:numRef>
          </c:xVal>
          <c:yVal>
            <c:numRef>
              <c:f>errors!$L$21:$L$993</c:f>
              <c:numCache>
                <c:formatCode>General</c:formatCode>
                <c:ptCount val="97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AB-44DE-B8CC-458A2CB04299}"/>
            </c:ext>
          </c:extLst>
        </c:ser>
        <c:ser>
          <c:idx val="8"/>
          <c:order val="5"/>
          <c:tx>
            <c:strRef>
              <c:f>errors!$BD$1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errors!$BC$2:$BC$127</c:f>
              <c:numCache>
                <c:formatCode>General</c:formatCode>
                <c:ptCount val="12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3750</c:v>
                </c:pt>
                <c:pt idx="75">
                  <c:v>4250</c:v>
                </c:pt>
                <c:pt idx="76">
                  <c:v>4500</c:v>
                </c:pt>
                <c:pt idx="77">
                  <c:v>5000</c:v>
                </c:pt>
                <c:pt idx="78">
                  <c:v>5500</c:v>
                </c:pt>
                <c:pt idx="79">
                  <c:v>6000</c:v>
                </c:pt>
                <c:pt idx="80">
                  <c:v>6500</c:v>
                </c:pt>
                <c:pt idx="81">
                  <c:v>6750</c:v>
                </c:pt>
                <c:pt idx="82">
                  <c:v>7000</c:v>
                </c:pt>
                <c:pt idx="83">
                  <c:v>7250</c:v>
                </c:pt>
                <c:pt idx="84">
                  <c:v>7500</c:v>
                </c:pt>
                <c:pt idx="85">
                  <c:v>7750</c:v>
                </c:pt>
                <c:pt idx="86">
                  <c:v>8000</c:v>
                </c:pt>
                <c:pt idx="87">
                  <c:v>8250</c:v>
                </c:pt>
                <c:pt idx="88">
                  <c:v>8500</c:v>
                </c:pt>
                <c:pt idx="89">
                  <c:v>8750</c:v>
                </c:pt>
                <c:pt idx="90">
                  <c:v>9000</c:v>
                </c:pt>
                <c:pt idx="91">
                  <c:v>9250</c:v>
                </c:pt>
                <c:pt idx="92">
                  <c:v>9500</c:v>
                </c:pt>
                <c:pt idx="93">
                  <c:v>9750</c:v>
                </c:pt>
                <c:pt idx="94">
                  <c:v>10000</c:v>
                </c:pt>
                <c:pt idx="95">
                  <c:v>10250</c:v>
                </c:pt>
                <c:pt idx="96">
                  <c:v>10500</c:v>
                </c:pt>
                <c:pt idx="97">
                  <c:v>10750</c:v>
                </c:pt>
                <c:pt idx="98">
                  <c:v>11000</c:v>
                </c:pt>
                <c:pt idx="99">
                  <c:v>11250</c:v>
                </c:pt>
                <c:pt idx="100">
                  <c:v>11500</c:v>
                </c:pt>
                <c:pt idx="101">
                  <c:v>11750</c:v>
                </c:pt>
                <c:pt idx="102">
                  <c:v>12000</c:v>
                </c:pt>
                <c:pt idx="103">
                  <c:v>12250</c:v>
                </c:pt>
                <c:pt idx="104">
                  <c:v>12500</c:v>
                </c:pt>
                <c:pt idx="105">
                  <c:v>12750</c:v>
                </c:pt>
                <c:pt idx="106">
                  <c:v>13000</c:v>
                </c:pt>
                <c:pt idx="107">
                  <c:v>13250</c:v>
                </c:pt>
                <c:pt idx="108">
                  <c:v>13500</c:v>
                </c:pt>
                <c:pt idx="109">
                  <c:v>13750</c:v>
                </c:pt>
                <c:pt idx="110">
                  <c:v>14000</c:v>
                </c:pt>
                <c:pt idx="111">
                  <c:v>14250</c:v>
                </c:pt>
                <c:pt idx="112">
                  <c:v>14500</c:v>
                </c:pt>
                <c:pt idx="113">
                  <c:v>14750</c:v>
                </c:pt>
                <c:pt idx="114">
                  <c:v>15000</c:v>
                </c:pt>
                <c:pt idx="115">
                  <c:v>15250</c:v>
                </c:pt>
                <c:pt idx="116">
                  <c:v>15500</c:v>
                </c:pt>
                <c:pt idx="117">
                  <c:v>15750</c:v>
                </c:pt>
                <c:pt idx="118">
                  <c:v>16000</c:v>
                </c:pt>
                <c:pt idx="119">
                  <c:v>16250</c:v>
                </c:pt>
                <c:pt idx="120">
                  <c:v>16500</c:v>
                </c:pt>
                <c:pt idx="121">
                  <c:v>16750</c:v>
                </c:pt>
                <c:pt idx="122">
                  <c:v>17000</c:v>
                </c:pt>
                <c:pt idx="123">
                  <c:v>17250</c:v>
                </c:pt>
                <c:pt idx="124">
                  <c:v>17500</c:v>
                </c:pt>
                <c:pt idx="125">
                  <c:v>17750</c:v>
                </c:pt>
              </c:numCache>
            </c:numRef>
          </c:xVal>
          <c:yVal>
            <c:numRef>
              <c:f>errors!$BD$2:$BD$127</c:f>
              <c:numCache>
                <c:formatCode>General</c:formatCode>
                <c:ptCount val="126"/>
                <c:pt idx="0">
                  <c:v>1.4180038275077422E-3</c:v>
                </c:pt>
                <c:pt idx="1">
                  <c:v>1.9523357693791111E-3</c:v>
                </c:pt>
                <c:pt idx="2">
                  <c:v>2.5410255221376262E-3</c:v>
                </c:pt>
                <c:pt idx="3">
                  <c:v>3.1822767795296079E-3</c:v>
                </c:pt>
                <c:pt idx="4">
                  <c:v>3.8741940310667287E-3</c:v>
                </c:pt>
                <c:pt idx="5">
                  <c:v>4.6147783624805715E-3</c:v>
                </c:pt>
                <c:pt idx="6">
                  <c:v>5.4019117529891672E-3</c:v>
                </c:pt>
                <c:pt idx="7">
                  <c:v>6.2333261980120399E-3</c:v>
                </c:pt>
                <c:pt idx="8">
                  <c:v>7.1065553297810953E-3</c:v>
                </c:pt>
                <c:pt idx="9">
                  <c:v>8.0188676757180534E-3</c:v>
                </c:pt>
                <c:pt idx="10">
                  <c:v>8.9671818467629283E-3</c:v>
                </c:pt>
                <c:pt idx="11">
                  <c:v>9.9479642847510857E-3</c:v>
                </c:pt>
                <c:pt idx="12">
                  <c:v>1.0957109253562414E-2</c:v>
                </c:pt>
                <c:pt idx="13">
                  <c:v>1.1989798232559412E-2</c:v>
                </c:pt>
                <c:pt idx="14">
                  <c:v>1.3040331773439329E-2</c:v>
                </c:pt>
                <c:pt idx="15">
                  <c:v>1.4101921649222086E-2</c:v>
                </c:pt>
                <c:pt idx="16">
                  <c:v>1.5166425620357263E-2</c:v>
                </c:pt>
                <c:pt idx="17">
                  <c:v>1.6224002443249973E-2</c:v>
                </c:pt>
                <c:pt idx="18">
                  <c:v>1.7262661626929448E-2</c:v>
                </c:pt>
                <c:pt idx="19">
                  <c:v>1.8267680674765363E-2</c:v>
                </c:pt>
                <c:pt idx="20">
                  <c:v>1.9220860593715281E-2</c:v>
                </c:pt>
                <c:pt idx="21">
                  <c:v>2.0099587213760189E-2</c:v>
                </c:pt>
                <c:pt idx="22">
                  <c:v>2.0875667679183068E-2</c:v>
                </c:pt>
                <c:pt idx="23">
                  <c:v>2.151394853584912E-2</c:v>
                </c:pt>
                <c:pt idx="24">
                  <c:v>2.1970873466565646E-2</c:v>
                </c:pt>
                <c:pt idx="25">
                  <c:v>2.2193545067135056E-2</c:v>
                </c:pt>
                <c:pt idx="26">
                  <c:v>2.2120639267222644E-2</c:v>
                </c:pt>
                <c:pt idx="27">
                  <c:v>2.1687492447213741E-2</c:v>
                </c:pt>
                <c:pt idx="28">
                  <c:v>2.0837834292077178E-2</c:v>
                </c:pt>
                <c:pt idx="29">
                  <c:v>1.9542144618524313E-2</c:v>
                </c:pt>
                <c:pt idx="30">
                  <c:v>1.7816750606922005E-2</c:v>
                </c:pt>
                <c:pt idx="31">
                  <c:v>1.5732385072708674E-2</c:v>
                </c:pt>
                <c:pt idx="32">
                  <c:v>1.3403456544643347E-2</c:v>
                </c:pt>
                <c:pt idx="33">
                  <c:v>1.0961263154404811E-2</c:v>
                </c:pt>
                <c:pt idx="34">
                  <c:v>8.5252959711572505E-3</c:v>
                </c:pt>
                <c:pt idx="35">
                  <c:v>6.1857538395287872E-3</c:v>
                </c:pt>
                <c:pt idx="36">
                  <c:v>4.0003273380926144E-3</c:v>
                </c:pt>
                <c:pt idx="37">
                  <c:v>2.0001010144098091E-3</c:v>
                </c:pt>
                <c:pt idx="38">
                  <c:v>1.9804073112612407E-4</c:v>
                </c:pt>
                <c:pt idx="39">
                  <c:v>-1.4037866615063408E-3</c:v>
                </c:pt>
                <c:pt idx="40">
                  <c:v>-2.8093127638640809E-3</c:v>
                </c:pt>
                <c:pt idx="41">
                  <c:v>-4.0255206165701477E-3</c:v>
                </c:pt>
                <c:pt idx="42">
                  <c:v>-5.0607702381949881E-3</c:v>
                </c:pt>
                <c:pt idx="43">
                  <c:v>-5.9238602753175426E-3</c:v>
                </c:pt>
                <c:pt idx="44">
                  <c:v>-6.6235022529521357E-3</c:v>
                </c:pt>
                <c:pt idx="45">
                  <c:v>-7.168033374551009E-3</c:v>
                </c:pt>
                <c:pt idx="46">
                  <c:v>-7.5652739385412057E-3</c:v>
                </c:pt>
                <c:pt idx="47">
                  <c:v>-7.8224733310499738E-3</c:v>
                </c:pt>
                <c:pt idx="48">
                  <c:v>-7.9463073785992142E-3</c:v>
                </c:pt>
                <c:pt idx="49">
                  <c:v>-7.9429018292773573E-3</c:v>
                </c:pt>
                <c:pt idx="50">
                  <c:v>-7.8178662368969445E-3</c:v>
                </c:pt>
                <c:pt idx="51">
                  <c:v>-7.5763301926196989E-3</c:v>
                </c:pt>
                <c:pt idx="52">
                  <c:v>-7.2229793065632722E-3</c:v>
                </c:pt>
                <c:pt idx="53">
                  <c:v>-6.7620914011175971E-3</c:v>
                </c:pt>
                <c:pt idx="54">
                  <c:v>-6.1975743251771534E-3</c:v>
                </c:pt>
                <c:pt idx="55">
                  <c:v>-5.5330062665367753E-3</c:v>
                </c:pt>
                <c:pt idx="56">
                  <c:v>-4.7716781730660126E-3</c:v>
                </c:pt>
                <c:pt idx="57">
                  <c:v>-3.9166365561881591E-3</c:v>
                </c:pt>
                <c:pt idx="58">
                  <c:v>-2.9707240156101287E-3</c:v>
                </c:pt>
                <c:pt idx="59">
                  <c:v>-1.9366145390796348E-3</c:v>
                </c:pt>
                <c:pt idx="60">
                  <c:v>-8.1684103411201747E-4</c:v>
                </c:pt>
                <c:pt idx="61">
                  <c:v>3.8618648116082316E-4</c:v>
                </c:pt>
                <c:pt idx="62">
                  <c:v>1.6701722855654473E-3</c:v>
                </c:pt>
                <c:pt idx="63">
                  <c:v>3.0329348211639469E-3</c:v>
                </c:pt>
                <c:pt idx="64">
                  <c:v>4.4724126517002132E-3</c:v>
                </c:pt>
                <c:pt idx="65">
                  <c:v>5.9866732923264041E-3</c:v>
                </c:pt>
                <c:pt idx="66">
                  <c:v>7.5739213340864295E-3</c:v>
                </c:pt>
                <c:pt idx="67">
                  <c:v>9.2325024698828723E-3</c:v>
                </c:pt>
                <c:pt idx="68">
                  <c:v>1.0960900707906288E-2</c:v>
                </c:pt>
                <c:pt idx="69">
                  <c:v>1.2757727121595834E-2</c:v>
                </c:pt>
                <c:pt idx="70">
                  <c:v>1.4621699771390641E-2</c:v>
                </c:pt>
                <c:pt idx="71">
                  <c:v>1.6551615757428355E-2</c:v>
                </c:pt>
                <c:pt idx="72">
                  <c:v>1.8546317537817859E-2</c:v>
                </c:pt>
                <c:pt idx="73">
                  <c:v>2.0604656509089908E-2</c:v>
                </c:pt>
                <c:pt idx="74">
                  <c:v>2.4907485887571714E-2</c:v>
                </c:pt>
                <c:pt idx="75">
                  <c:v>2.9449856832388342E-2</c:v>
                </c:pt>
                <c:pt idx="76">
                  <c:v>3.1807255997386402E-2</c:v>
                </c:pt>
                <c:pt idx="77">
                  <c:v>3.6686314297677755E-2</c:v>
                </c:pt>
                <c:pt idx="78">
                  <c:v>4.1772291878884989E-2</c:v>
                </c:pt>
                <c:pt idx="79">
                  <c:v>4.7049211333184265E-2</c:v>
                </c:pt>
                <c:pt idx="80">
                  <c:v>5.2498879180128605E-2</c:v>
                </c:pt>
                <c:pt idx="81">
                  <c:v>5.5281849437258758E-2</c:v>
                </c:pt>
                <c:pt idx="82">
                  <c:v>5.8099356998680567E-2</c:v>
                </c:pt>
                <c:pt idx="83">
                  <c:v>6.0947636934488653E-2</c:v>
                </c:pt>
                <c:pt idx="84">
                  <c:v>6.3822294214200145E-2</c:v>
                </c:pt>
                <c:pt idx="85">
                  <c:v>6.6718152343100551E-2</c:v>
                </c:pt>
                <c:pt idx="86">
                  <c:v>6.9629069885378633E-2</c:v>
                </c:pt>
                <c:pt idx="87">
                  <c:v>7.2547710295931461E-2</c:v>
                </c:pt>
                <c:pt idx="88">
                  <c:v>7.5465245196843805E-2</c:v>
                </c:pt>
                <c:pt idx="89">
                  <c:v>7.837096716485592E-2</c:v>
                </c:pt>
                <c:pt idx="90">
                  <c:v>8.1251785669591153E-2</c:v>
                </c:pt>
                <c:pt idx="91">
                  <c:v>8.4091578195598524E-2</c:v>
                </c:pt>
                <c:pt idx="92">
                  <c:v>8.6870366017418058E-2</c:v>
                </c:pt>
                <c:pt idx="93">
                  <c:v>8.9563281371048797E-2</c:v>
                </c:pt>
                <c:pt idx="94">
                  <c:v>9.2139303853397206E-2</c:v>
                </c:pt>
                <c:pt idx="95">
                  <c:v>9.4559816946516481E-2</c:v>
                </c:pt>
                <c:pt idx="96">
                  <c:v>9.6777277464850306E-2</c:v>
                </c:pt>
                <c:pt idx="97">
                  <c:v>9.8734853535093287E-2</c:v>
                </c:pt>
                <c:pt idx="98">
                  <c:v>0.10036881113446633</c:v>
                </c:pt>
                <c:pt idx="99">
                  <c:v>0.10161623286213244</c:v>
                </c:pt>
                <c:pt idx="100">
                  <c:v>0.10242989530486016</c:v>
                </c:pt>
                <c:pt idx="101">
                  <c:v>0.10279807493948492</c:v>
                </c:pt>
                <c:pt idx="102">
                  <c:v>0.10276058481454922</c:v>
                </c:pt>
                <c:pt idx="103">
                  <c:v>0.10240952063808662</c:v>
                </c:pt>
                <c:pt idx="104">
                  <c:v>0.10187036640745584</c:v>
                </c:pt>
                <c:pt idx="105">
                  <c:v>0.10127238962665093</c:v>
                </c:pt>
                <c:pt idx="106">
                  <c:v>0.10072368300517527</c:v>
                </c:pt>
                <c:pt idx="107">
                  <c:v>0.10030009665868479</c:v>
                </c:pt>
                <c:pt idx="108">
                  <c:v>0.10004682283003581</c:v>
                </c:pt>
                <c:pt idx="109">
                  <c:v>9.9986099746980556E-2</c:v>
                </c:pt>
                <c:pt idx="110">
                  <c:v>0.10012543322609946</c:v>
                </c:pt>
                <c:pt idx="111">
                  <c:v>0.10046382729582136</c:v>
                </c:pt>
                <c:pt idx="112">
                  <c:v>0.10099575996128345</c:v>
                </c:pt>
                <c:pt idx="113">
                  <c:v>0.10171350071140074</c:v>
                </c:pt>
                <c:pt idx="114">
                  <c:v>0.10260841443809114</c:v>
                </c:pt>
                <c:pt idx="115">
                  <c:v>0.10367169242839504</c:v>
                </c:pt>
                <c:pt idx="116">
                  <c:v>0.10489475970581917</c:v>
                </c:pt>
                <c:pt idx="117">
                  <c:v>0.10626949110373309</c:v>
                </c:pt>
                <c:pt idx="118">
                  <c:v>0.10778831006050762</c:v>
                </c:pt>
                <c:pt idx="119">
                  <c:v>0.10944421665511812</c:v>
                </c:pt>
                <c:pt idx="120">
                  <c:v>0.11123077646733796</c:v>
                </c:pt>
                <c:pt idx="121">
                  <c:v>0.11314209116759791</c:v>
                </c:pt>
                <c:pt idx="122">
                  <c:v>0.11517276300506636</c:v>
                </c:pt>
                <c:pt idx="123">
                  <c:v>0.11731785859857163</c:v>
                </c:pt>
                <c:pt idx="124">
                  <c:v>0.11957287301819595</c:v>
                </c:pt>
                <c:pt idx="125">
                  <c:v>0.12193369305906865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AB-44DE-B8CC-458A2CB04299}"/>
            </c:ext>
          </c:extLst>
        </c:ser>
        <c:ser>
          <c:idx val="2"/>
          <c:order val="6"/>
          <c:tx>
            <c:strRef>
              <c:f>errors!$O$20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errors!$F$104:$F$1116</c:f>
              <c:numCache>
                <c:formatCode>General</c:formatCode>
                <c:ptCount val="1013"/>
                <c:pt idx="0">
                  <c:v>7911.5</c:v>
                </c:pt>
                <c:pt idx="1">
                  <c:v>7911.5</c:v>
                </c:pt>
                <c:pt idx="2">
                  <c:v>7911.5</c:v>
                </c:pt>
                <c:pt idx="3">
                  <c:v>7949.5</c:v>
                </c:pt>
                <c:pt idx="4">
                  <c:v>8825.5</c:v>
                </c:pt>
                <c:pt idx="5">
                  <c:v>8825.5</c:v>
                </c:pt>
                <c:pt idx="6">
                  <c:v>8825.5</c:v>
                </c:pt>
                <c:pt idx="7">
                  <c:v>8825.5</c:v>
                </c:pt>
                <c:pt idx="8">
                  <c:v>8943</c:v>
                </c:pt>
                <c:pt idx="9">
                  <c:v>9757.5</c:v>
                </c:pt>
                <c:pt idx="10">
                  <c:v>9816.5</c:v>
                </c:pt>
                <c:pt idx="11">
                  <c:v>9816.5</c:v>
                </c:pt>
                <c:pt idx="12">
                  <c:v>9816.5</c:v>
                </c:pt>
                <c:pt idx="13">
                  <c:v>9816.5</c:v>
                </c:pt>
                <c:pt idx="14">
                  <c:v>9817</c:v>
                </c:pt>
                <c:pt idx="15">
                  <c:v>9817</c:v>
                </c:pt>
                <c:pt idx="16">
                  <c:v>9817</c:v>
                </c:pt>
                <c:pt idx="17">
                  <c:v>9817</c:v>
                </c:pt>
                <c:pt idx="18">
                  <c:v>9860.5</c:v>
                </c:pt>
                <c:pt idx="19">
                  <c:v>9942</c:v>
                </c:pt>
                <c:pt idx="20">
                  <c:v>9945</c:v>
                </c:pt>
                <c:pt idx="21">
                  <c:v>10540.5</c:v>
                </c:pt>
                <c:pt idx="22">
                  <c:v>10540.5</c:v>
                </c:pt>
                <c:pt idx="23">
                  <c:v>10540.5</c:v>
                </c:pt>
                <c:pt idx="24">
                  <c:v>10641</c:v>
                </c:pt>
                <c:pt idx="25">
                  <c:v>10790</c:v>
                </c:pt>
                <c:pt idx="26">
                  <c:v>10790.5</c:v>
                </c:pt>
                <c:pt idx="27">
                  <c:v>10793</c:v>
                </c:pt>
                <c:pt idx="28">
                  <c:v>10793.5</c:v>
                </c:pt>
                <c:pt idx="29">
                  <c:v>10817.5</c:v>
                </c:pt>
                <c:pt idx="30">
                  <c:v>10818</c:v>
                </c:pt>
                <c:pt idx="31">
                  <c:v>10820.5</c:v>
                </c:pt>
                <c:pt idx="32">
                  <c:v>10821</c:v>
                </c:pt>
                <c:pt idx="33">
                  <c:v>10840</c:v>
                </c:pt>
                <c:pt idx="34">
                  <c:v>10840</c:v>
                </c:pt>
                <c:pt idx="35">
                  <c:v>10840</c:v>
                </c:pt>
                <c:pt idx="36">
                  <c:v>10840</c:v>
                </c:pt>
                <c:pt idx="37">
                  <c:v>10850.5</c:v>
                </c:pt>
                <c:pt idx="38">
                  <c:v>10853</c:v>
                </c:pt>
                <c:pt idx="39">
                  <c:v>10853.5</c:v>
                </c:pt>
                <c:pt idx="40">
                  <c:v>10856</c:v>
                </c:pt>
                <c:pt idx="41">
                  <c:v>10858.5</c:v>
                </c:pt>
                <c:pt idx="42">
                  <c:v>10859</c:v>
                </c:pt>
                <c:pt idx="43">
                  <c:v>10869.5</c:v>
                </c:pt>
                <c:pt idx="44">
                  <c:v>10872.5</c:v>
                </c:pt>
                <c:pt idx="45">
                  <c:v>10927</c:v>
                </c:pt>
                <c:pt idx="46">
                  <c:v>10929.5</c:v>
                </c:pt>
                <c:pt idx="47">
                  <c:v>11809</c:v>
                </c:pt>
                <c:pt idx="48">
                  <c:v>11809.5</c:v>
                </c:pt>
                <c:pt idx="49">
                  <c:v>11880</c:v>
                </c:pt>
                <c:pt idx="50">
                  <c:v>11880</c:v>
                </c:pt>
                <c:pt idx="51">
                  <c:v>12522</c:v>
                </c:pt>
                <c:pt idx="52">
                  <c:v>12522</c:v>
                </c:pt>
                <c:pt idx="53">
                  <c:v>12522</c:v>
                </c:pt>
                <c:pt idx="54">
                  <c:v>12522</c:v>
                </c:pt>
                <c:pt idx="55">
                  <c:v>12776</c:v>
                </c:pt>
                <c:pt idx="56">
                  <c:v>13644.5</c:v>
                </c:pt>
                <c:pt idx="57">
                  <c:v>13941</c:v>
                </c:pt>
                <c:pt idx="58">
                  <c:v>14567.5</c:v>
                </c:pt>
              </c:numCache>
            </c:numRef>
          </c:xVal>
          <c:yVal>
            <c:numRef>
              <c:f>errors!$O$104:$O$1116</c:f>
              <c:numCache>
                <c:formatCode>General</c:formatCode>
                <c:ptCount val="1013"/>
                <c:pt idx="57">
                  <c:v>0.10041549384056614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AB-44DE-B8CC-458A2CB0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45616"/>
        <c:axId val="1"/>
      </c:scatterChart>
      <c:valAx>
        <c:axId val="105545616"/>
        <c:scaling>
          <c:orientation val="minMax"/>
          <c:max val="2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1133419643299"/>
              <c:y val="0.86943744791544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6981132075472E-2"/>
              <c:y val="0.38872465867582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456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2292449292891"/>
          <c:y val="0.92284991082346157"/>
          <c:w val="0.52291133419643288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V410 Aur -- O-C Diagr</a:t>
            </a:r>
          </a:p>
        </c:rich>
      </c:tx>
      <c:layout>
        <c:manualLayout>
          <c:xMode val="edge"/>
          <c:yMode val="edge"/>
          <c:x val="0.39926791202381751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34144552885279E-2"/>
          <c:y val="0.11085985097463033"/>
          <c:w val="0.90354198090990934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Q_fit!$D$21:$D$111</c:f>
              <c:numCache>
                <c:formatCode>General</c:formatCode>
                <c:ptCount val="91"/>
                <c:pt idx="0">
                  <c:v>5.0000000000000002E-5</c:v>
                </c:pt>
                <c:pt idx="1">
                  <c:v>1.37E-2</c:v>
                </c:pt>
                <c:pt idx="2">
                  <c:v>5.2850000000000001E-2</c:v>
                </c:pt>
                <c:pt idx="3">
                  <c:v>6.1550000000000001E-2</c:v>
                </c:pt>
                <c:pt idx="4">
                  <c:v>7.0349999999999996E-2</c:v>
                </c:pt>
                <c:pt idx="5">
                  <c:v>7.85E-2</c:v>
                </c:pt>
                <c:pt idx="6">
                  <c:v>8.115E-2</c:v>
                </c:pt>
                <c:pt idx="7">
                  <c:v>8.8300000000000003E-2</c:v>
                </c:pt>
                <c:pt idx="8">
                  <c:v>8.8550000000000004E-2</c:v>
                </c:pt>
                <c:pt idx="9">
                  <c:v>8.8950000000000001E-2</c:v>
                </c:pt>
                <c:pt idx="10">
                  <c:v>8.9649999999999994E-2</c:v>
                </c:pt>
                <c:pt idx="11">
                  <c:v>8.9649999999999994E-2</c:v>
                </c:pt>
                <c:pt idx="12">
                  <c:v>8.9700000000000002E-2</c:v>
                </c:pt>
                <c:pt idx="13">
                  <c:v>8.9899999999999994E-2</c:v>
                </c:pt>
                <c:pt idx="14">
                  <c:v>8.9950000000000002E-2</c:v>
                </c:pt>
                <c:pt idx="15">
                  <c:v>9.0149999999999994E-2</c:v>
                </c:pt>
                <c:pt idx="16">
                  <c:v>9.0200000000000002E-2</c:v>
                </c:pt>
                <c:pt idx="17">
                  <c:v>9.3450000000000005E-2</c:v>
                </c:pt>
                <c:pt idx="18">
                  <c:v>9.5399999999999999E-2</c:v>
                </c:pt>
                <c:pt idx="19">
                  <c:v>9.5899999999999999E-2</c:v>
                </c:pt>
                <c:pt idx="20">
                  <c:v>9.6199999999999994E-2</c:v>
                </c:pt>
                <c:pt idx="21">
                  <c:v>0.1623</c:v>
                </c:pt>
                <c:pt idx="22">
                  <c:v>0.1623</c:v>
                </c:pt>
                <c:pt idx="23">
                  <c:v>0.17050000000000001</c:v>
                </c:pt>
                <c:pt idx="24">
                  <c:v>0.17050000000000001</c:v>
                </c:pt>
                <c:pt idx="25">
                  <c:v>0.28349999999999997</c:v>
                </c:pt>
                <c:pt idx="26">
                  <c:v>0.28860000000000002</c:v>
                </c:pt>
                <c:pt idx="27">
                  <c:v>0.28865000000000002</c:v>
                </c:pt>
                <c:pt idx="28">
                  <c:v>0.30309999999999998</c:v>
                </c:pt>
                <c:pt idx="29">
                  <c:v>0.30499999999999999</c:v>
                </c:pt>
                <c:pt idx="30">
                  <c:v>0.36054999999999998</c:v>
                </c:pt>
                <c:pt idx="31">
                  <c:v>0.45555000000000001</c:v>
                </c:pt>
                <c:pt idx="32">
                  <c:v>0.47110000000000002</c:v>
                </c:pt>
                <c:pt idx="33">
                  <c:v>0.48349999999999999</c:v>
                </c:pt>
                <c:pt idx="34">
                  <c:v>0.57255</c:v>
                </c:pt>
                <c:pt idx="35">
                  <c:v>0.57255</c:v>
                </c:pt>
                <c:pt idx="36">
                  <c:v>0.60089999999999999</c:v>
                </c:pt>
                <c:pt idx="37">
                  <c:v>0.66100000000000003</c:v>
                </c:pt>
                <c:pt idx="38">
                  <c:v>0.66100000000000003</c:v>
                </c:pt>
                <c:pt idx="39">
                  <c:v>0.66100000000000003</c:v>
                </c:pt>
                <c:pt idx="40">
                  <c:v>0.66100000000000003</c:v>
                </c:pt>
                <c:pt idx="41">
                  <c:v>0.66900000000000004</c:v>
                </c:pt>
                <c:pt idx="42">
                  <c:v>0.76890000000000003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xVal>
          <c:yVal>
            <c:numRef>
              <c:f>Q_fit!$E$21:$E$111</c:f>
              <c:numCache>
                <c:formatCode>General</c:formatCode>
                <c:ptCount val="91"/>
                <c:pt idx="0">
                  <c:v>2.35385014093481E-5</c:v>
                </c:pt>
                <c:pt idx="1">
                  <c:v>1.6495490053785034E-3</c:v>
                </c:pt>
                <c:pt idx="2">
                  <c:v>8.0194506153929979E-5</c:v>
                </c:pt>
                <c:pt idx="3">
                  <c:v>2.1758935035904869E-3</c:v>
                </c:pt>
                <c:pt idx="4">
                  <c:v>2.418669500912074E-3</c:v>
                </c:pt>
                <c:pt idx="5">
                  <c:v>6.7554449997260235E-3</c:v>
                </c:pt>
                <c:pt idx="6">
                  <c:v>4.6029855002416298E-3</c:v>
                </c:pt>
                <c:pt idx="7">
                  <c:v>4.7689910061308183E-3</c:v>
                </c:pt>
                <c:pt idx="8">
                  <c:v>3.3866835001390427E-3</c:v>
                </c:pt>
                <c:pt idx="9">
                  <c:v>4.8749915004009381E-3</c:v>
                </c:pt>
                <c:pt idx="10">
                  <c:v>2.4045304962783121E-3</c:v>
                </c:pt>
                <c:pt idx="11">
                  <c:v>4.804530501132831E-3</c:v>
                </c:pt>
                <c:pt idx="12">
                  <c:v>5.1280690022394992E-3</c:v>
                </c:pt>
                <c:pt idx="13">
                  <c:v>3.2222230001934804E-3</c:v>
                </c:pt>
                <c:pt idx="14">
                  <c:v>5.2457615020102821E-3</c:v>
                </c:pt>
                <c:pt idx="15">
                  <c:v>5.9399154997663572E-3</c:v>
                </c:pt>
                <c:pt idx="16">
                  <c:v>3.4634540061233565E-3</c:v>
                </c:pt>
                <c:pt idx="17">
                  <c:v>3.9934564993018284E-3</c:v>
                </c:pt>
                <c:pt idx="18">
                  <c:v>2.0114580038352869E-3</c:v>
                </c:pt>
                <c:pt idx="19">
                  <c:v>1.2468429995351471E-3</c:v>
                </c:pt>
                <c:pt idx="20">
                  <c:v>4.4880740024382249E-3</c:v>
                </c:pt>
                <c:pt idx="21">
                  <c:v>7.5059710070490837E-3</c:v>
                </c:pt>
                <c:pt idx="22">
                  <c:v>7.5059710070490837E-3</c:v>
                </c:pt>
                <c:pt idx="23">
                  <c:v>7.5662849994841963E-3</c:v>
                </c:pt>
                <c:pt idx="24">
                  <c:v>7.5662849994841963E-3</c:v>
                </c:pt>
                <c:pt idx="25">
                  <c:v>1.7263295005250257E-2</c:v>
                </c:pt>
                <c:pt idx="26">
                  <c:v>1.7264222005906049E-2</c:v>
                </c:pt>
                <c:pt idx="27">
                  <c:v>1.8687760501052253E-2</c:v>
                </c:pt>
                <c:pt idx="28">
                  <c:v>1.8290387000888586E-2</c:v>
                </c:pt>
                <c:pt idx="29">
                  <c:v>1.7284850000578444E-2</c:v>
                </c:pt>
                <c:pt idx="30">
                  <c:v>2.3536123502708506E-2</c:v>
                </c:pt>
                <c:pt idx="31">
                  <c:v>3.335927350417478E-2</c:v>
                </c:pt>
                <c:pt idx="32">
                  <c:v>3.197974700742634E-2</c:v>
                </c:pt>
                <c:pt idx="33">
                  <c:v>3.3417295002436731E-2</c:v>
                </c:pt>
                <c:pt idx="34">
                  <c:v>4.620936349965632E-2</c:v>
                </c:pt>
                <c:pt idx="35">
                  <c:v>4.6609363504103385E-2</c:v>
                </c:pt>
                <c:pt idx="36">
                  <c:v>5.1485693002177868E-2</c:v>
                </c:pt>
                <c:pt idx="37">
                  <c:v>5.6828970002243295E-2</c:v>
                </c:pt>
                <c:pt idx="38">
                  <c:v>5.6898970004112925E-2</c:v>
                </c:pt>
                <c:pt idx="39">
                  <c:v>5.7218970003305003E-2</c:v>
                </c:pt>
                <c:pt idx="40">
                  <c:v>5.7558970001991838E-2</c:v>
                </c:pt>
                <c:pt idx="41">
                  <c:v>5.6345129996770993E-2</c:v>
                </c:pt>
                <c:pt idx="42">
                  <c:v>5.4775053002231289E-2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F6-4E98-81D7-A278D1627415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Q_fit!$U$2:$U$27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</c:numCache>
            </c:numRef>
          </c:xVal>
          <c:yVal>
            <c:numRef>
              <c:f>Q_fit!$V$2:$V$27</c:f>
              <c:numCache>
                <c:formatCode>General</c:formatCode>
                <c:ptCount val="26"/>
                <c:pt idx="0">
                  <c:v>1.1727437270112344E-4</c:v>
                </c:pt>
                <c:pt idx="1">
                  <c:v>4.504033260936317E-3</c:v>
                </c:pt>
                <c:pt idx="2">
                  <c:v>1.0400532391517357E-2</c:v>
                </c:pt>
                <c:pt idx="3">
                  <c:v>1.780677176444424E-2</c:v>
                </c:pt>
                <c:pt idx="4">
                  <c:v>2.6722751379716976E-2</c:v>
                </c:pt>
                <c:pt idx="5">
                  <c:v>3.7148471237335556E-2</c:v>
                </c:pt>
                <c:pt idx="6">
                  <c:v>4.9083931337299977E-2</c:v>
                </c:pt>
                <c:pt idx="7">
                  <c:v>6.2529131679610245E-2</c:v>
                </c:pt>
                <c:pt idx="8">
                  <c:v>7.7484072264266374E-2</c:v>
                </c:pt>
                <c:pt idx="9">
                  <c:v>9.3948753091268336E-2</c:v>
                </c:pt>
                <c:pt idx="10">
                  <c:v>0.11192317416061615</c:v>
                </c:pt>
                <c:pt idx="11">
                  <c:v>0.13140733547230982</c:v>
                </c:pt>
                <c:pt idx="12">
                  <c:v>0.15240123702634928</c:v>
                </c:pt>
                <c:pt idx="13">
                  <c:v>0.17490487882273467</c:v>
                </c:pt>
                <c:pt idx="14">
                  <c:v>0.1989182608614658</c:v>
                </c:pt>
                <c:pt idx="15">
                  <c:v>0.22444138314254292</c:v>
                </c:pt>
                <c:pt idx="16">
                  <c:v>0.25147424566596582</c:v>
                </c:pt>
                <c:pt idx="17">
                  <c:v>0.28001684843173447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F6-4E98-81D7-A278D162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43320"/>
        <c:axId val="1"/>
      </c:scatterChart>
      <c:valAx>
        <c:axId val="105543320"/>
        <c:scaling>
          <c:orientation val="minMax"/>
          <c:max val="0.8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009844923230744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4332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9269225962137"/>
          <c:y val="0.93891497725680217"/>
          <c:w val="0.13797326616224254"/>
          <c:h val="4.97737556561086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18</xdr:col>
      <xdr:colOff>180975</xdr:colOff>
      <xdr:row>18</xdr:row>
      <xdr:rowOff>76199</xdr:rowOff>
    </xdr:to>
    <xdr:graphicFrame macro="">
      <xdr:nvGraphicFramePr>
        <xdr:cNvPr id="58373" name="Chart 2">
          <a:extLst>
            <a:ext uri="{FF2B5EF4-FFF2-40B4-BE49-F238E27FC236}">
              <a16:creationId xmlns:a16="http://schemas.microsoft.com/office/drawing/2014/main" id="{C6AD139C-3720-4138-54E7-4B03F0591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19050</xdr:rowOff>
    </xdr:from>
    <xdr:to>
      <xdr:col>11</xdr:col>
      <xdr:colOff>600075</xdr:colOff>
      <xdr:row>20</xdr:row>
      <xdr:rowOff>104775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E4BA7B06-0AE0-43CF-09B6-2C0B8F7E06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21</xdr:row>
      <xdr:rowOff>0</xdr:rowOff>
    </xdr:from>
    <xdr:to>
      <xdr:col>11</xdr:col>
      <xdr:colOff>485775</xdr:colOff>
      <xdr:row>41</xdr:row>
      <xdr:rowOff>76200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460A4F6-2C0F-A8F5-335F-CB5CC1305F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133350</xdr:colOff>
      <xdr:row>0</xdr:row>
      <xdr:rowOff>9525</xdr:rowOff>
    </xdr:from>
    <xdr:to>
      <xdr:col>52</xdr:col>
      <xdr:colOff>333375</xdr:colOff>
      <xdr:row>18</xdr:row>
      <xdr:rowOff>38100</xdr:rowOff>
    </xdr:to>
    <xdr:graphicFrame macro="">
      <xdr:nvGraphicFramePr>
        <xdr:cNvPr id="53253" name="Chart 2">
          <a:extLst>
            <a:ext uri="{FF2B5EF4-FFF2-40B4-BE49-F238E27FC236}">
              <a16:creationId xmlns:a16="http://schemas.microsoft.com/office/drawing/2014/main" id="{0B61C2FE-CEE1-FE97-0EF1-CF1965EF0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</xdr:colOff>
      <xdr:row>0</xdr:row>
      <xdr:rowOff>9525</xdr:rowOff>
    </xdr:from>
    <xdr:to>
      <xdr:col>18</xdr:col>
      <xdr:colOff>171450</xdr:colOff>
      <xdr:row>16</xdr:row>
      <xdr:rowOff>190500</xdr:rowOff>
    </xdr:to>
    <xdr:graphicFrame macro="">
      <xdr:nvGraphicFramePr>
        <xdr:cNvPr id="53254" name="Chart 3">
          <a:extLst>
            <a:ext uri="{FF2B5EF4-FFF2-40B4-BE49-F238E27FC236}">
              <a16:creationId xmlns:a16="http://schemas.microsoft.com/office/drawing/2014/main" id="{DD9AFCAB-4D3A-3EE5-6E0C-BAFA5DA90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333375</xdr:colOff>
      <xdr:row>17</xdr:row>
      <xdr:rowOff>66675</xdr:rowOff>
    </xdr:from>
    <xdr:to>
      <xdr:col>42</xdr:col>
      <xdr:colOff>66675</xdr:colOff>
      <xdr:row>36</xdr:row>
      <xdr:rowOff>85725</xdr:rowOff>
    </xdr:to>
    <xdr:graphicFrame macro="">
      <xdr:nvGraphicFramePr>
        <xdr:cNvPr id="53255" name="Chart 4">
          <a:extLst>
            <a:ext uri="{FF2B5EF4-FFF2-40B4-BE49-F238E27FC236}">
              <a16:creationId xmlns:a16="http://schemas.microsoft.com/office/drawing/2014/main" id="{B80D8369-A128-5B1C-5ABD-657A5D045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581025</xdr:colOff>
      <xdr:row>0</xdr:row>
      <xdr:rowOff>19050</xdr:rowOff>
    </xdr:from>
    <xdr:to>
      <xdr:col>56</xdr:col>
      <xdr:colOff>95250</xdr:colOff>
      <xdr:row>18</xdr:row>
      <xdr:rowOff>47625</xdr:rowOff>
    </xdr:to>
    <xdr:graphicFrame macro="">
      <xdr:nvGraphicFramePr>
        <xdr:cNvPr id="56324" name="Chart 1">
          <a:extLst>
            <a:ext uri="{FF2B5EF4-FFF2-40B4-BE49-F238E27FC236}">
              <a16:creationId xmlns:a16="http://schemas.microsoft.com/office/drawing/2014/main" id="{E41A5007-4D65-8FAE-93E0-820143E6A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47</xdr:col>
      <xdr:colOff>419100</xdr:colOff>
      <xdr:row>33</xdr:row>
      <xdr:rowOff>104775</xdr:rowOff>
    </xdr:to>
    <xdr:graphicFrame macro="">
      <xdr:nvGraphicFramePr>
        <xdr:cNvPr id="56325" name="Chart 3">
          <a:extLst>
            <a:ext uri="{FF2B5EF4-FFF2-40B4-BE49-F238E27FC236}">
              <a16:creationId xmlns:a16="http://schemas.microsoft.com/office/drawing/2014/main" id="{6063E2FB-E1F1-53BE-1D66-B08477F8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12</xdr:row>
      <xdr:rowOff>47625</xdr:rowOff>
    </xdr:from>
    <xdr:to>
      <xdr:col>18</xdr:col>
      <xdr:colOff>161925</xdr:colOff>
      <xdr:row>38</xdr:row>
      <xdr:rowOff>19050</xdr:rowOff>
    </xdr:to>
    <xdr:graphicFrame macro="">
      <xdr:nvGraphicFramePr>
        <xdr:cNvPr id="50179" name="Chart 2">
          <a:extLst>
            <a:ext uri="{FF2B5EF4-FFF2-40B4-BE49-F238E27FC236}">
              <a16:creationId xmlns:a16="http://schemas.microsoft.com/office/drawing/2014/main" id="{9224F319-9176-FDD7-CEDB-A27FCA9B4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18</xdr:col>
      <xdr:colOff>114300</xdr:colOff>
      <xdr:row>18</xdr:row>
      <xdr:rowOff>19050</xdr:rowOff>
    </xdr:to>
    <xdr:graphicFrame macro="">
      <xdr:nvGraphicFramePr>
        <xdr:cNvPr id="51202" name="Chart 1">
          <a:extLst>
            <a:ext uri="{FF2B5EF4-FFF2-40B4-BE49-F238E27FC236}">
              <a16:creationId xmlns:a16="http://schemas.microsoft.com/office/drawing/2014/main" id="{2D46D083-5229-3B97-1552-FD8BF443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0</xdr:rowOff>
    </xdr:from>
    <xdr:to>
      <xdr:col>18</xdr:col>
      <xdr:colOff>152400</xdr:colOff>
      <xdr:row>18</xdr:row>
      <xdr:rowOff>19050</xdr:rowOff>
    </xdr:to>
    <xdr:graphicFrame macro="">
      <xdr:nvGraphicFramePr>
        <xdr:cNvPr id="1026" name="Chart 1">
          <a:extLst>
            <a:ext uri="{FF2B5EF4-FFF2-40B4-BE49-F238E27FC236}">
              <a16:creationId xmlns:a16="http://schemas.microsoft.com/office/drawing/2014/main" id="{200E8A37-DAC2-9534-862A-842BBC18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3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4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3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5672" TargetMode="External"/><Relationship Id="rId18" Type="http://schemas.openxmlformats.org/officeDocument/2006/relationships/hyperlink" Target="http://www.bav-astro.de/sfs/BAVM_link.php?BAVMnr=173" TargetMode="External"/><Relationship Id="rId26" Type="http://schemas.openxmlformats.org/officeDocument/2006/relationships/hyperlink" Target="http://www.konkoly.hu/cgi-bin/IBVS?5754" TargetMode="External"/><Relationship Id="rId39" Type="http://schemas.openxmlformats.org/officeDocument/2006/relationships/hyperlink" Target="http://var.astro.cz/oejv/issues/oejv0137.pdf" TargetMode="External"/><Relationship Id="rId21" Type="http://schemas.openxmlformats.org/officeDocument/2006/relationships/hyperlink" Target="http://www.konkoly.hu/cgi-bin/IBVS?5668" TargetMode="External"/><Relationship Id="rId34" Type="http://schemas.openxmlformats.org/officeDocument/2006/relationships/hyperlink" Target="http://www.konkoly.hu/cgi-bin/IBVS?5871" TargetMode="External"/><Relationship Id="rId42" Type="http://schemas.openxmlformats.org/officeDocument/2006/relationships/hyperlink" Target="http://var.astro.cz/oejv/issues/oejv0137.pdf" TargetMode="External"/><Relationship Id="rId47" Type="http://schemas.openxmlformats.org/officeDocument/2006/relationships/hyperlink" Target="http://var.astro.cz/oejv/issues/oejv0160.pdf" TargetMode="External"/><Relationship Id="rId50" Type="http://schemas.openxmlformats.org/officeDocument/2006/relationships/hyperlink" Target="http://www.konkoly.hu/cgi-bin/IBVS?6011" TargetMode="External"/><Relationship Id="rId55" Type="http://schemas.openxmlformats.org/officeDocument/2006/relationships/hyperlink" Target="http://var.astro.cz/oejv/issues/oejv0160.pdf" TargetMode="External"/><Relationship Id="rId63" Type="http://schemas.openxmlformats.org/officeDocument/2006/relationships/hyperlink" Target="http://www.bav-astro.de/sfs/BAVM_link.php?BAVMnr=234" TargetMode="External"/><Relationship Id="rId7" Type="http://schemas.openxmlformats.org/officeDocument/2006/relationships/hyperlink" Target="http://www.konkoly.hu/cgi-bin/IBVS?5668" TargetMode="External"/><Relationship Id="rId2" Type="http://schemas.openxmlformats.org/officeDocument/2006/relationships/hyperlink" Target="http://vsolj.cetus-net.org/no42.pdf" TargetMode="External"/><Relationship Id="rId16" Type="http://schemas.openxmlformats.org/officeDocument/2006/relationships/hyperlink" Target="http://www.bav-astro.de/sfs/BAVM_link.php?BAVMnr=173" TargetMode="External"/><Relationship Id="rId20" Type="http://schemas.openxmlformats.org/officeDocument/2006/relationships/hyperlink" Target="http://www.bav-astro.de/sfs/BAVM_link.php?BAVMnr=173" TargetMode="External"/><Relationship Id="rId29" Type="http://schemas.openxmlformats.org/officeDocument/2006/relationships/hyperlink" Target="http://www.bav-astro.de/sfs/BAVM_link.php?BAVMnr=186" TargetMode="External"/><Relationship Id="rId41" Type="http://schemas.openxmlformats.org/officeDocument/2006/relationships/hyperlink" Target="http://var.astro.cz/oejv/issues/oejv0137.pdf" TargetMode="External"/><Relationship Id="rId54" Type="http://schemas.openxmlformats.org/officeDocument/2006/relationships/hyperlink" Target="http://var.astro.cz/oejv/issues/oejv0160.pdf" TargetMode="External"/><Relationship Id="rId62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5668" TargetMode="External"/><Relationship Id="rId11" Type="http://schemas.openxmlformats.org/officeDocument/2006/relationships/hyperlink" Target="http://www.konkoly.hu/cgi-bin/IBVS?5668" TargetMode="External"/><Relationship Id="rId24" Type="http://schemas.openxmlformats.org/officeDocument/2006/relationships/hyperlink" Target="http://www.bav-astro.de/sfs/BAVM_link.php?BAVMnr=173" TargetMode="External"/><Relationship Id="rId32" Type="http://schemas.openxmlformats.org/officeDocument/2006/relationships/hyperlink" Target="http://www.konkoly.hu/cgi-bin/IBVS?5820" TargetMode="External"/><Relationship Id="rId37" Type="http://schemas.openxmlformats.org/officeDocument/2006/relationships/hyperlink" Target="http://var.astro.cz/oejv/issues/oejv0137.pdf" TargetMode="External"/><Relationship Id="rId40" Type="http://schemas.openxmlformats.org/officeDocument/2006/relationships/hyperlink" Target="http://var.astro.cz/oejv/issues/oejv0137.pdf" TargetMode="External"/><Relationship Id="rId45" Type="http://schemas.openxmlformats.org/officeDocument/2006/relationships/hyperlink" Target="http://var.astro.cz/oejv/issues/oejv0160.pdf" TargetMode="External"/><Relationship Id="rId53" Type="http://schemas.openxmlformats.org/officeDocument/2006/relationships/hyperlink" Target="http://var.astro.cz/oejv/issues/oejv0160.pdf" TargetMode="External"/><Relationship Id="rId58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5592" TargetMode="External"/><Relationship Id="rId15" Type="http://schemas.openxmlformats.org/officeDocument/2006/relationships/hyperlink" Target="http://www.bav-astro.de/sfs/BAVM_link.php?BAVMnr=173" TargetMode="External"/><Relationship Id="rId23" Type="http://schemas.openxmlformats.org/officeDocument/2006/relationships/hyperlink" Target="http://www.konkoly.hu/cgi-bin/IBVS?5653" TargetMode="External"/><Relationship Id="rId28" Type="http://schemas.openxmlformats.org/officeDocument/2006/relationships/hyperlink" Target="http://www.bav-astro.de/sfs/BAVM_link.php?BAVMnr=186" TargetMode="External"/><Relationship Id="rId36" Type="http://schemas.openxmlformats.org/officeDocument/2006/relationships/hyperlink" Target="http://var.astro.cz/oejv/issues/oejv0137.pdf" TargetMode="External"/><Relationship Id="rId49" Type="http://schemas.openxmlformats.org/officeDocument/2006/relationships/hyperlink" Target="http://var.astro.cz/oejv/issues/oejv0160.pdf" TargetMode="External"/><Relationship Id="rId57" Type="http://schemas.openxmlformats.org/officeDocument/2006/relationships/hyperlink" Target="http://var.astro.cz/oejv/issues/oejv0160.pdf" TargetMode="External"/><Relationship Id="rId61" Type="http://schemas.openxmlformats.org/officeDocument/2006/relationships/hyperlink" Target="http://www.konkoly.hu/cgi-bin/IBVS?6092" TargetMode="External"/><Relationship Id="rId10" Type="http://schemas.openxmlformats.org/officeDocument/2006/relationships/hyperlink" Target="http://www.konkoly.hu/cgi-bin/IBVS?5668" TargetMode="External"/><Relationship Id="rId19" Type="http://schemas.openxmlformats.org/officeDocument/2006/relationships/hyperlink" Target="http://www.konkoly.hu/cgi-bin/IBVS?5668" TargetMode="External"/><Relationship Id="rId31" Type="http://schemas.openxmlformats.org/officeDocument/2006/relationships/hyperlink" Target="http://www.bav-astro.de/sfs/BAVM_link.php?BAVMnr=201" TargetMode="External"/><Relationship Id="rId44" Type="http://schemas.openxmlformats.org/officeDocument/2006/relationships/hyperlink" Target="http://var.astro.cz/oejv/issues/oejv0160.pdf" TargetMode="External"/><Relationship Id="rId52" Type="http://schemas.openxmlformats.org/officeDocument/2006/relationships/hyperlink" Target="http://var.astro.cz/oejv/issues/oejv0160.pdf" TargetMode="External"/><Relationship Id="rId60" Type="http://schemas.openxmlformats.org/officeDocument/2006/relationships/hyperlink" Target="http://www.bav-astro.de/sfs/BAVM_link.php?BAVMnr=232" TargetMode="External"/><Relationship Id="rId4" Type="http://schemas.openxmlformats.org/officeDocument/2006/relationships/hyperlink" Target="http://www.konkoly.hu/cgi-bin/IBVS?5592" TargetMode="External"/><Relationship Id="rId9" Type="http://schemas.openxmlformats.org/officeDocument/2006/relationships/hyperlink" Target="http://www.konkoly.hu/cgi-bin/IBVS?5649" TargetMode="External"/><Relationship Id="rId14" Type="http://schemas.openxmlformats.org/officeDocument/2006/relationships/hyperlink" Target="http://www.konkoly.hu/cgi-bin/IBVS?5668" TargetMode="External"/><Relationship Id="rId22" Type="http://schemas.openxmlformats.org/officeDocument/2006/relationships/hyperlink" Target="http://www.bav-astro.de/sfs/BAVM_link.php?BAVMnr=173" TargetMode="External"/><Relationship Id="rId27" Type="http://schemas.openxmlformats.org/officeDocument/2006/relationships/hyperlink" Target="http://www.konkoly.hu/cgi-bin/IBVS?5760" TargetMode="External"/><Relationship Id="rId30" Type="http://schemas.openxmlformats.org/officeDocument/2006/relationships/hyperlink" Target="http://www.bav-astro.de/sfs/BAVM_link.php?BAVMnr=201" TargetMode="External"/><Relationship Id="rId35" Type="http://schemas.openxmlformats.org/officeDocument/2006/relationships/hyperlink" Target="http://www.bav-astro.de/sfs/BAVM_link.php?BAVMnr=209" TargetMode="External"/><Relationship Id="rId43" Type="http://schemas.openxmlformats.org/officeDocument/2006/relationships/hyperlink" Target="http://www.konkoly.hu/cgi-bin/IBVS?5960" TargetMode="External"/><Relationship Id="rId48" Type="http://schemas.openxmlformats.org/officeDocument/2006/relationships/hyperlink" Target="http://var.astro.cz/oejv/issues/oejv0160.pdf" TargetMode="External"/><Relationship Id="rId56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5603" TargetMode="External"/><Relationship Id="rId51" Type="http://schemas.openxmlformats.org/officeDocument/2006/relationships/hyperlink" Target="http://var.astro.cz/oejv/issues/oejv0160.pdf" TargetMode="External"/><Relationship Id="rId3" Type="http://schemas.openxmlformats.org/officeDocument/2006/relationships/hyperlink" Target="http://vsolj.cetus-net.org/no42.pdf" TargetMode="External"/><Relationship Id="rId12" Type="http://schemas.openxmlformats.org/officeDocument/2006/relationships/hyperlink" Target="http://www.konkoly.hu/cgi-bin/IBVS?5668" TargetMode="External"/><Relationship Id="rId17" Type="http://schemas.openxmlformats.org/officeDocument/2006/relationships/hyperlink" Target="http://www.bav-astro.de/sfs/BAVM_link.php?BAVMnr=173" TargetMode="External"/><Relationship Id="rId25" Type="http://schemas.openxmlformats.org/officeDocument/2006/relationships/hyperlink" Target="http://www.konkoly.hu/cgi-bin/IBVS?5754" TargetMode="External"/><Relationship Id="rId33" Type="http://schemas.openxmlformats.org/officeDocument/2006/relationships/hyperlink" Target="http://www.konkoly.hu/cgi-bin/IBVS?5875" TargetMode="External"/><Relationship Id="rId38" Type="http://schemas.openxmlformats.org/officeDocument/2006/relationships/hyperlink" Target="http://var.astro.cz/oejv/issues/oejv0137.pdf" TargetMode="External"/><Relationship Id="rId46" Type="http://schemas.openxmlformats.org/officeDocument/2006/relationships/hyperlink" Target="http://var.astro.cz/oejv/issues/oejv0160.pdf" TargetMode="External"/><Relationship Id="rId59" Type="http://schemas.openxmlformats.org/officeDocument/2006/relationships/hyperlink" Target="http://var.astro.cz/oejv/issues/oejv016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T2529"/>
  <sheetViews>
    <sheetView tabSelected="1" workbookViewId="0">
      <pane xSplit="14" ySplit="22" topLeftCell="O153" activePane="bottomRight" state="frozen"/>
      <selection pane="topRight" activeCell="O1" sqref="O1"/>
      <selection pane="bottomLeft" activeCell="A23" sqref="A23"/>
      <selection pane="bottomRight" activeCell="F9" sqref="F9"/>
    </sheetView>
  </sheetViews>
  <sheetFormatPr defaultColWidth="10.28515625" defaultRowHeight="12.95" customHeight="1"/>
  <cols>
    <col min="1" max="1" width="14.42578125" style="217" customWidth="1"/>
    <col min="2" max="2" width="5.140625" style="217" customWidth="1"/>
    <col min="3" max="3" width="11.85546875" style="217" customWidth="1"/>
    <col min="4" max="4" width="9.42578125" style="217" customWidth="1"/>
    <col min="5" max="5" width="9.140625" style="217" customWidth="1"/>
    <col min="6" max="6" width="15.140625" style="217" customWidth="1"/>
    <col min="7" max="7" width="8.140625" style="217" customWidth="1"/>
    <col min="8" max="14" width="8.5703125" style="217" customWidth="1"/>
    <col min="15" max="15" width="8" style="217" customWidth="1"/>
    <col min="16" max="16" width="7.7109375" style="217" customWidth="1"/>
    <col min="17" max="17" width="9.85546875" style="217" customWidth="1"/>
    <col min="18" max="18" width="10.28515625" style="217" customWidth="1"/>
    <col min="19" max="19" width="10.28515625" style="220" customWidth="1"/>
    <col min="20" max="20" width="10.28515625" style="217" customWidth="1"/>
    <col min="21" max="21" width="10.28515625" style="221" customWidth="1"/>
    <col min="22" max="26" width="10.28515625" style="217" customWidth="1"/>
    <col min="27" max="27" width="12.140625" style="217" customWidth="1"/>
    <col min="28" max="28" width="10.7109375" style="217" customWidth="1"/>
    <col min="29" max="31" width="10.42578125" style="217" customWidth="1"/>
    <col min="32" max="32" width="10.5703125" style="217" customWidth="1"/>
    <col min="33" max="33" width="10.28515625" style="217" customWidth="1"/>
    <col min="34" max="37" width="9.42578125" style="217" customWidth="1"/>
    <col min="38" max="52" width="10.28515625" style="217" customWidth="1"/>
    <col min="53" max="53" width="11.85546875" style="217" customWidth="1"/>
    <col min="54" max="54" width="14.7109375" style="217" customWidth="1"/>
    <col min="55" max="16384" width="10.28515625" style="217"/>
  </cols>
  <sheetData>
    <row r="1" spans="1:64" customFormat="1" ht="21" thickBot="1">
      <c r="A1" s="1" t="s">
        <v>174</v>
      </c>
      <c r="B1" s="79"/>
      <c r="C1" s="80"/>
      <c r="E1" s="82" t="s">
        <v>171</v>
      </c>
      <c r="S1" s="3"/>
      <c r="U1" s="78"/>
      <c r="V1" s="4" t="s">
        <v>14</v>
      </c>
      <c r="W1" s="6" t="s">
        <v>25</v>
      </c>
      <c r="AA1" s="135" t="s">
        <v>432</v>
      </c>
      <c r="AB1" s="136"/>
      <c r="AC1" s="136" t="s">
        <v>433</v>
      </c>
      <c r="AD1" s="136" t="s">
        <v>434</v>
      </c>
      <c r="AE1" s="20"/>
      <c r="AH1" t="s">
        <v>517</v>
      </c>
      <c r="AI1" s="3" t="s">
        <v>520</v>
      </c>
      <c r="AJ1" t="s">
        <v>521</v>
      </c>
      <c r="AM1" s="137"/>
      <c r="AW1" s="138" t="s">
        <v>14</v>
      </c>
      <c r="AX1" s="139" t="s">
        <v>435</v>
      </c>
      <c r="AY1" s="6" t="s">
        <v>436</v>
      </c>
      <c r="AZ1" s="140" t="s">
        <v>437</v>
      </c>
      <c r="BA1" s="141" t="s">
        <v>438</v>
      </c>
      <c r="BB1" s="140" t="s">
        <v>439</v>
      </c>
      <c r="BC1" s="141" t="s">
        <v>440</v>
      </c>
      <c r="BD1" s="140" t="s">
        <v>441</v>
      </c>
      <c r="BE1" s="142" t="s">
        <v>442</v>
      </c>
      <c r="BF1" s="141" t="s">
        <v>443</v>
      </c>
      <c r="BG1" s="140" t="s">
        <v>444</v>
      </c>
      <c r="BH1" s="142" t="s">
        <v>445</v>
      </c>
      <c r="BI1" s="141" t="s">
        <v>446</v>
      </c>
      <c r="BJ1" s="140" t="s">
        <v>447</v>
      </c>
      <c r="BK1" s="142" t="s">
        <v>448</v>
      </c>
      <c r="BL1" s="141" t="s">
        <v>88</v>
      </c>
    </row>
    <row r="2" spans="1:64" ht="12.95" customHeight="1" thickBot="1">
      <c r="A2" s="217" t="s">
        <v>28</v>
      </c>
      <c r="B2" s="218" t="s">
        <v>140</v>
      </c>
      <c r="E2" s="219" t="s">
        <v>142</v>
      </c>
      <c r="V2" s="222">
        <v>0</v>
      </c>
      <c r="W2" s="222">
        <f t="shared" ref="W2:W15" si="0">+D$11+D$12*V2+D$13*V2^2</f>
        <v>3.0657522442171715E-2</v>
      </c>
      <c r="AA2" s="223" t="s">
        <v>449</v>
      </c>
      <c r="AB2" s="224">
        <f>C7</f>
        <v>53057.963199999998</v>
      </c>
      <c r="AC2" s="225" t="s">
        <v>450</v>
      </c>
      <c r="AD2" s="224">
        <f>C8</f>
        <v>0.366352923</v>
      </c>
      <c r="AE2" s="226" t="s">
        <v>451</v>
      </c>
      <c r="AH2" s="227" t="s">
        <v>518</v>
      </c>
      <c r="AI2" s="220" t="s">
        <v>494</v>
      </c>
      <c r="AJ2" s="220" t="s">
        <v>522</v>
      </c>
      <c r="AL2" s="220"/>
      <c r="AW2" s="217">
        <v>-15000</v>
      </c>
      <c r="AX2" s="217">
        <f t="shared" ref="AX2:AX33" si="1">AB$3+AB$4*AW2+AB$5*AW2^2+AZ2</f>
        <v>0.29046521969457118</v>
      </c>
      <c r="AY2" s="217">
        <f t="shared" ref="AY2:AY33" si="2">AB$3+AB$4*AW2+AB$5*AW2^2</f>
        <v>0.24919617362142088</v>
      </c>
      <c r="AZ2" s="222">
        <f t="shared" ref="AZ2:AZ33" si="3">$AB$6*($AB$11/BA2*BB2+$AB$12)</f>
        <v>4.1269046073150281E-2</v>
      </c>
      <c r="BA2" s="217">
        <f t="shared" ref="BA2:BA33" si="4">1+$AB$7*COS(BC2)</f>
        <v>1.2580386689647416</v>
      </c>
      <c r="BB2" s="217">
        <f t="shared" ref="BB2:BB33" si="5">SIN(BC2+RADIANS($AB$9))</f>
        <v>0.66623854999757637</v>
      </c>
      <c r="BC2" s="217">
        <f t="shared" ref="BC2:BC33" si="6">2*ATAN(BD2)</f>
        <v>-0.29467343686564651</v>
      </c>
      <c r="BD2" s="217">
        <f t="shared" ref="BD2:BD33" si="7">SQRT((1+$AB$7)/(1-$AB$7))*TAN(BE2/2)</f>
        <v>-0.14841219182447496</v>
      </c>
      <c r="BE2" s="217">
        <f t="shared" ref="BE2:BK11" si="8">$BL2+$AB$7*SIN(BF2)</f>
        <v>18.625377740782586</v>
      </c>
      <c r="BF2" s="217">
        <f t="shared" si="8"/>
        <v>18.62539246123357</v>
      </c>
      <c r="BG2" s="217">
        <f t="shared" si="8"/>
        <v>18.625448450254556</v>
      </c>
      <c r="BH2" s="217">
        <f t="shared" si="8"/>
        <v>18.625661397155277</v>
      </c>
      <c r="BI2" s="217">
        <f t="shared" si="8"/>
        <v>18.626471218550872</v>
      </c>
      <c r="BJ2" s="217">
        <f t="shared" si="8"/>
        <v>18.629549556481201</v>
      </c>
      <c r="BK2" s="217">
        <f t="shared" si="8"/>
        <v>18.641232064499277</v>
      </c>
      <c r="BL2" s="217">
        <f t="shared" ref="BL2:BL33" si="9">RADIANS($AB$9)+$AB$18*(AW2-AB$15)</f>
        <v>18.685321107494111</v>
      </c>
    </row>
    <row r="3" spans="1:64" ht="12.95" customHeight="1" thickBot="1">
      <c r="A3" s="228" t="s">
        <v>516</v>
      </c>
      <c r="B3" s="229"/>
      <c r="E3" s="219" t="s">
        <v>143</v>
      </c>
      <c r="V3" s="222">
        <v>1000</v>
      </c>
      <c r="W3" s="222">
        <f t="shared" si="0"/>
        <v>2.5210126582191243E-2</v>
      </c>
      <c r="Z3" s="217">
        <v>0.03</v>
      </c>
      <c r="AA3" s="230" t="s">
        <v>452</v>
      </c>
      <c r="AB3" s="231">
        <f t="shared" ref="AB3:AB10" si="10">AC3*AD3</f>
        <v>3.0657522442171715E-2</v>
      </c>
      <c r="AC3" s="232">
        <v>3.0657522442171716</v>
      </c>
      <c r="AD3" s="217">
        <v>0.01</v>
      </c>
      <c r="AE3" s="233"/>
      <c r="AF3" s="234">
        <v>0</v>
      </c>
      <c r="AG3" s="232">
        <v>0.56433719048181219</v>
      </c>
      <c r="AH3" s="232">
        <v>1.5719128999980514</v>
      </c>
      <c r="AI3" s="232">
        <v>3.3248387534669441</v>
      </c>
      <c r="AJ3" s="235">
        <v>4.7430595886056519</v>
      </c>
      <c r="AK3" s="232"/>
      <c r="AL3" s="232"/>
      <c r="AM3" s="232"/>
      <c r="AW3" s="217">
        <v>-14750</v>
      </c>
      <c r="AX3" s="217">
        <f t="shared" si="1"/>
        <v>0.28080873417090235</v>
      </c>
      <c r="AY3" s="217">
        <f t="shared" si="2"/>
        <v>0.24345156196544043</v>
      </c>
      <c r="AZ3" s="222">
        <f t="shared" si="3"/>
        <v>3.7357172205461947E-2</v>
      </c>
      <c r="BA3" s="217">
        <f t="shared" si="4"/>
        <v>1.2643731596039489</v>
      </c>
      <c r="BB3" s="217">
        <f t="shared" si="5"/>
        <v>0.59145168900658529</v>
      </c>
      <c r="BC3" s="217">
        <f t="shared" si="6"/>
        <v>-0.19837800914158982</v>
      </c>
      <c r="BD3" s="217">
        <f t="shared" si="7"/>
        <v>-9.9515578798442403E-2</v>
      </c>
      <c r="BE3" s="217">
        <f t="shared" si="8"/>
        <v>18.698889538418459</v>
      </c>
      <c r="BF3" s="217">
        <f t="shared" si="8"/>
        <v>18.69890024023384</v>
      </c>
      <c r="BG3" s="217">
        <f t="shared" si="8"/>
        <v>18.698940380839954</v>
      </c>
      <c r="BH3" s="217">
        <f t="shared" si="8"/>
        <v>18.699090938936092</v>
      </c>
      <c r="BI3" s="217">
        <f t="shared" si="8"/>
        <v>18.699655616818685</v>
      </c>
      <c r="BJ3" s="217">
        <f t="shared" si="8"/>
        <v>18.701773050337366</v>
      </c>
      <c r="BK3" s="217">
        <f t="shared" si="8"/>
        <v>18.709707159312547</v>
      </c>
      <c r="BL3" s="217">
        <f t="shared" si="9"/>
        <v>18.739362126718369</v>
      </c>
    </row>
    <row r="4" spans="1:64" ht="12.95" customHeight="1" thickTop="1" thickBot="1">
      <c r="A4" s="236" t="s">
        <v>5</v>
      </c>
      <c r="C4" s="237" t="s">
        <v>141</v>
      </c>
      <c r="D4" s="238" t="s">
        <v>141</v>
      </c>
      <c r="E4" s="219" t="s">
        <v>168</v>
      </c>
      <c r="V4" s="222">
        <v>2000</v>
      </c>
      <c r="W4" s="222">
        <f t="shared" si="0"/>
        <v>2.0902961666206952E-2</v>
      </c>
      <c r="Z4" s="217">
        <v>-2.5000000000000002E-6</v>
      </c>
      <c r="AA4" s="239" t="s">
        <v>453</v>
      </c>
      <c r="AB4" s="240">
        <f t="shared" si="10"/>
        <v>-6.0175113319785671E-6</v>
      </c>
      <c r="AC4" s="241">
        <v>-6.0175113319785671</v>
      </c>
      <c r="AD4" s="242">
        <v>9.9999999999999995E-7</v>
      </c>
      <c r="AE4" s="233"/>
      <c r="AF4" s="243">
        <v>-4</v>
      </c>
      <c r="AG4" s="241">
        <v>-3.5979213528707934</v>
      </c>
      <c r="AH4" s="241">
        <v>-4.2051860525277158</v>
      </c>
      <c r="AI4" s="241">
        <v>-0.28942583959297397</v>
      </c>
      <c r="AJ4" s="244">
        <v>0.67574562451494957</v>
      </c>
      <c r="AK4" s="241"/>
      <c r="AL4" s="241"/>
      <c r="AM4" s="241"/>
      <c r="AW4" s="217">
        <v>-14500</v>
      </c>
      <c r="AX4" s="217">
        <f t="shared" si="1"/>
        <v>0.27100463420649101</v>
      </c>
      <c r="AY4" s="217">
        <f t="shared" si="2"/>
        <v>0.23777821474345973</v>
      </c>
      <c r="AZ4" s="222">
        <f t="shared" si="3"/>
        <v>3.3226419463031273E-2</v>
      </c>
      <c r="BA4" s="217">
        <f t="shared" si="4"/>
        <v>1.2682795332920775</v>
      </c>
      <c r="BB4" s="217">
        <f t="shared" si="5"/>
        <v>0.5105103692374483</v>
      </c>
      <c r="BC4" s="217">
        <f t="shared" si="6"/>
        <v>-0.10129823897961604</v>
      </c>
      <c r="BD4" s="217">
        <f t="shared" si="7"/>
        <v>-5.0692474602844657E-2</v>
      </c>
      <c r="BE4" s="217">
        <f t="shared" si="8"/>
        <v>18.772699957331611</v>
      </c>
      <c r="BF4" s="217">
        <f t="shared" si="8"/>
        <v>18.772705681757071</v>
      </c>
      <c r="BG4" s="217">
        <f t="shared" si="8"/>
        <v>18.772726972739036</v>
      </c>
      <c r="BH4" s="217">
        <f t="shared" si="8"/>
        <v>18.772806160452049</v>
      </c>
      <c r="BI4" s="217">
        <f t="shared" si="8"/>
        <v>18.773100679694195</v>
      </c>
      <c r="BJ4" s="217">
        <f t="shared" si="8"/>
        <v>18.774196013544952</v>
      </c>
      <c r="BK4" s="217">
        <f t="shared" si="8"/>
        <v>18.778268838359406</v>
      </c>
      <c r="BL4" s="217">
        <f t="shared" si="9"/>
        <v>18.793403145942623</v>
      </c>
    </row>
    <row r="5" spans="1:64" ht="12.95" customHeight="1" thickTop="1">
      <c r="A5" s="245" t="s">
        <v>38</v>
      </c>
      <c r="C5" s="246">
        <v>-9.5</v>
      </c>
      <c r="D5" s="217" t="s">
        <v>39</v>
      </c>
      <c r="V5" s="222">
        <v>3000</v>
      </c>
      <c r="W5" s="222">
        <f t="shared" si="0"/>
        <v>1.773602769421884E-2</v>
      </c>
      <c r="Z5" s="217">
        <v>3E-11</v>
      </c>
      <c r="AA5" s="239" t="s">
        <v>454</v>
      </c>
      <c r="AB5" s="240">
        <f t="shared" si="10"/>
        <v>5.7011547199809176E-10</v>
      </c>
      <c r="AC5" s="241">
        <v>57.011547199809179</v>
      </c>
      <c r="AD5" s="217">
        <v>9.9999999999999994E-12</v>
      </c>
      <c r="AE5" s="233"/>
      <c r="AF5" s="243">
        <v>80</v>
      </c>
      <c r="AG5" s="241">
        <v>79.200638061678447</v>
      </c>
      <c r="AH5" s="241">
        <v>68.655962946647819</v>
      </c>
      <c r="AI5" s="241">
        <v>20.751884266787695</v>
      </c>
      <c r="AJ5" s="244">
        <v>-4.4487937147718144</v>
      </c>
      <c r="AK5" s="241"/>
      <c r="AL5" s="241"/>
      <c r="AM5" s="241"/>
      <c r="AW5" s="217">
        <v>-14250</v>
      </c>
      <c r="AX5" s="217">
        <f t="shared" si="1"/>
        <v>0.26108168617472788</v>
      </c>
      <c r="AY5" s="217">
        <f t="shared" si="2"/>
        <v>0.23217613195547881</v>
      </c>
      <c r="AZ5" s="222">
        <f t="shared" si="3"/>
        <v>2.8905554219249081E-2</v>
      </c>
      <c r="BA5" s="217">
        <f t="shared" si="4"/>
        <v>1.2696599362957741</v>
      </c>
      <c r="BB5" s="217">
        <f t="shared" si="5"/>
        <v>0.42439380741756005</v>
      </c>
      <c r="BC5" s="217">
        <f t="shared" si="6"/>
        <v>-3.8123198161153097E-3</v>
      </c>
      <c r="BD5" s="217">
        <f t="shared" si="7"/>
        <v>-1.9061622167037839E-3</v>
      </c>
      <c r="BE5" s="217">
        <f t="shared" si="8"/>
        <v>18.846664526131729</v>
      </c>
      <c r="BF5" s="217">
        <f t="shared" si="8"/>
        <v>18.846664745094596</v>
      </c>
      <c r="BG5" s="217">
        <f t="shared" si="8"/>
        <v>18.846665557088372</v>
      </c>
      <c r="BH5" s="217">
        <f t="shared" si="8"/>
        <v>18.846668568255975</v>
      </c>
      <c r="BI5" s="217">
        <f t="shared" si="8"/>
        <v>18.846679734757998</v>
      </c>
      <c r="BJ5" s="217">
        <f t="shared" si="8"/>
        <v>18.846721144195964</v>
      </c>
      <c r="BK5" s="217">
        <f t="shared" si="8"/>
        <v>18.84687470536322</v>
      </c>
      <c r="BL5" s="217">
        <f t="shared" si="9"/>
        <v>18.84744416516688</v>
      </c>
    </row>
    <row r="6" spans="1:64" ht="12.95" customHeight="1">
      <c r="A6" s="236" t="s">
        <v>6</v>
      </c>
      <c r="V6" s="222">
        <v>4000</v>
      </c>
      <c r="W6" s="222">
        <f t="shared" si="0"/>
        <v>1.5709324666226918E-2</v>
      </c>
      <c r="AA6" s="239" t="s">
        <v>455</v>
      </c>
      <c r="AB6" s="240">
        <f t="shared" si="10"/>
        <v>6.8259994630177498E-2</v>
      </c>
      <c r="AC6" s="241">
        <v>6.8259994630177498</v>
      </c>
      <c r="AD6" s="217">
        <v>0.01</v>
      </c>
      <c r="AE6" s="233" t="s">
        <v>451</v>
      </c>
      <c r="AF6" s="243">
        <v>5</v>
      </c>
      <c r="AG6" s="241">
        <v>5.1649192498130914</v>
      </c>
      <c r="AH6" s="241">
        <v>5.4865395307970921</v>
      </c>
      <c r="AI6" s="241">
        <v>4.4519783782150268</v>
      </c>
      <c r="AJ6" s="244">
        <v>5.5631983501192224</v>
      </c>
      <c r="AK6" s="241"/>
      <c r="AL6" s="241"/>
      <c r="AM6" s="241"/>
      <c r="AW6" s="217">
        <v>-14000</v>
      </c>
      <c r="AX6" s="217">
        <f t="shared" si="1"/>
        <v>0.25107158114864042</v>
      </c>
      <c r="AY6" s="217">
        <f t="shared" si="2"/>
        <v>0.22664531360149764</v>
      </c>
      <c r="AZ6" s="217">
        <f t="shared" si="3"/>
        <v>2.4426267547142787E-2</v>
      </c>
      <c r="BA6" s="217">
        <f t="shared" si="4"/>
        <v>1.2684792663408679</v>
      </c>
      <c r="BB6" s="217">
        <f t="shared" si="5"/>
        <v>0.33423273301658901</v>
      </c>
      <c r="BC6" s="217">
        <f t="shared" si="6"/>
        <v>9.3688960061391366E-2</v>
      </c>
      <c r="BD6" s="217">
        <f t="shared" si="7"/>
        <v>4.6878775392744411E-2</v>
      </c>
      <c r="BE6" s="217">
        <f t="shared" si="8"/>
        <v>18.920634918515848</v>
      </c>
      <c r="BF6" s="217">
        <f t="shared" si="8"/>
        <v>18.920629611613798</v>
      </c>
      <c r="BG6" s="217">
        <f t="shared" si="8"/>
        <v>18.92060988198017</v>
      </c>
      <c r="BH6" s="217">
        <f t="shared" si="8"/>
        <v>18.920536532754863</v>
      </c>
      <c r="BI6" s="217">
        <f t="shared" si="8"/>
        <v>18.920263844329291</v>
      </c>
      <c r="BJ6" s="217">
        <f t="shared" si="8"/>
        <v>18.919250123985286</v>
      </c>
      <c r="BK6" s="217">
        <f t="shared" si="8"/>
        <v>18.915482235030826</v>
      </c>
      <c r="BL6" s="217">
        <f t="shared" si="9"/>
        <v>18.901485184391134</v>
      </c>
    </row>
    <row r="7" spans="1:64" ht="12.95" customHeight="1">
      <c r="A7" s="217" t="s">
        <v>7</v>
      </c>
      <c r="C7" s="247">
        <v>53057.963199999998</v>
      </c>
      <c r="V7" s="222">
        <v>5000</v>
      </c>
      <c r="W7" s="222">
        <f t="shared" si="0"/>
        <v>1.4822852582231174E-2</v>
      </c>
      <c r="X7" s="217" t="s">
        <v>486</v>
      </c>
      <c r="AA7" s="248" t="s">
        <v>456</v>
      </c>
      <c r="AB7" s="240">
        <f t="shared" si="10"/>
        <v>0.26966189589705625</v>
      </c>
      <c r="AC7" s="241">
        <v>0.26966189589705625</v>
      </c>
      <c r="AD7" s="217">
        <v>1</v>
      </c>
      <c r="AE7" s="233"/>
      <c r="AF7" s="243">
        <v>0.29835331776226953</v>
      </c>
      <c r="AG7" s="241">
        <v>0.45481730516214286</v>
      </c>
      <c r="AH7" s="241">
        <v>0.3874299305858992</v>
      </c>
      <c r="AI7" s="241">
        <v>0.32521431462071942</v>
      </c>
      <c r="AJ7" s="244">
        <v>0.3268560517457747</v>
      </c>
      <c r="AK7" s="241"/>
      <c r="AL7" s="241"/>
      <c r="AM7" s="241"/>
      <c r="AW7" s="217">
        <v>-13750</v>
      </c>
      <c r="AX7" s="217">
        <f t="shared" si="1"/>
        <v>0.24100815853506544</v>
      </c>
      <c r="AY7" s="217">
        <f t="shared" si="2"/>
        <v>0.22118575968151627</v>
      </c>
      <c r="AZ7" s="217">
        <f t="shared" si="3"/>
        <v>1.9822398853549163E-2</v>
      </c>
      <c r="BA7" s="217">
        <f t="shared" si="4"/>
        <v>1.2647675636871651</v>
      </c>
      <c r="BB7" s="217">
        <f t="shared" si="5"/>
        <v>0.24126161239087821</v>
      </c>
      <c r="BC7" s="217">
        <f t="shared" si="6"/>
        <v>0.19081433193846209</v>
      </c>
      <c r="BD7" s="217">
        <f t="shared" si="7"/>
        <v>9.5697705986010365E-2</v>
      </c>
      <c r="BE7" s="217">
        <f t="shared" si="8"/>
        <v>18.994462661458215</v>
      </c>
      <c r="BF7" s="217">
        <f t="shared" si="8"/>
        <v>18.994452318962495</v>
      </c>
      <c r="BG7" s="217">
        <f t="shared" si="8"/>
        <v>18.994413559336323</v>
      </c>
      <c r="BH7" s="217">
        <f t="shared" si="8"/>
        <v>18.99426830537606</v>
      </c>
      <c r="BI7" s="217">
        <f t="shared" si="8"/>
        <v>18.993723985011407</v>
      </c>
      <c r="BJ7" s="217">
        <f t="shared" si="8"/>
        <v>18.991684596267948</v>
      </c>
      <c r="BK7" s="217">
        <f t="shared" si="8"/>
        <v>18.984048897214556</v>
      </c>
      <c r="BL7" s="217">
        <f t="shared" si="9"/>
        <v>18.955526203615388</v>
      </c>
    </row>
    <row r="8" spans="1:64" ht="12.95" customHeight="1">
      <c r="A8" s="217" t="s">
        <v>8</v>
      </c>
      <c r="C8" s="249">
        <v>0.366352923</v>
      </c>
      <c r="E8" s="217">
        <v>2000</v>
      </c>
      <c r="V8" s="222">
        <v>6000</v>
      </c>
      <c r="W8" s="222">
        <f t="shared" si="0"/>
        <v>1.5076611442231616E-2</v>
      </c>
      <c r="X8" s="217">
        <f>Q19/AB8</f>
        <v>1.0396029095541104</v>
      </c>
      <c r="AA8" s="239" t="s">
        <v>457</v>
      </c>
      <c r="AB8" s="240">
        <f t="shared" si="10"/>
        <v>29.155134995171196</v>
      </c>
      <c r="AC8" s="241">
        <v>2.9155134995171195</v>
      </c>
      <c r="AD8" s="217">
        <v>10</v>
      </c>
      <c r="AE8" s="233" t="s">
        <v>458</v>
      </c>
      <c r="AF8" s="243">
        <v>2.0551415152600456</v>
      </c>
      <c r="AG8" s="241">
        <v>2.497481730820351</v>
      </c>
      <c r="AH8" s="241">
        <v>2.5983066985592798</v>
      </c>
      <c r="AI8" s="241">
        <v>3.0699405665675865</v>
      </c>
      <c r="AJ8" s="244">
        <v>3.7528698897257464</v>
      </c>
      <c r="AK8" s="241"/>
      <c r="AL8" s="241"/>
      <c r="AM8" s="241"/>
      <c r="AW8" s="217">
        <v>-13500</v>
      </c>
      <c r="AX8" s="217">
        <f t="shared" si="1"/>
        <v>0.23092653546094816</v>
      </c>
      <c r="AY8" s="217">
        <f t="shared" si="2"/>
        <v>0.21579747019553461</v>
      </c>
      <c r="AZ8" s="217">
        <f t="shared" si="3"/>
        <v>1.5129065265413551E-2</v>
      </c>
      <c r="BA8" s="217">
        <f t="shared" si="4"/>
        <v>1.2586179631421834</v>
      </c>
      <c r="BB8" s="217">
        <f t="shared" si="5"/>
        <v>0.14676374411032239</v>
      </c>
      <c r="BC8" s="217">
        <f t="shared" si="6"/>
        <v>0.28718419860028688</v>
      </c>
      <c r="BD8" s="217">
        <f t="shared" si="7"/>
        <v>0.14458720089118299</v>
      </c>
      <c r="BE8" s="217">
        <f t="shared" si="8"/>
        <v>19.06800285310182</v>
      </c>
      <c r="BF8" s="217">
        <f t="shared" si="8"/>
        <v>19.067988404379193</v>
      </c>
      <c r="BG8" s="217">
        <f t="shared" si="8"/>
        <v>19.067933519669637</v>
      </c>
      <c r="BH8" s="217">
        <f t="shared" si="8"/>
        <v>19.067725041493702</v>
      </c>
      <c r="BI8" s="217">
        <f t="shared" si="8"/>
        <v>19.066933230156693</v>
      </c>
      <c r="BJ8" s="217">
        <f t="shared" si="8"/>
        <v>19.063927144760733</v>
      </c>
      <c r="BK8" s="217">
        <f t="shared" si="8"/>
        <v>19.052532281088403</v>
      </c>
      <c r="BL8" s="217">
        <f t="shared" si="9"/>
        <v>19.009567222839646</v>
      </c>
    </row>
    <row r="9" spans="1:64" ht="12.95" customHeight="1">
      <c r="A9" s="245" t="s">
        <v>37</v>
      </c>
      <c r="B9" s="246">
        <v>81</v>
      </c>
      <c r="C9" s="245" t="str">
        <f>"F"&amp;B9</f>
        <v>F81</v>
      </c>
      <c r="D9" s="245" t="str">
        <f>"G"&amp;B9</f>
        <v>G81</v>
      </c>
      <c r="V9" s="222">
        <v>7000</v>
      </c>
      <c r="W9" s="222">
        <f t="shared" si="0"/>
        <v>1.6470601246228244E-2</v>
      </c>
      <c r="AA9" s="250" t="s">
        <v>459</v>
      </c>
      <c r="AB9" s="240">
        <f t="shared" si="10"/>
        <v>155.10613040412824</v>
      </c>
      <c r="AC9" s="241">
        <v>15.510613040412823</v>
      </c>
      <c r="AD9" s="217">
        <v>10</v>
      </c>
      <c r="AE9" s="233" t="s">
        <v>460</v>
      </c>
      <c r="AF9" s="243">
        <v>20</v>
      </c>
      <c r="AG9" s="241">
        <v>18.137701566021072</v>
      </c>
      <c r="AH9" s="241">
        <v>17.045442470851576</v>
      </c>
      <c r="AI9" s="241">
        <v>9.4106995029401332</v>
      </c>
      <c r="AJ9" s="244">
        <v>4.3584875313199971</v>
      </c>
      <c r="AK9" s="241"/>
      <c r="AL9" s="241"/>
      <c r="AM9" s="241"/>
      <c r="AW9" s="217">
        <v>-13250</v>
      </c>
      <c r="AX9" s="217">
        <f t="shared" si="1"/>
        <v>0.2208622012732418</v>
      </c>
      <c r="AY9" s="217">
        <f t="shared" si="2"/>
        <v>0.21048044514355271</v>
      </c>
      <c r="AZ9" s="217">
        <f t="shared" si="3"/>
        <v>1.0381756129689093E-2</v>
      </c>
      <c r="BA9" s="217">
        <f t="shared" si="4"/>
        <v>1.2501804750100791</v>
      </c>
      <c r="BB9" s="217">
        <f t="shared" si="5"/>
        <v>5.2014620493375803E-2</v>
      </c>
      <c r="BC9" s="217">
        <f t="shared" si="6"/>
        <v>0.38244188447608135</v>
      </c>
      <c r="BD9" s="217">
        <f t="shared" si="7"/>
        <v>0.19358623668049732</v>
      </c>
      <c r="BE9" s="217">
        <f t="shared" si="8"/>
        <v>19.141117646617392</v>
      </c>
      <c r="BF9" s="217">
        <f t="shared" si="8"/>
        <v>19.141100328051987</v>
      </c>
      <c r="BG9" s="217">
        <f t="shared" si="8"/>
        <v>19.14103327591447</v>
      </c>
      <c r="BH9" s="217">
        <f t="shared" si="8"/>
        <v>19.140773683460282</v>
      </c>
      <c r="BI9" s="217">
        <f t="shared" si="8"/>
        <v>19.139768861133003</v>
      </c>
      <c r="BJ9" s="217">
        <f t="shared" si="8"/>
        <v>19.135882256458604</v>
      </c>
      <c r="BK9" s="217">
        <f t="shared" si="8"/>
        <v>19.120890218975777</v>
      </c>
      <c r="BL9" s="217">
        <f t="shared" si="9"/>
        <v>19.0636082420639</v>
      </c>
    </row>
    <row r="10" spans="1:64" ht="12.95" customHeight="1" thickBot="1">
      <c r="C10" s="251" t="s">
        <v>23</v>
      </c>
      <c r="D10" s="251" t="s">
        <v>24</v>
      </c>
      <c r="V10" s="222">
        <v>8000</v>
      </c>
      <c r="W10" s="222">
        <f t="shared" si="0"/>
        <v>1.9004821994221058E-2</v>
      </c>
      <c r="AA10" s="252" t="s">
        <v>461</v>
      </c>
      <c r="AB10" s="253">
        <f t="shared" si="10"/>
        <v>20482.946160348816</v>
      </c>
      <c r="AC10" s="254">
        <v>2.0482946160348816</v>
      </c>
      <c r="AD10" s="217">
        <v>10000</v>
      </c>
      <c r="AE10" s="233" t="s">
        <v>462</v>
      </c>
      <c r="AF10" s="255">
        <v>3.2</v>
      </c>
      <c r="AG10" s="254">
        <v>2.6094838721267708</v>
      </c>
      <c r="AH10" s="254">
        <v>2.4665403884638706</v>
      </c>
      <c r="AI10" s="254">
        <v>1.5282497645191178</v>
      </c>
      <c r="AJ10" s="256">
        <v>0.33369057403212499</v>
      </c>
      <c r="AK10" s="254"/>
      <c r="AL10" s="254"/>
      <c r="AM10" s="254"/>
      <c r="AW10" s="217">
        <v>-13000</v>
      </c>
      <c r="AX10" s="217">
        <f t="shared" si="1"/>
        <v>0.21085013794312629</v>
      </c>
      <c r="AY10" s="217">
        <f t="shared" si="2"/>
        <v>0.20523468452557059</v>
      </c>
      <c r="AZ10" s="217">
        <f t="shared" si="3"/>
        <v>5.6154534175556943E-3</v>
      </c>
      <c r="BA10" s="217">
        <f t="shared" si="4"/>
        <v>1.2396523871486402</v>
      </c>
      <c r="BB10" s="217">
        <f t="shared" si="5"/>
        <v>-4.1771027238678635E-2</v>
      </c>
      <c r="BC10" s="217">
        <f t="shared" si="6"/>
        <v>0.47626317194124601</v>
      </c>
      <c r="BD10" s="217">
        <f t="shared" si="7"/>
        <v>0.2427372990917343</v>
      </c>
      <c r="BE10" s="217">
        <f t="shared" si="8"/>
        <v>19.21367928474826</v>
      </c>
      <c r="BF10" s="217">
        <f t="shared" si="8"/>
        <v>19.213660472429858</v>
      </c>
      <c r="BG10" s="217">
        <f t="shared" si="8"/>
        <v>19.213585816598378</v>
      </c>
      <c r="BH10" s="217">
        <f t="shared" si="8"/>
        <v>19.213289569249433</v>
      </c>
      <c r="BI10" s="217">
        <f t="shared" si="8"/>
        <v>19.212114337062811</v>
      </c>
      <c r="BJ10" s="217">
        <f t="shared" si="8"/>
        <v>19.207457252722165</v>
      </c>
      <c r="BK10" s="217">
        <f t="shared" si="8"/>
        <v>19.189080909467403</v>
      </c>
      <c r="BL10" s="217">
        <f t="shared" si="9"/>
        <v>19.117649261288154</v>
      </c>
    </row>
    <row r="11" spans="1:64" ht="12.95" customHeight="1">
      <c r="A11" s="217" t="s">
        <v>19</v>
      </c>
      <c r="C11" s="257">
        <f ca="1">INTERCEPT(INDIRECT(D9):G992,INDIRECT(C9):$F992)</f>
        <v>4.6925130839924868E-2</v>
      </c>
      <c r="D11" s="258">
        <f>AB3</f>
        <v>3.0657522442171715E-2</v>
      </c>
      <c r="E11" s="259">
        <v>-1.6984957863407548E-3</v>
      </c>
      <c r="F11" s="217">
        <v>1</v>
      </c>
      <c r="V11" s="222">
        <v>9000</v>
      </c>
      <c r="W11" s="222">
        <f t="shared" si="0"/>
        <v>2.267927368621004E-2</v>
      </c>
      <c r="AA11" s="260" t="s">
        <v>463</v>
      </c>
      <c r="AB11" s="261">
        <f>1-AB7^2</f>
        <v>0.92728246190120522</v>
      </c>
      <c r="AC11" s="261">
        <f>SUM(AE21:AE1937)</f>
        <v>4.9596448685864186E-2</v>
      </c>
      <c r="AD11" s="260" t="s">
        <v>464</v>
      </c>
      <c r="AE11" s="233"/>
      <c r="AF11" s="261">
        <v>3.5423482971869716E-2</v>
      </c>
      <c r="AG11" s="261">
        <v>3.4539473028528207E-4</v>
      </c>
      <c r="AH11" s="261">
        <v>3.6463835886777092E-4</v>
      </c>
      <c r="AI11" s="261">
        <v>3.3152650576910651E-4</v>
      </c>
      <c r="AJ11" s="261">
        <v>3.3848217471492133E-4</v>
      </c>
      <c r="AK11" s="261"/>
      <c r="AL11" s="261"/>
      <c r="AM11" s="261"/>
      <c r="AW11" s="217">
        <v>-12750</v>
      </c>
      <c r="AX11" s="217">
        <f t="shared" si="1"/>
        <v>0.20092402102194884</v>
      </c>
      <c r="AY11" s="217">
        <f t="shared" si="2"/>
        <v>0.20006018834158823</v>
      </c>
      <c r="AZ11" s="217">
        <f t="shared" si="3"/>
        <v>8.638326803606087E-4</v>
      </c>
      <c r="BA11" s="217">
        <f t="shared" si="4"/>
        <v>1.2272664432096343</v>
      </c>
      <c r="BB11" s="217">
        <f t="shared" si="5"/>
        <v>-0.13348394114450526</v>
      </c>
      <c r="BC11" s="217">
        <f t="shared" si="6"/>
        <v>0.56836354363975949</v>
      </c>
      <c r="BD11" s="217">
        <f t="shared" si="7"/>
        <v>0.29208735510880007</v>
      </c>
      <c r="BE11" s="217">
        <f t="shared" si="8"/>
        <v>19.285572522503397</v>
      </c>
      <c r="BF11" s="217">
        <f t="shared" si="8"/>
        <v>19.285553560059896</v>
      </c>
      <c r="BG11" s="217">
        <f t="shared" si="8"/>
        <v>19.285475984769477</v>
      </c>
      <c r="BH11" s="217">
        <f t="shared" si="8"/>
        <v>19.285158653708155</v>
      </c>
      <c r="BI11" s="217">
        <f t="shared" si="8"/>
        <v>19.283861060153139</v>
      </c>
      <c r="BJ11" s="217">
        <f t="shared" si="8"/>
        <v>19.278563173266225</v>
      </c>
      <c r="BK11" s="217">
        <f t="shared" si="8"/>
        <v>19.257063039469742</v>
      </c>
      <c r="BL11" s="217">
        <f t="shared" si="9"/>
        <v>19.171690280512411</v>
      </c>
    </row>
    <row r="12" spans="1:64" ht="12.95" customHeight="1">
      <c r="A12" s="217" t="s">
        <v>20</v>
      </c>
      <c r="C12" s="257">
        <f ca="1">SLOPE(INDIRECT(D9):G992,INDIRECT(C9):$F992)</f>
        <v>3.1387055663334877E-6</v>
      </c>
      <c r="D12" s="258">
        <f>AB4</f>
        <v>-6.0175113319785671E-6</v>
      </c>
      <c r="E12" s="262">
        <v>6.4073590850727183E-2</v>
      </c>
      <c r="F12" s="242">
        <v>1E-4</v>
      </c>
      <c r="V12" s="222">
        <v>10000</v>
      </c>
      <c r="W12" s="222">
        <f t="shared" si="0"/>
        <v>2.7493956322195222E-2</v>
      </c>
      <c r="AA12" s="263" t="s">
        <v>465</v>
      </c>
      <c r="AB12" s="261">
        <f>AB7*SIN(RADIANS(AB9))</f>
        <v>0.11351114437890653</v>
      </c>
      <c r="AE12" s="233"/>
      <c r="AW12" s="217">
        <v>-12500</v>
      </c>
      <c r="AX12" s="217">
        <f t="shared" si="1"/>
        <v>0.19111554359919364</v>
      </c>
      <c r="AY12" s="217">
        <f t="shared" si="2"/>
        <v>0.19495695659160561</v>
      </c>
      <c r="AZ12" s="217">
        <f t="shared" si="3"/>
        <v>-3.8414129924119753E-3</v>
      </c>
      <c r="BA12" s="217">
        <f t="shared" si="4"/>
        <v>1.2132780960442267</v>
      </c>
      <c r="BB12" s="217">
        <f t="shared" si="5"/>
        <v>-0.22215373664187163</v>
      </c>
      <c r="BC12" s="217">
        <f t="shared" si="6"/>
        <v>0.65850283896770612</v>
      </c>
      <c r="BD12" s="217">
        <f t="shared" si="7"/>
        <v>0.34168867533845099</v>
      </c>
      <c r="BE12" s="217">
        <f t="shared" ref="BE12:BK21" si="11">$BL12+$AB$7*SIN(BF12)</f>
        <v>19.356696342968394</v>
      </c>
      <c r="BF12" s="217">
        <f t="shared" si="11"/>
        <v>19.356678393151252</v>
      </c>
      <c r="BG12" s="217">
        <f t="shared" si="11"/>
        <v>19.356602247086265</v>
      </c>
      <c r="BH12" s="217">
        <f t="shared" si="11"/>
        <v>19.356279258804772</v>
      </c>
      <c r="BI12" s="217">
        <f t="shared" si="11"/>
        <v>19.354909884285863</v>
      </c>
      <c r="BJ12" s="217">
        <f t="shared" si="11"/>
        <v>19.349115598916956</v>
      </c>
      <c r="BK12" s="217">
        <f t="shared" si="11"/>
        <v>19.324795904827706</v>
      </c>
      <c r="BL12" s="217">
        <f t="shared" si="9"/>
        <v>19.225731299736665</v>
      </c>
    </row>
    <row r="13" spans="1:64" ht="12.95" customHeight="1" thickBot="1">
      <c r="A13" s="217" t="s">
        <v>22</v>
      </c>
      <c r="C13" s="220" t="s">
        <v>17</v>
      </c>
      <c r="D13" s="258">
        <f>AB5</f>
        <v>5.7011547199809176E-10</v>
      </c>
      <c r="E13" s="264">
        <v>3.2551864718326391E-2</v>
      </c>
      <c r="F13" s="242">
        <v>1E-8</v>
      </c>
      <c r="V13" s="222">
        <v>11000</v>
      </c>
      <c r="W13" s="222">
        <f t="shared" si="0"/>
        <v>3.3448869902176583E-2</v>
      </c>
      <c r="AA13" s="265" t="s">
        <v>466</v>
      </c>
      <c r="AB13" s="266">
        <f>AB6*86400*300000/149600000</f>
        <v>11.826865379774068</v>
      </c>
      <c r="AC13" s="217" t="s">
        <v>467</v>
      </c>
      <c r="AE13" s="233"/>
      <c r="AH13" s="267" t="s">
        <v>525</v>
      </c>
      <c r="AW13" s="217">
        <v>-12250</v>
      </c>
      <c r="AX13" s="217">
        <f t="shared" si="1"/>
        <v>0.18145388997116754</v>
      </c>
      <c r="AY13" s="217">
        <f t="shared" si="2"/>
        <v>0.18992498927562282</v>
      </c>
      <c r="AZ13" s="217">
        <f t="shared" si="3"/>
        <v>-8.4710993044552763E-3</v>
      </c>
      <c r="BA13" s="217">
        <f t="shared" si="4"/>
        <v>1.1979530612010898</v>
      </c>
      <c r="BB13" s="217">
        <f t="shared" si="5"/>
        <v>-0.3069696728482445</v>
      </c>
      <c r="BC13" s="217">
        <f t="shared" si="6"/>
        <v>0.74648732278162044</v>
      </c>
      <c r="BD13" s="217">
        <f t="shared" si="7"/>
        <v>0.39159950622137835</v>
      </c>
      <c r="BE13" s="217">
        <f t="shared" si="11"/>
        <v>19.426964942160279</v>
      </c>
      <c r="BF13" s="217">
        <f t="shared" si="11"/>
        <v>19.42694888320894</v>
      </c>
      <c r="BG13" s="217">
        <f t="shared" si="11"/>
        <v>19.426877810756377</v>
      </c>
      <c r="BH13" s="217">
        <f t="shared" si="11"/>
        <v>19.426563303336593</v>
      </c>
      <c r="BI13" s="217">
        <f t="shared" si="11"/>
        <v>19.425172327424384</v>
      </c>
      <c r="BJ13" s="217">
        <f t="shared" si="11"/>
        <v>19.419035400468076</v>
      </c>
      <c r="BK13" s="217">
        <f t="shared" si="11"/>
        <v>19.392239529169455</v>
      </c>
      <c r="BL13" s="217">
        <f t="shared" si="9"/>
        <v>19.279772318960919</v>
      </c>
    </row>
    <row r="14" spans="1:64" ht="12.95" customHeight="1">
      <c r="A14" s="217" t="s">
        <v>27</v>
      </c>
      <c r="E14" s="217">
        <f>SUM(T21:T937)</f>
        <v>0.34449002623179059</v>
      </c>
      <c r="V14" s="222">
        <v>12000</v>
      </c>
      <c r="W14" s="222">
        <f t="shared" si="0"/>
        <v>4.0544014426154122E-2</v>
      </c>
      <c r="AA14" s="265" t="s">
        <v>468</v>
      </c>
      <c r="AB14" s="261">
        <f>2*AB5*365.24/C8</f>
        <v>1.1367671003546656E-6</v>
      </c>
      <c r="AC14" s="217" t="s">
        <v>124</v>
      </c>
      <c r="AE14" s="233"/>
      <c r="AH14" s="217">
        <v>1.3689479369396843E-6</v>
      </c>
      <c r="AI14" s="217">
        <v>1.2082069942177558E-6</v>
      </c>
      <c r="AJ14" s="217">
        <v>-8.8705579476610731E-8</v>
      </c>
      <c r="AW14" s="217">
        <v>-12000</v>
      </c>
      <c r="AX14" s="217">
        <f t="shared" si="1"/>
        <v>0.17196536926052899</v>
      </c>
      <c r="AY14" s="217">
        <f t="shared" si="2"/>
        <v>0.18496428639363974</v>
      </c>
      <c r="AZ14" s="217">
        <f t="shared" si="3"/>
        <v>-1.2998917133110743E-2</v>
      </c>
      <c r="BA14" s="217">
        <f t="shared" si="4"/>
        <v>1.1815561540577102</v>
      </c>
      <c r="BB14" s="217">
        <f t="shared" si="5"/>
        <v>-0.38728912054855313</v>
      </c>
      <c r="BC14" s="217">
        <f t="shared" si="6"/>
        <v>0.83216940905863235</v>
      </c>
      <c r="BD14" s="217">
        <f t="shared" si="7"/>
        <v>0.44188460776558075</v>
      </c>
      <c r="BE14" s="217">
        <f t="shared" si="11"/>
        <v>19.49630802274978</v>
      </c>
      <c r="BF14" s="217">
        <f t="shared" si="11"/>
        <v>19.496294399601084</v>
      </c>
      <c r="BG14" s="217">
        <f t="shared" si="11"/>
        <v>19.496231097869757</v>
      </c>
      <c r="BH14" s="217">
        <f t="shared" si="11"/>
        <v>19.495936997821573</v>
      </c>
      <c r="BI14" s="217">
        <f t="shared" si="11"/>
        <v>19.494571462706844</v>
      </c>
      <c r="BJ14" s="217">
        <f t="shared" si="11"/>
        <v>19.488249402707826</v>
      </c>
      <c r="BK14" s="217">
        <f t="shared" si="11"/>
        <v>19.459354780626249</v>
      </c>
      <c r="BL14" s="217">
        <f t="shared" si="9"/>
        <v>19.333813338185177</v>
      </c>
    </row>
    <row r="15" spans="1:64" ht="12.95" customHeight="1">
      <c r="A15" s="268" t="s">
        <v>21</v>
      </c>
      <c r="C15" s="269">
        <f ca="1">(C7+C11)+(C8+C12)*INT(MAX(F21:F3520))</f>
        <v>59570.355478008983</v>
      </c>
      <c r="D15" s="261">
        <f>+C7+INT(MAX(F21:F1575))*C8+D11+D12*INT(MAX(F21:F4010))+D13*INT(MAX(F21:F4037)^2)</f>
        <v>59570.356608231246</v>
      </c>
      <c r="E15" s="257" t="s">
        <v>40</v>
      </c>
      <c r="F15" s="246">
        <v>1</v>
      </c>
      <c r="V15" s="222">
        <v>13000</v>
      </c>
      <c r="W15" s="222">
        <f t="shared" si="0"/>
        <v>4.8779389894127841E-2</v>
      </c>
      <c r="AA15" s="263" t="s">
        <v>469</v>
      </c>
      <c r="AB15" s="270">
        <f>(AB10-AB2)/AD2</f>
        <v>-88917.038720204728</v>
      </c>
      <c r="AC15" s="217" t="s">
        <v>470</v>
      </c>
      <c r="AE15" s="233"/>
      <c r="AJ15" s="217" t="s">
        <v>524</v>
      </c>
      <c r="AW15" s="217">
        <v>-11750</v>
      </c>
      <c r="AX15" s="217">
        <f t="shared" si="1"/>
        <v>0.16267320449910566</v>
      </c>
      <c r="AY15" s="217">
        <f t="shared" si="2"/>
        <v>0.18007484794565642</v>
      </c>
      <c r="AZ15" s="217">
        <f t="shared" si="3"/>
        <v>-1.7401643446550766E-2</v>
      </c>
      <c r="BA15" s="217">
        <f t="shared" si="4"/>
        <v>1.1643420625792931</v>
      </c>
      <c r="BB15" s="217">
        <f t="shared" si="5"/>
        <v>-0.46263532196775453</v>
      </c>
      <c r="BC15" s="217">
        <f t="shared" si="6"/>
        <v>0.91544545213430673</v>
      </c>
      <c r="BD15" s="217">
        <f t="shared" si="7"/>
        <v>0.49261568552522561</v>
      </c>
      <c r="BE15" s="217">
        <f t="shared" si="11"/>
        <v>19.564670485650819</v>
      </c>
      <c r="BF15" s="217">
        <f t="shared" si="11"/>
        <v>19.564659514669767</v>
      </c>
      <c r="BG15" s="217">
        <f t="shared" si="11"/>
        <v>19.564605631367399</v>
      </c>
      <c r="BH15" s="217">
        <f t="shared" si="11"/>
        <v>19.564341023411831</v>
      </c>
      <c r="BI15" s="217">
        <f t="shared" si="11"/>
        <v>19.563042477876127</v>
      </c>
      <c r="BJ15" s="217">
        <f t="shared" si="11"/>
        <v>19.556690954653448</v>
      </c>
      <c r="BK15" s="217">
        <f t="shared" si="11"/>
        <v>19.526103486086562</v>
      </c>
      <c r="BL15" s="217">
        <f t="shared" si="9"/>
        <v>19.387854357409431</v>
      </c>
    </row>
    <row r="16" spans="1:64" ht="12.95" customHeight="1">
      <c r="A16" s="236" t="s">
        <v>9</v>
      </c>
      <c r="C16" s="271">
        <f ca="1">+C8+C12</f>
        <v>0.36635606170556634</v>
      </c>
      <c r="D16" s="261">
        <f>+C8+D12+2*D13*MAX(F21:F883)</f>
        <v>0.36636717480404396</v>
      </c>
      <c r="E16" s="257" t="s">
        <v>41</v>
      </c>
      <c r="F16" s="272">
        <f ca="1">NOW()+15018.5+$C$5/24</f>
        <v>60322.833562152773</v>
      </c>
      <c r="V16" s="222"/>
      <c r="W16" s="222"/>
      <c r="AA16" s="260" t="s">
        <v>471</v>
      </c>
      <c r="AB16" s="270">
        <f>365.24*AB8</f>
        <v>10648.621505636327</v>
      </c>
      <c r="AC16" s="217" t="s">
        <v>451</v>
      </c>
      <c r="AD16" s="261"/>
      <c r="AE16" s="233"/>
      <c r="AJ16" s="217" t="s">
        <v>523</v>
      </c>
      <c r="AW16" s="217">
        <v>-11500</v>
      </c>
      <c r="AX16" s="217">
        <f t="shared" si="1"/>
        <v>0.15359746137071753</v>
      </c>
      <c r="AY16" s="217">
        <f t="shared" si="2"/>
        <v>0.17525667393167288</v>
      </c>
      <c r="AZ16" s="217">
        <f t="shared" si="3"/>
        <v>-2.1659212560955352E-2</v>
      </c>
      <c r="BA16" s="217">
        <f t="shared" si="4"/>
        <v>1.1465483639093788</v>
      </c>
      <c r="BB16" s="217">
        <f t="shared" si="5"/>
        <v>-0.5326867974621754</v>
      </c>
      <c r="BC16" s="217">
        <f t="shared" si="6"/>
        <v>0.99625210407610698</v>
      </c>
      <c r="BD16" s="217">
        <f t="shared" si="7"/>
        <v>0.5438717544409698</v>
      </c>
      <c r="BE16" s="217">
        <f t="shared" si="11"/>
        <v>19.632011639128056</v>
      </c>
      <c r="BF16" s="217">
        <f t="shared" si="11"/>
        <v>19.632003255799507</v>
      </c>
      <c r="BG16" s="217">
        <f t="shared" si="11"/>
        <v>19.631959420428764</v>
      </c>
      <c r="BH16" s="217">
        <f t="shared" si="11"/>
        <v>19.631730241884068</v>
      </c>
      <c r="BI16" s="217">
        <f t="shared" si="11"/>
        <v>19.630532907010604</v>
      </c>
      <c r="BJ16" s="217">
        <f t="shared" si="11"/>
        <v>19.624300399156215</v>
      </c>
      <c r="BK16" s="217">
        <f t="shared" si="11"/>
        <v>19.59244854265096</v>
      </c>
      <c r="BL16" s="217">
        <f t="shared" si="9"/>
        <v>19.441895376633685</v>
      </c>
    </row>
    <row r="17" spans="1:71" ht="12.95" customHeight="1" thickBot="1">
      <c r="A17" s="257" t="s">
        <v>35</v>
      </c>
      <c r="C17" s="217">
        <f>COUNT(C21:C4726)</f>
        <v>154</v>
      </c>
      <c r="E17" s="257" t="s">
        <v>42</v>
      </c>
      <c r="F17" s="272">
        <f ca="1">ROUND(2*(F16-$C$7)/$C$8,0)/2+F15</f>
        <v>19831.5</v>
      </c>
      <c r="V17" s="222"/>
      <c r="W17" s="222"/>
      <c r="AA17" s="260" t="s">
        <v>472</v>
      </c>
      <c r="AB17" s="273">
        <f>AB13^3/AB8^2</f>
        <v>1.9461613663997468</v>
      </c>
      <c r="AE17" s="233"/>
      <c r="AW17" s="217">
        <v>-11250</v>
      </c>
      <c r="AX17" s="217">
        <f t="shared" si="1"/>
        <v>0.144755093625933</v>
      </c>
      <c r="AY17" s="217">
        <f t="shared" si="2"/>
        <v>0.17050976435168907</v>
      </c>
      <c r="AZ17" s="217">
        <f t="shared" si="3"/>
        <v>-2.575467072575607E-2</v>
      </c>
      <c r="BA17" s="217">
        <f t="shared" si="4"/>
        <v>1.1283907964678546</v>
      </c>
      <c r="BB17" s="217">
        <f t="shared" si="5"/>
        <v>-0.59726101771459272</v>
      </c>
      <c r="BC17" s="217">
        <f t="shared" si="6"/>
        <v>1.0745617467621962</v>
      </c>
      <c r="BD17" s="217">
        <f t="shared" si="7"/>
        <v>0.59573947675587213</v>
      </c>
      <c r="BE17" s="217">
        <f t="shared" si="11"/>
        <v>19.698304057178824</v>
      </c>
      <c r="BF17" s="217">
        <f t="shared" si="11"/>
        <v>19.698297990719947</v>
      </c>
      <c r="BG17" s="217">
        <f t="shared" si="11"/>
        <v>19.698263953558072</v>
      </c>
      <c r="BH17" s="217">
        <f t="shared" si="11"/>
        <v>19.69807300518659</v>
      </c>
      <c r="BI17" s="217">
        <f t="shared" si="11"/>
        <v>19.697002551540898</v>
      </c>
      <c r="BJ17" s="217">
        <f t="shared" si="11"/>
        <v>19.691025437263715</v>
      </c>
      <c r="BK17" s="217">
        <f t="shared" si="11"/>
        <v>19.658354025962204</v>
      </c>
      <c r="BL17" s="217">
        <f t="shared" si="9"/>
        <v>19.495936395857942</v>
      </c>
    </row>
    <row r="18" spans="1:71" ht="12.95" customHeight="1" thickTop="1" thickBot="1">
      <c r="A18" s="236" t="s">
        <v>45</v>
      </c>
      <c r="C18" s="274">
        <f ca="1">+C15</f>
        <v>59570.355478008983</v>
      </c>
      <c r="D18" s="275">
        <f ca="1">C16</f>
        <v>0.36635606170556634</v>
      </c>
      <c r="E18" s="257" t="s">
        <v>43</v>
      </c>
      <c r="F18" s="261">
        <f ca="1">ROUND(2*(F16-$C$15)/$C$16,0)/2+F15</f>
        <v>2055</v>
      </c>
      <c r="H18" s="217">
        <v>0.36635112540730302</v>
      </c>
      <c r="P18" s="217" t="s">
        <v>485</v>
      </c>
      <c r="Q18" s="217">
        <f>MAX($Q21:$Q560)-MIN($Q21:$Q406)</f>
        <v>11070.337899999999</v>
      </c>
      <c r="R18" s="217" t="s">
        <v>451</v>
      </c>
      <c r="S18" s="217">
        <f>MAX($Q22:$Q560)-MIN($Q22:$Q406)</f>
        <v>8102.7027000000016</v>
      </c>
      <c r="AA18" s="276" t="s">
        <v>473</v>
      </c>
      <c r="AB18" s="277">
        <f>2*PI()/(AB8*365.2422)*AD2</f>
        <v>2.1616407689702071E-4</v>
      </c>
      <c r="AC18" s="278" t="s">
        <v>474</v>
      </c>
      <c r="AD18" s="278"/>
      <c r="AE18" s="279"/>
      <c r="AW18" s="217">
        <v>-11000</v>
      </c>
      <c r="AX18" s="217">
        <f t="shared" si="1"/>
        <v>0.1361600789990057</v>
      </c>
      <c r="AY18" s="217">
        <f t="shared" si="2"/>
        <v>0.16583411920570504</v>
      </c>
      <c r="AZ18" s="217">
        <f t="shared" si="3"/>
        <v>-2.9674040206699327E-2</v>
      </c>
      <c r="BA18" s="217">
        <f t="shared" si="4"/>
        <v>1.1100605827561838</v>
      </c>
      <c r="BB18" s="217">
        <f t="shared" si="5"/>
        <v>-0.65629482772321845</v>
      </c>
      <c r="BC18" s="217">
        <f t="shared" si="6"/>
        <v>1.1503774601573808</v>
      </c>
      <c r="BD18" s="217">
        <f t="shared" si="7"/>
        <v>0.64831351710196339</v>
      </c>
      <c r="BE18" s="217">
        <f t="shared" si="11"/>
        <v>19.763532215375093</v>
      </c>
      <c r="BF18" s="217">
        <f t="shared" si="11"/>
        <v>19.763528072920018</v>
      </c>
      <c r="BG18" s="217">
        <f t="shared" si="11"/>
        <v>19.763502915224151</v>
      </c>
      <c r="BH18" s="217">
        <f t="shared" si="11"/>
        <v>19.763350146724285</v>
      </c>
      <c r="BI18" s="217">
        <f t="shared" si="11"/>
        <v>19.762423118605252</v>
      </c>
      <c r="BJ18" s="217">
        <f t="shared" si="11"/>
        <v>19.756821384981507</v>
      </c>
      <c r="BK18" s="217">
        <f t="shared" si="11"/>
        <v>19.723785295094331</v>
      </c>
      <c r="BL18" s="217">
        <f t="shared" si="9"/>
        <v>19.549977415082196</v>
      </c>
    </row>
    <row r="19" spans="1:71" ht="12.95" customHeight="1" thickBot="1">
      <c r="A19" s="236" t="s">
        <v>46</v>
      </c>
      <c r="C19" s="280">
        <f>+D15</f>
        <v>59570.356608231246</v>
      </c>
      <c r="D19" s="281">
        <f>+D16</f>
        <v>0.36636717480404396</v>
      </c>
      <c r="E19" s="257" t="s">
        <v>44</v>
      </c>
      <c r="F19" s="282">
        <f ca="1">+$C$15+$C$16*F18-15018.5-$C$5/24</f>
        <v>45305.113018147262</v>
      </c>
      <c r="Q19" s="283">
        <f>Q18/365.24</f>
        <v>30.30976316942284</v>
      </c>
      <c r="R19" s="217" t="s">
        <v>458</v>
      </c>
      <c r="S19" s="283">
        <f>S18/365.24</f>
        <v>22.184598346292852</v>
      </c>
      <c r="AA19" s="284"/>
      <c r="AC19" s="284"/>
      <c r="AW19" s="217">
        <v>-10750</v>
      </c>
      <c r="AX19" s="217">
        <f t="shared" si="1"/>
        <v>0.12782361956940755</v>
      </c>
      <c r="AY19" s="217">
        <f t="shared" si="2"/>
        <v>0.1612297384937208</v>
      </c>
      <c r="AZ19" s="217">
        <f t="shared" si="3"/>
        <v>-3.3406118924313256E-2</v>
      </c>
      <c r="BA19" s="217">
        <f t="shared" si="4"/>
        <v>1.0917234692078754</v>
      </c>
      <c r="BB19" s="217">
        <f t="shared" si="5"/>
        <v>-0.70982372265993832</v>
      </c>
      <c r="BC19" s="217">
        <f t="shared" si="6"/>
        <v>1.2237279066953839</v>
      </c>
      <c r="BD19" s="217">
        <f t="shared" si="7"/>
        <v>0.70169695606275395</v>
      </c>
      <c r="BE19" s="217">
        <f t="shared" si="11"/>
        <v>19.827691017582094</v>
      </c>
      <c r="BF19" s="217">
        <f t="shared" si="11"/>
        <v>19.827688362834749</v>
      </c>
      <c r="BG19" s="217">
        <f t="shared" si="11"/>
        <v>19.827670738273344</v>
      </c>
      <c r="BH19" s="217">
        <f t="shared" si="11"/>
        <v>19.827553742536615</v>
      </c>
      <c r="BI19" s="217">
        <f t="shared" si="11"/>
        <v>19.826777613449522</v>
      </c>
      <c r="BJ19" s="217">
        <f t="shared" si="11"/>
        <v>19.821651322299182</v>
      </c>
      <c r="BK19" s="217">
        <f t="shared" si="11"/>
        <v>19.788709093694536</v>
      </c>
      <c r="BL19" s="217">
        <f t="shared" si="9"/>
        <v>19.60401843430645</v>
      </c>
    </row>
    <row r="20" spans="1:71" ht="12.95" customHeight="1" thickBot="1">
      <c r="A20" s="251" t="s">
        <v>10</v>
      </c>
      <c r="B20" s="251" t="s">
        <v>11</v>
      </c>
      <c r="C20" s="251" t="s">
        <v>12</v>
      </c>
      <c r="D20" s="251" t="s">
        <v>16</v>
      </c>
      <c r="E20" s="251" t="s">
        <v>13</v>
      </c>
      <c r="F20" s="251" t="s">
        <v>14</v>
      </c>
      <c r="G20" s="251" t="s">
        <v>15</v>
      </c>
      <c r="H20" s="285" t="s">
        <v>179</v>
      </c>
      <c r="I20" s="285" t="s">
        <v>180</v>
      </c>
      <c r="J20" s="285" t="s">
        <v>177</v>
      </c>
      <c r="K20" s="285" t="s">
        <v>176</v>
      </c>
      <c r="L20" s="285" t="s">
        <v>426</v>
      </c>
      <c r="M20" s="285" t="s">
        <v>427</v>
      </c>
      <c r="N20" s="285" t="s">
        <v>29</v>
      </c>
      <c r="O20" s="285" t="s">
        <v>26</v>
      </c>
      <c r="P20" s="286" t="s">
        <v>25</v>
      </c>
      <c r="Q20" s="251" t="s">
        <v>18</v>
      </c>
      <c r="R20" s="285" t="s">
        <v>119</v>
      </c>
      <c r="S20" s="287" t="s">
        <v>121</v>
      </c>
      <c r="T20" s="285" t="s">
        <v>120</v>
      </c>
      <c r="U20" s="288" t="s">
        <v>139</v>
      </c>
      <c r="V20" s="285" t="s">
        <v>179</v>
      </c>
      <c r="W20" s="285" t="s">
        <v>180</v>
      </c>
      <c r="X20" s="285" t="s">
        <v>177</v>
      </c>
      <c r="Y20" s="285" t="s">
        <v>176</v>
      </c>
      <c r="Z20" s="251" t="s">
        <v>14</v>
      </c>
      <c r="AA20" s="287" t="s">
        <v>475</v>
      </c>
      <c r="AB20" s="287" t="s">
        <v>476</v>
      </c>
      <c r="AC20" s="287" t="s">
        <v>477</v>
      </c>
      <c r="AD20" s="287" t="s">
        <v>478</v>
      </c>
      <c r="AE20" s="287" t="s">
        <v>120</v>
      </c>
      <c r="AF20" s="287" t="s">
        <v>479</v>
      </c>
      <c r="AG20" s="287" t="s">
        <v>119</v>
      </c>
      <c r="AH20" s="287" t="s">
        <v>437</v>
      </c>
      <c r="AI20" s="287" t="s">
        <v>438</v>
      </c>
      <c r="AJ20" s="287" t="s">
        <v>439</v>
      </c>
      <c r="AK20" s="287" t="s">
        <v>480</v>
      </c>
      <c r="AL20" s="287" t="s">
        <v>440</v>
      </c>
      <c r="AM20" s="287" t="s">
        <v>441</v>
      </c>
      <c r="AN20" s="251" t="s">
        <v>442</v>
      </c>
      <c r="AO20" s="251" t="s">
        <v>443</v>
      </c>
      <c r="AP20" s="251" t="s">
        <v>444</v>
      </c>
      <c r="AQ20" s="251" t="s">
        <v>445</v>
      </c>
      <c r="AR20" s="251" t="s">
        <v>446</v>
      </c>
      <c r="AS20" s="251" t="s">
        <v>447</v>
      </c>
      <c r="AT20" s="251" t="s">
        <v>448</v>
      </c>
      <c r="AU20" s="251" t="s">
        <v>88</v>
      </c>
      <c r="AV20" s="289"/>
      <c r="AW20" s="217">
        <v>-10500</v>
      </c>
      <c r="AX20" s="217">
        <f t="shared" si="1"/>
        <v>0.11975438293390361</v>
      </c>
      <c r="AY20" s="217">
        <f t="shared" si="2"/>
        <v>0.1566966222157363</v>
      </c>
      <c r="AZ20" s="217">
        <f t="shared" si="3"/>
        <v>-3.6942239281832684E-2</v>
      </c>
      <c r="BA20" s="217">
        <f t="shared" si="4"/>
        <v>1.073520097793887</v>
      </c>
      <c r="BB20" s="217">
        <f t="shared" si="5"/>
        <v>-0.75796157340307069</v>
      </c>
      <c r="BC20" s="217">
        <f t="shared" si="6"/>
        <v>1.2946624164033007</v>
      </c>
      <c r="BD20" s="217">
        <f t="shared" si="7"/>
        <v>0.75600180029253883</v>
      </c>
      <c r="BE20" s="217">
        <f t="shared" si="11"/>
        <v>19.890784305845933</v>
      </c>
      <c r="BF20" s="217">
        <f t="shared" si="11"/>
        <v>19.890782721635329</v>
      </c>
      <c r="BG20" s="217">
        <f t="shared" si="11"/>
        <v>19.890771092204805</v>
      </c>
      <c r="BH20" s="217">
        <f t="shared" si="11"/>
        <v>19.890685729532656</v>
      </c>
      <c r="BI20" s="217">
        <f t="shared" si="11"/>
        <v>19.890059528573673</v>
      </c>
      <c r="BJ20" s="217">
        <f t="shared" si="11"/>
        <v>19.885486136476175</v>
      </c>
      <c r="BK20" s="217">
        <f t="shared" si="11"/>
        <v>19.853093647082414</v>
      </c>
      <c r="BL20" s="217">
        <f t="shared" si="9"/>
        <v>19.658059453530708</v>
      </c>
    </row>
    <row r="21" spans="1:71" s="222" customFormat="1" ht="12.95" customHeight="1">
      <c r="A21" s="217" t="s">
        <v>144</v>
      </c>
      <c r="B21" s="220" t="s">
        <v>83</v>
      </c>
      <c r="C21" s="290">
        <v>48500.175999999999</v>
      </c>
      <c r="D21" s="290" t="s">
        <v>17</v>
      </c>
      <c r="E21" s="222">
        <f t="shared" ref="E21:E52" si="12">+(C21-C$7)/C$8</f>
        <v>-12440.974027659113</v>
      </c>
      <c r="F21" s="240">
        <f>ROUND(2*E21,0)/2-0.5</f>
        <v>-12441.5</v>
      </c>
      <c r="G21" s="222">
        <f t="shared" ref="G21:G52" si="13">+C21-(C$7+F21*C$8)</f>
        <v>0.19269150450418238</v>
      </c>
      <c r="H21" s="222">
        <f>G21</f>
        <v>0.19269150450418238</v>
      </c>
      <c r="J21" s="272"/>
      <c r="P21" s="291">
        <f t="shared" ref="P21:P52" si="14">+D$11+D$12*F21+D$13*F21^2</f>
        <v>0.19377308937856175</v>
      </c>
      <c r="Q21" s="292">
        <f t="shared" ref="Q21:Q52" si="15">+C21-15018.5</f>
        <v>33481.675999999999</v>
      </c>
      <c r="R21" s="222">
        <f t="shared" ref="R21:R52" si="16">+(P21-G21)^2</f>
        <v>1.1698258404862398E-6</v>
      </c>
      <c r="S21" s="293">
        <v>0.1</v>
      </c>
      <c r="U21" s="221"/>
      <c r="V21" s="222">
        <f>AB21</f>
        <v>0.1976240545804881</v>
      </c>
      <c r="Z21" s="217">
        <f t="shared" ref="Z21:Z52" si="17">F21</f>
        <v>-12441.5</v>
      </c>
      <c r="AA21" s="222">
        <f t="shared" ref="AA21:AA52" si="18">AB$3+AB$4*Z21+AB$5*Z21^2+AH21</f>
        <v>0.18884053930225603</v>
      </c>
      <c r="AB21" s="222">
        <f t="shared" ref="AB21:AB52" si="19">IF(S21&lt;&gt;0,G21-AH21, -9999)</f>
        <v>0.1976240545804881</v>
      </c>
      <c r="AC21" s="222">
        <f t="shared" ref="AC21:AC52" si="20">+G21-P21</f>
        <v>-1.081584874379371E-3</v>
      </c>
      <c r="AD21" s="222">
        <f t="shared" ref="AD21:AD52" si="21">IF(S21&lt;&gt;0,G21-AA21, -9999)</f>
        <v>3.8509652019263485E-3</v>
      </c>
      <c r="AE21" s="222">
        <f t="shared" ref="AE21:AE52" si="22">+(G21-AA21)^2*S21</f>
        <v>1.4829932986447643E-6</v>
      </c>
      <c r="AF21" s="217">
        <f t="shared" ref="AF21:AF52" si="23">IF(S21&lt;&gt;0,G21-P21, -9999)</f>
        <v>-1.081584874379371E-3</v>
      </c>
      <c r="AG21" s="293">
        <f t="shared" ref="AG21:AG52" si="24">+(G21-AA21)^2</f>
        <v>1.4829932986447643E-5</v>
      </c>
      <c r="AH21" s="217">
        <f t="shared" ref="AH21:AH52" si="25">$AB$6*($AB$11/AI21*AJ21+$AB$12)</f>
        <v>-4.9325500763057065E-3</v>
      </c>
      <c r="AI21" s="217">
        <f t="shared" ref="AI21:AI52" si="26">1+$AB$7*COS(AL21)</f>
        <v>1.2098019832635818</v>
      </c>
      <c r="AJ21" s="217">
        <f t="shared" ref="AJ21:AJ52" si="27">SIN(AL21+RADIANS($AB$9))</f>
        <v>-0.24237249897187613</v>
      </c>
      <c r="AK21" s="217">
        <f t="shared" ref="AK21:AK52" si="28">$AB$7*SIN(AL21)</f>
        <v>0.16941270884282136</v>
      </c>
      <c r="AL21" s="217">
        <f t="shared" ref="AL21:AL52" si="29">2*ATAN(AM21)</f>
        <v>0.67929050817163994</v>
      </c>
      <c r="AM21" s="217">
        <f t="shared" ref="AM21:AM52" si="30">SQRT((1+$AB$7)/(1-$AB$7))*TAN(AN21/2)</f>
        <v>0.35333779291028067</v>
      </c>
      <c r="AN21" s="222">
        <f t="shared" ref="AN21:AT30" si="31">$AU21+$AB$7*SIN(AO21)</f>
        <v>19.373218685284879</v>
      </c>
      <c r="AO21" s="222">
        <f t="shared" si="31"/>
        <v>19.373201111123958</v>
      </c>
      <c r="AP21" s="222">
        <f t="shared" si="31"/>
        <v>19.373125857644162</v>
      </c>
      <c r="AQ21" s="222">
        <f t="shared" si="31"/>
        <v>19.372803655253634</v>
      </c>
      <c r="AR21" s="222">
        <f t="shared" si="31"/>
        <v>19.371424802141643</v>
      </c>
      <c r="AS21" s="222">
        <f t="shared" si="31"/>
        <v>19.365536328464415</v>
      </c>
      <c r="AT21" s="222">
        <f t="shared" si="31"/>
        <v>19.340605092443941</v>
      </c>
      <c r="AU21" s="222">
        <f t="shared" ref="AU21:AU52" si="32">RADIANS($AB$9)+$AB$18*(F21-AB$15)</f>
        <v>19.238376898235142</v>
      </c>
      <c r="AV21" s="217"/>
      <c r="AW21" s="217">
        <v>-10250</v>
      </c>
      <c r="AX21" s="217">
        <f t="shared" si="1"/>
        <v>0.11195876429636667</v>
      </c>
      <c r="AY21" s="217">
        <f t="shared" si="2"/>
        <v>0.15223477037175154</v>
      </c>
      <c r="AZ21" s="217">
        <f t="shared" si="3"/>
        <v>-4.0276006075384868E-2</v>
      </c>
      <c r="BA21" s="217">
        <f t="shared" si="4"/>
        <v>1.055567330166274</v>
      </c>
      <c r="BB21" s="217">
        <f t="shared" si="5"/>
        <v>-0.8008818888201017</v>
      </c>
      <c r="BC21" s="217">
        <f t="shared" si="6"/>
        <v>1.3632464643096949</v>
      </c>
      <c r="BD21" s="217">
        <f t="shared" si="7"/>
        <v>0.81134962380429954</v>
      </c>
      <c r="BE21" s="217">
        <f t="shared" si="11"/>
        <v>19.952823422536785</v>
      </c>
      <c r="BF21" s="217">
        <f t="shared" si="11"/>
        <v>19.952822552092375</v>
      </c>
      <c r="BG21" s="217">
        <f t="shared" si="11"/>
        <v>19.952815389871347</v>
      </c>
      <c r="BH21" s="217">
        <f t="shared" si="11"/>
        <v>19.952756461291798</v>
      </c>
      <c r="BI21" s="217">
        <f t="shared" si="11"/>
        <v>19.952271875631382</v>
      </c>
      <c r="BJ21" s="217">
        <f t="shared" si="11"/>
        <v>19.948304463566437</v>
      </c>
      <c r="BK21" s="217">
        <f t="shared" si="11"/>
        <v>19.916908755023176</v>
      </c>
      <c r="BL21" s="217">
        <f t="shared" si="9"/>
        <v>19.712100472754962</v>
      </c>
      <c r="BM21" s="217"/>
      <c r="BN21" s="217"/>
      <c r="BO21" s="217"/>
      <c r="BP21" s="217"/>
      <c r="BQ21" s="217"/>
      <c r="BR21" s="217"/>
      <c r="BS21" s="217"/>
    </row>
    <row r="22" spans="1:71" s="222" customFormat="1" ht="12.95" customHeight="1">
      <c r="A22" s="86" t="s">
        <v>145</v>
      </c>
      <c r="B22" s="101" t="s">
        <v>83</v>
      </c>
      <c r="C22" s="294">
        <v>51467.811199999996</v>
      </c>
      <c r="D22" s="294">
        <v>6.0000000000000001E-3</v>
      </c>
      <c r="E22" s="222">
        <f t="shared" si="12"/>
        <v>-4340.4921870925045</v>
      </c>
      <c r="F22" s="222">
        <f t="shared" ref="F22:F53" si="33">ROUND(2*E22,0)/2</f>
        <v>-4340.5</v>
      </c>
      <c r="G22" s="222">
        <f t="shared" si="13"/>
        <v>2.8622815007111058E-3</v>
      </c>
      <c r="H22" s="222">
        <f>G22</f>
        <v>2.8622815007111058E-3</v>
      </c>
      <c r="P22" s="291">
        <f t="shared" si="14"/>
        <v>6.7517471806669282E-2</v>
      </c>
      <c r="Q22" s="292">
        <f t="shared" si="15"/>
        <v>36449.311199999996</v>
      </c>
      <c r="R22" s="222">
        <f t="shared" si="16"/>
        <v>4.1802936334996684E-3</v>
      </c>
      <c r="S22" s="293">
        <v>0.05</v>
      </c>
      <c r="T22" s="222">
        <f t="shared" ref="T22:T53" si="34">+S22*R22</f>
        <v>2.0901468167498343E-4</v>
      </c>
      <c r="U22" s="221"/>
      <c r="V22" s="222">
        <f>AB22</f>
        <v>6.579542607131933E-2</v>
      </c>
      <c r="Z22" s="217">
        <f t="shared" si="17"/>
        <v>-4340.5</v>
      </c>
      <c r="AA22" s="222">
        <f t="shared" si="18"/>
        <v>4.5843272360610587E-3</v>
      </c>
      <c r="AB22" s="222">
        <f t="shared" si="19"/>
        <v>6.579542607131933E-2</v>
      </c>
      <c r="AC22" s="222">
        <f t="shared" si="20"/>
        <v>-6.4655190305958177E-2</v>
      </c>
      <c r="AD22" s="222">
        <f t="shared" si="21"/>
        <v>-1.722045735349953E-3</v>
      </c>
      <c r="AE22" s="222">
        <f t="shared" si="22"/>
        <v>1.4827207573184803E-7</v>
      </c>
      <c r="AF22" s="217">
        <f t="shared" si="23"/>
        <v>-6.4655190305958177E-2</v>
      </c>
      <c r="AG22" s="293">
        <f t="shared" si="24"/>
        <v>2.9654415146369604E-6</v>
      </c>
      <c r="AH22" s="217">
        <f t="shared" si="25"/>
        <v>-6.2933144570608224E-2</v>
      </c>
      <c r="AI22" s="217">
        <f t="shared" si="26"/>
        <v>0.78150270585151138</v>
      </c>
      <c r="AJ22" s="217">
        <f t="shared" si="27"/>
        <v>-0.87268482402858483</v>
      </c>
      <c r="AK22" s="217">
        <f t="shared" si="28"/>
        <v>0.15803945883412684</v>
      </c>
      <c r="AL22" s="217">
        <f t="shared" si="29"/>
        <v>2.5153985595360533</v>
      </c>
      <c r="AM22" s="217">
        <f t="shared" si="30"/>
        <v>3.0888437207185127</v>
      </c>
      <c r="AN22" s="222">
        <f t="shared" si="31"/>
        <v>21.184257408133739</v>
      </c>
      <c r="AO22" s="222">
        <f t="shared" si="31"/>
        <v>21.18424859976707</v>
      </c>
      <c r="AP22" s="222">
        <f t="shared" si="31"/>
        <v>21.184295819327648</v>
      </c>
      <c r="AQ22" s="222">
        <f t="shared" si="31"/>
        <v>21.184042659269647</v>
      </c>
      <c r="AR22" s="222">
        <f t="shared" si="31"/>
        <v>21.18539915504261</v>
      </c>
      <c r="AS22" s="222">
        <f t="shared" si="31"/>
        <v>21.178108094929168</v>
      </c>
      <c r="AT22" s="222">
        <f t="shared" si="31"/>
        <v>21.216671423902369</v>
      </c>
      <c r="AU22" s="222">
        <f t="shared" si="32"/>
        <v>20.989522085177907</v>
      </c>
      <c r="AV22" s="217"/>
      <c r="AW22" s="217">
        <v>-10000</v>
      </c>
      <c r="AX22" s="217">
        <f t="shared" si="1"/>
        <v>0.10444115380756244</v>
      </c>
      <c r="AY22" s="217">
        <f t="shared" si="2"/>
        <v>0.14784418296176655</v>
      </c>
      <c r="AZ22" s="217">
        <f t="shared" si="3"/>
        <v>-4.3403029154204111E-2</v>
      </c>
      <c r="BA22" s="217">
        <f t="shared" si="4"/>
        <v>1.0379601875476889</v>
      </c>
      <c r="BB22" s="217">
        <f t="shared" si="5"/>
        <v>-0.8388012512170655</v>
      </c>
      <c r="BC22" s="217">
        <f t="shared" si="6"/>
        <v>1.4295576507332051</v>
      </c>
      <c r="BD22" s="217">
        <f t="shared" si="7"/>
        <v>0.86787237231707592</v>
      </c>
      <c r="BE22" s="217">
        <f t="shared" ref="BE22:BK31" si="35">$BL22+$AB$7*SIN(BF22)</f>
        <v>20.013825871734937</v>
      </c>
      <c r="BF22" s="217">
        <f t="shared" si="35"/>
        <v>20.013825438467556</v>
      </c>
      <c r="BG22" s="217">
        <f t="shared" si="35"/>
        <v>20.013821375213507</v>
      </c>
      <c r="BH22" s="217">
        <f t="shared" si="35"/>
        <v>20.01378327120268</v>
      </c>
      <c r="BI22" s="217">
        <f t="shared" si="35"/>
        <v>20.013426106852819</v>
      </c>
      <c r="BJ22" s="217">
        <f t="shared" si="35"/>
        <v>20.010092533951148</v>
      </c>
      <c r="BK22" s="217">
        <f t="shared" si="35"/>
        <v>19.980125879903916</v>
      </c>
      <c r="BL22" s="217">
        <f t="shared" si="9"/>
        <v>19.766141491979216</v>
      </c>
      <c r="BM22" s="217"/>
      <c r="BN22" s="217"/>
      <c r="BO22" s="217"/>
      <c r="BP22" s="217"/>
      <c r="BQ22" s="217"/>
      <c r="BR22" s="217"/>
      <c r="BS22" s="217"/>
    </row>
    <row r="23" spans="1:71" s="222" customFormat="1" ht="12.95" customHeight="1" thickBot="1">
      <c r="A23" s="86" t="s">
        <v>145</v>
      </c>
      <c r="B23" s="101" t="s">
        <v>146</v>
      </c>
      <c r="C23" s="294">
        <v>51630.644399999997</v>
      </c>
      <c r="D23" s="294">
        <v>6.0000000000000001E-3</v>
      </c>
      <c r="E23" s="222">
        <f t="shared" si="12"/>
        <v>-3896.0213236786458</v>
      </c>
      <c r="F23" s="222">
        <f t="shared" si="33"/>
        <v>-3896</v>
      </c>
      <c r="G23" s="295">
        <f t="shared" si="13"/>
        <v>-7.8119919999153353E-3</v>
      </c>
      <c r="H23" s="222">
        <f>G23</f>
        <v>-7.8119919999153353E-3</v>
      </c>
      <c r="P23" s="291">
        <f t="shared" si="14"/>
        <v>6.2755424439772389E-2</v>
      </c>
      <c r="Q23" s="292">
        <f t="shared" si="15"/>
        <v>36612.144399999997</v>
      </c>
      <c r="R23" s="222">
        <f t="shared" si="16"/>
        <v>4.9797602629723095E-3</v>
      </c>
      <c r="S23" s="293">
        <v>0.05</v>
      </c>
      <c r="T23" s="222">
        <f t="shared" si="34"/>
        <v>2.4898801314861551E-4</v>
      </c>
      <c r="U23" s="221"/>
      <c r="V23" s="222">
        <f>AB23</f>
        <v>5.3270204633558853E-2</v>
      </c>
      <c r="Z23" s="217">
        <f t="shared" si="17"/>
        <v>-3896</v>
      </c>
      <c r="AA23" s="222">
        <f t="shared" si="18"/>
        <v>1.6732278062982012E-3</v>
      </c>
      <c r="AB23" s="222">
        <f t="shared" si="19"/>
        <v>5.3270204633558853E-2</v>
      </c>
      <c r="AC23" s="222">
        <f t="shared" si="20"/>
        <v>-7.0567416439687725E-2</v>
      </c>
      <c r="AD23" s="222">
        <f t="shared" si="21"/>
        <v>-9.4852198062135365E-3</v>
      </c>
      <c r="AE23" s="222">
        <f t="shared" si="22"/>
        <v>4.4984697386092779E-6</v>
      </c>
      <c r="AF23" s="217">
        <f t="shared" si="23"/>
        <v>-7.0567416439687725E-2</v>
      </c>
      <c r="AG23" s="293">
        <f t="shared" si="24"/>
        <v>8.9969394772185555E-5</v>
      </c>
      <c r="AH23" s="217">
        <f t="shared" si="25"/>
        <v>-6.1082196633474188E-2</v>
      </c>
      <c r="AI23" s="217">
        <f t="shared" si="26"/>
        <v>0.77171534336629066</v>
      </c>
      <c r="AJ23" s="217">
        <f t="shared" si="27"/>
        <v>-0.83918855824997107</v>
      </c>
      <c r="AK23" s="217">
        <f t="shared" si="28"/>
        <v>0.1435397284532203</v>
      </c>
      <c r="AL23" s="217">
        <f t="shared" si="29"/>
        <v>2.5802831995259523</v>
      </c>
      <c r="AM23" s="217">
        <f t="shared" si="30"/>
        <v>3.4690504008654766</v>
      </c>
      <c r="AN23" s="222">
        <f t="shared" si="31"/>
        <v>21.264720198282287</v>
      </c>
      <c r="AO23" s="222">
        <f t="shared" si="31"/>
        <v>21.264706821176247</v>
      </c>
      <c r="AP23" s="222">
        <f t="shared" si="31"/>
        <v>21.26477317926307</v>
      </c>
      <c r="AQ23" s="222">
        <f t="shared" si="31"/>
        <v>21.264443966803245</v>
      </c>
      <c r="AR23" s="222">
        <f t="shared" si="31"/>
        <v>21.266076294716083</v>
      </c>
      <c r="AS23" s="222">
        <f t="shared" si="31"/>
        <v>21.257959332076862</v>
      </c>
      <c r="AT23" s="222">
        <f t="shared" si="31"/>
        <v>21.297766089776378</v>
      </c>
      <c r="AU23" s="222">
        <f t="shared" si="32"/>
        <v>21.08560701735863</v>
      </c>
      <c r="AV23" s="217"/>
      <c r="AW23" s="217">
        <v>-9750</v>
      </c>
      <c r="AX23" s="217">
        <f t="shared" si="1"/>
        <v>9.7204197597397263E-2</v>
      </c>
      <c r="AY23" s="217">
        <f t="shared" si="2"/>
        <v>0.14352485998578135</v>
      </c>
      <c r="AZ23" s="217">
        <f t="shared" si="3"/>
        <v>-4.6320662388384087E-2</v>
      </c>
      <c r="BA23" s="217">
        <f t="shared" si="4"/>
        <v>1.0207741298184843</v>
      </c>
      <c r="BB23" s="217">
        <f t="shared" si="5"/>
        <v>-0.87196520362360153</v>
      </c>
      <c r="BC23" s="217">
        <f t="shared" si="6"/>
        <v>1.4936822309145523</v>
      </c>
      <c r="BD23" s="217">
        <f t="shared" si="7"/>
        <v>0.92571336131628013</v>
      </c>
      <c r="BE23" s="217">
        <f t="shared" si="35"/>
        <v>20.073814107823043</v>
      </c>
      <c r="BF23" s="217">
        <f t="shared" si="35"/>
        <v>20.073813917100029</v>
      </c>
      <c r="BG23" s="217">
        <f t="shared" si="35"/>
        <v>20.073811834727774</v>
      </c>
      <c r="BH23" s="217">
        <f t="shared" si="35"/>
        <v>20.073789099531346</v>
      </c>
      <c r="BI23" s="217">
        <f t="shared" si="35"/>
        <v>20.073540971278952</v>
      </c>
      <c r="BJ23" s="217">
        <f t="shared" si="35"/>
        <v>20.070843929207182</v>
      </c>
      <c r="BK23" s="217">
        <f t="shared" si="35"/>
        <v>20.042718230055478</v>
      </c>
      <c r="BL23" s="217">
        <f t="shared" si="9"/>
        <v>19.820182511203473</v>
      </c>
      <c r="BM23" s="217"/>
      <c r="BN23" s="217"/>
      <c r="BO23" s="217"/>
      <c r="BP23" s="217"/>
      <c r="BQ23" s="217"/>
      <c r="BR23" s="217"/>
      <c r="BS23" s="217"/>
    </row>
    <row r="24" spans="1:71" s="222" customFormat="1" ht="12.95" customHeight="1">
      <c r="A24" s="261" t="s">
        <v>488</v>
      </c>
      <c r="B24" s="220" t="s">
        <v>83</v>
      </c>
      <c r="C24" s="296">
        <v>52061.106800000001</v>
      </c>
      <c r="D24" s="296" t="s">
        <v>487</v>
      </c>
      <c r="E24" s="297">
        <f t="shared" si="12"/>
        <v>-2721.027559537165</v>
      </c>
      <c r="F24" s="297">
        <f t="shared" si="33"/>
        <v>-2721</v>
      </c>
      <c r="G24" s="222">
        <f t="shared" si="13"/>
        <v>-1.0096516998601146E-2</v>
      </c>
      <c r="K24" s="222">
        <f t="shared" ref="K24:K40" si="36">G24</f>
        <v>-1.0096516998601146E-2</v>
      </c>
      <c r="P24" s="291">
        <f t="shared" si="14"/>
        <v>5.1252215082799223E-2</v>
      </c>
      <c r="Q24" s="292">
        <f t="shared" si="15"/>
        <v>37042.606800000001</v>
      </c>
      <c r="R24" s="222">
        <f t="shared" si="16"/>
        <v>3.7636669279954428E-3</v>
      </c>
      <c r="S24" s="293">
        <v>1</v>
      </c>
      <c r="T24" s="222">
        <f t="shared" si="34"/>
        <v>3.7636669279954428E-3</v>
      </c>
      <c r="U24" s="221"/>
      <c r="Y24" s="222">
        <f t="shared" ref="Y24:Y40" si="37">AB24</f>
        <v>4.4390434597106308E-2</v>
      </c>
      <c r="Z24" s="217">
        <f t="shared" si="17"/>
        <v>-2721</v>
      </c>
      <c r="AA24" s="222">
        <f t="shared" si="18"/>
        <v>-3.2347365129082317E-3</v>
      </c>
      <c r="AB24" s="222">
        <f t="shared" si="19"/>
        <v>4.4390434597106308E-2</v>
      </c>
      <c r="AC24" s="222">
        <f t="shared" si="20"/>
        <v>-6.1348732081400369E-2</v>
      </c>
      <c r="AD24" s="222">
        <f t="shared" si="21"/>
        <v>-6.8617804856929143E-3</v>
      </c>
      <c r="AE24" s="222">
        <f t="shared" si="22"/>
        <v>4.7084031433836089E-5</v>
      </c>
      <c r="AF24" s="217">
        <f t="shared" si="23"/>
        <v>-6.1348732081400369E-2</v>
      </c>
      <c r="AG24" s="293">
        <f t="shared" si="24"/>
        <v>4.7084031433836089E-5</v>
      </c>
      <c r="AH24" s="217">
        <f t="shared" si="25"/>
        <v>-5.4486951595707454E-2</v>
      </c>
      <c r="AI24" s="217">
        <f t="shared" si="26"/>
        <v>0.75127217992890771</v>
      </c>
      <c r="AJ24" s="217">
        <f t="shared" si="27"/>
        <v>-0.73867814906626517</v>
      </c>
      <c r="AK24" s="217">
        <f t="shared" si="28"/>
        <v>0.10417297932514535</v>
      </c>
      <c r="AL24" s="217">
        <f t="shared" si="29"/>
        <v>2.7449654297620212</v>
      </c>
      <c r="AM24" s="217">
        <f t="shared" si="30"/>
        <v>4.9762397055972398</v>
      </c>
      <c r="AN24" s="222">
        <f t="shared" si="31"/>
        <v>21.473131345758194</v>
      </c>
      <c r="AO24" s="222">
        <f t="shared" si="31"/>
        <v>21.473105032634074</v>
      </c>
      <c r="AP24" s="222">
        <f t="shared" si="31"/>
        <v>21.473217344151884</v>
      </c>
      <c r="AQ24" s="222">
        <f t="shared" si="31"/>
        <v>21.472737918107644</v>
      </c>
      <c r="AR24" s="222">
        <f t="shared" si="31"/>
        <v>21.474783539689209</v>
      </c>
      <c r="AS24" s="222">
        <f t="shared" si="31"/>
        <v>21.466038507553336</v>
      </c>
      <c r="AT24" s="222">
        <f t="shared" si="31"/>
        <v>21.503127804664306</v>
      </c>
      <c r="AU24" s="222">
        <f t="shared" si="32"/>
        <v>21.339599807712631</v>
      </c>
      <c r="AV24" s="217"/>
      <c r="AW24" s="217">
        <v>-9500</v>
      </c>
      <c r="AX24" s="217">
        <f t="shared" si="1"/>
        <v>9.0249044576517778E-2</v>
      </c>
      <c r="AY24" s="217">
        <f t="shared" si="2"/>
        <v>0.13927680144379589</v>
      </c>
      <c r="AZ24" s="217">
        <f t="shared" si="3"/>
        <v>-4.9027756867278116E-2</v>
      </c>
      <c r="BA24" s="217">
        <f t="shared" si="4"/>
        <v>1.0040674616424716</v>
      </c>
      <c r="BB24" s="217">
        <f t="shared" si="5"/>
        <v>-0.9006366091631095</v>
      </c>
      <c r="BC24" s="217">
        <f t="shared" si="6"/>
        <v>1.555712193833942</v>
      </c>
      <c r="BD24" s="217">
        <f t="shared" si="7"/>
        <v>0.98502849921871127</v>
      </c>
      <c r="BE24" s="217">
        <f t="shared" si="35"/>
        <v>20.132814464183397</v>
      </c>
      <c r="BF24" s="217">
        <f t="shared" si="35"/>
        <v>20.132814392654709</v>
      </c>
      <c r="BG24" s="217">
        <f t="shared" si="35"/>
        <v>20.132813457322275</v>
      </c>
      <c r="BH24" s="217">
        <f t="shared" si="35"/>
        <v>20.13280122688343</v>
      </c>
      <c r="BI24" s="217">
        <f t="shared" si="35"/>
        <v>20.132641347767876</v>
      </c>
      <c r="BJ24" s="217">
        <f t="shared" si="35"/>
        <v>20.130559258937907</v>
      </c>
      <c r="BK24" s="217">
        <f t="shared" si="35"/>
        <v>20.104660837976652</v>
      </c>
      <c r="BL24" s="217">
        <f t="shared" si="9"/>
        <v>19.874223530427727</v>
      </c>
      <c r="BM24" s="217"/>
      <c r="BN24" s="217"/>
      <c r="BO24" s="217"/>
      <c r="BP24" s="217"/>
      <c r="BQ24" s="217"/>
      <c r="BR24" s="217"/>
      <c r="BS24" s="217"/>
    </row>
    <row r="25" spans="1:71" s="222" customFormat="1" ht="12.95" customHeight="1">
      <c r="A25" s="298" t="s">
        <v>187</v>
      </c>
      <c r="B25" s="269" t="s">
        <v>146</v>
      </c>
      <c r="C25" s="298">
        <v>52665.043299999998</v>
      </c>
      <c r="D25" s="298" t="s">
        <v>180</v>
      </c>
      <c r="E25" s="222">
        <f t="shared" si="12"/>
        <v>-1072.517442422592</v>
      </c>
      <c r="F25" s="222">
        <f t="shared" si="33"/>
        <v>-1072.5</v>
      </c>
      <c r="G25" s="222">
        <f t="shared" si="13"/>
        <v>-6.3900825043674558E-3</v>
      </c>
      <c r="J25" s="272"/>
      <c r="K25" s="222">
        <f t="shared" si="36"/>
        <v>-6.3900825043674558E-3</v>
      </c>
      <c r="P25" s="291">
        <f t="shared" si="14"/>
        <v>3.7767082230606236E-2</v>
      </c>
      <c r="Q25" s="292">
        <f t="shared" si="15"/>
        <v>37646.543299999998</v>
      </c>
      <c r="R25" s="222">
        <f t="shared" si="16"/>
        <v>1.9498551974316042E-3</v>
      </c>
      <c r="S25" s="293">
        <v>1</v>
      </c>
      <c r="T25" s="222">
        <f t="shared" si="34"/>
        <v>1.9498551974316042E-3</v>
      </c>
      <c r="U25" s="221"/>
      <c r="Y25" s="222">
        <f t="shared" si="37"/>
        <v>3.5331039341865253E-2</v>
      </c>
      <c r="Z25" s="217">
        <f t="shared" si="17"/>
        <v>-1072.5</v>
      </c>
      <c r="AA25" s="222">
        <f t="shared" si="18"/>
        <v>-3.9540396156264729E-3</v>
      </c>
      <c r="AB25" s="222">
        <f t="shared" si="19"/>
        <v>3.5331039341865253E-2</v>
      </c>
      <c r="AC25" s="222">
        <f t="shared" si="20"/>
        <v>-4.4157164734973692E-2</v>
      </c>
      <c r="AD25" s="222">
        <f t="shared" si="21"/>
        <v>-2.436042888740983E-3</v>
      </c>
      <c r="AE25" s="222">
        <f t="shared" si="22"/>
        <v>5.9343049557855133E-6</v>
      </c>
      <c r="AF25" s="217">
        <f t="shared" si="23"/>
        <v>-4.4157164734973692E-2</v>
      </c>
      <c r="AG25" s="293">
        <f t="shared" si="24"/>
        <v>5.9343049557855133E-6</v>
      </c>
      <c r="AH25" s="217">
        <f t="shared" si="25"/>
        <v>-4.1721121846232709E-2</v>
      </c>
      <c r="AI25" s="217">
        <f t="shared" si="26"/>
        <v>0.73455184947669305</v>
      </c>
      <c r="AJ25" s="217">
        <f t="shared" si="27"/>
        <v>-0.57409099302497757</v>
      </c>
      <c r="AK25" s="217">
        <f t="shared" si="28"/>
        <v>4.7484918474717613E-2</v>
      </c>
      <c r="AL25" s="217">
        <f t="shared" si="29"/>
        <v>2.964579107443007</v>
      </c>
      <c r="AM25" s="217">
        <f t="shared" si="30"/>
        <v>11.269052651006904</v>
      </c>
      <c r="AN25" s="222">
        <f t="shared" si="31"/>
        <v>21.758202958188232</v>
      </c>
      <c r="AO25" s="222">
        <f t="shared" si="31"/>
        <v>21.758177487293306</v>
      </c>
      <c r="AP25" s="222">
        <f t="shared" si="31"/>
        <v>21.758274563675506</v>
      </c>
      <c r="AQ25" s="222">
        <f t="shared" si="31"/>
        <v>21.757904567677102</v>
      </c>
      <c r="AR25" s="222">
        <f t="shared" si="31"/>
        <v>21.759314593150911</v>
      </c>
      <c r="AS25" s="222">
        <f t="shared" si="31"/>
        <v>21.753938556341549</v>
      </c>
      <c r="AT25" s="222">
        <f t="shared" si="31"/>
        <v>21.774399938671944</v>
      </c>
      <c r="AU25" s="222">
        <f t="shared" si="32"/>
        <v>21.695946288477369</v>
      </c>
      <c r="AV25" s="217"/>
      <c r="AW25" s="217">
        <v>-9250</v>
      </c>
      <c r="AX25" s="217">
        <f t="shared" si="1"/>
        <v>8.3575574077788289E-2</v>
      </c>
      <c r="AY25" s="217">
        <f t="shared" si="2"/>
        <v>0.13510000733581018</v>
      </c>
      <c r="AZ25" s="217">
        <f t="shared" si="3"/>
        <v>-5.1524433258021883E-2</v>
      </c>
      <c r="BA25" s="217">
        <f t="shared" si="4"/>
        <v>0.98788371335729408</v>
      </c>
      <c r="BB25" s="217">
        <f t="shared" si="5"/>
        <v>-0.92508633396142648</v>
      </c>
      <c r="BC25" s="217">
        <f t="shared" si="6"/>
        <v>1.6157428591893781</v>
      </c>
      <c r="BD25" s="217">
        <f t="shared" si="7"/>
        <v>1.045987770059259</v>
      </c>
      <c r="BE25" s="217">
        <f t="shared" si="35"/>
        <v>20.190856223865769</v>
      </c>
      <c r="BF25" s="217">
        <f t="shared" si="35"/>
        <v>20.190856202379994</v>
      </c>
      <c r="BG25" s="217">
        <f t="shared" si="35"/>
        <v>20.190855852132614</v>
      </c>
      <c r="BH25" s="217">
        <f t="shared" si="35"/>
        <v>20.19085014269767</v>
      </c>
      <c r="BI25" s="217">
        <f t="shared" si="35"/>
        <v>20.190757092012479</v>
      </c>
      <c r="BJ25" s="217">
        <f t="shared" si="35"/>
        <v>20.189245767213635</v>
      </c>
      <c r="BK25" s="217">
        <f t="shared" si="35"/>
        <v>20.165930633232314</v>
      </c>
      <c r="BL25" s="217">
        <f t="shared" si="9"/>
        <v>19.928264549651981</v>
      </c>
      <c r="BM25" s="217"/>
      <c r="BN25" s="217"/>
      <c r="BO25" s="217"/>
      <c r="BP25" s="217"/>
      <c r="BQ25" s="217"/>
      <c r="BR25" s="217"/>
      <c r="BS25" s="217"/>
    </row>
    <row r="26" spans="1:71" s="222" customFormat="1" ht="12.95" customHeight="1">
      <c r="A26" s="261" t="s">
        <v>187</v>
      </c>
      <c r="B26" s="261" t="s">
        <v>83</v>
      </c>
      <c r="C26" s="298">
        <v>52671.093800000002</v>
      </c>
      <c r="D26" s="298" t="s">
        <v>180</v>
      </c>
      <c r="E26" s="222">
        <f t="shared" si="12"/>
        <v>-1056.0019470623849</v>
      </c>
      <c r="F26" s="222">
        <f t="shared" si="33"/>
        <v>-1056</v>
      </c>
      <c r="G26" s="222">
        <f t="shared" si="13"/>
        <v>-7.1331199433188885E-4</v>
      </c>
      <c r="J26" s="272"/>
      <c r="K26" s="222">
        <f t="shared" si="36"/>
        <v>-7.1331199433188885E-4</v>
      </c>
      <c r="P26" s="291">
        <f t="shared" si="14"/>
        <v>3.7647770695723143E-2</v>
      </c>
      <c r="Q26" s="292">
        <f t="shared" si="15"/>
        <v>37652.593800000002</v>
      </c>
      <c r="R26" s="222">
        <f t="shared" si="16"/>
        <v>1.4715726651532398E-3</v>
      </c>
      <c r="S26" s="293">
        <v>1</v>
      </c>
      <c r="T26" s="222">
        <f t="shared" si="34"/>
        <v>1.4715726651532398E-3</v>
      </c>
      <c r="U26" s="221"/>
      <c r="Y26" s="222">
        <f t="shared" si="37"/>
        <v>4.0862484846174697E-2</v>
      </c>
      <c r="Z26" s="217">
        <f t="shared" si="17"/>
        <v>-1056</v>
      </c>
      <c r="AA26" s="222">
        <f t="shared" si="18"/>
        <v>-3.9280261447834433E-3</v>
      </c>
      <c r="AB26" s="222">
        <f t="shared" si="19"/>
        <v>4.0862484846174697E-2</v>
      </c>
      <c r="AC26" s="222">
        <f t="shared" si="20"/>
        <v>-3.8361082690055032E-2</v>
      </c>
      <c r="AD26" s="222">
        <f t="shared" si="21"/>
        <v>3.2147141504515545E-3</v>
      </c>
      <c r="AE26" s="222">
        <f t="shared" si="22"/>
        <v>1.033438706911346E-5</v>
      </c>
      <c r="AF26" s="217">
        <f t="shared" si="23"/>
        <v>-3.8361082690055032E-2</v>
      </c>
      <c r="AG26" s="293">
        <f t="shared" si="24"/>
        <v>1.033438706911346E-5</v>
      </c>
      <c r="AH26" s="217">
        <f t="shared" si="25"/>
        <v>-4.1575796840506586E-2</v>
      </c>
      <c r="AI26" s="217">
        <f t="shared" si="26"/>
        <v>0.73445014033355316</v>
      </c>
      <c r="AJ26" s="217">
        <f t="shared" si="27"/>
        <v>-0.57232524261604212</v>
      </c>
      <c r="AK26" s="217">
        <f t="shared" si="28"/>
        <v>4.691279281736687E-2</v>
      </c>
      <c r="AL26" s="217">
        <f t="shared" si="29"/>
        <v>2.9667340135819273</v>
      </c>
      <c r="AM26" s="217">
        <f t="shared" si="30"/>
        <v>11.408652596043499</v>
      </c>
      <c r="AN26" s="222">
        <f t="shared" si="31"/>
        <v>21.761028111720069</v>
      </c>
      <c r="AO26" s="222">
        <f t="shared" si="31"/>
        <v>21.761002835858712</v>
      </c>
      <c r="AP26" s="222">
        <f t="shared" si="31"/>
        <v>21.761099104784847</v>
      </c>
      <c r="AQ26" s="222">
        <f t="shared" si="31"/>
        <v>21.760732430839866</v>
      </c>
      <c r="AR26" s="222">
        <f t="shared" si="31"/>
        <v>21.762128868834075</v>
      </c>
      <c r="AS26" s="222">
        <f t="shared" si="31"/>
        <v>21.756808228676302</v>
      </c>
      <c r="AT26" s="222">
        <f t="shared" si="31"/>
        <v>21.777045948330617</v>
      </c>
      <c r="AU26" s="222">
        <f t="shared" si="32"/>
        <v>21.699512995746169</v>
      </c>
      <c r="AV26" s="217"/>
      <c r="AW26" s="217">
        <v>-9000</v>
      </c>
      <c r="AX26" s="217">
        <f t="shared" si="1"/>
        <v>7.7182601734534062E-2</v>
      </c>
      <c r="AY26" s="217">
        <f t="shared" si="2"/>
        <v>0.13099447766182426</v>
      </c>
      <c r="AZ26" s="217">
        <f t="shared" si="3"/>
        <v>-5.3811875927290191E-2</v>
      </c>
      <c r="BA26" s="217">
        <f t="shared" si="4"/>
        <v>0.97225389526247863</v>
      </c>
      <c r="BB26" s="217">
        <f t="shared" si="5"/>
        <v>-0.9455860086420107</v>
      </c>
      <c r="BC26" s="217">
        <f t="shared" si="6"/>
        <v>1.6738709434583918</v>
      </c>
      <c r="BD26" s="217">
        <f t="shared" si="7"/>
        <v>1.1087770156477184</v>
      </c>
      <c r="BE26" s="217">
        <f t="shared" si="35"/>
        <v>20.247970826652828</v>
      </c>
      <c r="BF26" s="217">
        <f t="shared" si="35"/>
        <v>20.247970822036933</v>
      </c>
      <c r="BG26" s="217">
        <f t="shared" si="35"/>
        <v>20.247970722244226</v>
      </c>
      <c r="BH26" s="217">
        <f t="shared" si="35"/>
        <v>20.247968564803809</v>
      </c>
      <c r="BI26" s="217">
        <f t="shared" si="35"/>
        <v>20.247921929160491</v>
      </c>
      <c r="BJ26" s="217">
        <f t="shared" si="35"/>
        <v>20.24691687900296</v>
      </c>
      <c r="BK26" s="217">
        <f t="shared" si="35"/>
        <v>20.22650650981268</v>
      </c>
      <c r="BL26" s="217">
        <f t="shared" si="9"/>
        <v>19.982305568876239</v>
      </c>
      <c r="BM26" s="217"/>
      <c r="BN26" s="217"/>
      <c r="BO26" s="217"/>
      <c r="BP26" s="217"/>
      <c r="BQ26" s="217"/>
      <c r="BR26" s="217"/>
      <c r="BS26" s="217"/>
    </row>
    <row r="27" spans="1:71" s="222" customFormat="1" ht="12.95" customHeight="1">
      <c r="A27" s="299" t="s">
        <v>430</v>
      </c>
      <c r="B27" s="300" t="s">
        <v>83</v>
      </c>
      <c r="C27" s="299">
        <v>52992.382999999914</v>
      </c>
      <c r="D27" s="299">
        <v>2.9999999999999997E-4</v>
      </c>
      <c r="E27" s="297">
        <f t="shared" si="12"/>
        <v>-179.00826193239902</v>
      </c>
      <c r="F27" s="222">
        <f t="shared" si="33"/>
        <v>-179</v>
      </c>
      <c r="G27" s="222">
        <f t="shared" si="13"/>
        <v>-3.0267830807133578E-3</v>
      </c>
      <c r="K27" s="222">
        <f t="shared" si="36"/>
        <v>-3.0267830807133578E-3</v>
      </c>
      <c r="P27" s="291">
        <f t="shared" si="14"/>
        <v>3.1752924040434172E-2</v>
      </c>
      <c r="Q27" s="292">
        <f t="shared" si="15"/>
        <v>37973.882999999914</v>
      </c>
      <c r="R27" s="222">
        <f t="shared" si="16"/>
        <v>1.2096280274328001E-3</v>
      </c>
      <c r="S27" s="293">
        <v>1</v>
      </c>
      <c r="T27" s="222">
        <f t="shared" si="34"/>
        <v>1.2096280274328001E-3</v>
      </c>
      <c r="U27" s="221"/>
      <c r="Y27" s="222">
        <f t="shared" si="37"/>
        <v>3.0402269504341752E-2</v>
      </c>
      <c r="Z27" s="217">
        <f t="shared" si="17"/>
        <v>-179</v>
      </c>
      <c r="AA27" s="222">
        <f t="shared" si="18"/>
        <v>-1.6761285446209376E-3</v>
      </c>
      <c r="AB27" s="222">
        <f t="shared" si="19"/>
        <v>3.0402269504341752E-2</v>
      </c>
      <c r="AC27" s="222">
        <f t="shared" si="20"/>
        <v>-3.4779707121147529E-2</v>
      </c>
      <c r="AD27" s="222">
        <f t="shared" si="21"/>
        <v>-1.3506545360924202E-3</v>
      </c>
      <c r="AE27" s="222">
        <f t="shared" si="22"/>
        <v>1.8242676758670308E-6</v>
      </c>
      <c r="AF27" s="217">
        <f t="shared" si="23"/>
        <v>-3.4779707121147529E-2</v>
      </c>
      <c r="AG27" s="293">
        <f t="shared" si="24"/>
        <v>1.8242676758670308E-6</v>
      </c>
      <c r="AH27" s="217">
        <f t="shared" si="25"/>
        <v>-3.3429052585055109E-2</v>
      </c>
      <c r="AI27" s="217">
        <f t="shared" si="26"/>
        <v>0.73083951856099594</v>
      </c>
      <c r="AJ27" s="217">
        <f t="shared" si="27"/>
        <v>-0.4754466952187042</v>
      </c>
      <c r="AK27" s="217">
        <f t="shared" si="28"/>
        <v>1.6436950152578362E-2</v>
      </c>
      <c r="AL27" s="217">
        <f t="shared" si="29"/>
        <v>3.0806009239013217</v>
      </c>
      <c r="AM27" s="217">
        <f t="shared" si="30"/>
        <v>32.78116513917508</v>
      </c>
      <c r="AN27" s="222">
        <f t="shared" si="31"/>
        <v>21.910749020723038</v>
      </c>
      <c r="AO27" s="222">
        <f t="shared" si="31"/>
        <v>21.91073866554385</v>
      </c>
      <c r="AP27" s="222">
        <f t="shared" si="31"/>
        <v>21.910777190565991</v>
      </c>
      <c r="AQ27" s="222">
        <f t="shared" si="31"/>
        <v>21.910633862906192</v>
      </c>
      <c r="AR27" s="222">
        <f t="shared" si="31"/>
        <v>21.911167087669988</v>
      </c>
      <c r="AS27" s="222">
        <f t="shared" si="31"/>
        <v>21.909183204353301</v>
      </c>
      <c r="AT27" s="222">
        <f t="shared" si="31"/>
        <v>21.916562745596266</v>
      </c>
      <c r="AU27" s="222">
        <f t="shared" si="32"/>
        <v>21.889088891184858</v>
      </c>
      <c r="AV27" s="217"/>
      <c r="AW27" s="217">
        <v>-8750</v>
      </c>
      <c r="AX27" s="217">
        <f t="shared" si="1"/>
        <v>7.1068062707992263E-2</v>
      </c>
      <c r="AY27" s="217">
        <f t="shared" si="2"/>
        <v>0.12696021242183808</v>
      </c>
      <c r="AZ27" s="217">
        <f t="shared" si="3"/>
        <v>-5.5892149713845811E-2</v>
      </c>
      <c r="BA27" s="217">
        <f t="shared" si="4"/>
        <v>0.95719856437525108</v>
      </c>
      <c r="BB27" s="217">
        <f t="shared" si="5"/>
        <v>-0.96240258059734796</v>
      </c>
      <c r="BC27" s="217">
        <f t="shared" si="6"/>
        <v>1.7301930375126211</v>
      </c>
      <c r="BD27" s="217">
        <f t="shared" si="7"/>
        <v>1.1736000654028211</v>
      </c>
      <c r="BE27" s="217">
        <f t="shared" si="35"/>
        <v>20.304191202425947</v>
      </c>
      <c r="BF27" s="217">
        <f t="shared" si="35"/>
        <v>20.304191201870342</v>
      </c>
      <c r="BG27" s="217">
        <f t="shared" si="35"/>
        <v>20.304191184093199</v>
      </c>
      <c r="BH27" s="217">
        <f t="shared" si="35"/>
        <v>20.304190615295422</v>
      </c>
      <c r="BI27" s="217">
        <f t="shared" si="35"/>
        <v>20.304172417496272</v>
      </c>
      <c r="BJ27" s="217">
        <f t="shared" si="35"/>
        <v>20.303591697425045</v>
      </c>
      <c r="BK27" s="217">
        <f t="shared" si="35"/>
        <v>20.286369387756931</v>
      </c>
      <c r="BL27" s="217">
        <f t="shared" si="9"/>
        <v>20.036346588100493</v>
      </c>
      <c r="BM27" s="217"/>
      <c r="BN27" s="217"/>
      <c r="BO27" s="217"/>
      <c r="BP27" s="217"/>
      <c r="BQ27" s="217"/>
      <c r="BR27" s="217"/>
      <c r="BS27" s="217"/>
    </row>
    <row r="28" spans="1:71" s="222" customFormat="1" ht="12.95" customHeight="1">
      <c r="A28" s="21" t="s">
        <v>147</v>
      </c>
      <c r="B28" s="220" t="s">
        <v>146</v>
      </c>
      <c r="C28" s="290">
        <v>53058.146399999998</v>
      </c>
      <c r="D28" s="290">
        <v>1E-4</v>
      </c>
      <c r="E28" s="222">
        <f t="shared" si="12"/>
        <v>0.50006425088489814</v>
      </c>
      <c r="F28" s="222">
        <f t="shared" si="33"/>
        <v>0.5</v>
      </c>
      <c r="G28" s="222">
        <f t="shared" si="13"/>
        <v>2.35385014093481E-5</v>
      </c>
      <c r="K28" s="222">
        <f t="shared" si="36"/>
        <v>2.35385014093481E-5</v>
      </c>
      <c r="P28" s="291">
        <f t="shared" si="14"/>
        <v>3.0654513829034592E-2</v>
      </c>
      <c r="Q28" s="292">
        <f t="shared" si="15"/>
        <v>38039.646399999998</v>
      </c>
      <c r="R28" s="222">
        <f t="shared" si="16"/>
        <v>9.3825664952158641E-4</v>
      </c>
      <c r="S28" s="293">
        <v>1</v>
      </c>
      <c r="T28" s="222">
        <f t="shared" si="34"/>
        <v>9.3825664952158641E-4</v>
      </c>
      <c r="U28" s="221"/>
      <c r="Y28" s="222">
        <f t="shared" si="37"/>
        <v>3.1690754043477355E-2</v>
      </c>
      <c r="Z28" s="217">
        <f t="shared" si="17"/>
        <v>0.5</v>
      </c>
      <c r="AA28" s="222">
        <f t="shared" si="18"/>
        <v>-1.0127017130334148E-3</v>
      </c>
      <c r="AB28" s="222">
        <f t="shared" si="19"/>
        <v>3.1690754043477355E-2</v>
      </c>
      <c r="AC28" s="222">
        <f t="shared" si="20"/>
        <v>-3.0630975327625244E-2</v>
      </c>
      <c r="AD28" s="222">
        <f t="shared" si="21"/>
        <v>1.0362402144427629E-3</v>
      </c>
      <c r="AE28" s="222">
        <f t="shared" si="22"/>
        <v>1.0737937820283833E-6</v>
      </c>
      <c r="AF28" s="217">
        <f t="shared" si="23"/>
        <v>-3.0630975327625244E-2</v>
      </c>
      <c r="AG28" s="293">
        <f t="shared" si="24"/>
        <v>1.0737937820283833E-6</v>
      </c>
      <c r="AH28" s="217">
        <f t="shared" si="25"/>
        <v>-3.1667215542068007E-2</v>
      </c>
      <c r="AI28" s="217">
        <f t="shared" si="26"/>
        <v>0.7305306615408278</v>
      </c>
      <c r="AJ28" s="217">
        <f t="shared" si="27"/>
        <v>-0.45491162491389286</v>
      </c>
      <c r="AK28" s="217">
        <f t="shared" si="28"/>
        <v>1.0188902255440202E-2</v>
      </c>
      <c r="AL28" s="217">
        <f t="shared" si="29"/>
        <v>3.1037996680049114</v>
      </c>
      <c r="AM28" s="217">
        <f t="shared" si="30"/>
        <v>52.913574086783427</v>
      </c>
      <c r="AN28" s="222">
        <f t="shared" si="31"/>
        <v>21.94132268115542</v>
      </c>
      <c r="AO28" s="222">
        <f t="shared" si="31"/>
        <v>21.941316176364644</v>
      </c>
      <c r="AP28" s="222">
        <f t="shared" si="31"/>
        <v>21.941340328356027</v>
      </c>
      <c r="AQ28" s="222">
        <f t="shared" si="31"/>
        <v>21.941250652967312</v>
      </c>
      <c r="AR28" s="222">
        <f t="shared" si="31"/>
        <v>21.941583612121747</v>
      </c>
      <c r="AS28" s="222">
        <f t="shared" si="31"/>
        <v>21.940347327448343</v>
      </c>
      <c r="AT28" s="222">
        <f t="shared" si="31"/>
        <v>21.944937303290796</v>
      </c>
      <c r="AU28" s="222">
        <f t="shared" si="32"/>
        <v>21.927890342987872</v>
      </c>
      <c r="AV28" s="217"/>
      <c r="AW28" s="217">
        <v>-8500</v>
      </c>
      <c r="AX28" s="217">
        <f t="shared" si="1"/>
        <v>6.5229172576865835E-2</v>
      </c>
      <c r="AY28" s="217">
        <f t="shared" si="2"/>
        <v>0.12299721161585166</v>
      </c>
      <c r="AZ28" s="217">
        <f t="shared" si="3"/>
        <v>-5.7768039038985822E-2</v>
      </c>
      <c r="BA28" s="217">
        <f t="shared" si="4"/>
        <v>0.94272967304663757</v>
      </c>
      <c r="BB28" s="217">
        <f t="shared" si="5"/>
        <v>-0.97579436284988352</v>
      </c>
      <c r="BC28" s="217">
        <f t="shared" si="6"/>
        <v>1.7848044364597972</v>
      </c>
      <c r="BD28" s="217">
        <f t="shared" si="7"/>
        <v>1.2406812733683625</v>
      </c>
      <c r="BE28" s="217">
        <f t="shared" si="35"/>
        <v>20.359551218391459</v>
      </c>
      <c r="BF28" s="217">
        <f t="shared" si="35"/>
        <v>20.359551218373213</v>
      </c>
      <c r="BG28" s="217">
        <f t="shared" si="35"/>
        <v>20.359551217259781</v>
      </c>
      <c r="BH28" s="217">
        <f t="shared" si="35"/>
        <v>20.359551149308061</v>
      </c>
      <c r="BI28" s="217">
        <f t="shared" si="35"/>
        <v>20.359547002420321</v>
      </c>
      <c r="BJ28" s="217">
        <f t="shared" si="35"/>
        <v>20.359294462826039</v>
      </c>
      <c r="BK28" s="217">
        <f t="shared" si="35"/>
        <v>20.345502268861416</v>
      </c>
      <c r="BL28" s="217">
        <f t="shared" si="9"/>
        <v>20.090387607324747</v>
      </c>
      <c r="BM28" s="217"/>
      <c r="BN28" s="217"/>
      <c r="BO28" s="217"/>
      <c r="BP28" s="217"/>
      <c r="BQ28" s="217"/>
      <c r="BR28" s="217"/>
      <c r="BS28" s="217"/>
    </row>
    <row r="29" spans="1:71" s="222" customFormat="1" ht="12.95" customHeight="1">
      <c r="A29" s="21" t="s">
        <v>147</v>
      </c>
      <c r="B29" s="220"/>
      <c r="C29" s="290">
        <v>53108.155200000001</v>
      </c>
      <c r="D29" s="290">
        <v>2.9999999999999997E-4</v>
      </c>
      <c r="E29" s="222">
        <f t="shared" si="12"/>
        <v>137.00450262274211</v>
      </c>
      <c r="F29" s="222">
        <f t="shared" si="33"/>
        <v>137</v>
      </c>
      <c r="G29" s="222">
        <f t="shared" si="13"/>
        <v>1.6495490053785034E-3</v>
      </c>
      <c r="K29" s="222">
        <f t="shared" si="36"/>
        <v>1.6495490053785034E-3</v>
      </c>
      <c r="P29" s="291">
        <f t="shared" si="14"/>
        <v>2.9843823886984581E-2</v>
      </c>
      <c r="Q29" s="292">
        <f t="shared" si="15"/>
        <v>38089.655200000001</v>
      </c>
      <c r="R29" s="222">
        <f t="shared" si="16"/>
        <v>7.9491713609956339E-4</v>
      </c>
      <c r="S29" s="293">
        <v>1</v>
      </c>
      <c r="T29" s="222">
        <f t="shared" si="34"/>
        <v>7.9491713609956339E-4</v>
      </c>
      <c r="U29" s="221"/>
      <c r="Y29" s="222">
        <f t="shared" si="37"/>
        <v>3.1957491689525733E-2</v>
      </c>
      <c r="Z29" s="217">
        <f t="shared" si="17"/>
        <v>137</v>
      </c>
      <c r="AA29" s="222">
        <f t="shared" si="18"/>
        <v>-4.6411879716264787E-4</v>
      </c>
      <c r="AB29" s="222">
        <f t="shared" si="19"/>
        <v>3.1957491689525733E-2</v>
      </c>
      <c r="AC29" s="222">
        <f t="shared" si="20"/>
        <v>-2.8194274881606078E-2</v>
      </c>
      <c r="AD29" s="222">
        <f t="shared" si="21"/>
        <v>2.1136678025411512E-3</v>
      </c>
      <c r="AE29" s="222">
        <f t="shared" si="22"/>
        <v>4.467591579499139E-6</v>
      </c>
      <c r="AF29" s="217">
        <f t="shared" si="23"/>
        <v>-2.8194274881606078E-2</v>
      </c>
      <c r="AG29" s="293">
        <f t="shared" si="24"/>
        <v>4.467591579499139E-6</v>
      </c>
      <c r="AH29" s="217">
        <f t="shared" si="25"/>
        <v>-3.0307942684147229E-2</v>
      </c>
      <c r="AI29" s="217">
        <f t="shared" si="26"/>
        <v>0.73039291268994422</v>
      </c>
      <c r="AJ29" s="217">
        <f t="shared" si="27"/>
        <v>-0.43914083318001612</v>
      </c>
      <c r="AK29" s="217">
        <f t="shared" si="28"/>
        <v>5.4365955323856293E-3</v>
      </c>
      <c r="AL29" s="217">
        <f t="shared" si="29"/>
        <v>3.1214305024920468</v>
      </c>
      <c r="AM29" s="217">
        <f t="shared" si="30"/>
        <v>99.19240451026883</v>
      </c>
      <c r="AN29" s="222">
        <f t="shared" si="31"/>
        <v>21.964565325807978</v>
      </c>
      <c r="AO29" s="222">
        <f t="shared" si="31"/>
        <v>21.964561834371633</v>
      </c>
      <c r="AP29" s="222">
        <f t="shared" si="31"/>
        <v>21.964574786405755</v>
      </c>
      <c r="AQ29" s="222">
        <f t="shared" si="31"/>
        <v>21.964526738768736</v>
      </c>
      <c r="AR29" s="222">
        <f t="shared" si="31"/>
        <v>21.964704978835961</v>
      </c>
      <c r="AS29" s="222">
        <f t="shared" si="31"/>
        <v>21.96404376574403</v>
      </c>
      <c r="AT29" s="222">
        <f t="shared" si="31"/>
        <v>21.966496595505777</v>
      </c>
      <c r="AU29" s="222">
        <f t="shared" si="32"/>
        <v>21.957396739484317</v>
      </c>
      <c r="AV29" s="217"/>
      <c r="AW29" s="217">
        <v>-8250</v>
      </c>
      <c r="AX29" s="217">
        <f t="shared" si="1"/>
        <v>5.9662566992533243E-2</v>
      </c>
      <c r="AY29" s="217">
        <f t="shared" si="2"/>
        <v>0.11910547524386501</v>
      </c>
      <c r="AZ29" s="217">
        <f t="shared" si="3"/>
        <v>-5.9442908251331771E-2</v>
      </c>
      <c r="BA29" s="217">
        <f t="shared" si="4"/>
        <v>0.92885219035310795</v>
      </c>
      <c r="BB29" s="217">
        <f t="shared" si="5"/>
        <v>-0.9860083016160589</v>
      </c>
      <c r="BC29" s="217">
        <f t="shared" si="6"/>
        <v>1.8377982648390596</v>
      </c>
      <c r="BD29" s="217">
        <f t="shared" si="7"/>
        <v>1.3102685367434901</v>
      </c>
      <c r="BE29" s="217">
        <f t="shared" si="35"/>
        <v>20.414085226902728</v>
      </c>
      <c r="BF29" s="217">
        <f t="shared" si="35"/>
        <v>20.414085226902728</v>
      </c>
      <c r="BG29" s="217">
        <f t="shared" si="35"/>
        <v>20.414085226902579</v>
      </c>
      <c r="BH29" s="217">
        <f t="shared" si="35"/>
        <v>20.414085226813278</v>
      </c>
      <c r="BI29" s="217">
        <f t="shared" si="35"/>
        <v>20.414085173972698</v>
      </c>
      <c r="BJ29" s="217">
        <f t="shared" si="35"/>
        <v>20.414053984597523</v>
      </c>
      <c r="BK29" s="217">
        <f t="shared" si="35"/>
        <v>20.40389028630965</v>
      </c>
      <c r="BL29" s="217">
        <f t="shared" si="9"/>
        <v>20.144428626549004</v>
      </c>
      <c r="BM29" s="217"/>
      <c r="BN29" s="217"/>
      <c r="BO29" s="217"/>
      <c r="BP29" s="217"/>
      <c r="BQ29" s="217"/>
      <c r="BR29" s="217"/>
      <c r="BS29" s="217"/>
    </row>
    <row r="30" spans="1:71" s="222" customFormat="1" ht="12.95" customHeight="1">
      <c r="A30" s="86" t="s">
        <v>148</v>
      </c>
      <c r="B30" s="301" t="s">
        <v>83</v>
      </c>
      <c r="C30" s="302">
        <v>53251.580800000003</v>
      </c>
      <c r="D30" s="302">
        <v>1E-4</v>
      </c>
      <c r="E30" s="222">
        <f t="shared" si="12"/>
        <v>528.50021889959112</v>
      </c>
      <c r="F30" s="222">
        <f t="shared" si="33"/>
        <v>528.5</v>
      </c>
      <c r="G30" s="222">
        <f t="shared" si="13"/>
        <v>8.0194506153929979E-5</v>
      </c>
      <c r="K30" s="222">
        <f t="shared" si="36"/>
        <v>8.0194506153929979E-5</v>
      </c>
      <c r="P30" s="291">
        <f t="shared" si="14"/>
        <v>2.7636507938464644E-2</v>
      </c>
      <c r="Q30" s="292">
        <f t="shared" si="15"/>
        <v>38233.080800000003</v>
      </c>
      <c r="R30" s="222">
        <f t="shared" si="16"/>
        <v>7.5935040997974785E-4</v>
      </c>
      <c r="S30" s="293">
        <v>1</v>
      </c>
      <c r="T30" s="222">
        <f t="shared" si="34"/>
        <v>7.5935040997974785E-4</v>
      </c>
      <c r="U30" s="221"/>
      <c r="Y30" s="222">
        <f t="shared" si="37"/>
        <v>2.6401786784775179E-2</v>
      </c>
      <c r="Z30" s="217">
        <f t="shared" si="17"/>
        <v>528.5</v>
      </c>
      <c r="AA30" s="222">
        <f t="shared" si="18"/>
        <v>1.314915659843395E-3</v>
      </c>
      <c r="AB30" s="222">
        <f t="shared" si="19"/>
        <v>2.6401786784775179E-2</v>
      </c>
      <c r="AC30" s="222">
        <f t="shared" si="20"/>
        <v>-2.7556313432310714E-2</v>
      </c>
      <c r="AD30" s="222">
        <f t="shared" si="21"/>
        <v>-1.2347211536894651E-3</v>
      </c>
      <c r="AE30" s="222">
        <f t="shared" si="22"/>
        <v>1.5245363273682437E-6</v>
      </c>
      <c r="AF30" s="217">
        <f t="shared" si="23"/>
        <v>-2.7556313432310714E-2</v>
      </c>
      <c r="AG30" s="293">
        <f t="shared" si="24"/>
        <v>1.5245363273682437E-6</v>
      </c>
      <c r="AH30" s="217">
        <f t="shared" si="25"/>
        <v>-2.6321592278621249E-2</v>
      </c>
      <c r="AI30" s="217">
        <f t="shared" si="26"/>
        <v>0.73046264821875417</v>
      </c>
      <c r="AJ30" s="217">
        <f t="shared" si="27"/>
        <v>-0.39317880390426668</v>
      </c>
      <c r="AK30" s="217">
        <f t="shared" si="28"/>
        <v>-8.1947601275266999E-3</v>
      </c>
      <c r="AL30" s="217">
        <f t="shared" si="29"/>
        <v>-3.1111989566068026</v>
      </c>
      <c r="AM30" s="217">
        <f t="shared" si="30"/>
        <v>-65.798051350777513</v>
      </c>
      <c r="AN30" s="222">
        <f t="shared" si="31"/>
        <v>22.031220564815325</v>
      </c>
      <c r="AO30" s="222">
        <f t="shared" si="31"/>
        <v>22.031225811824807</v>
      </c>
      <c r="AP30" s="222">
        <f t="shared" si="31"/>
        <v>22.031206338461427</v>
      </c>
      <c r="AQ30" s="222">
        <f t="shared" si="31"/>
        <v>22.031278610540237</v>
      </c>
      <c r="AR30" s="222">
        <f t="shared" si="31"/>
        <v>22.031010386054092</v>
      </c>
      <c r="AS30" s="222">
        <f t="shared" si="31"/>
        <v>22.032005866335957</v>
      </c>
      <c r="AT30" s="222">
        <f t="shared" si="31"/>
        <v>22.028311466798058</v>
      </c>
      <c r="AU30" s="222">
        <f t="shared" si="32"/>
        <v>22.042024975589499</v>
      </c>
      <c r="AV30" s="217"/>
      <c r="AW30" s="217">
        <v>-8000</v>
      </c>
      <c r="AX30" s="217">
        <f t="shared" si="1"/>
        <v>5.4364421682413705E-2</v>
      </c>
      <c r="AY30" s="217">
        <f t="shared" si="2"/>
        <v>0.11528500330587813</v>
      </c>
      <c r="AZ30" s="217">
        <f t="shared" si="3"/>
        <v>-6.092058162346442E-2</v>
      </c>
      <c r="BA30" s="217">
        <f t="shared" si="4"/>
        <v>0.91556550157075556</v>
      </c>
      <c r="BB30" s="217">
        <f t="shared" si="5"/>
        <v>-0.99327821338639177</v>
      </c>
      <c r="BC30" s="217">
        <f t="shared" si="6"/>
        <v>1.8892648451697882</v>
      </c>
      <c r="BD30" s="217">
        <f t="shared" si="7"/>
        <v>1.3826368893684171</v>
      </c>
      <c r="BE30" s="217">
        <f t="shared" si="35"/>
        <v>20.467827700766865</v>
      </c>
      <c r="BF30" s="217">
        <f t="shared" si="35"/>
        <v>20.467827700768915</v>
      </c>
      <c r="BG30" s="217">
        <f t="shared" si="35"/>
        <v>20.467827700608826</v>
      </c>
      <c r="BH30" s="217">
        <f t="shared" si="35"/>
        <v>20.467827713118009</v>
      </c>
      <c r="BI30" s="217">
        <f t="shared" si="35"/>
        <v>20.46782673563834</v>
      </c>
      <c r="BJ30" s="217">
        <f t="shared" si="35"/>
        <v>20.467903056335619</v>
      </c>
      <c r="BK30" s="217">
        <f t="shared" si="35"/>
        <v>20.461520748079256</v>
      </c>
      <c r="BL30" s="217">
        <f t="shared" si="9"/>
        <v>20.198469645773258</v>
      </c>
      <c r="BM30" s="217"/>
      <c r="BN30" s="217"/>
      <c r="BO30" s="217"/>
      <c r="BP30" s="217"/>
      <c r="BQ30" s="217"/>
      <c r="BR30" s="217"/>
      <c r="BS30" s="217"/>
    </row>
    <row r="31" spans="1:71" s="222" customFormat="1" ht="12.95" customHeight="1">
      <c r="A31" s="86" t="s">
        <v>148</v>
      </c>
      <c r="B31" s="301" t="s">
        <v>83</v>
      </c>
      <c r="C31" s="302">
        <v>53283.455600000001</v>
      </c>
      <c r="D31" s="302">
        <v>1E-4</v>
      </c>
      <c r="E31" s="222">
        <f t="shared" si="12"/>
        <v>615.50593933708785</v>
      </c>
      <c r="F31" s="222">
        <f t="shared" si="33"/>
        <v>615.5</v>
      </c>
      <c r="G31" s="222">
        <f t="shared" si="13"/>
        <v>2.1758935035904869E-3</v>
      </c>
      <c r="K31" s="222">
        <f t="shared" si="36"/>
        <v>2.1758935035904869E-3</v>
      </c>
      <c r="P31" s="291">
        <f t="shared" si="14"/>
        <v>2.716972690527953E-2</v>
      </c>
      <c r="Q31" s="292">
        <f t="shared" si="15"/>
        <v>38264.955600000001</v>
      </c>
      <c r="R31" s="222">
        <f t="shared" si="16"/>
        <v>6.2469170811138694E-4</v>
      </c>
      <c r="S31" s="293">
        <v>1</v>
      </c>
      <c r="T31" s="222">
        <f t="shared" si="34"/>
        <v>6.2469170811138694E-4</v>
      </c>
      <c r="U31" s="221"/>
      <c r="Y31" s="222">
        <f t="shared" si="37"/>
        <v>2.7594941541622033E-2</v>
      </c>
      <c r="Z31" s="217">
        <f t="shared" si="17"/>
        <v>615.5</v>
      </c>
      <c r="AA31" s="222">
        <f t="shared" si="18"/>
        <v>1.7506788672479838E-3</v>
      </c>
      <c r="AB31" s="222">
        <f t="shared" si="19"/>
        <v>2.7594941541622033E-2</v>
      </c>
      <c r="AC31" s="222">
        <f t="shared" si="20"/>
        <v>-2.4993833401689043E-2</v>
      </c>
      <c r="AD31" s="222">
        <f t="shared" si="21"/>
        <v>4.2521463634250314E-4</v>
      </c>
      <c r="AE31" s="222">
        <f t="shared" si="22"/>
        <v>1.808074869598872E-7</v>
      </c>
      <c r="AF31" s="217">
        <f t="shared" si="23"/>
        <v>-2.4993833401689043E-2</v>
      </c>
      <c r="AG31" s="293">
        <f t="shared" si="24"/>
        <v>1.808074869598872E-7</v>
      </c>
      <c r="AH31" s="217">
        <f t="shared" si="25"/>
        <v>-2.5419048038031546E-2</v>
      </c>
      <c r="AI31" s="217">
        <f t="shared" si="26"/>
        <v>0.73057177112617278</v>
      </c>
      <c r="AJ31" s="217">
        <f t="shared" si="27"/>
        <v>-0.38282029029906511</v>
      </c>
      <c r="AK31" s="217">
        <f t="shared" si="28"/>
        <v>-1.1223528175551105E-2</v>
      </c>
      <c r="AL31" s="217">
        <f t="shared" si="29"/>
        <v>-3.0999598857842314</v>
      </c>
      <c r="AM31" s="217">
        <f t="shared" si="30"/>
        <v>-48.032144289993923</v>
      </c>
      <c r="AN31" s="222">
        <f t="shared" ref="AN31:AT40" si="38">$AU31+$AB$7*SIN(AO31)</f>
        <v>22.046035769858108</v>
      </c>
      <c r="AO31" s="222">
        <f t="shared" si="38"/>
        <v>22.046042922521032</v>
      </c>
      <c r="AP31" s="222">
        <f t="shared" si="38"/>
        <v>22.046016357966558</v>
      </c>
      <c r="AQ31" s="222">
        <f t="shared" si="38"/>
        <v>22.046115017299471</v>
      </c>
      <c r="AR31" s="222">
        <f t="shared" si="38"/>
        <v>22.045748604511196</v>
      </c>
      <c r="AS31" s="222">
        <f t="shared" si="38"/>
        <v>22.047109469363669</v>
      </c>
      <c r="AT31" s="222">
        <f t="shared" si="38"/>
        <v>22.042055691268693</v>
      </c>
      <c r="AU31" s="222">
        <f t="shared" si="32"/>
        <v>22.060831250279541</v>
      </c>
      <c r="AV31" s="217"/>
      <c r="AW31" s="217">
        <v>-7750</v>
      </c>
      <c r="AX31" s="217">
        <f t="shared" si="1"/>
        <v>4.9330554634378403E-2</v>
      </c>
      <c r="AY31" s="217">
        <f t="shared" si="2"/>
        <v>0.11153579580189101</v>
      </c>
      <c r="AZ31" s="217">
        <f t="shared" si="3"/>
        <v>-6.2205241167512602E-2</v>
      </c>
      <c r="BA31" s="217">
        <f t="shared" si="4"/>
        <v>0.90286459995865731</v>
      </c>
      <c r="BB31" s="217">
        <f t="shared" si="5"/>
        <v>-0.99782377630972852</v>
      </c>
      <c r="BC31" s="217">
        <f t="shared" si="6"/>
        <v>1.9392912638679085</v>
      </c>
      <c r="BD31" s="217">
        <f t="shared" si="7"/>
        <v>1.4580927881111645</v>
      </c>
      <c r="BE31" s="217">
        <f t="shared" si="35"/>
        <v>20.520812943655336</v>
      </c>
      <c r="BF31" s="217">
        <f t="shared" si="35"/>
        <v>20.52081294369102</v>
      </c>
      <c r="BG31" s="217">
        <f t="shared" si="35"/>
        <v>20.520812942371656</v>
      </c>
      <c r="BH31" s="217">
        <f t="shared" si="35"/>
        <v>20.520812991155843</v>
      </c>
      <c r="BI31" s="217">
        <f t="shared" si="35"/>
        <v>20.520811187316962</v>
      </c>
      <c r="BJ31" s="217">
        <f t="shared" si="35"/>
        <v>20.520877864414331</v>
      </c>
      <c r="BK31" s="217">
        <f t="shared" si="35"/>
        <v>20.518383173999151</v>
      </c>
      <c r="BL31" s="217">
        <f t="shared" si="9"/>
        <v>20.252510664997512</v>
      </c>
      <c r="BM31" s="217"/>
      <c r="BN31" s="217"/>
      <c r="BO31" s="217"/>
      <c r="BP31" s="217"/>
      <c r="BQ31" s="217"/>
      <c r="BR31" s="217"/>
      <c r="BS31" s="217"/>
    </row>
    <row r="32" spans="1:71" s="222" customFormat="1" ht="12.95" customHeight="1">
      <c r="A32" s="217" t="s">
        <v>484</v>
      </c>
      <c r="B32" s="220" t="s">
        <v>83</v>
      </c>
      <c r="C32" s="296">
        <v>53300.309600000001</v>
      </c>
      <c r="D32" s="296">
        <v>1.2999999999999999E-3</v>
      </c>
      <c r="E32" s="297">
        <f t="shared" si="12"/>
        <v>661.51075857528281</v>
      </c>
      <c r="F32" s="297">
        <f t="shared" si="33"/>
        <v>661.5</v>
      </c>
      <c r="G32" s="222">
        <f t="shared" si="13"/>
        <v>3.9414355051121674E-3</v>
      </c>
      <c r="K32" s="222">
        <f t="shared" si="36"/>
        <v>3.9414355051121674E-3</v>
      </c>
      <c r="P32" s="291">
        <f t="shared" si="14"/>
        <v>2.6926411107064632E-2</v>
      </c>
      <c r="Q32" s="292">
        <f t="shared" si="15"/>
        <v>38281.809600000001</v>
      </c>
      <c r="R32" s="222">
        <f t="shared" si="16"/>
        <v>5.2830910342235003E-4</v>
      </c>
      <c r="S32" s="293">
        <v>0.3</v>
      </c>
      <c r="T32" s="222">
        <f t="shared" si="34"/>
        <v>1.58492731026705E-4</v>
      </c>
      <c r="U32" s="221"/>
      <c r="Y32" s="222">
        <f t="shared" si="37"/>
        <v>2.8880947930790931E-2</v>
      </c>
      <c r="Z32" s="217">
        <f t="shared" si="17"/>
        <v>661.5</v>
      </c>
      <c r="AA32" s="222">
        <f t="shared" si="18"/>
        <v>1.9868986813858687E-3</v>
      </c>
      <c r="AB32" s="222">
        <f t="shared" si="19"/>
        <v>2.8880947930790931E-2</v>
      </c>
      <c r="AC32" s="222">
        <f t="shared" si="20"/>
        <v>-2.2984975601952465E-2</v>
      </c>
      <c r="AD32" s="222">
        <f t="shared" si="21"/>
        <v>1.9545368237262987E-3</v>
      </c>
      <c r="AE32" s="222">
        <f t="shared" si="22"/>
        <v>1.1460642585906266E-6</v>
      </c>
      <c r="AF32" s="217">
        <f t="shared" si="23"/>
        <v>-2.2984975601952465E-2</v>
      </c>
      <c r="AG32" s="293">
        <f t="shared" si="24"/>
        <v>3.8202141953020886E-6</v>
      </c>
      <c r="AH32" s="217">
        <f t="shared" si="25"/>
        <v>-2.4939512425678764E-2</v>
      </c>
      <c r="AI32" s="217">
        <f t="shared" si="26"/>
        <v>0.73064324299798777</v>
      </c>
      <c r="AJ32" s="217">
        <f t="shared" si="27"/>
        <v>-0.37732235523275121</v>
      </c>
      <c r="AK32" s="217">
        <f t="shared" si="28"/>
        <v>-1.2824802382638242E-2</v>
      </c>
      <c r="AL32" s="217">
        <f t="shared" si="29"/>
        <v>-3.0940158838744209</v>
      </c>
      <c r="AM32" s="217">
        <f t="shared" si="30"/>
        <v>-42.029392486294761</v>
      </c>
      <c r="AN32" s="222">
        <f t="shared" si="38"/>
        <v>22.053870089822045</v>
      </c>
      <c r="AO32" s="222">
        <f t="shared" si="38"/>
        <v>22.053878237883318</v>
      </c>
      <c r="AP32" s="222">
        <f t="shared" si="38"/>
        <v>22.053847962522511</v>
      </c>
      <c r="AQ32" s="222">
        <f t="shared" si="38"/>
        <v>22.053960455520354</v>
      </c>
      <c r="AR32" s="222">
        <f t="shared" si="38"/>
        <v>22.053542473603752</v>
      </c>
      <c r="AS32" s="222">
        <f t="shared" si="38"/>
        <v>22.055095593765838</v>
      </c>
      <c r="AT32" s="222">
        <f t="shared" si="38"/>
        <v>22.049325322565387</v>
      </c>
      <c r="AU32" s="222">
        <f t="shared" si="32"/>
        <v>22.070774797816803</v>
      </c>
      <c r="AV32" s="217"/>
      <c r="AW32" s="217">
        <v>-7500</v>
      </c>
      <c r="AX32" s="217">
        <f t="shared" si="1"/>
        <v>4.455651238345805E-2</v>
      </c>
      <c r="AY32" s="217">
        <f t="shared" si="2"/>
        <v>0.10785785273190363</v>
      </c>
      <c r="AZ32" s="217">
        <f t="shared" si="3"/>
        <v>-6.3301340348445576E-2</v>
      </c>
      <c r="BA32" s="217">
        <f t="shared" si="4"/>
        <v>0.89074108998975488</v>
      </c>
      <c r="BB32" s="217">
        <f t="shared" si="5"/>
        <v>-0.9998500953244005</v>
      </c>
      <c r="BC32" s="217">
        <f t="shared" si="6"/>
        <v>1.9879610948534656</v>
      </c>
      <c r="BD32" s="217">
        <f t="shared" si="7"/>
        <v>1.5369792415964707</v>
      </c>
      <c r="BE32" s="217">
        <f t="shared" ref="BE32:BK41" si="39">$BL32+$AB$7*SIN(BF32)</f>
        <v>20.573074864268065</v>
      </c>
      <c r="BF32" s="217">
        <f t="shared" si="39"/>
        <v>20.573074864098661</v>
      </c>
      <c r="BG32" s="217">
        <f t="shared" si="39"/>
        <v>20.573074868228048</v>
      </c>
      <c r="BH32" s="217">
        <f t="shared" si="39"/>
        <v>20.573074767569125</v>
      </c>
      <c r="BI32" s="217">
        <f t="shared" si="39"/>
        <v>20.573077221236726</v>
      </c>
      <c r="BJ32" s="217">
        <f t="shared" si="39"/>
        <v>20.573017399348306</v>
      </c>
      <c r="BK32" s="217">
        <f t="shared" si="39"/>
        <v>20.57446932634873</v>
      </c>
      <c r="BL32" s="217">
        <f t="shared" si="9"/>
        <v>20.30655168422177</v>
      </c>
      <c r="BM32" s="217"/>
      <c r="BN32" s="217"/>
      <c r="BO32" s="217"/>
      <c r="BP32" s="217"/>
      <c r="BQ32" s="217"/>
      <c r="BR32" s="217"/>
      <c r="BS32" s="217"/>
    </row>
    <row r="33" spans="1:71" s="222" customFormat="1" ht="12.95" customHeight="1">
      <c r="A33" s="217" t="s">
        <v>484</v>
      </c>
      <c r="B33" s="220" t="s">
        <v>83</v>
      </c>
      <c r="C33" s="296">
        <v>53300.312599999997</v>
      </c>
      <c r="D33" s="296">
        <v>1.9E-3</v>
      </c>
      <c r="E33" s="297">
        <f t="shared" si="12"/>
        <v>661.51894740034368</v>
      </c>
      <c r="F33" s="297">
        <f t="shared" si="33"/>
        <v>661.5</v>
      </c>
      <c r="G33" s="222">
        <f t="shared" si="13"/>
        <v>6.9414355020853691E-3</v>
      </c>
      <c r="K33" s="222">
        <f t="shared" si="36"/>
        <v>6.9414355020853691E-3</v>
      </c>
      <c r="P33" s="291">
        <f t="shared" si="14"/>
        <v>2.6926411107064632E-2</v>
      </c>
      <c r="Q33" s="292">
        <f t="shared" si="15"/>
        <v>38281.812599999997</v>
      </c>
      <c r="R33" s="222">
        <f t="shared" si="16"/>
        <v>3.9939924993161624E-4</v>
      </c>
      <c r="S33" s="293">
        <v>0.3</v>
      </c>
      <c r="T33" s="222">
        <f t="shared" si="34"/>
        <v>1.1981977497948487E-4</v>
      </c>
      <c r="U33" s="221"/>
      <c r="Y33" s="222">
        <f t="shared" si="37"/>
        <v>3.1880947927764136E-2</v>
      </c>
      <c r="Z33" s="217">
        <f t="shared" si="17"/>
        <v>661.5</v>
      </c>
      <c r="AA33" s="222">
        <f t="shared" si="18"/>
        <v>1.9868986813858687E-3</v>
      </c>
      <c r="AB33" s="222">
        <f t="shared" si="19"/>
        <v>3.1880947927764136E-2</v>
      </c>
      <c r="AC33" s="222">
        <f t="shared" si="20"/>
        <v>-1.9984975604979263E-2</v>
      </c>
      <c r="AD33" s="222">
        <f t="shared" si="21"/>
        <v>4.9545368206995004E-3</v>
      </c>
      <c r="AE33" s="222">
        <f t="shared" si="22"/>
        <v>7.3642305323001342E-6</v>
      </c>
      <c r="AF33" s="217">
        <f t="shared" si="23"/>
        <v>-1.9984975604979263E-2</v>
      </c>
      <c r="AG33" s="293">
        <f t="shared" si="24"/>
        <v>2.4547435107667114E-5</v>
      </c>
      <c r="AH33" s="217">
        <f t="shared" si="25"/>
        <v>-2.4939512425678764E-2</v>
      </c>
      <c r="AI33" s="217">
        <f t="shared" si="26"/>
        <v>0.73064324299798777</v>
      </c>
      <c r="AJ33" s="217">
        <f t="shared" si="27"/>
        <v>-0.37732235523275121</v>
      </c>
      <c r="AK33" s="217">
        <f t="shared" si="28"/>
        <v>-1.2824802382638242E-2</v>
      </c>
      <c r="AL33" s="217">
        <f t="shared" si="29"/>
        <v>-3.0940158838744209</v>
      </c>
      <c r="AM33" s="217">
        <f t="shared" si="30"/>
        <v>-42.029392486294761</v>
      </c>
      <c r="AN33" s="222">
        <f t="shared" si="38"/>
        <v>22.053870089822045</v>
      </c>
      <c r="AO33" s="222">
        <f t="shared" si="38"/>
        <v>22.053878237883318</v>
      </c>
      <c r="AP33" s="222">
        <f t="shared" si="38"/>
        <v>22.053847962522511</v>
      </c>
      <c r="AQ33" s="222">
        <f t="shared" si="38"/>
        <v>22.053960455520354</v>
      </c>
      <c r="AR33" s="222">
        <f t="shared" si="38"/>
        <v>22.053542473603752</v>
      </c>
      <c r="AS33" s="222">
        <f t="shared" si="38"/>
        <v>22.055095593765838</v>
      </c>
      <c r="AT33" s="222">
        <f t="shared" si="38"/>
        <v>22.049325322565387</v>
      </c>
      <c r="AU33" s="222">
        <f t="shared" si="32"/>
        <v>22.070774797816803</v>
      </c>
      <c r="AV33" s="217"/>
      <c r="AW33" s="217">
        <v>-7250</v>
      </c>
      <c r="AX33" s="217">
        <f t="shared" si="1"/>
        <v>4.0037642299662293E-2</v>
      </c>
      <c r="AY33" s="217">
        <f t="shared" si="2"/>
        <v>0.10425117409591603</v>
      </c>
      <c r="AZ33" s="217">
        <f t="shared" si="3"/>
        <v>-6.4213531796253734E-2</v>
      </c>
      <c r="BA33" s="217">
        <f t="shared" si="4"/>
        <v>0.87918402327115341</v>
      </c>
      <c r="BB33" s="217">
        <f t="shared" si="5"/>
        <v>-0.99954769309044045</v>
      </c>
      <c r="BC33" s="217">
        <f t="shared" si="6"/>
        <v>2.035354247267029</v>
      </c>
      <c r="BD33" s="217">
        <f t="shared" si="7"/>
        <v>1.6196819714546418</v>
      </c>
      <c r="BE33" s="217">
        <f t="shared" si="39"/>
        <v>20.624646804054318</v>
      </c>
      <c r="BF33" s="217">
        <f t="shared" si="39"/>
        <v>20.624646801373554</v>
      </c>
      <c r="BG33" s="217">
        <f t="shared" si="39"/>
        <v>20.624646850374877</v>
      </c>
      <c r="BH33" s="217">
        <f t="shared" si="39"/>
        <v>20.624645954685398</v>
      </c>
      <c r="BI33" s="217">
        <f t="shared" si="39"/>
        <v>20.624662326277036</v>
      </c>
      <c r="BJ33" s="217">
        <f t="shared" si="39"/>
        <v>20.624362878482994</v>
      </c>
      <c r="BK33" s="217">
        <f t="shared" si="39"/>
        <v>20.629773233909674</v>
      </c>
      <c r="BL33" s="217">
        <f t="shared" si="9"/>
        <v>20.360592703446024</v>
      </c>
      <c r="BM33" s="217"/>
      <c r="BN33" s="217"/>
      <c r="BO33" s="217"/>
      <c r="BP33" s="217"/>
      <c r="BQ33" s="217"/>
      <c r="BR33" s="217"/>
      <c r="BS33" s="217"/>
    </row>
    <row r="34" spans="1:71" s="222" customFormat="1" ht="12.95" customHeight="1">
      <c r="A34" s="89" t="s">
        <v>149</v>
      </c>
      <c r="B34" s="90" t="s">
        <v>83</v>
      </c>
      <c r="C34" s="91">
        <v>53315.694900000002</v>
      </c>
      <c r="D34" s="21">
        <v>2.9999999999999997E-4</v>
      </c>
      <c r="E34" s="222">
        <f t="shared" si="12"/>
        <v>703.50660202048914</v>
      </c>
      <c r="F34" s="222">
        <f t="shared" si="33"/>
        <v>703.5</v>
      </c>
      <c r="G34" s="222">
        <f t="shared" si="13"/>
        <v>2.418669500912074E-3</v>
      </c>
      <c r="K34" s="222">
        <f t="shared" si="36"/>
        <v>2.418669500912074E-3</v>
      </c>
      <c r="P34" s="291">
        <f t="shared" si="14"/>
        <v>2.6706360351131182E-2</v>
      </c>
      <c r="Q34" s="292">
        <f t="shared" si="15"/>
        <v>38297.194900000002</v>
      </c>
      <c r="R34" s="222">
        <f t="shared" si="16"/>
        <v>5.8989192683581691E-4</v>
      </c>
      <c r="S34" s="293">
        <v>1</v>
      </c>
      <c r="T34" s="222">
        <f t="shared" si="34"/>
        <v>5.8989192683581691E-4</v>
      </c>
      <c r="U34" s="221"/>
      <c r="Y34" s="222">
        <f t="shared" si="37"/>
        <v>2.6918963621695515E-2</v>
      </c>
      <c r="Z34" s="217">
        <f t="shared" si="17"/>
        <v>703.5</v>
      </c>
      <c r="AA34" s="222">
        <f t="shared" si="18"/>
        <v>2.2060662303477405E-3</v>
      </c>
      <c r="AB34" s="222">
        <f t="shared" si="19"/>
        <v>2.6918963621695515E-2</v>
      </c>
      <c r="AC34" s="222">
        <f t="shared" si="20"/>
        <v>-2.4287690850219108E-2</v>
      </c>
      <c r="AD34" s="222">
        <f t="shared" si="21"/>
        <v>2.1260327056433354E-4</v>
      </c>
      <c r="AE34" s="222">
        <f t="shared" si="22"/>
        <v>4.5200150654651207E-8</v>
      </c>
      <c r="AF34" s="217">
        <f t="shared" si="23"/>
        <v>-2.4287690850219108E-2</v>
      </c>
      <c r="AG34" s="293">
        <f t="shared" si="24"/>
        <v>4.5200150654651207E-8</v>
      </c>
      <c r="AH34" s="217">
        <f t="shared" si="25"/>
        <v>-2.4500294120783441E-2</v>
      </c>
      <c r="AI34" s="217">
        <f t="shared" si="26"/>
        <v>0.73071682677506322</v>
      </c>
      <c r="AJ34" s="217">
        <f t="shared" si="27"/>
        <v>-0.37228985038972212</v>
      </c>
      <c r="AK34" s="217">
        <f t="shared" si="28"/>
        <v>-1.4286732191213517E-2</v>
      </c>
      <c r="AL34" s="217">
        <f t="shared" si="29"/>
        <v>-3.0885876705659503</v>
      </c>
      <c r="AM34" s="217">
        <f t="shared" si="30"/>
        <v>-37.723466913830059</v>
      </c>
      <c r="AN34" s="222">
        <f t="shared" si="38"/>
        <v>22.06102387807163</v>
      </c>
      <c r="AO34" s="222">
        <f t="shared" si="38"/>
        <v>22.061032926266865</v>
      </c>
      <c r="AP34" s="222">
        <f t="shared" si="38"/>
        <v>22.060999290352278</v>
      </c>
      <c r="AQ34" s="222">
        <f t="shared" si="38"/>
        <v>22.061124329472364</v>
      </c>
      <c r="AR34" s="222">
        <f t="shared" si="38"/>
        <v>22.06065951095627</v>
      </c>
      <c r="AS34" s="222">
        <f t="shared" si="38"/>
        <v>22.062387496995211</v>
      </c>
      <c r="AT34" s="222">
        <f t="shared" si="38"/>
        <v>22.055964657496741</v>
      </c>
      <c r="AU34" s="222">
        <f t="shared" si="32"/>
        <v>22.079853689046477</v>
      </c>
      <c r="AV34" s="217"/>
      <c r="AW34" s="217">
        <v>-7000</v>
      </c>
      <c r="AX34" s="217">
        <f t="shared" ref="AX34:AX65" si="40">AB$3+AB$4*AW34+AB$5*AW34^2+AZ34</f>
        <v>3.5769152681019531E-2</v>
      </c>
      <c r="AY34" s="217">
        <f t="shared" ref="AY34:AY65" si="41">AB$3+AB$4*AW34+AB$5*AW34^2</f>
        <v>0.10071575989392817</v>
      </c>
      <c r="AZ34" s="217">
        <f t="shared" ref="AZ34:AZ65" si="42">$AB$6*($AB$11/BA34*BB34+$AB$12)</f>
        <v>-6.4946607212908639E-2</v>
      </c>
      <c r="BA34" s="217">
        <f t="shared" ref="BA34:BA65" si="43">1+$AB$7*COS(BC34)</f>
        <v>0.86818058862383296</v>
      </c>
      <c r="BB34" s="217">
        <f t="shared" ref="BB34:BB65" si="44">SIN(BC34+RADIANS($AB$9))</f>
        <v>-0.99709280792758248</v>
      </c>
      <c r="BC34" s="217">
        <f t="shared" ref="BC34:BC65" si="45">2*ATAN(BD34)</f>
        <v>2.0815469093103696</v>
      </c>
      <c r="BD34" s="217">
        <f t="shared" ref="BD34:BD65" si="46">SQRT((1+$AB$7)/(1-$AB$7))*TAN(BE34/2)</f>
        <v>1.7066368493946202</v>
      </c>
      <c r="BE34" s="217">
        <f t="shared" si="39"/>
        <v>20.675561409466173</v>
      </c>
      <c r="BF34" s="217">
        <f t="shared" si="39"/>
        <v>20.675561395621227</v>
      </c>
      <c r="BG34" s="217">
        <f t="shared" si="39"/>
        <v>20.675561598997344</v>
      </c>
      <c r="BH34" s="217">
        <f t="shared" si="39"/>
        <v>20.675558611476465</v>
      </c>
      <c r="BI34" s="217">
        <f t="shared" si="39"/>
        <v>20.675602493627689</v>
      </c>
      <c r="BJ34" s="217">
        <f t="shared" si="39"/>
        <v>20.674957187608957</v>
      </c>
      <c r="BK34" s="217">
        <f t="shared" si="39"/>
        <v>20.684291209400282</v>
      </c>
      <c r="BL34" s="217">
        <f t="shared" ref="BL34:BL65" si="47">RADIANS($AB$9)+$AB$18*(AW34-AB$15)</f>
        <v>20.414633722670278</v>
      </c>
      <c r="BM34" s="217"/>
      <c r="BN34" s="217"/>
      <c r="BO34" s="217"/>
      <c r="BP34" s="217"/>
      <c r="BQ34" s="217"/>
      <c r="BR34" s="217"/>
      <c r="BS34" s="217"/>
    </row>
    <row r="35" spans="1:71" s="222" customFormat="1" ht="12.95" customHeight="1">
      <c r="A35" s="299" t="s">
        <v>430</v>
      </c>
      <c r="B35" s="300" t="s">
        <v>83</v>
      </c>
      <c r="C35" s="299">
        <v>53331.267500000075</v>
      </c>
      <c r="D35" s="299">
        <v>4.0000000000000002E-4</v>
      </c>
      <c r="E35" s="297">
        <f t="shared" si="12"/>
        <v>746.0137011110354</v>
      </c>
      <c r="F35" s="222">
        <f t="shared" si="33"/>
        <v>746</v>
      </c>
      <c r="G35" s="222">
        <f t="shared" si="13"/>
        <v>5.0194420764455572E-3</v>
      </c>
      <c r="K35" s="222">
        <f t="shared" si="36"/>
        <v>5.0194420764455572E-3</v>
      </c>
      <c r="P35" s="291">
        <f t="shared" si="14"/>
        <v>2.6485737370530196E-2</v>
      </c>
      <c r="Q35" s="292">
        <f t="shared" si="15"/>
        <v>38312.767500000075</v>
      </c>
      <c r="R35" s="222">
        <f t="shared" si="16"/>
        <v>4.6080183365284028E-4</v>
      </c>
      <c r="S35" s="293">
        <v>1</v>
      </c>
      <c r="T35" s="222">
        <f t="shared" si="34"/>
        <v>4.6080183365284028E-4</v>
      </c>
      <c r="U35" s="221"/>
      <c r="Y35" s="222">
        <f t="shared" si="37"/>
        <v>2.9073965054267629E-2</v>
      </c>
      <c r="Z35" s="217">
        <f t="shared" si="17"/>
        <v>746</v>
      </c>
      <c r="AA35" s="222">
        <f t="shared" si="18"/>
        <v>2.431214392708124E-3</v>
      </c>
      <c r="AB35" s="222">
        <f t="shared" si="19"/>
        <v>2.9073965054267629E-2</v>
      </c>
      <c r="AC35" s="222">
        <f t="shared" si="20"/>
        <v>-2.1466295294084638E-2</v>
      </c>
      <c r="AD35" s="222">
        <f t="shared" si="21"/>
        <v>2.5882276837374332E-3</v>
      </c>
      <c r="AE35" s="222">
        <f t="shared" si="22"/>
        <v>6.6989225428648386E-6</v>
      </c>
      <c r="AF35" s="217">
        <f t="shared" si="23"/>
        <v>-2.1466295294084638E-2</v>
      </c>
      <c r="AG35" s="293">
        <f t="shared" si="24"/>
        <v>6.6989225428648386E-6</v>
      </c>
      <c r="AH35" s="217">
        <f t="shared" si="25"/>
        <v>-2.4054522977822072E-2</v>
      </c>
      <c r="AI35" s="217">
        <f t="shared" si="26"/>
        <v>0.73079938186421378</v>
      </c>
      <c r="AJ35" s="217">
        <f t="shared" si="27"/>
        <v>-0.36718517580816673</v>
      </c>
      <c r="AK35" s="217">
        <f t="shared" si="28"/>
        <v>-1.5765953637678347E-2</v>
      </c>
      <c r="AL35" s="217">
        <f t="shared" si="29"/>
        <v>-3.0830936603489603</v>
      </c>
      <c r="AM35" s="217">
        <f t="shared" si="30"/>
        <v>-34.178872170791962</v>
      </c>
      <c r="AN35" s="222">
        <f t="shared" si="38"/>
        <v>22.068263606042315</v>
      </c>
      <c r="AO35" s="222">
        <f t="shared" si="38"/>
        <v>22.068273555668146</v>
      </c>
      <c r="AP35" s="222">
        <f t="shared" si="38"/>
        <v>22.068236549043455</v>
      </c>
      <c r="AQ35" s="222">
        <f t="shared" si="38"/>
        <v>22.068374191968044</v>
      </c>
      <c r="AR35" s="222">
        <f t="shared" si="38"/>
        <v>22.067862248464458</v>
      </c>
      <c r="AS35" s="222">
        <f t="shared" si="38"/>
        <v>22.069766453299295</v>
      </c>
      <c r="AT35" s="222">
        <f t="shared" si="38"/>
        <v>22.06268503731307</v>
      </c>
      <c r="AU35" s="222">
        <f t="shared" si="32"/>
        <v>22.089040662314602</v>
      </c>
      <c r="AV35" s="217"/>
      <c r="AW35" s="217">
        <v>-6750</v>
      </c>
      <c r="AX35" s="217">
        <f t="shared" si="40"/>
        <v>3.174616231751537E-2</v>
      </c>
      <c r="AY35" s="217">
        <f t="shared" si="41"/>
        <v>9.7251610125940108E-2</v>
      </c>
      <c r="AZ35" s="217">
        <f t="shared" si="42"/>
        <v>-6.5505447808424738E-2</v>
      </c>
      <c r="BA35" s="217">
        <f t="shared" si="43"/>
        <v>0.85771667684006303</v>
      </c>
      <c r="BB35" s="217">
        <f t="shared" si="44"/>
        <v>-0.99264790509309553</v>
      </c>
      <c r="BC35" s="217">
        <f t="shared" si="45"/>
        <v>2.126611565201963</v>
      </c>
      <c r="BD35" s="217">
        <f t="shared" si="46"/>
        <v>1.7983389233309106</v>
      </c>
      <c r="BE35" s="217">
        <f t="shared" si="39"/>
        <v>20.725850540854676</v>
      </c>
      <c r="BF35" s="217">
        <f t="shared" si="39"/>
        <v>20.725850493852967</v>
      </c>
      <c r="BG35" s="217">
        <f t="shared" si="39"/>
        <v>20.725851073363714</v>
      </c>
      <c r="BH35" s="217">
        <f t="shared" si="39"/>
        <v>20.725843928172658</v>
      </c>
      <c r="BI35" s="217">
        <f t="shared" si="39"/>
        <v>20.7259320148985</v>
      </c>
      <c r="BJ35" s="217">
        <f t="shared" si="39"/>
        <v>20.724844348086098</v>
      </c>
      <c r="BK35" s="217">
        <f t="shared" si="39"/>
        <v>20.738021860241293</v>
      </c>
      <c r="BL35" s="217">
        <f t="shared" si="47"/>
        <v>20.468674741894535</v>
      </c>
      <c r="BM35" s="217"/>
      <c r="BN35" s="217"/>
      <c r="BO35" s="217"/>
      <c r="BP35" s="217"/>
      <c r="BQ35" s="217"/>
      <c r="BR35" s="217"/>
      <c r="BS35" s="217"/>
    </row>
    <row r="36" spans="1:71" s="222" customFormat="1" ht="12.95" customHeight="1">
      <c r="A36" s="299" t="s">
        <v>430</v>
      </c>
      <c r="B36" s="300" t="s">
        <v>146</v>
      </c>
      <c r="C36" s="299">
        <v>53331.446599999908</v>
      </c>
      <c r="D36" s="299">
        <v>5.9999999999999995E-4</v>
      </c>
      <c r="E36" s="297">
        <f t="shared" si="12"/>
        <v>746.50257396720713</v>
      </c>
      <c r="F36" s="222">
        <f t="shared" si="33"/>
        <v>746.5</v>
      </c>
      <c r="G36" s="222">
        <f t="shared" si="13"/>
        <v>9.4298041221918538E-4</v>
      </c>
      <c r="K36" s="222">
        <f t="shared" si="36"/>
        <v>9.4298041221918538E-4</v>
      </c>
      <c r="P36" s="291">
        <f t="shared" si="14"/>
        <v>2.6483154063535182E-2</v>
      </c>
      <c r="Q36" s="292">
        <f t="shared" si="15"/>
        <v>38312.946599999908</v>
      </c>
      <c r="R36" s="222">
        <f t="shared" si="16"/>
        <v>6.5230047013937586E-4</v>
      </c>
      <c r="S36" s="293">
        <v>1</v>
      </c>
      <c r="T36" s="222">
        <f t="shared" si="34"/>
        <v>6.5230047013937586E-4</v>
      </c>
      <c r="U36" s="221"/>
      <c r="Y36" s="222">
        <f t="shared" si="37"/>
        <v>2.4992251168069569E-2</v>
      </c>
      <c r="Z36" s="217">
        <f t="shared" si="17"/>
        <v>746.5</v>
      </c>
      <c r="AA36" s="222">
        <f t="shared" si="18"/>
        <v>2.433883307684799E-3</v>
      </c>
      <c r="AB36" s="222">
        <f t="shared" si="19"/>
        <v>2.4992251168069569E-2</v>
      </c>
      <c r="AC36" s="222">
        <f t="shared" si="20"/>
        <v>-2.5540173651315997E-2</v>
      </c>
      <c r="AD36" s="222">
        <f t="shared" si="21"/>
        <v>-1.4909028954656137E-3</v>
      </c>
      <c r="AE36" s="222">
        <f t="shared" si="22"/>
        <v>2.2227914437077504E-6</v>
      </c>
      <c r="AF36" s="217">
        <f t="shared" si="23"/>
        <v>-2.5540173651315997E-2</v>
      </c>
      <c r="AG36" s="293">
        <f t="shared" si="24"/>
        <v>2.2227914437077504E-6</v>
      </c>
      <c r="AH36" s="217">
        <f t="shared" si="25"/>
        <v>-2.4049270755850383E-2</v>
      </c>
      <c r="AI36" s="217">
        <f t="shared" si="26"/>
        <v>0.73080040158422888</v>
      </c>
      <c r="AJ36" s="217">
        <f t="shared" si="27"/>
        <v>-0.36712504755059394</v>
      </c>
      <c r="AK36" s="217">
        <f t="shared" si="28"/>
        <v>-1.5783355523537983E-2</v>
      </c>
      <c r="AL36" s="217">
        <f t="shared" si="29"/>
        <v>-3.0830290174111656</v>
      </c>
      <c r="AM36" s="217">
        <f t="shared" si="30"/>
        <v>-34.141123762257799</v>
      </c>
      <c r="AN36" s="222">
        <f t="shared" si="38"/>
        <v>22.06834878427679</v>
      </c>
      <c r="AO36" s="222">
        <f t="shared" si="38"/>
        <v>22.0683587444476</v>
      </c>
      <c r="AP36" s="222">
        <f t="shared" si="38"/>
        <v>22.068321698358016</v>
      </c>
      <c r="AQ36" s="222">
        <f t="shared" si="38"/>
        <v>22.068459488977201</v>
      </c>
      <c r="AR36" s="222">
        <f t="shared" si="38"/>
        <v>22.067946992782048</v>
      </c>
      <c r="AS36" s="222">
        <f t="shared" si="38"/>
        <v>22.069853266119541</v>
      </c>
      <c r="AT36" s="222">
        <f t="shared" si="38"/>
        <v>22.062764113435779</v>
      </c>
      <c r="AU36" s="222">
        <f t="shared" si="32"/>
        <v>22.08914874435305</v>
      </c>
      <c r="AV36" s="217"/>
      <c r="AW36" s="217">
        <v>-6500</v>
      </c>
      <c r="AX36" s="217">
        <f t="shared" si="40"/>
        <v>2.796374103029925E-2</v>
      </c>
      <c r="AY36" s="217">
        <f t="shared" si="41"/>
        <v>9.3858724791951786E-2</v>
      </c>
      <c r="AZ36" s="217">
        <f t="shared" si="42"/>
        <v>-6.5894983761652537E-2</v>
      </c>
      <c r="BA36" s="217">
        <f t="shared" si="43"/>
        <v>0.84777733900538177</v>
      </c>
      <c r="BB36" s="217">
        <f t="shared" si="44"/>
        <v>-0.98636232881011465</v>
      </c>
      <c r="BC36" s="217">
        <f t="shared" si="45"/>
        <v>2.1706170665592639</v>
      </c>
      <c r="BD36" s="217">
        <f t="shared" si="46"/>
        <v>1.8953534387303721</v>
      </c>
      <c r="BE36" s="217">
        <f t="shared" si="39"/>
        <v>20.775545211188138</v>
      </c>
      <c r="BF36" s="217">
        <f t="shared" si="39"/>
        <v>20.77554508652641</v>
      </c>
      <c r="BG36" s="217">
        <f t="shared" si="39"/>
        <v>20.775546415814766</v>
      </c>
      <c r="BH36" s="217">
        <f t="shared" si="39"/>
        <v>20.775532241150561</v>
      </c>
      <c r="BI36" s="217">
        <f t="shared" si="39"/>
        <v>20.775683362628918</v>
      </c>
      <c r="BJ36" s="217">
        <f t="shared" si="39"/>
        <v>20.774069015016146</v>
      </c>
      <c r="BK36" s="217">
        <f t="shared" si="39"/>
        <v>20.790966092621812</v>
      </c>
      <c r="BL36" s="217">
        <f t="shared" si="47"/>
        <v>20.522715761118789</v>
      </c>
      <c r="BM36" s="217"/>
      <c r="BN36" s="217"/>
      <c r="BO36" s="217"/>
      <c r="BP36" s="217"/>
      <c r="BQ36" s="217"/>
      <c r="BR36" s="217"/>
      <c r="BS36" s="217"/>
    </row>
    <row r="37" spans="1:71" s="222" customFormat="1" ht="12.95" customHeight="1">
      <c r="A37" s="299" t="s">
        <v>430</v>
      </c>
      <c r="B37" s="300" t="s">
        <v>83</v>
      </c>
      <c r="C37" s="299">
        <v>53331.633899999782</v>
      </c>
      <c r="D37" s="299">
        <v>2.9999999999999997E-4</v>
      </c>
      <c r="E37" s="297">
        <f t="shared" si="12"/>
        <v>747.0138296120108</v>
      </c>
      <c r="F37" s="222">
        <f t="shared" si="33"/>
        <v>747</v>
      </c>
      <c r="G37" s="222">
        <f t="shared" si="13"/>
        <v>5.0665187809499912E-3</v>
      </c>
      <c r="K37" s="222">
        <f t="shared" si="36"/>
        <v>5.0665187809499912E-3</v>
      </c>
      <c r="P37" s="291">
        <f t="shared" si="14"/>
        <v>2.6480571041597907E-2</v>
      </c>
      <c r="Q37" s="292">
        <f t="shared" si="15"/>
        <v>38313.133899999782</v>
      </c>
      <c r="R37" s="222">
        <f t="shared" si="16"/>
        <v>4.5856163422176014E-4</v>
      </c>
      <c r="S37" s="293">
        <v>1</v>
      </c>
      <c r="T37" s="222">
        <f t="shared" si="34"/>
        <v>4.5856163422176014E-4</v>
      </c>
      <c r="U37" s="221"/>
      <c r="Y37" s="222">
        <f t="shared" si="37"/>
        <v>2.9110537132988598E-2</v>
      </c>
      <c r="Z37" s="217">
        <f t="shared" si="17"/>
        <v>747</v>
      </c>
      <c r="AA37" s="222">
        <f t="shared" si="18"/>
        <v>2.4365526895593001E-3</v>
      </c>
      <c r="AB37" s="222">
        <f t="shared" si="19"/>
        <v>2.9110537132988598E-2</v>
      </c>
      <c r="AC37" s="222">
        <f t="shared" si="20"/>
        <v>-2.1414052260647916E-2</v>
      </c>
      <c r="AD37" s="222">
        <f t="shared" si="21"/>
        <v>2.6299660913906911E-3</v>
      </c>
      <c r="AE37" s="222">
        <f t="shared" si="22"/>
        <v>6.9167216418648294E-6</v>
      </c>
      <c r="AF37" s="217">
        <f t="shared" si="23"/>
        <v>-2.1414052260647916E-2</v>
      </c>
      <c r="AG37" s="293">
        <f t="shared" si="24"/>
        <v>6.9167216418648294E-6</v>
      </c>
      <c r="AH37" s="217">
        <f t="shared" si="25"/>
        <v>-2.4044018352038607E-2</v>
      </c>
      <c r="AI37" s="217">
        <f t="shared" si="26"/>
        <v>0.73080142243200719</v>
      </c>
      <c r="AJ37" s="217">
        <f t="shared" si="27"/>
        <v>-0.36706491759076654</v>
      </c>
      <c r="AK37" s="217">
        <f t="shared" si="28"/>
        <v>-1.5800757392104937E-2</v>
      </c>
      <c r="AL37" s="217">
        <f t="shared" si="29"/>
        <v>-3.0829643742926072</v>
      </c>
      <c r="AM37" s="217">
        <f t="shared" si="30"/>
        <v>-34.103458466762994</v>
      </c>
      <c r="AN37" s="222">
        <f t="shared" si="38"/>
        <v>22.068433962630532</v>
      </c>
      <c r="AO37" s="222">
        <f t="shared" si="38"/>
        <v>22.068443933344884</v>
      </c>
      <c r="AP37" s="222">
        <f t="shared" si="38"/>
        <v>22.068406847794975</v>
      </c>
      <c r="AQ37" s="222">
        <f t="shared" si="38"/>
        <v>22.068544786094705</v>
      </c>
      <c r="AR37" s="222">
        <f t="shared" si="38"/>
        <v>22.068031737249278</v>
      </c>
      <c r="AS37" s="222">
        <f t="shared" si="38"/>
        <v>22.069940078977542</v>
      </c>
      <c r="AT37" s="222">
        <f t="shared" si="38"/>
        <v>22.062843189866705</v>
      </c>
      <c r="AU37" s="222">
        <f t="shared" si="32"/>
        <v>22.089256826391498</v>
      </c>
      <c r="AV37" s="217"/>
      <c r="AW37" s="217">
        <v>-6250</v>
      </c>
      <c r="AX37" s="217">
        <f t="shared" si="40"/>
        <v>2.4416942521385376E-2</v>
      </c>
      <c r="AY37" s="217">
        <f t="shared" si="41"/>
        <v>9.0537103891963219E-2</v>
      </c>
      <c r="AZ37" s="217">
        <f t="shared" si="42"/>
        <v>-6.6120161370577843E-2</v>
      </c>
      <c r="BA37" s="217">
        <f t="shared" si="43"/>
        <v>0.83834715530854897</v>
      </c>
      <c r="BB37" s="217">
        <f t="shared" si="44"/>
        <v>-0.97837303975031065</v>
      </c>
      <c r="BC37" s="217">
        <f t="shared" si="45"/>
        <v>2.2136287432090609</v>
      </c>
      <c r="BD37" s="217">
        <f t="shared" si="46"/>
        <v>1.9983293861167204</v>
      </c>
      <c r="BE37" s="217">
        <f t="shared" si="39"/>
        <v>20.824675548763327</v>
      </c>
      <c r="BF37" s="217">
        <f t="shared" si="39"/>
        <v>20.82467526925543</v>
      </c>
      <c r="BG37" s="217">
        <f t="shared" si="39"/>
        <v>20.824677904025496</v>
      </c>
      <c r="BH37" s="217">
        <f t="shared" si="39"/>
        <v>20.824653066826155</v>
      </c>
      <c r="BI37" s="217">
        <f t="shared" si="39"/>
        <v>20.824887142539552</v>
      </c>
      <c r="BJ37" s="217">
        <f t="shared" si="39"/>
        <v>20.822676010947571</v>
      </c>
      <c r="BK37" s="217">
        <f t="shared" si="39"/>
        <v>20.843127108853515</v>
      </c>
      <c r="BL37" s="217">
        <f t="shared" si="47"/>
        <v>20.576756780343043</v>
      </c>
      <c r="BM37" s="217"/>
      <c r="BN37" s="217"/>
      <c r="BO37" s="217"/>
      <c r="BP37" s="217"/>
      <c r="BQ37" s="217"/>
      <c r="BR37" s="217"/>
      <c r="BS37" s="217"/>
    </row>
    <row r="38" spans="1:71" s="222" customFormat="1" ht="12.95" customHeight="1">
      <c r="A38" s="299" t="s">
        <v>430</v>
      </c>
      <c r="B38" s="300" t="s">
        <v>83</v>
      </c>
      <c r="C38" s="299">
        <v>53332.365900000092</v>
      </c>
      <c r="D38" s="299">
        <v>1E-4</v>
      </c>
      <c r="E38" s="297">
        <f t="shared" si="12"/>
        <v>749.01190292971489</v>
      </c>
      <c r="F38" s="222">
        <f t="shared" si="33"/>
        <v>749</v>
      </c>
      <c r="G38" s="222">
        <f t="shared" si="13"/>
        <v>4.3606730905594304E-3</v>
      </c>
      <c r="K38" s="222">
        <f t="shared" si="36"/>
        <v>4.3606730905594304E-3</v>
      </c>
      <c r="P38" s="291">
        <f t="shared" si="14"/>
        <v>2.647024180442617E-2</v>
      </c>
      <c r="Q38" s="292">
        <f t="shared" si="15"/>
        <v>38313.865900000092</v>
      </c>
      <c r="R38" s="222">
        <f t="shared" si="16"/>
        <v>4.8883302871319495E-4</v>
      </c>
      <c r="S38" s="293">
        <v>1</v>
      </c>
      <c r="T38" s="222">
        <f t="shared" si="34"/>
        <v>4.8883302871319495E-4</v>
      </c>
      <c r="U38" s="221"/>
      <c r="Y38" s="222">
        <f t="shared" si="37"/>
        <v>2.8383680009534902E-2</v>
      </c>
      <c r="Z38" s="217">
        <f t="shared" si="17"/>
        <v>749</v>
      </c>
      <c r="AA38" s="222">
        <f t="shared" si="18"/>
        <v>2.4472348854506984E-3</v>
      </c>
      <c r="AB38" s="222">
        <f t="shared" si="19"/>
        <v>2.8383680009534902E-2</v>
      </c>
      <c r="AC38" s="222">
        <f t="shared" si="20"/>
        <v>-2.210956871386674E-2</v>
      </c>
      <c r="AD38" s="222">
        <f t="shared" si="21"/>
        <v>1.913438205108732E-3</v>
      </c>
      <c r="AE38" s="222">
        <f t="shared" si="22"/>
        <v>3.6612457647697261E-6</v>
      </c>
      <c r="AF38" s="217">
        <f t="shared" si="23"/>
        <v>-2.210956871386674E-2</v>
      </c>
      <c r="AG38" s="293">
        <f t="shared" si="24"/>
        <v>3.6612457647697261E-6</v>
      </c>
      <c r="AH38" s="217">
        <f t="shared" si="25"/>
        <v>-2.4023006918975472E-2</v>
      </c>
      <c r="AI38" s="217">
        <f t="shared" si="26"/>
        <v>0.73080551710091801</v>
      </c>
      <c r="AJ38" s="217">
        <f t="shared" si="27"/>
        <v>-0.36682438072995494</v>
      </c>
      <c r="AK38" s="217">
        <f t="shared" si="28"/>
        <v>-1.5870364693058157E-2</v>
      </c>
      <c r="AL38" s="217">
        <f t="shared" si="29"/>
        <v>-3.0827058000067313</v>
      </c>
      <c r="AM38" s="217">
        <f t="shared" si="30"/>
        <v>-33.953622945529467</v>
      </c>
      <c r="AN38" s="222">
        <f t="shared" si="38"/>
        <v>22.068774677240828</v>
      </c>
      <c r="AO38" s="222">
        <f t="shared" si="38"/>
        <v>22.06878469011491</v>
      </c>
      <c r="AP38" s="222">
        <f t="shared" si="38"/>
        <v>22.068747446769503</v>
      </c>
      <c r="AQ38" s="222">
        <f t="shared" si="38"/>
        <v>22.068885975650637</v>
      </c>
      <c r="AR38" s="222">
        <f t="shared" si="38"/>
        <v>22.068370716617856</v>
      </c>
      <c r="AS38" s="222">
        <f t="shared" si="38"/>
        <v>22.070287330787952</v>
      </c>
      <c r="AT38" s="222">
        <f t="shared" si="38"/>
        <v>22.063159498679369</v>
      </c>
      <c r="AU38" s="222">
        <f t="shared" si="32"/>
        <v>22.089689154545294</v>
      </c>
      <c r="AV38" s="217"/>
      <c r="AW38" s="217">
        <v>-6000</v>
      </c>
      <c r="AX38" s="217">
        <f t="shared" si="40"/>
        <v>2.1100830702597773E-2</v>
      </c>
      <c r="AY38" s="217">
        <f t="shared" si="41"/>
        <v>8.728674742597442E-2</v>
      </c>
      <c r="AZ38" s="217">
        <f t="shared" si="42"/>
        <v>-6.6185916723376648E-2</v>
      </c>
      <c r="BA38" s="217">
        <f t="shared" si="43"/>
        <v>0.82941052919958402</v>
      </c>
      <c r="BB38" s="217">
        <f t="shared" si="44"/>
        <v>-0.9688053966035346</v>
      </c>
      <c r="BC38" s="217">
        <f t="shared" si="45"/>
        <v>2.2557085415352129</v>
      </c>
      <c r="BD38" s="217">
        <f t="shared" si="46"/>
        <v>2.1080162749581426</v>
      </c>
      <c r="BE38" s="217">
        <f t="shared" si="39"/>
        <v>20.873270778989301</v>
      </c>
      <c r="BF38" s="217">
        <f t="shared" si="39"/>
        <v>20.873270225190563</v>
      </c>
      <c r="BG38" s="217">
        <f t="shared" si="39"/>
        <v>20.873274918311484</v>
      </c>
      <c r="BH38" s="217">
        <f t="shared" si="39"/>
        <v>20.873235145418924</v>
      </c>
      <c r="BI38" s="217">
        <f t="shared" si="39"/>
        <v>20.873572106719962</v>
      </c>
      <c r="BJ38" s="217">
        <f t="shared" si="39"/>
        <v>20.870709898563248</v>
      </c>
      <c r="BK38" s="217">
        <f t="shared" si="39"/>
        <v>20.894510398020781</v>
      </c>
      <c r="BL38" s="217">
        <f t="shared" si="47"/>
        <v>20.630797799567301</v>
      </c>
      <c r="BM38" s="217"/>
      <c r="BN38" s="217"/>
      <c r="BO38" s="217"/>
      <c r="BP38" s="217"/>
      <c r="BQ38" s="217"/>
      <c r="BR38" s="217"/>
      <c r="BS38" s="217"/>
    </row>
    <row r="39" spans="1:71" s="222" customFormat="1" ht="12.95" customHeight="1">
      <c r="A39" s="299" t="s">
        <v>430</v>
      </c>
      <c r="B39" s="300" t="s">
        <v>146</v>
      </c>
      <c r="C39" s="299">
        <v>53332.546800000127</v>
      </c>
      <c r="D39" s="299">
        <v>1E-4</v>
      </c>
      <c r="E39" s="297">
        <f t="shared" si="12"/>
        <v>749.5056890814792</v>
      </c>
      <c r="F39" s="222">
        <f t="shared" si="33"/>
        <v>749.5</v>
      </c>
      <c r="G39" s="222">
        <f t="shared" si="13"/>
        <v>2.0842116282437928E-3</v>
      </c>
      <c r="K39" s="222">
        <f t="shared" si="36"/>
        <v>2.0842116282437928E-3</v>
      </c>
      <c r="P39" s="291">
        <f t="shared" si="14"/>
        <v>2.6467660207777577E-2</v>
      </c>
      <c r="Q39" s="292">
        <f t="shared" si="15"/>
        <v>38314.046800000127</v>
      </c>
      <c r="R39" s="222">
        <f t="shared" si="16"/>
        <v>5.9455256463076807E-4</v>
      </c>
      <c r="S39" s="293">
        <v>1</v>
      </c>
      <c r="T39" s="222">
        <f t="shared" si="34"/>
        <v>5.9455256463076807E-4</v>
      </c>
      <c r="U39" s="221"/>
      <c r="Y39" s="222">
        <f t="shared" si="37"/>
        <v>2.6101965234645641E-2</v>
      </c>
      <c r="Z39" s="217">
        <f t="shared" si="17"/>
        <v>749.5</v>
      </c>
      <c r="AA39" s="222">
        <f t="shared" si="18"/>
        <v>2.4499066013757287E-3</v>
      </c>
      <c r="AB39" s="222">
        <f t="shared" si="19"/>
        <v>2.6101965234645641E-2</v>
      </c>
      <c r="AC39" s="222">
        <f t="shared" si="20"/>
        <v>-2.4383448579533784E-2</v>
      </c>
      <c r="AD39" s="222">
        <f t="shared" si="21"/>
        <v>-3.6569497313193589E-4</v>
      </c>
      <c r="AE39" s="222">
        <f t="shared" si="22"/>
        <v>1.337328133739673E-7</v>
      </c>
      <c r="AF39" s="217">
        <f t="shared" si="23"/>
        <v>-2.4383448579533784E-2</v>
      </c>
      <c r="AG39" s="293">
        <f t="shared" si="24"/>
        <v>1.337328133739673E-7</v>
      </c>
      <c r="AH39" s="217">
        <f t="shared" si="25"/>
        <v>-2.4017753606401848E-2</v>
      </c>
      <c r="AI39" s="217">
        <f t="shared" si="26"/>
        <v>0.73080654358763697</v>
      </c>
      <c r="AJ39" s="217">
        <f t="shared" si="27"/>
        <v>-0.36676424225963711</v>
      </c>
      <c r="AK39" s="217">
        <f t="shared" si="28"/>
        <v>-1.588776647487096E-2</v>
      </c>
      <c r="AL39" s="217">
        <f t="shared" si="29"/>
        <v>-3.0826411559813507</v>
      </c>
      <c r="AM39" s="217">
        <f t="shared" si="30"/>
        <v>-33.916369123482717</v>
      </c>
      <c r="AN39" s="222">
        <f t="shared" si="38"/>
        <v>22.068859856192894</v>
      </c>
      <c r="AO39" s="222">
        <f t="shared" si="38"/>
        <v>22.068869879603287</v>
      </c>
      <c r="AP39" s="222">
        <f t="shared" si="38"/>
        <v>22.068832596820481</v>
      </c>
      <c r="AQ39" s="222">
        <f t="shared" si="38"/>
        <v>22.068971273311696</v>
      </c>
      <c r="AR39" s="222">
        <f t="shared" si="38"/>
        <v>22.06845546183574</v>
      </c>
      <c r="AS39" s="222">
        <f t="shared" si="38"/>
        <v>22.07037414383537</v>
      </c>
      <c r="AT39" s="222">
        <f t="shared" si="38"/>
        <v>22.063238576656467</v>
      </c>
      <c r="AU39" s="222">
        <f t="shared" si="32"/>
        <v>22.089797236583742</v>
      </c>
      <c r="AV39" s="217"/>
      <c r="AW39" s="217">
        <v>-5750</v>
      </c>
      <c r="AX39" s="217">
        <f t="shared" si="40"/>
        <v>1.8010500515712652E-2</v>
      </c>
      <c r="AY39" s="217">
        <f t="shared" si="41"/>
        <v>8.4107655393985375E-2</v>
      </c>
      <c r="AZ39" s="217">
        <f t="shared" si="42"/>
        <v>-6.6097154878272724E-2</v>
      </c>
      <c r="BA39" s="217">
        <f t="shared" si="43"/>
        <v>0.82095191974096227</v>
      </c>
      <c r="BB39" s="217">
        <f t="shared" si="44"/>
        <v>-0.95777395140490773</v>
      </c>
      <c r="BC39" s="217">
        <f t="shared" si="45"/>
        <v>2.2969151810610771</v>
      </c>
      <c r="BD39" s="217">
        <f t="shared" si="46"/>
        <v>2.2252850664082788</v>
      </c>
      <c r="BE39" s="217">
        <f t="shared" si="39"/>
        <v>20.921359221147686</v>
      </c>
      <c r="BF39" s="217">
        <f t="shared" si="39"/>
        <v>20.92135822413244</v>
      </c>
      <c r="BG39" s="217">
        <f t="shared" si="39"/>
        <v>20.921365921801435</v>
      </c>
      <c r="BH39" s="217">
        <f t="shared" si="39"/>
        <v>20.921306487497478</v>
      </c>
      <c r="BI39" s="217">
        <f t="shared" si="39"/>
        <v>20.921765217164168</v>
      </c>
      <c r="BJ39" s="217">
        <f t="shared" si="39"/>
        <v>20.91821459481114</v>
      </c>
      <c r="BK39" s="217">
        <f t="shared" si="39"/>
        <v>20.945123719954086</v>
      </c>
      <c r="BL39" s="217">
        <f t="shared" si="47"/>
        <v>20.684838818791555</v>
      </c>
      <c r="BM39" s="217"/>
      <c r="BN39" s="217"/>
      <c r="BO39" s="217"/>
      <c r="BP39" s="217"/>
      <c r="BQ39" s="217"/>
      <c r="BR39" s="217"/>
      <c r="BS39" s="217"/>
    </row>
    <row r="40" spans="1:71" s="222" customFormat="1" ht="12.95" customHeight="1">
      <c r="A40" s="299" t="s">
        <v>430</v>
      </c>
      <c r="B40" s="300" t="s">
        <v>83</v>
      </c>
      <c r="C40" s="299">
        <v>53336.396199999843</v>
      </c>
      <c r="D40" s="299">
        <v>1E-4</v>
      </c>
      <c r="E40" s="297">
        <f t="shared" si="12"/>
        <v>760.0130434876985</v>
      </c>
      <c r="F40" s="222">
        <f t="shared" si="33"/>
        <v>760</v>
      </c>
      <c r="G40" s="222">
        <f t="shared" si="13"/>
        <v>4.7785198476049118E-3</v>
      </c>
      <c r="K40" s="222">
        <f t="shared" si="36"/>
        <v>4.7785198476049118E-3</v>
      </c>
      <c r="P40" s="291">
        <f t="shared" si="14"/>
        <v>2.6413512526494102E-2</v>
      </c>
      <c r="Q40" s="292">
        <f t="shared" si="15"/>
        <v>38317.896199999843</v>
      </c>
      <c r="R40" s="222">
        <f t="shared" si="16"/>
        <v>4.6807290821558888E-4</v>
      </c>
      <c r="S40" s="293">
        <v>1</v>
      </c>
      <c r="T40" s="222">
        <f t="shared" si="34"/>
        <v>4.6807290821558888E-4</v>
      </c>
      <c r="U40" s="221"/>
      <c r="Y40" s="222">
        <f t="shared" si="37"/>
        <v>2.8685911970479427E-2</v>
      </c>
      <c r="Z40" s="217">
        <f t="shared" si="17"/>
        <v>760</v>
      </c>
      <c r="AA40" s="222">
        <f t="shared" si="18"/>
        <v>2.5061204036195862E-3</v>
      </c>
      <c r="AB40" s="222">
        <f t="shared" si="19"/>
        <v>2.8685911970479427E-2</v>
      </c>
      <c r="AC40" s="222">
        <f t="shared" si="20"/>
        <v>-2.163499267888919E-2</v>
      </c>
      <c r="AD40" s="222">
        <f t="shared" si="21"/>
        <v>2.2723994439853255E-3</v>
      </c>
      <c r="AE40" s="222">
        <f t="shared" si="22"/>
        <v>5.1637992330248169E-6</v>
      </c>
      <c r="AF40" s="217">
        <f t="shared" si="23"/>
        <v>-2.163499267888919E-2</v>
      </c>
      <c r="AG40" s="293">
        <f t="shared" si="24"/>
        <v>5.1637992330248169E-6</v>
      </c>
      <c r="AH40" s="217">
        <f t="shared" si="25"/>
        <v>-2.3907392122874516E-2</v>
      </c>
      <c r="AI40" s="217">
        <f t="shared" si="26"/>
        <v>0.73082836034658716</v>
      </c>
      <c r="AJ40" s="217">
        <f t="shared" si="27"/>
        <v>-0.36550094131492233</v>
      </c>
      <c r="AK40" s="217">
        <f t="shared" si="28"/>
        <v>-1.6253199841510104E-2</v>
      </c>
      <c r="AL40" s="217">
        <f t="shared" si="29"/>
        <v>-3.0812835891064343</v>
      </c>
      <c r="AM40" s="217">
        <f t="shared" si="30"/>
        <v>-33.152458642285708</v>
      </c>
      <c r="AN40" s="222">
        <f t="shared" si="38"/>
        <v>22.070648642123107</v>
      </c>
      <c r="AO40" s="222">
        <f t="shared" si="38"/>
        <v>22.070658886458876</v>
      </c>
      <c r="AP40" s="222">
        <f t="shared" si="38"/>
        <v>22.070620776560435</v>
      </c>
      <c r="AQ40" s="222">
        <f t="shared" si="38"/>
        <v>22.070762549574482</v>
      </c>
      <c r="AR40" s="222">
        <f t="shared" si="38"/>
        <v>22.070235146458572</v>
      </c>
      <c r="AS40" s="222">
        <f t="shared" si="38"/>
        <v>22.072197226679126</v>
      </c>
      <c r="AT40" s="222">
        <f t="shared" si="38"/>
        <v>22.064899286365279</v>
      </c>
      <c r="AU40" s="222">
        <f t="shared" si="32"/>
        <v>22.092066959391161</v>
      </c>
      <c r="AV40" s="217"/>
      <c r="AW40" s="217">
        <v>-5500</v>
      </c>
      <c r="AX40" s="217">
        <f t="shared" si="40"/>
        <v>1.514109411287308E-2</v>
      </c>
      <c r="AY40" s="217">
        <f t="shared" si="41"/>
        <v>8.0999827795996099E-2</v>
      </c>
      <c r="AZ40" s="217">
        <f t="shared" si="42"/>
        <v>-6.5858733683123019E-2</v>
      </c>
      <c r="BA40" s="217">
        <f t="shared" si="43"/>
        <v>0.81295602311815729</v>
      </c>
      <c r="BB40" s="217">
        <f t="shared" si="44"/>
        <v>-0.94538323690739845</v>
      </c>
      <c r="BC40" s="217">
        <f t="shared" si="45"/>
        <v>2.3373043220960961</v>
      </c>
      <c r="BD40" s="217">
        <f t="shared" si="46"/>
        <v>2.3511545197612618</v>
      </c>
      <c r="BE40" s="217">
        <f t="shared" si="39"/>
        <v>20.96896829677112</v>
      </c>
      <c r="BF40" s="217">
        <f t="shared" si="39"/>
        <v>20.968966634911602</v>
      </c>
      <c r="BG40" s="217">
        <f t="shared" si="39"/>
        <v>20.968978452032236</v>
      </c>
      <c r="BH40" s="217">
        <f t="shared" si="39"/>
        <v>20.96889441809985</v>
      </c>
      <c r="BI40" s="217">
        <f t="shared" si="39"/>
        <v>20.969491749557761</v>
      </c>
      <c r="BJ40" s="217">
        <f t="shared" si="39"/>
        <v>20.965233028011074</v>
      </c>
      <c r="BK40" s="217">
        <f t="shared" si="39"/>
        <v>20.994977082573492</v>
      </c>
      <c r="BL40" s="217">
        <f t="shared" si="47"/>
        <v>20.738879838015809</v>
      </c>
      <c r="BM40" s="217"/>
      <c r="BN40" s="217"/>
      <c r="BO40" s="217"/>
      <c r="BP40" s="217"/>
      <c r="BQ40" s="217"/>
      <c r="BR40" s="217"/>
      <c r="BS40" s="217"/>
    </row>
    <row r="41" spans="1:71" s="222" customFormat="1" ht="12.95" customHeight="1">
      <c r="A41" s="86" t="s">
        <v>150</v>
      </c>
      <c r="B41" s="303" t="s">
        <v>146</v>
      </c>
      <c r="C41" s="304">
        <v>53345.557000000001</v>
      </c>
      <c r="D41" s="304">
        <v>2.9999999999999997E-4</v>
      </c>
      <c r="E41" s="222">
        <f t="shared" si="12"/>
        <v>785.01843971912945</v>
      </c>
      <c r="F41" s="222">
        <f t="shared" si="33"/>
        <v>785</v>
      </c>
      <c r="G41" s="222">
        <f t="shared" si="13"/>
        <v>6.7554449997260235E-3</v>
      </c>
      <c r="J41" s="222">
        <f>G41</f>
        <v>6.7554449997260235E-3</v>
      </c>
      <c r="P41" s="291">
        <f t="shared" si="14"/>
        <v>2.6285095453300565E-2</v>
      </c>
      <c r="Q41" s="292">
        <f t="shared" si="15"/>
        <v>38327.057000000001</v>
      </c>
      <c r="R41" s="222">
        <f t="shared" si="16"/>
        <v>3.8140724683880428E-4</v>
      </c>
      <c r="S41" s="293">
        <v>1</v>
      </c>
      <c r="T41" s="222">
        <f t="shared" si="34"/>
        <v>3.8140724683880428E-4</v>
      </c>
      <c r="U41" s="221"/>
      <c r="X41" s="222">
        <f>AB41</f>
        <v>3.0399750823534081E-2</v>
      </c>
      <c r="Z41" s="217">
        <f t="shared" si="17"/>
        <v>785</v>
      </c>
      <c r="AA41" s="222">
        <f t="shared" si="18"/>
        <v>2.6407896294925078E-3</v>
      </c>
      <c r="AB41" s="222">
        <f t="shared" si="19"/>
        <v>3.0399750823534081E-2</v>
      </c>
      <c r="AC41" s="222">
        <f t="shared" si="20"/>
        <v>-1.9529650453574542E-2</v>
      </c>
      <c r="AD41" s="222">
        <f t="shared" si="21"/>
        <v>4.1146553702335158E-3</v>
      </c>
      <c r="AE41" s="222">
        <f t="shared" si="22"/>
        <v>1.6930388815791509E-5</v>
      </c>
      <c r="AF41" s="217">
        <f t="shared" si="23"/>
        <v>-1.9529650453574542E-2</v>
      </c>
      <c r="AG41" s="293">
        <f t="shared" si="24"/>
        <v>1.6930388815791509E-5</v>
      </c>
      <c r="AH41" s="217">
        <f t="shared" si="25"/>
        <v>-2.3644305823808057E-2</v>
      </c>
      <c r="AI41" s="217">
        <f t="shared" si="26"/>
        <v>0.73088230734526838</v>
      </c>
      <c r="AJ41" s="217">
        <f t="shared" si="27"/>
        <v>-0.36249006381088272</v>
      </c>
      <c r="AK41" s="217">
        <f t="shared" si="28"/>
        <v>-1.7123247326024799E-2</v>
      </c>
      <c r="AL41" s="217">
        <f t="shared" si="29"/>
        <v>-3.0780509531442011</v>
      </c>
      <c r="AM41" s="217">
        <f t="shared" si="30"/>
        <v>-31.464802107537295</v>
      </c>
      <c r="AN41" s="222">
        <f t="shared" ref="AN41:AT50" si="48">$AU41+$AB$7*SIN(AO41)</f>
        <v>22.074907876524964</v>
      </c>
      <c r="AO41" s="222">
        <f t="shared" si="48"/>
        <v>22.074918644218929</v>
      </c>
      <c r="AP41" s="222">
        <f t="shared" si="48"/>
        <v>22.074878573421095</v>
      </c>
      <c r="AQ41" s="222">
        <f t="shared" si="48"/>
        <v>22.07502769320454</v>
      </c>
      <c r="AR41" s="222">
        <f t="shared" si="48"/>
        <v>22.074472767105267</v>
      </c>
      <c r="AS41" s="222">
        <f t="shared" si="48"/>
        <v>22.076537969954053</v>
      </c>
      <c r="AT41" s="222">
        <f t="shared" si="48"/>
        <v>22.068853926235168</v>
      </c>
      <c r="AU41" s="222">
        <f t="shared" si="32"/>
        <v>22.097471061313584</v>
      </c>
      <c r="AV41" s="217"/>
      <c r="AW41" s="217">
        <v>-5250</v>
      </c>
      <c r="AX41" s="217">
        <f t="shared" si="40"/>
        <v>1.2487813139477819E-2</v>
      </c>
      <c r="AY41" s="217">
        <f t="shared" si="41"/>
        <v>7.796326463200659E-2</v>
      </c>
      <c r="AZ41" s="217">
        <f t="shared" si="42"/>
        <v>-6.5475451492528772E-2</v>
      </c>
      <c r="BA41" s="217">
        <f t="shared" si="43"/>
        <v>0.80540791257937128</v>
      </c>
      <c r="BB41" s="217">
        <f t="shared" si="44"/>
        <v>-0.93172853092179975</v>
      </c>
      <c r="BC41" s="217">
        <f t="shared" si="45"/>
        <v>2.3769287390132332</v>
      </c>
      <c r="BD41" s="217">
        <f t="shared" si="46"/>
        <v>2.4868246606836069</v>
      </c>
      <c r="BE41" s="217">
        <f t="shared" si="39"/>
        <v>21.016124546931746</v>
      </c>
      <c r="BF41" s="217">
        <f t="shared" si="39"/>
        <v>21.016121947981844</v>
      </c>
      <c r="BG41" s="217">
        <f t="shared" si="39"/>
        <v>21.016139122989575</v>
      </c>
      <c r="BH41" s="217">
        <f t="shared" si="39"/>
        <v>21.016025614895579</v>
      </c>
      <c r="BI41" s="217">
        <f t="shared" si="39"/>
        <v>21.016775427908776</v>
      </c>
      <c r="BJ41" s="217">
        <f t="shared" si="39"/>
        <v>21.011806838621069</v>
      </c>
      <c r="BK41" s="217">
        <f t="shared" si="39"/>
        <v>21.044082712668274</v>
      </c>
      <c r="BL41" s="217">
        <f t="shared" si="47"/>
        <v>20.792920857240066</v>
      </c>
      <c r="BM41" s="217"/>
      <c r="BN41" s="217"/>
      <c r="BO41" s="217"/>
      <c r="BP41" s="217"/>
      <c r="BQ41" s="217"/>
      <c r="BR41" s="217"/>
      <c r="BS41" s="217"/>
    </row>
    <row r="42" spans="1:71" s="222" customFormat="1" ht="12.95" customHeight="1">
      <c r="A42" s="299" t="s">
        <v>430</v>
      </c>
      <c r="B42" s="300" t="s">
        <v>146</v>
      </c>
      <c r="C42" s="299">
        <v>53351.229600000195</v>
      </c>
      <c r="D42" s="299">
        <v>2.9999999999999997E-4</v>
      </c>
      <c r="E42" s="297">
        <f t="shared" si="12"/>
        <v>800.5024160819836</v>
      </c>
      <c r="F42" s="222">
        <f t="shared" si="33"/>
        <v>800.5</v>
      </c>
      <c r="G42" s="222">
        <f t="shared" si="13"/>
        <v>8.8513869559392333E-4</v>
      </c>
      <c r="K42" s="222">
        <f t="shared" ref="K42:K64" si="49">G42</f>
        <v>8.8513869559392333E-4</v>
      </c>
      <c r="P42" s="291">
        <f t="shared" si="14"/>
        <v>2.6205834757908119E-2</v>
      </c>
      <c r="Q42" s="292">
        <f t="shared" si="15"/>
        <v>38332.729600000195</v>
      </c>
      <c r="R42" s="222">
        <f t="shared" si="16"/>
        <v>6.4113764908009367E-4</v>
      </c>
      <c r="S42" s="293">
        <v>1</v>
      </c>
      <c r="T42" s="222">
        <f t="shared" si="34"/>
        <v>6.4113764908009367E-4</v>
      </c>
      <c r="U42" s="221"/>
      <c r="Y42" s="222">
        <f t="shared" ref="Y42:Y64" si="50">AB42</f>
        <v>2.4366105310060896E-2</v>
      </c>
      <c r="Z42" s="217">
        <f t="shared" si="17"/>
        <v>800.5</v>
      </c>
      <c r="AA42" s="222">
        <f t="shared" si="18"/>
        <v>2.7248681434411462E-3</v>
      </c>
      <c r="AB42" s="222">
        <f t="shared" si="19"/>
        <v>2.4366105310060896E-2</v>
      </c>
      <c r="AC42" s="222">
        <f t="shared" si="20"/>
        <v>-2.5320696062314196E-2</v>
      </c>
      <c r="AD42" s="222">
        <f t="shared" si="21"/>
        <v>-1.8397294478472229E-3</v>
      </c>
      <c r="AE42" s="222">
        <f t="shared" si="22"/>
        <v>3.3846044412762476E-6</v>
      </c>
      <c r="AF42" s="217">
        <f t="shared" si="23"/>
        <v>-2.5320696062314196E-2</v>
      </c>
      <c r="AG42" s="293">
        <f t="shared" si="24"/>
        <v>3.3846044412762476E-6</v>
      </c>
      <c r="AH42" s="217">
        <f t="shared" si="25"/>
        <v>-2.3480966614466973E-2</v>
      </c>
      <c r="AI42" s="217">
        <f t="shared" si="26"/>
        <v>0.73091717116065169</v>
      </c>
      <c r="AJ42" s="217">
        <f t="shared" si="27"/>
        <v>-0.36062118718495062</v>
      </c>
      <c r="AK42" s="217">
        <f t="shared" si="28"/>
        <v>-1.7662653328668735E-2</v>
      </c>
      <c r="AL42" s="217">
        <f t="shared" si="29"/>
        <v>-3.0760464741424407</v>
      </c>
      <c r="AM42" s="217">
        <f t="shared" si="30"/>
        <v>-30.50191354103934</v>
      </c>
      <c r="AN42" s="222">
        <f t="shared" si="48"/>
        <v>22.077548763293652</v>
      </c>
      <c r="AO42" s="222">
        <f t="shared" si="48"/>
        <v>22.07755985352885</v>
      </c>
      <c r="AP42" s="222">
        <f t="shared" si="48"/>
        <v>22.077518573134519</v>
      </c>
      <c r="AQ42" s="222">
        <f t="shared" si="48"/>
        <v>22.077672228960775</v>
      </c>
      <c r="AR42" s="222">
        <f t="shared" si="48"/>
        <v>22.077100294360275</v>
      </c>
      <c r="AS42" s="222">
        <f t="shared" si="48"/>
        <v>22.079229282042274</v>
      </c>
      <c r="AT42" s="222">
        <f t="shared" si="48"/>
        <v>22.071306219972342</v>
      </c>
      <c r="AU42" s="222">
        <f t="shared" si="32"/>
        <v>22.100821604505487</v>
      </c>
      <c r="AV42" s="217"/>
      <c r="AW42" s="217">
        <v>-5000</v>
      </c>
      <c r="AX42" s="217">
        <f t="shared" si="40"/>
        <v>1.0045927751325942E-2</v>
      </c>
      <c r="AY42" s="217">
        <f t="shared" si="41"/>
        <v>7.499796590201685E-2</v>
      </c>
      <c r="AZ42" s="217">
        <f t="shared" si="42"/>
        <v>-6.4952038150690908E-2</v>
      </c>
      <c r="BA42" s="217">
        <f t="shared" si="43"/>
        <v>0.79829314457856348</v>
      </c>
      <c r="BB42" s="217">
        <f t="shared" si="44"/>
        <v>-0.91689658758303971</v>
      </c>
      <c r="BC42" s="217">
        <f t="shared" si="45"/>
        <v>2.4158384951232188</v>
      </c>
      <c r="BD42" s="217">
        <f t="shared" si="46"/>
        <v>2.6337197250884179</v>
      </c>
      <c r="BE42" s="217">
        <f t="shared" ref="BE42:BK51" si="51">$BL42+$AB$7*SIN(BF42)</f>
        <v>21.062853656293978</v>
      </c>
      <c r="BF42" s="217">
        <f t="shared" si="51"/>
        <v>21.06284980555596</v>
      </c>
      <c r="BG42" s="217">
        <f t="shared" si="51"/>
        <v>21.062873636867749</v>
      </c>
      <c r="BH42" s="217">
        <f t="shared" si="51"/>
        <v>21.062726138298885</v>
      </c>
      <c r="BI42" s="217">
        <f t="shared" si="51"/>
        <v>21.063638581430865</v>
      </c>
      <c r="BJ42" s="217">
        <f t="shared" si="51"/>
        <v>21.057976123586474</v>
      </c>
      <c r="BK42" s="217">
        <f t="shared" si="51"/>
        <v>21.092455020198141</v>
      </c>
      <c r="BL42" s="217">
        <f t="shared" si="47"/>
        <v>20.84696187646432</v>
      </c>
      <c r="BM42" s="217"/>
      <c r="BN42" s="217"/>
      <c r="BO42" s="217"/>
      <c r="BP42" s="217"/>
      <c r="BQ42" s="217"/>
      <c r="BR42" s="217"/>
      <c r="BS42" s="217"/>
    </row>
    <row r="43" spans="1:71" s="222" customFormat="1" ht="12.95" customHeight="1">
      <c r="A43" s="299" t="s">
        <v>430</v>
      </c>
      <c r="B43" s="300" t="s">
        <v>83</v>
      </c>
      <c r="C43" s="299">
        <v>53351.416000000201</v>
      </c>
      <c r="D43" s="299">
        <v>1E-4</v>
      </c>
      <c r="E43" s="297">
        <f t="shared" si="12"/>
        <v>801.01121507962648</v>
      </c>
      <c r="F43" s="222">
        <f t="shared" si="33"/>
        <v>801</v>
      </c>
      <c r="G43" s="222">
        <f t="shared" si="13"/>
        <v>4.1086772034759633E-3</v>
      </c>
      <c r="K43" s="222">
        <f t="shared" si="49"/>
        <v>4.1086772034759633E-3</v>
      </c>
      <c r="P43" s="291">
        <f t="shared" si="14"/>
        <v>2.6203282522206328E-2</v>
      </c>
      <c r="Q43" s="292">
        <f t="shared" si="15"/>
        <v>38332.916000000201</v>
      </c>
      <c r="R43" s="222">
        <f t="shared" si="16"/>
        <v>4.8817158419046811E-4</v>
      </c>
      <c r="S43" s="293">
        <v>1</v>
      </c>
      <c r="T43" s="222">
        <f t="shared" si="34"/>
        <v>4.8817158419046811E-4</v>
      </c>
      <c r="U43" s="221"/>
      <c r="Y43" s="222">
        <f t="shared" si="50"/>
        <v>2.7584371947642308E-2</v>
      </c>
      <c r="Z43" s="217">
        <f t="shared" si="17"/>
        <v>801</v>
      </c>
      <c r="AA43" s="222">
        <f t="shared" si="18"/>
        <v>2.7275877780399832E-3</v>
      </c>
      <c r="AB43" s="222">
        <f t="shared" si="19"/>
        <v>2.7584371947642308E-2</v>
      </c>
      <c r="AC43" s="222">
        <f t="shared" si="20"/>
        <v>-2.2094605318730365E-2</v>
      </c>
      <c r="AD43" s="222">
        <f t="shared" si="21"/>
        <v>1.3810894254359801E-3</v>
      </c>
      <c r="AE43" s="222">
        <f t="shared" si="22"/>
        <v>1.9074080010510857E-6</v>
      </c>
      <c r="AF43" s="217">
        <f t="shared" si="23"/>
        <v>-2.2094605318730365E-2</v>
      </c>
      <c r="AG43" s="293">
        <f t="shared" si="24"/>
        <v>1.9074080010510857E-6</v>
      </c>
      <c r="AH43" s="217">
        <f t="shared" si="25"/>
        <v>-2.3475694744166345E-2</v>
      </c>
      <c r="AI43" s="217">
        <f t="shared" si="26"/>
        <v>0.73091831385784212</v>
      </c>
      <c r="AJ43" s="217">
        <f t="shared" si="27"/>
        <v>-0.3605608736873363</v>
      </c>
      <c r="AK43" s="217">
        <f t="shared" si="28"/>
        <v>-1.7680053215078564E-2</v>
      </c>
      <c r="AL43" s="217">
        <f t="shared" si="29"/>
        <v>-3.0759818103234062</v>
      </c>
      <c r="AM43" s="217">
        <f t="shared" si="30"/>
        <v>-30.47183034379907</v>
      </c>
      <c r="AN43" s="222">
        <f t="shared" si="48"/>
        <v>22.077633955304471</v>
      </c>
      <c r="AO43" s="222">
        <f t="shared" si="48"/>
        <v>22.077645055918847</v>
      </c>
      <c r="AP43" s="222">
        <f t="shared" si="48"/>
        <v>22.077603736585861</v>
      </c>
      <c r="AQ43" s="222">
        <f t="shared" si="48"/>
        <v>22.077757538488076</v>
      </c>
      <c r="AR43" s="222">
        <f t="shared" si="48"/>
        <v>22.077185055955901</v>
      </c>
      <c r="AS43" s="222">
        <f t="shared" si="48"/>
        <v>22.079316099233598</v>
      </c>
      <c r="AT43" s="222">
        <f t="shared" si="48"/>
        <v>22.071385331684429</v>
      </c>
      <c r="AU43" s="222">
        <f t="shared" si="32"/>
        <v>22.100929686543939</v>
      </c>
      <c r="AV43" s="217"/>
      <c r="AW43" s="217">
        <v>-4750</v>
      </c>
      <c r="AX43" s="217">
        <f t="shared" si="40"/>
        <v>7.8107829030927417E-3</v>
      </c>
      <c r="AY43" s="217">
        <f t="shared" si="41"/>
        <v>7.210393160602685E-2</v>
      </c>
      <c r="AZ43" s="217">
        <f t="shared" si="42"/>
        <v>-6.4293148702934108E-2</v>
      </c>
      <c r="BA43" s="217">
        <f t="shared" si="43"/>
        <v>0.79159783760079283</v>
      </c>
      <c r="BB43" s="217">
        <f t="shared" si="44"/>
        <v>-0.90096632927395603</v>
      </c>
      <c r="BC43" s="217">
        <f t="shared" si="45"/>
        <v>2.4540811162239562</v>
      </c>
      <c r="BD43" s="217">
        <f t="shared" si="46"/>
        <v>2.7935438663963419</v>
      </c>
      <c r="BE43" s="217">
        <f t="shared" si="51"/>
        <v>21.109180482261248</v>
      </c>
      <c r="BF43" s="217">
        <f t="shared" si="51"/>
        <v>21.109175036978012</v>
      </c>
      <c r="BG43" s="217">
        <f t="shared" si="51"/>
        <v>21.109206804909061</v>
      </c>
      <c r="BH43" s="217">
        <f t="shared" si="51"/>
        <v>21.109021452644676</v>
      </c>
      <c r="BI43" s="217">
        <f t="shared" si="51"/>
        <v>21.110102315975674</v>
      </c>
      <c r="BJ43" s="217">
        <f t="shared" si="51"/>
        <v>21.103779223530463</v>
      </c>
      <c r="BK43" s="217">
        <f t="shared" si="51"/>
        <v>21.14011055622014</v>
      </c>
      <c r="BL43" s="217">
        <f t="shared" si="47"/>
        <v>20.901002895688574</v>
      </c>
      <c r="BM43" s="217"/>
      <c r="BN43" s="217"/>
      <c r="BO43" s="217"/>
      <c r="BP43" s="217"/>
      <c r="BQ43" s="217"/>
      <c r="BR43" s="217"/>
      <c r="BS43" s="217"/>
    </row>
    <row r="44" spans="1:71" s="222" customFormat="1" ht="12.95" customHeight="1">
      <c r="A44" s="299" t="s">
        <v>430</v>
      </c>
      <c r="B44" s="300" t="s">
        <v>146</v>
      </c>
      <c r="C44" s="299">
        <v>53351.596200000029</v>
      </c>
      <c r="D44" s="299">
        <v>2.0000000000000001E-4</v>
      </c>
      <c r="E44" s="297">
        <f t="shared" si="12"/>
        <v>801.5030905049739</v>
      </c>
      <c r="F44" s="222">
        <f t="shared" si="33"/>
        <v>801.5</v>
      </c>
      <c r="G44" s="222">
        <f t="shared" si="13"/>
        <v>1.1322155332891271E-3</v>
      </c>
      <c r="K44" s="222">
        <f t="shared" si="49"/>
        <v>1.1322155332891271E-3</v>
      </c>
      <c r="P44" s="291">
        <f t="shared" si="14"/>
        <v>2.6200730571562282E-2</v>
      </c>
      <c r="Q44" s="292">
        <f t="shared" si="15"/>
        <v>38333.096200000029</v>
      </c>
      <c r="R44" s="222">
        <f t="shared" si="16"/>
        <v>6.2843044622412734E-4</v>
      </c>
      <c r="S44" s="293">
        <v>1</v>
      </c>
      <c r="T44" s="222">
        <f t="shared" si="34"/>
        <v>6.2843044622412734E-4</v>
      </c>
      <c r="U44" s="221"/>
      <c r="Y44" s="222">
        <f t="shared" si="50"/>
        <v>2.4602638228505731E-2</v>
      </c>
      <c r="Z44" s="217">
        <f t="shared" si="17"/>
        <v>801.5</v>
      </c>
      <c r="AA44" s="222">
        <f t="shared" si="18"/>
        <v>2.7303078763456778E-3</v>
      </c>
      <c r="AB44" s="222">
        <f t="shared" si="19"/>
        <v>2.4602638228505731E-2</v>
      </c>
      <c r="AC44" s="222">
        <f t="shared" si="20"/>
        <v>-2.5068515038273155E-2</v>
      </c>
      <c r="AD44" s="222">
        <f t="shared" si="21"/>
        <v>-1.5980923430565508E-3</v>
      </c>
      <c r="AE44" s="222">
        <f t="shared" si="22"/>
        <v>2.5538991369359765E-6</v>
      </c>
      <c r="AF44" s="217">
        <f t="shared" si="23"/>
        <v>-2.5068515038273155E-2</v>
      </c>
      <c r="AG44" s="293">
        <f t="shared" si="24"/>
        <v>2.5538991369359765E-6</v>
      </c>
      <c r="AH44" s="217">
        <f t="shared" si="25"/>
        <v>-2.3470422695216604E-2</v>
      </c>
      <c r="AI44" s="217">
        <f t="shared" si="26"/>
        <v>0.73091945768375832</v>
      </c>
      <c r="AJ44" s="217">
        <f t="shared" si="27"/>
        <v>-0.36050055849311291</v>
      </c>
      <c r="AK44" s="217">
        <f t="shared" si="28"/>
        <v>-1.769745308207064E-2</v>
      </c>
      <c r="AL44" s="217">
        <f t="shared" si="29"/>
        <v>-3.0759171463017938</v>
      </c>
      <c r="AM44" s="217">
        <f t="shared" si="30"/>
        <v>-30.4418062709317</v>
      </c>
      <c r="AN44" s="222">
        <f t="shared" si="48"/>
        <v>22.077719147448924</v>
      </c>
      <c r="AO44" s="222">
        <f t="shared" si="48"/>
        <v>22.077730258440877</v>
      </c>
      <c r="AP44" s="222">
        <f t="shared" si="48"/>
        <v>22.077688900174323</v>
      </c>
      <c r="AQ44" s="222">
        <f t="shared" si="48"/>
        <v>22.077842848136839</v>
      </c>
      <c r="AR44" s="222">
        <f t="shared" si="48"/>
        <v>22.077269817719078</v>
      </c>
      <c r="AS44" s="222">
        <f t="shared" si="48"/>
        <v>22.079402916467423</v>
      </c>
      <c r="AT44" s="222">
        <f t="shared" si="48"/>
        <v>22.07146444374164</v>
      </c>
      <c r="AU44" s="222">
        <f t="shared" si="32"/>
        <v>22.101037768582387</v>
      </c>
      <c r="AV44" s="217"/>
      <c r="AW44" s="217">
        <v>-4500</v>
      </c>
      <c r="AX44" s="217">
        <f t="shared" si="40"/>
        <v>5.777802364715659E-3</v>
      </c>
      <c r="AY44" s="217">
        <f t="shared" si="41"/>
        <v>6.9281161744036618E-2</v>
      </c>
      <c r="AZ44" s="217">
        <f t="shared" si="42"/>
        <v>-6.3503359379320959E-2</v>
      </c>
      <c r="BA44" s="217">
        <f t="shared" si="43"/>
        <v>0.78530872904327853</v>
      </c>
      <c r="BB44" s="217">
        <f t="shared" si="44"/>
        <v>-0.8840094957229423</v>
      </c>
      <c r="BC44" s="217">
        <f t="shared" si="45"/>
        <v>2.4917017607745269</v>
      </c>
      <c r="BD44" s="217">
        <f t="shared" si="46"/>
        <v>2.9683542861324685</v>
      </c>
      <c r="BE44" s="217">
        <f t="shared" si="51"/>
        <v>21.155129087937365</v>
      </c>
      <c r="BF44" s="217">
        <f t="shared" si="51"/>
        <v>21.155121697383251</v>
      </c>
      <c r="BG44" s="217">
        <f t="shared" si="51"/>
        <v>21.15516257665524</v>
      </c>
      <c r="BH44" s="217">
        <f t="shared" si="51"/>
        <v>21.154936438507395</v>
      </c>
      <c r="BI44" s="217">
        <f t="shared" si="51"/>
        <v>21.156186693227014</v>
      </c>
      <c r="BJ44" s="217">
        <f t="shared" si="51"/>
        <v>21.149252551479595</v>
      </c>
      <c r="BK44" s="217">
        <f t="shared" si="51"/>
        <v>21.187067964564225</v>
      </c>
      <c r="BL44" s="217">
        <f t="shared" si="47"/>
        <v>20.955043914912832</v>
      </c>
      <c r="BM44" s="217"/>
      <c r="BN44" s="217"/>
      <c r="BO44" s="217"/>
      <c r="BP44" s="217"/>
      <c r="BQ44" s="217"/>
      <c r="BR44" s="217"/>
      <c r="BS44" s="217"/>
    </row>
    <row r="45" spans="1:71" s="222" customFormat="1" ht="12.95" customHeight="1">
      <c r="A45" s="299" t="s">
        <v>430</v>
      </c>
      <c r="B45" s="300" t="s">
        <v>146</v>
      </c>
      <c r="C45" s="299">
        <v>53352.329299999867</v>
      </c>
      <c r="D45" s="299">
        <v>6.9999999999999999E-4</v>
      </c>
      <c r="E45" s="297">
        <f t="shared" si="12"/>
        <v>803.50416639058267</v>
      </c>
      <c r="F45" s="222">
        <f t="shared" si="33"/>
        <v>803.5</v>
      </c>
      <c r="G45" s="222">
        <f t="shared" si="13"/>
        <v>1.5263693712768145E-3</v>
      </c>
      <c r="K45" s="222">
        <f t="shared" si="49"/>
        <v>1.5263693712768145E-3</v>
      </c>
      <c r="P45" s="291">
        <f t="shared" si="14"/>
        <v>2.6190525619563438E-2</v>
      </c>
      <c r="Q45" s="292">
        <f t="shared" si="15"/>
        <v>38333.829299999867</v>
      </c>
      <c r="R45" s="222">
        <f t="shared" si="16"/>
        <v>6.0832060343989612E-4</v>
      </c>
      <c r="S45" s="293">
        <v>1</v>
      </c>
      <c r="T45" s="222">
        <f t="shared" si="34"/>
        <v>6.0832060343989612E-4</v>
      </c>
      <c r="U45" s="221"/>
      <c r="Y45" s="222">
        <f t="shared" si="50"/>
        <v>2.497570208478516E-2</v>
      </c>
      <c r="Z45" s="217">
        <f t="shared" si="17"/>
        <v>803.5</v>
      </c>
      <c r="AA45" s="222">
        <f t="shared" si="18"/>
        <v>2.741192906055092E-3</v>
      </c>
      <c r="AB45" s="222">
        <f t="shared" si="19"/>
        <v>2.497570208478516E-2</v>
      </c>
      <c r="AC45" s="222">
        <f t="shared" si="20"/>
        <v>-2.4664156248286623E-2</v>
      </c>
      <c r="AD45" s="222">
        <f t="shared" si="21"/>
        <v>-1.2148235347782775E-3</v>
      </c>
      <c r="AE45" s="222">
        <f t="shared" si="22"/>
        <v>1.4757962206511887E-6</v>
      </c>
      <c r="AF45" s="217">
        <f t="shared" si="23"/>
        <v>-2.4664156248286623E-2</v>
      </c>
      <c r="AG45" s="293">
        <f t="shared" si="24"/>
        <v>1.4757962206511887E-6</v>
      </c>
      <c r="AH45" s="217">
        <f t="shared" si="25"/>
        <v>-2.3449332713508346E-2</v>
      </c>
      <c r="AI45" s="217">
        <f t="shared" si="26"/>
        <v>0.73092404427486968</v>
      </c>
      <c r="AJ45" s="217">
        <f t="shared" si="27"/>
        <v>-0.36025928075110519</v>
      </c>
      <c r="AK45" s="217">
        <f t="shared" si="28"/>
        <v>-1.7767052355483905E-2</v>
      </c>
      <c r="AL45" s="217">
        <f t="shared" si="29"/>
        <v>-3.0756584881855078</v>
      </c>
      <c r="AM45" s="217">
        <f t="shared" si="30"/>
        <v>-30.322297747712884</v>
      </c>
      <c r="AN45" s="222">
        <f t="shared" si="48"/>
        <v>22.078059917365799</v>
      </c>
      <c r="AO45" s="222">
        <f t="shared" si="48"/>
        <v>22.078071069852005</v>
      </c>
      <c r="AP45" s="222">
        <f t="shared" si="48"/>
        <v>22.078029555902166</v>
      </c>
      <c r="AQ45" s="222">
        <f t="shared" si="48"/>
        <v>22.078184087948969</v>
      </c>
      <c r="AR45" s="222">
        <f t="shared" si="48"/>
        <v>22.077608866450579</v>
      </c>
      <c r="AS45" s="222">
        <f t="shared" si="48"/>
        <v>22.079750185828644</v>
      </c>
      <c r="AT45" s="222">
        <f t="shared" si="48"/>
        <v>22.071780895428549</v>
      </c>
      <c r="AU45" s="222">
        <f t="shared" si="32"/>
        <v>22.101470096736179</v>
      </c>
      <c r="AV45" s="217"/>
      <c r="AW45" s="217">
        <v>-4250</v>
      </c>
      <c r="AX45" s="217">
        <f t="shared" si="40"/>
        <v>3.9424908540346831E-3</v>
      </c>
      <c r="AY45" s="217">
        <f t="shared" si="41"/>
        <v>6.6529656316046154E-2</v>
      </c>
      <c r="AZ45" s="217">
        <f t="shared" si="42"/>
        <v>-6.2587165462011471E-2</v>
      </c>
      <c r="BA45" s="217">
        <f t="shared" si="43"/>
        <v>0.77941321459199875</v>
      </c>
      <c r="BB45" s="217">
        <f t="shared" si="44"/>
        <v>-0.86609124881770205</v>
      </c>
      <c r="BC45" s="217">
        <f t="shared" si="45"/>
        <v>2.5287433853140846</v>
      </c>
      <c r="BD45" s="217">
        <f t="shared" si="46"/>
        <v>3.1606584995379574</v>
      </c>
      <c r="BE45" s="217">
        <f t="shared" si="51"/>
        <v>21.200722777934985</v>
      </c>
      <c r="BF45" s="217">
        <f t="shared" si="51"/>
        <v>21.200713108047605</v>
      </c>
      <c r="BG45" s="217">
        <f t="shared" si="51"/>
        <v>21.200764076844376</v>
      </c>
      <c r="BH45" s="217">
        <f t="shared" si="51"/>
        <v>21.200495396989851</v>
      </c>
      <c r="BI45" s="217">
        <f t="shared" si="51"/>
        <v>21.201910911779287</v>
      </c>
      <c r="BJ45" s="217">
        <f t="shared" si="51"/>
        <v>21.194430461353033</v>
      </c>
      <c r="BK45" s="217">
        <f t="shared" si="51"/>
        <v>21.233347927398423</v>
      </c>
      <c r="BL45" s="217">
        <f t="shared" si="47"/>
        <v>21.009084934137086</v>
      </c>
      <c r="BM45" s="217"/>
      <c r="BN45" s="217"/>
      <c r="BO45" s="217"/>
      <c r="BP45" s="217"/>
      <c r="BQ45" s="217"/>
      <c r="BR45" s="217"/>
      <c r="BS45" s="217"/>
    </row>
    <row r="46" spans="1:71" s="222" customFormat="1" ht="12.95" customHeight="1">
      <c r="A46" s="299" t="s">
        <v>430</v>
      </c>
      <c r="B46" s="300" t="s">
        <v>83</v>
      </c>
      <c r="C46" s="299">
        <v>53352.514800000004</v>
      </c>
      <c r="D46" s="299">
        <v>4.0000000000000002E-4</v>
      </c>
      <c r="E46" s="297">
        <f t="shared" si="12"/>
        <v>804.01050874106488</v>
      </c>
      <c r="F46" s="222">
        <f t="shared" si="33"/>
        <v>804</v>
      </c>
      <c r="G46" s="222">
        <f t="shared" si="13"/>
        <v>3.8499080037581734E-3</v>
      </c>
      <c r="K46" s="222">
        <f t="shared" si="49"/>
        <v>3.8499080037581734E-3</v>
      </c>
      <c r="P46" s="291">
        <f t="shared" si="14"/>
        <v>2.6187975094208064E-2</v>
      </c>
      <c r="Q46" s="292">
        <f t="shared" si="15"/>
        <v>38334.014800000004</v>
      </c>
      <c r="R46" s="222">
        <f t="shared" si="16"/>
        <v>4.989892413374404E-4</v>
      </c>
      <c r="S46" s="293">
        <v>1</v>
      </c>
      <c r="T46" s="222">
        <f t="shared" si="34"/>
        <v>4.989892413374404E-4</v>
      </c>
      <c r="U46" s="221"/>
      <c r="Y46" s="222">
        <f t="shared" si="50"/>
        <v>2.7293967775508767E-2</v>
      </c>
      <c r="Z46" s="217">
        <f t="shared" si="17"/>
        <v>804</v>
      </c>
      <c r="AA46" s="222">
        <f t="shared" si="18"/>
        <v>2.74391532245747E-3</v>
      </c>
      <c r="AB46" s="222">
        <f t="shared" si="19"/>
        <v>2.7293967775508767E-2</v>
      </c>
      <c r="AC46" s="222">
        <f t="shared" si="20"/>
        <v>-2.233806709044989E-2</v>
      </c>
      <c r="AD46" s="222">
        <f t="shared" si="21"/>
        <v>1.1059926813007034E-3</v>
      </c>
      <c r="AE46" s="222">
        <f t="shared" si="22"/>
        <v>1.2232198110907193E-6</v>
      </c>
      <c r="AF46" s="217">
        <f t="shared" si="23"/>
        <v>-2.233806709044989E-2</v>
      </c>
      <c r="AG46" s="293">
        <f t="shared" si="24"/>
        <v>1.2232198110907193E-6</v>
      </c>
      <c r="AH46" s="217">
        <f t="shared" si="25"/>
        <v>-2.3444059771750594E-2</v>
      </c>
      <c r="AI46" s="217">
        <f t="shared" si="26"/>
        <v>0.73092519374455578</v>
      </c>
      <c r="AJ46" s="217">
        <f t="shared" si="27"/>
        <v>-0.36019895707458216</v>
      </c>
      <c r="AK46" s="217">
        <f t="shared" si="28"/>
        <v>-1.7784452125100225E-2</v>
      </c>
      <c r="AL46" s="217">
        <f t="shared" si="29"/>
        <v>-3.0755938231479774</v>
      </c>
      <c r="AM46" s="217">
        <f t="shared" si="30"/>
        <v>-30.292566696060906</v>
      </c>
      <c r="AN46" s="222">
        <f t="shared" si="48"/>
        <v>22.07814511018044</v>
      </c>
      <c r="AO46" s="222">
        <f t="shared" si="48"/>
        <v>22.078156273036189</v>
      </c>
      <c r="AP46" s="222">
        <f t="shared" si="48"/>
        <v>22.078114720178295</v>
      </c>
      <c r="AQ46" s="222">
        <f t="shared" si="48"/>
        <v>22.078269398206874</v>
      </c>
      <c r="AR46" s="222">
        <f t="shared" si="48"/>
        <v>22.077693629053975</v>
      </c>
      <c r="AS46" s="222">
        <f t="shared" si="48"/>
        <v>22.079837003275649</v>
      </c>
      <c r="AT46" s="222">
        <f t="shared" si="48"/>
        <v>22.071860009216486</v>
      </c>
      <c r="AU46" s="222">
        <f t="shared" si="32"/>
        <v>22.101578178774627</v>
      </c>
      <c r="AV46" s="217"/>
      <c r="AW46" s="217">
        <v>-4000</v>
      </c>
      <c r="AX46" s="217">
        <f t="shared" si="40"/>
        <v>2.3004346160015177E-3</v>
      </c>
      <c r="AY46" s="217">
        <f t="shared" si="41"/>
        <v>6.3849415322055458E-2</v>
      </c>
      <c r="AZ46" s="217">
        <f t="shared" si="42"/>
        <v>-6.1548980706053941E-2</v>
      </c>
      <c r="BA46" s="217">
        <f t="shared" si="43"/>
        <v>0.77389937375193263</v>
      </c>
      <c r="BB46" s="217">
        <f t="shared" si="44"/>
        <v>-0.84727073312658119</v>
      </c>
      <c r="BC46" s="217">
        <f t="shared" si="45"/>
        <v>2.565246904252402</v>
      </c>
      <c r="BD46" s="217">
        <f t="shared" si="46"/>
        <v>3.3735455748283503</v>
      </c>
      <c r="BE46" s="217">
        <f t="shared" si="51"/>
        <v>21.245984136303168</v>
      </c>
      <c r="BF46" s="217">
        <f t="shared" si="51"/>
        <v>21.245971897170136</v>
      </c>
      <c r="BG46" s="217">
        <f t="shared" si="51"/>
        <v>21.246033649053249</v>
      </c>
      <c r="BH46" s="217">
        <f t="shared" si="51"/>
        <v>21.245722047353727</v>
      </c>
      <c r="BI46" s="217">
        <f t="shared" si="51"/>
        <v>21.247293485101654</v>
      </c>
      <c r="BJ46" s="217">
        <f t="shared" si="51"/>
        <v>21.239345154076297</v>
      </c>
      <c r="BK46" s="217">
        <f t="shared" si="51"/>
        <v>21.278973104842724</v>
      </c>
      <c r="BL46" s="217">
        <f t="shared" si="47"/>
        <v>21.06312595336134</v>
      </c>
      <c r="BM46" s="217"/>
      <c r="BN46" s="217"/>
      <c r="BO46" s="217"/>
      <c r="BP46" s="217"/>
      <c r="BQ46" s="217"/>
      <c r="BR46" s="217"/>
      <c r="BS46" s="217"/>
    </row>
    <row r="47" spans="1:71" s="222" customFormat="1" ht="12.95" customHeight="1">
      <c r="A47" s="299" t="s">
        <v>430</v>
      </c>
      <c r="B47" s="300" t="s">
        <v>83</v>
      </c>
      <c r="C47" s="299">
        <v>53353.248000000138</v>
      </c>
      <c r="D47" s="299">
        <v>8.0000000000000004E-4</v>
      </c>
      <c r="E47" s="297">
        <f t="shared" si="12"/>
        <v>806.01185758831662</v>
      </c>
      <c r="F47" s="222">
        <f t="shared" si="33"/>
        <v>806</v>
      </c>
      <c r="G47" s="222">
        <f t="shared" si="13"/>
        <v>4.3440621375339106E-3</v>
      </c>
      <c r="K47" s="222">
        <f t="shared" si="49"/>
        <v>4.3440621375339106E-3</v>
      </c>
      <c r="P47" s="291">
        <f t="shared" si="14"/>
        <v>2.6177775843363945E-2</v>
      </c>
      <c r="Q47" s="292">
        <f t="shared" si="15"/>
        <v>38334.748000000138</v>
      </c>
      <c r="R47" s="222">
        <f t="shared" si="16"/>
        <v>4.7671105418815027E-4</v>
      </c>
      <c r="S47" s="293">
        <v>1</v>
      </c>
      <c r="T47" s="222">
        <f t="shared" si="34"/>
        <v>4.7671105418815027E-4</v>
      </c>
      <c r="U47" s="221"/>
      <c r="Y47" s="222">
        <f t="shared" si="50"/>
        <v>2.7767028357809271E-2</v>
      </c>
      <c r="Z47" s="217">
        <f t="shared" si="17"/>
        <v>806</v>
      </c>
      <c r="AA47" s="222">
        <f t="shared" si="18"/>
        <v>2.7548096230885846E-3</v>
      </c>
      <c r="AB47" s="222">
        <f t="shared" si="19"/>
        <v>2.7767028357809271E-2</v>
      </c>
      <c r="AC47" s="222">
        <f t="shared" si="20"/>
        <v>-2.1833713705830034E-2</v>
      </c>
      <c r="AD47" s="222">
        <f t="shared" si="21"/>
        <v>1.5892525144453259E-3</v>
      </c>
      <c r="AE47" s="222">
        <f t="shared" si="22"/>
        <v>2.5257235546707911E-6</v>
      </c>
      <c r="AF47" s="217">
        <f t="shared" si="23"/>
        <v>-2.1833713705830034E-2</v>
      </c>
      <c r="AG47" s="293">
        <f t="shared" si="24"/>
        <v>2.5257235546707911E-6</v>
      </c>
      <c r="AH47" s="217">
        <f t="shared" si="25"/>
        <v>-2.342296622027536E-2</v>
      </c>
      <c r="AI47" s="217">
        <f t="shared" si="26"/>
        <v>0.73092980291121545</v>
      </c>
      <c r="AJ47" s="217">
        <f t="shared" si="27"/>
        <v>-0.359957645405935</v>
      </c>
      <c r="AK47" s="217">
        <f t="shared" si="28"/>
        <v>-1.7854051008032102E-2</v>
      </c>
      <c r="AL47" s="217">
        <f t="shared" si="29"/>
        <v>-3.0753351609580051</v>
      </c>
      <c r="AM47" s="217">
        <f t="shared" si="30"/>
        <v>-30.174221679073209</v>
      </c>
      <c r="AN47" s="222">
        <f t="shared" si="48"/>
        <v>22.078485882784658</v>
      </c>
      <c r="AO47" s="222">
        <f t="shared" si="48"/>
        <v>22.078497087102452</v>
      </c>
      <c r="AP47" s="222">
        <f t="shared" si="48"/>
        <v>22.078455378663563</v>
      </c>
      <c r="AQ47" s="222">
        <f t="shared" si="48"/>
        <v>22.07861064046158</v>
      </c>
      <c r="AR47" s="222">
        <f t="shared" si="48"/>
        <v>22.078032681154578</v>
      </c>
      <c r="AS47" s="222">
        <f t="shared" si="48"/>
        <v>22.080184273491785</v>
      </c>
      <c r="AT47" s="222">
        <f t="shared" si="48"/>
        <v>22.072176467843203</v>
      </c>
      <c r="AU47" s="222">
        <f t="shared" si="32"/>
        <v>22.102010506928423</v>
      </c>
      <c r="AV47" s="217"/>
      <c r="AW47" s="217">
        <v>-3750</v>
      </c>
      <c r="AX47" s="217">
        <f t="shared" si="40"/>
        <v>8.4730072894343561E-4</v>
      </c>
      <c r="AY47" s="217">
        <f t="shared" si="41"/>
        <v>6.1240438762064503E-2</v>
      </c>
      <c r="AZ47" s="217">
        <f t="shared" si="42"/>
        <v>-6.0393138033121067E-2</v>
      </c>
      <c r="BA47" s="217">
        <f t="shared" si="43"/>
        <v>0.76875598453846594</v>
      </c>
      <c r="BB47" s="217">
        <f t="shared" si="44"/>
        <v>-0.82760159313603854</v>
      </c>
      <c r="BC47" s="217">
        <f t="shared" si="45"/>
        <v>2.6012513435324593</v>
      </c>
      <c r="BD47" s="217">
        <f t="shared" si="46"/>
        <v>3.6108660517485989</v>
      </c>
      <c r="BE47" s="217">
        <f t="shared" si="51"/>
        <v>21.290935066021607</v>
      </c>
      <c r="BF47" s="217">
        <f t="shared" si="51"/>
        <v>21.29092004015834</v>
      </c>
      <c r="BG47" s="217">
        <f t="shared" si="51"/>
        <v>21.290992905045929</v>
      </c>
      <c r="BH47" s="217">
        <f t="shared" si="51"/>
        <v>21.290639519727293</v>
      </c>
      <c r="BI47" s="217">
        <f t="shared" si="51"/>
        <v>21.292352412221568</v>
      </c>
      <c r="BJ47" s="217">
        <f t="shared" si="51"/>
        <v>21.284026618905486</v>
      </c>
      <c r="BK47" s="217">
        <f t="shared" si="51"/>
        <v>21.323968068807812</v>
      </c>
      <c r="BL47" s="217">
        <f t="shared" si="47"/>
        <v>21.117166972585597</v>
      </c>
      <c r="BM47" s="217"/>
      <c r="BN47" s="217"/>
      <c r="BO47" s="217"/>
      <c r="BP47" s="217"/>
      <c r="BQ47" s="217"/>
      <c r="BR47" s="217"/>
      <c r="BS47" s="217"/>
    </row>
    <row r="48" spans="1:71" s="222" customFormat="1" ht="12.95" customHeight="1">
      <c r="A48" s="299" t="s">
        <v>430</v>
      </c>
      <c r="B48" s="300" t="s">
        <v>146</v>
      </c>
      <c r="C48" s="299">
        <v>53353.430099999998</v>
      </c>
      <c r="D48" s="299">
        <v>5.9999999999999995E-4</v>
      </c>
      <c r="E48" s="297">
        <f t="shared" si="12"/>
        <v>806.50891926962856</v>
      </c>
      <c r="F48" s="222">
        <f t="shared" si="33"/>
        <v>806.5</v>
      </c>
      <c r="G48" s="222">
        <f t="shared" si="13"/>
        <v>3.2676004993845709E-3</v>
      </c>
      <c r="K48" s="222">
        <f t="shared" si="49"/>
        <v>3.2676004993845709E-3</v>
      </c>
      <c r="P48" s="291">
        <f t="shared" si="14"/>
        <v>2.6175226743297253E-2</v>
      </c>
      <c r="Q48" s="292">
        <f t="shared" si="15"/>
        <v>38334.930099999998</v>
      </c>
      <c r="R48" s="222">
        <f t="shared" si="16"/>
        <v>5.2475934013079708E-4</v>
      </c>
      <c r="S48" s="293">
        <v>1</v>
      </c>
      <c r="T48" s="222">
        <f t="shared" si="34"/>
        <v>5.2475934013079708E-4</v>
      </c>
      <c r="U48" s="221"/>
      <c r="Y48" s="222">
        <f t="shared" si="50"/>
        <v>2.6685292885826724E-2</v>
      </c>
      <c r="Z48" s="217">
        <f t="shared" si="17"/>
        <v>806.5</v>
      </c>
      <c r="AA48" s="222">
        <f t="shared" si="18"/>
        <v>2.7575343568551E-3</v>
      </c>
      <c r="AB48" s="222">
        <f t="shared" si="19"/>
        <v>2.6685292885826724E-2</v>
      </c>
      <c r="AC48" s="222">
        <f t="shared" si="20"/>
        <v>-2.2907626243912682E-2</v>
      </c>
      <c r="AD48" s="222">
        <f t="shared" si="21"/>
        <v>5.1006614252947086E-4</v>
      </c>
      <c r="AE48" s="222">
        <f t="shared" si="22"/>
        <v>2.6016746975489446E-7</v>
      </c>
      <c r="AF48" s="217">
        <f t="shared" si="23"/>
        <v>-2.2907626243912682E-2</v>
      </c>
      <c r="AG48" s="293">
        <f t="shared" si="24"/>
        <v>2.6016746975489446E-7</v>
      </c>
      <c r="AH48" s="217">
        <f t="shared" si="25"/>
        <v>-2.3417692386442153E-2</v>
      </c>
      <c r="AI48" s="217">
        <f t="shared" si="26"/>
        <v>0.73093095802490604</v>
      </c>
      <c r="AJ48" s="217">
        <f t="shared" si="27"/>
        <v>-0.35989731324839169</v>
      </c>
      <c r="AK48" s="217">
        <f t="shared" si="28"/>
        <v>-1.7871450679783435E-2</v>
      </c>
      <c r="AL48" s="217">
        <f t="shared" si="29"/>
        <v>-3.0752704948995495</v>
      </c>
      <c r="AM48" s="217">
        <f t="shared" si="30"/>
        <v>-30.144779376056725</v>
      </c>
      <c r="AN48" s="222">
        <f t="shared" si="48"/>
        <v>22.078571076272784</v>
      </c>
      <c r="AO48" s="222">
        <f t="shared" si="48"/>
        <v>22.078582290952053</v>
      </c>
      <c r="AP48" s="222">
        <f t="shared" si="48"/>
        <v>22.078540543630741</v>
      </c>
      <c r="AQ48" s="222">
        <f t="shared" si="48"/>
        <v>22.078695951331632</v>
      </c>
      <c r="AR48" s="222">
        <f t="shared" si="48"/>
        <v>22.078117444602302</v>
      </c>
      <c r="AS48" s="222">
        <f t="shared" si="48"/>
        <v>22.080271091153065</v>
      </c>
      <c r="AT48" s="222">
        <f t="shared" si="48"/>
        <v>22.072255583370321</v>
      </c>
      <c r="AU48" s="222">
        <f t="shared" si="32"/>
        <v>22.102118588966871</v>
      </c>
      <c r="AV48" s="217"/>
      <c r="AW48" s="217">
        <v>-3500</v>
      </c>
      <c r="AX48" s="217">
        <f t="shared" si="40"/>
        <v>-4.2116462497803625E-4</v>
      </c>
      <c r="AY48" s="217">
        <f t="shared" si="41"/>
        <v>5.8702726636073323E-2</v>
      </c>
      <c r="AZ48" s="217">
        <f t="shared" si="42"/>
        <v>-5.9123891261051359E-2</v>
      </c>
      <c r="BA48" s="217">
        <f t="shared" si="43"/>
        <v>0.76397252979808594</v>
      </c>
      <c r="BB48" s="217">
        <f t="shared" si="44"/>
        <v>-0.80713244890942237</v>
      </c>
      <c r="BC48" s="217">
        <f t="shared" si="45"/>
        <v>2.6367939879343685</v>
      </c>
      <c r="BD48" s="217">
        <f t="shared" si="46"/>
        <v>3.8774829990113946</v>
      </c>
      <c r="BE48" s="217">
        <f t="shared" si="51"/>
        <v>21.33559682963158</v>
      </c>
      <c r="BF48" s="217">
        <f t="shared" si="51"/>
        <v>21.335578898790605</v>
      </c>
      <c r="BG48" s="217">
        <f t="shared" si="51"/>
        <v>21.335662778667722</v>
      </c>
      <c r="BH48" s="217">
        <f t="shared" si="51"/>
        <v>21.335270344832388</v>
      </c>
      <c r="BI48" s="217">
        <f t="shared" si="51"/>
        <v>21.337105337735863</v>
      </c>
      <c r="BJ48" s="217">
        <f t="shared" si="51"/>
        <v>21.328502607358928</v>
      </c>
      <c r="BK48" s="217">
        <f t="shared" si="51"/>
        <v>21.368359231251958</v>
      </c>
      <c r="BL48" s="217">
        <f t="shared" si="47"/>
        <v>21.171207991809851</v>
      </c>
      <c r="BM48" s="217"/>
      <c r="BN48" s="217"/>
      <c r="BO48" s="217"/>
      <c r="BP48" s="217"/>
      <c r="BQ48" s="217"/>
      <c r="BR48" s="217"/>
      <c r="BS48" s="217"/>
    </row>
    <row r="49" spans="1:71" s="222" customFormat="1" ht="12.95" customHeight="1">
      <c r="A49" s="299" t="s">
        <v>430</v>
      </c>
      <c r="B49" s="300" t="s">
        <v>83</v>
      </c>
      <c r="C49" s="299">
        <v>53353.614800000098</v>
      </c>
      <c r="D49" s="299">
        <v>4.0000000000000002E-4</v>
      </c>
      <c r="E49" s="297">
        <f t="shared" si="12"/>
        <v>807.01307793332194</v>
      </c>
      <c r="F49" s="222">
        <f t="shared" si="33"/>
        <v>807</v>
      </c>
      <c r="G49" s="222">
        <f t="shared" si="13"/>
        <v>4.7911391011439264E-3</v>
      </c>
      <c r="K49" s="222">
        <f t="shared" si="49"/>
        <v>4.7911391011439264E-3</v>
      </c>
      <c r="P49" s="291">
        <f t="shared" si="14"/>
        <v>2.6172677928288295E-2</v>
      </c>
      <c r="Q49" s="292">
        <f t="shared" si="15"/>
        <v>38335.114800000098</v>
      </c>
      <c r="R49" s="222">
        <f t="shared" si="16"/>
        <v>4.5717020261668218E-4</v>
      </c>
      <c r="S49" s="293">
        <v>1</v>
      </c>
      <c r="T49" s="222">
        <f t="shared" si="34"/>
        <v>4.5717020261668218E-4</v>
      </c>
      <c r="U49" s="221"/>
      <c r="Y49" s="222">
        <f t="shared" si="50"/>
        <v>2.8203557475425717E-2</v>
      </c>
      <c r="Z49" s="217">
        <f t="shared" si="17"/>
        <v>807</v>
      </c>
      <c r="AA49" s="222">
        <f t="shared" si="18"/>
        <v>2.7602595540065049E-3</v>
      </c>
      <c r="AB49" s="222">
        <f t="shared" si="19"/>
        <v>2.8203557475425717E-2</v>
      </c>
      <c r="AC49" s="222">
        <f t="shared" si="20"/>
        <v>-2.1381538827144369E-2</v>
      </c>
      <c r="AD49" s="222">
        <f t="shared" si="21"/>
        <v>2.0308795471374215E-3</v>
      </c>
      <c r="AE49" s="222">
        <f t="shared" si="22"/>
        <v>4.1244717349810982E-6</v>
      </c>
      <c r="AF49" s="217">
        <f t="shared" si="23"/>
        <v>-2.1381538827144369E-2</v>
      </c>
      <c r="AG49" s="293">
        <f t="shared" si="24"/>
        <v>4.1244717349810982E-6</v>
      </c>
      <c r="AH49" s="217">
        <f t="shared" si="25"/>
        <v>-2.341241837428179E-2</v>
      </c>
      <c r="AI49" s="217">
        <f t="shared" si="26"/>
        <v>0.73093211426742588</v>
      </c>
      <c r="AJ49" s="217">
        <f t="shared" si="27"/>
        <v>-0.35983697939479808</v>
      </c>
      <c r="AK49" s="217">
        <f t="shared" si="28"/>
        <v>-1.7888850331902944E-2</v>
      </c>
      <c r="AL49" s="217">
        <f t="shared" si="29"/>
        <v>-3.0752058286363084</v>
      </c>
      <c r="AM49" s="217">
        <f t="shared" si="30"/>
        <v>-30.115394317367699</v>
      </c>
      <c r="AN49" s="222">
        <f t="shared" si="48"/>
        <v>22.078656269896001</v>
      </c>
      <c r="AO49" s="222">
        <f t="shared" si="48"/>
        <v>22.078667494935125</v>
      </c>
      <c r="AP49" s="222">
        <f t="shared" si="48"/>
        <v>22.078625708736531</v>
      </c>
      <c r="AQ49" s="222">
        <f t="shared" si="48"/>
        <v>22.078781262324476</v>
      </c>
      <c r="AR49" s="222">
        <f t="shared" si="48"/>
        <v>22.078202208219384</v>
      </c>
      <c r="AS49" s="222">
        <f t="shared" si="48"/>
        <v>22.080357908857334</v>
      </c>
      <c r="AT49" s="222">
        <f t="shared" si="48"/>
        <v>22.072334699246287</v>
      </c>
      <c r="AU49" s="222">
        <f t="shared" si="32"/>
        <v>22.102226671005319</v>
      </c>
      <c r="AV49" s="217"/>
      <c r="AW49" s="217">
        <v>-3250</v>
      </c>
      <c r="AX49" s="217">
        <f t="shared" si="40"/>
        <v>-1.5091387262538489E-3</v>
      </c>
      <c r="AY49" s="217">
        <f t="shared" si="41"/>
        <v>5.6236278944081904E-2</v>
      </c>
      <c r="AZ49" s="217">
        <f t="shared" si="42"/>
        <v>-5.7745417670335752E-2</v>
      </c>
      <c r="BA49" s="217">
        <f t="shared" si="43"/>
        <v>0.75953919718022289</v>
      </c>
      <c r="BB49" s="217">
        <f t="shared" si="44"/>
        <v>-0.78590733233389098</v>
      </c>
      <c r="BC49" s="217">
        <f t="shared" si="45"/>
        <v>2.6719105219775603</v>
      </c>
      <c r="BD49" s="217">
        <f t="shared" si="46"/>
        <v>4.1796293480398941</v>
      </c>
      <c r="BE49" s="217">
        <f t="shared" si="51"/>
        <v>21.379990090653134</v>
      </c>
      <c r="BF49" s="217">
        <f t="shared" si="51"/>
        <v>21.379969258905039</v>
      </c>
      <c r="BG49" s="217">
        <f t="shared" si="51"/>
        <v>21.380063583034062</v>
      </c>
      <c r="BH49" s="217">
        <f t="shared" si="51"/>
        <v>21.379636442745234</v>
      </c>
      <c r="BI49" s="217">
        <f t="shared" si="51"/>
        <v>21.381569698469995</v>
      </c>
      <c r="BJ49" s="217">
        <f t="shared" si="51"/>
        <v>21.372798637042628</v>
      </c>
      <c r="BK49" s="217">
        <f t="shared" si="51"/>
        <v>21.412174767065469</v>
      </c>
      <c r="BL49" s="217">
        <f t="shared" si="47"/>
        <v>21.225249011034105</v>
      </c>
      <c r="BM49" s="217"/>
      <c r="BN49" s="217"/>
      <c r="BO49" s="217"/>
      <c r="BP49" s="217"/>
      <c r="BQ49" s="217"/>
      <c r="BR49" s="217"/>
      <c r="BS49" s="217"/>
    </row>
    <row r="50" spans="1:71" s="222" customFormat="1" ht="12.95" customHeight="1">
      <c r="A50" s="86" t="s">
        <v>148</v>
      </c>
      <c r="B50" s="303" t="s">
        <v>146</v>
      </c>
      <c r="C50" s="304">
        <v>53355.263200000001</v>
      </c>
      <c r="D50" s="304">
        <v>1E-4</v>
      </c>
      <c r="E50" s="222">
        <f t="shared" si="12"/>
        <v>811.512564347693</v>
      </c>
      <c r="F50" s="222">
        <f t="shared" si="33"/>
        <v>811.5</v>
      </c>
      <c r="G50" s="222">
        <f t="shared" si="13"/>
        <v>4.6029855002416298E-3</v>
      </c>
      <c r="K50" s="222">
        <f t="shared" si="49"/>
        <v>4.6029855002416298E-3</v>
      </c>
      <c r="P50" s="291">
        <f t="shared" si="14"/>
        <v>2.6149751420805823E-2</v>
      </c>
      <c r="Q50" s="292">
        <f t="shared" si="15"/>
        <v>38336.763200000001</v>
      </c>
      <c r="R50" s="222">
        <f t="shared" si="16"/>
        <v>4.642631216355865E-4</v>
      </c>
      <c r="S50" s="293">
        <v>1</v>
      </c>
      <c r="T50" s="222">
        <f t="shared" si="34"/>
        <v>4.642631216355865E-4</v>
      </c>
      <c r="U50" s="221"/>
      <c r="Y50" s="222">
        <f t="shared" si="50"/>
        <v>2.7967929745191297E-2</v>
      </c>
      <c r="Z50" s="217">
        <f t="shared" si="17"/>
        <v>811.5</v>
      </c>
      <c r="AA50" s="222">
        <f t="shared" si="18"/>
        <v>2.7848071758561563E-3</v>
      </c>
      <c r="AB50" s="222">
        <f t="shared" si="19"/>
        <v>2.7967929745191297E-2</v>
      </c>
      <c r="AC50" s="222">
        <f t="shared" si="20"/>
        <v>-2.1546765920564193E-2</v>
      </c>
      <c r="AD50" s="222">
        <f t="shared" si="21"/>
        <v>1.8181783243854735E-3</v>
      </c>
      <c r="AE50" s="222">
        <f t="shared" si="22"/>
        <v>3.3057724192651681E-6</v>
      </c>
      <c r="AF50" s="217">
        <f t="shared" si="23"/>
        <v>-2.1546765920564193E-2</v>
      </c>
      <c r="AG50" s="293">
        <f t="shared" si="24"/>
        <v>3.3057724192651681E-6</v>
      </c>
      <c r="AH50" s="217">
        <f t="shared" si="25"/>
        <v>-2.3364944244949667E-2</v>
      </c>
      <c r="AI50" s="217">
        <f t="shared" si="26"/>
        <v>0.73094257124897744</v>
      </c>
      <c r="AJ50" s="217">
        <f t="shared" si="27"/>
        <v>-0.35929389839859194</v>
      </c>
      <c r="AK50" s="217">
        <f t="shared" si="28"/>
        <v>-1.8045446314325159E-2</v>
      </c>
      <c r="AL50" s="217">
        <f t="shared" si="29"/>
        <v>-3.0746238230187055</v>
      </c>
      <c r="AM50" s="217">
        <f t="shared" si="30"/>
        <v>-29.853477451562053</v>
      </c>
      <c r="AN50" s="222">
        <f t="shared" si="48"/>
        <v>22.079423018605905</v>
      </c>
      <c r="AO50" s="222">
        <f t="shared" si="48"/>
        <v>22.079434336810657</v>
      </c>
      <c r="AP50" s="222">
        <f t="shared" si="48"/>
        <v>22.079392200948615</v>
      </c>
      <c r="AQ50" s="222">
        <f t="shared" si="48"/>
        <v>22.079549066805576</v>
      </c>
      <c r="AR50" s="222">
        <f t="shared" si="48"/>
        <v>22.078965088421331</v>
      </c>
      <c r="AS50" s="222">
        <f t="shared" si="48"/>
        <v>22.081139270137431</v>
      </c>
      <c r="AT50" s="222">
        <f t="shared" si="48"/>
        <v>22.073046757884143</v>
      </c>
      <c r="AU50" s="222">
        <f t="shared" si="32"/>
        <v>22.103199409351355</v>
      </c>
      <c r="AV50" s="217"/>
      <c r="AW50" s="217">
        <v>-3000</v>
      </c>
      <c r="AX50" s="217">
        <f t="shared" si="40"/>
        <v>-2.420725556834924E-3</v>
      </c>
      <c r="AY50" s="217">
        <f t="shared" si="41"/>
        <v>5.3841095686090239E-2</v>
      </c>
      <c r="AZ50" s="217">
        <f t="shared" si="42"/>
        <v>-5.6261821242925163E-2</v>
      </c>
      <c r="BA50" s="217">
        <f t="shared" si="43"/>
        <v>0.75544687441296354</v>
      </c>
      <c r="BB50" s="217">
        <f t="shared" si="44"/>
        <v>-0.76396608641284824</v>
      </c>
      <c r="BC50" s="217">
        <f t="shared" si="45"/>
        <v>2.706635164505085</v>
      </c>
      <c r="BD50" s="217">
        <f t="shared" si="46"/>
        <v>4.5254279801745447</v>
      </c>
      <c r="BE50" s="217">
        <f t="shared" si="51"/>
        <v>21.424134955485645</v>
      </c>
      <c r="BF50" s="217">
        <f t="shared" si="51"/>
        <v>21.424111366502729</v>
      </c>
      <c r="BG50" s="217">
        <f t="shared" si="51"/>
        <v>21.424215069716897</v>
      </c>
      <c r="BH50" s="217">
        <f t="shared" si="51"/>
        <v>21.423759112667106</v>
      </c>
      <c r="BI50" s="217">
        <f t="shared" si="51"/>
        <v>21.425762854753845</v>
      </c>
      <c r="BJ50" s="217">
        <f t="shared" si="51"/>
        <v>21.416938022614307</v>
      </c>
      <c r="BK50" s="217">
        <f t="shared" si="51"/>
        <v>21.45544453180786</v>
      </c>
      <c r="BL50" s="217">
        <f t="shared" si="47"/>
        <v>21.279290030258363</v>
      </c>
      <c r="BM50" s="217"/>
      <c r="BN50" s="217"/>
      <c r="BO50" s="217"/>
      <c r="BP50" s="217"/>
      <c r="BQ50" s="217"/>
      <c r="BR50" s="217"/>
      <c r="BS50" s="217"/>
    </row>
    <row r="51" spans="1:71" s="222" customFormat="1" ht="12.95" customHeight="1">
      <c r="A51" s="299" t="s">
        <v>430</v>
      </c>
      <c r="B51" s="300" t="s">
        <v>83</v>
      </c>
      <c r="C51" s="299">
        <v>53375.227400000207</v>
      </c>
      <c r="D51" s="299">
        <v>6.9999999999999999E-4</v>
      </c>
      <c r="E51" s="297">
        <f t="shared" si="12"/>
        <v>866.00701149642202</v>
      </c>
      <c r="F51" s="222">
        <f t="shared" si="33"/>
        <v>866</v>
      </c>
      <c r="G51" s="222">
        <f t="shared" si="13"/>
        <v>2.5686822118586861E-3</v>
      </c>
      <c r="K51" s="222">
        <f t="shared" si="49"/>
        <v>2.5686822118586861E-3</v>
      </c>
      <c r="P51" s="291">
        <f t="shared" si="14"/>
        <v>2.5873919147596076E-2</v>
      </c>
      <c r="Q51" s="292">
        <f t="shared" si="15"/>
        <v>38356.727400000207</v>
      </c>
      <c r="R51" s="222">
        <f t="shared" si="16"/>
        <v>5.4313406863085829E-4</v>
      </c>
      <c r="S51" s="293">
        <v>1</v>
      </c>
      <c r="T51" s="222">
        <f t="shared" si="34"/>
        <v>5.4313406863085829E-4</v>
      </c>
      <c r="U51" s="221"/>
      <c r="Y51" s="222">
        <f t="shared" si="50"/>
        <v>2.5357523349491203E-2</v>
      </c>
      <c r="Z51" s="217">
        <f t="shared" si="17"/>
        <v>866</v>
      </c>
      <c r="AA51" s="222">
        <f t="shared" si="18"/>
        <v>3.0850780099635593E-3</v>
      </c>
      <c r="AB51" s="222">
        <f t="shared" si="19"/>
        <v>2.5357523349491203E-2</v>
      </c>
      <c r="AC51" s="222">
        <f t="shared" si="20"/>
        <v>-2.330523693573739E-2</v>
      </c>
      <c r="AD51" s="222">
        <f t="shared" si="21"/>
        <v>-5.1639579810487321E-4</v>
      </c>
      <c r="AE51" s="222">
        <f t="shared" si="22"/>
        <v>2.6666462030036896E-7</v>
      </c>
      <c r="AF51" s="217">
        <f t="shared" si="23"/>
        <v>-2.330523693573739E-2</v>
      </c>
      <c r="AG51" s="293">
        <f t="shared" si="24"/>
        <v>2.6666462030036896E-7</v>
      </c>
      <c r="AH51" s="217">
        <f t="shared" si="25"/>
        <v>-2.2788841137632517E-2</v>
      </c>
      <c r="AI51" s="217">
        <f t="shared" si="26"/>
        <v>0.73107647912169427</v>
      </c>
      <c r="AJ51" s="217">
        <f t="shared" si="27"/>
        <v>-0.35270569096513255</v>
      </c>
      <c r="AK51" s="217">
        <f t="shared" si="28"/>
        <v>-1.9941865941036273E-2</v>
      </c>
      <c r="AL51" s="217">
        <f t="shared" si="29"/>
        <v>-3.0675737154896616</v>
      </c>
      <c r="AM51" s="217">
        <f t="shared" si="30"/>
        <v>-27.007774416287852</v>
      </c>
      <c r="AN51" s="222">
        <f t="shared" ref="AN51:AT60" si="52">$AU51+$AB$7*SIN(AO51)</f>
        <v>22.088710102978258</v>
      </c>
      <c r="AO51" s="222">
        <f t="shared" si="52"/>
        <v>22.088722538711384</v>
      </c>
      <c r="AP51" s="222">
        <f t="shared" si="52"/>
        <v>22.08867620239527</v>
      </c>
      <c r="AQ51" s="222">
        <f t="shared" si="52"/>
        <v>22.088848855462551</v>
      </c>
      <c r="AR51" s="222">
        <f t="shared" si="52"/>
        <v>22.088205550199447</v>
      </c>
      <c r="AS51" s="222">
        <f t="shared" si="52"/>
        <v>22.090602712172608</v>
      </c>
      <c r="AT51" s="222">
        <f t="shared" si="52"/>
        <v>22.081672916891641</v>
      </c>
      <c r="AU51" s="222">
        <f t="shared" si="32"/>
        <v>22.114980351542243</v>
      </c>
      <c r="AV51" s="217"/>
      <c r="AW51" s="217">
        <v>-2750</v>
      </c>
      <c r="AX51" s="217">
        <f t="shared" si="40"/>
        <v>-3.1599595774933625E-3</v>
      </c>
      <c r="AY51" s="217">
        <f t="shared" si="41"/>
        <v>5.1517176862098342E-2</v>
      </c>
      <c r="AZ51" s="217">
        <f t="shared" si="42"/>
        <v>-5.4677136439591704E-2</v>
      </c>
      <c r="BA51" s="217">
        <f t="shared" si="43"/>
        <v>0.75168714122966307</v>
      </c>
      <c r="BB51" s="217">
        <f t="shared" si="44"/>
        <v>-0.74134473022768377</v>
      </c>
      <c r="BC51" s="217">
        <f t="shared" si="45"/>
        <v>2.7410007971172243</v>
      </c>
      <c r="BD51" s="217">
        <f t="shared" si="46"/>
        <v>4.9256681620874492</v>
      </c>
      <c r="BE51" s="217">
        <f t="shared" si="51"/>
        <v>21.468051015515215</v>
      </c>
      <c r="BF51" s="217">
        <f t="shared" si="51"/>
        <v>21.468024962351159</v>
      </c>
      <c r="BG51" s="217">
        <f t="shared" si="51"/>
        <v>21.468136488631171</v>
      </c>
      <c r="BH51" s="217">
        <f t="shared" si="51"/>
        <v>21.467659025553125</v>
      </c>
      <c r="BI51" s="217">
        <f t="shared" si="51"/>
        <v>21.469702204867563</v>
      </c>
      <c r="BJ51" s="217">
        <f t="shared" si="51"/>
        <v>21.460941931149289</v>
      </c>
      <c r="BK51" s="217">
        <f t="shared" si="51"/>
        <v>21.49819997453794</v>
      </c>
      <c r="BL51" s="217">
        <f t="shared" si="47"/>
        <v>21.333331049482616</v>
      </c>
      <c r="BM51" s="217"/>
      <c r="BN51" s="217"/>
      <c r="BO51" s="217"/>
      <c r="BP51" s="217"/>
      <c r="BQ51" s="217"/>
      <c r="BR51" s="217"/>
      <c r="BS51" s="217"/>
    </row>
    <row r="52" spans="1:71" s="222" customFormat="1" ht="12.95" customHeight="1">
      <c r="A52" s="217" t="s">
        <v>484</v>
      </c>
      <c r="B52" s="220" t="s">
        <v>146</v>
      </c>
      <c r="C52" s="296">
        <v>53376.144099999998</v>
      </c>
      <c r="D52" s="296">
        <v>4.0000000000000002E-4</v>
      </c>
      <c r="E52" s="297">
        <f t="shared" si="12"/>
        <v>868.50924347613136</v>
      </c>
      <c r="F52" s="297">
        <f t="shared" si="33"/>
        <v>868.5</v>
      </c>
      <c r="G52" s="222">
        <f t="shared" si="13"/>
        <v>3.386374497495126E-3</v>
      </c>
      <c r="K52" s="222">
        <f t="shared" si="49"/>
        <v>3.386374497495126E-3</v>
      </c>
      <c r="P52" s="291">
        <f t="shared" si="14"/>
        <v>2.5861347532481583E-2</v>
      </c>
      <c r="Q52" s="292">
        <f t="shared" si="15"/>
        <v>38357.644099999998</v>
      </c>
      <c r="R52" s="222">
        <f t="shared" si="16"/>
        <v>5.0512441292336837E-4</v>
      </c>
      <c r="S52" s="293">
        <v>1</v>
      </c>
      <c r="T52" s="222">
        <f t="shared" si="34"/>
        <v>5.0512441292336837E-4</v>
      </c>
      <c r="U52" s="221"/>
      <c r="Y52" s="222">
        <f t="shared" si="50"/>
        <v>2.6148738768673144E-2</v>
      </c>
      <c r="Z52" s="217">
        <f t="shared" si="17"/>
        <v>868.5</v>
      </c>
      <c r="AA52" s="222">
        <f t="shared" si="18"/>
        <v>3.0989832613035652E-3</v>
      </c>
      <c r="AB52" s="222">
        <f t="shared" si="19"/>
        <v>2.6148738768673144E-2</v>
      </c>
      <c r="AC52" s="222">
        <f t="shared" si="20"/>
        <v>-2.2474973034986457E-2</v>
      </c>
      <c r="AD52" s="222">
        <f t="shared" si="21"/>
        <v>2.8739123619156079E-4</v>
      </c>
      <c r="AE52" s="222">
        <f t="shared" si="22"/>
        <v>8.2593722639713483E-8</v>
      </c>
      <c r="AF52" s="217">
        <f t="shared" si="23"/>
        <v>-2.2474973034986457E-2</v>
      </c>
      <c r="AG52" s="293">
        <f t="shared" si="24"/>
        <v>8.2593722639713483E-8</v>
      </c>
      <c r="AH52" s="217">
        <f t="shared" si="25"/>
        <v>-2.2762364271178018E-2</v>
      </c>
      <c r="AI52" s="217">
        <f t="shared" si="26"/>
        <v>0.73108294363805504</v>
      </c>
      <c r="AJ52" s="217">
        <f t="shared" si="27"/>
        <v>-0.35240299745760151</v>
      </c>
      <c r="AK52" s="217">
        <f t="shared" si="28"/>
        <v>-2.0028851600162764E-2</v>
      </c>
      <c r="AL52" s="217">
        <f t="shared" si="29"/>
        <v>-3.0672502528799255</v>
      </c>
      <c r="AM52" s="217">
        <f t="shared" si="30"/>
        <v>-26.890156410895951</v>
      </c>
      <c r="AN52" s="222">
        <f t="shared" si="52"/>
        <v>22.089136157696128</v>
      </c>
      <c r="AO52" s="222">
        <f t="shared" si="52"/>
        <v>22.089148644196133</v>
      </c>
      <c r="AP52" s="222">
        <f t="shared" si="52"/>
        <v>22.089102116775521</v>
      </c>
      <c r="AQ52" s="222">
        <f t="shared" si="52"/>
        <v>22.089275489167292</v>
      </c>
      <c r="AR52" s="222">
        <f t="shared" si="52"/>
        <v>22.088629476804584</v>
      </c>
      <c r="AS52" s="222">
        <f t="shared" si="52"/>
        <v>22.091036828333237</v>
      </c>
      <c r="AT52" s="222">
        <f t="shared" si="52"/>
        <v>22.082068719809843</v>
      </c>
      <c r="AU52" s="222">
        <f t="shared" si="32"/>
        <v>22.115520761734487</v>
      </c>
      <c r="AV52" s="217"/>
      <c r="AW52" s="217">
        <v>-2500</v>
      </c>
      <c r="AX52" s="217">
        <f t="shared" si="40"/>
        <v>-3.7308099378083465E-3</v>
      </c>
      <c r="AY52" s="217">
        <f t="shared" si="41"/>
        <v>4.9264522472106206E-2</v>
      </c>
      <c r="AZ52" s="217">
        <f t="shared" si="42"/>
        <v>-5.2995332409914553E-2</v>
      </c>
      <c r="BA52" s="217">
        <f t="shared" si="43"/>
        <v>0.74825225903988302</v>
      </c>
      <c r="BB52" s="217">
        <f t="shared" si="44"/>
        <v>-0.71807579226921425</v>
      </c>
      <c r="BC52" s="217">
        <f t="shared" si="45"/>
        <v>2.7750390866750716</v>
      </c>
      <c r="BD52" s="217">
        <f t="shared" si="46"/>
        <v>5.3949989415524593</v>
      </c>
      <c r="BE52" s="217">
        <f t="shared" ref="BE52:BK61" si="53">$BL52+$AB$7*SIN(BF52)</f>
        <v>21.511757389166526</v>
      </c>
      <c r="BF52" s="217">
        <f t="shared" si="53"/>
        <v>21.511729315326917</v>
      </c>
      <c r="BG52" s="217">
        <f t="shared" si="53"/>
        <v>21.511846647372227</v>
      </c>
      <c r="BH52" s="217">
        <f t="shared" si="53"/>
        <v>21.511356221250594</v>
      </c>
      <c r="BI52" s="217">
        <f t="shared" si="53"/>
        <v>21.513405281735523</v>
      </c>
      <c r="BJ52" s="217">
        <f t="shared" si="53"/>
        <v>21.504829459240046</v>
      </c>
      <c r="BK52" s="217">
        <f t="shared" si="53"/>
        <v>21.54047404599136</v>
      </c>
      <c r="BL52" s="217">
        <f t="shared" si="47"/>
        <v>21.38737206870687</v>
      </c>
      <c r="BM52" s="217"/>
      <c r="BN52" s="217"/>
      <c r="BO52" s="217"/>
      <c r="BP52" s="217"/>
      <c r="BQ52" s="217"/>
      <c r="BR52" s="217"/>
      <c r="BS52" s="217"/>
    </row>
    <row r="53" spans="1:71" s="222" customFormat="1" ht="12.95" customHeight="1">
      <c r="A53" s="217" t="s">
        <v>484</v>
      </c>
      <c r="B53" s="220" t="s">
        <v>146</v>
      </c>
      <c r="C53" s="296">
        <v>53376.146200000003</v>
      </c>
      <c r="D53" s="296">
        <v>4.0000000000000002E-4</v>
      </c>
      <c r="E53" s="297">
        <f t="shared" ref="E53:E84" si="54">+(C53-C$7)/C$8</f>
        <v>868.5149756536938</v>
      </c>
      <c r="F53" s="297">
        <f t="shared" si="33"/>
        <v>868.5</v>
      </c>
      <c r="G53" s="222">
        <f t="shared" ref="G53:G84" si="55">+C53-(C$7+F53*C$8)</f>
        <v>5.4863745026523247E-3</v>
      </c>
      <c r="K53" s="222">
        <f t="shared" si="49"/>
        <v>5.4863745026523247E-3</v>
      </c>
      <c r="P53" s="291">
        <f t="shared" ref="P53:P84" si="56">+D$11+D$12*F53+D$13*F53^2</f>
        <v>2.5861347532481583E-2</v>
      </c>
      <c r="Q53" s="292">
        <f t="shared" ref="Q53:Q84" si="57">+C53-15018.5</f>
        <v>38357.646200000003</v>
      </c>
      <c r="R53" s="222">
        <f t="shared" ref="R53:R84" si="58">+(P53-G53)^2</f>
        <v>4.1513952596626964E-4</v>
      </c>
      <c r="S53" s="293">
        <v>1</v>
      </c>
      <c r="T53" s="222">
        <f t="shared" si="34"/>
        <v>4.1513952596626964E-4</v>
      </c>
      <c r="U53" s="221"/>
      <c r="Y53" s="222">
        <f t="shared" si="50"/>
        <v>2.8248738773830342E-2</v>
      </c>
      <c r="Z53" s="217">
        <f t="shared" ref="Z53:Z84" si="59">F53</f>
        <v>868.5</v>
      </c>
      <c r="AA53" s="222">
        <f t="shared" ref="AA53:AA84" si="60">AB$3+AB$4*Z53+AB$5*Z53^2+AH53</f>
        <v>3.0989832613035652E-3</v>
      </c>
      <c r="AB53" s="222">
        <f t="shared" ref="AB53:AB84" si="61">IF(S53&lt;&gt;0,G53-AH53, -9999)</f>
        <v>2.8248738773830342E-2</v>
      </c>
      <c r="AC53" s="222">
        <f t="shared" ref="AC53:AC84" si="62">+G53-P53</f>
        <v>-2.0374973029829258E-2</v>
      </c>
      <c r="AD53" s="222">
        <f t="shared" ref="AD53:AD84" si="63">IF(S53&lt;&gt;0,G53-AA53, -9999)</f>
        <v>2.3873912413487595E-3</v>
      </c>
      <c r="AE53" s="222">
        <f t="shared" ref="AE53:AE84" si="64">+(G53-AA53)^2*S53</f>
        <v>5.6996369392687711E-6</v>
      </c>
      <c r="AF53" s="217">
        <f t="shared" ref="AF53:AF84" si="65">IF(S53&lt;&gt;0,G53-P53, -9999)</f>
        <v>-2.0374973029829258E-2</v>
      </c>
      <c r="AG53" s="293">
        <f t="shared" ref="AG53:AG84" si="66">+(G53-AA53)^2</f>
        <v>5.6996369392687711E-6</v>
      </c>
      <c r="AH53" s="217">
        <f t="shared" ref="AH53:AH84" si="67">$AB$6*($AB$11/AI53*AJ53+$AB$12)</f>
        <v>-2.2762364271178018E-2</v>
      </c>
      <c r="AI53" s="217">
        <f t="shared" ref="AI53:AI84" si="68">1+$AB$7*COS(AL53)</f>
        <v>0.73108294363805504</v>
      </c>
      <c r="AJ53" s="217">
        <f t="shared" ref="AJ53:AJ84" si="69">SIN(AL53+RADIANS($AB$9))</f>
        <v>-0.35240299745760151</v>
      </c>
      <c r="AK53" s="217">
        <f t="shared" ref="AK53:AK84" si="70">$AB$7*SIN(AL53)</f>
        <v>-2.0028851600162764E-2</v>
      </c>
      <c r="AL53" s="217">
        <f t="shared" ref="AL53:AL84" si="71">2*ATAN(AM53)</f>
        <v>-3.0672502528799255</v>
      </c>
      <c r="AM53" s="217">
        <f t="shared" ref="AM53:AM84" si="72">SQRT((1+$AB$7)/(1-$AB$7))*TAN(AN53/2)</f>
        <v>-26.890156410895951</v>
      </c>
      <c r="AN53" s="222">
        <f t="shared" si="52"/>
        <v>22.089136157696128</v>
      </c>
      <c r="AO53" s="222">
        <f t="shared" si="52"/>
        <v>22.089148644196133</v>
      </c>
      <c r="AP53" s="222">
        <f t="shared" si="52"/>
        <v>22.089102116775521</v>
      </c>
      <c r="AQ53" s="222">
        <f t="shared" si="52"/>
        <v>22.089275489167292</v>
      </c>
      <c r="AR53" s="222">
        <f t="shared" si="52"/>
        <v>22.088629476804584</v>
      </c>
      <c r="AS53" s="222">
        <f t="shared" si="52"/>
        <v>22.091036828333237</v>
      </c>
      <c r="AT53" s="222">
        <f t="shared" si="52"/>
        <v>22.082068719809843</v>
      </c>
      <c r="AU53" s="222">
        <f t="shared" ref="AU53:AU84" si="73">RADIANS($AB$9)+$AB$18*(F53-AB$15)</f>
        <v>22.115520761734487</v>
      </c>
      <c r="AV53" s="217"/>
      <c r="AW53" s="217">
        <v>-2250</v>
      </c>
      <c r="AX53" s="217">
        <f t="shared" si="40"/>
        <v>-4.1371850377801E-3</v>
      </c>
      <c r="AY53" s="217">
        <f t="shared" si="41"/>
        <v>4.7083132516113832E-2</v>
      </c>
      <c r="AZ53" s="217">
        <f t="shared" si="42"/>
        <v>-5.1220317553893932E-2</v>
      </c>
      <c r="BA53" s="217">
        <f t="shared" si="43"/>
        <v>0.74513515922721452</v>
      </c>
      <c r="BB53" s="217">
        <f t="shared" si="44"/>
        <v>-0.69418861485051409</v>
      </c>
      <c r="BC53" s="217">
        <f t="shared" si="45"/>
        <v>2.8087806021294366</v>
      </c>
      <c r="BD53" s="217">
        <f t="shared" si="46"/>
        <v>5.9538264255883373</v>
      </c>
      <c r="BE53" s="217">
        <f t="shared" si="53"/>
        <v>21.555272763646741</v>
      </c>
      <c r="BF53" s="217">
        <f t="shared" si="53"/>
        <v>21.555243254844477</v>
      </c>
      <c r="BG53" s="217">
        <f t="shared" si="53"/>
        <v>21.55536396884828</v>
      </c>
      <c r="BH53" s="217">
        <f t="shared" si="53"/>
        <v>21.554870111550279</v>
      </c>
      <c r="BI53" s="217">
        <f t="shared" si="53"/>
        <v>21.556889831414381</v>
      </c>
      <c r="BJ53" s="217">
        <f t="shared" si="53"/>
        <v>21.548617729270209</v>
      </c>
      <c r="BK53" s="217">
        <f t="shared" si="53"/>
        <v>21.58230110237362</v>
      </c>
      <c r="BL53" s="217">
        <f t="shared" si="47"/>
        <v>21.441413087931128</v>
      </c>
      <c r="BM53" s="217"/>
      <c r="BN53" s="217"/>
      <c r="BO53" s="217"/>
      <c r="BP53" s="217"/>
      <c r="BQ53" s="217"/>
      <c r="BR53" s="217"/>
      <c r="BS53" s="217"/>
    </row>
    <row r="54" spans="1:71" s="222" customFormat="1" ht="12.95" customHeight="1">
      <c r="A54" s="217" t="s">
        <v>484</v>
      </c>
      <c r="B54" s="220" t="s">
        <v>146</v>
      </c>
      <c r="C54" s="296">
        <v>53376.1463</v>
      </c>
      <c r="D54" s="296">
        <v>5.0000000000000001E-4</v>
      </c>
      <c r="E54" s="297">
        <f t="shared" si="54"/>
        <v>868.51524861452253</v>
      </c>
      <c r="F54" s="297">
        <f t="shared" ref="F54:F85" si="74">ROUND(2*E54,0)/2</f>
        <v>868.5</v>
      </c>
      <c r="G54" s="222">
        <f t="shared" si="55"/>
        <v>5.5863745001261123E-3</v>
      </c>
      <c r="K54" s="222">
        <f t="shared" si="49"/>
        <v>5.5863745001261123E-3</v>
      </c>
      <c r="P54" s="291">
        <f t="shared" si="56"/>
        <v>2.5861347532481583E-2</v>
      </c>
      <c r="Q54" s="292">
        <f t="shared" si="57"/>
        <v>38357.6463</v>
      </c>
      <c r="R54" s="222">
        <f t="shared" si="58"/>
        <v>4.1107453146274159E-4</v>
      </c>
      <c r="S54" s="293">
        <v>1</v>
      </c>
      <c r="T54" s="222">
        <f t="shared" ref="T54:T85" si="75">+S54*R54</f>
        <v>4.1107453146274159E-4</v>
      </c>
      <c r="U54" s="221"/>
      <c r="Y54" s="222">
        <f t="shared" si="50"/>
        <v>2.834873877130413E-2</v>
      </c>
      <c r="Z54" s="217">
        <f t="shared" si="59"/>
        <v>868.5</v>
      </c>
      <c r="AA54" s="222">
        <f t="shared" si="60"/>
        <v>3.0989832613035652E-3</v>
      </c>
      <c r="AB54" s="222">
        <f t="shared" si="61"/>
        <v>2.834873877130413E-2</v>
      </c>
      <c r="AC54" s="222">
        <f t="shared" si="62"/>
        <v>-2.0274973032355471E-2</v>
      </c>
      <c r="AD54" s="222">
        <f t="shared" si="63"/>
        <v>2.4873912388225471E-3</v>
      </c>
      <c r="AE54" s="222">
        <f t="shared" si="64"/>
        <v>6.1871151749711654E-6</v>
      </c>
      <c r="AF54" s="217">
        <f t="shared" si="65"/>
        <v>-2.0274973032355471E-2</v>
      </c>
      <c r="AG54" s="293">
        <f t="shared" si="66"/>
        <v>6.1871151749711654E-6</v>
      </c>
      <c r="AH54" s="217">
        <f t="shared" si="67"/>
        <v>-2.2762364271178018E-2</v>
      </c>
      <c r="AI54" s="217">
        <f t="shared" si="68"/>
        <v>0.73108294363805504</v>
      </c>
      <c r="AJ54" s="217">
        <f t="shared" si="69"/>
        <v>-0.35240299745760151</v>
      </c>
      <c r="AK54" s="217">
        <f t="shared" si="70"/>
        <v>-2.0028851600162764E-2</v>
      </c>
      <c r="AL54" s="217">
        <f t="shared" si="71"/>
        <v>-3.0672502528799255</v>
      </c>
      <c r="AM54" s="217">
        <f t="shared" si="72"/>
        <v>-26.890156410895951</v>
      </c>
      <c r="AN54" s="222">
        <f t="shared" si="52"/>
        <v>22.089136157696128</v>
      </c>
      <c r="AO54" s="222">
        <f t="shared" si="52"/>
        <v>22.089148644196133</v>
      </c>
      <c r="AP54" s="222">
        <f t="shared" si="52"/>
        <v>22.089102116775521</v>
      </c>
      <c r="AQ54" s="222">
        <f t="shared" si="52"/>
        <v>22.089275489167292</v>
      </c>
      <c r="AR54" s="222">
        <f t="shared" si="52"/>
        <v>22.088629476804584</v>
      </c>
      <c r="AS54" s="222">
        <f t="shared" si="52"/>
        <v>22.091036828333237</v>
      </c>
      <c r="AT54" s="222">
        <f t="shared" si="52"/>
        <v>22.082068719809843</v>
      </c>
      <c r="AU54" s="222">
        <f t="shared" si="73"/>
        <v>22.115520761734487</v>
      </c>
      <c r="AV54" s="217"/>
      <c r="AW54" s="217">
        <v>-2000</v>
      </c>
      <c r="AX54" s="217">
        <f t="shared" si="40"/>
        <v>-4.382937382045711E-3</v>
      </c>
      <c r="AY54" s="217">
        <f t="shared" si="41"/>
        <v>4.4973006994121212E-2</v>
      </c>
      <c r="AZ54" s="217">
        <f t="shared" si="42"/>
        <v>-4.9355944376166923E-2</v>
      </c>
      <c r="BA54" s="217">
        <f t="shared" si="43"/>
        <v>0.74232943078091806</v>
      </c>
      <c r="BB54" s="217">
        <f t="shared" si="44"/>
        <v>-0.6697096322762196</v>
      </c>
      <c r="BC54" s="217">
        <f t="shared" si="45"/>
        <v>2.8422549259550491</v>
      </c>
      <c r="BD54" s="217">
        <f t="shared" si="46"/>
        <v>6.6314521064871839</v>
      </c>
      <c r="BE54" s="217">
        <f t="shared" si="53"/>
        <v>21.598615436141582</v>
      </c>
      <c r="BF54" s="217">
        <f t="shared" si="53"/>
        <v>21.598585202780846</v>
      </c>
      <c r="BG54" s="217">
        <f t="shared" si="53"/>
        <v>21.598706546186392</v>
      </c>
      <c r="BH54" s="217">
        <f t="shared" si="53"/>
        <v>21.598219490272161</v>
      </c>
      <c r="BI54" s="217">
        <f t="shared" si="53"/>
        <v>21.600173873336864</v>
      </c>
      <c r="BJ54" s="217">
        <f t="shared" si="53"/>
        <v>21.592322002444273</v>
      </c>
      <c r="BK54" s="217">
        <f t="shared" si="53"/>
        <v>21.623716805049558</v>
      </c>
      <c r="BL54" s="217">
        <f t="shared" si="47"/>
        <v>21.495454107155382</v>
      </c>
      <c r="BM54" s="217"/>
      <c r="BN54" s="217"/>
      <c r="BO54" s="217"/>
      <c r="BP54" s="217"/>
      <c r="BQ54" s="217"/>
      <c r="BR54" s="217"/>
      <c r="BS54" s="217"/>
    </row>
    <row r="55" spans="1:71" s="222" customFormat="1" ht="12.95" customHeight="1">
      <c r="A55" s="217" t="s">
        <v>484</v>
      </c>
      <c r="B55" s="220" t="s">
        <v>83</v>
      </c>
      <c r="C55" s="296">
        <v>53376.322099999998</v>
      </c>
      <c r="D55" s="296">
        <v>1.1999999999999999E-3</v>
      </c>
      <c r="E55" s="297">
        <f t="shared" si="54"/>
        <v>868.99511376356418</v>
      </c>
      <c r="F55" s="297">
        <f t="shared" si="74"/>
        <v>869</v>
      </c>
      <c r="G55" s="222">
        <f t="shared" si="55"/>
        <v>-1.7900870006997138E-3</v>
      </c>
      <c r="K55" s="222">
        <f t="shared" si="49"/>
        <v>-1.7900870006997138E-3</v>
      </c>
      <c r="P55" s="291">
        <f t="shared" si="56"/>
        <v>2.5858834064631891E-2</v>
      </c>
      <c r="Q55" s="292">
        <f t="shared" si="57"/>
        <v>38357.822099999998</v>
      </c>
      <c r="R55" s="222">
        <f t="shared" si="58"/>
        <v>7.6446283607693776E-4</v>
      </c>
      <c r="S55" s="293">
        <v>1</v>
      </c>
      <c r="T55" s="222">
        <f t="shared" si="75"/>
        <v>7.6446283607693776E-4</v>
      </c>
      <c r="U55" s="221"/>
      <c r="Y55" s="222">
        <f t="shared" si="50"/>
        <v>2.0966981373000321E-2</v>
      </c>
      <c r="Z55" s="217">
        <f t="shared" si="59"/>
        <v>869</v>
      </c>
      <c r="AA55" s="222">
        <f t="shared" si="60"/>
        <v>3.1017656909318563E-3</v>
      </c>
      <c r="AB55" s="222">
        <f t="shared" si="61"/>
        <v>2.0966981373000321E-2</v>
      </c>
      <c r="AC55" s="222">
        <f t="shared" si="62"/>
        <v>-2.7648921065331605E-2</v>
      </c>
      <c r="AD55" s="222">
        <f t="shared" si="63"/>
        <v>-4.8918526916315701E-3</v>
      </c>
      <c r="AE55" s="222">
        <f t="shared" si="64"/>
        <v>2.3930222756623036E-5</v>
      </c>
      <c r="AF55" s="217">
        <f t="shared" si="65"/>
        <v>-2.7648921065331605E-2</v>
      </c>
      <c r="AG55" s="293">
        <f t="shared" si="66"/>
        <v>2.3930222756623036E-5</v>
      </c>
      <c r="AH55" s="217">
        <f t="shared" si="67"/>
        <v>-2.2757068373700035E-2</v>
      </c>
      <c r="AI55" s="217">
        <f t="shared" si="68"/>
        <v>0.73108423993149585</v>
      </c>
      <c r="AJ55" s="217">
        <f t="shared" si="69"/>
        <v>-0.35234245368652373</v>
      </c>
      <c r="AK55" s="217">
        <f t="shared" si="70"/>
        <v>-2.0046248665861029E-2</v>
      </c>
      <c r="AL55" s="217">
        <f t="shared" si="71"/>
        <v>-3.0671855596698396</v>
      </c>
      <c r="AM55" s="217">
        <f t="shared" si="72"/>
        <v>-26.866755219033294</v>
      </c>
      <c r="AN55" s="222">
        <f t="shared" si="52"/>
        <v>22.089221369093551</v>
      </c>
      <c r="AO55" s="222">
        <f t="shared" si="52"/>
        <v>22.089233865741548</v>
      </c>
      <c r="AP55" s="222">
        <f t="shared" si="52"/>
        <v>22.089187300117167</v>
      </c>
      <c r="AQ55" s="222">
        <f t="shared" si="52"/>
        <v>22.089360816321019</v>
      </c>
      <c r="AR55" s="222">
        <f t="shared" si="52"/>
        <v>22.088714262694069</v>
      </c>
      <c r="AS55" s="222">
        <f t="shared" si="52"/>
        <v>22.091123651710646</v>
      </c>
      <c r="AT55" s="222">
        <f t="shared" si="52"/>
        <v>22.082147881564463</v>
      </c>
      <c r="AU55" s="222">
        <f t="shared" si="73"/>
        <v>22.115628843772935</v>
      </c>
      <c r="AV55" s="217"/>
      <c r="AW55" s="217">
        <v>-1750</v>
      </c>
      <c r="AX55" s="217">
        <f t="shared" si="40"/>
        <v>-4.4718686865668836E-3</v>
      </c>
      <c r="AY55" s="217">
        <f t="shared" si="41"/>
        <v>4.2934145906128367E-2</v>
      </c>
      <c r="AZ55" s="217">
        <f t="shared" si="42"/>
        <v>-4.740601459269525E-2</v>
      </c>
      <c r="BA55" s="217">
        <f t="shared" si="43"/>
        <v>0.73982930782203127</v>
      </c>
      <c r="BB55" s="217">
        <f t="shared" si="44"/>
        <v>-0.64466262537176899</v>
      </c>
      <c r="BC55" s="217">
        <f t="shared" si="45"/>
        <v>2.8754907604902553</v>
      </c>
      <c r="BD55" s="217">
        <f t="shared" si="46"/>
        <v>7.4715152244140759</v>
      </c>
      <c r="BE55" s="217">
        <f t="shared" si="53"/>
        <v>21.641803354242679</v>
      </c>
      <c r="BF55" s="217">
        <f t="shared" si="53"/>
        <v>21.641773205326988</v>
      </c>
      <c r="BG55" s="217">
        <f t="shared" si="53"/>
        <v>21.641892194058421</v>
      </c>
      <c r="BH55" s="217">
        <f t="shared" si="53"/>
        <v>21.641422551204585</v>
      </c>
      <c r="BI55" s="217">
        <f t="shared" si="53"/>
        <v>21.643275742640689</v>
      </c>
      <c r="BJ55" s="217">
        <f t="shared" si="53"/>
        <v>21.635955806316932</v>
      </c>
      <c r="BK55" s="217">
        <f t="shared" si="53"/>
        <v>21.664758016422098</v>
      </c>
      <c r="BL55" s="217">
        <f t="shared" si="47"/>
        <v>21.549495126379636</v>
      </c>
      <c r="BM55" s="217"/>
      <c r="BN55" s="217"/>
      <c r="BO55" s="217"/>
      <c r="BP55" s="217"/>
      <c r="BQ55" s="217"/>
      <c r="BR55" s="217"/>
      <c r="BS55" s="217"/>
    </row>
    <row r="56" spans="1:71" s="222" customFormat="1" ht="12.95" customHeight="1">
      <c r="A56" s="217" t="s">
        <v>484</v>
      </c>
      <c r="B56" s="220" t="s">
        <v>83</v>
      </c>
      <c r="C56" s="296">
        <v>53376.322800000002</v>
      </c>
      <c r="D56" s="296">
        <v>1.6999999999999999E-3</v>
      </c>
      <c r="E56" s="297">
        <f t="shared" si="54"/>
        <v>868.99702448942492</v>
      </c>
      <c r="F56" s="297">
        <f t="shared" si="74"/>
        <v>869</v>
      </c>
      <c r="G56" s="222">
        <f t="shared" si="55"/>
        <v>-1.0900869965553284E-3</v>
      </c>
      <c r="K56" s="222">
        <f t="shared" si="49"/>
        <v>-1.0900869965553284E-3</v>
      </c>
      <c r="P56" s="291">
        <f t="shared" si="56"/>
        <v>2.5858834064631891E-2</v>
      </c>
      <c r="Q56" s="292">
        <f t="shared" si="57"/>
        <v>38357.822800000002</v>
      </c>
      <c r="R56" s="222">
        <f t="shared" si="58"/>
        <v>7.2624434636210005E-4</v>
      </c>
      <c r="S56" s="293">
        <v>1</v>
      </c>
      <c r="T56" s="222">
        <f t="shared" si="75"/>
        <v>7.2624434636210005E-4</v>
      </c>
      <c r="U56" s="221"/>
      <c r="Y56" s="222">
        <f t="shared" si="50"/>
        <v>2.1666981377144706E-2</v>
      </c>
      <c r="Z56" s="217">
        <f t="shared" si="59"/>
        <v>869</v>
      </c>
      <c r="AA56" s="222">
        <f t="shared" si="60"/>
        <v>3.1017656909318563E-3</v>
      </c>
      <c r="AB56" s="222">
        <f t="shared" si="61"/>
        <v>2.1666981377144706E-2</v>
      </c>
      <c r="AC56" s="222">
        <f t="shared" si="62"/>
        <v>-2.6948921061187219E-2</v>
      </c>
      <c r="AD56" s="222">
        <f t="shared" si="63"/>
        <v>-4.1918526874871846E-3</v>
      </c>
      <c r="AE56" s="222">
        <f t="shared" si="64"/>
        <v>1.7571628953593534E-5</v>
      </c>
      <c r="AF56" s="217">
        <f t="shared" si="65"/>
        <v>-2.6948921061187219E-2</v>
      </c>
      <c r="AG56" s="293">
        <f t="shared" si="66"/>
        <v>1.7571628953593534E-5</v>
      </c>
      <c r="AH56" s="217">
        <f t="shared" si="67"/>
        <v>-2.2757068373700035E-2</v>
      </c>
      <c r="AI56" s="217">
        <f t="shared" si="68"/>
        <v>0.73108423993149585</v>
      </c>
      <c r="AJ56" s="217">
        <f t="shared" si="69"/>
        <v>-0.35234245368652373</v>
      </c>
      <c r="AK56" s="217">
        <f t="shared" si="70"/>
        <v>-2.0046248665861029E-2</v>
      </c>
      <c r="AL56" s="217">
        <f t="shared" si="71"/>
        <v>-3.0671855596698396</v>
      </c>
      <c r="AM56" s="217">
        <f t="shared" si="72"/>
        <v>-26.866755219033294</v>
      </c>
      <c r="AN56" s="222">
        <f t="shared" si="52"/>
        <v>22.089221369093551</v>
      </c>
      <c r="AO56" s="222">
        <f t="shared" si="52"/>
        <v>22.089233865741548</v>
      </c>
      <c r="AP56" s="222">
        <f t="shared" si="52"/>
        <v>22.089187300117167</v>
      </c>
      <c r="AQ56" s="222">
        <f t="shared" si="52"/>
        <v>22.089360816321019</v>
      </c>
      <c r="AR56" s="222">
        <f t="shared" si="52"/>
        <v>22.088714262694069</v>
      </c>
      <c r="AS56" s="222">
        <f t="shared" si="52"/>
        <v>22.091123651710646</v>
      </c>
      <c r="AT56" s="222">
        <f t="shared" si="52"/>
        <v>22.082147881564463</v>
      </c>
      <c r="AU56" s="222">
        <f t="shared" si="73"/>
        <v>22.115628843772935</v>
      </c>
      <c r="AV56" s="217"/>
      <c r="AW56" s="217">
        <v>-1500</v>
      </c>
      <c r="AX56" s="217">
        <f t="shared" si="40"/>
        <v>-4.4077352133548367E-3</v>
      </c>
      <c r="AY56" s="217">
        <f t="shared" si="41"/>
        <v>4.0966549252135276E-2</v>
      </c>
      <c r="AZ56" s="217">
        <f t="shared" si="42"/>
        <v>-4.5374284465490113E-2</v>
      </c>
      <c r="BA56" s="217">
        <f t="shared" si="43"/>
        <v>0.73762965746296039</v>
      </c>
      <c r="BB56" s="217">
        <f t="shared" si="44"/>
        <v>-0.61906895487871061</v>
      </c>
      <c r="BC56" s="217">
        <f t="shared" si="45"/>
        <v>2.908516029502711</v>
      </c>
      <c r="BD56" s="217">
        <f t="shared" si="46"/>
        <v>8.5419877720088575</v>
      </c>
      <c r="BE56" s="217">
        <f t="shared" si="53"/>
        <v>21.684854155413845</v>
      </c>
      <c r="BF56" s="217">
        <f t="shared" si="53"/>
        <v>21.684824965180212</v>
      </c>
      <c r="BG56" s="217">
        <f t="shared" si="53"/>
        <v>21.684938495767611</v>
      </c>
      <c r="BH56" s="217">
        <f t="shared" si="53"/>
        <v>21.684496914406054</v>
      </c>
      <c r="BI56" s="217">
        <f t="shared" si="53"/>
        <v>21.686214115235575</v>
      </c>
      <c r="BJ56" s="217">
        <f t="shared" si="53"/>
        <v>21.679531074742957</v>
      </c>
      <c r="BK56" s="217">
        <f t="shared" si="53"/>
        <v>21.705462692304323</v>
      </c>
      <c r="BL56" s="217">
        <f t="shared" si="47"/>
        <v>21.603536145603893</v>
      </c>
      <c r="BM56" s="217"/>
      <c r="BN56" s="217"/>
      <c r="BO56" s="217"/>
      <c r="BP56" s="217"/>
      <c r="BQ56" s="217"/>
      <c r="BR56" s="217"/>
      <c r="BS56" s="217"/>
    </row>
    <row r="57" spans="1:71" s="222" customFormat="1" ht="12.95" customHeight="1">
      <c r="A57" s="217" t="s">
        <v>484</v>
      </c>
      <c r="B57" s="220" t="s">
        <v>83</v>
      </c>
      <c r="C57" s="296">
        <v>53376.324500000002</v>
      </c>
      <c r="D57" s="296">
        <v>1.1000000000000001E-3</v>
      </c>
      <c r="E57" s="297">
        <f t="shared" si="54"/>
        <v>869.00166482363272</v>
      </c>
      <c r="F57" s="297">
        <f t="shared" si="74"/>
        <v>869</v>
      </c>
      <c r="G57" s="222">
        <f t="shared" si="55"/>
        <v>6.0991300415480509E-4</v>
      </c>
      <c r="K57" s="222">
        <f t="shared" si="49"/>
        <v>6.0991300415480509E-4</v>
      </c>
      <c r="P57" s="291">
        <f t="shared" si="56"/>
        <v>2.5858834064631891E-2</v>
      </c>
      <c r="Q57" s="292">
        <f t="shared" si="57"/>
        <v>38357.824500000002</v>
      </c>
      <c r="R57" s="222">
        <f t="shared" si="58"/>
        <v>6.3750801471820328E-4</v>
      </c>
      <c r="S57" s="293">
        <v>1</v>
      </c>
      <c r="T57" s="222">
        <f t="shared" si="75"/>
        <v>6.3750801471820328E-4</v>
      </c>
      <c r="U57" s="221"/>
      <c r="Y57" s="222">
        <f t="shared" si="50"/>
        <v>2.336698137785484E-2</v>
      </c>
      <c r="Z57" s="217">
        <f t="shared" si="59"/>
        <v>869</v>
      </c>
      <c r="AA57" s="222">
        <f t="shared" si="60"/>
        <v>3.1017656909318563E-3</v>
      </c>
      <c r="AB57" s="222">
        <f t="shared" si="61"/>
        <v>2.336698137785484E-2</v>
      </c>
      <c r="AC57" s="222">
        <f t="shared" si="62"/>
        <v>-2.5248921060477086E-2</v>
      </c>
      <c r="AD57" s="222">
        <f t="shared" si="63"/>
        <v>-2.4918526867770512E-3</v>
      </c>
      <c r="AE57" s="222">
        <f t="shared" si="64"/>
        <v>6.2093298125980088E-6</v>
      </c>
      <c r="AF57" s="217">
        <f t="shared" si="65"/>
        <v>-2.5248921060477086E-2</v>
      </c>
      <c r="AG57" s="293">
        <f t="shared" si="66"/>
        <v>6.2093298125980088E-6</v>
      </c>
      <c r="AH57" s="217">
        <f t="shared" si="67"/>
        <v>-2.2757068373700035E-2</v>
      </c>
      <c r="AI57" s="217">
        <f t="shared" si="68"/>
        <v>0.73108423993149585</v>
      </c>
      <c r="AJ57" s="217">
        <f t="shared" si="69"/>
        <v>-0.35234245368652373</v>
      </c>
      <c r="AK57" s="217">
        <f t="shared" si="70"/>
        <v>-2.0046248665861029E-2</v>
      </c>
      <c r="AL57" s="217">
        <f t="shared" si="71"/>
        <v>-3.0671855596698396</v>
      </c>
      <c r="AM57" s="217">
        <f t="shared" si="72"/>
        <v>-26.866755219033294</v>
      </c>
      <c r="AN57" s="222">
        <f t="shared" si="52"/>
        <v>22.089221369093551</v>
      </c>
      <c r="AO57" s="222">
        <f t="shared" si="52"/>
        <v>22.089233865741548</v>
      </c>
      <c r="AP57" s="222">
        <f t="shared" si="52"/>
        <v>22.089187300117167</v>
      </c>
      <c r="AQ57" s="222">
        <f t="shared" si="52"/>
        <v>22.089360816321019</v>
      </c>
      <c r="AR57" s="222">
        <f t="shared" si="52"/>
        <v>22.088714262694069</v>
      </c>
      <c r="AS57" s="222">
        <f t="shared" si="52"/>
        <v>22.091123651710646</v>
      </c>
      <c r="AT57" s="222">
        <f t="shared" si="52"/>
        <v>22.082147881564463</v>
      </c>
      <c r="AU57" s="222">
        <f t="shared" si="73"/>
        <v>22.115628843772935</v>
      </c>
      <c r="AV57" s="217"/>
      <c r="AW57" s="217">
        <v>-1250</v>
      </c>
      <c r="AX57" s="217">
        <f t="shared" si="40"/>
        <v>-4.1942533212319597E-3</v>
      </c>
      <c r="AY57" s="217">
        <f t="shared" si="41"/>
        <v>3.9070217032141946E-2</v>
      </c>
      <c r="AZ57" s="217">
        <f t="shared" si="42"/>
        <v>-4.3264470353373906E-2</v>
      </c>
      <c r="BA57" s="217">
        <f t="shared" si="43"/>
        <v>0.73572596833894965</v>
      </c>
      <c r="BB57" s="217">
        <f t="shared" si="44"/>
        <v>-0.59294777610667448</v>
      </c>
      <c r="BC57" s="217">
        <f t="shared" si="45"/>
        <v>2.9413579753240411</v>
      </c>
      <c r="BD57" s="217">
        <f t="shared" si="46"/>
        <v>9.954885070820028</v>
      </c>
      <c r="BE57" s="217">
        <f t="shared" si="53"/>
        <v>21.727785205342773</v>
      </c>
      <c r="BF57" s="217">
        <f t="shared" si="53"/>
        <v>21.72775787444349</v>
      </c>
      <c r="BG57" s="217">
        <f t="shared" si="53"/>
        <v>21.727862845648602</v>
      </c>
      <c r="BH57" s="217">
        <f t="shared" si="53"/>
        <v>21.727459661071691</v>
      </c>
      <c r="BI57" s="217">
        <f t="shared" si="53"/>
        <v>21.729008016545347</v>
      </c>
      <c r="BJ57" s="217">
        <f t="shared" si="53"/>
        <v>21.723058298352324</v>
      </c>
      <c r="BK57" s="217">
        <f t="shared" si="53"/>
        <v>21.74586977109907</v>
      </c>
      <c r="BL57" s="217">
        <f t="shared" si="47"/>
        <v>21.657577164828147</v>
      </c>
      <c r="BM57" s="217"/>
      <c r="BN57" s="217"/>
      <c r="BO57" s="217"/>
      <c r="BP57" s="217"/>
      <c r="BQ57" s="217"/>
      <c r="BR57" s="217"/>
      <c r="BS57" s="217"/>
    </row>
    <row r="58" spans="1:71" s="222" customFormat="1" ht="12.95" customHeight="1">
      <c r="A58" s="217" t="s">
        <v>484</v>
      </c>
      <c r="B58" s="220" t="s">
        <v>83</v>
      </c>
      <c r="C58" s="296">
        <v>53377.058599999997</v>
      </c>
      <c r="D58" s="296">
        <v>5.0000000000000001E-4</v>
      </c>
      <c r="E58" s="297">
        <f t="shared" si="54"/>
        <v>871.00547031802535</v>
      </c>
      <c r="F58" s="297">
        <f t="shared" si="74"/>
        <v>871</v>
      </c>
      <c r="G58" s="222">
        <f t="shared" si="55"/>
        <v>2.0040669987793081E-3</v>
      </c>
      <c r="K58" s="222">
        <f t="shared" si="49"/>
        <v>2.0040669987793081E-3</v>
      </c>
      <c r="P58" s="291">
        <f t="shared" si="56"/>
        <v>2.5848783043810487E-2</v>
      </c>
      <c r="Q58" s="292">
        <f t="shared" si="57"/>
        <v>38358.558599999997</v>
      </c>
      <c r="R58" s="222">
        <f t="shared" si="58"/>
        <v>5.6857048326816736E-4</v>
      </c>
      <c r="S58" s="293">
        <v>1</v>
      </c>
      <c r="T58" s="222">
        <f t="shared" si="75"/>
        <v>5.6857048326816736E-4</v>
      </c>
      <c r="U58" s="221"/>
      <c r="Y58" s="222">
        <f t="shared" si="50"/>
        <v>2.4739950036256394E-2</v>
      </c>
      <c r="Z58" s="217">
        <f t="shared" si="59"/>
        <v>871</v>
      </c>
      <c r="AA58" s="222">
        <f t="shared" si="60"/>
        <v>3.1129000063334009E-3</v>
      </c>
      <c r="AB58" s="222">
        <f t="shared" si="61"/>
        <v>2.4739950036256394E-2</v>
      </c>
      <c r="AC58" s="222">
        <f t="shared" si="62"/>
        <v>-2.3844716045031179E-2</v>
      </c>
      <c r="AD58" s="222">
        <f t="shared" si="63"/>
        <v>-1.1088330075540928E-3</v>
      </c>
      <c r="AE58" s="222">
        <f t="shared" si="64"/>
        <v>1.2295106386414548E-6</v>
      </c>
      <c r="AF58" s="217">
        <f t="shared" si="65"/>
        <v>-2.3844716045031179E-2</v>
      </c>
      <c r="AG58" s="293">
        <f t="shared" si="66"/>
        <v>1.2295106386414548E-6</v>
      </c>
      <c r="AH58" s="217">
        <f t="shared" si="67"/>
        <v>-2.2735883037477086E-2</v>
      </c>
      <c r="AI58" s="217">
        <f t="shared" si="68"/>
        <v>0.73108943640617396</v>
      </c>
      <c r="AJ58" s="217">
        <f t="shared" si="69"/>
        <v>-0.35210026170530839</v>
      </c>
      <c r="AK58" s="217">
        <f t="shared" si="70"/>
        <v>-2.0115836707571184E-2</v>
      </c>
      <c r="AL58" s="217">
        <f t="shared" si="71"/>
        <v>-3.0669267845290173</v>
      </c>
      <c r="AM58" s="217">
        <f t="shared" si="72"/>
        <v>-26.77355495176467</v>
      </c>
      <c r="AN58" s="222">
        <f t="shared" si="52"/>
        <v>22.089562216200466</v>
      </c>
      <c r="AO58" s="222">
        <f t="shared" si="52"/>
        <v>22.089574753422436</v>
      </c>
      <c r="AP58" s="222">
        <f t="shared" si="52"/>
        <v>22.089528035040225</v>
      </c>
      <c r="AQ58" s="222">
        <f t="shared" si="52"/>
        <v>22.089702126315888</v>
      </c>
      <c r="AR58" s="222">
        <f t="shared" si="52"/>
        <v>22.089053408152335</v>
      </c>
      <c r="AS58" s="222">
        <f t="shared" si="52"/>
        <v>22.091470945706043</v>
      </c>
      <c r="AT58" s="222">
        <f t="shared" si="52"/>
        <v>22.082464532497482</v>
      </c>
      <c r="AU58" s="222">
        <f t="shared" si="73"/>
        <v>22.116061171926727</v>
      </c>
      <c r="AV58" s="217"/>
      <c r="AW58" s="217">
        <v>-1000</v>
      </c>
      <c r="AX58" s="217">
        <f t="shared" si="40"/>
        <v>-3.8351052298488675E-3</v>
      </c>
      <c r="AY58" s="217">
        <f t="shared" si="41"/>
        <v>3.7245149246148371E-2</v>
      </c>
      <c r="AZ58" s="217">
        <f t="shared" si="42"/>
        <v>-4.1080254475997238E-2</v>
      </c>
      <c r="BA58" s="217">
        <f t="shared" si="43"/>
        <v>0.73411434006724785</v>
      </c>
      <c r="BB58" s="217">
        <f t="shared" si="44"/>
        <v>-0.56631623710497825</v>
      </c>
      <c r="BC58" s="217">
        <f t="shared" si="45"/>
        <v>2.9740432519223994</v>
      </c>
      <c r="BD58" s="217">
        <f t="shared" si="46"/>
        <v>11.908839955431645</v>
      </c>
      <c r="BE58" s="217">
        <f t="shared" si="53"/>
        <v>21.770613635073477</v>
      </c>
      <c r="BF58" s="217">
        <f t="shared" si="53"/>
        <v>21.770589048524148</v>
      </c>
      <c r="BG58" s="217">
        <f t="shared" si="53"/>
        <v>21.770682486554819</v>
      </c>
      <c r="BH58" s="217">
        <f t="shared" si="53"/>
        <v>21.770327376871247</v>
      </c>
      <c r="BI58" s="217">
        <f t="shared" si="53"/>
        <v>21.771676815109327</v>
      </c>
      <c r="BJ58" s="217">
        <f t="shared" si="53"/>
        <v>21.766546683839064</v>
      </c>
      <c r="BK58" s="217">
        <f t="shared" si="53"/>
        <v>21.786019060109684</v>
      </c>
      <c r="BL58" s="217">
        <f t="shared" si="47"/>
        <v>21.711618184052401</v>
      </c>
      <c r="BM58" s="217"/>
      <c r="BN58" s="217"/>
      <c r="BO58" s="217"/>
      <c r="BP58" s="217"/>
      <c r="BQ58" s="217"/>
      <c r="BR58" s="217"/>
      <c r="BS58" s="217"/>
    </row>
    <row r="59" spans="1:71" s="222" customFormat="1" ht="12.95" customHeight="1">
      <c r="A59" s="217" t="s">
        <v>484</v>
      </c>
      <c r="B59" s="220" t="s">
        <v>83</v>
      </c>
      <c r="C59" s="296">
        <v>53377.058599999997</v>
      </c>
      <c r="D59" s="296">
        <v>4.0000000000000002E-4</v>
      </c>
      <c r="E59" s="297">
        <f t="shared" si="54"/>
        <v>871.00547031802535</v>
      </c>
      <c r="F59" s="297">
        <f t="shared" si="74"/>
        <v>871</v>
      </c>
      <c r="G59" s="222">
        <f t="shared" si="55"/>
        <v>2.0040669987793081E-3</v>
      </c>
      <c r="K59" s="222">
        <f t="shared" si="49"/>
        <v>2.0040669987793081E-3</v>
      </c>
      <c r="P59" s="291">
        <f t="shared" si="56"/>
        <v>2.5848783043810487E-2</v>
      </c>
      <c r="Q59" s="292">
        <f t="shared" si="57"/>
        <v>38358.558599999997</v>
      </c>
      <c r="R59" s="222">
        <f t="shared" si="58"/>
        <v>5.6857048326816736E-4</v>
      </c>
      <c r="S59" s="293">
        <v>1</v>
      </c>
      <c r="T59" s="222">
        <f t="shared" si="75"/>
        <v>5.6857048326816736E-4</v>
      </c>
      <c r="U59" s="221"/>
      <c r="Y59" s="222">
        <f t="shared" si="50"/>
        <v>2.4739950036256394E-2</v>
      </c>
      <c r="Z59" s="217">
        <f t="shared" si="59"/>
        <v>871</v>
      </c>
      <c r="AA59" s="222">
        <f t="shared" si="60"/>
        <v>3.1129000063334009E-3</v>
      </c>
      <c r="AB59" s="222">
        <f t="shared" si="61"/>
        <v>2.4739950036256394E-2</v>
      </c>
      <c r="AC59" s="222">
        <f t="shared" si="62"/>
        <v>-2.3844716045031179E-2</v>
      </c>
      <c r="AD59" s="222">
        <f t="shared" si="63"/>
        <v>-1.1088330075540928E-3</v>
      </c>
      <c r="AE59" s="222">
        <f t="shared" si="64"/>
        <v>1.2295106386414548E-6</v>
      </c>
      <c r="AF59" s="217">
        <f t="shared" si="65"/>
        <v>-2.3844716045031179E-2</v>
      </c>
      <c r="AG59" s="293">
        <f t="shared" si="66"/>
        <v>1.2295106386414548E-6</v>
      </c>
      <c r="AH59" s="217">
        <f t="shared" si="67"/>
        <v>-2.2735883037477086E-2</v>
      </c>
      <c r="AI59" s="217">
        <f t="shared" si="68"/>
        <v>0.73108943640617396</v>
      </c>
      <c r="AJ59" s="217">
        <f t="shared" si="69"/>
        <v>-0.35210026170530839</v>
      </c>
      <c r="AK59" s="217">
        <f t="shared" si="70"/>
        <v>-2.0115836707571184E-2</v>
      </c>
      <c r="AL59" s="217">
        <f t="shared" si="71"/>
        <v>-3.0669267845290173</v>
      </c>
      <c r="AM59" s="217">
        <f t="shared" si="72"/>
        <v>-26.77355495176467</v>
      </c>
      <c r="AN59" s="222">
        <f t="shared" si="52"/>
        <v>22.089562216200466</v>
      </c>
      <c r="AO59" s="222">
        <f t="shared" si="52"/>
        <v>22.089574753422436</v>
      </c>
      <c r="AP59" s="222">
        <f t="shared" si="52"/>
        <v>22.089528035040225</v>
      </c>
      <c r="AQ59" s="222">
        <f t="shared" si="52"/>
        <v>22.089702126315888</v>
      </c>
      <c r="AR59" s="222">
        <f t="shared" si="52"/>
        <v>22.089053408152335</v>
      </c>
      <c r="AS59" s="222">
        <f t="shared" si="52"/>
        <v>22.091470945706043</v>
      </c>
      <c r="AT59" s="222">
        <f t="shared" si="52"/>
        <v>22.082464532497482</v>
      </c>
      <c r="AU59" s="222">
        <f t="shared" si="73"/>
        <v>22.116061171926727</v>
      </c>
      <c r="AV59" s="217"/>
      <c r="AW59" s="217">
        <v>-750</v>
      </c>
      <c r="AX59" s="217">
        <f t="shared" si="40"/>
        <v>-3.3339450003838297E-3</v>
      </c>
      <c r="AY59" s="217">
        <f t="shared" si="41"/>
        <v>3.549134589415457E-2</v>
      </c>
      <c r="AZ59" s="217">
        <f t="shared" si="42"/>
        <v>-3.88252908945384E-2</v>
      </c>
      <c r="BA59" s="217">
        <f t="shared" si="43"/>
        <v>0.73279147382295573</v>
      </c>
      <c r="BB59" s="217">
        <f t="shared" si="44"/>
        <v>-0.53918966248317646</v>
      </c>
      <c r="BC59" s="217">
        <f t="shared" si="45"/>
        <v>3.0065980143105775</v>
      </c>
      <c r="BD59" s="217">
        <f t="shared" si="46"/>
        <v>14.792897177218315</v>
      </c>
      <c r="BE59" s="217">
        <f t="shared" si="53"/>
        <v>21.813356376871155</v>
      </c>
      <c r="BF59" s="217">
        <f t="shared" si="53"/>
        <v>21.813335361232955</v>
      </c>
      <c r="BG59" s="217">
        <f t="shared" si="53"/>
        <v>21.8134145424292</v>
      </c>
      <c r="BH59" s="217">
        <f t="shared" si="53"/>
        <v>21.813116203388592</v>
      </c>
      <c r="BI59" s="217">
        <f t="shared" si="53"/>
        <v>21.814240202440892</v>
      </c>
      <c r="BJ59" s="217">
        <f t="shared" si="53"/>
        <v>21.810004320530183</v>
      </c>
      <c r="BK59" s="217">
        <f t="shared" si="53"/>
        <v>21.825951119313768</v>
      </c>
      <c r="BL59" s="217">
        <f t="shared" si="47"/>
        <v>21.765659203276659</v>
      </c>
      <c r="BM59" s="217"/>
      <c r="BN59" s="217"/>
      <c r="BO59" s="217"/>
      <c r="BP59" s="217"/>
      <c r="BQ59" s="217"/>
      <c r="BR59" s="217"/>
      <c r="BS59" s="217"/>
    </row>
    <row r="60" spans="1:71" s="222" customFormat="1" ht="12.95" customHeight="1">
      <c r="A60" s="217" t="s">
        <v>484</v>
      </c>
      <c r="B60" s="220" t="s">
        <v>83</v>
      </c>
      <c r="C60" s="296">
        <v>53377.059399999998</v>
      </c>
      <c r="D60" s="296">
        <v>4.0000000000000002E-4</v>
      </c>
      <c r="E60" s="297">
        <f t="shared" si="54"/>
        <v>871.00765400471494</v>
      </c>
      <c r="F60" s="297">
        <f t="shared" si="74"/>
        <v>871</v>
      </c>
      <c r="G60" s="222">
        <f t="shared" si="55"/>
        <v>2.804067000397481E-3</v>
      </c>
      <c r="K60" s="222">
        <f t="shared" si="49"/>
        <v>2.804067000397481E-3</v>
      </c>
      <c r="P60" s="291">
        <f t="shared" si="56"/>
        <v>2.5848783043810487E-2</v>
      </c>
      <c r="Q60" s="292">
        <f t="shared" si="57"/>
        <v>38358.559399999998</v>
      </c>
      <c r="R60" s="222">
        <f t="shared" si="58"/>
        <v>5.310589375215368E-4</v>
      </c>
      <c r="S60" s="293">
        <v>1</v>
      </c>
      <c r="T60" s="222">
        <f t="shared" si="75"/>
        <v>5.310589375215368E-4</v>
      </c>
      <c r="U60" s="221"/>
      <c r="Y60" s="222">
        <f t="shared" si="50"/>
        <v>2.5539950037874567E-2</v>
      </c>
      <c r="Z60" s="217">
        <f t="shared" si="59"/>
        <v>871</v>
      </c>
      <c r="AA60" s="222">
        <f t="shared" si="60"/>
        <v>3.1129000063334009E-3</v>
      </c>
      <c r="AB60" s="222">
        <f t="shared" si="61"/>
        <v>2.5539950037874567E-2</v>
      </c>
      <c r="AC60" s="222">
        <f t="shared" si="62"/>
        <v>-2.3044716043413006E-2</v>
      </c>
      <c r="AD60" s="222">
        <f t="shared" si="63"/>
        <v>-3.0883300593591984E-4</v>
      </c>
      <c r="AE60" s="222">
        <f t="shared" si="64"/>
        <v>9.5377825555415898E-8</v>
      </c>
      <c r="AF60" s="217">
        <f t="shared" si="65"/>
        <v>-2.3044716043413006E-2</v>
      </c>
      <c r="AG60" s="293">
        <f t="shared" si="66"/>
        <v>9.5377825555415898E-8</v>
      </c>
      <c r="AH60" s="217">
        <f t="shared" si="67"/>
        <v>-2.2735883037477086E-2</v>
      </c>
      <c r="AI60" s="217">
        <f t="shared" si="68"/>
        <v>0.73108943640617396</v>
      </c>
      <c r="AJ60" s="217">
        <f t="shared" si="69"/>
        <v>-0.35210026170530839</v>
      </c>
      <c r="AK60" s="217">
        <f t="shared" si="70"/>
        <v>-2.0115836707571184E-2</v>
      </c>
      <c r="AL60" s="217">
        <f t="shared" si="71"/>
        <v>-3.0669267845290173</v>
      </c>
      <c r="AM60" s="217">
        <f t="shared" si="72"/>
        <v>-26.77355495176467</v>
      </c>
      <c r="AN60" s="222">
        <f t="shared" si="52"/>
        <v>22.089562216200466</v>
      </c>
      <c r="AO60" s="222">
        <f t="shared" si="52"/>
        <v>22.089574753422436</v>
      </c>
      <c r="AP60" s="222">
        <f t="shared" si="52"/>
        <v>22.089528035040225</v>
      </c>
      <c r="AQ60" s="222">
        <f t="shared" si="52"/>
        <v>22.089702126315888</v>
      </c>
      <c r="AR60" s="222">
        <f t="shared" si="52"/>
        <v>22.089053408152335</v>
      </c>
      <c r="AS60" s="222">
        <f t="shared" si="52"/>
        <v>22.091470945706043</v>
      </c>
      <c r="AT60" s="222">
        <f t="shared" si="52"/>
        <v>22.082464532497482</v>
      </c>
      <c r="AU60" s="222">
        <f t="shared" si="73"/>
        <v>22.116061171926727</v>
      </c>
      <c r="AV60" s="217"/>
      <c r="AW60" s="217">
        <v>-500</v>
      </c>
      <c r="AX60" s="217">
        <f t="shared" si="40"/>
        <v>-2.694404739851268E-3</v>
      </c>
      <c r="AY60" s="217">
        <f t="shared" si="41"/>
        <v>3.3808806976160524E-2</v>
      </c>
      <c r="AZ60" s="217">
        <f t="shared" si="42"/>
        <v>-3.6503211716011792E-2</v>
      </c>
      <c r="BA60" s="217">
        <f t="shared" si="43"/>
        <v>0.73175466416730972</v>
      </c>
      <c r="BB60" s="217">
        <f t="shared" si="44"/>
        <v>-0.51158172487520548</v>
      </c>
      <c r="BC60" s="217">
        <f t="shared" si="45"/>
        <v>3.0390480047185298</v>
      </c>
      <c r="BD60" s="217">
        <f t="shared" si="46"/>
        <v>19.486605564181239</v>
      </c>
      <c r="BE60" s="217">
        <f t="shared" si="53"/>
        <v>21.856030198832922</v>
      </c>
      <c r="BF60" s="217">
        <f t="shared" si="53"/>
        <v>21.856013481183414</v>
      </c>
      <c r="BG60" s="217">
        <f t="shared" si="53"/>
        <v>21.856076046168681</v>
      </c>
      <c r="BH60" s="217">
        <f t="shared" si="53"/>
        <v>21.855841897040758</v>
      </c>
      <c r="BI60" s="217">
        <f t="shared" si="53"/>
        <v>21.856718160723837</v>
      </c>
      <c r="BJ60" s="217">
        <f t="shared" si="53"/>
        <v>21.853438352867876</v>
      </c>
      <c r="BK60" s="217">
        <f t="shared" si="53"/>
        <v>21.865707142939371</v>
      </c>
      <c r="BL60" s="217">
        <f t="shared" si="47"/>
        <v>21.819700222500913</v>
      </c>
      <c r="BM60" s="217"/>
      <c r="BN60" s="217"/>
      <c r="BO60" s="217"/>
      <c r="BP60" s="217"/>
      <c r="BQ60" s="217"/>
      <c r="BR60" s="217"/>
      <c r="BS60" s="217"/>
    </row>
    <row r="61" spans="1:71" s="222" customFormat="1" ht="12.95" customHeight="1">
      <c r="A61" s="86" t="s">
        <v>148</v>
      </c>
      <c r="B61" s="303" t="s">
        <v>83</v>
      </c>
      <c r="C61" s="304">
        <v>53381.457600000002</v>
      </c>
      <c r="D61" s="304">
        <v>1E-4</v>
      </c>
      <c r="E61" s="222">
        <f t="shared" si="54"/>
        <v>883.01301747769389</v>
      </c>
      <c r="F61" s="222">
        <f t="shared" si="74"/>
        <v>883</v>
      </c>
      <c r="G61" s="222">
        <f t="shared" si="55"/>
        <v>4.7689910061308183E-3</v>
      </c>
      <c r="K61" s="222">
        <f t="shared" si="49"/>
        <v>4.7689910061308183E-3</v>
      </c>
      <c r="P61" s="291">
        <f t="shared" si="56"/>
        <v>2.5788572698281362E-2</v>
      </c>
      <c r="Q61" s="292">
        <f t="shared" si="57"/>
        <v>38362.957600000002</v>
      </c>
      <c r="R61" s="222">
        <f t="shared" si="58"/>
        <v>4.4182281451299034E-4</v>
      </c>
      <c r="S61" s="293">
        <v>1</v>
      </c>
      <c r="T61" s="222">
        <f t="shared" si="75"/>
        <v>4.4182281451299034E-4</v>
      </c>
      <c r="U61" s="221"/>
      <c r="Y61" s="222">
        <f t="shared" si="50"/>
        <v>2.7377703445597406E-2</v>
      </c>
      <c r="Z61" s="217">
        <f t="shared" si="59"/>
        <v>883</v>
      </c>
      <c r="AA61" s="222">
        <f t="shared" si="60"/>
        <v>3.1798602588147748E-3</v>
      </c>
      <c r="AB61" s="222">
        <f t="shared" si="61"/>
        <v>2.7377703445597406E-2</v>
      </c>
      <c r="AC61" s="222">
        <f t="shared" si="62"/>
        <v>-2.1019581692150544E-2</v>
      </c>
      <c r="AD61" s="222">
        <f t="shared" si="63"/>
        <v>1.5891307473160435E-3</v>
      </c>
      <c r="AE61" s="222">
        <f t="shared" si="64"/>
        <v>2.5253365320652467E-6</v>
      </c>
      <c r="AF61" s="217">
        <f t="shared" si="65"/>
        <v>-2.1019581692150544E-2</v>
      </c>
      <c r="AG61" s="293">
        <f t="shared" si="66"/>
        <v>2.5253365320652467E-6</v>
      </c>
      <c r="AH61" s="217">
        <f t="shared" si="67"/>
        <v>-2.2608712439466588E-2</v>
      </c>
      <c r="AI61" s="217">
        <f t="shared" si="68"/>
        <v>0.73112099499961714</v>
      </c>
      <c r="AJ61" s="217">
        <f t="shared" si="69"/>
        <v>-0.35064654224365838</v>
      </c>
      <c r="AK61" s="217">
        <f t="shared" si="70"/>
        <v>-2.0533357465326349E-2</v>
      </c>
      <c r="AL61" s="217">
        <f t="shared" si="71"/>
        <v>-3.0653740557360032</v>
      </c>
      <c r="AM61" s="217">
        <f t="shared" si="72"/>
        <v>-26.227610453226969</v>
      </c>
      <c r="AN61" s="222">
        <f t="shared" ref="AN61:AT70" si="76">$AU61+$AB$7*SIN(AO61)</f>
        <v>22.091607350249838</v>
      </c>
      <c r="AO61" s="222">
        <f t="shared" si="76"/>
        <v>22.091620130306488</v>
      </c>
      <c r="AP61" s="222">
        <f t="shared" si="76"/>
        <v>22.091572497315724</v>
      </c>
      <c r="AQ61" s="222">
        <f t="shared" si="76"/>
        <v>22.091750033044381</v>
      </c>
      <c r="AR61" s="222">
        <f t="shared" si="76"/>
        <v>22.091088345285197</v>
      </c>
      <c r="AS61" s="222">
        <f t="shared" si="76"/>
        <v>22.09355472614585</v>
      </c>
      <c r="AT61" s="222">
        <f t="shared" si="76"/>
        <v>22.084364570721082</v>
      </c>
      <c r="AU61" s="222">
        <f t="shared" si="73"/>
        <v>22.118655140849494</v>
      </c>
      <c r="AV61" s="217"/>
      <c r="AW61" s="217">
        <v>-250</v>
      </c>
      <c r="AX61" s="217">
        <f t="shared" si="40"/>
        <v>-1.9201010372169106E-3</v>
      </c>
      <c r="AY61" s="217">
        <f t="shared" si="41"/>
        <v>3.2197532492166239E-2</v>
      </c>
      <c r="AZ61" s="217">
        <f t="shared" si="42"/>
        <v>-3.411763352938315E-2</v>
      </c>
      <c r="BA61" s="217">
        <f t="shared" si="43"/>
        <v>0.73100179222280182</v>
      </c>
      <c r="BB61" s="217">
        <f t="shared" si="44"/>
        <v>-0.48350460591189742</v>
      </c>
      <c r="BC61" s="217">
        <f t="shared" si="45"/>
        <v>3.0714186359908653</v>
      </c>
      <c r="BD61" s="217">
        <f t="shared" si="46"/>
        <v>28.488880484707856</v>
      </c>
      <c r="BE61" s="217">
        <f t="shared" si="53"/>
        <v>21.898651738321018</v>
      </c>
      <c r="BF61" s="217">
        <f t="shared" si="53"/>
        <v>21.898639909486569</v>
      </c>
      <c r="BG61" s="217">
        <f t="shared" si="53"/>
        <v>21.898683963193012</v>
      </c>
      <c r="BH61" s="217">
        <f t="shared" si="53"/>
        <v>21.898519894630965</v>
      </c>
      <c r="BI61" s="217">
        <f t="shared" si="53"/>
        <v>21.899130920080822</v>
      </c>
      <c r="BJ61" s="217">
        <f t="shared" si="53"/>
        <v>21.896855157589837</v>
      </c>
      <c r="BK61" s="217">
        <f t="shared" si="53"/>
        <v>21.905328839189334</v>
      </c>
      <c r="BL61" s="217">
        <f t="shared" si="47"/>
        <v>21.873741241725167</v>
      </c>
      <c r="BM61" s="217"/>
      <c r="BN61" s="217"/>
      <c r="BO61" s="217"/>
      <c r="BP61" s="217"/>
      <c r="BQ61" s="217"/>
      <c r="BR61" s="217"/>
      <c r="BS61" s="217"/>
    </row>
    <row r="62" spans="1:71" s="222" customFormat="1" ht="12.95" customHeight="1">
      <c r="A62" s="86" t="s">
        <v>148</v>
      </c>
      <c r="B62" s="303" t="s">
        <v>83</v>
      </c>
      <c r="C62" s="304">
        <v>53382.372100000001</v>
      </c>
      <c r="D62" s="304">
        <v>1E-4</v>
      </c>
      <c r="E62" s="222">
        <f t="shared" si="54"/>
        <v>885.50924431958788</v>
      </c>
      <c r="F62" s="222">
        <f t="shared" si="74"/>
        <v>885.5</v>
      </c>
      <c r="G62" s="222">
        <f t="shared" si="55"/>
        <v>3.3866835001390427E-3</v>
      </c>
      <c r="K62" s="222">
        <f t="shared" si="49"/>
        <v>3.3866835001390427E-3</v>
      </c>
      <c r="P62" s="291">
        <f t="shared" si="56"/>
        <v>2.5776049542981985E-2</v>
      </c>
      <c r="Q62" s="292">
        <f t="shared" si="57"/>
        <v>38363.872100000001</v>
      </c>
      <c r="R62" s="222">
        <f t="shared" si="58"/>
        <v>5.0128371180040859E-4</v>
      </c>
      <c r="S62" s="293">
        <v>1</v>
      </c>
      <c r="T62" s="222">
        <f t="shared" si="75"/>
        <v>5.0128371180040859E-4</v>
      </c>
      <c r="U62" s="221"/>
      <c r="Y62" s="222">
        <f t="shared" si="50"/>
        <v>2.5968889448270853E-2</v>
      </c>
      <c r="Z62" s="217">
        <f t="shared" si="59"/>
        <v>885.5</v>
      </c>
      <c r="AA62" s="222">
        <f t="shared" si="60"/>
        <v>3.1938435948501744E-3</v>
      </c>
      <c r="AB62" s="222">
        <f t="shared" si="61"/>
        <v>2.5968889448270853E-2</v>
      </c>
      <c r="AC62" s="222">
        <f t="shared" si="62"/>
        <v>-2.2389366042842942E-2</v>
      </c>
      <c r="AD62" s="222">
        <f t="shared" si="63"/>
        <v>1.9283990528886838E-4</v>
      </c>
      <c r="AE62" s="222">
        <f t="shared" si="64"/>
        <v>3.7187229071819729E-8</v>
      </c>
      <c r="AF62" s="217">
        <f t="shared" si="65"/>
        <v>-2.2389366042842942E-2</v>
      </c>
      <c r="AG62" s="293">
        <f t="shared" si="66"/>
        <v>3.7187229071819729E-8</v>
      </c>
      <c r="AH62" s="217">
        <f t="shared" si="67"/>
        <v>-2.258220594813181E-2</v>
      </c>
      <c r="AI62" s="217">
        <f t="shared" si="68"/>
        <v>0.73112765165425642</v>
      </c>
      <c r="AJ62" s="217">
        <f t="shared" si="69"/>
        <v>-0.35034356159446095</v>
      </c>
      <c r="AK62" s="217">
        <f t="shared" si="70"/>
        <v>-2.0620339324073225E-2</v>
      </c>
      <c r="AL62" s="217">
        <f t="shared" si="71"/>
        <v>-3.0650505535915751</v>
      </c>
      <c r="AM62" s="217">
        <f t="shared" si="72"/>
        <v>-26.116652872636664</v>
      </c>
      <c r="AN62" s="222">
        <f t="shared" si="76"/>
        <v>22.092033431041251</v>
      </c>
      <c r="AO62" s="222">
        <f t="shared" si="76"/>
        <v>22.092046261555897</v>
      </c>
      <c r="AP62" s="222">
        <f t="shared" si="76"/>
        <v>22.091998438443586</v>
      </c>
      <c r="AQ62" s="222">
        <f t="shared" si="76"/>
        <v>22.092176690465323</v>
      </c>
      <c r="AR62" s="222">
        <f t="shared" si="76"/>
        <v>22.091512304544146</v>
      </c>
      <c r="AS62" s="222">
        <f t="shared" si="76"/>
        <v>22.093988850659834</v>
      </c>
      <c r="AT62" s="222">
        <f t="shared" si="76"/>
        <v>22.084760440904134</v>
      </c>
      <c r="AU62" s="222">
        <f t="shared" si="73"/>
        <v>22.119195551041734</v>
      </c>
      <c r="AV62" s="217"/>
      <c r="AW62" s="217">
        <v>0</v>
      </c>
      <c r="AX62" s="217">
        <f t="shared" si="40"/>
        <v>-1.0146416391255755E-3</v>
      </c>
      <c r="AY62" s="217">
        <f t="shared" si="41"/>
        <v>3.0657522442171715E-2</v>
      </c>
      <c r="AZ62" s="217">
        <f t="shared" si="42"/>
        <v>-3.1672164081297291E-2</v>
      </c>
      <c r="BA62" s="217">
        <f t="shared" si="43"/>
        <v>0.73053132025825951</v>
      </c>
      <c r="BB62" s="217">
        <f t="shared" si="44"/>
        <v>-0.45496914844688868</v>
      </c>
      <c r="BC62" s="217">
        <f t="shared" si="45"/>
        <v>3.1037350727003266</v>
      </c>
      <c r="BD62" s="217">
        <f t="shared" si="46"/>
        <v>52.823267658359988</v>
      </c>
      <c r="BE62" s="217">
        <f t="shared" ref="BE62:BK71" si="77">$BL62+$AB$7*SIN(BF62)</f>
        <v>21.94123753435581</v>
      </c>
      <c r="BF62" s="217">
        <f t="shared" si="77"/>
        <v>21.941231018636952</v>
      </c>
      <c r="BG62" s="217">
        <f t="shared" si="77"/>
        <v>21.941255211306604</v>
      </c>
      <c r="BH62" s="217">
        <f t="shared" si="77"/>
        <v>21.94116538449893</v>
      </c>
      <c r="BI62" s="217">
        <f t="shared" si="77"/>
        <v>21.941498907274578</v>
      </c>
      <c r="BJ62" s="217">
        <f t="shared" si="77"/>
        <v>21.940260524524646</v>
      </c>
      <c r="BK62" s="217">
        <f t="shared" si="77"/>
        <v>21.94485830846498</v>
      </c>
      <c r="BL62" s="217">
        <f t="shared" si="47"/>
        <v>21.927782260949424</v>
      </c>
      <c r="BM62" s="217"/>
      <c r="BN62" s="217"/>
      <c r="BO62" s="217"/>
      <c r="BP62" s="217"/>
      <c r="BQ62" s="217"/>
      <c r="BR62" s="217"/>
      <c r="BS62" s="217"/>
    </row>
    <row r="63" spans="1:71" s="222" customFormat="1" ht="12.95" customHeight="1">
      <c r="A63" s="305" t="s">
        <v>151</v>
      </c>
      <c r="B63" s="101"/>
      <c r="C63" s="294">
        <v>53383.839</v>
      </c>
      <c r="D63" s="294">
        <v>1E-4</v>
      </c>
      <c r="E63" s="222">
        <f t="shared" si="54"/>
        <v>889.51330681754007</v>
      </c>
      <c r="F63" s="222">
        <f t="shared" si="74"/>
        <v>889.5</v>
      </c>
      <c r="G63" s="222">
        <f t="shared" si="55"/>
        <v>4.8749915004009381E-3</v>
      </c>
      <c r="K63" s="222">
        <f t="shared" si="49"/>
        <v>4.8749915004009381E-3</v>
      </c>
      <c r="P63" s="291">
        <f t="shared" si="56"/>
        <v>2.5756027317505259E-2</v>
      </c>
      <c r="Q63" s="292">
        <f t="shared" si="57"/>
        <v>38365.339</v>
      </c>
      <c r="R63" s="222">
        <f t="shared" si="58"/>
        <v>4.3601765679519351E-4</v>
      </c>
      <c r="S63" s="293">
        <v>1</v>
      </c>
      <c r="T63" s="222">
        <f t="shared" si="75"/>
        <v>4.3601765679519351E-4</v>
      </c>
      <c r="U63" s="221"/>
      <c r="Y63" s="222">
        <f t="shared" si="50"/>
        <v>2.7414778031983549E-2</v>
      </c>
      <c r="Z63" s="217">
        <f t="shared" si="59"/>
        <v>889.5</v>
      </c>
      <c r="AA63" s="222">
        <f t="shared" si="60"/>
        <v>3.2162407859226486E-3</v>
      </c>
      <c r="AB63" s="222">
        <f t="shared" si="61"/>
        <v>2.7414778031983549E-2</v>
      </c>
      <c r="AC63" s="222">
        <f t="shared" si="62"/>
        <v>-2.0881035817104321E-2</v>
      </c>
      <c r="AD63" s="222">
        <f t="shared" si="63"/>
        <v>1.6587507144782895E-3</v>
      </c>
      <c r="AE63" s="222">
        <f t="shared" si="64"/>
        <v>2.7514539327822362E-6</v>
      </c>
      <c r="AF63" s="217">
        <f t="shared" si="65"/>
        <v>-2.0881035817104321E-2</v>
      </c>
      <c r="AG63" s="293">
        <f t="shared" si="66"/>
        <v>2.7514539327822362E-6</v>
      </c>
      <c r="AH63" s="217">
        <f t="shared" si="67"/>
        <v>-2.253978653158261E-2</v>
      </c>
      <c r="AI63" s="217">
        <f t="shared" si="68"/>
        <v>0.73113836108489005</v>
      </c>
      <c r="AJ63" s="217">
        <f t="shared" si="69"/>
        <v>-0.34985870477712694</v>
      </c>
      <c r="AK63" s="217">
        <f t="shared" si="70"/>
        <v>-2.0759509114520357E-2</v>
      </c>
      <c r="AL63" s="217">
        <f t="shared" si="71"/>
        <v>-3.0645329378535453</v>
      </c>
      <c r="AM63" s="217">
        <f t="shared" si="72"/>
        <v>-25.941053415154876</v>
      </c>
      <c r="AN63" s="222">
        <f t="shared" si="76"/>
        <v>22.092715168423751</v>
      </c>
      <c r="AO63" s="222">
        <f t="shared" si="76"/>
        <v>22.09272807957521</v>
      </c>
      <c r="AP63" s="222">
        <f t="shared" si="76"/>
        <v>22.092679952573949</v>
      </c>
      <c r="AQ63" s="222">
        <f t="shared" si="76"/>
        <v>22.092859349722087</v>
      </c>
      <c r="AR63" s="222">
        <f t="shared" si="76"/>
        <v>22.092190649521392</v>
      </c>
      <c r="AS63" s="222">
        <f t="shared" si="76"/>
        <v>22.094683452485246</v>
      </c>
      <c r="AT63" s="222">
        <f t="shared" si="76"/>
        <v>22.085393854132178</v>
      </c>
      <c r="AU63" s="222">
        <f t="shared" si="73"/>
        <v>22.120060207349322</v>
      </c>
      <c r="AV63" s="217"/>
      <c r="AW63" s="217">
        <v>250</v>
      </c>
      <c r="AX63" s="217">
        <f t="shared" si="40"/>
        <v>1.8367628401603359E-5</v>
      </c>
      <c r="AY63" s="217">
        <f t="shared" si="41"/>
        <v>2.9188776826176953E-2</v>
      </c>
      <c r="AZ63" s="217">
        <f t="shared" si="42"/>
        <v>-2.9170409197775349E-2</v>
      </c>
      <c r="BA63" s="217">
        <f t="shared" si="43"/>
        <v>0.73034228772415144</v>
      </c>
      <c r="BB63" s="217">
        <f t="shared" si="44"/>
        <v>-0.42598500167638165</v>
      </c>
      <c r="BC63" s="217">
        <f t="shared" si="45"/>
        <v>3.1360223104960379</v>
      </c>
      <c r="BD63" s="217">
        <f t="shared" si="46"/>
        <v>359.04338294453851</v>
      </c>
      <c r="BE63" s="217">
        <f t="shared" si="77"/>
        <v>21.983804059161034</v>
      </c>
      <c r="BF63" s="217">
        <f t="shared" si="77"/>
        <v>21.983803092395807</v>
      </c>
      <c r="BG63" s="217">
        <f t="shared" si="77"/>
        <v>21.983806677593829</v>
      </c>
      <c r="BH63" s="217">
        <f t="shared" si="77"/>
        <v>21.983793382074957</v>
      </c>
      <c r="BI63" s="217">
        <f t="shared" si="77"/>
        <v>21.983842687803033</v>
      </c>
      <c r="BJ63" s="217">
        <f t="shared" si="77"/>
        <v>21.983659840029819</v>
      </c>
      <c r="BK63" s="217">
        <f t="shared" si="77"/>
        <v>21.984337920444649</v>
      </c>
      <c r="BL63" s="217">
        <f t="shared" si="47"/>
        <v>21.981823280173678</v>
      </c>
      <c r="BM63" s="217"/>
      <c r="BN63" s="217"/>
      <c r="BO63" s="217"/>
      <c r="BP63" s="217"/>
      <c r="BQ63" s="217"/>
      <c r="BR63" s="217"/>
      <c r="BS63" s="217"/>
    </row>
    <row r="64" spans="1:71" s="222" customFormat="1" ht="12.95" customHeight="1">
      <c r="A64" s="86" t="s">
        <v>148</v>
      </c>
      <c r="B64" s="303" t="s">
        <v>83</v>
      </c>
      <c r="C64" s="304">
        <v>53386.400999999998</v>
      </c>
      <c r="D64" s="304">
        <v>4.0000000000000002E-4</v>
      </c>
      <c r="E64" s="222">
        <f t="shared" si="54"/>
        <v>896.50656342654509</v>
      </c>
      <c r="F64" s="222">
        <f t="shared" si="74"/>
        <v>896.5</v>
      </c>
      <c r="G64" s="222">
        <f t="shared" si="55"/>
        <v>2.4045304962783121E-3</v>
      </c>
      <c r="K64" s="222">
        <f t="shared" si="49"/>
        <v>2.4045304962783121E-3</v>
      </c>
      <c r="P64" s="291">
        <f t="shared" si="56"/>
        <v>2.5721032321812332E-2</v>
      </c>
      <c r="Q64" s="292">
        <f t="shared" si="57"/>
        <v>38367.900999999998</v>
      </c>
      <c r="R64" s="222">
        <f t="shared" si="58"/>
        <v>5.4365925738013125E-4</v>
      </c>
      <c r="S64" s="293">
        <v>1</v>
      </c>
      <c r="T64" s="222">
        <f t="shared" si="75"/>
        <v>5.4365925738013125E-4</v>
      </c>
      <c r="U64" s="221"/>
      <c r="Y64" s="222">
        <f t="shared" si="50"/>
        <v>2.4870056345711412E-2</v>
      </c>
      <c r="Z64" s="217">
        <f t="shared" si="59"/>
        <v>896.5</v>
      </c>
      <c r="AA64" s="222">
        <f t="shared" si="60"/>
        <v>3.2555064723792312E-3</v>
      </c>
      <c r="AB64" s="222">
        <f t="shared" si="61"/>
        <v>2.4870056345711412E-2</v>
      </c>
      <c r="AC64" s="222">
        <f t="shared" si="62"/>
        <v>-2.331650182553402E-2</v>
      </c>
      <c r="AD64" s="222">
        <f t="shared" si="63"/>
        <v>-8.5097597610091918E-4</v>
      </c>
      <c r="AE64" s="222">
        <f t="shared" si="64"/>
        <v>7.2416011190091221E-7</v>
      </c>
      <c r="AF64" s="217">
        <f t="shared" si="65"/>
        <v>-2.331650182553402E-2</v>
      </c>
      <c r="AG64" s="293">
        <f t="shared" si="66"/>
        <v>7.2416011190091221E-7</v>
      </c>
      <c r="AH64" s="217">
        <f t="shared" si="67"/>
        <v>-2.24655258494331E-2</v>
      </c>
      <c r="AI64" s="217">
        <f t="shared" si="68"/>
        <v>0.73115727669242014</v>
      </c>
      <c r="AJ64" s="217">
        <f t="shared" si="69"/>
        <v>-0.34900994545566738</v>
      </c>
      <c r="AK64" s="217">
        <f t="shared" si="70"/>
        <v>-2.1003052715233058E-2</v>
      </c>
      <c r="AL64" s="217">
        <f t="shared" si="71"/>
        <v>-3.0636270735862299</v>
      </c>
      <c r="AM64" s="217">
        <f t="shared" si="72"/>
        <v>-25.639349979542342</v>
      </c>
      <c r="AN64" s="222">
        <f t="shared" si="76"/>
        <v>22.093908233062759</v>
      </c>
      <c r="AO64" s="222">
        <f t="shared" si="76"/>
        <v>22.093921285042438</v>
      </c>
      <c r="AP64" s="222">
        <f t="shared" si="76"/>
        <v>22.093872627146652</v>
      </c>
      <c r="AQ64" s="222">
        <f t="shared" si="76"/>
        <v>22.094054025454891</v>
      </c>
      <c r="AR64" s="222">
        <f t="shared" si="76"/>
        <v>22.093377783556576</v>
      </c>
      <c r="AS64" s="222">
        <f t="shared" si="76"/>
        <v>22.095899013451117</v>
      </c>
      <c r="AT64" s="222">
        <f t="shared" si="76"/>
        <v>22.08650238974953</v>
      </c>
      <c r="AU64" s="222">
        <f t="shared" si="73"/>
        <v>22.121573355887602</v>
      </c>
      <c r="AV64" s="217"/>
      <c r="AW64" s="217">
        <v>500</v>
      </c>
      <c r="AX64" s="217">
        <f t="shared" si="40"/>
        <v>1.1753156877522056E-3</v>
      </c>
      <c r="AY64" s="217">
        <f t="shared" si="41"/>
        <v>2.7791295644181955E-2</v>
      </c>
      <c r="AZ64" s="217">
        <f t="shared" si="42"/>
        <v>-2.6615979956429749E-2</v>
      </c>
      <c r="BA64" s="217">
        <f t="shared" si="43"/>
        <v>0.73043430876220627</v>
      </c>
      <c r="BB64" s="217">
        <f t="shared" si="44"/>
        <v>-0.39656076070949692</v>
      </c>
      <c r="BC64" s="217">
        <f t="shared" si="45"/>
        <v>-3.1148800529516403</v>
      </c>
      <c r="BD64" s="217">
        <f t="shared" si="46"/>
        <v>-74.866580701135177</v>
      </c>
      <c r="BE64" s="217">
        <f t="shared" si="77"/>
        <v>22.026367749098807</v>
      </c>
      <c r="BF64" s="217">
        <f t="shared" si="77"/>
        <v>22.0263723664048</v>
      </c>
      <c r="BG64" s="217">
        <f t="shared" si="77"/>
        <v>22.026355233207518</v>
      </c>
      <c r="BH64" s="217">
        <f t="shared" si="77"/>
        <v>22.026418808523896</v>
      </c>
      <c r="BI64" s="217">
        <f t="shared" si="77"/>
        <v>22.026182903424985</v>
      </c>
      <c r="BJ64" s="217">
        <f t="shared" si="77"/>
        <v>22.027058272186022</v>
      </c>
      <c r="BK64" s="217">
        <f t="shared" si="77"/>
        <v>22.0238101903761</v>
      </c>
      <c r="BL64" s="217">
        <f t="shared" si="47"/>
        <v>22.035864299397936</v>
      </c>
      <c r="BM64" s="217"/>
      <c r="BN64" s="217"/>
      <c r="BO64" s="217"/>
      <c r="BP64" s="217"/>
      <c r="BQ64" s="217"/>
      <c r="BR64" s="217"/>
      <c r="BS64" s="217"/>
    </row>
    <row r="65" spans="1:71" s="222" customFormat="1" ht="12.95" customHeight="1">
      <c r="A65" s="86" t="s">
        <v>152</v>
      </c>
      <c r="B65" s="303"/>
      <c r="C65" s="89">
        <v>53386.403400000003</v>
      </c>
      <c r="D65" s="89">
        <v>1.5E-3</v>
      </c>
      <c r="E65" s="222">
        <f t="shared" si="54"/>
        <v>896.51311448661363</v>
      </c>
      <c r="F65" s="222">
        <f t="shared" si="74"/>
        <v>896.5</v>
      </c>
      <c r="G65" s="222">
        <f t="shared" si="55"/>
        <v>4.804530501132831E-3</v>
      </c>
      <c r="J65" s="222">
        <f>G65</f>
        <v>4.804530501132831E-3</v>
      </c>
      <c r="P65" s="291">
        <f t="shared" si="56"/>
        <v>2.5721032321812332E-2</v>
      </c>
      <c r="Q65" s="292">
        <f t="shared" si="57"/>
        <v>38367.903400000003</v>
      </c>
      <c r="R65" s="222">
        <f t="shared" si="58"/>
        <v>4.3750004841448884E-4</v>
      </c>
      <c r="S65" s="293">
        <v>1</v>
      </c>
      <c r="T65" s="222">
        <f t="shared" si="75"/>
        <v>4.3750004841448884E-4</v>
      </c>
      <c r="U65" s="221"/>
      <c r="X65" s="222">
        <f>AB65</f>
        <v>2.7270056350565931E-2</v>
      </c>
      <c r="Z65" s="217">
        <f t="shared" si="59"/>
        <v>896.5</v>
      </c>
      <c r="AA65" s="222">
        <f t="shared" si="60"/>
        <v>3.2555064723792312E-3</v>
      </c>
      <c r="AB65" s="222">
        <f t="shared" si="61"/>
        <v>2.7270056350565931E-2</v>
      </c>
      <c r="AC65" s="222">
        <f t="shared" si="62"/>
        <v>-2.0916501820679501E-2</v>
      </c>
      <c r="AD65" s="222">
        <f t="shared" si="63"/>
        <v>1.5490240287535997E-3</v>
      </c>
      <c r="AE65" s="222">
        <f t="shared" si="64"/>
        <v>2.3994754416560332E-6</v>
      </c>
      <c r="AF65" s="217">
        <f t="shared" si="65"/>
        <v>-2.0916501820679501E-2</v>
      </c>
      <c r="AG65" s="293">
        <f t="shared" si="66"/>
        <v>2.3994754416560332E-6</v>
      </c>
      <c r="AH65" s="217">
        <f t="shared" si="67"/>
        <v>-2.24655258494331E-2</v>
      </c>
      <c r="AI65" s="217">
        <f t="shared" si="68"/>
        <v>0.73115727669242014</v>
      </c>
      <c r="AJ65" s="217">
        <f t="shared" si="69"/>
        <v>-0.34900994545566738</v>
      </c>
      <c r="AK65" s="217">
        <f t="shared" si="70"/>
        <v>-2.1003052715233058E-2</v>
      </c>
      <c r="AL65" s="217">
        <f t="shared" si="71"/>
        <v>-3.0636270735862299</v>
      </c>
      <c r="AM65" s="217">
        <f t="shared" si="72"/>
        <v>-25.639349979542342</v>
      </c>
      <c r="AN65" s="222">
        <f t="shared" si="76"/>
        <v>22.093908233062759</v>
      </c>
      <c r="AO65" s="222">
        <f t="shared" si="76"/>
        <v>22.093921285042438</v>
      </c>
      <c r="AP65" s="222">
        <f t="shared" si="76"/>
        <v>22.093872627146652</v>
      </c>
      <c r="AQ65" s="222">
        <f t="shared" si="76"/>
        <v>22.094054025454891</v>
      </c>
      <c r="AR65" s="222">
        <f t="shared" si="76"/>
        <v>22.093377783556576</v>
      </c>
      <c r="AS65" s="222">
        <f t="shared" si="76"/>
        <v>22.095899013451117</v>
      </c>
      <c r="AT65" s="222">
        <f t="shared" si="76"/>
        <v>22.08650238974953</v>
      </c>
      <c r="AU65" s="222">
        <f t="shared" si="73"/>
        <v>22.121573355887602</v>
      </c>
      <c r="AV65" s="217"/>
      <c r="AW65" s="217">
        <v>750</v>
      </c>
      <c r="AX65" s="217">
        <f t="shared" si="40"/>
        <v>2.4525787840232079E-3</v>
      </c>
      <c r="AY65" s="217">
        <f t="shared" si="41"/>
        <v>2.6465078896186715E-2</v>
      </c>
      <c r="AZ65" s="217">
        <f t="shared" si="42"/>
        <v>-2.4012500112163507E-2</v>
      </c>
      <c r="BA65" s="217">
        <f t="shared" si="43"/>
        <v>0.73080757120216933</v>
      </c>
      <c r="BB65" s="217">
        <f t="shared" si="44"/>
        <v>-0.36670410208737708</v>
      </c>
      <c r="BC65" s="217">
        <f t="shared" si="45"/>
        <v>-3.0825765117740045</v>
      </c>
      <c r="BD65" s="217">
        <f t="shared" si="46"/>
        <v>-33.87919678612915</v>
      </c>
      <c r="BE65" s="217">
        <f t="shared" si="77"/>
        <v>22.06894503526502</v>
      </c>
      <c r="BF65" s="217">
        <f t="shared" si="77"/>
        <v>22.068955069210276</v>
      </c>
      <c r="BG65" s="217">
        <f t="shared" si="77"/>
        <v>22.068917746994671</v>
      </c>
      <c r="BH65" s="217">
        <f t="shared" si="77"/>
        <v>22.069056571081823</v>
      </c>
      <c r="BI65" s="217">
        <f t="shared" si="77"/>
        <v>22.068540207204244</v>
      </c>
      <c r="BJ65" s="217">
        <f t="shared" si="77"/>
        <v>22.070460956920805</v>
      </c>
      <c r="BK65" s="217">
        <f t="shared" si="77"/>
        <v>22.063317654943816</v>
      </c>
      <c r="BL65" s="217">
        <f t="shared" si="47"/>
        <v>22.08990531862219</v>
      </c>
      <c r="BM65" s="217"/>
      <c r="BN65" s="217"/>
      <c r="BO65" s="217"/>
      <c r="BP65" s="217"/>
      <c r="BQ65" s="217"/>
      <c r="BR65" s="217"/>
      <c r="BS65" s="217"/>
    </row>
    <row r="66" spans="1:71" s="222" customFormat="1" ht="12.95" customHeight="1">
      <c r="A66" s="86" t="s">
        <v>152</v>
      </c>
      <c r="B66" s="303"/>
      <c r="C66" s="89">
        <v>53386.586900000002</v>
      </c>
      <c r="D66" s="89">
        <v>1.6000000000000001E-3</v>
      </c>
      <c r="E66" s="222">
        <f t="shared" si="54"/>
        <v>897.0139976200046</v>
      </c>
      <c r="F66" s="222">
        <f t="shared" si="74"/>
        <v>897</v>
      </c>
      <c r="G66" s="222">
        <f t="shared" si="55"/>
        <v>5.1280690022394992E-3</v>
      </c>
      <c r="J66" s="222">
        <f>G66</f>
        <v>5.1280690022394992E-3</v>
      </c>
      <c r="P66" s="291">
        <f t="shared" si="56"/>
        <v>2.5718534817195854E-2</v>
      </c>
      <c r="Q66" s="292">
        <f t="shared" si="57"/>
        <v>38368.086900000002</v>
      </c>
      <c r="R66" s="222">
        <f t="shared" si="58"/>
        <v>4.2396728247688626E-4</v>
      </c>
      <c r="S66" s="293">
        <v>1</v>
      </c>
      <c r="T66" s="222">
        <f t="shared" si="75"/>
        <v>4.2396728247688626E-4</v>
      </c>
      <c r="U66" s="221"/>
      <c r="X66" s="222">
        <f>AB66</f>
        <v>2.7588289218443428E-2</v>
      </c>
      <c r="Z66" s="217">
        <f t="shared" si="59"/>
        <v>897</v>
      </c>
      <c r="AA66" s="222">
        <f t="shared" si="60"/>
        <v>3.2583146009919246E-3</v>
      </c>
      <c r="AB66" s="222">
        <f t="shared" si="61"/>
        <v>2.7588289218443428E-2</v>
      </c>
      <c r="AC66" s="222">
        <f t="shared" si="62"/>
        <v>-2.0590465814956355E-2</v>
      </c>
      <c r="AD66" s="222">
        <f t="shared" si="63"/>
        <v>1.8697544012475746E-3</v>
      </c>
      <c r="AE66" s="222">
        <f t="shared" si="64"/>
        <v>3.4959815209846762E-6</v>
      </c>
      <c r="AF66" s="217">
        <f t="shared" si="65"/>
        <v>-2.0590465814956355E-2</v>
      </c>
      <c r="AG66" s="293">
        <f t="shared" si="66"/>
        <v>3.4959815209846762E-6</v>
      </c>
      <c r="AH66" s="217">
        <f t="shared" si="67"/>
        <v>-2.2460220216203929E-2</v>
      </c>
      <c r="AI66" s="217">
        <f t="shared" si="68"/>
        <v>0.73115863628696431</v>
      </c>
      <c r="AJ66" s="217">
        <f t="shared" si="69"/>
        <v>-0.34894930713565853</v>
      </c>
      <c r="AK66" s="217">
        <f t="shared" si="70"/>
        <v>-2.1020448513532051E-2</v>
      </c>
      <c r="AL66" s="217">
        <f t="shared" si="71"/>
        <v>-3.063562367195571</v>
      </c>
      <c r="AM66" s="217">
        <f t="shared" si="72"/>
        <v>-25.618067058056706</v>
      </c>
      <c r="AN66" s="222">
        <f t="shared" si="76"/>
        <v>22.093993453152667</v>
      </c>
      <c r="AO66" s="222">
        <f t="shared" si="76"/>
        <v>22.09400651517749</v>
      </c>
      <c r="AP66" s="222">
        <f t="shared" si="76"/>
        <v>22.093957819405301</v>
      </c>
      <c r="AQ66" s="222">
        <f t="shared" si="76"/>
        <v>22.094139360515822</v>
      </c>
      <c r="AR66" s="222">
        <f t="shared" si="76"/>
        <v>22.093462580331092</v>
      </c>
      <c r="AS66" s="222">
        <f t="shared" si="76"/>
        <v>22.095985839615466</v>
      </c>
      <c r="AT66" s="222">
        <f t="shared" si="76"/>
        <v>22.08658157392675</v>
      </c>
      <c r="AU66" s="222">
        <f t="shared" si="73"/>
        <v>22.12168143792605</v>
      </c>
      <c r="AV66" s="217"/>
      <c r="AW66" s="217">
        <v>1000</v>
      </c>
      <c r="AX66" s="217">
        <f t="shared" ref="AX66:AX97" si="78">AB$3+AB$4*AW66+AB$5*AW66^2+AZ66</f>
        <v>3.8465128036523355E-3</v>
      </c>
      <c r="AY66" s="217">
        <f t="shared" ref="AY66:AY97" si="79">AB$3+AB$4*AW66+AB$5*AW66^2</f>
        <v>2.5210126582191243E-2</v>
      </c>
      <c r="AZ66" s="217">
        <f t="shared" ref="AZ66:AZ97" si="80">$AB$6*($AB$11/BA66*BB66+$AB$12)</f>
        <v>-2.1363613778538907E-2</v>
      </c>
      <c r="BA66" s="217">
        <f t="shared" ref="BA66:BA97" si="81">1+$AB$7*COS(BC66)</f>
        <v>0.73146283705036486</v>
      </c>
      <c r="BB66" s="217">
        <f t="shared" ref="BB66:BB97" si="82">SIN(BC66+RADIANS($AB$9))</f>
        <v>-0.33642191672037802</v>
      </c>
      <c r="BC66" s="217">
        <f t="shared" ref="BC66:BC97" si="83">2*ATAN(BD66)</f>
        <v>-3.0502274176210258</v>
      </c>
      <c r="BD66" s="217">
        <f t="shared" ref="BD66:BD97" si="84">SQRT((1+$AB$7)/(1-$AB$7))*TAN(BE66/2)</f>
        <v>-21.874934349846239</v>
      </c>
      <c r="BE66" s="217">
        <f t="shared" si="77"/>
        <v>22.111552374034165</v>
      </c>
      <c r="BF66" s="217">
        <f t="shared" si="77"/>
        <v>22.111567463349012</v>
      </c>
      <c r="BG66" s="217">
        <f t="shared" si="77"/>
        <v>22.111511098949517</v>
      </c>
      <c r="BH66" s="217">
        <f t="shared" si="77"/>
        <v>22.111721643643332</v>
      </c>
      <c r="BI66" s="217">
        <f t="shared" si="77"/>
        <v>22.110935198187679</v>
      </c>
      <c r="BJ66" s="217">
        <f t="shared" si="77"/>
        <v>22.11387318426814</v>
      </c>
      <c r="BK66" s="217">
        <f t="shared" si="77"/>
        <v>22.102902748073763</v>
      </c>
      <c r="BL66" s="217">
        <f t="shared" ref="BL66:BL97" si="85">RADIANS($AB$9)+$AB$18*(AW66-AB$15)</f>
        <v>22.143946337846444</v>
      </c>
      <c r="BM66" s="217"/>
      <c r="BN66" s="217"/>
      <c r="BO66" s="217"/>
      <c r="BP66" s="217"/>
      <c r="BQ66" s="217"/>
      <c r="BR66" s="217"/>
      <c r="BS66" s="217"/>
    </row>
    <row r="67" spans="1:71" s="222" customFormat="1" ht="12.95" customHeight="1">
      <c r="A67" s="86" t="s">
        <v>152</v>
      </c>
      <c r="B67" s="303"/>
      <c r="C67" s="89">
        <v>53387.3177</v>
      </c>
      <c r="D67" s="89">
        <v>1.4E-3</v>
      </c>
      <c r="E67" s="222">
        <f t="shared" si="54"/>
        <v>899.00879540683036</v>
      </c>
      <c r="F67" s="222">
        <f t="shared" si="74"/>
        <v>899</v>
      </c>
      <c r="G67" s="222">
        <f t="shared" si="55"/>
        <v>3.2222230001934804E-3</v>
      </c>
      <c r="J67" s="222">
        <f>G67</f>
        <v>3.2222230001934804E-3</v>
      </c>
      <c r="P67" s="291">
        <f t="shared" si="56"/>
        <v>2.5708547649307315E-2</v>
      </c>
      <c r="Q67" s="292">
        <f t="shared" si="57"/>
        <v>38368.8177</v>
      </c>
      <c r="R67" s="222">
        <f t="shared" si="58"/>
        <v>5.0563479622534437E-4</v>
      </c>
      <c r="S67" s="293">
        <v>1</v>
      </c>
      <c r="T67" s="222">
        <f t="shared" si="75"/>
        <v>5.0563479622534437E-4</v>
      </c>
      <c r="U67" s="221"/>
      <c r="X67" s="222">
        <f>AB67</f>
        <v>2.5661218953621358E-2</v>
      </c>
      <c r="Z67" s="217">
        <f t="shared" si="59"/>
        <v>899</v>
      </c>
      <c r="AA67" s="222">
        <f t="shared" si="60"/>
        <v>3.2695516958794364E-3</v>
      </c>
      <c r="AB67" s="222">
        <f t="shared" si="61"/>
        <v>2.5661218953621358E-2</v>
      </c>
      <c r="AC67" s="222">
        <f t="shared" si="62"/>
        <v>-2.2486324649113834E-2</v>
      </c>
      <c r="AD67" s="222">
        <f t="shared" si="63"/>
        <v>-4.7328695685956018E-5</v>
      </c>
      <c r="AE67" s="222">
        <f t="shared" si="64"/>
        <v>2.2400054353338319E-9</v>
      </c>
      <c r="AF67" s="217">
        <f t="shared" si="65"/>
        <v>-2.2486324649113834E-2</v>
      </c>
      <c r="AG67" s="293">
        <f t="shared" si="66"/>
        <v>2.2400054353338319E-9</v>
      </c>
      <c r="AH67" s="217">
        <f t="shared" si="67"/>
        <v>-2.2438995953427878E-2</v>
      </c>
      <c r="AI67" s="217">
        <f t="shared" si="68"/>
        <v>0.73116408597213711</v>
      </c>
      <c r="AJ67" s="217">
        <f t="shared" si="69"/>
        <v>-0.34870673698648574</v>
      </c>
      <c r="AK67" s="217">
        <f t="shared" si="70"/>
        <v>-2.1090031474568484E-2</v>
      </c>
      <c r="AL67" s="217">
        <f t="shared" si="71"/>
        <v>-3.0633035392200227</v>
      </c>
      <c r="AM67" s="217">
        <f t="shared" si="72"/>
        <v>-25.53328621506655</v>
      </c>
      <c r="AN67" s="222">
        <f t="shared" si="76"/>
        <v>22.094334335103508</v>
      </c>
      <c r="AO67" s="222">
        <f t="shared" si="76"/>
        <v>22.094347437290111</v>
      </c>
      <c r="AP67" s="222">
        <f t="shared" si="76"/>
        <v>22.094298590072103</v>
      </c>
      <c r="AQ67" s="222">
        <f t="shared" si="76"/>
        <v>22.094480702207225</v>
      </c>
      <c r="AR67" s="222">
        <f t="shared" si="76"/>
        <v>22.093801769421241</v>
      </c>
      <c r="AS67" s="222">
        <f t="shared" si="76"/>
        <v>22.096333144783809</v>
      </c>
      <c r="AT67" s="222">
        <f t="shared" si="76"/>
        <v>22.086898314739294</v>
      </c>
      <c r="AU67" s="222">
        <f t="shared" si="73"/>
        <v>22.122113766079845</v>
      </c>
      <c r="AV67" s="217"/>
      <c r="AW67" s="217">
        <v>1250</v>
      </c>
      <c r="AX67" s="217">
        <f t="shared" si="78"/>
        <v>5.3534453347304847E-3</v>
      </c>
      <c r="AY67" s="217">
        <f t="shared" si="79"/>
        <v>2.4026438702195525E-2</v>
      </c>
      <c r="AZ67" s="217">
        <f t="shared" si="80"/>
        <v>-1.867299336746504E-2</v>
      </c>
      <c r="BA67" s="217">
        <f t="shared" si="81"/>
        <v>0.73240144446782718</v>
      </c>
      <c r="BB67" s="217">
        <f t="shared" si="82"/>
        <v>-0.30572044171739904</v>
      </c>
      <c r="BC67" s="217">
        <f t="shared" si="83"/>
        <v>-3.0178076731119954</v>
      </c>
      <c r="BD67" s="217">
        <f t="shared" si="84"/>
        <v>-16.13641293936173</v>
      </c>
      <c r="BE67" s="217">
        <f t="shared" si="77"/>
        <v>22.154206277845311</v>
      </c>
      <c r="BF67" s="217">
        <f t="shared" si="77"/>
        <v>22.154225886141713</v>
      </c>
      <c r="BG67" s="217">
        <f t="shared" si="77"/>
        <v>22.154152194490894</v>
      </c>
      <c r="BH67" s="217">
        <f t="shared" si="77"/>
        <v>22.154429146150644</v>
      </c>
      <c r="BI67" s="217">
        <f t="shared" si="77"/>
        <v>22.153388357836612</v>
      </c>
      <c r="BJ67" s="217">
        <f t="shared" si="77"/>
        <v>22.157300583974578</v>
      </c>
      <c r="BK67" s="217">
        <f t="shared" si="77"/>
        <v>22.142607677038153</v>
      </c>
      <c r="BL67" s="217">
        <f t="shared" si="85"/>
        <v>22.197987357070701</v>
      </c>
      <c r="BM67" s="217"/>
      <c r="BN67" s="217"/>
      <c r="BO67" s="217"/>
      <c r="BP67" s="217"/>
      <c r="BQ67" s="217"/>
      <c r="BR67" s="217"/>
      <c r="BS67" s="217"/>
    </row>
    <row r="68" spans="1:71" s="222" customFormat="1" ht="12.95" customHeight="1">
      <c r="A68" s="86" t="s">
        <v>152</v>
      </c>
      <c r="B68" s="303"/>
      <c r="C68" s="89">
        <v>53387.502899999999</v>
      </c>
      <c r="D68" s="89">
        <v>8.0000000000000004E-4</v>
      </c>
      <c r="E68" s="222">
        <f t="shared" si="54"/>
        <v>899.51431887442914</v>
      </c>
      <c r="F68" s="222">
        <f t="shared" si="74"/>
        <v>899.5</v>
      </c>
      <c r="G68" s="222">
        <f t="shared" si="55"/>
        <v>5.2457615020102821E-3</v>
      </c>
      <c r="J68" s="222">
        <f>G68</f>
        <v>5.2457615020102821E-3</v>
      </c>
      <c r="P68" s="291">
        <f t="shared" si="56"/>
        <v>2.5706051569979516E-2</v>
      </c>
      <c r="Q68" s="292">
        <f t="shared" si="57"/>
        <v>38369.002899999999</v>
      </c>
      <c r="R68" s="222">
        <f t="shared" si="58"/>
        <v>4.1862346966544046E-4</v>
      </c>
      <c r="S68" s="293">
        <v>1</v>
      </c>
      <c r="T68" s="222">
        <f t="shared" si="75"/>
        <v>4.1862346966544046E-4</v>
      </c>
      <c r="U68" s="221"/>
      <c r="X68" s="222">
        <f>AB68</f>
        <v>2.7679450957426733E-2</v>
      </c>
      <c r="Z68" s="217">
        <f t="shared" si="59"/>
        <v>899.5</v>
      </c>
      <c r="AA68" s="222">
        <f t="shared" si="60"/>
        <v>3.2723621145630648E-3</v>
      </c>
      <c r="AB68" s="222">
        <f t="shared" si="61"/>
        <v>2.7679450957426733E-2</v>
      </c>
      <c r="AC68" s="222">
        <f t="shared" si="62"/>
        <v>-2.0460290067969233E-2</v>
      </c>
      <c r="AD68" s="222">
        <f t="shared" si="63"/>
        <v>1.9733993874472174E-3</v>
      </c>
      <c r="AE68" s="222">
        <f t="shared" si="64"/>
        <v>3.8943051423770528E-6</v>
      </c>
      <c r="AF68" s="217">
        <f t="shared" si="65"/>
        <v>-2.0460290067969233E-2</v>
      </c>
      <c r="AG68" s="293">
        <f t="shared" si="66"/>
        <v>3.8943051423770528E-6</v>
      </c>
      <c r="AH68" s="217">
        <f t="shared" si="67"/>
        <v>-2.2433689455416451E-2</v>
      </c>
      <c r="AI68" s="217">
        <f t="shared" si="68"/>
        <v>0.7311654512202348</v>
      </c>
      <c r="AJ68" s="217">
        <f t="shared" si="69"/>
        <v>-0.34864609023215992</v>
      </c>
      <c r="AK68" s="217">
        <f t="shared" si="70"/>
        <v>-2.1107427156687102E-2</v>
      </c>
      <c r="AL68" s="217">
        <f t="shared" si="71"/>
        <v>-3.0632388316219088</v>
      </c>
      <c r="AM68" s="217">
        <f t="shared" si="72"/>
        <v>-25.512178281104159</v>
      </c>
      <c r="AN68" s="222">
        <f t="shared" si="76"/>
        <v>22.094419555989674</v>
      </c>
      <c r="AO68" s="222">
        <f t="shared" si="76"/>
        <v>22.094432668212026</v>
      </c>
      <c r="AP68" s="222">
        <f t="shared" si="76"/>
        <v>22.094383783147535</v>
      </c>
      <c r="AQ68" s="222">
        <f t="shared" si="76"/>
        <v>22.0945660379926</v>
      </c>
      <c r="AR68" s="222">
        <f t="shared" si="76"/>
        <v>22.093886567192619</v>
      </c>
      <c r="AS68" s="222">
        <f t="shared" si="76"/>
        <v>22.096419971203858</v>
      </c>
      <c r="AT68" s="222">
        <f t="shared" si="76"/>
        <v>22.086977500970029</v>
      </c>
      <c r="AU68" s="222">
        <f t="shared" si="73"/>
        <v>22.122221848118294</v>
      </c>
      <c r="AV68" s="217"/>
      <c r="AW68" s="217">
        <v>1500</v>
      </c>
      <c r="AX68" s="217">
        <f t="shared" si="78"/>
        <v>6.9696674643683447E-3</v>
      </c>
      <c r="AY68" s="217">
        <f t="shared" si="79"/>
        <v>2.2914015256199571E-2</v>
      </c>
      <c r="AZ68" s="217">
        <f t="shared" si="80"/>
        <v>-1.5944347791831227E-2</v>
      </c>
      <c r="BA68" s="217">
        <f t="shared" si="81"/>
        <v>0.73362531122824548</v>
      </c>
      <c r="BB68" s="217">
        <f t="shared" si="82"/>
        <v>-0.27460539262247757</v>
      </c>
      <c r="BC68" s="217">
        <f t="shared" si="83"/>
        <v>-2.9852919601514349</v>
      </c>
      <c r="BD68" s="217">
        <f t="shared" si="84"/>
        <v>-12.769787811976334</v>
      </c>
      <c r="BE68" s="217">
        <f t="shared" si="77"/>
        <v>22.196923346507894</v>
      </c>
      <c r="BF68" s="217">
        <f t="shared" si="77"/>
        <v>22.196946789861663</v>
      </c>
      <c r="BG68" s="217">
        <f t="shared" si="77"/>
        <v>22.196857980528222</v>
      </c>
      <c r="BH68" s="217">
        <f t="shared" si="77"/>
        <v>22.197194421367559</v>
      </c>
      <c r="BI68" s="217">
        <f t="shared" si="77"/>
        <v>22.195919990311705</v>
      </c>
      <c r="BJ68" s="217">
        <f t="shared" si="77"/>
        <v>22.200749309639939</v>
      </c>
      <c r="BK68" s="217">
        <f t="shared" si="77"/>
        <v>22.182474299221987</v>
      </c>
      <c r="BL68" s="217">
        <f t="shared" si="85"/>
        <v>22.252028376294955</v>
      </c>
      <c r="BM68" s="217"/>
      <c r="BN68" s="217"/>
      <c r="BO68" s="217"/>
      <c r="BP68" s="217"/>
      <c r="BQ68" s="217"/>
      <c r="BR68" s="217"/>
      <c r="BS68" s="217"/>
    </row>
    <row r="69" spans="1:71" s="222" customFormat="1" ht="12.95" customHeight="1">
      <c r="A69" s="86" t="s">
        <v>148</v>
      </c>
      <c r="B69" s="303" t="s">
        <v>83</v>
      </c>
      <c r="C69" s="304">
        <v>53388.236299999997</v>
      </c>
      <c r="D69" s="304">
        <v>1E-4</v>
      </c>
      <c r="E69" s="222">
        <f t="shared" si="54"/>
        <v>901.51621364298092</v>
      </c>
      <c r="F69" s="222">
        <f t="shared" si="74"/>
        <v>901.5</v>
      </c>
      <c r="G69" s="222">
        <f t="shared" si="55"/>
        <v>5.9399154997663572E-3</v>
      </c>
      <c r="K69" s="222">
        <f>G69</f>
        <v>5.9399154997663572E-3</v>
      </c>
      <c r="P69" s="291">
        <f t="shared" si="56"/>
        <v>2.5696070103245695E-2</v>
      </c>
      <c r="Q69" s="292">
        <f t="shared" si="57"/>
        <v>38369.736299999997</v>
      </c>
      <c r="R69" s="222">
        <f t="shared" si="58"/>
        <v>3.9030564471657784E-4</v>
      </c>
      <c r="S69" s="293">
        <v>1</v>
      </c>
      <c r="T69" s="222">
        <f t="shared" si="75"/>
        <v>3.9030564471657784E-4</v>
      </c>
      <c r="U69" s="221"/>
      <c r="Y69" s="222">
        <f>AB69</f>
        <v>2.8352377234747195E-2</v>
      </c>
      <c r="Z69" s="217">
        <f t="shared" si="59"/>
        <v>901.5</v>
      </c>
      <c r="AA69" s="222">
        <f t="shared" si="60"/>
        <v>3.2836083682648565E-3</v>
      </c>
      <c r="AB69" s="222">
        <f t="shared" si="61"/>
        <v>2.8352377234747195E-2</v>
      </c>
      <c r="AC69" s="222">
        <f t="shared" si="62"/>
        <v>-1.9756154603479337E-2</v>
      </c>
      <c r="AD69" s="222">
        <f t="shared" si="63"/>
        <v>2.6563071315015008E-3</v>
      </c>
      <c r="AE69" s="222">
        <f t="shared" si="64"/>
        <v>7.0559675768657312E-6</v>
      </c>
      <c r="AF69" s="217">
        <f t="shared" si="65"/>
        <v>-1.9756154603479337E-2</v>
      </c>
      <c r="AG69" s="293">
        <f t="shared" si="66"/>
        <v>7.0559675768657312E-6</v>
      </c>
      <c r="AH69" s="217">
        <f t="shared" si="67"/>
        <v>-2.2412461734980838E-2</v>
      </c>
      <c r="AI69" s="217">
        <f t="shared" si="68"/>
        <v>0.73117092352017909</v>
      </c>
      <c r="AJ69" s="217">
        <f t="shared" si="69"/>
        <v>-0.34840348634818158</v>
      </c>
      <c r="AK69" s="217">
        <f t="shared" si="70"/>
        <v>-2.1177009652011525E-2</v>
      </c>
      <c r="AL69" s="217">
        <f t="shared" si="71"/>
        <v>-3.0629799988064943</v>
      </c>
      <c r="AM69" s="217">
        <f t="shared" si="72"/>
        <v>-25.428093070058555</v>
      </c>
      <c r="AN69" s="222">
        <f t="shared" si="76"/>
        <v>22.094760441132163</v>
      </c>
      <c r="AO69" s="222">
        <f t="shared" si="76"/>
        <v>22.094773593478639</v>
      </c>
      <c r="AP69" s="222">
        <f t="shared" si="76"/>
        <v>22.094724557088245</v>
      </c>
      <c r="AQ69" s="222">
        <f t="shared" si="76"/>
        <v>22.094907382587841</v>
      </c>
      <c r="AR69" s="222">
        <f t="shared" si="76"/>
        <v>22.094225760278416</v>
      </c>
      <c r="AS69" s="222">
        <f t="shared" si="76"/>
        <v>22.096767277397269</v>
      </c>
      <c r="AT69" s="222">
        <f t="shared" si="76"/>
        <v>22.087294250013493</v>
      </c>
      <c r="AU69" s="222">
        <f t="shared" si="73"/>
        <v>22.122654176272089</v>
      </c>
      <c r="AV69" s="217"/>
      <c r="AW69" s="217">
        <v>1750</v>
      </c>
      <c r="AX69" s="217">
        <f t="shared" si="78"/>
        <v>8.691425304875584E-3</v>
      </c>
      <c r="AY69" s="217">
        <f t="shared" si="79"/>
        <v>2.1872856244203379E-2</v>
      </c>
      <c r="AZ69" s="217">
        <f t="shared" si="80"/>
        <v>-1.3181430939327795E-2</v>
      </c>
      <c r="BA69" s="217">
        <f t="shared" si="81"/>
        <v>0.73513693963599269</v>
      </c>
      <c r="BB69" s="217">
        <f t="shared" si="82"/>
        <v>-0.24308209765357255</v>
      </c>
      <c r="BC69" s="217">
        <f t="shared" si="83"/>
        <v>-2.9526546594846708</v>
      </c>
      <c r="BD69" s="217">
        <f t="shared" si="84"/>
        <v>-10.553974982091983</v>
      </c>
      <c r="BE69" s="217">
        <f t="shared" si="77"/>
        <v>22.239720299277941</v>
      </c>
      <c r="BF69" s="217">
        <f t="shared" si="77"/>
        <v>22.239746780990849</v>
      </c>
      <c r="BG69" s="217">
        <f t="shared" si="77"/>
        <v>22.239645464209147</v>
      </c>
      <c r="BH69" s="217">
        <f t="shared" si="77"/>
        <v>22.240033107691353</v>
      </c>
      <c r="BI69" s="217">
        <f t="shared" si="77"/>
        <v>22.238550168668318</v>
      </c>
      <c r="BJ69" s="217">
        <f t="shared" si="77"/>
        <v>22.2442262205298</v>
      </c>
      <c r="BK69" s="217">
        <f t="shared" si="77"/>
        <v>22.222543999911164</v>
      </c>
      <c r="BL69" s="217">
        <f t="shared" si="85"/>
        <v>22.306069395519209</v>
      </c>
      <c r="BM69" s="217"/>
      <c r="BN69" s="217"/>
      <c r="BO69" s="217"/>
      <c r="BP69" s="217"/>
      <c r="BQ69" s="217"/>
      <c r="BR69" s="217"/>
      <c r="BS69" s="217"/>
    </row>
    <row r="70" spans="1:71" s="222" customFormat="1" ht="12.95" customHeight="1">
      <c r="A70" s="86" t="s">
        <v>152</v>
      </c>
      <c r="B70" s="303"/>
      <c r="C70" s="89">
        <v>53388.417000000001</v>
      </c>
      <c r="D70" s="89">
        <v>2.0999999999999999E-3</v>
      </c>
      <c r="E70" s="222">
        <f t="shared" si="54"/>
        <v>902.00945387298839</v>
      </c>
      <c r="F70" s="222">
        <f t="shared" si="74"/>
        <v>902</v>
      </c>
      <c r="G70" s="222">
        <f t="shared" si="55"/>
        <v>3.4634540061233565E-3</v>
      </c>
      <c r="J70" s="222">
        <f>G70</f>
        <v>3.4634540061233565E-3</v>
      </c>
      <c r="P70" s="291">
        <f t="shared" si="56"/>
        <v>2.5693575449206585E-2</v>
      </c>
      <c r="Q70" s="292">
        <f t="shared" si="57"/>
        <v>38369.917000000001</v>
      </c>
      <c r="R70" s="222">
        <f t="shared" si="58"/>
        <v>4.9417829937422871E-4</v>
      </c>
      <c r="S70" s="293">
        <v>1</v>
      </c>
      <c r="T70" s="222">
        <f t="shared" si="75"/>
        <v>4.9417829937422871E-4</v>
      </c>
      <c r="U70" s="221"/>
      <c r="X70" s="222">
        <f>AB70</f>
        <v>2.5870608379045364E-2</v>
      </c>
      <c r="Z70" s="217">
        <f t="shared" si="59"/>
        <v>902</v>
      </c>
      <c r="AA70" s="222">
        <f t="shared" si="60"/>
        <v>3.2864210762845771E-3</v>
      </c>
      <c r="AB70" s="222">
        <f t="shared" si="61"/>
        <v>2.5870608379045364E-2</v>
      </c>
      <c r="AC70" s="222">
        <f t="shared" si="62"/>
        <v>-2.2230121443083228E-2</v>
      </c>
      <c r="AD70" s="222">
        <f t="shared" si="63"/>
        <v>1.7703292983877947E-4</v>
      </c>
      <c r="AE70" s="222">
        <f t="shared" si="64"/>
        <v>3.1340658247302214E-8</v>
      </c>
      <c r="AF70" s="217">
        <f t="shared" si="65"/>
        <v>-2.2230121443083228E-2</v>
      </c>
      <c r="AG70" s="293">
        <f t="shared" si="66"/>
        <v>3.1340658247302214E-8</v>
      </c>
      <c r="AH70" s="217">
        <f t="shared" si="67"/>
        <v>-2.2407154372922008E-2</v>
      </c>
      <c r="AI70" s="217">
        <f t="shared" si="68"/>
        <v>0.73117229442210918</v>
      </c>
      <c r="AJ70" s="217">
        <f t="shared" si="69"/>
        <v>-0.34834283116077103</v>
      </c>
      <c r="AK70" s="217">
        <f t="shared" si="70"/>
        <v>-2.1194405217454089E-2</v>
      </c>
      <c r="AL70" s="217">
        <f t="shared" si="71"/>
        <v>-3.0629152899959036</v>
      </c>
      <c r="AM70" s="217">
        <f t="shared" si="72"/>
        <v>-25.407157971646594</v>
      </c>
      <c r="AN70" s="222">
        <f t="shared" si="76"/>
        <v>22.094845662817892</v>
      </c>
      <c r="AO70" s="222">
        <f t="shared" si="76"/>
        <v>22.094858825190684</v>
      </c>
      <c r="AP70" s="222">
        <f t="shared" si="76"/>
        <v>22.094809750983845</v>
      </c>
      <c r="AQ70" s="222">
        <f t="shared" si="76"/>
        <v>22.094992719100691</v>
      </c>
      <c r="AR70" s="222">
        <f t="shared" si="76"/>
        <v>22.094310559050754</v>
      </c>
      <c r="AS70" s="222">
        <f t="shared" si="76"/>
        <v>22.096854104074151</v>
      </c>
      <c r="AT70" s="222">
        <f t="shared" si="76"/>
        <v>22.087373438306177</v>
      </c>
      <c r="AU70" s="222">
        <f t="shared" si="73"/>
        <v>22.122762258310537</v>
      </c>
      <c r="AV70" s="217"/>
      <c r="AW70" s="217">
        <v>2000</v>
      </c>
      <c r="AX70" s="217">
        <f t="shared" si="78"/>
        <v>1.0514911235298697E-2</v>
      </c>
      <c r="AY70" s="217">
        <f t="shared" si="79"/>
        <v>2.0902961666206952E-2</v>
      </c>
      <c r="AZ70" s="217">
        <f t="shared" si="80"/>
        <v>-1.0388050430908255E-2</v>
      </c>
      <c r="BA70" s="217">
        <f t="shared" si="81"/>
        <v>0.73693942287021652</v>
      </c>
      <c r="BB70" s="217">
        <f t="shared" si="82"/>
        <v>-0.21115563565886347</v>
      </c>
      <c r="BC70" s="217">
        <f t="shared" si="83"/>
        <v>-2.9198697681456025</v>
      </c>
      <c r="BD70" s="217">
        <f t="shared" si="84"/>
        <v>-8.9832845557004699</v>
      </c>
      <c r="BE70" s="217">
        <f t="shared" si="77"/>
        <v>22.282614007913772</v>
      </c>
      <c r="BF70" s="217">
        <f t="shared" si="77"/>
        <v>22.28264265834245</v>
      </c>
      <c r="BG70" s="217">
        <f t="shared" si="77"/>
        <v>22.28253173513416</v>
      </c>
      <c r="BH70" s="217">
        <f t="shared" si="77"/>
        <v>22.28296120676336</v>
      </c>
      <c r="BI70" s="217">
        <f t="shared" si="77"/>
        <v>22.281298688952347</v>
      </c>
      <c r="BJ70" s="217">
        <f t="shared" si="77"/>
        <v>22.287739060119691</v>
      </c>
      <c r="BK70" s="217">
        <f t="shared" si="77"/>
        <v>22.262857571458991</v>
      </c>
      <c r="BL70" s="217">
        <f t="shared" si="85"/>
        <v>22.360110414743467</v>
      </c>
      <c r="BM70" s="217"/>
      <c r="BN70" s="217"/>
      <c r="BO70" s="217"/>
      <c r="BP70" s="217"/>
      <c r="BQ70" s="217"/>
      <c r="BR70" s="217"/>
      <c r="BS70" s="217"/>
    </row>
    <row r="71" spans="1:71" s="222" customFormat="1" ht="12.95" customHeight="1">
      <c r="A71" s="86" t="s">
        <v>148</v>
      </c>
      <c r="B71" s="303" t="s">
        <v>83</v>
      </c>
      <c r="C71" s="304">
        <v>53400.324000000001</v>
      </c>
      <c r="D71" s="304">
        <v>1E-4</v>
      </c>
      <c r="E71" s="222">
        <f t="shared" si="54"/>
        <v>934.51090057223917</v>
      </c>
      <c r="F71" s="222">
        <f t="shared" si="74"/>
        <v>934.5</v>
      </c>
      <c r="G71" s="222">
        <f t="shared" si="55"/>
        <v>3.9934564993018284E-3</v>
      </c>
      <c r="K71" s="222">
        <f>G71</f>
        <v>3.9934564993018284E-3</v>
      </c>
      <c r="P71" s="291">
        <f t="shared" si="56"/>
        <v>2.5532034385507829E-2</v>
      </c>
      <c r="Q71" s="292">
        <f t="shared" si="57"/>
        <v>38381.824000000001</v>
      </c>
      <c r="R71" s="222">
        <f t="shared" si="58"/>
        <v>4.6391033736016215E-4</v>
      </c>
      <c r="S71" s="293">
        <v>1</v>
      </c>
      <c r="T71" s="222">
        <f t="shared" si="75"/>
        <v>4.6391033736016215E-4</v>
      </c>
      <c r="U71" s="221"/>
      <c r="Y71" s="222">
        <f>AB71</f>
        <v>2.6055263196943165E-2</v>
      </c>
      <c r="Z71" s="217">
        <f t="shared" si="59"/>
        <v>934.5</v>
      </c>
      <c r="AA71" s="222">
        <f t="shared" si="60"/>
        <v>3.4702276878664923E-3</v>
      </c>
      <c r="AB71" s="222">
        <f t="shared" si="61"/>
        <v>2.6055263196943165E-2</v>
      </c>
      <c r="AC71" s="222">
        <f t="shared" si="62"/>
        <v>-2.1538577886206001E-2</v>
      </c>
      <c r="AD71" s="222">
        <f t="shared" si="63"/>
        <v>5.2322881143533617E-4</v>
      </c>
      <c r="AE71" s="222">
        <f t="shared" si="64"/>
        <v>2.737683891160346E-7</v>
      </c>
      <c r="AF71" s="217">
        <f t="shared" si="65"/>
        <v>-2.1538577886206001E-2</v>
      </c>
      <c r="AG71" s="293">
        <f t="shared" si="66"/>
        <v>2.737683891160346E-7</v>
      </c>
      <c r="AH71" s="217">
        <f t="shared" si="67"/>
        <v>-2.2061806697641337E-2</v>
      </c>
      <c r="AI71" s="217">
        <f t="shared" si="68"/>
        <v>0.73126382913304933</v>
      </c>
      <c r="AJ71" s="217">
        <f t="shared" si="69"/>
        <v>-0.34439662875016114</v>
      </c>
      <c r="AK71" s="217">
        <f t="shared" si="70"/>
        <v>-2.2325065880392271E-2</v>
      </c>
      <c r="AL71" s="217">
        <f t="shared" si="71"/>
        <v>-3.058708686668635</v>
      </c>
      <c r="AM71" s="217">
        <f t="shared" si="72"/>
        <v>-24.116303604589675</v>
      </c>
      <c r="AN71" s="222">
        <f t="shared" ref="AN71:AT80" si="86">$AU71+$AB$7*SIN(AO71)</f>
        <v>22.100385422300629</v>
      </c>
      <c r="AO71" s="222">
        <f t="shared" si="86"/>
        <v>22.100399232265485</v>
      </c>
      <c r="AP71" s="222">
        <f t="shared" si="86"/>
        <v>22.10034771310935</v>
      </c>
      <c r="AQ71" s="222">
        <f t="shared" si="86"/>
        <v>22.10053991084197</v>
      </c>
      <c r="AR71" s="222">
        <f t="shared" si="86"/>
        <v>22.099822917210897</v>
      </c>
      <c r="AS71" s="222">
        <f t="shared" si="86"/>
        <v>22.102497950618964</v>
      </c>
      <c r="AT71" s="222">
        <f t="shared" si="86"/>
        <v>22.092521579520682</v>
      </c>
      <c r="AU71" s="222">
        <f t="shared" si="73"/>
        <v>22.129787590809691</v>
      </c>
      <c r="AV71" s="217"/>
      <c r="AW71" s="217">
        <v>2250</v>
      </c>
      <c r="AX71" s="217">
        <f t="shared" si="78"/>
        <v>1.2436254838350053E-2</v>
      </c>
      <c r="AY71" s="217">
        <f t="shared" si="79"/>
        <v>2.0004331522210275E-2</v>
      </c>
      <c r="AZ71" s="217">
        <f t="shared" si="80"/>
        <v>-7.568076683860221E-3</v>
      </c>
      <c r="BA71" s="217">
        <f t="shared" si="81"/>
        <v>0.73903645270062346</v>
      </c>
      <c r="BB71" s="217">
        <f t="shared" si="82"/>
        <v>-0.17883097966715847</v>
      </c>
      <c r="BC71" s="217">
        <f t="shared" si="83"/>
        <v>-2.8869108142955331</v>
      </c>
      <c r="BD71" s="217">
        <f t="shared" si="84"/>
        <v>-7.8104423448110012</v>
      </c>
      <c r="BE71" s="217">
        <f t="shared" si="77"/>
        <v>22.325621530868521</v>
      </c>
      <c r="BF71" s="217">
        <f t="shared" si="77"/>
        <v>22.325651449912961</v>
      </c>
      <c r="BG71" s="217">
        <f t="shared" si="77"/>
        <v>22.325533991682626</v>
      </c>
      <c r="BH71" s="217">
        <f t="shared" si="77"/>
        <v>22.325995144783466</v>
      </c>
      <c r="BI71" s="217">
        <f t="shared" si="77"/>
        <v>22.324185034094747</v>
      </c>
      <c r="BJ71" s="217">
        <f t="shared" si="77"/>
        <v>22.3312966303289</v>
      </c>
      <c r="BK71" s="217">
        <f t="shared" si="77"/>
        <v>22.303455094183885</v>
      </c>
      <c r="BL71" s="217">
        <f t="shared" si="85"/>
        <v>22.414151433967721</v>
      </c>
      <c r="BM71" s="217"/>
      <c r="BN71" s="217"/>
      <c r="BO71" s="217"/>
      <c r="BP71" s="217"/>
      <c r="BQ71" s="217"/>
      <c r="BR71" s="217"/>
      <c r="BS71" s="217"/>
    </row>
    <row r="72" spans="1:71" s="222" customFormat="1" ht="12.95" customHeight="1">
      <c r="A72" s="86" t="s">
        <v>152</v>
      </c>
      <c r="B72" s="303"/>
      <c r="C72" s="89">
        <v>53407.465900000003</v>
      </c>
      <c r="D72" s="89">
        <v>8.0000000000000004E-4</v>
      </c>
      <c r="E72" s="222">
        <f t="shared" si="54"/>
        <v>954.00549049257768</v>
      </c>
      <c r="F72" s="222">
        <f t="shared" si="74"/>
        <v>954</v>
      </c>
      <c r="G72" s="222">
        <f t="shared" si="55"/>
        <v>2.0114580038352869E-3</v>
      </c>
      <c r="J72" s="222">
        <f>G72</f>
        <v>2.0114580038352869E-3</v>
      </c>
      <c r="P72" s="291">
        <f t="shared" si="56"/>
        <v>2.5435687844377178E-2</v>
      </c>
      <c r="Q72" s="292">
        <f t="shared" si="57"/>
        <v>38388.965900000003</v>
      </c>
      <c r="R72" s="222">
        <f t="shared" si="58"/>
        <v>5.4869454362253313E-4</v>
      </c>
      <c r="S72" s="293">
        <v>1</v>
      </c>
      <c r="T72" s="222">
        <f t="shared" si="75"/>
        <v>5.4869454362253313E-4</v>
      </c>
      <c r="U72" s="221"/>
      <c r="X72" s="222">
        <f>AB72</f>
        <v>2.3865709178227199E-2</v>
      </c>
      <c r="Z72" s="217">
        <f t="shared" si="59"/>
        <v>954</v>
      </c>
      <c r="AA72" s="222">
        <f t="shared" si="60"/>
        <v>3.5814366699852655E-3</v>
      </c>
      <c r="AB72" s="222">
        <f t="shared" si="61"/>
        <v>2.3865709178227199E-2</v>
      </c>
      <c r="AC72" s="222">
        <f t="shared" si="62"/>
        <v>-2.3424229840541891E-2</v>
      </c>
      <c r="AD72" s="222">
        <f t="shared" si="63"/>
        <v>-1.5699786661499786E-3</v>
      </c>
      <c r="AE72" s="222">
        <f t="shared" si="64"/>
        <v>2.4648330121660659E-6</v>
      </c>
      <c r="AF72" s="217">
        <f t="shared" si="65"/>
        <v>-2.3424229840541891E-2</v>
      </c>
      <c r="AG72" s="293">
        <f t="shared" si="66"/>
        <v>2.4648330121660659E-6</v>
      </c>
      <c r="AH72" s="217">
        <f t="shared" si="67"/>
        <v>-2.1854251174391912E-2</v>
      </c>
      <c r="AI72" s="217">
        <f t="shared" si="68"/>
        <v>0.73132104453576952</v>
      </c>
      <c r="AJ72" s="217">
        <f t="shared" si="69"/>
        <v>-0.34202549273896898</v>
      </c>
      <c r="AK72" s="217">
        <f t="shared" si="70"/>
        <v>-2.3003412560854128E-2</v>
      </c>
      <c r="AL72" s="217">
        <f t="shared" si="71"/>
        <v>-3.0561842087112141</v>
      </c>
      <c r="AM72" s="217">
        <f t="shared" si="72"/>
        <v>-23.402651669057327</v>
      </c>
      <c r="AN72" s="222">
        <f t="shared" si="86"/>
        <v>22.103709618196699</v>
      </c>
      <c r="AO72" s="222">
        <f t="shared" si="86"/>
        <v>22.10372381272575</v>
      </c>
      <c r="AP72" s="222">
        <f t="shared" si="86"/>
        <v>22.103670839321456</v>
      </c>
      <c r="AQ72" s="222">
        <f t="shared" si="86"/>
        <v>22.103868535526505</v>
      </c>
      <c r="AR72" s="222">
        <f t="shared" si="86"/>
        <v>22.103130757794109</v>
      </c>
      <c r="AS72" s="222">
        <f t="shared" si="86"/>
        <v>22.105884368187247</v>
      </c>
      <c r="AT72" s="222">
        <f t="shared" si="86"/>
        <v>22.095611341171963</v>
      </c>
      <c r="AU72" s="222">
        <f t="shared" si="73"/>
        <v>22.134002790309182</v>
      </c>
      <c r="AV72" s="217"/>
      <c r="AW72" s="217">
        <v>2500</v>
      </c>
      <c r="AX72" s="217">
        <f t="shared" si="78"/>
        <v>1.4451513505292134E-2</v>
      </c>
      <c r="AY72" s="217">
        <f t="shared" si="79"/>
        <v>1.917696581221337E-2</v>
      </c>
      <c r="AZ72" s="217">
        <f t="shared" si="80"/>
        <v>-4.7254523069212356E-3</v>
      </c>
      <c r="BA72" s="217">
        <f t="shared" si="81"/>
        <v>0.74143232849240903</v>
      </c>
      <c r="BB72" s="217">
        <f t="shared" si="82"/>
        <v>-0.14611314811215731</v>
      </c>
      <c r="BC72" s="217">
        <f t="shared" si="83"/>
        <v>-2.8537507689817687</v>
      </c>
      <c r="BD72" s="217">
        <f t="shared" si="84"/>
        <v>-6.9002190961768042</v>
      </c>
      <c r="BE72" s="217">
        <f t="shared" ref="BE72:BK81" si="87">$BL72+$AB$7*SIN(BF72)</f>
        <v>22.368760148717485</v>
      </c>
      <c r="BF72" s="217">
        <f t="shared" si="87"/>
        <v>22.368790448424068</v>
      </c>
      <c r="BG72" s="217">
        <f t="shared" si="87"/>
        <v>22.368669571925018</v>
      </c>
      <c r="BH72" s="217">
        <f t="shared" si="87"/>
        <v>22.369151826613219</v>
      </c>
      <c r="BI72" s="217">
        <f t="shared" si="87"/>
        <v>22.367228349385709</v>
      </c>
      <c r="BJ72" s="217">
        <f t="shared" si="87"/>
        <v>22.374908960276631</v>
      </c>
      <c r="BK72" s="217">
        <f t="shared" si="87"/>
        <v>22.344375819346023</v>
      </c>
      <c r="BL72" s="217">
        <f t="shared" si="85"/>
        <v>22.468192453191975</v>
      </c>
      <c r="BM72" s="217"/>
      <c r="BN72" s="217"/>
      <c r="BO72" s="217"/>
      <c r="BP72" s="217"/>
      <c r="BQ72" s="217"/>
      <c r="BR72" s="217"/>
      <c r="BS72" s="217"/>
    </row>
    <row r="73" spans="1:71" s="222" customFormat="1" ht="12.95" customHeight="1">
      <c r="A73" s="86" t="s">
        <v>153</v>
      </c>
      <c r="B73" s="101" t="s">
        <v>146</v>
      </c>
      <c r="C73" s="89">
        <v>53409.296900000001</v>
      </c>
      <c r="D73" s="89">
        <v>1E-3</v>
      </c>
      <c r="E73" s="222">
        <f t="shared" si="54"/>
        <v>959.00340339307968</v>
      </c>
      <c r="F73" s="222">
        <f t="shared" si="74"/>
        <v>959</v>
      </c>
      <c r="G73" s="222">
        <f t="shared" si="55"/>
        <v>1.2468429995351471E-3</v>
      </c>
      <c r="K73" s="222">
        <f>G73</f>
        <v>1.2468429995351471E-3</v>
      </c>
      <c r="P73" s="291">
        <f t="shared" si="56"/>
        <v>2.5411053442206948E-2</v>
      </c>
      <c r="Q73" s="292">
        <f t="shared" si="57"/>
        <v>38390.796900000001</v>
      </c>
      <c r="R73" s="222">
        <f t="shared" si="58"/>
        <v>5.8390906631772884E-4</v>
      </c>
      <c r="S73" s="293">
        <v>1</v>
      </c>
      <c r="T73" s="222">
        <f t="shared" si="75"/>
        <v>5.8390906631772884E-4</v>
      </c>
      <c r="U73" s="221"/>
      <c r="Y73" s="222">
        <f>AB73</f>
        <v>2.3047833172341256E-2</v>
      </c>
      <c r="Z73" s="217">
        <f t="shared" si="59"/>
        <v>959</v>
      </c>
      <c r="AA73" s="222">
        <f t="shared" si="60"/>
        <v>3.6100632694008386E-3</v>
      </c>
      <c r="AB73" s="222">
        <f t="shared" si="61"/>
        <v>2.3047833172341256E-2</v>
      </c>
      <c r="AC73" s="222">
        <f t="shared" si="62"/>
        <v>-2.41642104426718E-2</v>
      </c>
      <c r="AD73" s="222">
        <f t="shared" si="63"/>
        <v>-2.3632202698656915E-3</v>
      </c>
      <c r="AE73" s="222">
        <f t="shared" si="64"/>
        <v>5.5848100439040717E-6</v>
      </c>
      <c r="AF73" s="217">
        <f t="shared" si="65"/>
        <v>-2.41642104426718E-2</v>
      </c>
      <c r="AG73" s="293">
        <f t="shared" si="66"/>
        <v>5.5848100439040717E-6</v>
      </c>
      <c r="AH73" s="217">
        <f t="shared" si="67"/>
        <v>-2.1800990172806109E-2</v>
      </c>
      <c r="AI73" s="217">
        <f t="shared" si="68"/>
        <v>0.73133599246693803</v>
      </c>
      <c r="AJ73" s="217">
        <f t="shared" si="69"/>
        <v>-0.34141709708998674</v>
      </c>
      <c r="AK73" s="217">
        <f t="shared" si="70"/>
        <v>-2.3177341415047206E-2</v>
      </c>
      <c r="AL73" s="217">
        <f t="shared" si="71"/>
        <v>-3.0555368424662048</v>
      </c>
      <c r="AM73" s="217">
        <f t="shared" si="72"/>
        <v>-23.226387090308219</v>
      </c>
      <c r="AN73" s="222">
        <f t="shared" si="86"/>
        <v>22.10456201844962</v>
      </c>
      <c r="AO73" s="222">
        <f t="shared" si="86"/>
        <v>22.10457631109005</v>
      </c>
      <c r="AP73" s="222">
        <f t="shared" si="86"/>
        <v>22.104522966379793</v>
      </c>
      <c r="AQ73" s="222">
        <f t="shared" si="86"/>
        <v>22.104722067571576</v>
      </c>
      <c r="AR73" s="222">
        <f t="shared" si="86"/>
        <v>22.103978974996021</v>
      </c>
      <c r="AS73" s="222">
        <f t="shared" si="86"/>
        <v>22.106752694055935</v>
      </c>
      <c r="AT73" s="222">
        <f t="shared" si="86"/>
        <v>22.096403696828165</v>
      </c>
      <c r="AU73" s="222">
        <f t="shared" si="73"/>
        <v>22.135083610693666</v>
      </c>
      <c r="AV73" s="217"/>
      <c r="AW73" s="217">
        <v>2750</v>
      </c>
      <c r="AX73" s="217">
        <f t="shared" si="78"/>
        <v>1.6556662673477107E-2</v>
      </c>
      <c r="AY73" s="217">
        <f t="shared" si="79"/>
        <v>1.8420864536216226E-2</v>
      </c>
      <c r="AZ73" s="217">
        <f t="shared" si="80"/>
        <v>-1.8642018627391195E-3</v>
      </c>
      <c r="BA73" s="217">
        <f t="shared" si="81"/>
        <v>0.7441319673800928</v>
      </c>
      <c r="BB73" s="217">
        <f t="shared" si="82"/>
        <v>-0.11300736605502786</v>
      </c>
      <c r="BC73" s="217">
        <f t="shared" si="83"/>
        <v>-2.8203619543762359</v>
      </c>
      <c r="BD73" s="217">
        <f t="shared" si="84"/>
        <v>-6.1724242437733201</v>
      </c>
      <c r="BE73" s="217">
        <f t="shared" si="87"/>
        <v>22.412047400855478</v>
      </c>
      <c r="BF73" s="217">
        <f t="shared" si="87"/>
        <v>22.412077245617876</v>
      </c>
      <c r="BG73" s="217">
        <f t="shared" si="87"/>
        <v>22.411955989402824</v>
      </c>
      <c r="BH73" s="217">
        <f t="shared" si="87"/>
        <v>22.412448681964928</v>
      </c>
      <c r="BI73" s="217">
        <f t="shared" si="87"/>
        <v>22.410447431165284</v>
      </c>
      <c r="BJ73" s="217">
        <f t="shared" si="87"/>
        <v>22.41858746824791</v>
      </c>
      <c r="BK73" s="217">
        <f t="shared" si="87"/>
        <v>22.385658054544614</v>
      </c>
      <c r="BL73" s="217">
        <f t="shared" si="85"/>
        <v>22.522233472416232</v>
      </c>
      <c r="BM73" s="217"/>
      <c r="BN73" s="217"/>
      <c r="BO73" s="217"/>
      <c r="BP73" s="217"/>
      <c r="BQ73" s="217"/>
      <c r="BR73" s="217"/>
      <c r="BS73" s="217"/>
    </row>
    <row r="74" spans="1:71" s="222" customFormat="1" ht="12.95" customHeight="1">
      <c r="A74" s="86" t="s">
        <v>152</v>
      </c>
      <c r="B74" s="303"/>
      <c r="C74" s="89">
        <v>53410.3992</v>
      </c>
      <c r="D74" s="89">
        <v>1E-3</v>
      </c>
      <c r="E74" s="222">
        <f t="shared" si="54"/>
        <v>962.01225068429858</v>
      </c>
      <c r="F74" s="222">
        <f t="shared" si="74"/>
        <v>962</v>
      </c>
      <c r="G74" s="222">
        <f t="shared" si="55"/>
        <v>4.4880740024382249E-3</v>
      </c>
      <c r="J74" s="222">
        <f>G74</f>
        <v>4.4880740024382249E-3</v>
      </c>
      <c r="P74" s="291">
        <f t="shared" si="56"/>
        <v>2.5396286483676138E-2</v>
      </c>
      <c r="Q74" s="292">
        <f t="shared" si="57"/>
        <v>38391.8992</v>
      </c>
      <c r="R74" s="222">
        <f t="shared" si="58"/>
        <v>4.3715334916059287E-4</v>
      </c>
      <c r="S74" s="293">
        <v>1</v>
      </c>
      <c r="T74" s="222">
        <f t="shared" si="75"/>
        <v>4.3715334916059287E-4</v>
      </c>
      <c r="U74" s="221"/>
      <c r="X74" s="222">
        <f>AB74</f>
        <v>2.6257099442828211E-2</v>
      </c>
      <c r="Z74" s="217">
        <f t="shared" si="59"/>
        <v>962</v>
      </c>
      <c r="AA74" s="222">
        <f t="shared" si="60"/>
        <v>3.6272610432861521E-3</v>
      </c>
      <c r="AB74" s="222">
        <f t="shared" si="61"/>
        <v>2.6257099442828211E-2</v>
      </c>
      <c r="AC74" s="222">
        <f t="shared" si="62"/>
        <v>-2.0908212481237913E-2</v>
      </c>
      <c r="AD74" s="222">
        <f t="shared" si="63"/>
        <v>8.6081295915207273E-4</v>
      </c>
      <c r="AE74" s="222">
        <f t="shared" si="64"/>
        <v>7.40998950644148E-7</v>
      </c>
      <c r="AF74" s="217">
        <f t="shared" si="65"/>
        <v>-2.0908212481237913E-2</v>
      </c>
      <c r="AG74" s="293">
        <f t="shared" si="66"/>
        <v>7.40998950644148E-7</v>
      </c>
      <c r="AH74" s="217">
        <f t="shared" si="67"/>
        <v>-2.1769025440389986E-2</v>
      </c>
      <c r="AI74" s="217">
        <f t="shared" si="68"/>
        <v>0.73134501556743525</v>
      </c>
      <c r="AJ74" s="217">
        <f t="shared" si="69"/>
        <v>-0.34105197901374379</v>
      </c>
      <c r="AK74" s="217">
        <f t="shared" si="70"/>
        <v>-2.3281697496814687E-2</v>
      </c>
      <c r="AL74" s="217">
        <f t="shared" si="71"/>
        <v>-3.055148409963294</v>
      </c>
      <c r="AM74" s="217">
        <f t="shared" si="72"/>
        <v>-23.121891365664911</v>
      </c>
      <c r="AN74" s="222">
        <f t="shared" si="86"/>
        <v>22.105073467011149</v>
      </c>
      <c r="AO74" s="222">
        <f t="shared" si="86"/>
        <v>22.105087818420277</v>
      </c>
      <c r="AP74" s="222">
        <f t="shared" si="86"/>
        <v>22.105034251239516</v>
      </c>
      <c r="AQ74" s="222">
        <f t="shared" si="86"/>
        <v>22.105234194455377</v>
      </c>
      <c r="AR74" s="222">
        <f t="shared" si="86"/>
        <v>22.104487915834909</v>
      </c>
      <c r="AS74" s="222">
        <f t="shared" si="86"/>
        <v>22.107273692296157</v>
      </c>
      <c r="AT74" s="222">
        <f t="shared" si="86"/>
        <v>22.096879131889033</v>
      </c>
      <c r="AU74" s="222">
        <f t="shared" si="73"/>
        <v>22.135732102924358</v>
      </c>
      <c r="AV74" s="217"/>
      <c r="AW74" s="217">
        <v>3000</v>
      </c>
      <c r="AX74" s="217">
        <f t="shared" si="78"/>
        <v>1.8747585653595904E-2</v>
      </c>
      <c r="AY74" s="217">
        <f t="shared" si="79"/>
        <v>1.773602769421884E-2</v>
      </c>
      <c r="AZ74" s="217">
        <f t="shared" si="80"/>
        <v>1.011557959377063E-3</v>
      </c>
      <c r="BA74" s="217">
        <f t="shared" si="81"/>
        <v>0.74714091544109795</v>
      </c>
      <c r="BB74" s="217">
        <f t="shared" si="82"/>
        <v>-7.9519239016033028E-2</v>
      </c>
      <c r="BC74" s="217">
        <f t="shared" si="83"/>
        <v>-2.7867159480858255</v>
      </c>
      <c r="BD74" s="217">
        <f t="shared" si="84"/>
        <v>-5.5764895277461006</v>
      </c>
      <c r="BE74" s="217">
        <f t="shared" si="87"/>
        <v>22.455501123436846</v>
      </c>
      <c r="BF74" s="217">
        <f t="shared" si="87"/>
        <v>22.455529765472392</v>
      </c>
      <c r="BG74" s="217">
        <f t="shared" si="87"/>
        <v>22.455410973847329</v>
      </c>
      <c r="BH74" s="217">
        <f t="shared" si="87"/>
        <v>22.45590370321683</v>
      </c>
      <c r="BI74" s="217">
        <f t="shared" si="87"/>
        <v>22.453860730194791</v>
      </c>
      <c r="BJ74" s="217">
        <f t="shared" si="87"/>
        <v>22.462345115394694</v>
      </c>
      <c r="BK74" s="217">
        <f t="shared" si="87"/>
        <v>22.427339051870391</v>
      </c>
      <c r="BL74" s="217">
        <f t="shared" si="85"/>
        <v>22.576274491640486</v>
      </c>
      <c r="BM74" s="217"/>
      <c r="BN74" s="217"/>
      <c r="BO74" s="217"/>
      <c r="BP74" s="217"/>
      <c r="BQ74" s="217"/>
      <c r="BR74" s="217"/>
      <c r="BS74" s="217"/>
    </row>
    <row r="75" spans="1:71" s="222" customFormat="1" ht="12.95" customHeight="1">
      <c r="A75" s="86" t="s">
        <v>155</v>
      </c>
      <c r="B75" s="303" t="s">
        <v>83</v>
      </c>
      <c r="C75" s="304">
        <v>53652.561500000003</v>
      </c>
      <c r="D75" s="304">
        <v>5.0000000000000001E-4</v>
      </c>
      <c r="E75" s="222">
        <f t="shared" si="54"/>
        <v>1623.0204883611782</v>
      </c>
      <c r="F75" s="222">
        <f t="shared" si="74"/>
        <v>1623</v>
      </c>
      <c r="G75" s="222">
        <f t="shared" si="55"/>
        <v>7.5059710070490837E-3</v>
      </c>
      <c r="J75" s="222">
        <f>G75</f>
        <v>7.5059710070490837E-3</v>
      </c>
      <c r="P75" s="291">
        <f t="shared" si="56"/>
        <v>2.2392859248509363E-2</v>
      </c>
      <c r="Q75" s="292">
        <f t="shared" si="57"/>
        <v>38634.061500000003</v>
      </c>
      <c r="R75" s="222">
        <f t="shared" si="58"/>
        <v>2.2161944151372835E-4</v>
      </c>
      <c r="S75" s="293">
        <v>1</v>
      </c>
      <c r="T75" s="222">
        <f t="shared" si="75"/>
        <v>2.2161944151372835E-4</v>
      </c>
      <c r="U75" s="221"/>
      <c r="X75" s="222">
        <f>AB75</f>
        <v>2.2095011237178414E-2</v>
      </c>
      <c r="Z75" s="217">
        <f t="shared" si="59"/>
        <v>1623</v>
      </c>
      <c r="AA75" s="222">
        <f t="shared" si="60"/>
        <v>7.8038190183800336E-3</v>
      </c>
      <c r="AB75" s="222">
        <f t="shared" si="61"/>
        <v>2.2095011237178414E-2</v>
      </c>
      <c r="AC75" s="222">
        <f t="shared" si="62"/>
        <v>-1.488688824146028E-2</v>
      </c>
      <c r="AD75" s="222">
        <f t="shared" si="63"/>
        <v>-2.9784801133094993E-4</v>
      </c>
      <c r="AE75" s="222">
        <f t="shared" si="64"/>
        <v>8.8713437853801672E-8</v>
      </c>
      <c r="AF75" s="217">
        <f t="shared" si="65"/>
        <v>-1.488688824146028E-2</v>
      </c>
      <c r="AG75" s="293">
        <f t="shared" si="66"/>
        <v>8.8713437853801672E-8</v>
      </c>
      <c r="AH75" s="217">
        <f t="shared" si="67"/>
        <v>-1.458904023012933E-2</v>
      </c>
      <c r="AI75" s="217">
        <f t="shared" si="68"/>
        <v>0.73433289309216709</v>
      </c>
      <c r="AJ75" s="217">
        <f t="shared" si="69"/>
        <v>-0.25914662931521881</v>
      </c>
      <c r="AK75" s="217">
        <f t="shared" si="70"/>
        <v>-4.624420402620049E-2</v>
      </c>
      <c r="AL75" s="217">
        <f t="shared" si="71"/>
        <v>-2.9692512089284837</v>
      </c>
      <c r="AM75" s="217">
        <f t="shared" si="72"/>
        <v>-11.576131843497365</v>
      </c>
      <c r="AN75" s="222">
        <f t="shared" si="86"/>
        <v>22.21796841968785</v>
      </c>
      <c r="AO75" s="222">
        <f t="shared" si="86"/>
        <v>22.217993462986239</v>
      </c>
      <c r="AP75" s="222">
        <f t="shared" si="86"/>
        <v>22.217898152994543</v>
      </c>
      <c r="AQ75" s="222">
        <f t="shared" si="86"/>
        <v>22.218260895745928</v>
      </c>
      <c r="AR75" s="222">
        <f t="shared" si="86"/>
        <v>22.216880485677791</v>
      </c>
      <c r="AS75" s="222">
        <f t="shared" si="86"/>
        <v>22.222135969059991</v>
      </c>
      <c r="AT75" s="222">
        <f t="shared" si="86"/>
        <v>22.202160663077898</v>
      </c>
      <c r="AU75" s="222">
        <f t="shared" si="73"/>
        <v>22.278616557753288</v>
      </c>
      <c r="AV75" s="217"/>
      <c r="AW75" s="217">
        <v>3250</v>
      </c>
      <c r="AX75" s="217">
        <f t="shared" si="78"/>
        <v>2.1020062996918984E-2</v>
      </c>
      <c r="AY75" s="217">
        <f t="shared" si="79"/>
        <v>1.7122455286221215E-2</v>
      </c>
      <c r="AZ75" s="217">
        <f t="shared" si="80"/>
        <v>3.8976077106977701E-3</v>
      </c>
      <c r="BA75" s="217">
        <f t="shared" si="81"/>
        <v>0.75046535963798666</v>
      </c>
      <c r="BB75" s="217">
        <f t="shared" si="82"/>
        <v>-4.5654942353902307E-2</v>
      </c>
      <c r="BC75" s="217">
        <f t="shared" si="83"/>
        <v>-2.7527834831559086</v>
      </c>
      <c r="BD75" s="217">
        <f t="shared" si="84"/>
        <v>-5.0789462063754414</v>
      </c>
      <c r="BE75" s="217">
        <f t="shared" si="87"/>
        <v>22.499139488472181</v>
      </c>
      <c r="BF75" s="217">
        <f t="shared" si="87"/>
        <v>22.499166296599846</v>
      </c>
      <c r="BG75" s="217">
        <f t="shared" si="87"/>
        <v>22.499052516688252</v>
      </c>
      <c r="BH75" s="217">
        <f t="shared" si="87"/>
        <v>22.499535474663169</v>
      </c>
      <c r="BI75" s="217">
        <f t="shared" si="87"/>
        <v>22.497486370970659</v>
      </c>
      <c r="BJ75" s="217">
        <f t="shared" si="87"/>
        <v>22.506196549523054</v>
      </c>
      <c r="BK75" s="217">
        <f t="shared" si="87"/>
        <v>22.469454899139894</v>
      </c>
      <c r="BL75" s="217">
        <f t="shared" si="85"/>
        <v>22.63031551086474</v>
      </c>
      <c r="BM75" s="217"/>
      <c r="BN75" s="217"/>
      <c r="BO75" s="217"/>
      <c r="BP75" s="217"/>
      <c r="BQ75" s="217"/>
      <c r="BR75" s="217"/>
      <c r="BS75" s="217"/>
    </row>
    <row r="76" spans="1:71" s="222" customFormat="1" ht="12.95" customHeight="1">
      <c r="A76" s="86" t="s">
        <v>154</v>
      </c>
      <c r="B76" s="303" t="s">
        <v>83</v>
      </c>
      <c r="C76" s="304">
        <v>53652.561500000003</v>
      </c>
      <c r="D76" s="304">
        <v>5.0000000000000001E-4</v>
      </c>
      <c r="E76" s="222">
        <f t="shared" si="54"/>
        <v>1623.0204883611782</v>
      </c>
      <c r="F76" s="222">
        <f t="shared" si="74"/>
        <v>1623</v>
      </c>
      <c r="G76" s="222">
        <f t="shared" si="55"/>
        <v>7.5059710070490837E-3</v>
      </c>
      <c r="K76" s="222">
        <f>G76</f>
        <v>7.5059710070490837E-3</v>
      </c>
      <c r="P76" s="291">
        <f t="shared" si="56"/>
        <v>2.2392859248509363E-2</v>
      </c>
      <c r="Q76" s="292">
        <f t="shared" si="57"/>
        <v>38634.061500000003</v>
      </c>
      <c r="R76" s="222">
        <f t="shared" si="58"/>
        <v>2.2161944151372835E-4</v>
      </c>
      <c r="S76" s="293">
        <v>1</v>
      </c>
      <c r="T76" s="222">
        <f t="shared" si="75"/>
        <v>2.2161944151372835E-4</v>
      </c>
      <c r="U76" s="221"/>
      <c r="Y76" s="222">
        <f>AB76</f>
        <v>2.2095011237178414E-2</v>
      </c>
      <c r="Z76" s="217">
        <f t="shared" si="59"/>
        <v>1623</v>
      </c>
      <c r="AA76" s="222">
        <f t="shared" si="60"/>
        <v>7.8038190183800336E-3</v>
      </c>
      <c r="AB76" s="222">
        <f t="shared" si="61"/>
        <v>2.2095011237178414E-2</v>
      </c>
      <c r="AC76" s="222">
        <f t="shared" si="62"/>
        <v>-1.488688824146028E-2</v>
      </c>
      <c r="AD76" s="222">
        <f t="shared" si="63"/>
        <v>-2.9784801133094993E-4</v>
      </c>
      <c r="AE76" s="222">
        <f t="shared" si="64"/>
        <v>8.8713437853801672E-8</v>
      </c>
      <c r="AF76" s="217">
        <f t="shared" si="65"/>
        <v>-1.488688824146028E-2</v>
      </c>
      <c r="AG76" s="293">
        <f t="shared" si="66"/>
        <v>8.8713437853801672E-8</v>
      </c>
      <c r="AH76" s="217">
        <f t="shared" si="67"/>
        <v>-1.458904023012933E-2</v>
      </c>
      <c r="AI76" s="217">
        <f t="shared" si="68"/>
        <v>0.73433289309216709</v>
      </c>
      <c r="AJ76" s="217">
        <f t="shared" si="69"/>
        <v>-0.25914662931521881</v>
      </c>
      <c r="AK76" s="217">
        <f t="shared" si="70"/>
        <v>-4.624420402620049E-2</v>
      </c>
      <c r="AL76" s="217">
        <f t="shared" si="71"/>
        <v>-2.9692512089284837</v>
      </c>
      <c r="AM76" s="217">
        <f t="shared" si="72"/>
        <v>-11.576131843497365</v>
      </c>
      <c r="AN76" s="222">
        <f t="shared" si="86"/>
        <v>22.21796841968785</v>
      </c>
      <c r="AO76" s="222">
        <f t="shared" si="86"/>
        <v>22.217993462986239</v>
      </c>
      <c r="AP76" s="222">
        <f t="shared" si="86"/>
        <v>22.217898152994543</v>
      </c>
      <c r="AQ76" s="222">
        <f t="shared" si="86"/>
        <v>22.218260895745928</v>
      </c>
      <c r="AR76" s="222">
        <f t="shared" si="86"/>
        <v>22.216880485677791</v>
      </c>
      <c r="AS76" s="222">
        <f t="shared" si="86"/>
        <v>22.222135969059991</v>
      </c>
      <c r="AT76" s="222">
        <f t="shared" si="86"/>
        <v>22.202160663077898</v>
      </c>
      <c r="AU76" s="222">
        <f t="shared" si="73"/>
        <v>22.278616557753288</v>
      </c>
      <c r="AV76" s="217"/>
      <c r="AW76" s="217">
        <v>3750</v>
      </c>
      <c r="AX76" s="217">
        <f t="shared" si="78"/>
        <v>2.579222172146942E-2</v>
      </c>
      <c r="AY76" s="217">
        <f t="shared" si="79"/>
        <v>1.6109103772225256E-2</v>
      </c>
      <c r="AZ76" s="217">
        <f t="shared" si="80"/>
        <v>9.6831179492441639E-3</v>
      </c>
      <c r="BA76" s="217">
        <f t="shared" si="81"/>
        <v>0.75808876319137275</v>
      </c>
      <c r="BB76" s="217">
        <f t="shared" si="82"/>
        <v>2.3173337214471092E-2</v>
      </c>
      <c r="BC76" s="217">
        <f t="shared" si="83"/>
        <v>-2.6839372538364761</v>
      </c>
      <c r="BD76" s="217">
        <f t="shared" si="84"/>
        <v>-4.2935568012502543</v>
      </c>
      <c r="BE76" s="217">
        <f t="shared" si="87"/>
        <v>22.587044754760942</v>
      </c>
      <c r="BF76" s="217">
        <f t="shared" si="87"/>
        <v>22.587066561764892</v>
      </c>
      <c r="BG76" s="217">
        <f t="shared" si="87"/>
        <v>22.586968855162379</v>
      </c>
      <c r="BH76" s="217">
        <f t="shared" si="87"/>
        <v>22.587406681532553</v>
      </c>
      <c r="BI76" s="217">
        <f t="shared" si="87"/>
        <v>22.585445779841859</v>
      </c>
      <c r="BJ76" s="217">
        <f t="shared" si="87"/>
        <v>22.594248581707387</v>
      </c>
      <c r="BK76" s="217">
        <f t="shared" si="87"/>
        <v>22.555129044914146</v>
      </c>
      <c r="BL76" s="217">
        <f t="shared" si="85"/>
        <v>22.738397549313252</v>
      </c>
      <c r="BM76" s="217"/>
      <c r="BN76" s="217"/>
      <c r="BO76" s="217"/>
      <c r="BP76" s="217"/>
      <c r="BQ76" s="217"/>
      <c r="BR76" s="217"/>
      <c r="BS76" s="217"/>
    </row>
    <row r="77" spans="1:71" s="222" customFormat="1" ht="12.95" customHeight="1">
      <c r="A77" s="86" t="s">
        <v>155</v>
      </c>
      <c r="B77" s="303" t="s">
        <v>83</v>
      </c>
      <c r="C77" s="304">
        <v>53682.602500000001</v>
      </c>
      <c r="D77" s="304">
        <v>5.0000000000000001E-4</v>
      </c>
      <c r="E77" s="222">
        <f t="shared" si="54"/>
        <v>1705.0206529947695</v>
      </c>
      <c r="F77" s="222">
        <f t="shared" si="74"/>
        <v>1705</v>
      </c>
      <c r="G77" s="222">
        <f t="shared" si="55"/>
        <v>7.5662849994841963E-3</v>
      </c>
      <c r="J77" s="222">
        <f>G77</f>
        <v>7.5662849994841963E-3</v>
      </c>
      <c r="P77" s="291">
        <f t="shared" si="56"/>
        <v>2.2055005551133513E-2</v>
      </c>
      <c r="Q77" s="292">
        <f t="shared" si="57"/>
        <v>38664.102500000001</v>
      </c>
      <c r="R77" s="222">
        <f t="shared" si="58"/>
        <v>2.0992302322378527E-4</v>
      </c>
      <c r="S77" s="293">
        <v>1</v>
      </c>
      <c r="T77" s="222">
        <f t="shared" si="75"/>
        <v>2.0992302322378527E-4</v>
      </c>
      <c r="U77" s="221"/>
      <c r="X77" s="222">
        <f>AB77</f>
        <v>2.1247400494037297E-2</v>
      </c>
      <c r="Z77" s="217">
        <f t="shared" si="59"/>
        <v>1705</v>
      </c>
      <c r="AA77" s="222">
        <f t="shared" si="60"/>
        <v>8.3738900565804141E-3</v>
      </c>
      <c r="AB77" s="222">
        <f t="shared" si="61"/>
        <v>2.1247400494037297E-2</v>
      </c>
      <c r="AC77" s="222">
        <f t="shared" si="62"/>
        <v>-1.4488720551649317E-2</v>
      </c>
      <c r="AD77" s="222">
        <f t="shared" si="63"/>
        <v>-8.0760505709621781E-4</v>
      </c>
      <c r="AE77" s="222">
        <f t="shared" si="64"/>
        <v>6.5222592824738519E-7</v>
      </c>
      <c r="AF77" s="217">
        <f t="shared" si="65"/>
        <v>-1.4488720551649317E-2</v>
      </c>
      <c r="AG77" s="293">
        <f t="shared" si="66"/>
        <v>6.5222592824738519E-7</v>
      </c>
      <c r="AH77" s="217">
        <f t="shared" si="67"/>
        <v>-1.3681115494553099E-2</v>
      </c>
      <c r="AI77" s="217">
        <f t="shared" si="68"/>
        <v>0.73484347908319514</v>
      </c>
      <c r="AJ77" s="217">
        <f t="shared" si="69"/>
        <v>-0.24878618966092569</v>
      </c>
      <c r="AK77" s="217">
        <f t="shared" si="70"/>
        <v>-4.908724390400028E-2</v>
      </c>
      <c r="AL77" s="217">
        <f t="shared" si="71"/>
        <v>-2.9585395052876411</v>
      </c>
      <c r="AM77" s="217">
        <f t="shared" si="72"/>
        <v>-10.895262684941187</v>
      </c>
      <c r="AN77" s="222">
        <f t="shared" si="86"/>
        <v>22.232010199215495</v>
      </c>
      <c r="AO77" s="222">
        <f t="shared" si="86"/>
        <v>22.232036196638667</v>
      </c>
      <c r="AP77" s="222">
        <f t="shared" si="86"/>
        <v>22.231936923998077</v>
      </c>
      <c r="AQ77" s="222">
        <f t="shared" si="86"/>
        <v>22.232316015260778</v>
      </c>
      <c r="AR77" s="222">
        <f t="shared" si="86"/>
        <v>22.230868573612653</v>
      </c>
      <c r="AS77" s="222">
        <f t="shared" si="86"/>
        <v>22.236397962798794</v>
      </c>
      <c r="AT77" s="222">
        <f t="shared" si="86"/>
        <v>22.21531463151446</v>
      </c>
      <c r="AU77" s="222">
        <f t="shared" si="73"/>
        <v>22.296342012058844</v>
      </c>
      <c r="AV77" s="217"/>
      <c r="AW77" s="217">
        <v>4250</v>
      </c>
      <c r="AX77" s="217">
        <f t="shared" si="78"/>
        <v>3.0836889658157889E-2</v>
      </c>
      <c r="AY77" s="217">
        <f t="shared" si="79"/>
        <v>1.5380809994228337E-2</v>
      </c>
      <c r="AZ77" s="217">
        <f t="shared" si="80"/>
        <v>1.545607966392955E-2</v>
      </c>
      <c r="BA77" s="217">
        <f t="shared" si="81"/>
        <v>0.76706495995268931</v>
      </c>
      <c r="BB77" s="217">
        <f t="shared" si="82"/>
        <v>9.3408161548551055E-2</v>
      </c>
      <c r="BC77" s="217">
        <f t="shared" si="83"/>
        <v>-2.6135681355752283</v>
      </c>
      <c r="BD77" s="217">
        <f t="shared" si="84"/>
        <v>-3.6992871432595225</v>
      </c>
      <c r="BE77" s="217">
        <f t="shared" si="87"/>
        <v>22.675916836577276</v>
      </c>
      <c r="BF77" s="217">
        <f t="shared" si="87"/>
        <v>22.675932857403748</v>
      </c>
      <c r="BG77" s="217">
        <f t="shared" si="87"/>
        <v>22.675856156728724</v>
      </c>
      <c r="BH77" s="217">
        <f t="shared" si="87"/>
        <v>22.676223409416949</v>
      </c>
      <c r="BI77" s="217">
        <f t="shared" si="87"/>
        <v>22.674465953502885</v>
      </c>
      <c r="BJ77" s="217">
        <f t="shared" si="87"/>
        <v>22.682899136134534</v>
      </c>
      <c r="BK77" s="217">
        <f t="shared" si="87"/>
        <v>22.642942000032011</v>
      </c>
      <c r="BL77" s="217">
        <f t="shared" si="85"/>
        <v>22.846479587761763</v>
      </c>
      <c r="BM77" s="217"/>
      <c r="BN77" s="217"/>
      <c r="BO77" s="217"/>
      <c r="BP77" s="217"/>
      <c r="BQ77" s="217"/>
      <c r="BR77" s="217"/>
      <c r="BS77" s="217"/>
    </row>
    <row r="78" spans="1:71" s="222" customFormat="1" ht="12.95" customHeight="1">
      <c r="A78" s="86" t="s">
        <v>154</v>
      </c>
      <c r="B78" s="303" t="s">
        <v>83</v>
      </c>
      <c r="C78" s="304">
        <v>53682.602500000001</v>
      </c>
      <c r="D78" s="304">
        <v>5.0000000000000001E-4</v>
      </c>
      <c r="E78" s="222">
        <f t="shared" si="54"/>
        <v>1705.0206529947695</v>
      </c>
      <c r="F78" s="222">
        <f t="shared" si="74"/>
        <v>1705</v>
      </c>
      <c r="G78" s="222">
        <f t="shared" si="55"/>
        <v>7.5662849994841963E-3</v>
      </c>
      <c r="K78" s="222">
        <f>G78</f>
        <v>7.5662849994841963E-3</v>
      </c>
      <c r="P78" s="291">
        <f t="shared" si="56"/>
        <v>2.2055005551133513E-2</v>
      </c>
      <c r="Q78" s="292">
        <f t="shared" si="57"/>
        <v>38664.102500000001</v>
      </c>
      <c r="R78" s="222">
        <f t="shared" si="58"/>
        <v>2.0992302322378527E-4</v>
      </c>
      <c r="S78" s="293">
        <v>1</v>
      </c>
      <c r="T78" s="222">
        <f t="shared" si="75"/>
        <v>2.0992302322378527E-4</v>
      </c>
      <c r="U78" s="221"/>
      <c r="Y78" s="222">
        <f>AB78</f>
        <v>2.1247400494037297E-2</v>
      </c>
      <c r="Z78" s="217">
        <f t="shared" si="59"/>
        <v>1705</v>
      </c>
      <c r="AA78" s="222">
        <f t="shared" si="60"/>
        <v>8.3738900565804141E-3</v>
      </c>
      <c r="AB78" s="222">
        <f t="shared" si="61"/>
        <v>2.1247400494037297E-2</v>
      </c>
      <c r="AC78" s="222">
        <f t="shared" si="62"/>
        <v>-1.4488720551649317E-2</v>
      </c>
      <c r="AD78" s="222">
        <f t="shared" si="63"/>
        <v>-8.0760505709621781E-4</v>
      </c>
      <c r="AE78" s="222">
        <f t="shared" si="64"/>
        <v>6.5222592824738519E-7</v>
      </c>
      <c r="AF78" s="217">
        <f t="shared" si="65"/>
        <v>-1.4488720551649317E-2</v>
      </c>
      <c r="AG78" s="293">
        <f t="shared" si="66"/>
        <v>6.5222592824738519E-7</v>
      </c>
      <c r="AH78" s="217">
        <f t="shared" si="67"/>
        <v>-1.3681115494553099E-2</v>
      </c>
      <c r="AI78" s="217">
        <f t="shared" si="68"/>
        <v>0.73484347908319514</v>
      </c>
      <c r="AJ78" s="217">
        <f t="shared" si="69"/>
        <v>-0.24878618966092569</v>
      </c>
      <c r="AK78" s="217">
        <f t="shared" si="70"/>
        <v>-4.908724390400028E-2</v>
      </c>
      <c r="AL78" s="217">
        <f t="shared" si="71"/>
        <v>-2.9585395052876411</v>
      </c>
      <c r="AM78" s="217">
        <f t="shared" si="72"/>
        <v>-10.895262684941187</v>
      </c>
      <c r="AN78" s="222">
        <f t="shared" si="86"/>
        <v>22.232010199215495</v>
      </c>
      <c r="AO78" s="222">
        <f t="shared" si="86"/>
        <v>22.232036196638667</v>
      </c>
      <c r="AP78" s="222">
        <f t="shared" si="86"/>
        <v>22.231936923998077</v>
      </c>
      <c r="AQ78" s="222">
        <f t="shared" si="86"/>
        <v>22.232316015260778</v>
      </c>
      <c r="AR78" s="222">
        <f t="shared" si="86"/>
        <v>22.230868573612653</v>
      </c>
      <c r="AS78" s="222">
        <f t="shared" si="86"/>
        <v>22.236397962798794</v>
      </c>
      <c r="AT78" s="222">
        <f t="shared" si="86"/>
        <v>22.21531463151446</v>
      </c>
      <c r="AU78" s="222">
        <f t="shared" si="73"/>
        <v>22.296342012058844</v>
      </c>
      <c r="AV78" s="217"/>
      <c r="AW78" s="217">
        <v>4500</v>
      </c>
      <c r="AX78" s="217">
        <f t="shared" si="78"/>
        <v>3.3449436445689179E-2</v>
      </c>
      <c r="AY78" s="217">
        <f t="shared" si="79"/>
        <v>1.512355975622952E-2</v>
      </c>
      <c r="AZ78" s="217">
        <f t="shared" si="80"/>
        <v>1.8325876689459661E-2</v>
      </c>
      <c r="BA78" s="217">
        <f t="shared" si="81"/>
        <v>0.77208297615525845</v>
      </c>
      <c r="BB78" s="217">
        <f t="shared" si="82"/>
        <v>0.12902476929303752</v>
      </c>
      <c r="BC78" s="217">
        <f t="shared" si="83"/>
        <v>-2.5777271999729279</v>
      </c>
      <c r="BD78" s="217">
        <f t="shared" si="84"/>
        <v>-3.452466071418717</v>
      </c>
      <c r="BE78" s="217">
        <f t="shared" si="87"/>
        <v>22.720765597970001</v>
      </c>
      <c r="BF78" s="217">
        <f t="shared" si="87"/>
        <v>22.720778778773191</v>
      </c>
      <c r="BG78" s="217">
        <f t="shared" si="87"/>
        <v>22.720713208353885</v>
      </c>
      <c r="BH78" s="217">
        <f t="shared" si="87"/>
        <v>22.72103943893342</v>
      </c>
      <c r="BI78" s="217">
        <f t="shared" si="87"/>
        <v>22.719417293126419</v>
      </c>
      <c r="BJ78" s="217">
        <f t="shared" si="87"/>
        <v>22.727506664596067</v>
      </c>
      <c r="BK78" s="217">
        <f t="shared" si="87"/>
        <v>22.687725504834809</v>
      </c>
      <c r="BL78" s="217">
        <f t="shared" si="85"/>
        <v>22.900520606986017</v>
      </c>
      <c r="BM78" s="217"/>
      <c r="BN78" s="217"/>
      <c r="BO78" s="217"/>
      <c r="BP78" s="217"/>
      <c r="BQ78" s="217"/>
      <c r="BR78" s="217"/>
      <c r="BS78" s="217"/>
    </row>
    <row r="79" spans="1:71" s="222" customFormat="1" ht="12.95" customHeight="1">
      <c r="A79" s="305" t="s">
        <v>156</v>
      </c>
      <c r="B79" s="101"/>
      <c r="C79" s="294">
        <v>54096.591</v>
      </c>
      <c r="D79" s="294">
        <v>2.9999999999999997E-4</v>
      </c>
      <c r="E79" s="222">
        <f t="shared" si="54"/>
        <v>2835.0471220342961</v>
      </c>
      <c r="F79" s="222">
        <f t="shared" si="74"/>
        <v>2835</v>
      </c>
      <c r="G79" s="222">
        <f t="shared" si="55"/>
        <v>1.7263295005250257E-2</v>
      </c>
      <c r="K79" s="222">
        <f>G79</f>
        <v>1.7263295005250257E-2</v>
      </c>
      <c r="P79" s="291">
        <f t="shared" si="56"/>
        <v>1.8180024140442341E-2</v>
      </c>
      <c r="Q79" s="292">
        <f t="shared" si="57"/>
        <v>39078.091</v>
      </c>
      <c r="R79" s="222">
        <f t="shared" si="58"/>
        <v>8.4039230731002759E-7</v>
      </c>
      <c r="S79" s="293">
        <v>1</v>
      </c>
      <c r="T79" s="222">
        <f t="shared" si="75"/>
        <v>8.4039230731002759E-7</v>
      </c>
      <c r="U79" s="221"/>
      <c r="Y79" s="222">
        <f>AB79</f>
        <v>1.8151157262153481E-2</v>
      </c>
      <c r="Z79" s="217">
        <f t="shared" si="59"/>
        <v>2835</v>
      </c>
      <c r="AA79" s="222">
        <f t="shared" si="60"/>
        <v>1.7292161883539117E-2</v>
      </c>
      <c r="AB79" s="222">
        <f t="shared" si="61"/>
        <v>1.8151157262153481E-2</v>
      </c>
      <c r="AC79" s="222">
        <f t="shared" si="62"/>
        <v>-9.1672913519208477E-4</v>
      </c>
      <c r="AD79" s="222">
        <f t="shared" si="63"/>
        <v>-2.8866878288860698E-5</v>
      </c>
      <c r="AE79" s="222">
        <f t="shared" si="64"/>
        <v>8.3329666214389717E-10</v>
      </c>
      <c r="AF79" s="217">
        <f t="shared" si="65"/>
        <v>-9.1672913519208477E-4</v>
      </c>
      <c r="AG79" s="293">
        <f t="shared" si="66"/>
        <v>8.3329666214389717E-10</v>
      </c>
      <c r="AH79" s="217">
        <f t="shared" si="67"/>
        <v>-8.8786225690322396E-4</v>
      </c>
      <c r="AI79" s="217">
        <f t="shared" si="68"/>
        <v>0.74512000861445771</v>
      </c>
      <c r="AJ79" s="217">
        <f t="shared" si="69"/>
        <v>-0.10166400627428704</v>
      </c>
      <c r="AK79" s="217">
        <f t="shared" si="70"/>
        <v>-8.8055255891404241E-2</v>
      </c>
      <c r="AL79" s="217">
        <f t="shared" si="71"/>
        <v>-2.8089526173240689</v>
      </c>
      <c r="AM79" s="217">
        <f t="shared" si="72"/>
        <v>-5.9569628408041844</v>
      </c>
      <c r="AN79" s="222">
        <f t="shared" si="86"/>
        <v>22.426802085212501</v>
      </c>
      <c r="AO79" s="222">
        <f t="shared" si="86"/>
        <v>22.426831599629498</v>
      </c>
      <c r="AP79" s="222">
        <f t="shared" si="86"/>
        <v>22.426710875152548</v>
      </c>
      <c r="AQ79" s="222">
        <f t="shared" si="86"/>
        <v>22.427204724155128</v>
      </c>
      <c r="AR79" s="222">
        <f t="shared" si="86"/>
        <v>22.425185246825013</v>
      </c>
      <c r="AS79" s="222">
        <f t="shared" si="86"/>
        <v>22.433455491192035</v>
      </c>
      <c r="AT79" s="222">
        <f t="shared" si="86"/>
        <v>22.399783018692055</v>
      </c>
      <c r="AU79" s="222">
        <f t="shared" si="73"/>
        <v>22.540607418952476</v>
      </c>
      <c r="AV79" s="217"/>
      <c r="AW79" s="217">
        <v>5000</v>
      </c>
      <c r="AX79" s="217">
        <f t="shared" si="78"/>
        <v>3.8829479527128619E-2</v>
      </c>
      <c r="AY79" s="217">
        <f t="shared" si="79"/>
        <v>1.4822852582231174E-2</v>
      </c>
      <c r="AZ79" s="217">
        <f t="shared" si="80"/>
        <v>2.4006626944897441E-2</v>
      </c>
      <c r="BA79" s="217">
        <f t="shared" si="81"/>
        <v>0.78323021422322237</v>
      </c>
      <c r="BB79" s="217">
        <f t="shared" si="82"/>
        <v>0.20118138249629219</v>
      </c>
      <c r="BC79" s="217">
        <f t="shared" si="83"/>
        <v>-2.5045488526196977</v>
      </c>
      <c r="BD79" s="217">
        <f t="shared" si="84"/>
        <v>-3.0326024383713941</v>
      </c>
      <c r="BE79" s="217">
        <f t="shared" si="87"/>
        <v>22.811393858824562</v>
      </c>
      <c r="BF79" s="217">
        <f t="shared" si="87"/>
        <v>22.811401999912647</v>
      </c>
      <c r="BG79" s="217">
        <f t="shared" si="87"/>
        <v>22.811357736455339</v>
      </c>
      <c r="BH79" s="217">
        <f t="shared" si="87"/>
        <v>22.811598424184702</v>
      </c>
      <c r="BI79" s="217">
        <f t="shared" si="87"/>
        <v>22.810290404810718</v>
      </c>
      <c r="BJ79" s="217">
        <f t="shared" si="87"/>
        <v>22.817421130954344</v>
      </c>
      <c r="BK79" s="217">
        <f t="shared" si="87"/>
        <v>22.779181636810193</v>
      </c>
      <c r="BL79" s="217">
        <f t="shared" si="85"/>
        <v>23.008602645434529</v>
      </c>
      <c r="BM79" s="217"/>
      <c r="BN79" s="217"/>
      <c r="BO79" s="217"/>
      <c r="BP79" s="217"/>
      <c r="BQ79" s="217"/>
      <c r="BR79" s="217"/>
      <c r="BS79" s="217"/>
    </row>
    <row r="80" spans="1:71" s="222" customFormat="1" ht="12.95" customHeight="1">
      <c r="A80" s="89" t="s">
        <v>157</v>
      </c>
      <c r="B80" s="303"/>
      <c r="C80" s="89">
        <v>54115.275000000001</v>
      </c>
      <c r="D80" s="89">
        <v>2.5000000000000001E-3</v>
      </c>
      <c r="E80" s="222">
        <f t="shared" si="54"/>
        <v>2886.0471245646459</v>
      </c>
      <c r="F80" s="222">
        <f t="shared" si="74"/>
        <v>2886</v>
      </c>
      <c r="G80" s="222">
        <f t="shared" si="55"/>
        <v>1.7264222005906049E-2</v>
      </c>
      <c r="J80" s="222">
        <f>G80</f>
        <v>1.7264222005906049E-2</v>
      </c>
      <c r="P80" s="291">
        <f t="shared" si="56"/>
        <v>1.8039474223891787E-2</v>
      </c>
      <c r="Q80" s="292">
        <f t="shared" si="57"/>
        <v>39096.775000000001</v>
      </c>
      <c r="R80" s="222">
        <f t="shared" si="58"/>
        <v>6.0101600149180572E-7</v>
      </c>
      <c r="S80" s="293">
        <v>1</v>
      </c>
      <c r="T80" s="222">
        <f t="shared" si="75"/>
        <v>6.0101600149180572E-7</v>
      </c>
      <c r="U80" s="221"/>
      <c r="X80" s="222">
        <f>AB80</f>
        <v>1.7565543320372714E-2</v>
      </c>
      <c r="Z80" s="217">
        <f t="shared" si="59"/>
        <v>2886</v>
      </c>
      <c r="AA80" s="222">
        <f t="shared" si="60"/>
        <v>1.7738152909425122E-2</v>
      </c>
      <c r="AB80" s="222">
        <f t="shared" si="61"/>
        <v>1.7565543320372714E-2</v>
      </c>
      <c r="AC80" s="222">
        <f t="shared" si="62"/>
        <v>-7.7525221798573768E-4</v>
      </c>
      <c r="AD80" s="222">
        <f t="shared" si="63"/>
        <v>-4.7393090351907294E-4</v>
      </c>
      <c r="AE80" s="222">
        <f t="shared" si="64"/>
        <v>2.2461050131040482E-7</v>
      </c>
      <c r="AF80" s="217">
        <f t="shared" si="65"/>
        <v>-7.7525221798573768E-4</v>
      </c>
      <c r="AG80" s="293">
        <f t="shared" si="66"/>
        <v>2.2461050131040482E-7</v>
      </c>
      <c r="AH80" s="217">
        <f t="shared" si="67"/>
        <v>-3.0132131446666528E-4</v>
      </c>
      <c r="AI80" s="217">
        <f t="shared" si="68"/>
        <v>0.74573009098117704</v>
      </c>
      <c r="AJ80" s="217">
        <f t="shared" si="69"/>
        <v>-9.4836869356455772E-2</v>
      </c>
      <c r="AK80" s="217">
        <f t="shared" si="70"/>
        <v>-8.9801734205717493E-2</v>
      </c>
      <c r="AL80" s="217">
        <f t="shared" si="71"/>
        <v>-2.8020922743752106</v>
      </c>
      <c r="AM80" s="217">
        <f t="shared" si="72"/>
        <v>-5.8343172272782429</v>
      </c>
      <c r="AN80" s="222">
        <f t="shared" si="86"/>
        <v>22.435664426538629</v>
      </c>
      <c r="AO80" s="222">
        <f t="shared" si="86"/>
        <v>22.435693702901048</v>
      </c>
      <c r="AP80" s="222">
        <f t="shared" si="86"/>
        <v>22.435573451408171</v>
      </c>
      <c r="AQ80" s="222">
        <f t="shared" si="86"/>
        <v>22.436067423601859</v>
      </c>
      <c r="AR80" s="222">
        <f t="shared" si="86"/>
        <v>22.434039012467284</v>
      </c>
      <c r="AS80" s="222">
        <f t="shared" si="86"/>
        <v>22.442380918274569</v>
      </c>
      <c r="AT80" s="222">
        <f t="shared" si="86"/>
        <v>22.408280725839031</v>
      </c>
      <c r="AU80" s="222">
        <f t="shared" si="73"/>
        <v>22.551631786874225</v>
      </c>
      <c r="AV80" s="217"/>
      <c r="AW80" s="217">
        <v>5500</v>
      </c>
      <c r="AX80" s="217">
        <f t="shared" si="78"/>
        <v>4.4379804332010164E-2</v>
      </c>
      <c r="AY80" s="217">
        <f t="shared" si="79"/>
        <v>1.4807203144231874E-2</v>
      </c>
      <c r="AZ80" s="217">
        <f t="shared" si="80"/>
        <v>2.9572601187778286E-2</v>
      </c>
      <c r="BA80" s="217">
        <f t="shared" si="81"/>
        <v>0.79593574984777238</v>
      </c>
      <c r="BB80" s="217">
        <f t="shared" si="82"/>
        <v>0.27443573254826858</v>
      </c>
      <c r="BC80" s="217">
        <f t="shared" si="83"/>
        <v>-2.429109809637731</v>
      </c>
      <c r="BD80" s="217">
        <f t="shared" si="84"/>
        <v>-2.6873210313651237</v>
      </c>
      <c r="BE80" s="217">
        <f t="shared" si="87"/>
        <v>22.903410994909429</v>
      </c>
      <c r="BF80" s="217">
        <f t="shared" si="87"/>
        <v>22.903415356346102</v>
      </c>
      <c r="BG80" s="217">
        <f t="shared" si="87"/>
        <v>22.903388927183187</v>
      </c>
      <c r="BH80" s="217">
        <f t="shared" si="87"/>
        <v>22.903549094824342</v>
      </c>
      <c r="BI80" s="217">
        <f t="shared" si="87"/>
        <v>22.902578944747379</v>
      </c>
      <c r="BJ80" s="217">
        <f t="shared" si="87"/>
        <v>22.908474006137695</v>
      </c>
      <c r="BK80" s="217">
        <f t="shared" si="87"/>
        <v>22.873315194448406</v>
      </c>
      <c r="BL80" s="217">
        <f t="shared" si="85"/>
        <v>23.116684683883037</v>
      </c>
      <c r="BM80" s="217"/>
      <c r="BN80" s="217"/>
      <c r="BO80" s="217"/>
      <c r="BP80" s="217"/>
      <c r="BQ80" s="217"/>
      <c r="BR80" s="217"/>
      <c r="BS80" s="217"/>
    </row>
    <row r="81" spans="1:71" s="222" customFormat="1" ht="12.95" customHeight="1">
      <c r="A81" s="89" t="s">
        <v>157</v>
      </c>
      <c r="B81" s="303"/>
      <c r="C81" s="89">
        <v>54115.459600000002</v>
      </c>
      <c r="D81" s="89">
        <v>1E-4</v>
      </c>
      <c r="E81" s="297">
        <f t="shared" si="54"/>
        <v>2886.5510102672324</v>
      </c>
      <c r="F81" s="297">
        <f t="shared" si="74"/>
        <v>2886.5</v>
      </c>
      <c r="G81" s="222">
        <f t="shared" si="55"/>
        <v>1.8687760501052253E-2</v>
      </c>
      <c r="J81" s="222">
        <f>G81</f>
        <v>1.8687760501052253E-2</v>
      </c>
      <c r="P81" s="291">
        <f t="shared" si="56"/>
        <v>1.8038110964006853E-2</v>
      </c>
      <c r="Q81" s="292">
        <f t="shared" si="57"/>
        <v>39096.959600000002</v>
      </c>
      <c r="R81" s="222">
        <f t="shared" si="58"/>
        <v>4.2204452098330241E-7</v>
      </c>
      <c r="S81" s="293">
        <v>1</v>
      </c>
      <c r="T81" s="222">
        <f t="shared" si="75"/>
        <v>4.2204452098330241E-7</v>
      </c>
      <c r="U81" s="221"/>
      <c r="X81" s="222">
        <f>AB81</f>
        <v>1.8983328834906939E-2</v>
      </c>
      <c r="Z81" s="217">
        <f t="shared" si="59"/>
        <v>2886.5</v>
      </c>
      <c r="AA81" s="222">
        <f t="shared" si="60"/>
        <v>1.7742542630152167E-2</v>
      </c>
      <c r="AB81" s="222">
        <f t="shared" si="61"/>
        <v>1.8983328834906939E-2</v>
      </c>
      <c r="AC81" s="222">
        <f t="shared" si="62"/>
        <v>6.4964953704539988E-4</v>
      </c>
      <c r="AD81" s="222">
        <f t="shared" si="63"/>
        <v>9.4521787090008635E-4</v>
      </c>
      <c r="AE81" s="222">
        <f t="shared" si="64"/>
        <v>8.9343682346889229E-7</v>
      </c>
      <c r="AF81" s="217">
        <f t="shared" si="65"/>
        <v>6.4964953704539988E-4</v>
      </c>
      <c r="AG81" s="293">
        <f t="shared" si="66"/>
        <v>8.9343682346889229E-7</v>
      </c>
      <c r="AH81" s="217">
        <f t="shared" si="67"/>
        <v>-2.9556833385468772E-4</v>
      </c>
      <c r="AI81" s="217">
        <f t="shared" si="68"/>
        <v>0.74573613647848991</v>
      </c>
      <c r="AJ81" s="217">
        <f t="shared" si="69"/>
        <v>-9.4769858456477993E-2</v>
      </c>
      <c r="AK81" s="217">
        <f t="shared" si="70"/>
        <v>-8.9818849947601198E-2</v>
      </c>
      <c r="AL81" s="217">
        <f t="shared" si="71"/>
        <v>-2.8020249602938203</v>
      </c>
      <c r="AM81" s="217">
        <f t="shared" si="72"/>
        <v>-5.833138141094163</v>
      </c>
      <c r="AN81" s="222">
        <f t="shared" ref="AN81:AT90" si="88">$AU81+$AB$7*SIN(AO81)</f>
        <v>22.435751348300048</v>
      </c>
      <c r="AO81" s="222">
        <f t="shared" si="88"/>
        <v>22.435780622184939</v>
      </c>
      <c r="AP81" s="222">
        <f t="shared" si="88"/>
        <v>22.43566037588996</v>
      </c>
      <c r="AQ81" s="222">
        <f t="shared" si="88"/>
        <v>22.436154347193416</v>
      </c>
      <c r="AR81" s="222">
        <f t="shared" si="88"/>
        <v>22.434125855892997</v>
      </c>
      <c r="AS81" s="222">
        <f t="shared" si="88"/>
        <v>22.442468440127904</v>
      </c>
      <c r="AT81" s="222">
        <f t="shared" si="88"/>
        <v>22.408364122433831</v>
      </c>
      <c r="AU81" s="222">
        <f t="shared" si="73"/>
        <v>22.551739868912673</v>
      </c>
      <c r="AV81" s="217"/>
      <c r="AW81" s="217">
        <v>6000</v>
      </c>
      <c r="AX81" s="217">
        <f t="shared" si="78"/>
        <v>5.005358511089078E-2</v>
      </c>
      <c r="AY81" s="217">
        <f t="shared" si="79"/>
        <v>1.5076611442231616E-2</v>
      </c>
      <c r="AZ81" s="217">
        <f t="shared" si="80"/>
        <v>3.4976973668659164E-2</v>
      </c>
      <c r="BA81" s="217">
        <f t="shared" si="81"/>
        <v>0.81030116607672464</v>
      </c>
      <c r="BB81" s="217">
        <f t="shared" si="82"/>
        <v>0.34857411392713655</v>
      </c>
      <c r="BC81" s="217">
        <f t="shared" si="83"/>
        <v>-2.3510632932802285</v>
      </c>
      <c r="BD81" s="217">
        <f t="shared" si="84"/>
        <v>-2.3968023653410029</v>
      </c>
      <c r="BE81" s="217">
        <f t="shared" si="87"/>
        <v>22.997004476254247</v>
      </c>
      <c r="BF81" s="217">
        <f t="shared" si="87"/>
        <v>22.997006428372003</v>
      </c>
      <c r="BG81" s="217">
        <f t="shared" si="87"/>
        <v>22.996992906626645</v>
      </c>
      <c r="BH81" s="217">
        <f t="shared" si="87"/>
        <v>22.997086573700233</v>
      </c>
      <c r="BI81" s="217">
        <f t="shared" si="87"/>
        <v>22.996438012289921</v>
      </c>
      <c r="BJ81" s="217">
        <f t="shared" si="87"/>
        <v>23.000942430223645</v>
      </c>
      <c r="BK81" s="217">
        <f t="shared" si="87"/>
        <v>22.970288961535921</v>
      </c>
      <c r="BL81" s="217">
        <f t="shared" si="85"/>
        <v>23.224766722331548</v>
      </c>
      <c r="BM81" s="217"/>
      <c r="BN81" s="217"/>
      <c r="BO81" s="217"/>
      <c r="BP81" s="217"/>
      <c r="BQ81" s="217"/>
      <c r="BR81" s="217"/>
      <c r="BS81" s="217"/>
    </row>
    <row r="82" spans="1:71" s="222" customFormat="1" ht="12.95" customHeight="1">
      <c r="A82" s="89" t="s">
        <v>158</v>
      </c>
      <c r="B82" s="101" t="s">
        <v>83</v>
      </c>
      <c r="C82" s="89">
        <v>54168.397199999999</v>
      </c>
      <c r="D82" s="89">
        <v>2.0000000000000001E-4</v>
      </c>
      <c r="E82" s="297">
        <f t="shared" si="54"/>
        <v>3031.0499255931995</v>
      </c>
      <c r="F82" s="297">
        <f t="shared" si="74"/>
        <v>3031</v>
      </c>
      <c r="G82" s="222">
        <f t="shared" si="55"/>
        <v>1.8290387000888586E-2</v>
      </c>
      <c r="J82" s="222">
        <f>G82</f>
        <v>1.8290387000888586E-2</v>
      </c>
      <c r="P82" s="291">
        <f t="shared" si="56"/>
        <v>1.7656074201687737E-2</v>
      </c>
      <c r="Q82" s="292">
        <f t="shared" si="57"/>
        <v>39149.897199999999</v>
      </c>
      <c r="R82" s="222">
        <f t="shared" si="58"/>
        <v>4.0235272723001698E-7</v>
      </c>
      <c r="S82" s="293">
        <v>1</v>
      </c>
      <c r="T82" s="222">
        <f t="shared" si="75"/>
        <v>4.0235272723001698E-7</v>
      </c>
      <c r="U82" s="221"/>
      <c r="X82" s="222">
        <f>AB82</f>
        <v>1.6921430693415382E-2</v>
      </c>
      <c r="Z82" s="217">
        <f t="shared" si="59"/>
        <v>3031</v>
      </c>
      <c r="AA82" s="222">
        <f t="shared" si="60"/>
        <v>1.9025030509160941E-2</v>
      </c>
      <c r="AB82" s="222">
        <f t="shared" si="61"/>
        <v>1.6921430693415382E-2</v>
      </c>
      <c r="AC82" s="222">
        <f t="shared" si="62"/>
        <v>6.3431279920084932E-4</v>
      </c>
      <c r="AD82" s="222">
        <f t="shared" si="63"/>
        <v>-7.3464350827235486E-4</v>
      </c>
      <c r="AE82" s="222">
        <f t="shared" si="64"/>
        <v>5.397010842467135E-7</v>
      </c>
      <c r="AF82" s="217">
        <f t="shared" si="65"/>
        <v>6.3431279920084932E-4</v>
      </c>
      <c r="AG82" s="293">
        <f t="shared" si="66"/>
        <v>5.397010842467135E-7</v>
      </c>
      <c r="AH82" s="217">
        <f t="shared" si="67"/>
        <v>1.3689563074732059E-3</v>
      </c>
      <c r="AI82" s="217">
        <f t="shared" si="68"/>
        <v>0.74753587838937485</v>
      </c>
      <c r="AJ82" s="217">
        <f t="shared" si="69"/>
        <v>-7.5340363573921196E-2</v>
      </c>
      <c r="AK82" s="217">
        <f t="shared" si="70"/>
        <v>-9.4759724557273176E-2</v>
      </c>
      <c r="AL82" s="217">
        <f t="shared" si="71"/>
        <v>-2.7825244859483584</v>
      </c>
      <c r="AM82" s="217">
        <f t="shared" si="72"/>
        <v>-5.5099993161346354</v>
      </c>
      <c r="AN82" s="222">
        <f t="shared" si="88"/>
        <v>22.460901878722016</v>
      </c>
      <c r="AO82" s="222">
        <f t="shared" si="88"/>
        <v>22.46093032500286</v>
      </c>
      <c r="AP82" s="222">
        <f t="shared" si="88"/>
        <v>22.460812023538146</v>
      </c>
      <c r="AQ82" s="222">
        <f t="shared" si="88"/>
        <v>22.461304058496115</v>
      </c>
      <c r="AR82" s="222">
        <f t="shared" si="88"/>
        <v>22.459258411449895</v>
      </c>
      <c r="AS82" s="222">
        <f t="shared" si="88"/>
        <v>22.467777282257991</v>
      </c>
      <c r="AT82" s="222">
        <f t="shared" si="88"/>
        <v>22.432537078313633</v>
      </c>
      <c r="AU82" s="222">
        <f t="shared" si="73"/>
        <v>22.582975578024293</v>
      </c>
      <c r="AV82" s="217"/>
      <c r="AW82" s="217">
        <v>6500</v>
      </c>
      <c r="AX82" s="217">
        <f t="shared" si="78"/>
        <v>5.5799761295921631E-2</v>
      </c>
      <c r="AY82" s="217">
        <f t="shared" si="79"/>
        <v>1.5631077476230403E-2</v>
      </c>
      <c r="AZ82" s="217">
        <f t="shared" si="80"/>
        <v>4.0168683819691228E-2</v>
      </c>
      <c r="BA82" s="217">
        <f t="shared" si="81"/>
        <v>0.82643806441044876</v>
      </c>
      <c r="BB82" s="217">
        <f t="shared" si="82"/>
        <v>0.42330224207960532</v>
      </c>
      <c r="BC82" s="217">
        <f t="shared" si="83"/>
        <v>-2.2700255308657624</v>
      </c>
      <c r="BD82" s="217">
        <f t="shared" si="84"/>
        <v>-2.1475829516852194</v>
      </c>
      <c r="BE82" s="217">
        <f t="shared" ref="BE82:BK91" si="89">$BL82+$AB$7*SIN(BF82)</f>
        <v>23.092374267645436</v>
      </c>
      <c r="BF82" s="217">
        <f t="shared" si="89"/>
        <v>23.092374952666798</v>
      </c>
      <c r="BG82" s="217">
        <f t="shared" si="89"/>
        <v>23.092369338816383</v>
      </c>
      <c r="BH82" s="217">
        <f t="shared" si="89"/>
        <v>23.0924153469741</v>
      </c>
      <c r="BI82" s="217">
        <f t="shared" si="89"/>
        <v>23.092038411285543</v>
      </c>
      <c r="BJ82" s="217">
        <f t="shared" si="89"/>
        <v>23.095134869134316</v>
      </c>
      <c r="BK82" s="217">
        <f t="shared" si="89"/>
        <v>23.070232575593682</v>
      </c>
      <c r="BL82" s="217">
        <f t="shared" si="85"/>
        <v>23.33284876078006</v>
      </c>
      <c r="BM82" s="217"/>
      <c r="BN82" s="217"/>
      <c r="BO82" s="217"/>
      <c r="BP82" s="217"/>
      <c r="BQ82" s="217"/>
      <c r="BR82" s="217"/>
      <c r="BS82" s="217"/>
    </row>
    <row r="83" spans="1:71" s="222" customFormat="1" ht="12.95" customHeight="1">
      <c r="A83" s="89" t="s">
        <v>158</v>
      </c>
      <c r="B83" s="101" t="s">
        <v>83</v>
      </c>
      <c r="C83" s="89">
        <v>54175.356899999999</v>
      </c>
      <c r="D83" s="89">
        <v>5.9999999999999995E-4</v>
      </c>
      <c r="E83" s="297">
        <f t="shared" si="54"/>
        <v>3050.0471808709999</v>
      </c>
      <c r="F83" s="297">
        <f t="shared" si="74"/>
        <v>3050</v>
      </c>
      <c r="G83" s="222">
        <f t="shared" si="55"/>
        <v>1.7284850000578444E-2</v>
      </c>
      <c r="J83" s="222">
        <f>G83</f>
        <v>1.7284850000578444E-2</v>
      </c>
      <c r="P83" s="291">
        <f t="shared" si="56"/>
        <v>1.7607612057899333E-2</v>
      </c>
      <c r="Q83" s="292">
        <f t="shared" si="57"/>
        <v>39156.856899999999</v>
      </c>
      <c r="R83" s="222">
        <f t="shared" si="58"/>
        <v>1.0417534564601243E-7</v>
      </c>
      <c r="S83" s="293">
        <v>1</v>
      </c>
      <c r="T83" s="222">
        <f t="shared" si="75"/>
        <v>1.0417534564601243E-7</v>
      </c>
      <c r="U83" s="221"/>
      <c r="X83" s="222">
        <f>AB83</f>
        <v>1.5696768330637087E-2</v>
      </c>
      <c r="Z83" s="217">
        <f t="shared" si="59"/>
        <v>3050</v>
      </c>
      <c r="AA83" s="222">
        <f t="shared" si="60"/>
        <v>1.919569372784069E-2</v>
      </c>
      <c r="AB83" s="222">
        <f t="shared" si="61"/>
        <v>1.5696768330637087E-2</v>
      </c>
      <c r="AC83" s="222">
        <f t="shared" si="62"/>
        <v>-3.2276205732088836E-4</v>
      </c>
      <c r="AD83" s="222">
        <f t="shared" si="63"/>
        <v>-1.9108437272622458E-3</v>
      </c>
      <c r="AE83" s="222">
        <f t="shared" si="64"/>
        <v>3.6513237500174722E-6</v>
      </c>
      <c r="AF83" s="217">
        <f t="shared" si="65"/>
        <v>-3.2276205732088836E-4</v>
      </c>
      <c r="AG83" s="293">
        <f t="shared" si="66"/>
        <v>3.6513237500174722E-6</v>
      </c>
      <c r="AH83" s="217">
        <f t="shared" si="67"/>
        <v>1.5880816699413572E-3</v>
      </c>
      <c r="AI83" s="217">
        <f t="shared" si="68"/>
        <v>0.74778035518833408</v>
      </c>
      <c r="AJ83" s="217">
        <f t="shared" si="69"/>
        <v>-7.2776263338206165E-2</v>
      </c>
      <c r="AK83" s="217">
        <f t="shared" si="70"/>
        <v>-9.5408536671892683E-2</v>
      </c>
      <c r="AL83" s="217">
        <f t="shared" si="71"/>
        <v>-2.7799533243602439</v>
      </c>
      <c r="AM83" s="217">
        <f t="shared" si="72"/>
        <v>-5.4699669328695197</v>
      </c>
      <c r="AN83" s="222">
        <f t="shared" si="88"/>
        <v>22.464213437183428</v>
      </c>
      <c r="AO83" s="222">
        <f t="shared" si="88"/>
        <v>22.464241758782482</v>
      </c>
      <c r="AP83" s="222">
        <f t="shared" si="88"/>
        <v>22.464123776863666</v>
      </c>
      <c r="AQ83" s="222">
        <f t="shared" si="88"/>
        <v>22.464615312113285</v>
      </c>
      <c r="AR83" s="222">
        <f t="shared" si="88"/>
        <v>22.462568296419022</v>
      </c>
      <c r="AS83" s="222">
        <f t="shared" si="88"/>
        <v>22.471107399315969</v>
      </c>
      <c r="AT83" s="222">
        <f t="shared" si="88"/>
        <v>22.435726300208852</v>
      </c>
      <c r="AU83" s="222">
        <f t="shared" si="73"/>
        <v>22.587082695485336</v>
      </c>
      <c r="AV83" s="217"/>
      <c r="AW83" s="217">
        <v>6750</v>
      </c>
      <c r="AX83" s="217">
        <f t="shared" si="78"/>
        <v>5.868273080534317E-2</v>
      </c>
      <c r="AY83" s="217">
        <f t="shared" si="79"/>
        <v>1.6015207144229444E-2</v>
      </c>
      <c r="AZ83" s="217">
        <f t="shared" si="80"/>
        <v>4.2667523661113725E-2</v>
      </c>
      <c r="BA83" s="217">
        <f t="shared" si="81"/>
        <v>0.83520797026263049</v>
      </c>
      <c r="BB83" s="217">
        <f t="shared" si="82"/>
        <v>0.4607669135162229</v>
      </c>
      <c r="BC83" s="217">
        <f t="shared" si="83"/>
        <v>-2.2282535534102674</v>
      </c>
      <c r="BD83" s="217">
        <f t="shared" si="84"/>
        <v>-2.0353847019594342</v>
      </c>
      <c r="BE83" s="217">
        <f t="shared" si="89"/>
        <v>23.140791441125021</v>
      </c>
      <c r="BF83" s="217">
        <f t="shared" si="89"/>
        <v>23.140791799409552</v>
      </c>
      <c r="BG83" s="217">
        <f t="shared" si="89"/>
        <v>23.140788549418748</v>
      </c>
      <c r="BH83" s="217">
        <f t="shared" si="89"/>
        <v>23.140818030874222</v>
      </c>
      <c r="BI83" s="217">
        <f t="shared" si="89"/>
        <v>23.140550668424563</v>
      </c>
      <c r="BJ83" s="217">
        <f t="shared" si="89"/>
        <v>23.14298120313769</v>
      </c>
      <c r="BK83" s="217">
        <f t="shared" si="89"/>
        <v>23.121349142978797</v>
      </c>
      <c r="BL83" s="217">
        <f t="shared" si="85"/>
        <v>23.386889780004314</v>
      </c>
      <c r="BM83" s="217"/>
      <c r="BN83" s="217"/>
      <c r="BO83" s="217"/>
      <c r="BP83" s="217"/>
      <c r="BQ83" s="217"/>
      <c r="BR83" s="217"/>
      <c r="BS83" s="217"/>
    </row>
    <row r="84" spans="1:71" s="222" customFormat="1" ht="12.95" customHeight="1">
      <c r="A84" s="89" t="s">
        <v>159</v>
      </c>
      <c r="B84" s="101" t="s">
        <v>146</v>
      </c>
      <c r="C84" s="89">
        <v>54378.872199999998</v>
      </c>
      <c r="D84" s="89">
        <v>2.9999999999999997E-4</v>
      </c>
      <c r="E84" s="297">
        <f t="shared" si="54"/>
        <v>3605.5642443993811</v>
      </c>
      <c r="F84" s="297">
        <f t="shared" si="74"/>
        <v>3605.5</v>
      </c>
      <c r="G84" s="222">
        <f t="shared" si="55"/>
        <v>2.3536123502708506E-2</v>
      </c>
      <c r="K84" s="222">
        <f>G84</f>
        <v>2.3536123502708506E-2</v>
      </c>
      <c r="P84" s="291">
        <f t="shared" si="56"/>
        <v>1.6372675670502414E-2</v>
      </c>
      <c r="Q84" s="292">
        <f t="shared" si="57"/>
        <v>39360.372199999998</v>
      </c>
      <c r="R84" s="222">
        <f t="shared" si="58"/>
        <v>5.1314984844738161E-5</v>
      </c>
      <c r="S84" s="293">
        <v>1</v>
      </c>
      <c r="T84" s="222">
        <f t="shared" si="75"/>
        <v>5.1314984844738161E-5</v>
      </c>
      <c r="U84" s="221"/>
      <c r="Y84" s="222">
        <f>AB84</f>
        <v>1.5525371004311278E-2</v>
      </c>
      <c r="Z84" s="217">
        <f t="shared" si="59"/>
        <v>3605.5</v>
      </c>
      <c r="AA84" s="222">
        <f t="shared" si="60"/>
        <v>2.4383428168899643E-2</v>
      </c>
      <c r="AB84" s="222">
        <f t="shared" si="61"/>
        <v>1.5525371004311278E-2</v>
      </c>
      <c r="AC84" s="222">
        <f t="shared" si="62"/>
        <v>7.1634478322060921E-3</v>
      </c>
      <c r="AD84" s="222">
        <f t="shared" si="63"/>
        <v>-8.4730466619113709E-4</v>
      </c>
      <c r="AE84" s="222">
        <f t="shared" si="64"/>
        <v>7.1792519734927421E-7</v>
      </c>
      <c r="AF84" s="217">
        <f t="shared" si="65"/>
        <v>7.1634478322060921E-3</v>
      </c>
      <c r="AG84" s="293">
        <f t="shared" si="66"/>
        <v>7.1792519734927421E-7</v>
      </c>
      <c r="AH84" s="217">
        <f t="shared" si="67"/>
        <v>8.0107524983972275E-3</v>
      </c>
      <c r="AI84" s="217">
        <f t="shared" si="68"/>
        <v>0.75574959069341996</v>
      </c>
      <c r="AJ84" s="217">
        <f t="shared" si="69"/>
        <v>3.1340058381927618E-3</v>
      </c>
      <c r="AK84" s="217">
        <f t="shared" si="70"/>
        <v>-0.11427718780387852</v>
      </c>
      <c r="AL84" s="217">
        <f t="shared" si="71"/>
        <v>-2.7039786546111415</v>
      </c>
      <c r="AM84" s="217">
        <f t="shared" si="72"/>
        <v>-4.4970681820207901</v>
      </c>
      <c r="AN84" s="222">
        <f t="shared" si="88"/>
        <v>22.561547724375256</v>
      </c>
      <c r="AO84" s="222">
        <f t="shared" si="88"/>
        <v>22.561571109846028</v>
      </c>
      <c r="AP84" s="222">
        <f t="shared" si="88"/>
        <v>22.561468078625737</v>
      </c>
      <c r="AQ84" s="222">
        <f t="shared" si="88"/>
        <v>22.561922062545374</v>
      </c>
      <c r="AR84" s="222">
        <f t="shared" si="88"/>
        <v>22.559922674950574</v>
      </c>
      <c r="AS84" s="222">
        <f t="shared" si="88"/>
        <v>22.568747537568324</v>
      </c>
      <c r="AT84" s="222">
        <f t="shared" si="88"/>
        <v>22.530160574517993</v>
      </c>
      <c r="AU84" s="222">
        <f t="shared" si="73"/>
        <v>22.707161840201632</v>
      </c>
      <c r="AV84" s="217"/>
      <c r="AW84" s="217">
        <v>7000</v>
      </c>
      <c r="AX84" s="217">
        <f t="shared" si="78"/>
        <v>6.1562415618278105E-2</v>
      </c>
      <c r="AY84" s="217">
        <f t="shared" si="79"/>
        <v>1.6470601246228244E-2</v>
      </c>
      <c r="AZ84" s="217">
        <f t="shared" si="80"/>
        <v>4.5091814372049857E-2</v>
      </c>
      <c r="BA84" s="217">
        <f t="shared" si="81"/>
        <v>0.84446605377862416</v>
      </c>
      <c r="BB84" s="217">
        <f t="shared" si="82"/>
        <v>0.49821802409108673</v>
      </c>
      <c r="BC84" s="217">
        <f t="shared" si="83"/>
        <v>-2.1855703191940625</v>
      </c>
      <c r="BD84" s="217">
        <f t="shared" si="84"/>
        <v>-1.9301830473207431</v>
      </c>
      <c r="BE84" s="217">
        <f t="shared" si="89"/>
        <v>23.189733846240244</v>
      </c>
      <c r="BF84" s="217">
        <f t="shared" si="89"/>
        <v>23.189734013663923</v>
      </c>
      <c r="BG84" s="217">
        <f t="shared" si="89"/>
        <v>23.189732306473683</v>
      </c>
      <c r="BH84" s="217">
        <f t="shared" si="89"/>
        <v>23.189749714746924</v>
      </c>
      <c r="BI84" s="217">
        <f t="shared" si="89"/>
        <v>23.189572238413049</v>
      </c>
      <c r="BJ84" s="217">
        <f t="shared" si="89"/>
        <v>23.191385397620614</v>
      </c>
      <c r="BK84" s="217">
        <f t="shared" si="89"/>
        <v>23.173241014960634</v>
      </c>
      <c r="BL84" s="217">
        <f t="shared" si="85"/>
        <v>23.440930799228568</v>
      </c>
      <c r="BM84" s="217"/>
      <c r="BN84" s="217"/>
      <c r="BO84" s="217"/>
      <c r="BP84" s="217"/>
      <c r="BQ84" s="217"/>
      <c r="BR84" s="217"/>
      <c r="BS84" s="217"/>
    </row>
    <row r="85" spans="1:71" s="222" customFormat="1" ht="12.95" customHeight="1">
      <c r="A85" s="306" t="s">
        <v>1</v>
      </c>
      <c r="B85" s="307" t="s">
        <v>146</v>
      </c>
      <c r="C85" s="185">
        <v>54389.863299999997</v>
      </c>
      <c r="D85" s="185">
        <v>2.0000000000000001E-4</v>
      </c>
      <c r="E85" s="297">
        <f t="shared" ref="E85:E116" si="90">+(C85-C$7)/C$8</f>
        <v>3635.5656428050361</v>
      </c>
      <c r="F85" s="297">
        <f t="shared" si="74"/>
        <v>3635.5</v>
      </c>
      <c r="G85" s="222">
        <f t="shared" ref="G85:G102" si="91">+C85-(C$7+F85*C$8)</f>
        <v>2.404843350086594E-2</v>
      </c>
      <c r="J85" s="222">
        <f>G85</f>
        <v>2.404843350086594E-2</v>
      </c>
      <c r="P85" s="291">
        <f t="shared" ref="P85:P116" si="92">+D$11+D$12*F85+D$13*F85^2</f>
        <v>1.63159965145252E-2</v>
      </c>
      <c r="Q85" s="292">
        <f t="shared" ref="Q85:Q116" si="93">+C85-15018.5</f>
        <v>39371.363299999997</v>
      </c>
      <c r="R85" s="222">
        <f t="shared" ref="R85:R102" si="94">+(P85-G85)^2</f>
        <v>5.9790581747730272E-5</v>
      </c>
      <c r="S85" s="293">
        <v>1</v>
      </c>
      <c r="T85" s="222">
        <f t="shared" si="75"/>
        <v>5.9790581747730272E-5</v>
      </c>
      <c r="U85" s="221"/>
      <c r="X85" s="222">
        <f>AB85</f>
        <v>1.5690436310325288E-2</v>
      </c>
      <c r="Z85" s="217">
        <f t="shared" ref="Z85:Z116" si="95">F85</f>
        <v>3635.5</v>
      </c>
      <c r="AA85" s="222">
        <f t="shared" ref="AA85:AA116" si="96">AB$3+AB$4*Z85+AB$5*Z85^2+AH85</f>
        <v>2.4673993705065851E-2</v>
      </c>
      <c r="AB85" s="222">
        <f t="shared" ref="AB85:AB98" si="97">IF(S85&lt;&gt;0,G85-AH85, -9999)</f>
        <v>1.5690436310325288E-2</v>
      </c>
      <c r="AC85" s="222">
        <f t="shared" ref="AC85:AC98" si="98">+G85-P85</f>
        <v>7.7324369863407405E-3</v>
      </c>
      <c r="AD85" s="222">
        <f t="shared" ref="AD85:AD98" si="99">IF(S85&lt;&gt;0,G85-AA85, -9999)</f>
        <v>-6.2556020419991115E-4</v>
      </c>
      <c r="AE85" s="222">
        <f t="shared" ref="AE85:AE98" si="100">+(G85-AA85)^2*S85</f>
        <v>3.9132556907863453E-7</v>
      </c>
      <c r="AF85" s="217">
        <f t="shared" ref="AF85:AF98" si="101">IF(S85&lt;&gt;0,G85-P85, -9999)</f>
        <v>7.7324369863407405E-3</v>
      </c>
      <c r="AG85" s="293">
        <f t="shared" ref="AG85:AG102" si="102">+(G85-AA85)^2</f>
        <v>3.9132556907863453E-7</v>
      </c>
      <c r="AH85" s="217">
        <f t="shared" ref="AH85:AH116" si="103">$AB$6*($AB$11/AI85*AJ85+$AB$12)</f>
        <v>8.3579971905406534E-3</v>
      </c>
      <c r="AI85" s="217">
        <f t="shared" ref="AI85:AI116" si="104">1+$AB$7*COS(AL85)</f>
        <v>0.75622602429405394</v>
      </c>
      <c r="AJ85" s="217">
        <f t="shared" ref="AJ85:AJ116" si="105">SIN(AL85+RADIANS($AB$9))</f>
        <v>7.2846520145140592E-3</v>
      </c>
      <c r="AK85" s="217">
        <f t="shared" ref="AK85:AK116" si="106">$AB$7*SIN(AL85)</f>
        <v>-0.11529001200152418</v>
      </c>
      <c r="AL85" s="217">
        <f t="shared" ref="AL85:AL116" si="107">2*ATAN(AM85)</f>
        <v>-2.6998279491355892</v>
      </c>
      <c r="AM85" s="217">
        <f t="shared" ref="AM85:AM116" si="108">SQRT((1+$AB$7)/(1-$AB$7))*TAN(AN85/2)</f>
        <v>-4.4534289023772002</v>
      </c>
      <c r="AN85" s="222">
        <f t="shared" si="88"/>
        <v>22.566834773737678</v>
      </c>
      <c r="AO85" s="222">
        <f t="shared" si="88"/>
        <v>22.566857838258503</v>
      </c>
      <c r="AP85" s="222">
        <f t="shared" si="88"/>
        <v>22.566755873812639</v>
      </c>
      <c r="AQ85" s="222">
        <f t="shared" si="88"/>
        <v>22.56720669286868</v>
      </c>
      <c r="AR85" s="222">
        <f t="shared" si="88"/>
        <v>22.56521446636313</v>
      </c>
      <c r="AS85" s="222">
        <f t="shared" si="88"/>
        <v>22.574037979577245</v>
      </c>
      <c r="AT85" s="222">
        <f t="shared" si="88"/>
        <v>22.535329931202309</v>
      </c>
      <c r="AU85" s="222">
        <f t="shared" ref="AU85:AU116" si="109">RADIANS($AB$9)+$AB$18*(F85-AB$15)</f>
        <v>22.713646762508542</v>
      </c>
      <c r="AV85" s="217"/>
      <c r="AW85" s="217">
        <v>7250</v>
      </c>
      <c r="AX85" s="217">
        <f t="shared" si="78"/>
        <v>6.4430961542913709E-2</v>
      </c>
      <c r="AY85" s="217">
        <f t="shared" si="79"/>
        <v>1.6997259782226798E-2</v>
      </c>
      <c r="AZ85" s="217">
        <f t="shared" si="80"/>
        <v>4.7433701760686911E-2</v>
      </c>
      <c r="BA85" s="217">
        <f t="shared" si="81"/>
        <v>0.85422791578417168</v>
      </c>
      <c r="BB85" s="217">
        <f t="shared" si="82"/>
        <v>0.53558273993130423</v>
      </c>
      <c r="BC85" s="217">
        <f t="shared" si="83"/>
        <v>-2.1419150138715941</v>
      </c>
      <c r="BD85" s="217">
        <f t="shared" si="84"/>
        <v>-1.8311891727429854</v>
      </c>
      <c r="BE85" s="217">
        <f t="shared" si="89"/>
        <v>23.239230395392052</v>
      </c>
      <c r="BF85" s="217">
        <f t="shared" si="89"/>
        <v>23.239230462725498</v>
      </c>
      <c r="BG85" s="217">
        <f t="shared" si="89"/>
        <v>23.239229675395272</v>
      </c>
      <c r="BH85" s="217">
        <f t="shared" si="89"/>
        <v>23.239238881766454</v>
      </c>
      <c r="BI85" s="217">
        <f t="shared" si="89"/>
        <v>23.239131246119367</v>
      </c>
      <c r="BJ85" s="217">
        <f t="shared" si="89"/>
        <v>23.240391833861896</v>
      </c>
      <c r="BK85" s="217">
        <f t="shared" si="89"/>
        <v>23.225914466449705</v>
      </c>
      <c r="BL85" s="217">
        <f t="shared" si="85"/>
        <v>23.494971818452825</v>
      </c>
      <c r="BM85" s="217"/>
      <c r="BN85" s="217"/>
      <c r="BO85" s="217"/>
      <c r="BP85" s="217"/>
      <c r="BQ85" s="217"/>
      <c r="BR85" s="217"/>
      <c r="BS85" s="217"/>
    </row>
    <row r="86" spans="1:71" s="222" customFormat="1" ht="12.95" customHeight="1">
      <c r="A86" s="308" t="s">
        <v>160</v>
      </c>
      <c r="B86" s="303"/>
      <c r="C86" s="304">
        <v>54726.917300000001</v>
      </c>
      <c r="D86" s="304">
        <v>2.9999999999999997E-4</v>
      </c>
      <c r="E86" s="297">
        <f t="shared" si="90"/>
        <v>4555.5910577517152</v>
      </c>
      <c r="F86" s="297">
        <f t="shared" ref="F86:F117" si="110">ROUND(2*E86,0)/2</f>
        <v>4555.5</v>
      </c>
      <c r="G86" s="222">
        <f t="shared" si="91"/>
        <v>3.335927350417478E-2</v>
      </c>
      <c r="K86" s="222">
        <f>G86</f>
        <v>3.335927350417478E-2</v>
      </c>
      <c r="P86" s="291">
        <f t="shared" si="92"/>
        <v>1.5076116653750379E-2</v>
      </c>
      <c r="Q86" s="292">
        <f t="shared" si="93"/>
        <v>39708.417300000001</v>
      </c>
      <c r="R86" s="222">
        <f t="shared" si="94"/>
        <v>3.3427382441722064E-4</v>
      </c>
      <c r="S86" s="293">
        <v>1</v>
      </c>
      <c r="T86" s="222">
        <f t="shared" ref="T86:T117" si="111">+S86*R86</f>
        <v>3.3427382441722064E-4</v>
      </c>
      <c r="U86" s="221"/>
      <c r="Y86" s="222">
        <f>AB86</f>
        <v>1.4398540577681702E-2</v>
      </c>
      <c r="Z86" s="217">
        <f t="shared" si="95"/>
        <v>4555.5</v>
      </c>
      <c r="AA86" s="222">
        <f t="shared" si="96"/>
        <v>3.4036849580243458E-2</v>
      </c>
      <c r="AB86" s="222">
        <f t="shared" si="97"/>
        <v>1.4398540577681702E-2</v>
      </c>
      <c r="AC86" s="222">
        <f t="shared" si="98"/>
        <v>1.8283156850424399E-2</v>
      </c>
      <c r="AD86" s="222">
        <f t="shared" si="99"/>
        <v>-6.7757607606867831E-4</v>
      </c>
      <c r="AE86" s="222">
        <f t="shared" si="100"/>
        <v>4.5910933886062732E-7</v>
      </c>
      <c r="AF86" s="217">
        <f t="shared" si="101"/>
        <v>1.8283156850424399E-2</v>
      </c>
      <c r="AG86" s="293">
        <f t="shared" si="102"/>
        <v>4.5910933886062732E-7</v>
      </c>
      <c r="AH86" s="217">
        <f t="shared" si="103"/>
        <v>1.8960732926493078E-2</v>
      </c>
      <c r="AI86" s="217">
        <f t="shared" si="104"/>
        <v>0.77324634621487875</v>
      </c>
      <c r="AJ86" s="217">
        <f t="shared" si="105"/>
        <v>0.13697477536437153</v>
      </c>
      <c r="AK86" s="217">
        <f t="shared" si="106"/>
        <v>-0.14594628667387249</v>
      </c>
      <c r="AL86" s="217">
        <f t="shared" si="107"/>
        <v>-2.5697059108513165</v>
      </c>
      <c r="AM86" s="217">
        <f t="shared" si="108"/>
        <v>-3.4013578625090597</v>
      </c>
      <c r="AN86" s="222">
        <f t="shared" si="88"/>
        <v>22.730762372818912</v>
      </c>
      <c r="AO86" s="222">
        <f t="shared" si="88"/>
        <v>22.73077494507384</v>
      </c>
      <c r="AP86" s="222">
        <f t="shared" si="88"/>
        <v>22.730711834667698</v>
      </c>
      <c r="AQ86" s="222">
        <f t="shared" si="88"/>
        <v>22.731028673968869</v>
      </c>
      <c r="AR86" s="222">
        <f t="shared" si="88"/>
        <v>22.729438937705524</v>
      </c>
      <c r="AS86" s="222">
        <f t="shared" si="88"/>
        <v>22.73743884514478</v>
      </c>
      <c r="AT86" s="222">
        <f t="shared" si="88"/>
        <v>22.697750801714022</v>
      </c>
      <c r="AU86" s="222">
        <f t="shared" si="109"/>
        <v>22.912517713253802</v>
      </c>
      <c r="AV86" s="217"/>
      <c r="AW86" s="217">
        <v>7500</v>
      </c>
      <c r="AX86" s="217">
        <f t="shared" si="78"/>
        <v>6.7280130748332306E-2</v>
      </c>
      <c r="AY86" s="217">
        <f t="shared" si="79"/>
        <v>1.7595182752225123E-2</v>
      </c>
      <c r="AZ86" s="217">
        <f t="shared" si="80"/>
        <v>4.9684947996107176E-2</v>
      </c>
      <c r="BA86" s="217">
        <f t="shared" si="81"/>
        <v>0.86450906694629048</v>
      </c>
      <c r="BB86" s="217">
        <f t="shared" si="82"/>
        <v>0.57277661789632139</v>
      </c>
      <c r="BC86" s="217">
        <f t="shared" si="83"/>
        <v>-2.0972234920372301</v>
      </c>
      <c r="BD86" s="217">
        <f t="shared" si="84"/>
        <v>-1.7377214807089214</v>
      </c>
      <c r="BE86" s="217">
        <f t="shared" si="89"/>
        <v>23.289310906494837</v>
      </c>
      <c r="BF86" s="217">
        <f t="shared" si="89"/>
        <v>23.289310928365257</v>
      </c>
      <c r="BG86" s="217">
        <f t="shared" si="89"/>
        <v>23.289310627168092</v>
      </c>
      <c r="BH86" s="217">
        <f t="shared" si="89"/>
        <v>23.289314775252702</v>
      </c>
      <c r="BI86" s="217">
        <f t="shared" si="89"/>
        <v>23.289257653281062</v>
      </c>
      <c r="BJ86" s="217">
        <f t="shared" si="89"/>
        <v>23.29004529095652</v>
      </c>
      <c r="BK86" s="217">
        <f t="shared" si="89"/>
        <v>23.27937349036236</v>
      </c>
      <c r="BL86" s="217">
        <f t="shared" si="85"/>
        <v>23.549012837677079</v>
      </c>
      <c r="BM86" s="217"/>
      <c r="BN86" s="217"/>
      <c r="BO86" s="217"/>
      <c r="BP86" s="217"/>
      <c r="BQ86" s="217"/>
      <c r="BR86" s="217"/>
      <c r="BS86" s="217"/>
    </row>
    <row r="87" spans="1:71" s="222" customFormat="1" ht="12.95" customHeight="1">
      <c r="A87" s="89" t="s">
        <v>161</v>
      </c>
      <c r="B87" s="101" t="s">
        <v>146</v>
      </c>
      <c r="C87" s="89">
        <v>54783.883800000003</v>
      </c>
      <c r="D87" s="89">
        <v>5.9999999999999995E-4</v>
      </c>
      <c r="E87" s="297">
        <f t="shared" si="90"/>
        <v>4711.0872921846594</v>
      </c>
      <c r="F87" s="297">
        <f t="shared" si="110"/>
        <v>4711</v>
      </c>
      <c r="G87" s="222">
        <f t="shared" si="91"/>
        <v>3.197974700742634E-2</v>
      </c>
      <c r="K87" s="222">
        <f>G87</f>
        <v>3.197974700742634E-2</v>
      </c>
      <c r="P87" s="291">
        <f t="shared" si="92"/>
        <v>1.4961896257435247E-2</v>
      </c>
      <c r="Q87" s="292">
        <f t="shared" si="93"/>
        <v>39765.383800000003</v>
      </c>
      <c r="R87" s="222">
        <f t="shared" si="94"/>
        <v>2.8960724414897235E-4</v>
      </c>
      <c r="S87" s="293">
        <v>1</v>
      </c>
      <c r="T87" s="222">
        <f t="shared" si="111"/>
        <v>2.8960724414897235E-4</v>
      </c>
      <c r="U87" s="221"/>
      <c r="Y87" s="222">
        <f>AB87</f>
        <v>1.124544216956299E-2</v>
      </c>
      <c r="Z87" s="217">
        <f t="shared" si="95"/>
        <v>4711</v>
      </c>
      <c r="AA87" s="222">
        <f t="shared" si="96"/>
        <v>3.5696201095298599E-2</v>
      </c>
      <c r="AB87" s="222">
        <f t="shared" si="97"/>
        <v>1.124544216956299E-2</v>
      </c>
      <c r="AC87" s="222">
        <f t="shared" si="98"/>
        <v>1.7017850749991091E-2</v>
      </c>
      <c r="AD87" s="222">
        <f t="shared" si="99"/>
        <v>-3.7164540878722591E-3</v>
      </c>
      <c r="AE87" s="222">
        <f t="shared" si="100"/>
        <v>1.3812030987262424E-5</v>
      </c>
      <c r="AF87" s="217">
        <f t="shared" si="101"/>
        <v>1.7017850749991091E-2</v>
      </c>
      <c r="AG87" s="293">
        <f t="shared" si="102"/>
        <v>1.3812030987262424E-5</v>
      </c>
      <c r="AH87" s="217">
        <f t="shared" si="103"/>
        <v>2.073430483786335E-2</v>
      </c>
      <c r="AI87" s="217">
        <f t="shared" si="104"/>
        <v>0.77660313284171645</v>
      </c>
      <c r="AJ87" s="217">
        <f t="shared" si="105"/>
        <v>0.15932994368016296</v>
      </c>
      <c r="AK87" s="217">
        <f t="shared" si="106"/>
        <v>-0.15103435980815433</v>
      </c>
      <c r="AL87" s="217">
        <f t="shared" si="107"/>
        <v>-2.5471007766485956</v>
      </c>
      <c r="AM87" s="217">
        <f t="shared" si="108"/>
        <v>-3.2645469791220294</v>
      </c>
      <c r="AN87" s="222">
        <f t="shared" si="88"/>
        <v>22.75885288367942</v>
      </c>
      <c r="AO87" s="222">
        <f t="shared" si="88"/>
        <v>22.758863808699402</v>
      </c>
      <c r="AP87" s="222">
        <f t="shared" si="88"/>
        <v>22.758807501947082</v>
      </c>
      <c r="AQ87" s="222">
        <f t="shared" si="88"/>
        <v>22.759097735589965</v>
      </c>
      <c r="AR87" s="222">
        <f t="shared" si="88"/>
        <v>22.757602592960911</v>
      </c>
      <c r="AS87" s="222">
        <f t="shared" si="88"/>
        <v>22.765328102886826</v>
      </c>
      <c r="AT87" s="222">
        <f t="shared" si="88"/>
        <v>22.72600521844452</v>
      </c>
      <c r="AU87" s="222">
        <f t="shared" si="109"/>
        <v>22.946131227211289</v>
      </c>
      <c r="AV87" s="217"/>
      <c r="AW87" s="217">
        <v>7750</v>
      </c>
      <c r="AX87" s="217">
        <f t="shared" si="78"/>
        <v>7.0101283179466428E-2</v>
      </c>
      <c r="AY87" s="217">
        <f t="shared" si="79"/>
        <v>1.826437015622321E-2</v>
      </c>
      <c r="AZ87" s="217">
        <f t="shared" si="80"/>
        <v>5.1836913023243218E-2</v>
      </c>
      <c r="BA87" s="217">
        <f t="shared" si="81"/>
        <v>0.87532465629887568</v>
      </c>
      <c r="BB87" s="217">
        <f t="shared" si="82"/>
        <v>0.60970196877969107</v>
      </c>
      <c r="BC87" s="217">
        <f t="shared" si="83"/>
        <v>-2.0514281316500664</v>
      </c>
      <c r="BD87" s="217">
        <f t="shared" si="84"/>
        <v>-1.649187501514058</v>
      </c>
      <c r="BE87" s="217">
        <f t="shared" si="89"/>
        <v>23.340006090352642</v>
      </c>
      <c r="BF87" s="217">
        <f t="shared" si="89"/>
        <v>23.340006095404494</v>
      </c>
      <c r="BG87" s="217">
        <f t="shared" si="89"/>
        <v>23.340006010296751</v>
      </c>
      <c r="BH87" s="217">
        <f t="shared" si="89"/>
        <v>23.340007444097076</v>
      </c>
      <c r="BI87" s="217">
        <f t="shared" si="89"/>
        <v>23.339983290245204</v>
      </c>
      <c r="BJ87" s="217">
        <f t="shared" si="89"/>
        <v>23.340390532576578</v>
      </c>
      <c r="BK87" s="217">
        <f t="shared" si="89"/>
        <v>23.333619785962586</v>
      </c>
      <c r="BL87" s="217">
        <f t="shared" si="85"/>
        <v>23.603053856901333</v>
      </c>
      <c r="BM87" s="217"/>
      <c r="BN87" s="217"/>
      <c r="BO87" s="217"/>
      <c r="BP87" s="217"/>
      <c r="BQ87" s="217"/>
      <c r="BR87" s="217"/>
      <c r="BS87" s="217"/>
    </row>
    <row r="88" spans="1:71" s="222" customFormat="1" ht="12.95" customHeight="1">
      <c r="A88" s="89" t="s">
        <v>162</v>
      </c>
      <c r="B88" s="101" t="s">
        <v>83</v>
      </c>
      <c r="C88" s="89">
        <v>54829.313000000002</v>
      </c>
      <c r="D88" s="89">
        <v>1E-4</v>
      </c>
      <c r="E88" s="297">
        <f t="shared" si="90"/>
        <v>4835.0912161276892</v>
      </c>
      <c r="F88" s="297">
        <f t="shared" si="110"/>
        <v>4835</v>
      </c>
      <c r="G88" s="222">
        <f t="shared" si="91"/>
        <v>3.3417295002436731E-2</v>
      </c>
      <c r="J88" s="222">
        <f>G88</f>
        <v>3.3417295002436731E-2</v>
      </c>
      <c r="P88" s="291">
        <f t="shared" si="92"/>
        <v>1.4890572816935933E-2</v>
      </c>
      <c r="Q88" s="292">
        <f t="shared" si="93"/>
        <v>39810.813000000002</v>
      </c>
      <c r="R88" s="222">
        <f t="shared" si="94"/>
        <v>3.4323943493872746E-4</v>
      </c>
      <c r="S88" s="293">
        <v>1</v>
      </c>
      <c r="T88" s="222">
        <f t="shared" si="111"/>
        <v>3.4323943493872746E-4</v>
      </c>
      <c r="U88" s="221"/>
      <c r="X88" s="222">
        <f>AB88</f>
        <v>1.1274812512128654E-2</v>
      </c>
      <c r="Z88" s="217">
        <f t="shared" si="95"/>
        <v>4835</v>
      </c>
      <c r="AA88" s="222">
        <f t="shared" si="96"/>
        <v>3.703305530724401E-2</v>
      </c>
      <c r="AB88" s="222">
        <f t="shared" si="97"/>
        <v>1.1274812512128654E-2</v>
      </c>
      <c r="AC88" s="222">
        <f t="shared" si="98"/>
        <v>1.8526722185500798E-2</v>
      </c>
      <c r="AD88" s="222">
        <f t="shared" si="99"/>
        <v>-3.6157603048072792E-3</v>
      </c>
      <c r="AE88" s="222">
        <f t="shared" si="100"/>
        <v>1.3073722581820028E-5</v>
      </c>
      <c r="AF88" s="217">
        <f t="shared" si="101"/>
        <v>1.8526722185500798E-2</v>
      </c>
      <c r="AG88" s="293">
        <f t="shared" si="102"/>
        <v>1.3073722581820028E-5</v>
      </c>
      <c r="AH88" s="217">
        <f t="shared" si="103"/>
        <v>2.2142482490308077E-2</v>
      </c>
      <c r="AI88" s="217">
        <f t="shared" si="104"/>
        <v>0.77938402644051852</v>
      </c>
      <c r="AJ88" s="217">
        <f t="shared" si="105"/>
        <v>0.17723974288695846</v>
      </c>
      <c r="AK88" s="217">
        <f t="shared" si="106"/>
        <v>-0.15506814730690818</v>
      </c>
      <c r="AL88" s="217">
        <f t="shared" si="107"/>
        <v>-2.5289315880173611</v>
      </c>
      <c r="AM88" s="217">
        <f t="shared" si="108"/>
        <v>-3.1616929586847271</v>
      </c>
      <c r="AN88" s="222">
        <f t="shared" si="88"/>
        <v>22.781341845932893</v>
      </c>
      <c r="AO88" s="222">
        <f t="shared" si="88"/>
        <v>22.781351528284159</v>
      </c>
      <c r="AP88" s="222">
        <f t="shared" si="88"/>
        <v>22.781300505774738</v>
      </c>
      <c r="AQ88" s="222">
        <f t="shared" si="88"/>
        <v>22.781569405629192</v>
      </c>
      <c r="AR88" s="222">
        <f t="shared" si="88"/>
        <v>22.780153064432795</v>
      </c>
      <c r="AS88" s="222">
        <f t="shared" si="88"/>
        <v>22.787636120705557</v>
      </c>
      <c r="AT88" s="222">
        <f t="shared" si="88"/>
        <v>22.748714014104817</v>
      </c>
      <c r="AU88" s="222">
        <f t="shared" si="109"/>
        <v>22.972935572746518</v>
      </c>
      <c r="AV88" s="217"/>
      <c r="AW88" s="217">
        <v>8000</v>
      </c>
      <c r="AX88" s="217">
        <f t="shared" si="78"/>
        <v>7.2885359689985496E-2</v>
      </c>
      <c r="AY88" s="217">
        <f t="shared" si="79"/>
        <v>1.9004821994221058E-2</v>
      </c>
      <c r="AZ88" s="217">
        <f t="shared" si="80"/>
        <v>5.3880537695764431E-2</v>
      </c>
      <c r="BA88" s="217">
        <f t="shared" si="81"/>
        <v>0.88668912977163283</v>
      </c>
      <c r="BB88" s="217">
        <f t="shared" si="82"/>
        <v>0.64624603448762197</v>
      </c>
      <c r="BC88" s="217">
        <f t="shared" si="83"/>
        <v>-2.0044577125175995</v>
      </c>
      <c r="BD88" s="217">
        <f t="shared" si="84"/>
        <v>-1.5650693216316289</v>
      </c>
      <c r="BE88" s="217">
        <f t="shared" si="89"/>
        <v>23.391347520465128</v>
      </c>
      <c r="BF88" s="217">
        <f t="shared" si="89"/>
        <v>23.391347521036096</v>
      </c>
      <c r="BG88" s="217">
        <f t="shared" si="89"/>
        <v>23.391347508564323</v>
      </c>
      <c r="BH88" s="217">
        <f t="shared" si="89"/>
        <v>23.391347780988202</v>
      </c>
      <c r="BI88" s="217">
        <f t="shared" si="89"/>
        <v>23.391341830466995</v>
      </c>
      <c r="BJ88" s="217">
        <f t="shared" si="89"/>
        <v>23.391471853791209</v>
      </c>
      <c r="BK88" s="217">
        <f t="shared" si="89"/>
        <v>23.388652753900619</v>
      </c>
      <c r="BL88" s="217">
        <f t="shared" si="85"/>
        <v>23.657094876125591</v>
      </c>
      <c r="BM88" s="217"/>
      <c r="BN88" s="217"/>
      <c r="BO88" s="217"/>
      <c r="BP88" s="217"/>
      <c r="BQ88" s="217"/>
      <c r="BR88" s="217"/>
      <c r="BS88" s="217"/>
    </row>
    <row r="89" spans="1:71" s="222" customFormat="1" ht="12.95" customHeight="1">
      <c r="A89" s="86" t="s">
        <v>163</v>
      </c>
      <c r="B89" s="101" t="s">
        <v>146</v>
      </c>
      <c r="C89" s="89">
        <v>55155.563069999997</v>
      </c>
      <c r="D89" s="89">
        <v>2.0000000000000001E-4</v>
      </c>
      <c r="E89" s="297">
        <f t="shared" si="90"/>
        <v>5725.626133464747</v>
      </c>
      <c r="F89" s="297">
        <f t="shared" si="110"/>
        <v>5725.5</v>
      </c>
      <c r="G89" s="222">
        <f t="shared" si="91"/>
        <v>4.620936349965632E-2</v>
      </c>
      <c r="K89" s="222">
        <f t="shared" ref="K89:K102" si="112">G89</f>
        <v>4.620936349965632E-2</v>
      </c>
      <c r="P89" s="291">
        <f t="shared" si="92"/>
        <v>1.4893416281441942E-2</v>
      </c>
      <c r="Q89" s="292">
        <f t="shared" si="93"/>
        <v>40137.063069999997</v>
      </c>
      <c r="R89" s="222">
        <f t="shared" si="94"/>
        <v>9.8068855017398857E-4</v>
      </c>
      <c r="S89" s="293">
        <v>1</v>
      </c>
      <c r="T89" s="222">
        <f t="shared" si="111"/>
        <v>9.8068855017398857E-4</v>
      </c>
      <c r="U89" s="221"/>
      <c r="Y89" s="222">
        <f t="shared" ref="Y89:Y102" si="113">AB89</f>
        <v>1.4176431816928951E-2</v>
      </c>
      <c r="Z89" s="217">
        <f t="shared" si="95"/>
        <v>5725.5</v>
      </c>
      <c r="AA89" s="222">
        <f t="shared" si="96"/>
        <v>4.6926347964169307E-2</v>
      </c>
      <c r="AB89" s="222">
        <f t="shared" si="97"/>
        <v>1.4176431816928951E-2</v>
      </c>
      <c r="AC89" s="222">
        <f t="shared" si="98"/>
        <v>3.1315947218214374E-2</v>
      </c>
      <c r="AD89" s="222">
        <f t="shared" si="99"/>
        <v>-7.1698446451298747E-4</v>
      </c>
      <c r="AE89" s="222">
        <f t="shared" si="100"/>
        <v>5.1406672235297543E-7</v>
      </c>
      <c r="AF89" s="217">
        <f t="shared" si="101"/>
        <v>3.1315947218214374E-2</v>
      </c>
      <c r="AG89" s="293">
        <f t="shared" si="102"/>
        <v>5.1406672235297543E-7</v>
      </c>
      <c r="AH89" s="217">
        <f t="shared" si="103"/>
        <v>3.2032931682727368E-2</v>
      </c>
      <c r="AI89" s="217">
        <f t="shared" si="104"/>
        <v>0.8022025935441619</v>
      </c>
      <c r="AJ89" s="217">
        <f t="shared" si="105"/>
        <v>0.30777817615707836</v>
      </c>
      <c r="AK89" s="217">
        <f t="shared" si="106"/>
        <v>-0.18328590807298517</v>
      </c>
      <c r="AL89" s="217">
        <f t="shared" si="107"/>
        <v>-2.3942556956201115</v>
      </c>
      <c r="AM89" s="217">
        <f t="shared" si="108"/>
        <v>-2.5504377683348696</v>
      </c>
      <c r="AN89" s="222">
        <f t="shared" si="88"/>
        <v>22.945414833196622</v>
      </c>
      <c r="AO89" s="222">
        <f t="shared" si="88"/>
        <v>22.945417945943397</v>
      </c>
      <c r="AP89" s="222">
        <f t="shared" si="88"/>
        <v>22.945397982464343</v>
      </c>
      <c r="AQ89" s="222">
        <f t="shared" si="88"/>
        <v>22.945526027216584</v>
      </c>
      <c r="AR89" s="222">
        <f t="shared" si="88"/>
        <v>22.944705155825709</v>
      </c>
      <c r="AS89" s="222">
        <f t="shared" si="88"/>
        <v>22.949984224920978</v>
      </c>
      <c r="AT89" s="222">
        <f t="shared" si="88"/>
        <v>22.916690196804566</v>
      </c>
      <c r="AU89" s="222">
        <f t="shared" si="109"/>
        <v>23.165429683223316</v>
      </c>
      <c r="AV89" s="217"/>
      <c r="AW89" s="217">
        <v>8250</v>
      </c>
      <c r="AX89" s="217">
        <f t="shared" si="78"/>
        <v>7.562286775027327E-2</v>
      </c>
      <c r="AY89" s="217">
        <f t="shared" si="79"/>
        <v>1.9816538266218653E-2</v>
      </c>
      <c r="AZ89" s="217">
        <f t="shared" si="80"/>
        <v>5.5806329484054625E-2</v>
      </c>
      <c r="BA89" s="217">
        <f t="shared" si="81"/>
        <v>0.89861580456863843</v>
      </c>
      <c r="BB89" s="217">
        <f t="shared" si="82"/>
        <v>0.68227897226242373</v>
      </c>
      <c r="BC89" s="217">
        <f t="shared" si="83"/>
        <v>-1.9562373297802202</v>
      </c>
      <c r="BD89" s="217">
        <f t="shared" si="84"/>
        <v>-1.4849117580327051</v>
      </c>
      <c r="BE89" s="217">
        <f t="shared" si="89"/>
        <v>23.443367580637197</v>
      </c>
      <c r="BF89" s="217">
        <f t="shared" si="89"/>
        <v>23.443367580599801</v>
      </c>
      <c r="BG89" s="217">
        <f t="shared" si="89"/>
        <v>23.443367581772126</v>
      </c>
      <c r="BH89" s="217">
        <f t="shared" si="89"/>
        <v>23.443367545023207</v>
      </c>
      <c r="BI89" s="217">
        <f t="shared" si="89"/>
        <v>23.443368696999464</v>
      </c>
      <c r="BJ89" s="217">
        <f t="shared" si="89"/>
        <v>23.443332591048339</v>
      </c>
      <c r="BK89" s="217">
        <f t="shared" si="89"/>
        <v>23.444469497962881</v>
      </c>
      <c r="BL89" s="217">
        <f t="shared" si="85"/>
        <v>23.711135895349845</v>
      </c>
      <c r="BM89" s="217"/>
      <c r="BN89" s="217"/>
      <c r="BO89" s="217"/>
      <c r="BP89" s="217"/>
      <c r="BQ89" s="217"/>
      <c r="BR89" s="217"/>
      <c r="BS89" s="217"/>
    </row>
    <row r="90" spans="1:71" s="222" customFormat="1" ht="12.95" customHeight="1">
      <c r="A90" s="86" t="s">
        <v>163</v>
      </c>
      <c r="B90" s="101" t="s">
        <v>146</v>
      </c>
      <c r="C90" s="89">
        <v>55155.563470000001</v>
      </c>
      <c r="D90" s="89">
        <v>2.9999999999999997E-4</v>
      </c>
      <c r="E90" s="297">
        <f t="shared" si="90"/>
        <v>5725.6272253081015</v>
      </c>
      <c r="F90" s="297">
        <f t="shared" si="110"/>
        <v>5725.5</v>
      </c>
      <c r="G90" s="222">
        <f t="shared" si="91"/>
        <v>4.6609363504103385E-2</v>
      </c>
      <c r="K90" s="222">
        <f t="shared" si="112"/>
        <v>4.6609363504103385E-2</v>
      </c>
      <c r="P90" s="291">
        <f t="shared" si="92"/>
        <v>1.4893416281441942E-2</v>
      </c>
      <c r="Q90" s="292">
        <f t="shared" si="93"/>
        <v>40137.063470000001</v>
      </c>
      <c r="R90" s="222">
        <f t="shared" si="94"/>
        <v>1.0059013082306459E-3</v>
      </c>
      <c r="S90" s="293">
        <v>1</v>
      </c>
      <c r="T90" s="222">
        <f t="shared" si="111"/>
        <v>1.0059013082306459E-3</v>
      </c>
      <c r="U90" s="221"/>
      <c r="Y90" s="222">
        <f t="shared" si="113"/>
        <v>1.4576431821376017E-2</v>
      </c>
      <c r="Z90" s="217">
        <f t="shared" si="95"/>
        <v>5725.5</v>
      </c>
      <c r="AA90" s="222">
        <f t="shared" si="96"/>
        <v>4.6926347964169307E-2</v>
      </c>
      <c r="AB90" s="222">
        <f t="shared" si="97"/>
        <v>1.4576431821376017E-2</v>
      </c>
      <c r="AC90" s="222">
        <f t="shared" si="98"/>
        <v>3.1715947222661439E-2</v>
      </c>
      <c r="AD90" s="222">
        <f t="shared" si="99"/>
        <v>-3.1698446006592218E-4</v>
      </c>
      <c r="AE90" s="222">
        <f t="shared" si="100"/>
        <v>1.0047914792328422E-7</v>
      </c>
      <c r="AF90" s="217">
        <f t="shared" si="101"/>
        <v>3.1715947222661439E-2</v>
      </c>
      <c r="AG90" s="293">
        <f t="shared" si="102"/>
        <v>1.0047914792328422E-7</v>
      </c>
      <c r="AH90" s="217">
        <f t="shared" si="103"/>
        <v>3.2032931682727368E-2</v>
      </c>
      <c r="AI90" s="217">
        <f t="shared" si="104"/>
        <v>0.8022025935441619</v>
      </c>
      <c r="AJ90" s="217">
        <f t="shared" si="105"/>
        <v>0.30777817615707836</v>
      </c>
      <c r="AK90" s="217">
        <f t="shared" si="106"/>
        <v>-0.18328590807298517</v>
      </c>
      <c r="AL90" s="217">
        <f t="shared" si="107"/>
        <v>-2.3942556956201115</v>
      </c>
      <c r="AM90" s="217">
        <f t="shared" si="108"/>
        <v>-2.5504377683348696</v>
      </c>
      <c r="AN90" s="222">
        <f t="shared" si="88"/>
        <v>22.945414833196622</v>
      </c>
      <c r="AO90" s="222">
        <f t="shared" si="88"/>
        <v>22.945417945943397</v>
      </c>
      <c r="AP90" s="222">
        <f t="shared" si="88"/>
        <v>22.945397982464343</v>
      </c>
      <c r="AQ90" s="222">
        <f t="shared" si="88"/>
        <v>22.945526027216584</v>
      </c>
      <c r="AR90" s="222">
        <f t="shared" si="88"/>
        <v>22.944705155825709</v>
      </c>
      <c r="AS90" s="222">
        <f t="shared" si="88"/>
        <v>22.949984224920978</v>
      </c>
      <c r="AT90" s="222">
        <f t="shared" si="88"/>
        <v>22.916690196804566</v>
      </c>
      <c r="AU90" s="222">
        <f t="shared" si="109"/>
        <v>23.165429683223316</v>
      </c>
      <c r="AV90" s="217"/>
      <c r="AW90" s="217">
        <v>8500</v>
      </c>
      <c r="AX90" s="217">
        <f t="shared" si="78"/>
        <v>7.8303870820817273E-2</v>
      </c>
      <c r="AY90" s="217">
        <f t="shared" si="79"/>
        <v>2.0699518972216023E-2</v>
      </c>
      <c r="AZ90" s="217">
        <f t="shared" si="80"/>
        <v>5.7604351848601243E-2</v>
      </c>
      <c r="BA90" s="217">
        <f t="shared" si="81"/>
        <v>0.91111634318292956</v>
      </c>
      <c r="BB90" s="217">
        <f t="shared" si="82"/>
        <v>0.71765164546482141</v>
      </c>
      <c r="BC90" s="217">
        <f t="shared" si="83"/>
        <v>-1.9066883562598547</v>
      </c>
      <c r="BD90" s="217">
        <f t="shared" si="84"/>
        <v>-1.4083126949197948</v>
      </c>
      <c r="BE90" s="217">
        <f t="shared" si="89"/>
        <v>23.496099384886215</v>
      </c>
      <c r="BF90" s="217">
        <f t="shared" si="89"/>
        <v>23.496099384877656</v>
      </c>
      <c r="BG90" s="217">
        <f t="shared" si="89"/>
        <v>23.496099385359969</v>
      </c>
      <c r="BH90" s="217">
        <f t="shared" si="89"/>
        <v>23.496099358176963</v>
      </c>
      <c r="BI90" s="217">
        <f t="shared" si="89"/>
        <v>23.496100890218223</v>
      </c>
      <c r="BJ90" s="217">
        <f t="shared" si="89"/>
        <v>23.496014599441967</v>
      </c>
      <c r="BK90" s="217">
        <f t="shared" si="89"/>
        <v>23.501064833528122</v>
      </c>
      <c r="BL90" s="217">
        <f t="shared" si="85"/>
        <v>23.765176914574099</v>
      </c>
      <c r="BM90" s="217"/>
      <c r="BN90" s="217"/>
      <c r="BO90" s="217"/>
      <c r="BP90" s="217"/>
      <c r="BQ90" s="217"/>
      <c r="BR90" s="217"/>
      <c r="BS90" s="217"/>
    </row>
    <row r="91" spans="1:71" s="222" customFormat="1" ht="12.95" customHeight="1">
      <c r="A91" s="86" t="s">
        <v>163</v>
      </c>
      <c r="B91" s="101" t="s">
        <v>83</v>
      </c>
      <c r="C91" s="89">
        <v>55259.429400000001</v>
      </c>
      <c r="D91" s="89">
        <v>4.0000000000000002E-4</v>
      </c>
      <c r="E91" s="297">
        <f t="shared" si="90"/>
        <v>6009.1405357778531</v>
      </c>
      <c r="F91" s="297">
        <f t="shared" si="110"/>
        <v>6009</v>
      </c>
      <c r="G91" s="222">
        <f t="shared" si="91"/>
        <v>5.1485693002177868E-2</v>
      </c>
      <c r="K91" s="222">
        <f t="shared" si="112"/>
        <v>5.1485693002177868E-2</v>
      </c>
      <c r="P91" s="291">
        <f t="shared" si="92"/>
        <v>1.5084072490572836E-2</v>
      </c>
      <c r="Q91" s="292">
        <f t="shared" si="93"/>
        <v>40240.929400000001</v>
      </c>
      <c r="R91" s="222">
        <f t="shared" si="94"/>
        <v>1.3250779758709041E-3</v>
      </c>
      <c r="S91" s="293">
        <v>1</v>
      </c>
      <c r="T91" s="222">
        <f t="shared" si="111"/>
        <v>1.3250779758709041E-3</v>
      </c>
      <c r="U91" s="221"/>
      <c r="Y91" s="222">
        <f t="shared" si="113"/>
        <v>1.6413228943573957E-2</v>
      </c>
      <c r="Z91" s="217">
        <f t="shared" si="95"/>
        <v>6009</v>
      </c>
      <c r="AA91" s="222">
        <f t="shared" si="96"/>
        <v>5.0156536549176747E-2</v>
      </c>
      <c r="AB91" s="222">
        <f t="shared" si="97"/>
        <v>1.6413228943573957E-2</v>
      </c>
      <c r="AC91" s="222">
        <f t="shared" si="98"/>
        <v>3.6401620511605032E-2</v>
      </c>
      <c r="AD91" s="222">
        <f t="shared" si="99"/>
        <v>1.3291564530011207E-3</v>
      </c>
      <c r="AE91" s="222">
        <f t="shared" si="100"/>
        <v>1.7666568765545205E-6</v>
      </c>
      <c r="AF91" s="217">
        <f t="shared" si="101"/>
        <v>3.6401620511605032E-2</v>
      </c>
      <c r="AG91" s="293">
        <f t="shared" si="102"/>
        <v>1.7666568765545205E-6</v>
      </c>
      <c r="AH91" s="217">
        <f t="shared" si="103"/>
        <v>3.5072464058603911E-2</v>
      </c>
      <c r="AI91" s="217">
        <f t="shared" si="104"/>
        <v>0.81057562545833328</v>
      </c>
      <c r="AJ91" s="217">
        <f t="shared" si="105"/>
        <v>0.34991503529591422</v>
      </c>
      <c r="AK91" s="217">
        <f t="shared" si="106"/>
        <v>-0.19192692470910164</v>
      </c>
      <c r="AL91" s="217">
        <f t="shared" si="107"/>
        <v>-2.3496322620055166</v>
      </c>
      <c r="AM91" s="217">
        <f t="shared" si="108"/>
        <v>-2.391984715716919</v>
      </c>
      <c r="AN91" s="222">
        <f t="shared" ref="AN91:AT100" si="114">$AU91+$AB$7*SIN(AO91)</f>
        <v>22.998704813865366</v>
      </c>
      <c r="AO91" s="222">
        <f t="shared" si="114"/>
        <v>22.998706734130085</v>
      </c>
      <c r="AP91" s="222">
        <f t="shared" si="114"/>
        <v>22.9986933972244</v>
      </c>
      <c r="AQ91" s="222">
        <f t="shared" si="114"/>
        <v>22.998786032484947</v>
      </c>
      <c r="AR91" s="222">
        <f t="shared" si="114"/>
        <v>22.998142888341537</v>
      </c>
      <c r="AS91" s="222">
        <f t="shared" si="114"/>
        <v>23.002621689215275</v>
      </c>
      <c r="AT91" s="222">
        <f t="shared" si="114"/>
        <v>22.97206136194723</v>
      </c>
      <c r="AU91" s="222">
        <f t="shared" si="109"/>
        <v>23.22671219902362</v>
      </c>
      <c r="AV91" s="217"/>
      <c r="AW91" s="217">
        <v>8750</v>
      </c>
      <c r="AX91" s="217">
        <f t="shared" si="78"/>
        <v>8.09179827624944E-2</v>
      </c>
      <c r="AY91" s="217">
        <f t="shared" si="79"/>
        <v>2.1653764112213154E-2</v>
      </c>
      <c r="AZ91" s="217">
        <f t="shared" si="80"/>
        <v>5.9264218650281246E-2</v>
      </c>
      <c r="BA91" s="217">
        <f t="shared" si="81"/>
        <v>0.92420010881418191</v>
      </c>
      <c r="BB91" s="217">
        <f t="shared" si="82"/>
        <v>0.75219323020517825</v>
      </c>
      <c r="BC91" s="217">
        <f t="shared" si="83"/>
        <v>-1.855728471018413</v>
      </c>
      <c r="BD91" s="217">
        <f t="shared" si="84"/>
        <v>-1.3349151377910546</v>
      </c>
      <c r="BE91" s="217">
        <f t="shared" si="89"/>
        <v>23.549576663177422</v>
      </c>
      <c r="BF91" s="217">
        <f t="shared" si="89"/>
        <v>23.549576663177419</v>
      </c>
      <c r="BG91" s="217">
        <f t="shared" si="89"/>
        <v>23.549576663178126</v>
      </c>
      <c r="BH91" s="217">
        <f t="shared" si="89"/>
        <v>23.549576662966356</v>
      </c>
      <c r="BI91" s="217">
        <f t="shared" si="89"/>
        <v>23.549576726462945</v>
      </c>
      <c r="BJ91" s="217">
        <f t="shared" si="89"/>
        <v>23.549557702438804</v>
      </c>
      <c r="BK91" s="217">
        <f t="shared" si="89"/>
        <v>23.55843130270507</v>
      </c>
      <c r="BL91" s="217">
        <f t="shared" si="85"/>
        <v>23.819217933798356</v>
      </c>
      <c r="BM91" s="217"/>
      <c r="BN91" s="217"/>
      <c r="BO91" s="217"/>
      <c r="BP91" s="217"/>
      <c r="BQ91" s="217"/>
      <c r="BR91" s="217"/>
      <c r="BS91" s="217"/>
    </row>
    <row r="92" spans="1:71" s="222" customFormat="1" ht="12.95" customHeight="1">
      <c r="A92" s="86" t="s">
        <v>163</v>
      </c>
      <c r="B92" s="101" t="s">
        <v>83</v>
      </c>
      <c r="C92" s="89">
        <v>55479.612849999998</v>
      </c>
      <c r="D92" s="89">
        <v>2.9999999999999997E-4</v>
      </c>
      <c r="E92" s="297">
        <f t="shared" si="90"/>
        <v>6610.155120831394</v>
      </c>
      <c r="F92" s="297">
        <f t="shared" si="110"/>
        <v>6610</v>
      </c>
      <c r="G92" s="222">
        <f t="shared" si="91"/>
        <v>5.6828970002243295E-2</v>
      </c>
      <c r="K92" s="222">
        <f t="shared" si="112"/>
        <v>5.6828970002243295E-2</v>
      </c>
      <c r="P92" s="291">
        <f t="shared" si="92"/>
        <v>1.5791314751881211E-2</v>
      </c>
      <c r="Q92" s="292">
        <f t="shared" si="93"/>
        <v>40461.112849999998</v>
      </c>
      <c r="R92" s="222">
        <f t="shared" si="94"/>
        <v>1.6840891484475708E-3</v>
      </c>
      <c r="S92" s="293">
        <v>1</v>
      </c>
      <c r="T92" s="222">
        <f t="shared" si="111"/>
        <v>1.6840891484475708E-3</v>
      </c>
      <c r="U92" s="221"/>
      <c r="Y92" s="222">
        <f t="shared" si="113"/>
        <v>1.5552100209216428E-2</v>
      </c>
      <c r="Z92" s="217">
        <f t="shared" si="95"/>
        <v>6610</v>
      </c>
      <c r="AA92" s="222">
        <f t="shared" si="96"/>
        <v>5.7068184544908078E-2</v>
      </c>
      <c r="AB92" s="222">
        <f t="shared" si="97"/>
        <v>1.5552100209216428E-2</v>
      </c>
      <c r="AC92" s="222">
        <f t="shared" si="98"/>
        <v>4.1037655250362085E-2</v>
      </c>
      <c r="AD92" s="222">
        <f t="shared" si="99"/>
        <v>-2.3921454266478265E-4</v>
      </c>
      <c r="AE92" s="222">
        <f t="shared" si="100"/>
        <v>5.7223597422321116E-8</v>
      </c>
      <c r="AF92" s="217">
        <f t="shared" si="101"/>
        <v>4.1037655250362085E-2</v>
      </c>
      <c r="AG92" s="293">
        <f t="shared" si="102"/>
        <v>5.7223597422321116E-8</v>
      </c>
      <c r="AH92" s="217">
        <f t="shared" si="103"/>
        <v>4.1276869793026867E-2</v>
      </c>
      <c r="AI92" s="217">
        <f t="shared" si="104"/>
        <v>0.83023767605249277</v>
      </c>
      <c r="AJ92" s="217">
        <f t="shared" si="105"/>
        <v>0.43978413433228203</v>
      </c>
      <c r="AK92" s="217">
        <f t="shared" si="106"/>
        <v>-0.20951919116571741</v>
      </c>
      <c r="AL92" s="217">
        <f t="shared" si="107"/>
        <v>-2.2517543635579487</v>
      </c>
      <c r="AM92" s="217">
        <f t="shared" si="108"/>
        <v>-2.0972981873388612</v>
      </c>
      <c r="AN92" s="222">
        <f t="shared" si="114"/>
        <v>23.113614930507527</v>
      </c>
      <c r="AO92" s="222">
        <f t="shared" si="114"/>
        <v>23.113615451842026</v>
      </c>
      <c r="AP92" s="222">
        <f t="shared" si="114"/>
        <v>23.113610991736291</v>
      </c>
      <c r="AQ92" s="222">
        <f t="shared" si="114"/>
        <v>23.113649150039706</v>
      </c>
      <c r="AR92" s="222">
        <f t="shared" si="114"/>
        <v>23.113322785572688</v>
      </c>
      <c r="AS92" s="222">
        <f t="shared" si="114"/>
        <v>23.116121343479211</v>
      </c>
      <c r="AT92" s="222">
        <f t="shared" si="114"/>
        <v>23.092628842788258</v>
      </c>
      <c r="AU92" s="222">
        <f t="shared" si="109"/>
        <v>23.35662680923873</v>
      </c>
      <c r="AV92" s="217"/>
      <c r="AW92" s="217">
        <v>9000</v>
      </c>
      <c r="AX92" s="217">
        <f t="shared" si="78"/>
        <v>8.3454368987977326E-2</v>
      </c>
      <c r="AY92" s="217">
        <f t="shared" si="79"/>
        <v>2.267927368621004E-2</v>
      </c>
      <c r="AZ92" s="217">
        <f t="shared" si="80"/>
        <v>6.0775095301767286E-2</v>
      </c>
      <c r="BA92" s="217">
        <f t="shared" si="81"/>
        <v>0.93787338217786342</v>
      </c>
      <c r="BB92" s="217">
        <f t="shared" si="82"/>
        <v>0.7857086612910209</v>
      </c>
      <c r="BC92" s="217">
        <f t="shared" si="83"/>
        <v>-1.8032717755703869</v>
      </c>
      <c r="BD92" s="217">
        <f t="shared" si="84"/>
        <v>-1.2644006425139349</v>
      </c>
      <c r="BE92" s="217">
        <f t="shared" ref="BE92:BK101" si="115">$BL92+$AB$7*SIN(BF92)</f>
        <v>23.603833605475032</v>
      </c>
      <c r="BF92" s="217">
        <f t="shared" si="115"/>
        <v>23.603833605477696</v>
      </c>
      <c r="BG92" s="217">
        <f t="shared" si="115"/>
        <v>23.60383360571382</v>
      </c>
      <c r="BH92" s="217">
        <f t="shared" si="115"/>
        <v>23.603833626623629</v>
      </c>
      <c r="BI92" s="217">
        <f t="shared" si="115"/>
        <v>23.603835478238899</v>
      </c>
      <c r="BJ92" s="217">
        <f t="shared" si="115"/>
        <v>23.603999120291107</v>
      </c>
      <c r="BK92" s="217">
        <f t="shared" si="115"/>
        <v>23.616559196107378</v>
      </c>
      <c r="BL92" s="217">
        <f t="shared" si="85"/>
        <v>23.87325895302261</v>
      </c>
      <c r="BM92" s="217"/>
      <c r="BN92" s="217"/>
      <c r="BO92" s="217"/>
      <c r="BP92" s="217"/>
      <c r="BQ92" s="217"/>
      <c r="BR92" s="217"/>
      <c r="BS92" s="217"/>
    </row>
    <row r="93" spans="1:71" s="222" customFormat="1" ht="12.95" customHeight="1">
      <c r="A93" s="86" t="s">
        <v>163</v>
      </c>
      <c r="B93" s="101" t="s">
        <v>83</v>
      </c>
      <c r="C93" s="89">
        <v>55479.61292</v>
      </c>
      <c r="D93" s="89">
        <v>2.0000000000000001E-4</v>
      </c>
      <c r="E93" s="297">
        <f t="shared" si="90"/>
        <v>6610.1553119039845</v>
      </c>
      <c r="F93" s="297">
        <f t="shared" si="110"/>
        <v>6610</v>
      </c>
      <c r="G93" s="222">
        <f t="shared" si="91"/>
        <v>5.6898970004112925E-2</v>
      </c>
      <c r="K93" s="222">
        <f t="shared" si="112"/>
        <v>5.6898970004112925E-2</v>
      </c>
      <c r="P93" s="291">
        <f t="shared" si="92"/>
        <v>1.5791314751881211E-2</v>
      </c>
      <c r="Q93" s="292">
        <f t="shared" si="93"/>
        <v>40461.11292</v>
      </c>
      <c r="R93" s="222">
        <f t="shared" si="94"/>
        <v>1.6898393203363337E-3</v>
      </c>
      <c r="S93" s="293">
        <v>1</v>
      </c>
      <c r="T93" s="222">
        <f t="shared" si="111"/>
        <v>1.6898393203363337E-3</v>
      </c>
      <c r="U93" s="221"/>
      <c r="Y93" s="222">
        <f t="shared" si="113"/>
        <v>1.5622100211086058E-2</v>
      </c>
      <c r="Z93" s="217">
        <f t="shared" si="95"/>
        <v>6610</v>
      </c>
      <c r="AA93" s="222">
        <f t="shared" si="96"/>
        <v>5.7068184544908078E-2</v>
      </c>
      <c r="AB93" s="222">
        <f t="shared" si="97"/>
        <v>1.5622100211086058E-2</v>
      </c>
      <c r="AC93" s="222">
        <f t="shared" si="98"/>
        <v>4.1107655252231715E-2</v>
      </c>
      <c r="AD93" s="222">
        <f t="shared" si="99"/>
        <v>-1.6921454079515258E-4</v>
      </c>
      <c r="AE93" s="222">
        <f t="shared" si="100"/>
        <v>2.8633560816514356E-8</v>
      </c>
      <c r="AF93" s="217">
        <f t="shared" si="101"/>
        <v>4.1107655252231715E-2</v>
      </c>
      <c r="AG93" s="293">
        <f t="shared" si="102"/>
        <v>2.8633560816514356E-8</v>
      </c>
      <c r="AH93" s="217">
        <f t="shared" si="103"/>
        <v>4.1276869793026867E-2</v>
      </c>
      <c r="AI93" s="217">
        <f t="shared" si="104"/>
        <v>0.83023767605249277</v>
      </c>
      <c r="AJ93" s="217">
        <f t="shared" si="105"/>
        <v>0.43978413433228203</v>
      </c>
      <c r="AK93" s="217">
        <f t="shared" si="106"/>
        <v>-0.20951919116571741</v>
      </c>
      <c r="AL93" s="217">
        <f t="shared" si="107"/>
        <v>-2.2517543635579487</v>
      </c>
      <c r="AM93" s="217">
        <f t="shared" si="108"/>
        <v>-2.0972981873388612</v>
      </c>
      <c r="AN93" s="222">
        <f t="shared" si="114"/>
        <v>23.113614930507527</v>
      </c>
      <c r="AO93" s="222">
        <f t="shared" si="114"/>
        <v>23.113615451842026</v>
      </c>
      <c r="AP93" s="222">
        <f t="shared" si="114"/>
        <v>23.113610991736291</v>
      </c>
      <c r="AQ93" s="222">
        <f t="shared" si="114"/>
        <v>23.113649150039706</v>
      </c>
      <c r="AR93" s="222">
        <f t="shared" si="114"/>
        <v>23.113322785572688</v>
      </c>
      <c r="AS93" s="222">
        <f t="shared" si="114"/>
        <v>23.116121343479211</v>
      </c>
      <c r="AT93" s="222">
        <f t="shared" si="114"/>
        <v>23.092628842788258</v>
      </c>
      <c r="AU93" s="222">
        <f t="shared" si="109"/>
        <v>23.35662680923873</v>
      </c>
      <c r="AV93" s="217"/>
      <c r="AW93" s="217">
        <v>9250</v>
      </c>
      <c r="AX93" s="217">
        <f t="shared" si="78"/>
        <v>8.5901756444221128E-2</v>
      </c>
      <c r="AY93" s="217">
        <f t="shared" si="79"/>
        <v>2.3776047694206694E-2</v>
      </c>
      <c r="AZ93" s="217">
        <f t="shared" si="80"/>
        <v>6.2125708750014434E-2</v>
      </c>
      <c r="BA93" s="217">
        <f t="shared" si="81"/>
        <v>0.95213841845998559</v>
      </c>
      <c r="BB93" s="217">
        <f t="shared" si="82"/>
        <v>0.81797596081997181</v>
      </c>
      <c r="BC93" s="217">
        <f t="shared" si="83"/>
        <v>-1.7492290239437147</v>
      </c>
      <c r="BD93" s="217">
        <f t="shared" si="84"/>
        <v>-1.1964838541402576</v>
      </c>
      <c r="BE93" s="217">
        <f t="shared" si="115"/>
        <v>23.65890465548237</v>
      </c>
      <c r="BF93" s="217">
        <f t="shared" si="115"/>
        <v>23.658904655694677</v>
      </c>
      <c r="BG93" s="217">
        <f t="shared" si="115"/>
        <v>23.658904663827354</v>
      </c>
      <c r="BH93" s="217">
        <f t="shared" si="115"/>
        <v>23.658904975359142</v>
      </c>
      <c r="BI93" s="217">
        <f t="shared" si="115"/>
        <v>23.658916908201693</v>
      </c>
      <c r="BJ93" s="217">
        <f t="shared" si="115"/>
        <v>23.659372884389811</v>
      </c>
      <c r="BK93" s="217">
        <f t="shared" si="115"/>
        <v>23.675436581202337</v>
      </c>
      <c r="BL93" s="217">
        <f t="shared" si="85"/>
        <v>23.927299972246864</v>
      </c>
      <c r="BM93" s="217"/>
      <c r="BN93" s="217"/>
      <c r="BO93" s="217"/>
      <c r="BP93" s="217"/>
      <c r="BQ93" s="217"/>
      <c r="BR93" s="217"/>
      <c r="BS93" s="217"/>
    </row>
    <row r="94" spans="1:71" s="222" customFormat="1" ht="12.95" customHeight="1">
      <c r="A94" s="86" t="s">
        <v>163</v>
      </c>
      <c r="B94" s="101" t="s">
        <v>83</v>
      </c>
      <c r="C94" s="89">
        <v>55479.613239999999</v>
      </c>
      <c r="D94" s="89">
        <v>2.0000000000000001E-4</v>
      </c>
      <c r="E94" s="297">
        <f t="shared" si="90"/>
        <v>6610.1561853786561</v>
      </c>
      <c r="F94" s="297">
        <f t="shared" si="110"/>
        <v>6610</v>
      </c>
      <c r="G94" s="222">
        <f t="shared" si="91"/>
        <v>5.7218970003305003E-2</v>
      </c>
      <c r="K94" s="222">
        <f t="shared" si="112"/>
        <v>5.7218970003305003E-2</v>
      </c>
      <c r="O94" s="222">
        <f t="shared" ref="O94:O155" ca="1" si="116">+C$11+C$12*F94</f>
        <v>6.7671974633389226E-2</v>
      </c>
      <c r="P94" s="291">
        <f t="shared" si="92"/>
        <v>1.5791314751881211E-2</v>
      </c>
      <c r="Q94" s="292">
        <f t="shared" si="93"/>
        <v>40461.113239999999</v>
      </c>
      <c r="R94" s="222">
        <f t="shared" si="94"/>
        <v>1.7162506196308214E-3</v>
      </c>
      <c r="S94" s="293">
        <v>1</v>
      </c>
      <c r="T94" s="222">
        <f t="shared" si="111"/>
        <v>1.7162506196308214E-3</v>
      </c>
      <c r="U94" s="221"/>
      <c r="Y94" s="222">
        <f t="shared" si="113"/>
        <v>1.5942100210278136E-2</v>
      </c>
      <c r="Z94" s="217">
        <f t="shared" si="95"/>
        <v>6610</v>
      </c>
      <c r="AA94" s="222">
        <f t="shared" si="96"/>
        <v>5.7068184544908078E-2</v>
      </c>
      <c r="AB94" s="222">
        <f t="shared" si="97"/>
        <v>1.5942100210278136E-2</v>
      </c>
      <c r="AC94" s="222">
        <f t="shared" si="98"/>
        <v>4.1427655251423792E-2</v>
      </c>
      <c r="AD94" s="222">
        <f t="shared" si="99"/>
        <v>1.5078545839692509E-4</v>
      </c>
      <c r="AE94" s="222">
        <f t="shared" si="100"/>
        <v>2.2736254463970828E-8</v>
      </c>
      <c r="AF94" s="217">
        <f t="shared" si="101"/>
        <v>4.1427655251423792E-2</v>
      </c>
      <c r="AG94" s="293">
        <f t="shared" si="102"/>
        <v>2.2736254463970828E-8</v>
      </c>
      <c r="AH94" s="217">
        <f t="shared" si="103"/>
        <v>4.1276869793026867E-2</v>
      </c>
      <c r="AI94" s="217">
        <f t="shared" si="104"/>
        <v>0.83023767605249277</v>
      </c>
      <c r="AJ94" s="217">
        <f t="shared" si="105"/>
        <v>0.43978413433228203</v>
      </c>
      <c r="AK94" s="217">
        <f t="shared" si="106"/>
        <v>-0.20951919116571741</v>
      </c>
      <c r="AL94" s="217">
        <f t="shared" si="107"/>
        <v>-2.2517543635579487</v>
      </c>
      <c r="AM94" s="217">
        <f t="shared" si="108"/>
        <v>-2.0972981873388612</v>
      </c>
      <c r="AN94" s="222">
        <f t="shared" si="114"/>
        <v>23.113614930507527</v>
      </c>
      <c r="AO94" s="222">
        <f t="shared" si="114"/>
        <v>23.113615451842026</v>
      </c>
      <c r="AP94" s="222">
        <f t="shared" si="114"/>
        <v>23.113610991736291</v>
      </c>
      <c r="AQ94" s="222">
        <f t="shared" si="114"/>
        <v>23.113649150039706</v>
      </c>
      <c r="AR94" s="222">
        <f t="shared" si="114"/>
        <v>23.113322785572688</v>
      </c>
      <c r="AS94" s="222">
        <f t="shared" si="114"/>
        <v>23.116121343479211</v>
      </c>
      <c r="AT94" s="222">
        <f t="shared" si="114"/>
        <v>23.092628842788258</v>
      </c>
      <c r="AU94" s="222">
        <f t="shared" si="109"/>
        <v>23.35662680923873</v>
      </c>
      <c r="AV94" s="217"/>
      <c r="AW94" s="217">
        <v>9500</v>
      </c>
      <c r="AX94" s="217">
        <f t="shared" si="78"/>
        <v>8.8248454952922287E-2</v>
      </c>
      <c r="AY94" s="217">
        <f t="shared" si="79"/>
        <v>2.4944086136203109E-2</v>
      </c>
      <c r="AZ94" s="217">
        <f t="shared" si="80"/>
        <v>6.3304368816719178E-2</v>
      </c>
      <c r="BA94" s="217">
        <f t="shared" si="81"/>
        <v>0.96699232292471626</v>
      </c>
      <c r="BB94" s="217">
        <f t="shared" si="82"/>
        <v>0.84874351977000162</v>
      </c>
      <c r="BC94" s="217">
        <f t="shared" si="83"/>
        <v>-1.6935079981744419</v>
      </c>
      <c r="BD94" s="217">
        <f t="shared" si="84"/>
        <v>-1.1309079485427671</v>
      </c>
      <c r="BE94" s="217">
        <f t="shared" si="115"/>
        <v>23.714824244280525</v>
      </c>
      <c r="BF94" s="217">
        <f t="shared" si="115"/>
        <v>23.714824246701184</v>
      </c>
      <c r="BG94" s="217">
        <f t="shared" si="115"/>
        <v>23.714824305647674</v>
      </c>
      <c r="BH94" s="217">
        <f t="shared" si="115"/>
        <v>23.714825741072389</v>
      </c>
      <c r="BI94" s="217">
        <f t="shared" si="115"/>
        <v>23.714860691428669</v>
      </c>
      <c r="BJ94" s="217">
        <f t="shared" si="115"/>
        <v>23.715709245780921</v>
      </c>
      <c r="BK94" s="217">
        <f t="shared" si="115"/>
        <v>23.735049337150553</v>
      </c>
      <c r="BL94" s="217">
        <f t="shared" si="85"/>
        <v>23.981340991471122</v>
      </c>
      <c r="BM94" s="217"/>
      <c r="BN94" s="217"/>
      <c r="BO94" s="217"/>
      <c r="BP94" s="217"/>
      <c r="BQ94" s="217"/>
      <c r="BR94" s="217"/>
      <c r="BS94" s="217"/>
    </row>
    <row r="95" spans="1:71" s="222" customFormat="1" ht="12.95" customHeight="1">
      <c r="A95" s="86" t="s">
        <v>163</v>
      </c>
      <c r="B95" s="101" t="s">
        <v>83</v>
      </c>
      <c r="C95" s="89">
        <v>55479.613579999997</v>
      </c>
      <c r="D95" s="89">
        <v>1E-4</v>
      </c>
      <c r="E95" s="297">
        <f t="shared" si="90"/>
        <v>6610.1571134454935</v>
      </c>
      <c r="F95" s="297">
        <f t="shared" si="110"/>
        <v>6610</v>
      </c>
      <c r="G95" s="222">
        <f t="shared" si="91"/>
        <v>5.7558970001991838E-2</v>
      </c>
      <c r="K95" s="222">
        <f t="shared" si="112"/>
        <v>5.7558970001991838E-2</v>
      </c>
      <c r="O95" s="222">
        <f t="shared" ca="1" si="116"/>
        <v>6.7671974633389226E-2</v>
      </c>
      <c r="P95" s="291">
        <f t="shared" si="92"/>
        <v>1.5791314751881211E-2</v>
      </c>
      <c r="Q95" s="292">
        <f t="shared" si="93"/>
        <v>40461.113579999997</v>
      </c>
      <c r="R95" s="222">
        <f t="shared" si="94"/>
        <v>1.7445370250920938E-3</v>
      </c>
      <c r="S95" s="293">
        <v>1</v>
      </c>
      <c r="T95" s="222">
        <f t="shared" si="111"/>
        <v>1.7445370250920938E-3</v>
      </c>
      <c r="U95" s="221"/>
      <c r="Y95" s="222">
        <f t="shared" si="113"/>
        <v>1.6282100208964971E-2</v>
      </c>
      <c r="Z95" s="217">
        <f t="shared" si="95"/>
        <v>6610</v>
      </c>
      <c r="AA95" s="222">
        <f t="shared" si="96"/>
        <v>5.7068184544908078E-2</v>
      </c>
      <c r="AB95" s="222">
        <f t="shared" si="97"/>
        <v>1.6282100208964971E-2</v>
      </c>
      <c r="AC95" s="222">
        <f t="shared" si="98"/>
        <v>4.1767655250110627E-2</v>
      </c>
      <c r="AD95" s="222">
        <f t="shared" si="99"/>
        <v>4.9078545708376026E-4</v>
      </c>
      <c r="AE95" s="222">
        <f t="shared" si="100"/>
        <v>2.408703648849155E-7</v>
      </c>
      <c r="AF95" s="217">
        <f t="shared" si="101"/>
        <v>4.1767655250110627E-2</v>
      </c>
      <c r="AG95" s="293">
        <f t="shared" si="102"/>
        <v>2.408703648849155E-7</v>
      </c>
      <c r="AH95" s="217">
        <f t="shared" si="103"/>
        <v>4.1276869793026867E-2</v>
      </c>
      <c r="AI95" s="217">
        <f t="shared" si="104"/>
        <v>0.83023767605249277</v>
      </c>
      <c r="AJ95" s="217">
        <f t="shared" si="105"/>
        <v>0.43978413433228203</v>
      </c>
      <c r="AK95" s="217">
        <f t="shared" si="106"/>
        <v>-0.20951919116571741</v>
      </c>
      <c r="AL95" s="217">
        <f t="shared" si="107"/>
        <v>-2.2517543635579487</v>
      </c>
      <c r="AM95" s="217">
        <f t="shared" si="108"/>
        <v>-2.0972981873388612</v>
      </c>
      <c r="AN95" s="222">
        <f t="shared" si="114"/>
        <v>23.113614930507527</v>
      </c>
      <c r="AO95" s="222">
        <f t="shared" si="114"/>
        <v>23.113615451842026</v>
      </c>
      <c r="AP95" s="222">
        <f t="shared" si="114"/>
        <v>23.113610991736291</v>
      </c>
      <c r="AQ95" s="222">
        <f t="shared" si="114"/>
        <v>23.113649150039706</v>
      </c>
      <c r="AR95" s="222">
        <f t="shared" si="114"/>
        <v>23.113322785572688</v>
      </c>
      <c r="AS95" s="222">
        <f t="shared" si="114"/>
        <v>23.116121343479211</v>
      </c>
      <c r="AT95" s="222">
        <f t="shared" si="114"/>
        <v>23.092628842788258</v>
      </c>
      <c r="AU95" s="222">
        <f t="shared" si="109"/>
        <v>23.35662680923873</v>
      </c>
      <c r="AV95" s="217"/>
      <c r="AW95" s="217">
        <v>9750</v>
      </c>
      <c r="AX95" s="217">
        <f t="shared" si="78"/>
        <v>9.0482392917216992E-2</v>
      </c>
      <c r="AY95" s="217">
        <f t="shared" si="79"/>
        <v>2.6183389012199278E-2</v>
      </c>
      <c r="AZ95" s="217">
        <f t="shared" si="80"/>
        <v>6.4299003905017721E-2</v>
      </c>
      <c r="BA95" s="217">
        <f t="shared" si="81"/>
        <v>0.98242572504586256</v>
      </c>
      <c r="BB95" s="217">
        <f t="shared" si="82"/>
        <v>0.87772743872211312</v>
      </c>
      <c r="BC95" s="217">
        <f t="shared" si="83"/>
        <v>-1.6360140667656602</v>
      </c>
      <c r="BD95" s="217">
        <f t="shared" si="84"/>
        <v>-1.0674408145549998</v>
      </c>
      <c r="BE95" s="217">
        <f t="shared" si="115"/>
        <v>23.771626452905917</v>
      </c>
      <c r="BF95" s="217">
        <f t="shared" si="115"/>
        <v>23.771626466139963</v>
      </c>
      <c r="BG95" s="217">
        <f t="shared" si="115"/>
        <v>23.771626701916045</v>
      </c>
      <c r="BH95" s="217">
        <f t="shared" si="115"/>
        <v>23.771630902427905</v>
      </c>
      <c r="BI95" s="217">
        <f t="shared" si="115"/>
        <v>23.771705723523127</v>
      </c>
      <c r="BJ95" s="217">
        <f t="shared" si="115"/>
        <v>23.773034086945444</v>
      </c>
      <c r="BK95" s="217">
        <f t="shared" si="115"/>
        <v>23.795381196034821</v>
      </c>
      <c r="BL95" s="217">
        <f t="shared" si="85"/>
        <v>24.035382010695375</v>
      </c>
      <c r="BM95" s="217"/>
      <c r="BN95" s="217"/>
      <c r="BO95" s="217"/>
      <c r="BP95" s="217"/>
      <c r="BQ95" s="217"/>
      <c r="BR95" s="217"/>
      <c r="BS95" s="217"/>
    </row>
    <row r="96" spans="1:71" s="222" customFormat="1" ht="12.95" customHeight="1">
      <c r="A96" s="86" t="s">
        <v>164</v>
      </c>
      <c r="B96" s="101" t="s">
        <v>146</v>
      </c>
      <c r="C96" s="89">
        <v>55508.920599999998</v>
      </c>
      <c r="D96" s="89">
        <v>5.0000000000000001E-4</v>
      </c>
      <c r="E96" s="297">
        <f t="shared" si="90"/>
        <v>6690.1538001376866</v>
      </c>
      <c r="F96" s="297">
        <f t="shared" si="110"/>
        <v>6690</v>
      </c>
      <c r="G96" s="222">
        <f t="shared" si="91"/>
        <v>5.6345129996770993E-2</v>
      </c>
      <c r="K96" s="222">
        <f t="shared" si="112"/>
        <v>5.6345129996770993E-2</v>
      </c>
      <c r="O96" s="222">
        <f t="shared" ca="1" si="116"/>
        <v>6.7923071078695899E-2</v>
      </c>
      <c r="P96" s="291">
        <f t="shared" si="92"/>
        <v>1.5916516707528895E-2</v>
      </c>
      <c r="Q96" s="292">
        <f t="shared" si="93"/>
        <v>40490.420599999998</v>
      </c>
      <c r="R96" s="222">
        <f t="shared" si="94"/>
        <v>1.6344727724910827E-3</v>
      </c>
      <c r="S96" s="293">
        <v>1</v>
      </c>
      <c r="T96" s="222">
        <f t="shared" si="111"/>
        <v>1.6344727724910827E-3</v>
      </c>
      <c r="U96" s="221"/>
      <c r="Y96" s="222">
        <f t="shared" si="113"/>
        <v>1.4270817255730532E-2</v>
      </c>
      <c r="Z96" s="217">
        <f t="shared" si="95"/>
        <v>6690</v>
      </c>
      <c r="AA96" s="222">
        <f t="shared" si="96"/>
        <v>5.7990829448569356E-2</v>
      </c>
      <c r="AB96" s="222">
        <f t="shared" si="97"/>
        <v>1.4270817255730532E-2</v>
      </c>
      <c r="AC96" s="222">
        <f t="shared" si="98"/>
        <v>4.0428613289242098E-2</v>
      </c>
      <c r="AD96" s="222">
        <f t="shared" si="99"/>
        <v>-1.6456994517983631E-3</v>
      </c>
      <c r="AE96" s="222">
        <f t="shared" si="100"/>
        <v>2.708326685649433E-6</v>
      </c>
      <c r="AF96" s="217">
        <f t="shared" si="101"/>
        <v>4.0428613289242098E-2</v>
      </c>
      <c r="AG96" s="293">
        <f t="shared" si="102"/>
        <v>2.708326685649433E-6</v>
      </c>
      <c r="AH96" s="217">
        <f t="shared" si="103"/>
        <v>4.2074312741040461E-2</v>
      </c>
      <c r="AI96" s="217">
        <f t="shared" si="104"/>
        <v>0.83305925791911029</v>
      </c>
      <c r="AJ96" s="217">
        <f t="shared" si="105"/>
        <v>0.4517741079786699</v>
      </c>
      <c r="AK96" s="217">
        <f t="shared" si="106"/>
        <v>-0.21177423528908487</v>
      </c>
      <c r="AL96" s="217">
        <f t="shared" si="107"/>
        <v>-2.2383597103175656</v>
      </c>
      <c r="AM96" s="217">
        <f t="shared" si="108"/>
        <v>-2.0616419055035489</v>
      </c>
      <c r="AN96" s="222">
        <f t="shared" si="114"/>
        <v>23.129124489099709</v>
      </c>
      <c r="AO96" s="222">
        <f t="shared" si="114"/>
        <v>23.129124911553287</v>
      </c>
      <c r="AP96" s="222">
        <f t="shared" si="114"/>
        <v>23.12912117650982</v>
      </c>
      <c r="AQ96" s="222">
        <f t="shared" si="114"/>
        <v>23.129154200237487</v>
      </c>
      <c r="AR96" s="222">
        <f t="shared" si="114"/>
        <v>23.128862299709617</v>
      </c>
      <c r="AS96" s="222">
        <f t="shared" si="114"/>
        <v>23.131448865450274</v>
      </c>
      <c r="AT96" s="222">
        <f t="shared" si="114"/>
        <v>23.109010743514531</v>
      </c>
      <c r="AU96" s="222">
        <f t="shared" si="109"/>
        <v>23.373919935390493</v>
      </c>
      <c r="AV96" s="217"/>
      <c r="AW96" s="217">
        <v>10000</v>
      </c>
      <c r="AX96" s="217">
        <f t="shared" si="78"/>
        <v>9.2591170914507109E-2</v>
      </c>
      <c r="AY96" s="217">
        <f t="shared" si="79"/>
        <v>2.7493956322195222E-2</v>
      </c>
      <c r="AZ96" s="217">
        <f t="shared" si="80"/>
        <v>6.5097214592311894E-2</v>
      </c>
      <c r="BA96" s="217">
        <f t="shared" si="81"/>
        <v>0.99842123485410061</v>
      </c>
      <c r="BB96" s="217">
        <f t="shared" si="82"/>
        <v>0.90460907995945539</v>
      </c>
      <c r="BC96" s="217">
        <f t="shared" si="83"/>
        <v>-1.5766509699207458</v>
      </c>
      <c r="BD96" s="217">
        <f t="shared" si="84"/>
        <v>-1.0058718486875071</v>
      </c>
      <c r="BE96" s="217">
        <f t="shared" si="115"/>
        <v>23.829344591818504</v>
      </c>
      <c r="BF96" s="217">
        <f t="shared" si="115"/>
        <v>23.829344640453787</v>
      </c>
      <c r="BG96" s="217">
        <f t="shared" si="115"/>
        <v>23.829345323041181</v>
      </c>
      <c r="BH96" s="217">
        <f t="shared" si="115"/>
        <v>23.829354902852391</v>
      </c>
      <c r="BI96" s="217">
        <f t="shared" si="115"/>
        <v>23.829489315929827</v>
      </c>
      <c r="BJ96" s="217">
        <f t="shared" si="115"/>
        <v>23.831368346693306</v>
      </c>
      <c r="BK96" s="217">
        <f t="shared" si="115"/>
        <v>23.856413790357955</v>
      </c>
      <c r="BL96" s="217">
        <f t="shared" si="85"/>
        <v>24.089423029919629</v>
      </c>
      <c r="BM96" s="217"/>
      <c r="BN96" s="217"/>
      <c r="BO96" s="217"/>
      <c r="BP96" s="217"/>
      <c r="BQ96" s="217"/>
      <c r="BR96" s="217"/>
      <c r="BS96" s="217"/>
    </row>
    <row r="97" spans="1:71" s="222" customFormat="1" ht="12.95" customHeight="1">
      <c r="A97" s="86" t="s">
        <v>169</v>
      </c>
      <c r="B97" s="101" t="s">
        <v>83</v>
      </c>
      <c r="C97" s="89">
        <v>55819.598910000001</v>
      </c>
      <c r="D97" s="89">
        <v>2.9999999999999997E-4</v>
      </c>
      <c r="E97" s="297">
        <f t="shared" si="90"/>
        <v>7538.183911255438</v>
      </c>
      <c r="F97" s="297">
        <f t="shared" si="110"/>
        <v>7538</v>
      </c>
      <c r="G97" s="222">
        <f t="shared" si="91"/>
        <v>6.737642599910032E-2</v>
      </c>
      <c r="K97" s="222">
        <f t="shared" si="112"/>
        <v>6.737642599910032E-2</v>
      </c>
      <c r="O97" s="222">
        <f t="shared" ca="1" si="116"/>
        <v>7.0584693398946699E-2</v>
      </c>
      <c r="P97" s="291">
        <f t="shared" si="92"/>
        <v>1.7692306387390416E-2</v>
      </c>
      <c r="Q97" s="292">
        <f t="shared" si="93"/>
        <v>40801.098910000001</v>
      </c>
      <c r="R97" s="222">
        <f t="shared" si="94"/>
        <v>2.4685117415906969E-3</v>
      </c>
      <c r="S97" s="293">
        <v>1</v>
      </c>
      <c r="T97" s="222">
        <f t="shared" si="111"/>
        <v>2.4685117415906969E-3</v>
      </c>
      <c r="U97" s="221"/>
      <c r="Y97" s="222">
        <f t="shared" si="113"/>
        <v>1.7357761516596099E-2</v>
      </c>
      <c r="Z97" s="217">
        <f t="shared" si="95"/>
        <v>7538</v>
      </c>
      <c r="AA97" s="222">
        <f t="shared" si="96"/>
        <v>6.7710970869894638E-2</v>
      </c>
      <c r="AB97" s="222">
        <f t="shared" si="97"/>
        <v>1.7357761516596099E-2</v>
      </c>
      <c r="AC97" s="222">
        <f t="shared" si="98"/>
        <v>4.9684119611709904E-2</v>
      </c>
      <c r="AD97" s="222">
        <f t="shared" si="99"/>
        <v>-3.3454487079431772E-4</v>
      </c>
      <c r="AE97" s="222">
        <f t="shared" si="100"/>
        <v>1.1192027057478674E-7</v>
      </c>
      <c r="AF97" s="217">
        <f t="shared" si="101"/>
        <v>4.9684119611709904E-2</v>
      </c>
      <c r="AG97" s="293">
        <f t="shared" si="102"/>
        <v>1.1192027057478674E-7</v>
      </c>
      <c r="AH97" s="217">
        <f t="shared" si="103"/>
        <v>5.0018664482504221E-2</v>
      </c>
      <c r="AI97" s="217">
        <f t="shared" si="104"/>
        <v>0.86611822562612284</v>
      </c>
      <c r="AJ97" s="217">
        <f t="shared" si="105"/>
        <v>0.57840918604885594</v>
      </c>
      <c r="AK97" s="217">
        <f t="shared" si="106"/>
        <v>-0.23407949203058576</v>
      </c>
      <c r="AL97" s="217">
        <f t="shared" si="107"/>
        <v>-2.0903354583447618</v>
      </c>
      <c r="AM97" s="217">
        <f t="shared" si="108"/>
        <v>-1.7239599538186143</v>
      </c>
      <c r="AN97" s="222">
        <f t="shared" si="114"/>
        <v>23.296976188292597</v>
      </c>
      <c r="AO97" s="222">
        <f t="shared" si="114"/>
        <v>23.29697620626834</v>
      </c>
      <c r="AP97" s="222">
        <f t="shared" si="114"/>
        <v>23.296975951722299</v>
      </c>
      <c r="AQ97" s="222">
        <f t="shared" si="114"/>
        <v>23.296979556250879</v>
      </c>
      <c r="AR97" s="222">
        <f t="shared" si="114"/>
        <v>23.296928518369</v>
      </c>
      <c r="AS97" s="222">
        <f t="shared" si="114"/>
        <v>23.29765207965092</v>
      </c>
      <c r="AT97" s="222">
        <f t="shared" si="114"/>
        <v>23.287568177752124</v>
      </c>
      <c r="AU97" s="222">
        <f t="shared" si="109"/>
        <v>23.557227072599165</v>
      </c>
      <c r="AV97" s="217"/>
      <c r="AW97" s="217">
        <v>10250</v>
      </c>
      <c r="AX97" s="217">
        <f t="shared" si="78"/>
        <v>9.4562137211793851E-2</v>
      </c>
      <c r="AY97" s="217">
        <f t="shared" si="79"/>
        <v>2.887578806619092E-2</v>
      </c>
      <c r="AZ97" s="217">
        <f t="shared" si="80"/>
        <v>6.5686349145602937E-2</v>
      </c>
      <c r="BA97" s="217">
        <f t="shared" si="81"/>
        <v>1.0149516725755781</v>
      </c>
      <c r="BB97" s="217">
        <f t="shared" si="82"/>
        <v>0.92903304085973193</v>
      </c>
      <c r="BC97" s="217">
        <f t="shared" si="83"/>
        <v>-1.5153218815531277</v>
      </c>
      <c r="BD97" s="217">
        <f t="shared" si="84"/>
        <v>-0.94600926120125106</v>
      </c>
      <c r="BE97" s="217">
        <f t="shared" si="115"/>
        <v>23.888010684352775</v>
      </c>
      <c r="BF97" s="217">
        <f t="shared" si="115"/>
        <v>23.888010823135993</v>
      </c>
      <c r="BG97" s="217">
        <f t="shared" si="115"/>
        <v>23.888012429833061</v>
      </c>
      <c r="BH97" s="217">
        <f t="shared" si="115"/>
        <v>23.88803103005311</v>
      </c>
      <c r="BI97" s="217">
        <f t="shared" si="115"/>
        <v>23.888246284443767</v>
      </c>
      <c r="BJ97" s="217">
        <f t="shared" si="115"/>
        <v>23.890727468610237</v>
      </c>
      <c r="BK97" s="217">
        <f t="shared" si="115"/>
        <v>23.918126706670726</v>
      </c>
      <c r="BL97" s="217">
        <f t="shared" si="85"/>
        <v>24.143464049143887</v>
      </c>
      <c r="BM97" s="217"/>
      <c r="BN97" s="217"/>
      <c r="BO97" s="217"/>
      <c r="BP97" s="217"/>
      <c r="BQ97" s="217"/>
      <c r="BR97" s="217"/>
      <c r="BS97" s="217"/>
    </row>
    <row r="98" spans="1:71" s="222" customFormat="1" ht="12.95" customHeight="1">
      <c r="A98" s="86" t="s">
        <v>169</v>
      </c>
      <c r="B98" s="101" t="s">
        <v>83</v>
      </c>
      <c r="C98" s="89">
        <v>55819.59908</v>
      </c>
      <c r="D98" s="89">
        <v>2.9999999999999997E-4</v>
      </c>
      <c r="E98" s="297">
        <f t="shared" si="90"/>
        <v>7538.1843752888572</v>
      </c>
      <c r="F98" s="297">
        <f t="shared" si="110"/>
        <v>7538</v>
      </c>
      <c r="G98" s="222">
        <f t="shared" si="91"/>
        <v>6.7546425998443738E-2</v>
      </c>
      <c r="K98" s="222">
        <f t="shared" si="112"/>
        <v>6.7546425998443738E-2</v>
      </c>
      <c r="O98" s="222">
        <f t="shared" ca="1" si="116"/>
        <v>7.0584693398946699E-2</v>
      </c>
      <c r="P98" s="291">
        <f t="shared" si="92"/>
        <v>1.7692306387390416E-2</v>
      </c>
      <c r="Q98" s="292">
        <f t="shared" si="93"/>
        <v>40801.09908</v>
      </c>
      <c r="R98" s="222">
        <f t="shared" si="94"/>
        <v>2.4854332421932112E-3</v>
      </c>
      <c r="S98" s="293">
        <v>1</v>
      </c>
      <c r="T98" s="222">
        <f t="shared" si="111"/>
        <v>2.4854332421932112E-3</v>
      </c>
      <c r="U98" s="221"/>
      <c r="Y98" s="222">
        <f t="shared" si="113"/>
        <v>1.7527761515939516E-2</v>
      </c>
      <c r="Z98" s="217">
        <f t="shared" si="95"/>
        <v>7538</v>
      </c>
      <c r="AA98" s="222">
        <f t="shared" si="96"/>
        <v>6.7710970869894638E-2</v>
      </c>
      <c r="AB98" s="222">
        <f t="shared" si="97"/>
        <v>1.7527761515939516E-2</v>
      </c>
      <c r="AC98" s="222">
        <f t="shared" si="98"/>
        <v>4.9854119611053321E-2</v>
      </c>
      <c r="AD98" s="222">
        <f t="shared" si="99"/>
        <v>-1.6454487145090013E-4</v>
      </c>
      <c r="AE98" s="222">
        <f t="shared" si="100"/>
        <v>2.7075014720793248E-8</v>
      </c>
      <c r="AF98" s="217">
        <f t="shared" si="101"/>
        <v>4.9854119611053321E-2</v>
      </c>
      <c r="AG98" s="293">
        <f t="shared" si="102"/>
        <v>2.7075014720793248E-8</v>
      </c>
      <c r="AH98" s="217">
        <f t="shared" si="103"/>
        <v>5.0018664482504221E-2</v>
      </c>
      <c r="AI98" s="217">
        <f t="shared" si="104"/>
        <v>0.86611822562612284</v>
      </c>
      <c r="AJ98" s="217">
        <f t="shared" si="105"/>
        <v>0.57840918604885594</v>
      </c>
      <c r="AK98" s="217">
        <f t="shared" si="106"/>
        <v>-0.23407949203058576</v>
      </c>
      <c r="AL98" s="217">
        <f t="shared" si="107"/>
        <v>-2.0903354583447618</v>
      </c>
      <c r="AM98" s="217">
        <f t="shared" si="108"/>
        <v>-1.7239599538186143</v>
      </c>
      <c r="AN98" s="222">
        <f t="shared" si="114"/>
        <v>23.296976188292597</v>
      </c>
      <c r="AO98" s="222">
        <f t="shared" si="114"/>
        <v>23.29697620626834</v>
      </c>
      <c r="AP98" s="222">
        <f t="shared" si="114"/>
        <v>23.296975951722299</v>
      </c>
      <c r="AQ98" s="222">
        <f t="shared" si="114"/>
        <v>23.296979556250879</v>
      </c>
      <c r="AR98" s="222">
        <f t="shared" si="114"/>
        <v>23.296928518369</v>
      </c>
      <c r="AS98" s="222">
        <f t="shared" si="114"/>
        <v>23.29765207965092</v>
      </c>
      <c r="AT98" s="222">
        <f t="shared" si="114"/>
        <v>23.287568177752124</v>
      </c>
      <c r="AU98" s="222">
        <f t="shared" si="109"/>
        <v>23.557227072599165</v>
      </c>
      <c r="AV98" s="217"/>
      <c r="AW98" s="217">
        <v>10500</v>
      </c>
      <c r="AX98" s="217">
        <f t="shared" ref="AX98:AX129" si="117">AB$3+AB$4*AW98+AB$5*AW98^2+AZ98</f>
        <v>9.6382489719469278E-2</v>
      </c>
      <c r="AY98" s="217">
        <f t="shared" ref="AY98:AY132" si="118">AB$3+AB$4*AW98+AB$5*AW98^2</f>
        <v>3.0328884244186387E-2</v>
      </c>
      <c r="AZ98" s="217">
        <f t="shared" ref="AZ98:AZ129" si="119">$AB$6*($AB$11/BA98*BB98+$AB$12)</f>
        <v>6.6053605475282884E-2</v>
      </c>
      <c r="BA98" s="217">
        <f t="shared" ref="BA98:BA132" si="120">1+$AB$7*COS(BC98)</f>
        <v>1.0319780749606238</v>
      </c>
      <c r="BB98" s="217">
        <f t="shared" ref="BB98:BB129" si="121">SIN(BC98+RADIANS($AB$9))</f>
        <v>0.95060582815320549</v>
      </c>
      <c r="BC98" s="217">
        <f t="shared" ref="BC98:BC129" si="122">2*ATAN(BD98)</f>
        <v>-1.451930803462852</v>
      </c>
      <c r="BD98" s="217">
        <f t="shared" ref="BD98:BD129" si="123">SQRT((1+$AB$7)/(1-$AB$7))*TAN(BE98/2)</f>
        <v>-0.88767781314290273</v>
      </c>
      <c r="BE98" s="217">
        <f t="shared" si="115"/>
        <v>23.947654840852419</v>
      </c>
      <c r="BF98" s="217">
        <f t="shared" si="115"/>
        <v>23.947655172342692</v>
      </c>
      <c r="BG98" s="217">
        <f t="shared" si="115"/>
        <v>23.947658439805657</v>
      </c>
      <c r="BH98" s="217">
        <f t="shared" si="115"/>
        <v>23.947690645420032</v>
      </c>
      <c r="BI98" s="217">
        <f t="shared" si="115"/>
        <v>23.94800794219282</v>
      </c>
      <c r="BJ98" s="217">
        <f t="shared" si="115"/>
        <v>23.951120883890525</v>
      </c>
      <c r="BK98" s="217">
        <f t="shared" si="115"/>
        <v>23.980497545173439</v>
      </c>
      <c r="BL98" s="217">
        <f t="shared" ref="BL98:BL132" si="124">RADIANS($AB$9)+$AB$18*(AW98-AB$15)</f>
        <v>24.197505068368141</v>
      </c>
      <c r="BM98" s="217"/>
      <c r="BN98" s="217"/>
      <c r="BO98" s="217"/>
      <c r="BP98" s="217"/>
      <c r="BQ98" s="217"/>
      <c r="BR98" s="217"/>
      <c r="BS98" s="217"/>
    </row>
    <row r="99" spans="1:71" s="222" customFormat="1" ht="12.95" customHeight="1">
      <c r="A99" s="86" t="s">
        <v>169</v>
      </c>
      <c r="B99" s="101" t="s">
        <v>83</v>
      </c>
      <c r="C99" s="89">
        <v>55819.599320000001</v>
      </c>
      <c r="D99" s="89">
        <v>2.9999999999999997E-4</v>
      </c>
      <c r="E99" s="297">
        <f t="shared" si="90"/>
        <v>7538.1850303948659</v>
      </c>
      <c r="F99" s="297">
        <f t="shared" si="110"/>
        <v>7538</v>
      </c>
      <c r="G99" s="222">
        <f t="shared" si="91"/>
        <v>6.7786425999656785E-2</v>
      </c>
      <c r="K99" s="222">
        <f t="shared" si="112"/>
        <v>6.7786425999656785E-2</v>
      </c>
      <c r="O99" s="222">
        <f t="shared" ca="1" si="116"/>
        <v>7.0584693398946699E-2</v>
      </c>
      <c r="P99" s="291">
        <f t="shared" si="92"/>
        <v>1.7692306387390416E-2</v>
      </c>
      <c r="Q99" s="292">
        <f t="shared" si="93"/>
        <v>40801.099320000001</v>
      </c>
      <c r="R99" s="222">
        <f t="shared" si="94"/>
        <v>2.5094208197280502E-3</v>
      </c>
      <c r="S99" s="293">
        <v>1</v>
      </c>
      <c r="T99" s="222">
        <f t="shared" si="111"/>
        <v>2.5094208197280502E-3</v>
      </c>
      <c r="U99" s="222">
        <f>+C99-(C$7+F99*C$8)</f>
        <v>6.7786425999656785E-2</v>
      </c>
      <c r="Y99" s="222">
        <f t="shared" si="113"/>
        <v>1.7767761517152564E-2</v>
      </c>
      <c r="Z99" s="217">
        <f t="shared" si="95"/>
        <v>7538</v>
      </c>
      <c r="AA99" s="222">
        <f t="shared" si="96"/>
        <v>6.7710970869894638E-2</v>
      </c>
      <c r="AB99" s="222">
        <f>IF(S99&lt;&gt;0,U99-AH99, -9999)</f>
        <v>1.7767761517152564E-2</v>
      </c>
      <c r="AC99" s="222">
        <f>+U99-P99</f>
        <v>5.0094119612266369E-2</v>
      </c>
      <c r="AD99" s="222">
        <f>IF(S99&lt;&gt;0,U99-AA99, -9999)</f>
        <v>7.5455129762147521E-5</v>
      </c>
      <c r="AE99" s="222">
        <f>+(U99-AA99)^2*S99</f>
        <v>5.6934766074225206E-9</v>
      </c>
      <c r="AF99" s="217">
        <f>IF(S99&lt;&gt;0,U99-P99, -9999)</f>
        <v>5.0094119612266369E-2</v>
      </c>
      <c r="AG99" s="293">
        <f t="shared" si="102"/>
        <v>5.6934766074225206E-9</v>
      </c>
      <c r="AH99" s="217">
        <f t="shared" si="103"/>
        <v>5.0018664482504221E-2</v>
      </c>
      <c r="AI99" s="217">
        <f t="shared" si="104"/>
        <v>0.86611822562612284</v>
      </c>
      <c r="AJ99" s="217">
        <f t="shared" si="105"/>
        <v>0.57840918604885594</v>
      </c>
      <c r="AK99" s="217">
        <f t="shared" si="106"/>
        <v>-0.23407949203058576</v>
      </c>
      <c r="AL99" s="217">
        <f t="shared" si="107"/>
        <v>-2.0903354583447618</v>
      </c>
      <c r="AM99" s="217">
        <f t="shared" si="108"/>
        <v>-1.7239599538186143</v>
      </c>
      <c r="AN99" s="222">
        <f t="shared" si="114"/>
        <v>23.296976188292597</v>
      </c>
      <c r="AO99" s="222">
        <f t="shared" si="114"/>
        <v>23.29697620626834</v>
      </c>
      <c r="AP99" s="222">
        <f t="shared" si="114"/>
        <v>23.296975951722299</v>
      </c>
      <c r="AQ99" s="222">
        <f t="shared" si="114"/>
        <v>23.296979556250879</v>
      </c>
      <c r="AR99" s="222">
        <f t="shared" si="114"/>
        <v>23.296928518369</v>
      </c>
      <c r="AS99" s="222">
        <f t="shared" si="114"/>
        <v>23.29765207965092</v>
      </c>
      <c r="AT99" s="222">
        <f t="shared" si="114"/>
        <v>23.287568177752124</v>
      </c>
      <c r="AU99" s="222">
        <f t="shared" si="109"/>
        <v>23.557227072599165</v>
      </c>
      <c r="AV99" s="217"/>
      <c r="AW99" s="217">
        <v>10750</v>
      </c>
      <c r="AX99" s="217">
        <f t="shared" si="117"/>
        <v>9.8039409277151657E-2</v>
      </c>
      <c r="AY99" s="217">
        <f t="shared" si="118"/>
        <v>3.1853244856181594E-2</v>
      </c>
      <c r="AZ99" s="217">
        <f t="shared" si="119"/>
        <v>6.618616442097007E-2</v>
      </c>
      <c r="BA99" s="217">
        <f t="shared" si="120"/>
        <v>1.0494475005693822</v>
      </c>
      <c r="BB99" s="217">
        <f t="shared" si="121"/>
        <v>0.96889559309360596</v>
      </c>
      <c r="BC99" s="217">
        <f t="shared" si="122"/>
        <v>-1.3863843505345259</v>
      </c>
      <c r="BD99" s="217">
        <f t="shared" si="123"/>
        <v>-0.83071692015048826</v>
      </c>
      <c r="BE99" s="217">
        <f t="shared" si="115"/>
        <v>24.008304510622949</v>
      </c>
      <c r="BF99" s="217">
        <f t="shared" si="115"/>
        <v>24.008305203197377</v>
      </c>
      <c r="BG99" s="217">
        <f t="shared" si="115"/>
        <v>24.00831115264856</v>
      </c>
      <c r="BH99" s="217">
        <f t="shared" si="115"/>
        <v>24.008362257422508</v>
      </c>
      <c r="BI99" s="217">
        <f t="shared" si="115"/>
        <v>24.008801014222449</v>
      </c>
      <c r="BJ99" s="217">
        <f t="shared" si="115"/>
        <v>24.012551539557474</v>
      </c>
      <c r="BK99" s="217">
        <f t="shared" si="115"/>
        <v>24.043501985117121</v>
      </c>
      <c r="BL99" s="217">
        <f t="shared" si="124"/>
        <v>24.251546087592395</v>
      </c>
      <c r="BM99" s="217"/>
      <c r="BN99" s="217"/>
      <c r="BO99" s="217"/>
      <c r="BP99" s="217"/>
      <c r="BQ99" s="217"/>
      <c r="BR99" s="217"/>
      <c r="BS99" s="217"/>
    </row>
    <row r="100" spans="1:71" s="222" customFormat="1" ht="12.95" customHeight="1">
      <c r="A100" s="86" t="s">
        <v>169</v>
      </c>
      <c r="B100" s="101" t="s">
        <v>83</v>
      </c>
      <c r="C100" s="89">
        <v>55819.599779999997</v>
      </c>
      <c r="D100" s="89">
        <v>2.9999999999999997E-4</v>
      </c>
      <c r="E100" s="297">
        <f t="shared" si="90"/>
        <v>7538.1862860146975</v>
      </c>
      <c r="F100" s="297">
        <f t="shared" si="110"/>
        <v>7538</v>
      </c>
      <c r="G100" s="222">
        <f t="shared" si="91"/>
        <v>6.8246425995312165E-2</v>
      </c>
      <c r="K100" s="222">
        <f t="shared" si="112"/>
        <v>6.8246425995312165E-2</v>
      </c>
      <c r="O100" s="222">
        <f t="shared" ca="1" si="116"/>
        <v>7.0584693398946699E-2</v>
      </c>
      <c r="P100" s="291">
        <f t="shared" si="92"/>
        <v>1.7692306387390416E-2</v>
      </c>
      <c r="Q100" s="292">
        <f t="shared" si="93"/>
        <v>40801.099779999997</v>
      </c>
      <c r="R100" s="222">
        <f t="shared" si="94"/>
        <v>2.5557190093320583E-3</v>
      </c>
      <c r="S100" s="293">
        <v>1</v>
      </c>
      <c r="T100" s="222">
        <f t="shared" si="111"/>
        <v>2.5557190093320583E-3</v>
      </c>
      <c r="U100" s="221"/>
      <c r="Y100" s="222">
        <f t="shared" si="113"/>
        <v>1.8227761512807944E-2</v>
      </c>
      <c r="Z100" s="217">
        <f t="shared" si="95"/>
        <v>7538</v>
      </c>
      <c r="AA100" s="222">
        <f t="shared" si="96"/>
        <v>6.7710970869894638E-2</v>
      </c>
      <c r="AB100" s="222">
        <f>IF(S100&lt;&gt;0,G100-AH100, -9999)</f>
        <v>1.8227761512807944E-2</v>
      </c>
      <c r="AC100" s="222">
        <f>+G100-P100</f>
        <v>5.0554119607921749E-2</v>
      </c>
      <c r="AD100" s="222">
        <f>IF(S100&lt;&gt;0,G100-AA100, -9999)</f>
        <v>5.3545512541752771E-4</v>
      </c>
      <c r="AE100" s="222">
        <f>+(G100-AA100)^2*S100</f>
        <v>2.8671219133590035E-7</v>
      </c>
      <c r="AF100" s="217">
        <f>IF(S100&lt;&gt;0,G100-P100, -9999)</f>
        <v>5.0554119607921749E-2</v>
      </c>
      <c r="AG100" s="293">
        <f t="shared" si="102"/>
        <v>2.8671219133590035E-7</v>
      </c>
      <c r="AH100" s="217">
        <f t="shared" si="103"/>
        <v>5.0018664482504221E-2</v>
      </c>
      <c r="AI100" s="217">
        <f t="shared" si="104"/>
        <v>0.86611822562612284</v>
      </c>
      <c r="AJ100" s="217">
        <f t="shared" si="105"/>
        <v>0.57840918604885594</v>
      </c>
      <c r="AK100" s="217">
        <f t="shared" si="106"/>
        <v>-0.23407949203058576</v>
      </c>
      <c r="AL100" s="217">
        <f t="shared" si="107"/>
        <v>-2.0903354583447618</v>
      </c>
      <c r="AM100" s="217">
        <f t="shared" si="108"/>
        <v>-1.7239599538186143</v>
      </c>
      <c r="AN100" s="222">
        <f t="shared" si="114"/>
        <v>23.296976188292597</v>
      </c>
      <c r="AO100" s="222">
        <f t="shared" si="114"/>
        <v>23.29697620626834</v>
      </c>
      <c r="AP100" s="222">
        <f t="shared" si="114"/>
        <v>23.296975951722299</v>
      </c>
      <c r="AQ100" s="222">
        <f t="shared" si="114"/>
        <v>23.296979556250879</v>
      </c>
      <c r="AR100" s="222">
        <f t="shared" si="114"/>
        <v>23.296928518369</v>
      </c>
      <c r="AS100" s="222">
        <f t="shared" si="114"/>
        <v>23.29765207965092</v>
      </c>
      <c r="AT100" s="222">
        <f t="shared" si="114"/>
        <v>23.287568177752124</v>
      </c>
      <c r="AU100" s="222">
        <f t="shared" si="109"/>
        <v>23.557227072599165</v>
      </c>
      <c r="AV100" s="217"/>
      <c r="AW100" s="217">
        <v>11000</v>
      </c>
      <c r="AX100" s="217">
        <f t="shared" si="117"/>
        <v>9.9520229344734867E-2</v>
      </c>
      <c r="AY100" s="217">
        <f t="shared" si="118"/>
        <v>3.3448869902176583E-2</v>
      </c>
      <c r="AZ100" s="217">
        <f t="shared" si="119"/>
        <v>6.6071359442558292E-2</v>
      </c>
      <c r="BA100" s="217">
        <f t="shared" si="120"/>
        <v>1.0672906833900595</v>
      </c>
      <c r="BB100" s="217">
        <f t="shared" si="121"/>
        <v>0.98343337505078832</v>
      </c>
      <c r="BC100" s="217">
        <f t="shared" si="122"/>
        <v>-1.3185939857246129</v>
      </c>
      <c r="BD100" s="217">
        <f t="shared" si="123"/>
        <v>-0.77497907128702836</v>
      </c>
      <c r="BE100" s="217">
        <f t="shared" si="115"/>
        <v>24.069983600585768</v>
      </c>
      <c r="BF100" s="217">
        <f t="shared" si="115"/>
        <v>24.069984901990956</v>
      </c>
      <c r="BG100" s="217">
        <f t="shared" si="115"/>
        <v>24.069994822565597</v>
      </c>
      <c r="BH100" s="217">
        <f t="shared" si="115"/>
        <v>24.070070441014799</v>
      </c>
      <c r="BI100" s="217">
        <f t="shared" si="115"/>
        <v>24.070646496986306</v>
      </c>
      <c r="BJ100" s="217">
        <f t="shared" si="115"/>
        <v>24.075015482991752</v>
      </c>
      <c r="BK100" s="217">
        <f t="shared" si="115"/>
        <v>24.107113855813314</v>
      </c>
      <c r="BL100" s="217">
        <f t="shared" si="124"/>
        <v>24.305587106816652</v>
      </c>
      <c r="BM100" s="217"/>
      <c r="BN100" s="217"/>
      <c r="BO100" s="217"/>
      <c r="BP100" s="217"/>
      <c r="BQ100" s="217"/>
      <c r="BR100" s="217"/>
      <c r="BS100" s="217"/>
    </row>
    <row r="101" spans="1:71" s="222" customFormat="1" ht="12.95" customHeight="1">
      <c r="A101" s="86" t="s">
        <v>169</v>
      </c>
      <c r="B101" s="101" t="s">
        <v>83</v>
      </c>
      <c r="C101" s="89">
        <v>55851.469879999997</v>
      </c>
      <c r="D101" s="89">
        <v>2.0000000000000001E-4</v>
      </c>
      <c r="E101" s="297">
        <f t="shared" si="90"/>
        <v>7625.1791772929255</v>
      </c>
      <c r="F101" s="297">
        <f t="shared" si="110"/>
        <v>7625</v>
      </c>
      <c r="G101" s="222">
        <f t="shared" si="91"/>
        <v>6.5642124995065387E-2</v>
      </c>
      <c r="K101" s="222">
        <f t="shared" si="112"/>
        <v>6.5642124995065387E-2</v>
      </c>
      <c r="O101" s="222">
        <f t="shared" ca="1" si="116"/>
        <v>7.0857760783217705E-2</v>
      </c>
      <c r="P101" s="291">
        <f t="shared" si="92"/>
        <v>1.7920868399974192E-2</v>
      </c>
      <c r="Q101" s="292">
        <f t="shared" si="93"/>
        <v>40832.969879999997</v>
      </c>
      <c r="R101" s="222">
        <f t="shared" si="94"/>
        <v>2.2773183310145348E-3</v>
      </c>
      <c r="S101" s="293">
        <v>1</v>
      </c>
      <c r="T101" s="222">
        <f t="shared" si="111"/>
        <v>2.2773183310145348E-3</v>
      </c>
      <c r="U101" s="221"/>
      <c r="Y101" s="222">
        <f t="shared" si="113"/>
        <v>1.486822814260693E-2</v>
      </c>
      <c r="Z101" s="217">
        <f t="shared" si="95"/>
        <v>7625</v>
      </c>
      <c r="AA101" s="222">
        <f t="shared" si="96"/>
        <v>6.8694765252432649E-2</v>
      </c>
      <c r="AB101" s="222">
        <f>IF(S101&lt;&gt;0,G101-AH101, -9999)</f>
        <v>1.486822814260693E-2</v>
      </c>
      <c r="AC101" s="222">
        <f>+G101-P101</f>
        <v>4.7721256595091195E-2</v>
      </c>
      <c r="AD101" s="222">
        <f>IF(S101&lt;&gt;0,G101-AA101, -9999)</f>
        <v>-3.0526402573672617E-3</v>
      </c>
      <c r="AE101" s="222">
        <f>+(G101-AA101)^2*S101</f>
        <v>9.318612540899262E-6</v>
      </c>
      <c r="AF101" s="217">
        <f>IF(S101&lt;&gt;0,G101-P101, -9999)</f>
        <v>4.7721256595091195E-2</v>
      </c>
      <c r="AG101" s="293">
        <f t="shared" si="102"/>
        <v>9.318612540899262E-6</v>
      </c>
      <c r="AH101" s="217">
        <f t="shared" si="103"/>
        <v>5.0773896852458457E-2</v>
      </c>
      <c r="AI101" s="217">
        <f t="shared" si="104"/>
        <v>0.86984913295967148</v>
      </c>
      <c r="AJ101" s="217">
        <f t="shared" si="105"/>
        <v>0.59127953075642981</v>
      </c>
      <c r="AK101" s="217">
        <f t="shared" si="106"/>
        <v>-0.23617427867455323</v>
      </c>
      <c r="AL101" s="217">
        <f t="shared" si="107"/>
        <v>-2.0744681573779014</v>
      </c>
      <c r="AM101" s="217">
        <f t="shared" si="108"/>
        <v>-1.6928717436174512</v>
      </c>
      <c r="AN101" s="222">
        <f t="shared" ref="AN101:AT110" si="125">$AU101+$AB$7*SIN(AO101)</f>
        <v>23.314579710711953</v>
      </c>
      <c r="AO101" s="222">
        <f t="shared" si="125"/>
        <v>23.314579721822408</v>
      </c>
      <c r="AP101" s="222">
        <f t="shared" si="125"/>
        <v>23.314579553550445</v>
      </c>
      <c r="AQ101" s="222">
        <f t="shared" si="125"/>
        <v>23.314582102103206</v>
      </c>
      <c r="AR101" s="222">
        <f t="shared" si="125"/>
        <v>23.314543505907455</v>
      </c>
      <c r="AS101" s="222">
        <f t="shared" si="125"/>
        <v>23.315128653704683</v>
      </c>
      <c r="AT101" s="222">
        <f t="shared" si="125"/>
        <v>23.306398212774859</v>
      </c>
      <c r="AU101" s="222">
        <f t="shared" si="109"/>
        <v>23.576033347289208</v>
      </c>
      <c r="AV101" s="217"/>
      <c r="AW101" s="217">
        <v>11250</v>
      </c>
      <c r="AX101" s="217">
        <f t="shared" si="117"/>
        <v>0.10081264701876827</v>
      </c>
      <c r="AY101" s="217">
        <f t="shared" si="118"/>
        <v>3.5115759382171326E-2</v>
      </c>
      <c r="AZ101" s="217">
        <f t="shared" si="119"/>
        <v>6.5696887636596951E-2</v>
      </c>
      <c r="BA101" s="217">
        <f t="shared" si="120"/>
        <v>1.0854196210071965</v>
      </c>
      <c r="BB101" s="217">
        <f t="shared" si="121"/>
        <v>0.99371638756478031</v>
      </c>
      <c r="BC101" s="217">
        <f t="shared" si="122"/>
        <v>-1.248478757759413</v>
      </c>
      <c r="BD101" s="217">
        <f t="shared" si="123"/>
        <v>-0.72032852042474715</v>
      </c>
      <c r="BE101" s="217">
        <f t="shared" si="115"/>
        <v>24.132711453207499</v>
      </c>
      <c r="BF101" s="217">
        <f t="shared" si="115"/>
        <v>24.132713693764067</v>
      </c>
      <c r="BG101" s="217">
        <f t="shared" si="115"/>
        <v>24.132729072227065</v>
      </c>
      <c r="BH101" s="217">
        <f t="shared" si="115"/>
        <v>24.132834615135529</v>
      </c>
      <c r="BI101" s="217">
        <f t="shared" si="115"/>
        <v>24.133558492251126</v>
      </c>
      <c r="BJ101" s="217">
        <f t="shared" si="115"/>
        <v>24.138501513335669</v>
      </c>
      <c r="BK101" s="217">
        <f t="shared" si="115"/>
        <v>24.171305213045166</v>
      </c>
      <c r="BL101" s="217">
        <f t="shared" si="124"/>
        <v>24.359628126040906</v>
      </c>
      <c r="BM101" s="217"/>
      <c r="BN101" s="217"/>
      <c r="BO101" s="217"/>
      <c r="BP101" s="217"/>
      <c r="BQ101" s="217"/>
      <c r="BR101" s="217"/>
      <c r="BS101" s="217"/>
    </row>
    <row r="102" spans="1:71" s="222" customFormat="1" ht="12.95" customHeight="1">
      <c r="A102" s="86" t="s">
        <v>169</v>
      </c>
      <c r="B102" s="101" t="s">
        <v>83</v>
      </c>
      <c r="C102" s="89">
        <v>55851.470079999999</v>
      </c>
      <c r="D102" s="89">
        <v>4.0000000000000002E-4</v>
      </c>
      <c r="E102" s="297">
        <f t="shared" si="90"/>
        <v>7625.1797232146037</v>
      </c>
      <c r="F102" s="297">
        <f t="shared" si="110"/>
        <v>7625</v>
      </c>
      <c r="G102" s="222">
        <f t="shared" si="91"/>
        <v>6.584212499728892E-2</v>
      </c>
      <c r="K102" s="222">
        <f t="shared" si="112"/>
        <v>6.584212499728892E-2</v>
      </c>
      <c r="O102" s="222">
        <f t="shared" ca="1" si="116"/>
        <v>7.0857760783217705E-2</v>
      </c>
      <c r="P102" s="291">
        <f t="shared" si="92"/>
        <v>1.7920868399974192E-2</v>
      </c>
      <c r="Q102" s="292">
        <f t="shared" si="93"/>
        <v>40832.970079999999</v>
      </c>
      <c r="R102" s="222">
        <f t="shared" si="94"/>
        <v>2.2964468338656802E-3</v>
      </c>
      <c r="S102" s="293">
        <v>1</v>
      </c>
      <c r="T102" s="222">
        <f t="shared" si="111"/>
        <v>2.2964468338656802E-3</v>
      </c>
      <c r="U102" s="221"/>
      <c r="Y102" s="222">
        <f t="shared" si="113"/>
        <v>1.5068228144830463E-2</v>
      </c>
      <c r="Z102" s="217">
        <f t="shared" si="95"/>
        <v>7625</v>
      </c>
      <c r="AA102" s="222">
        <f t="shared" si="96"/>
        <v>6.8694765252432649E-2</v>
      </c>
      <c r="AB102" s="222">
        <f>IF(S102&lt;&gt;0,G102-AH102, -9999)</f>
        <v>1.5068228144830463E-2</v>
      </c>
      <c r="AC102" s="222">
        <f>+G102-P102</f>
        <v>4.7921256597314728E-2</v>
      </c>
      <c r="AD102" s="222">
        <f>IF(S102&lt;&gt;0,G102-AA102, -9999)</f>
        <v>-2.8526402551437291E-3</v>
      </c>
      <c r="AE102" s="222">
        <f>+(G102-AA102)^2*S102</f>
        <v>8.1375564252664804E-6</v>
      </c>
      <c r="AF102" s="217">
        <f>IF(S102&lt;&gt;0,G102-P102, -9999)</f>
        <v>4.7921256597314728E-2</v>
      </c>
      <c r="AG102" s="293">
        <f t="shared" si="102"/>
        <v>8.1375564252664804E-6</v>
      </c>
      <c r="AH102" s="217">
        <f t="shared" si="103"/>
        <v>5.0773896852458457E-2</v>
      </c>
      <c r="AI102" s="217">
        <f t="shared" si="104"/>
        <v>0.86984913295967148</v>
      </c>
      <c r="AJ102" s="217">
        <f t="shared" si="105"/>
        <v>0.59127953075642981</v>
      </c>
      <c r="AK102" s="217">
        <f t="shared" si="106"/>
        <v>-0.23617427867455323</v>
      </c>
      <c r="AL102" s="217">
        <f t="shared" si="107"/>
        <v>-2.0744681573779014</v>
      </c>
      <c r="AM102" s="217">
        <f t="shared" si="108"/>
        <v>-1.6928717436174512</v>
      </c>
      <c r="AN102" s="222">
        <f t="shared" si="125"/>
        <v>23.314579710711953</v>
      </c>
      <c r="AO102" s="222">
        <f t="shared" si="125"/>
        <v>23.314579721822408</v>
      </c>
      <c r="AP102" s="222">
        <f t="shared" si="125"/>
        <v>23.314579553550445</v>
      </c>
      <c r="AQ102" s="222">
        <f t="shared" si="125"/>
        <v>23.314582102103206</v>
      </c>
      <c r="AR102" s="222">
        <f t="shared" si="125"/>
        <v>23.314543505907455</v>
      </c>
      <c r="AS102" s="222">
        <f t="shared" si="125"/>
        <v>23.315128653704683</v>
      </c>
      <c r="AT102" s="222">
        <f t="shared" si="125"/>
        <v>23.306398212774859</v>
      </c>
      <c r="AU102" s="222">
        <f t="shared" si="109"/>
        <v>23.576033347289208</v>
      </c>
      <c r="AV102" s="217"/>
      <c r="AW102" s="217">
        <v>11500</v>
      </c>
      <c r="AX102" s="217">
        <f t="shared" si="117"/>
        <v>0.10190497963164585</v>
      </c>
      <c r="AY102" s="217">
        <f t="shared" si="118"/>
        <v>3.6853913296165823E-2</v>
      </c>
      <c r="AZ102" s="217">
        <f t="shared" si="119"/>
        <v>6.5051066335480023E-2</v>
      </c>
      <c r="BA102" s="217">
        <f t="shared" si="120"/>
        <v>1.1037252308843624</v>
      </c>
      <c r="BB102" s="217">
        <f t="shared" si="121"/>
        <v>0.99921395287997039</v>
      </c>
      <c r="BC102" s="217">
        <f t="shared" si="122"/>
        <v>-1.1759685800825486</v>
      </c>
      <c r="BD102" s="217">
        <f t="shared" si="123"/>
        <v>-0.66664021414719898</v>
      </c>
      <c r="BE102" s="217">
        <f t="shared" ref="BE102:BK111" si="126">$BL102+$AB$7*SIN(BF102)</f>
        <v>24.196501682628437</v>
      </c>
      <c r="BF102" s="217">
        <f t="shared" si="126"/>
        <v>24.196505262198663</v>
      </c>
      <c r="BG102" s="217">
        <f t="shared" si="126"/>
        <v>24.196527653496958</v>
      </c>
      <c r="BH102" s="217">
        <f t="shared" si="126"/>
        <v>24.19666770241313</v>
      </c>
      <c r="BI102" s="217">
        <f t="shared" si="126"/>
        <v>24.19754305078753</v>
      </c>
      <c r="BJ102" s="217">
        <f t="shared" si="126"/>
        <v>24.202990909706635</v>
      </c>
      <c r="BK102" s="217">
        <f t="shared" si="126"/>
        <v>24.236046420656791</v>
      </c>
      <c r="BL102" s="217">
        <f t="shared" si="124"/>
        <v>24.41366914526516</v>
      </c>
      <c r="BM102" s="217"/>
      <c r="BN102" s="217"/>
      <c r="BO102" s="217"/>
      <c r="BP102" s="217"/>
      <c r="BQ102" s="217"/>
      <c r="BR102" s="217"/>
      <c r="BS102" s="217"/>
    </row>
    <row r="103" spans="1:71" s="222" customFormat="1" ht="12.95" customHeight="1">
      <c r="A103" s="89" t="s">
        <v>165</v>
      </c>
      <c r="B103" s="101" t="s">
        <v>83</v>
      </c>
      <c r="C103" s="89">
        <v>55874.905599999998</v>
      </c>
      <c r="D103" s="89">
        <v>5.9999999999999995E-4</v>
      </c>
      <c r="E103" s="297">
        <f t="shared" si="90"/>
        <v>7689.1495144423889</v>
      </c>
      <c r="F103" s="297">
        <f t="shared" si="110"/>
        <v>7689</v>
      </c>
      <c r="O103" s="222">
        <f t="shared" ca="1" si="116"/>
        <v>7.1058637939463057E-2</v>
      </c>
      <c r="P103" s="291">
        <f t="shared" si="92"/>
        <v>1.8094515568371008E-2</v>
      </c>
      <c r="Q103" s="292">
        <f t="shared" si="93"/>
        <v>40856.405599999998</v>
      </c>
      <c r="R103" s="222">
        <f>+(P103-U103)^2</f>
        <v>3.2741149365402082E-4</v>
      </c>
      <c r="S103" s="293">
        <v>0</v>
      </c>
      <c r="T103" s="222">
        <f t="shared" si="111"/>
        <v>0</v>
      </c>
      <c r="U103" s="221"/>
      <c r="Z103" s="217">
        <f t="shared" si="95"/>
        <v>7689</v>
      </c>
      <c r="AA103" s="222">
        <f t="shared" si="96"/>
        <v>6.9415987921208608E-2</v>
      </c>
      <c r="AF103" s="217"/>
      <c r="AG103" s="293"/>
      <c r="AH103" s="217">
        <f t="shared" si="103"/>
        <v>5.1321472352837599E-2</v>
      </c>
      <c r="AI103" s="217">
        <f t="shared" si="104"/>
        <v>0.87263556488490945</v>
      </c>
      <c r="AJ103" s="217">
        <f t="shared" si="105"/>
        <v>0.600722766380962</v>
      </c>
      <c r="AK103" s="217">
        <f t="shared" si="106"/>
        <v>-0.23768853309869345</v>
      </c>
      <c r="AL103" s="217">
        <f t="shared" si="107"/>
        <v>-2.0627077923909427</v>
      </c>
      <c r="AM103" s="217">
        <f t="shared" si="108"/>
        <v>-1.6703638405950896</v>
      </c>
      <c r="AN103" s="222">
        <f t="shared" si="125"/>
        <v>23.327578082538182</v>
      </c>
      <c r="AO103" s="222">
        <f t="shared" si="125"/>
        <v>23.32757809008142</v>
      </c>
      <c r="AP103" s="222">
        <f t="shared" si="125"/>
        <v>23.327577969626279</v>
      </c>
      <c r="AQ103" s="222">
        <f t="shared" si="125"/>
        <v>23.327579893135606</v>
      </c>
      <c r="AR103" s="222">
        <f t="shared" si="125"/>
        <v>23.327549179087573</v>
      </c>
      <c r="AS103" s="222">
        <f t="shared" si="125"/>
        <v>23.328040085334774</v>
      </c>
      <c r="AT103" s="222">
        <f t="shared" si="125"/>
        <v>23.320311071950336</v>
      </c>
      <c r="AU103" s="222">
        <f t="shared" si="109"/>
        <v>23.589867848210616</v>
      </c>
      <c r="AV103" s="217"/>
      <c r="AW103" s="217">
        <v>11750</v>
      </c>
      <c r="AX103" s="217">
        <f t="shared" si="117"/>
        <v>0.10278646980407691</v>
      </c>
      <c r="AY103" s="217">
        <f t="shared" si="118"/>
        <v>3.8663331644160102E-2</v>
      </c>
      <c r="AZ103" s="217">
        <f t="shared" si="119"/>
        <v>6.4123138159916798E-2</v>
      </c>
      <c r="BA103" s="217">
        <f t="shared" si="120"/>
        <v>1.1220752654408397</v>
      </c>
      <c r="BB103" s="217">
        <f t="shared" si="121"/>
        <v>0.99937672760400764</v>
      </c>
      <c r="BC103" s="217">
        <f t="shared" si="122"/>
        <v>-1.1010080635082797</v>
      </c>
      <c r="BD103" s="217">
        <f t="shared" si="123"/>
        <v>-0.61379892400423375</v>
      </c>
      <c r="BE103" s="217">
        <f t="shared" si="126"/>
        <v>24.261360877639731</v>
      </c>
      <c r="BF103" s="217">
        <f t="shared" si="126"/>
        <v>24.261366231965905</v>
      </c>
      <c r="BG103" s="217">
        <f t="shared" si="126"/>
        <v>24.261397074011871</v>
      </c>
      <c r="BH103" s="217">
        <f t="shared" si="126"/>
        <v>24.261574708682339</v>
      </c>
      <c r="BI103" s="217">
        <f t="shared" si="126"/>
        <v>24.262597066311315</v>
      </c>
      <c r="BJ103" s="217">
        <f t="shared" si="126"/>
        <v>24.268457245230572</v>
      </c>
      <c r="BK103" s="217">
        <f t="shared" si="126"/>
        <v>24.301306237082546</v>
      </c>
      <c r="BL103" s="217">
        <f t="shared" si="124"/>
        <v>24.467710164489418</v>
      </c>
      <c r="BM103" s="217"/>
      <c r="BN103" s="217"/>
      <c r="BO103" s="217"/>
      <c r="BP103" s="217"/>
      <c r="BQ103" s="217"/>
      <c r="BR103" s="217"/>
      <c r="BS103" s="217"/>
    </row>
    <row r="104" spans="1:71" s="222" customFormat="1" ht="12.95" customHeight="1">
      <c r="A104" s="86" t="s">
        <v>169</v>
      </c>
      <c r="B104" s="101" t="s">
        <v>146</v>
      </c>
      <c r="C104" s="89">
        <v>55956.435660000003</v>
      </c>
      <c r="D104" s="89">
        <v>2.0000000000000001E-4</v>
      </c>
      <c r="E104" s="297">
        <f t="shared" si="90"/>
        <v>7911.6946475134428</v>
      </c>
      <c r="F104" s="297">
        <f t="shared" si="110"/>
        <v>7911.5</v>
      </c>
      <c r="G104" s="222">
        <f t="shared" ref="G104:G135" si="127">+C104-(C$7+F104*C$8)</f>
        <v>7.1309685503365472E-2</v>
      </c>
      <c r="K104" s="222">
        <f t="shared" ref="K104:K112" si="128">G104</f>
        <v>7.1309685503365472E-2</v>
      </c>
      <c r="O104" s="222">
        <f t="shared" ca="1" si="116"/>
        <v>7.1756999927972256E-2</v>
      </c>
      <c r="P104" s="291">
        <f t="shared" si="92"/>
        <v>1.8734553525657414E-2</v>
      </c>
      <c r="Q104" s="292">
        <f t="shared" si="93"/>
        <v>40937.935660000003</v>
      </c>
      <c r="R104" s="222">
        <f t="shared" ref="R104:R135" si="129">+(P104-G104)^2</f>
        <v>2.7641445024734206E-3</v>
      </c>
      <c r="S104" s="293">
        <v>1</v>
      </c>
      <c r="T104" s="222">
        <f t="shared" si="111"/>
        <v>2.7641445024734206E-3</v>
      </c>
      <c r="U104" s="221"/>
      <c r="Y104" s="222">
        <f t="shared" ref="Y104:Y112" si="130">AB104</f>
        <v>1.8139616910659496E-2</v>
      </c>
      <c r="Z104" s="217">
        <f t="shared" si="95"/>
        <v>7911.5</v>
      </c>
      <c r="AA104" s="222">
        <f t="shared" si="96"/>
        <v>7.190462211836339E-2</v>
      </c>
      <c r="AB104" s="222">
        <f t="shared" ref="AB104:AB135" si="131">IF(S104&lt;&gt;0,G104-AH104, -9999)</f>
        <v>1.8139616910659496E-2</v>
      </c>
      <c r="AC104" s="222">
        <f t="shared" ref="AC104:AC135" si="132">+G104-P104</f>
        <v>5.2575131977708058E-2</v>
      </c>
      <c r="AD104" s="222">
        <f t="shared" ref="AD104:AD135" si="133">IF(S104&lt;&gt;0,G104-AA104, -9999)</f>
        <v>-5.9493661499791795E-4</v>
      </c>
      <c r="AE104" s="222">
        <f t="shared" ref="AE104:AE135" si="134">+(G104-AA104)^2*S104</f>
        <v>3.5394957586518085E-7</v>
      </c>
      <c r="AF104" s="217">
        <f t="shared" ref="AF104:AF135" si="135">IF(S104&lt;&gt;0,G104-P104, -9999)</f>
        <v>5.2575131977708058E-2</v>
      </c>
      <c r="AG104" s="293">
        <f t="shared" ref="AG104:AG135" si="136">+(G104-AA104)^2</f>
        <v>3.5394957586518085E-7</v>
      </c>
      <c r="AH104" s="217">
        <f t="shared" si="103"/>
        <v>5.3170068592705975E-2</v>
      </c>
      <c r="AI104" s="217">
        <f t="shared" si="104"/>
        <v>0.88260248079263004</v>
      </c>
      <c r="AJ104" s="217">
        <f t="shared" si="105"/>
        <v>0.63336079111088017</v>
      </c>
      <c r="AK104" s="217">
        <f t="shared" si="106"/>
        <v>-0.24276606143106166</v>
      </c>
      <c r="AL104" s="217">
        <f t="shared" si="107"/>
        <v>-2.0212242197397443</v>
      </c>
      <c r="AM104" s="217">
        <f t="shared" si="108"/>
        <v>-1.5943720173354612</v>
      </c>
      <c r="AN104" s="222">
        <f t="shared" si="125"/>
        <v>23.373096745940796</v>
      </c>
      <c r="AO104" s="222">
        <f t="shared" si="125"/>
        <v>23.373096747357366</v>
      </c>
      <c r="AP104" s="222">
        <f t="shared" si="125"/>
        <v>23.373096719374601</v>
      </c>
      <c r="AQ104" s="222">
        <f t="shared" si="125"/>
        <v>23.373097272143223</v>
      </c>
      <c r="AR104" s="222">
        <f t="shared" si="125"/>
        <v>23.373086353106231</v>
      </c>
      <c r="AS104" s="222">
        <f t="shared" si="125"/>
        <v>23.373302156429819</v>
      </c>
      <c r="AT104" s="222">
        <f t="shared" si="125"/>
        <v>23.369081266547195</v>
      </c>
      <c r="AU104" s="222">
        <f t="shared" si="109"/>
        <v>23.637964355320204</v>
      </c>
      <c r="AV104" s="217"/>
      <c r="AW104" s="217">
        <v>12000</v>
      </c>
      <c r="AX104" s="217">
        <f t="shared" si="117"/>
        <v>0.10344763947666008</v>
      </c>
      <c r="AY104" s="217">
        <f t="shared" si="118"/>
        <v>4.0544014426154122E-2</v>
      </c>
      <c r="AZ104" s="217">
        <f t="shared" si="119"/>
        <v>6.2903625050505965E-2</v>
      </c>
      <c r="BA104" s="217">
        <f t="shared" si="120"/>
        <v>1.1403127401789872</v>
      </c>
      <c r="BB104" s="217">
        <f t="shared" si="121"/>
        <v>0.99364983476628388</v>
      </c>
      <c r="BC104" s="217">
        <f t="shared" si="122"/>
        <v>-1.0235608741349171</v>
      </c>
      <c r="BD104" s="217">
        <f t="shared" si="123"/>
        <v>-0.56169855245341749</v>
      </c>
      <c r="BE104" s="217">
        <f t="shared" si="126"/>
        <v>24.327287193808633</v>
      </c>
      <c r="BF104" s="217">
        <f t="shared" si="126"/>
        <v>24.327294738987106</v>
      </c>
      <c r="BG104" s="217">
        <f t="shared" si="126"/>
        <v>24.327335125803447</v>
      </c>
      <c r="BH104" s="217">
        <f t="shared" si="126"/>
        <v>24.327551274064977</v>
      </c>
      <c r="BI104" s="217">
        <f t="shared" si="126"/>
        <v>24.328707264001682</v>
      </c>
      <c r="BJ104" s="217">
        <f t="shared" si="126"/>
        <v>24.334866294701786</v>
      </c>
      <c r="BK104" s="217">
        <f t="shared" si="126"/>
        <v>24.367051906563692</v>
      </c>
      <c r="BL104" s="217">
        <f t="shared" si="124"/>
        <v>24.521751183713672</v>
      </c>
      <c r="BM104" s="217"/>
      <c r="BN104" s="217"/>
      <c r="BO104" s="217"/>
      <c r="BP104" s="217"/>
      <c r="BQ104" s="217"/>
      <c r="BR104" s="217"/>
      <c r="BS104" s="217"/>
    </row>
    <row r="105" spans="1:71" s="222" customFormat="1" ht="12.95" customHeight="1">
      <c r="A105" s="86" t="s">
        <v>169</v>
      </c>
      <c r="B105" s="101" t="s">
        <v>146</v>
      </c>
      <c r="C105" s="89">
        <v>55956.435850000002</v>
      </c>
      <c r="D105" s="89">
        <v>2.9999999999999997E-4</v>
      </c>
      <c r="E105" s="297">
        <f t="shared" si="90"/>
        <v>7911.6951661390276</v>
      </c>
      <c r="F105" s="297">
        <f t="shared" si="110"/>
        <v>7911.5</v>
      </c>
      <c r="G105" s="222">
        <f t="shared" si="127"/>
        <v>7.1499685502203647E-2</v>
      </c>
      <c r="K105" s="222">
        <f t="shared" si="128"/>
        <v>7.1499685502203647E-2</v>
      </c>
      <c r="O105" s="222">
        <f t="shared" ca="1" si="116"/>
        <v>7.1756999927972256E-2</v>
      </c>
      <c r="P105" s="291">
        <f t="shared" si="92"/>
        <v>1.8734553525657414E-2</v>
      </c>
      <c r="Q105" s="292">
        <f t="shared" si="93"/>
        <v>40937.935850000002</v>
      </c>
      <c r="R105" s="222">
        <f t="shared" si="129"/>
        <v>2.7841591525023419E-3</v>
      </c>
      <c r="S105" s="293">
        <v>1</v>
      </c>
      <c r="T105" s="222">
        <f t="shared" si="111"/>
        <v>2.7841591525023419E-3</v>
      </c>
      <c r="U105" s="221"/>
      <c r="Y105" s="222">
        <f t="shared" si="130"/>
        <v>1.8329616909497672E-2</v>
      </c>
      <c r="Z105" s="217">
        <f t="shared" si="95"/>
        <v>7911.5</v>
      </c>
      <c r="AA105" s="222">
        <f t="shared" si="96"/>
        <v>7.190462211836339E-2</v>
      </c>
      <c r="AB105" s="222">
        <f t="shared" si="131"/>
        <v>1.8329616909497672E-2</v>
      </c>
      <c r="AC105" s="222">
        <f t="shared" si="132"/>
        <v>5.2765131976546233E-2</v>
      </c>
      <c r="AD105" s="222">
        <f t="shared" si="133"/>
        <v>-4.0493661615974286E-4</v>
      </c>
      <c r="AE105" s="222">
        <f t="shared" si="134"/>
        <v>1.6397366310690292E-7</v>
      </c>
      <c r="AF105" s="217">
        <f t="shared" si="135"/>
        <v>5.2765131976546233E-2</v>
      </c>
      <c r="AG105" s="293">
        <f t="shared" si="136"/>
        <v>1.6397366310690292E-7</v>
      </c>
      <c r="AH105" s="217">
        <f t="shared" si="103"/>
        <v>5.3170068592705975E-2</v>
      </c>
      <c r="AI105" s="217">
        <f t="shared" si="104"/>
        <v>0.88260248079263004</v>
      </c>
      <c r="AJ105" s="217">
        <f t="shared" si="105"/>
        <v>0.63336079111088017</v>
      </c>
      <c r="AK105" s="217">
        <f t="shared" si="106"/>
        <v>-0.24276606143106166</v>
      </c>
      <c r="AL105" s="217">
        <f t="shared" si="107"/>
        <v>-2.0212242197397443</v>
      </c>
      <c r="AM105" s="217">
        <f t="shared" si="108"/>
        <v>-1.5943720173354612</v>
      </c>
      <c r="AN105" s="222">
        <f t="shared" si="125"/>
        <v>23.373096745940796</v>
      </c>
      <c r="AO105" s="222">
        <f t="shared" si="125"/>
        <v>23.373096747357366</v>
      </c>
      <c r="AP105" s="222">
        <f t="shared" si="125"/>
        <v>23.373096719374601</v>
      </c>
      <c r="AQ105" s="222">
        <f t="shared" si="125"/>
        <v>23.373097272143223</v>
      </c>
      <c r="AR105" s="222">
        <f t="shared" si="125"/>
        <v>23.373086353106231</v>
      </c>
      <c r="AS105" s="222">
        <f t="shared" si="125"/>
        <v>23.373302156429819</v>
      </c>
      <c r="AT105" s="222">
        <f t="shared" si="125"/>
        <v>23.369081266547195</v>
      </c>
      <c r="AU105" s="222">
        <f t="shared" si="109"/>
        <v>23.637964355320204</v>
      </c>
      <c r="AV105" s="217"/>
      <c r="AW105" s="217">
        <v>12250</v>
      </c>
      <c r="AX105" s="217">
        <f t="shared" si="117"/>
        <v>0.10388068993330989</v>
      </c>
      <c r="AY105" s="217">
        <f t="shared" si="118"/>
        <v>4.249596164214791E-2</v>
      </c>
      <c r="AZ105" s="217">
        <f t="shared" si="119"/>
        <v>6.1384728291161976E-2</v>
      </c>
      <c r="BA105" s="217">
        <f t="shared" si="120"/>
        <v>1.1582551920744113</v>
      </c>
      <c r="BB105" s="217">
        <f t="shared" si="121"/>
        <v>0.98149039092703438</v>
      </c>
      <c r="BC105" s="217">
        <f t="shared" si="122"/>
        <v>-0.94361453005849361</v>
      </c>
      <c r="BD105" s="217">
        <f t="shared" si="123"/>
        <v>-0.51024158122131624</v>
      </c>
      <c r="BE105" s="217">
        <f t="shared" si="126"/>
        <v>24.394268874760868</v>
      </c>
      <c r="BF105" s="217">
        <f t="shared" si="126"/>
        <v>24.394278933219699</v>
      </c>
      <c r="BG105" s="217">
        <f t="shared" si="126"/>
        <v>24.394329371589851</v>
      </c>
      <c r="BH105" s="217">
        <f t="shared" si="126"/>
        <v>24.394582261034575</v>
      </c>
      <c r="BI105" s="217">
        <f t="shared" si="126"/>
        <v>24.395849330090272</v>
      </c>
      <c r="BJ105" s="217">
        <f t="shared" si="126"/>
        <v>24.402176042204289</v>
      </c>
      <c r="BK105" s="217">
        <f t="shared" si="126"/>
        <v>24.433249254786091</v>
      </c>
      <c r="BL105" s="217">
        <f t="shared" si="124"/>
        <v>24.575792202937926</v>
      </c>
      <c r="BM105" s="217"/>
      <c r="BN105" s="217"/>
      <c r="BO105" s="217"/>
      <c r="BP105" s="217"/>
      <c r="BQ105" s="217"/>
      <c r="BR105" s="217"/>
      <c r="BS105" s="217"/>
    </row>
    <row r="106" spans="1:71" s="222" customFormat="1" ht="12.95" customHeight="1">
      <c r="A106" s="86" t="s">
        <v>169</v>
      </c>
      <c r="B106" s="101" t="s">
        <v>146</v>
      </c>
      <c r="C106" s="89">
        <v>55956.436020000001</v>
      </c>
      <c r="D106" s="89">
        <v>2.9999999999999997E-4</v>
      </c>
      <c r="E106" s="297">
        <f t="shared" si="90"/>
        <v>7911.6956301724467</v>
      </c>
      <c r="F106" s="297">
        <f t="shared" si="110"/>
        <v>7911.5</v>
      </c>
      <c r="G106" s="222">
        <f t="shared" si="127"/>
        <v>7.1669685501547065E-2</v>
      </c>
      <c r="K106" s="222">
        <f t="shared" si="128"/>
        <v>7.1669685501547065E-2</v>
      </c>
      <c r="O106" s="222">
        <f t="shared" ca="1" si="116"/>
        <v>7.1756999927972256E-2</v>
      </c>
      <c r="P106" s="291">
        <f t="shared" si="92"/>
        <v>1.8734553525657414E-2</v>
      </c>
      <c r="Q106" s="292">
        <f t="shared" si="93"/>
        <v>40937.936020000001</v>
      </c>
      <c r="R106" s="222">
        <f t="shared" si="129"/>
        <v>2.8021281973048548E-3</v>
      </c>
      <c r="S106" s="293">
        <v>1</v>
      </c>
      <c r="T106" s="222">
        <f t="shared" si="111"/>
        <v>2.8021281973048548E-3</v>
      </c>
      <c r="U106" s="221"/>
      <c r="Y106" s="222">
        <f t="shared" si="130"/>
        <v>1.8499616908841089E-2</v>
      </c>
      <c r="Z106" s="217">
        <f t="shared" si="95"/>
        <v>7911.5</v>
      </c>
      <c r="AA106" s="222">
        <f t="shared" si="96"/>
        <v>7.190462211836339E-2</v>
      </c>
      <c r="AB106" s="222">
        <f t="shared" si="131"/>
        <v>1.8499616908841089E-2</v>
      </c>
      <c r="AC106" s="222">
        <f t="shared" si="132"/>
        <v>5.293513197588965E-2</v>
      </c>
      <c r="AD106" s="222">
        <f t="shared" si="133"/>
        <v>-2.3493661681632527E-4</v>
      </c>
      <c r="AE106" s="222">
        <f t="shared" si="134"/>
        <v>5.5195213921100854E-8</v>
      </c>
      <c r="AF106" s="217">
        <f t="shared" si="135"/>
        <v>5.293513197588965E-2</v>
      </c>
      <c r="AG106" s="293">
        <f t="shared" si="136"/>
        <v>5.5195213921100854E-8</v>
      </c>
      <c r="AH106" s="217">
        <f t="shared" si="103"/>
        <v>5.3170068592705975E-2</v>
      </c>
      <c r="AI106" s="217">
        <f t="shared" si="104"/>
        <v>0.88260248079263004</v>
      </c>
      <c r="AJ106" s="217">
        <f t="shared" si="105"/>
        <v>0.63336079111088017</v>
      </c>
      <c r="AK106" s="217">
        <f t="shared" si="106"/>
        <v>-0.24276606143106166</v>
      </c>
      <c r="AL106" s="217">
        <f t="shared" si="107"/>
        <v>-2.0212242197397443</v>
      </c>
      <c r="AM106" s="217">
        <f t="shared" si="108"/>
        <v>-1.5943720173354612</v>
      </c>
      <c r="AN106" s="222">
        <f t="shared" si="125"/>
        <v>23.373096745940796</v>
      </c>
      <c r="AO106" s="222">
        <f t="shared" si="125"/>
        <v>23.373096747357366</v>
      </c>
      <c r="AP106" s="222">
        <f t="shared" si="125"/>
        <v>23.373096719374601</v>
      </c>
      <c r="AQ106" s="222">
        <f t="shared" si="125"/>
        <v>23.373097272143223</v>
      </c>
      <c r="AR106" s="222">
        <f t="shared" si="125"/>
        <v>23.373086353106231</v>
      </c>
      <c r="AS106" s="222">
        <f t="shared" si="125"/>
        <v>23.373302156429819</v>
      </c>
      <c r="AT106" s="222">
        <f t="shared" si="125"/>
        <v>23.369081266547195</v>
      </c>
      <c r="AU106" s="222">
        <f t="shared" si="109"/>
        <v>23.637964355320204</v>
      </c>
      <c r="AV106" s="217"/>
      <c r="AW106" s="217">
        <v>12500</v>
      </c>
      <c r="AX106" s="217">
        <f t="shared" si="117"/>
        <v>0.1040799400266629</v>
      </c>
      <c r="AY106" s="217">
        <f t="shared" si="118"/>
        <v>4.4519173292141466E-2</v>
      </c>
      <c r="AZ106" s="217">
        <f t="shared" si="119"/>
        <v>5.9560766734521431E-2</v>
      </c>
      <c r="BA106" s="217">
        <f t="shared" si="120"/>
        <v>1.1756951358838144</v>
      </c>
      <c r="BB106" s="217">
        <f t="shared" si="121"/>
        <v>0.96238965372473162</v>
      </c>
      <c r="BC106" s="217">
        <f t="shared" si="122"/>
        <v>-0.86118547498985665</v>
      </c>
      <c r="BD106" s="217">
        <f t="shared" si="123"/>
        <v>-0.45933862853929297</v>
      </c>
      <c r="BE106" s="217">
        <f t="shared" si="126"/>
        <v>24.462282763829805</v>
      </c>
      <c r="BF106" s="217">
        <f t="shared" si="126"/>
        <v>24.462295480542561</v>
      </c>
      <c r="BG106" s="217">
        <f t="shared" si="126"/>
        <v>24.462355664548397</v>
      </c>
      <c r="BH106" s="217">
        <f t="shared" si="126"/>
        <v>24.462640456645236</v>
      </c>
      <c r="BI106" s="217">
        <f t="shared" si="126"/>
        <v>24.463987229065751</v>
      </c>
      <c r="BJ106" s="217">
        <f t="shared" si="126"/>
        <v>24.470336793315273</v>
      </c>
      <c r="BK106" s="217">
        <f t="shared" si="126"/>
        <v>24.499862788659659</v>
      </c>
      <c r="BL106" s="217">
        <f t="shared" si="124"/>
        <v>24.629833222162183</v>
      </c>
      <c r="BM106" s="217"/>
      <c r="BN106" s="217"/>
      <c r="BO106" s="217"/>
      <c r="BP106" s="217"/>
      <c r="BQ106" s="217"/>
      <c r="BR106" s="217"/>
      <c r="BS106" s="217"/>
    </row>
    <row r="107" spans="1:71" s="222" customFormat="1" ht="12.95" customHeight="1">
      <c r="A107" s="86" t="s">
        <v>169</v>
      </c>
      <c r="B107" s="101" t="s">
        <v>146</v>
      </c>
      <c r="C107" s="89">
        <v>55956.436329999997</v>
      </c>
      <c r="D107" s="89">
        <v>2.9999999999999997E-4</v>
      </c>
      <c r="E107" s="297">
        <f t="shared" si="90"/>
        <v>7911.696476351025</v>
      </c>
      <c r="F107" s="297">
        <f t="shared" si="110"/>
        <v>7911.5</v>
      </c>
      <c r="G107" s="222">
        <f t="shared" si="127"/>
        <v>7.1979685497353785E-2</v>
      </c>
      <c r="K107" s="222">
        <f t="shared" si="128"/>
        <v>7.1979685497353785E-2</v>
      </c>
      <c r="O107" s="222">
        <f t="shared" ca="1" si="116"/>
        <v>7.1756999927972256E-2</v>
      </c>
      <c r="P107" s="291">
        <f t="shared" si="92"/>
        <v>1.8734553525657414E-2</v>
      </c>
      <c r="Q107" s="292">
        <f t="shared" si="93"/>
        <v>40937.936329999997</v>
      </c>
      <c r="R107" s="222">
        <f t="shared" si="129"/>
        <v>2.8350440786833629E-3</v>
      </c>
      <c r="S107" s="293">
        <v>1</v>
      </c>
      <c r="T107" s="222">
        <f t="shared" si="111"/>
        <v>2.8350440786833629E-3</v>
      </c>
      <c r="U107" s="221"/>
      <c r="Y107" s="222">
        <f t="shared" si="130"/>
        <v>1.8809616904647809E-2</v>
      </c>
      <c r="Z107" s="217">
        <f t="shared" si="95"/>
        <v>7911.5</v>
      </c>
      <c r="AA107" s="222">
        <f t="shared" si="96"/>
        <v>7.190462211836339E-2</v>
      </c>
      <c r="AB107" s="222">
        <f t="shared" si="131"/>
        <v>1.8809616904647809E-2</v>
      </c>
      <c r="AC107" s="222">
        <f t="shared" si="132"/>
        <v>5.324513197169637E-2</v>
      </c>
      <c r="AD107" s="222">
        <f t="shared" si="133"/>
        <v>7.5063378990394836E-5</v>
      </c>
      <c r="AE107" s="222">
        <f t="shared" si="134"/>
        <v>5.634510865455649E-9</v>
      </c>
      <c r="AF107" s="217">
        <f t="shared" si="135"/>
        <v>5.324513197169637E-2</v>
      </c>
      <c r="AG107" s="293">
        <f t="shared" si="136"/>
        <v>5.634510865455649E-9</v>
      </c>
      <c r="AH107" s="217">
        <f t="shared" si="103"/>
        <v>5.3170068592705975E-2</v>
      </c>
      <c r="AI107" s="217">
        <f t="shared" si="104"/>
        <v>0.88260248079263004</v>
      </c>
      <c r="AJ107" s="217">
        <f t="shared" si="105"/>
        <v>0.63336079111088017</v>
      </c>
      <c r="AK107" s="217">
        <f t="shared" si="106"/>
        <v>-0.24276606143106166</v>
      </c>
      <c r="AL107" s="217">
        <f t="shared" si="107"/>
        <v>-2.0212242197397443</v>
      </c>
      <c r="AM107" s="217">
        <f t="shared" si="108"/>
        <v>-1.5943720173354612</v>
      </c>
      <c r="AN107" s="222">
        <f t="shared" si="125"/>
        <v>23.373096745940796</v>
      </c>
      <c r="AO107" s="222">
        <f t="shared" si="125"/>
        <v>23.373096747357366</v>
      </c>
      <c r="AP107" s="222">
        <f t="shared" si="125"/>
        <v>23.373096719374601</v>
      </c>
      <c r="AQ107" s="222">
        <f t="shared" si="125"/>
        <v>23.373097272143223</v>
      </c>
      <c r="AR107" s="222">
        <f t="shared" si="125"/>
        <v>23.373086353106231</v>
      </c>
      <c r="AS107" s="222">
        <f t="shared" si="125"/>
        <v>23.373302156429819</v>
      </c>
      <c r="AT107" s="222">
        <f t="shared" si="125"/>
        <v>23.369081266547195</v>
      </c>
      <c r="AU107" s="222">
        <f t="shared" si="109"/>
        <v>23.637964355320204</v>
      </c>
      <c r="AV107" s="217"/>
      <c r="AW107" s="217">
        <v>12750</v>
      </c>
      <c r="AX107" s="217">
        <f t="shared" si="117"/>
        <v>0.10404228878313207</v>
      </c>
      <c r="AY107" s="217">
        <f t="shared" si="118"/>
        <v>4.6613649376134776E-2</v>
      </c>
      <c r="AZ107" s="217">
        <f t="shared" si="119"/>
        <v>5.7428639406997287E-2</v>
      </c>
      <c r="BA107" s="217">
        <f t="shared" si="120"/>
        <v>1.1924021069835966</v>
      </c>
      <c r="BB107" s="217">
        <f t="shared" si="121"/>
        <v>0.93589958490055003</v>
      </c>
      <c r="BC107" s="217">
        <f t="shared" si="122"/>
        <v>-0.77632417714228841</v>
      </c>
      <c r="BD107" s="217">
        <f t="shared" si="123"/>
        <v>-0.40890807839792531</v>
      </c>
      <c r="BE107" s="217">
        <f t="shared" si="126"/>
        <v>24.531292890404178</v>
      </c>
      <c r="BF107" s="217">
        <f t="shared" si="126"/>
        <v>24.531308153063264</v>
      </c>
      <c r="BG107" s="217">
        <f t="shared" si="126"/>
        <v>24.531376796062588</v>
      </c>
      <c r="BH107" s="217">
        <f t="shared" si="126"/>
        <v>24.531685474355445</v>
      </c>
      <c r="BI107" s="217">
        <f t="shared" si="126"/>
        <v>24.533072752636542</v>
      </c>
      <c r="BJ107" s="217">
        <f t="shared" si="126"/>
        <v>24.539291394589945</v>
      </c>
      <c r="BK107" s="217">
        <f t="shared" si="126"/>
        <v>24.566855799948286</v>
      </c>
      <c r="BL107" s="217">
        <f t="shared" si="124"/>
        <v>24.683874241386437</v>
      </c>
      <c r="BM107" s="217"/>
      <c r="BN107" s="217"/>
      <c r="BO107" s="217"/>
      <c r="BP107" s="217"/>
      <c r="BQ107" s="217"/>
      <c r="BR107" s="217"/>
      <c r="BS107" s="217"/>
    </row>
    <row r="108" spans="1:71" s="222" customFormat="1" ht="12.95" customHeight="1">
      <c r="A108" s="86" t="s">
        <v>169</v>
      </c>
      <c r="B108" s="101" t="s">
        <v>146</v>
      </c>
      <c r="C108" s="89">
        <v>55970.361680000002</v>
      </c>
      <c r="D108" s="89">
        <v>2.0000000000000001E-4</v>
      </c>
      <c r="E108" s="297">
        <f t="shared" si="90"/>
        <v>7949.7072280763641</v>
      </c>
      <c r="F108" s="297">
        <f t="shared" si="110"/>
        <v>7949.5</v>
      </c>
      <c r="G108" s="222">
        <f t="shared" si="127"/>
        <v>7.5918611502856947E-2</v>
      </c>
      <c r="K108" s="222">
        <f t="shared" si="128"/>
        <v>7.5918611502856947E-2</v>
      </c>
      <c r="O108" s="222">
        <f t="shared" ca="1" si="116"/>
        <v>7.1876270739492931E-2</v>
      </c>
      <c r="P108" s="291">
        <f t="shared" si="92"/>
        <v>1.8849506952093975E-2</v>
      </c>
      <c r="Q108" s="292">
        <f t="shared" si="93"/>
        <v>40951.861680000002</v>
      </c>
      <c r="R108" s="222">
        <f t="shared" si="129"/>
        <v>3.256882694225915E-3</v>
      </c>
      <c r="S108" s="293">
        <v>1</v>
      </c>
      <c r="T108" s="222">
        <f t="shared" si="111"/>
        <v>3.256882694225915E-3</v>
      </c>
      <c r="U108" s="221"/>
      <c r="Y108" s="222">
        <f t="shared" si="130"/>
        <v>2.2441701827867686E-2</v>
      </c>
      <c r="Z108" s="217">
        <f t="shared" si="95"/>
        <v>7949.5</v>
      </c>
      <c r="AA108" s="222">
        <f t="shared" si="96"/>
        <v>7.2326416627083237E-2</v>
      </c>
      <c r="AB108" s="222">
        <f t="shared" si="131"/>
        <v>2.2441701827867686E-2</v>
      </c>
      <c r="AC108" s="222">
        <f t="shared" si="132"/>
        <v>5.7069104550762972E-2</v>
      </c>
      <c r="AD108" s="222">
        <f t="shared" si="133"/>
        <v>3.5921948757737104E-3</v>
      </c>
      <c r="AE108" s="222">
        <f t="shared" si="134"/>
        <v>1.2903864025534903E-5</v>
      </c>
      <c r="AF108" s="217">
        <f t="shared" si="135"/>
        <v>5.7069104550762972E-2</v>
      </c>
      <c r="AG108" s="293">
        <f t="shared" si="136"/>
        <v>1.2903864025534903E-5</v>
      </c>
      <c r="AH108" s="217">
        <f t="shared" si="103"/>
        <v>5.3476909674989262E-2</v>
      </c>
      <c r="AI108" s="217">
        <f t="shared" si="104"/>
        <v>0.88434860355002254</v>
      </c>
      <c r="AJ108" s="217">
        <f t="shared" si="105"/>
        <v>0.63890087072894752</v>
      </c>
      <c r="AK108" s="217">
        <f t="shared" si="106"/>
        <v>-0.24360273520214204</v>
      </c>
      <c r="AL108" s="217">
        <f t="shared" si="107"/>
        <v>-2.0140440088889209</v>
      </c>
      <c r="AM108" s="217">
        <f t="shared" si="108"/>
        <v>-1.5817281034521227</v>
      </c>
      <c r="AN108" s="222">
        <f t="shared" si="125"/>
        <v>23.380922912328803</v>
      </c>
      <c r="AO108" s="222">
        <f t="shared" si="125"/>
        <v>23.380922913313238</v>
      </c>
      <c r="AP108" s="222">
        <f t="shared" si="125"/>
        <v>23.380922893035951</v>
      </c>
      <c r="AQ108" s="222">
        <f t="shared" si="125"/>
        <v>23.380923310706486</v>
      </c>
      <c r="AR108" s="222">
        <f t="shared" si="125"/>
        <v>23.380914707741599</v>
      </c>
      <c r="AS108" s="222">
        <f t="shared" si="125"/>
        <v>23.381091988921291</v>
      </c>
      <c r="AT108" s="222">
        <f t="shared" si="125"/>
        <v>23.377472796770046</v>
      </c>
      <c r="AU108" s="222">
        <f t="shared" si="109"/>
        <v>23.64617859024229</v>
      </c>
      <c r="AV108" s="217"/>
      <c r="AW108" s="217">
        <v>13000</v>
      </c>
      <c r="AX108" s="217">
        <f t="shared" si="117"/>
        <v>0.10376768164514125</v>
      </c>
      <c r="AY108" s="217">
        <f t="shared" si="118"/>
        <v>4.8779389894127841E-2</v>
      </c>
      <c r="AZ108" s="217">
        <f t="shared" si="119"/>
        <v>5.4988291751013399E-2</v>
      </c>
      <c r="BA108" s="217">
        <f t="shared" si="120"/>
        <v>1.2081266500665957</v>
      </c>
      <c r="BB108" s="217">
        <f t="shared" si="121"/>
        <v>0.90166301700383111</v>
      </c>
      <c r="BC108" s="217">
        <f t="shared" si="122"/>
        <v>-0.68911990573955229</v>
      </c>
      <c r="BD108" s="217">
        <f t="shared" si="123"/>
        <v>-0.35887574152855439</v>
      </c>
      <c r="BE108" s="217">
        <f t="shared" si="126"/>
        <v>24.601249237583449</v>
      </c>
      <c r="BF108" s="217">
        <f t="shared" si="126"/>
        <v>24.601266617653422</v>
      </c>
      <c r="BG108" s="217">
        <f t="shared" si="126"/>
        <v>24.601341380282104</v>
      </c>
      <c r="BH108" s="217">
        <f t="shared" si="126"/>
        <v>24.601662943989716</v>
      </c>
      <c r="BI108" s="217">
        <f t="shared" si="126"/>
        <v>24.603045339533281</v>
      </c>
      <c r="BJ108" s="217">
        <f t="shared" si="126"/>
        <v>24.608975560941346</v>
      </c>
      <c r="BK108" s="217">
        <f t="shared" si="126"/>
        <v>24.634190472447656</v>
      </c>
      <c r="BL108" s="217">
        <f t="shared" si="124"/>
        <v>24.737915260610691</v>
      </c>
      <c r="BM108" s="217"/>
      <c r="BN108" s="217"/>
      <c r="BO108" s="217"/>
      <c r="BP108" s="217"/>
      <c r="BQ108" s="217"/>
      <c r="BR108" s="217"/>
      <c r="BS108" s="217"/>
    </row>
    <row r="109" spans="1:71" s="222" customFormat="1" ht="12.95" customHeight="1">
      <c r="A109" s="86" t="s">
        <v>169</v>
      </c>
      <c r="B109" s="101" t="s">
        <v>146</v>
      </c>
      <c r="C109" s="89">
        <v>56291.293940000003</v>
      </c>
      <c r="D109" s="89">
        <v>2.0000000000000001E-4</v>
      </c>
      <c r="E109" s="297">
        <f t="shared" si="90"/>
        <v>8825.7266067998717</v>
      </c>
      <c r="F109" s="297">
        <f t="shared" si="110"/>
        <v>8825.5</v>
      </c>
      <c r="G109" s="222">
        <f t="shared" si="127"/>
        <v>8.3018063502095174E-2</v>
      </c>
      <c r="K109" s="222">
        <f t="shared" si="128"/>
        <v>8.3018063502095174E-2</v>
      </c>
      <c r="O109" s="222">
        <f t="shared" ca="1" si="116"/>
        <v>7.4625776815601064E-2</v>
      </c>
      <c r="P109" s="291">
        <f t="shared" si="92"/>
        <v>2.1955956874745511E-2</v>
      </c>
      <c r="Q109" s="292">
        <f t="shared" si="93"/>
        <v>41272.793940000003</v>
      </c>
      <c r="R109" s="222">
        <f t="shared" si="129"/>
        <v>3.7285808657698196E-3</v>
      </c>
      <c r="S109" s="293">
        <v>1</v>
      </c>
      <c r="T109" s="222">
        <f t="shared" si="111"/>
        <v>3.7285808657698196E-3</v>
      </c>
      <c r="U109" s="221"/>
      <c r="Y109" s="222">
        <f t="shared" si="130"/>
        <v>2.3281349553148492E-2</v>
      </c>
      <c r="Z109" s="217">
        <f t="shared" si="95"/>
        <v>8825.5</v>
      </c>
      <c r="AA109" s="222">
        <f t="shared" si="96"/>
        <v>8.1692670823692193E-2</v>
      </c>
      <c r="AB109" s="222">
        <f t="shared" si="131"/>
        <v>2.3281349553148492E-2</v>
      </c>
      <c r="AC109" s="222">
        <f t="shared" si="132"/>
        <v>6.1062106627349663E-2</v>
      </c>
      <c r="AD109" s="222">
        <f t="shared" si="133"/>
        <v>1.3253926784029813E-3</v>
      </c>
      <c r="AE109" s="222">
        <f t="shared" si="134"/>
        <v>1.7566657519642284E-6</v>
      </c>
      <c r="AF109" s="217">
        <f t="shared" si="135"/>
        <v>6.1062106627349663E-2</v>
      </c>
      <c r="AG109" s="293">
        <f t="shared" si="136"/>
        <v>1.7566657519642284E-6</v>
      </c>
      <c r="AH109" s="217">
        <f t="shared" si="103"/>
        <v>5.9736713948946682E-2</v>
      </c>
      <c r="AI109" s="217">
        <f t="shared" si="104"/>
        <v>0.92826711382598559</v>
      </c>
      <c r="AJ109" s="217">
        <f t="shared" si="105"/>
        <v>0.76243265194697551</v>
      </c>
      <c r="AK109" s="217">
        <f t="shared" si="106"/>
        <v>-0.25994601581855548</v>
      </c>
      <c r="AL109" s="217">
        <f t="shared" si="107"/>
        <v>-1.8400483298555561</v>
      </c>
      <c r="AM109" s="217">
        <f t="shared" si="108"/>
        <v>-1.3133295426592231</v>
      </c>
      <c r="AN109" s="222">
        <f t="shared" si="125"/>
        <v>23.565878511982437</v>
      </c>
      <c r="AO109" s="222">
        <f t="shared" si="125"/>
        <v>23.565878511982437</v>
      </c>
      <c r="AP109" s="222">
        <f t="shared" si="125"/>
        <v>23.565878511982465</v>
      </c>
      <c r="AQ109" s="222">
        <f t="shared" si="125"/>
        <v>23.565878512009743</v>
      </c>
      <c r="AR109" s="222">
        <f t="shared" si="125"/>
        <v>23.56587853772513</v>
      </c>
      <c r="AS109" s="222">
        <f t="shared" si="125"/>
        <v>23.565902706150723</v>
      </c>
      <c r="AT109" s="222">
        <f t="shared" si="125"/>
        <v>23.575906176865665</v>
      </c>
      <c r="AU109" s="222">
        <f t="shared" si="109"/>
        <v>23.83553832160408</v>
      </c>
      <c r="AV109" s="217"/>
      <c r="AW109" s="217">
        <v>13250</v>
      </c>
      <c r="AX109" s="217">
        <f t="shared" si="117"/>
        <v>0.10325955250811342</v>
      </c>
      <c r="AY109" s="217">
        <f t="shared" si="118"/>
        <v>5.1016394846120687E-2</v>
      </c>
      <c r="AZ109" s="217">
        <f t="shared" si="119"/>
        <v>5.2243157661992723E-2</v>
      </c>
      <c r="BA109" s="217">
        <f t="shared" si="120"/>
        <v>1.2226065126331016</v>
      </c>
      <c r="BB109" s="217">
        <f t="shared" si="121"/>
        <v>0.85944585788740013</v>
      </c>
      <c r="BC109" s="217">
        <f t="shared" si="122"/>
        <v>-0.59970474904285365</v>
      </c>
      <c r="BD109" s="217">
        <f t="shared" si="123"/>
        <v>-0.30917450539415353</v>
      </c>
      <c r="BE109" s="217">
        <f t="shared" si="126"/>
        <v>24.672086815246079</v>
      </c>
      <c r="BF109" s="217">
        <f t="shared" si="126"/>
        <v>24.672105546847224</v>
      </c>
      <c r="BG109" s="217">
        <f t="shared" si="126"/>
        <v>24.672183091239628</v>
      </c>
      <c r="BH109" s="217">
        <f t="shared" si="126"/>
        <v>24.672504074929744</v>
      </c>
      <c r="BI109" s="217">
        <f t="shared" si="126"/>
        <v>24.673832197479555</v>
      </c>
      <c r="BJ109" s="217">
        <f t="shared" si="126"/>
        <v>24.679318309331144</v>
      </c>
      <c r="BK109" s="217">
        <f t="shared" si="126"/>
        <v>24.701827992398016</v>
      </c>
      <c r="BL109" s="217">
        <f t="shared" si="124"/>
        <v>24.791956279834949</v>
      </c>
      <c r="BM109" s="217"/>
      <c r="BN109" s="217"/>
      <c r="BO109" s="217"/>
      <c r="BP109" s="217"/>
      <c r="BQ109" s="217"/>
      <c r="BR109" s="217"/>
      <c r="BS109" s="217"/>
    </row>
    <row r="110" spans="1:71" s="222" customFormat="1" ht="12.95" customHeight="1">
      <c r="A110" s="86" t="s">
        <v>169</v>
      </c>
      <c r="B110" s="101" t="s">
        <v>146</v>
      </c>
      <c r="C110" s="89">
        <v>56291.294000000002</v>
      </c>
      <c r="D110" s="89">
        <v>2.9999999999999997E-4</v>
      </c>
      <c r="E110" s="297">
        <f t="shared" si="90"/>
        <v>8825.7267705763697</v>
      </c>
      <c r="F110" s="297">
        <f t="shared" si="110"/>
        <v>8825.5</v>
      </c>
      <c r="G110" s="222">
        <f t="shared" si="127"/>
        <v>8.3078063500579447E-2</v>
      </c>
      <c r="K110" s="222">
        <f t="shared" si="128"/>
        <v>8.3078063500579447E-2</v>
      </c>
      <c r="O110" s="222">
        <f t="shared" ca="1" si="116"/>
        <v>7.4625776815601064E-2</v>
      </c>
      <c r="P110" s="291">
        <f t="shared" si="92"/>
        <v>2.1955956874745511E-2</v>
      </c>
      <c r="Q110" s="292">
        <f t="shared" si="93"/>
        <v>41272.794000000002</v>
      </c>
      <c r="R110" s="222">
        <f t="shared" si="129"/>
        <v>3.7359119183798129E-3</v>
      </c>
      <c r="S110" s="293">
        <v>1</v>
      </c>
      <c r="T110" s="222">
        <f t="shared" si="111"/>
        <v>3.7359119183798129E-3</v>
      </c>
      <c r="U110" s="221"/>
      <c r="Y110" s="222">
        <f t="shared" si="130"/>
        <v>2.3341349551632765E-2</v>
      </c>
      <c r="Z110" s="217">
        <f t="shared" si="95"/>
        <v>8825.5</v>
      </c>
      <c r="AA110" s="222">
        <f t="shared" si="96"/>
        <v>8.1692670823692193E-2</v>
      </c>
      <c r="AB110" s="222">
        <f t="shared" si="131"/>
        <v>2.3341349551632765E-2</v>
      </c>
      <c r="AC110" s="222">
        <f t="shared" si="132"/>
        <v>6.1122106625833936E-2</v>
      </c>
      <c r="AD110" s="222">
        <f t="shared" si="133"/>
        <v>1.3853926768872538E-3</v>
      </c>
      <c r="AE110" s="222">
        <f t="shared" si="134"/>
        <v>1.9193128691728307E-6</v>
      </c>
      <c r="AF110" s="217">
        <f t="shared" si="135"/>
        <v>6.1122106625833936E-2</v>
      </c>
      <c r="AG110" s="293">
        <f t="shared" si="136"/>
        <v>1.9193128691728307E-6</v>
      </c>
      <c r="AH110" s="217">
        <f t="shared" si="103"/>
        <v>5.9736713948946682E-2</v>
      </c>
      <c r="AI110" s="217">
        <f t="shared" si="104"/>
        <v>0.92826711382598559</v>
      </c>
      <c r="AJ110" s="217">
        <f t="shared" si="105"/>
        <v>0.76243265194697551</v>
      </c>
      <c r="AK110" s="217">
        <f t="shared" si="106"/>
        <v>-0.25994601581855548</v>
      </c>
      <c r="AL110" s="217">
        <f t="shared" si="107"/>
        <v>-1.8400483298555561</v>
      </c>
      <c r="AM110" s="217">
        <f t="shared" si="108"/>
        <v>-1.3133295426592231</v>
      </c>
      <c r="AN110" s="222">
        <f t="shared" si="125"/>
        <v>23.565878511982437</v>
      </c>
      <c r="AO110" s="222">
        <f t="shared" si="125"/>
        <v>23.565878511982437</v>
      </c>
      <c r="AP110" s="222">
        <f t="shared" si="125"/>
        <v>23.565878511982465</v>
      </c>
      <c r="AQ110" s="222">
        <f t="shared" si="125"/>
        <v>23.565878512009743</v>
      </c>
      <c r="AR110" s="222">
        <f t="shared" si="125"/>
        <v>23.56587853772513</v>
      </c>
      <c r="AS110" s="222">
        <f t="shared" si="125"/>
        <v>23.565902706150723</v>
      </c>
      <c r="AT110" s="222">
        <f t="shared" si="125"/>
        <v>23.575906176865665</v>
      </c>
      <c r="AU110" s="222">
        <f t="shared" si="109"/>
        <v>23.83553832160408</v>
      </c>
      <c r="AV110" s="217"/>
      <c r="AW110" s="217">
        <v>13500</v>
      </c>
      <c r="AX110" s="217">
        <f t="shared" si="117"/>
        <v>0.10252520752576119</v>
      </c>
      <c r="AY110" s="217">
        <f t="shared" si="118"/>
        <v>5.3324664232113288E-2</v>
      </c>
      <c r="AZ110" s="217">
        <f t="shared" si="119"/>
        <v>4.9200543293647897E-2</v>
      </c>
      <c r="BA110" s="217">
        <f t="shared" si="120"/>
        <v>1.2355751162127708</v>
      </c>
      <c r="BB110" s="217">
        <f t="shared" si="121"/>
        <v>0.80916894989496446</v>
      </c>
      <c r="BC110" s="217">
        <f t="shared" si="122"/>
        <v>-0.50825637625235009</v>
      </c>
      <c r="BD110" s="217">
        <f t="shared" si="123"/>
        <v>-0.25974393029724929</v>
      </c>
      <c r="BE110" s="217">
        <f t="shared" si="126"/>
        <v>24.743725170620003</v>
      </c>
      <c r="BF110" s="217">
        <f t="shared" si="126"/>
        <v>24.743744180164072</v>
      </c>
      <c r="BG110" s="217">
        <f t="shared" si="126"/>
        <v>24.743820364820404</v>
      </c>
      <c r="BH110" s="217">
        <f t="shared" si="126"/>
        <v>24.74412566663468</v>
      </c>
      <c r="BI110" s="217">
        <f t="shared" si="126"/>
        <v>24.745348748384473</v>
      </c>
      <c r="BJ110" s="217">
        <f t="shared" si="126"/>
        <v>24.75024249493628</v>
      </c>
      <c r="BK110" s="217">
        <f t="shared" si="126"/>
        <v>24.769728661809513</v>
      </c>
      <c r="BL110" s="217">
        <f t="shared" si="124"/>
        <v>24.845997299059203</v>
      </c>
      <c r="BM110" s="217"/>
      <c r="BN110" s="217"/>
      <c r="BO110" s="217"/>
      <c r="BP110" s="217"/>
      <c r="BQ110" s="217"/>
      <c r="BR110" s="217"/>
      <c r="BS110" s="217"/>
    </row>
    <row r="111" spans="1:71" s="222" customFormat="1" ht="12.95" customHeight="1">
      <c r="A111" s="86" t="s">
        <v>169</v>
      </c>
      <c r="B111" s="101" t="s">
        <v>146</v>
      </c>
      <c r="C111" s="89">
        <v>56291.294289999998</v>
      </c>
      <c r="D111" s="89">
        <v>2.0000000000000001E-4</v>
      </c>
      <c r="E111" s="297">
        <f t="shared" si="90"/>
        <v>8825.7275621627832</v>
      </c>
      <c r="F111" s="297">
        <f t="shared" si="110"/>
        <v>8825.5</v>
      </c>
      <c r="G111" s="222">
        <f t="shared" si="127"/>
        <v>8.3368063496891409E-2</v>
      </c>
      <c r="K111" s="222">
        <f t="shared" si="128"/>
        <v>8.3368063496891409E-2</v>
      </c>
      <c r="O111" s="222">
        <f t="shared" ca="1" si="116"/>
        <v>7.4625776815601064E-2</v>
      </c>
      <c r="P111" s="291">
        <f t="shared" si="92"/>
        <v>2.1955956874745511E-2</v>
      </c>
      <c r="Q111" s="292">
        <f t="shared" si="93"/>
        <v>41272.794289999998</v>
      </c>
      <c r="R111" s="222">
        <f t="shared" si="129"/>
        <v>3.7714468397698161E-3</v>
      </c>
      <c r="S111" s="293">
        <v>1</v>
      </c>
      <c r="T111" s="222">
        <f t="shared" si="111"/>
        <v>3.7714468397698161E-3</v>
      </c>
      <c r="U111" s="221"/>
      <c r="Y111" s="222">
        <f t="shared" si="130"/>
        <v>2.3631349547944727E-2</v>
      </c>
      <c r="Z111" s="217">
        <f t="shared" si="95"/>
        <v>8825.5</v>
      </c>
      <c r="AA111" s="222">
        <f t="shared" si="96"/>
        <v>8.1692670823692193E-2</v>
      </c>
      <c r="AB111" s="222">
        <f t="shared" si="131"/>
        <v>2.3631349547944727E-2</v>
      </c>
      <c r="AC111" s="222">
        <f t="shared" si="132"/>
        <v>6.1412106622145898E-2</v>
      </c>
      <c r="AD111" s="222">
        <f t="shared" si="133"/>
        <v>1.6753926731992164E-3</v>
      </c>
      <c r="AE111" s="222">
        <f t="shared" si="134"/>
        <v>2.8069406094096162E-6</v>
      </c>
      <c r="AF111" s="217">
        <f t="shared" si="135"/>
        <v>6.1412106622145898E-2</v>
      </c>
      <c r="AG111" s="293">
        <f t="shared" si="136"/>
        <v>2.8069406094096162E-6</v>
      </c>
      <c r="AH111" s="217">
        <f t="shared" si="103"/>
        <v>5.9736713948946682E-2</v>
      </c>
      <c r="AI111" s="217">
        <f t="shared" si="104"/>
        <v>0.92826711382598559</v>
      </c>
      <c r="AJ111" s="217">
        <f t="shared" si="105"/>
        <v>0.76243265194697551</v>
      </c>
      <c r="AK111" s="217">
        <f t="shared" si="106"/>
        <v>-0.25994601581855548</v>
      </c>
      <c r="AL111" s="217">
        <f t="shared" si="107"/>
        <v>-1.8400483298555561</v>
      </c>
      <c r="AM111" s="217">
        <f t="shared" si="108"/>
        <v>-1.3133295426592231</v>
      </c>
      <c r="AN111" s="222">
        <f t="shared" ref="AN111:AT120" si="137">$AU111+$AB$7*SIN(AO111)</f>
        <v>23.565878511982437</v>
      </c>
      <c r="AO111" s="222">
        <f t="shared" si="137"/>
        <v>23.565878511982437</v>
      </c>
      <c r="AP111" s="222">
        <f t="shared" si="137"/>
        <v>23.565878511982465</v>
      </c>
      <c r="AQ111" s="222">
        <f t="shared" si="137"/>
        <v>23.565878512009743</v>
      </c>
      <c r="AR111" s="222">
        <f t="shared" si="137"/>
        <v>23.56587853772513</v>
      </c>
      <c r="AS111" s="222">
        <f t="shared" si="137"/>
        <v>23.565902706150723</v>
      </c>
      <c r="AT111" s="222">
        <f t="shared" si="137"/>
        <v>23.575906176865665</v>
      </c>
      <c r="AU111" s="222">
        <f t="shared" si="109"/>
        <v>23.83553832160408</v>
      </c>
      <c r="AV111" s="217"/>
      <c r="AW111" s="217">
        <v>13750</v>
      </c>
      <c r="AX111" s="217">
        <f t="shared" si="117"/>
        <v>0.10157611278722621</v>
      </c>
      <c r="AY111" s="217">
        <f t="shared" si="118"/>
        <v>5.5704198052105643E-2</v>
      </c>
      <c r="AZ111" s="217">
        <f t="shared" si="119"/>
        <v>4.5871914735120568E-2</v>
      </c>
      <c r="BA111" s="217">
        <f t="shared" si="120"/>
        <v>1.246772107034499</v>
      </c>
      <c r="BB111" s="217">
        <f t="shared" si="121"/>
        <v>0.75093646617120735</v>
      </c>
      <c r="BC111" s="217">
        <f t="shared" si="122"/>
        <v>-0.41499903349062961</v>
      </c>
      <c r="BD111" s="217">
        <f t="shared" si="123"/>
        <v>-0.21052975193288515</v>
      </c>
      <c r="BE111" s="217">
        <f t="shared" si="126"/>
        <v>24.816068462183118</v>
      </c>
      <c r="BF111" s="217">
        <f t="shared" si="126"/>
        <v>24.816086453621683</v>
      </c>
      <c r="BG111" s="217">
        <f t="shared" si="126"/>
        <v>24.816156661948813</v>
      </c>
      <c r="BH111" s="217">
        <f t="shared" si="126"/>
        <v>24.816430621775037</v>
      </c>
      <c r="BI111" s="217">
        <f t="shared" si="126"/>
        <v>24.81749940539844</v>
      </c>
      <c r="BJ111" s="217">
        <f t="shared" si="126"/>
        <v>24.821665443714341</v>
      </c>
      <c r="BK111" s="217">
        <f t="shared" si="126"/>
        <v>24.837852014369275</v>
      </c>
      <c r="BL111" s="217">
        <f t="shared" si="124"/>
        <v>24.900038318283457</v>
      </c>
      <c r="BM111" s="217"/>
      <c r="BN111" s="217"/>
      <c r="BO111" s="217"/>
      <c r="BP111" s="217"/>
      <c r="BQ111" s="217"/>
      <c r="BR111" s="217"/>
      <c r="BS111" s="217"/>
    </row>
    <row r="112" spans="1:71" s="222" customFormat="1" ht="12.95" customHeight="1">
      <c r="A112" s="86" t="s">
        <v>169</v>
      </c>
      <c r="B112" s="101" t="s">
        <v>146</v>
      </c>
      <c r="C112" s="89">
        <v>56291.294520000003</v>
      </c>
      <c r="D112" s="89">
        <v>2.9999999999999997E-4</v>
      </c>
      <c r="E112" s="297">
        <f t="shared" si="90"/>
        <v>8825.7281899727186</v>
      </c>
      <c r="F112" s="297">
        <f t="shared" si="110"/>
        <v>8825.5</v>
      </c>
      <c r="G112" s="222">
        <f t="shared" si="127"/>
        <v>8.3598063501995057E-2</v>
      </c>
      <c r="K112" s="222">
        <f t="shared" si="128"/>
        <v>8.3598063501995057E-2</v>
      </c>
      <c r="O112" s="222">
        <f t="shared" ca="1" si="116"/>
        <v>7.4625776815601064E-2</v>
      </c>
      <c r="P112" s="291">
        <f t="shared" si="92"/>
        <v>2.1955956874745511E-2</v>
      </c>
      <c r="Q112" s="292">
        <f t="shared" si="93"/>
        <v>41272.794520000003</v>
      </c>
      <c r="R112" s="222">
        <f t="shared" si="129"/>
        <v>3.7997493094452024E-3</v>
      </c>
      <c r="S112" s="293">
        <v>1</v>
      </c>
      <c r="T112" s="222">
        <f t="shared" si="111"/>
        <v>3.7997493094452024E-3</v>
      </c>
      <c r="U112" s="221"/>
      <c r="Y112" s="222">
        <f t="shared" si="130"/>
        <v>2.3861349553048375E-2</v>
      </c>
      <c r="Z112" s="217">
        <f t="shared" si="95"/>
        <v>8825.5</v>
      </c>
      <c r="AA112" s="222">
        <f t="shared" si="96"/>
        <v>8.1692670823692193E-2</v>
      </c>
      <c r="AB112" s="222">
        <f t="shared" si="131"/>
        <v>2.3861349553048375E-2</v>
      </c>
      <c r="AC112" s="222">
        <f t="shared" si="132"/>
        <v>6.1642106627249546E-2</v>
      </c>
      <c r="AD112" s="222">
        <f t="shared" si="133"/>
        <v>1.9053926783028641E-3</v>
      </c>
      <c r="AE112" s="222">
        <f t="shared" si="134"/>
        <v>3.6305212585301618E-6</v>
      </c>
      <c r="AF112" s="217">
        <f t="shared" si="135"/>
        <v>6.1642106627249546E-2</v>
      </c>
      <c r="AG112" s="293">
        <f t="shared" si="136"/>
        <v>3.6305212585301618E-6</v>
      </c>
      <c r="AH112" s="217">
        <f t="shared" si="103"/>
        <v>5.9736713948946682E-2</v>
      </c>
      <c r="AI112" s="217">
        <f t="shared" si="104"/>
        <v>0.92826711382598559</v>
      </c>
      <c r="AJ112" s="217">
        <f t="shared" si="105"/>
        <v>0.76243265194697551</v>
      </c>
      <c r="AK112" s="217">
        <f t="shared" si="106"/>
        <v>-0.25994601581855548</v>
      </c>
      <c r="AL112" s="217">
        <f t="shared" si="107"/>
        <v>-1.8400483298555561</v>
      </c>
      <c r="AM112" s="217">
        <f t="shared" si="108"/>
        <v>-1.3133295426592231</v>
      </c>
      <c r="AN112" s="222">
        <f t="shared" si="137"/>
        <v>23.565878511982437</v>
      </c>
      <c r="AO112" s="222">
        <f t="shared" si="137"/>
        <v>23.565878511982437</v>
      </c>
      <c r="AP112" s="222">
        <f t="shared" si="137"/>
        <v>23.565878511982465</v>
      </c>
      <c r="AQ112" s="222">
        <f t="shared" si="137"/>
        <v>23.565878512009743</v>
      </c>
      <c r="AR112" s="222">
        <f t="shared" si="137"/>
        <v>23.56587853772513</v>
      </c>
      <c r="AS112" s="222">
        <f t="shared" si="137"/>
        <v>23.565902706150723</v>
      </c>
      <c r="AT112" s="222">
        <f t="shared" si="137"/>
        <v>23.575906176865665</v>
      </c>
      <c r="AU112" s="222">
        <f t="shared" si="109"/>
        <v>23.83553832160408</v>
      </c>
      <c r="AV112" s="217"/>
      <c r="AW112" s="217">
        <v>14000</v>
      </c>
      <c r="AX112" s="217">
        <f t="shared" si="117"/>
        <v>0.1004280478892248</v>
      </c>
      <c r="AY112" s="217">
        <f t="shared" si="118"/>
        <v>5.8154996306097766E-2</v>
      </c>
      <c r="AZ112" s="217">
        <f t="shared" si="119"/>
        <v>4.2273051583127039E-2</v>
      </c>
      <c r="BA112" s="217">
        <f t="shared" si="120"/>
        <v>1.2559554549466128</v>
      </c>
      <c r="BB112" s="217">
        <f t="shared" si="121"/>
        <v>0.68505726964435887</v>
      </c>
      <c r="BC112" s="217">
        <f t="shared" si="122"/>
        <v>-0.32020232219804068</v>
      </c>
      <c r="BD112" s="217">
        <f t="shared" si="123"/>
        <v>-0.16148325810103101</v>
      </c>
      <c r="BE112" s="217">
        <f t="shared" ref="BE112:BK121" si="138">$BL112+$AB$7*SIN(BF112)</f>
        <v>24.88900619863939</v>
      </c>
      <c r="BF112" s="217">
        <f t="shared" si="138"/>
        <v>24.889021788287124</v>
      </c>
      <c r="BG112" s="217">
        <f t="shared" si="138"/>
        <v>24.889081360210021</v>
      </c>
      <c r="BH112" s="217">
        <f t="shared" si="138"/>
        <v>24.889308991225189</v>
      </c>
      <c r="BI112" s="217">
        <f t="shared" si="138"/>
        <v>24.890178676519589</v>
      </c>
      <c r="BJ112" s="217">
        <f t="shared" si="138"/>
        <v>24.893499673123021</v>
      </c>
      <c r="BK112" s="217">
        <f t="shared" si="138"/>
        <v>24.906156933591745</v>
      </c>
      <c r="BL112" s="217">
        <f t="shared" si="124"/>
        <v>24.954079337507714</v>
      </c>
      <c r="BM112" s="217"/>
      <c r="BN112" s="217"/>
      <c r="BO112" s="217"/>
      <c r="BP112" s="217"/>
      <c r="BQ112" s="217"/>
      <c r="BR112" s="217"/>
      <c r="BS112" s="217"/>
    </row>
    <row r="113" spans="1:71" s="222" customFormat="1" ht="12.95" customHeight="1">
      <c r="A113" s="89" t="s">
        <v>170</v>
      </c>
      <c r="B113" s="101" t="s">
        <v>83</v>
      </c>
      <c r="C113" s="89">
        <v>56334.341099999998</v>
      </c>
      <c r="D113" s="89">
        <v>3.3E-3</v>
      </c>
      <c r="E113" s="297">
        <f t="shared" si="90"/>
        <v>8943.2284944536932</v>
      </c>
      <c r="F113" s="297">
        <f t="shared" si="110"/>
        <v>8943</v>
      </c>
      <c r="G113" s="222">
        <f t="shared" si="127"/>
        <v>8.3709610997175332E-2</v>
      </c>
      <c r="J113" s="222">
        <f>G113</f>
        <v>8.3709610997175332E-2</v>
      </c>
      <c r="O113" s="222">
        <f t="shared" ca="1" si="116"/>
        <v>7.4994574719645241E-2</v>
      </c>
      <c r="P113" s="291">
        <f t="shared" si="92"/>
        <v>2.2439185663031297E-2</v>
      </c>
      <c r="Q113" s="292">
        <f t="shared" si="93"/>
        <v>41315.841099999998</v>
      </c>
      <c r="R113" s="222">
        <f t="shared" si="129"/>
        <v>3.754065020626919E-3</v>
      </c>
      <c r="S113" s="293">
        <v>1</v>
      </c>
      <c r="T113" s="222">
        <f t="shared" si="111"/>
        <v>3.754065020626919E-3</v>
      </c>
      <c r="U113" s="221"/>
      <c r="X113" s="222">
        <f>AB113</f>
        <v>2.3265304086175081E-2</v>
      </c>
      <c r="Z113" s="217">
        <f t="shared" si="95"/>
        <v>8943</v>
      </c>
      <c r="AA113" s="222">
        <f t="shared" si="96"/>
        <v>8.2883492574031548E-2</v>
      </c>
      <c r="AB113" s="222">
        <f t="shared" si="131"/>
        <v>2.3265304086175081E-2</v>
      </c>
      <c r="AC113" s="222">
        <f t="shared" si="132"/>
        <v>6.1270425334144035E-2</v>
      </c>
      <c r="AD113" s="222">
        <f t="shared" si="133"/>
        <v>8.2611842314378459E-4</v>
      </c>
      <c r="AE113" s="222">
        <f t="shared" si="134"/>
        <v>6.8247164905757314E-7</v>
      </c>
      <c r="AF113" s="217">
        <f t="shared" si="135"/>
        <v>6.1270425334144035E-2</v>
      </c>
      <c r="AG113" s="293">
        <f t="shared" si="136"/>
        <v>6.8247164905757314E-7</v>
      </c>
      <c r="AH113" s="217">
        <f t="shared" si="103"/>
        <v>6.0444306911000251E-2</v>
      </c>
      <c r="AI113" s="217">
        <f t="shared" si="104"/>
        <v>0.9347038036641766</v>
      </c>
      <c r="AJ113" s="217">
        <f t="shared" si="105"/>
        <v>0.77816853834562583</v>
      </c>
      <c r="AK113" s="217">
        <f t="shared" si="106"/>
        <v>-0.26163704791727871</v>
      </c>
      <c r="AL113" s="217">
        <f t="shared" si="107"/>
        <v>-1.8153682220737413</v>
      </c>
      <c r="AM113" s="217">
        <f t="shared" si="108"/>
        <v>-1.2802395337329395</v>
      </c>
      <c r="AN113" s="222">
        <f t="shared" si="137"/>
        <v>23.591392617369543</v>
      </c>
      <c r="AO113" s="222">
        <f t="shared" si="137"/>
        <v>23.591392617369991</v>
      </c>
      <c r="AP113" s="222">
        <f t="shared" si="137"/>
        <v>23.591392617426195</v>
      </c>
      <c r="AQ113" s="222">
        <f t="shared" si="137"/>
        <v>23.591392624505296</v>
      </c>
      <c r="AR113" s="222">
        <f t="shared" si="137"/>
        <v>23.591393516090776</v>
      </c>
      <c r="AS113" s="222">
        <f t="shared" si="137"/>
        <v>23.591505592939555</v>
      </c>
      <c r="AT113" s="222">
        <f t="shared" si="137"/>
        <v>23.603239610090068</v>
      </c>
      <c r="AU113" s="222">
        <f t="shared" si="109"/>
        <v>23.860937600639481</v>
      </c>
      <c r="AV113" s="217"/>
      <c r="AW113" s="217">
        <v>14250</v>
      </c>
      <c r="AX113" s="217">
        <f t="shared" si="117"/>
        <v>9.9101092333388957E-2</v>
      </c>
      <c r="AY113" s="217">
        <f t="shared" si="118"/>
        <v>6.0677058994089643E-2</v>
      </c>
      <c r="AZ113" s="217">
        <f t="shared" si="119"/>
        <v>3.8424033339299321E-2</v>
      </c>
      <c r="BA113" s="217">
        <f t="shared" si="120"/>
        <v>1.2629142254452566</v>
      </c>
      <c r="BB113" s="217">
        <f t="shared" si="121"/>
        <v>0.61205568558959345</v>
      </c>
      <c r="BC113" s="217">
        <f t="shared" si="122"/>
        <v>-0.2241774492450756</v>
      </c>
      <c r="BD113" s="217">
        <f t="shared" si="123"/>
        <v>-0.11256051896880605</v>
      </c>
      <c r="BE113" s="217">
        <f t="shared" si="138"/>
        <v>24.962414701706852</v>
      </c>
      <c r="BF113" s="217">
        <f t="shared" si="138"/>
        <v>24.962426585162493</v>
      </c>
      <c r="BG113" s="217">
        <f t="shared" si="138"/>
        <v>24.962471299931572</v>
      </c>
      <c r="BH113" s="217">
        <f t="shared" si="138"/>
        <v>24.962639548464537</v>
      </c>
      <c r="BI113" s="217">
        <f t="shared" si="138"/>
        <v>24.963272574718108</v>
      </c>
      <c r="BJ113" s="217">
        <f t="shared" si="138"/>
        <v>24.965653690721446</v>
      </c>
      <c r="BK113" s="217">
        <f t="shared" si="138"/>
        <v>24.974601772867349</v>
      </c>
      <c r="BL113" s="217">
        <f t="shared" si="124"/>
        <v>25.008120356731968</v>
      </c>
      <c r="BM113" s="217"/>
      <c r="BN113" s="217"/>
      <c r="BO113" s="217"/>
      <c r="BP113" s="217"/>
      <c r="BQ113" s="217"/>
      <c r="BR113" s="217"/>
      <c r="BS113" s="217"/>
    </row>
    <row r="114" spans="1:71" s="222" customFormat="1" ht="12.95" customHeight="1">
      <c r="A114" s="305" t="s">
        <v>172</v>
      </c>
      <c r="B114" s="86"/>
      <c r="C114" s="89">
        <v>56632.7425</v>
      </c>
      <c r="D114" s="89">
        <v>5.0000000000000001E-4</v>
      </c>
      <c r="E114" s="297">
        <f t="shared" si="90"/>
        <v>9757.7474494450853</v>
      </c>
      <c r="F114" s="297">
        <f t="shared" si="110"/>
        <v>9757.5</v>
      </c>
      <c r="G114" s="222">
        <f t="shared" si="127"/>
        <v>9.0653827501228079E-2</v>
      </c>
      <c r="K114" s="222">
        <f t="shared" ref="K114:K122" si="139">G114</f>
        <v>9.0653827501228079E-2</v>
      </c>
      <c r="O114" s="222">
        <f t="shared" ca="1" si="116"/>
        <v>7.7551050403423874E-2</v>
      </c>
      <c r="P114" s="291">
        <f t="shared" si="92"/>
        <v>2.6221669133984465E-2</v>
      </c>
      <c r="Q114" s="292">
        <f t="shared" si="93"/>
        <v>41614.2425</v>
      </c>
      <c r="R114" s="222">
        <f t="shared" si="129"/>
        <v>4.1515030318615611E-3</v>
      </c>
      <c r="S114" s="293">
        <v>1</v>
      </c>
      <c r="T114" s="222">
        <f t="shared" si="111"/>
        <v>4.1515030318615611E-3</v>
      </c>
      <c r="U114" s="221"/>
      <c r="Y114" s="222">
        <f t="shared" ref="Y114:Y122" si="140">AB114</f>
        <v>2.6327956631827118E-2</v>
      </c>
      <c r="Z114" s="217">
        <f t="shared" si="95"/>
        <v>9757.5</v>
      </c>
      <c r="AA114" s="222">
        <f t="shared" si="96"/>
        <v>9.0547540003385427E-2</v>
      </c>
      <c r="AB114" s="222">
        <f t="shared" si="131"/>
        <v>2.6327956631827118E-2</v>
      </c>
      <c r="AC114" s="222">
        <f t="shared" si="132"/>
        <v>6.4432158367243614E-2</v>
      </c>
      <c r="AD114" s="222">
        <f t="shared" si="133"/>
        <v>1.0628749784265257E-4</v>
      </c>
      <c r="AE114" s="222">
        <f t="shared" si="134"/>
        <v>1.1297032197651875E-8</v>
      </c>
      <c r="AF114" s="217">
        <f t="shared" si="135"/>
        <v>6.4432158367243614E-2</v>
      </c>
      <c r="AG114" s="293">
        <f t="shared" si="136"/>
        <v>1.1297032197651875E-8</v>
      </c>
      <c r="AH114" s="217">
        <f t="shared" si="103"/>
        <v>6.4325870869400961E-2</v>
      </c>
      <c r="AI114" s="217">
        <f t="shared" si="104"/>
        <v>0.98289752148070109</v>
      </c>
      <c r="AJ114" s="217">
        <f t="shared" si="105"/>
        <v>0.8785661593228411</v>
      </c>
      <c r="AK114" s="217">
        <f t="shared" si="106"/>
        <v>-0.2691190133143545</v>
      </c>
      <c r="AL114" s="217">
        <f t="shared" si="107"/>
        <v>-1.6342608537349095</v>
      </c>
      <c r="AM114" s="217">
        <f t="shared" si="108"/>
        <v>-1.0655671291473909</v>
      </c>
      <c r="AN114" s="222">
        <f t="shared" si="137"/>
        <v>23.773344506580091</v>
      </c>
      <c r="AO114" s="222">
        <f t="shared" si="137"/>
        <v>23.773344520407143</v>
      </c>
      <c r="AP114" s="222">
        <f t="shared" si="137"/>
        <v>23.773344764775633</v>
      </c>
      <c r="AQ114" s="222">
        <f t="shared" si="137"/>
        <v>23.77334908350651</v>
      </c>
      <c r="AR114" s="222">
        <f t="shared" si="137"/>
        <v>23.773425394218798</v>
      </c>
      <c r="AS114" s="222">
        <f t="shared" si="137"/>
        <v>23.774769336493311</v>
      </c>
      <c r="AT114" s="222">
        <f t="shared" si="137"/>
        <v>23.797202075162261</v>
      </c>
      <c r="AU114" s="222">
        <f t="shared" si="109"/>
        <v>24.037003241272103</v>
      </c>
      <c r="AV114" s="217"/>
      <c r="AW114" s="217">
        <v>14500</v>
      </c>
      <c r="AX114" s="217">
        <f t="shared" si="117"/>
        <v>9.761942207672239E-2</v>
      </c>
      <c r="AY114" s="217">
        <f t="shared" si="118"/>
        <v>6.3270386116081268E-2</v>
      </c>
      <c r="AZ114" s="217">
        <f t="shared" si="119"/>
        <v>3.4349035960641115E-2</v>
      </c>
      <c r="BA114" s="217">
        <f t="shared" si="120"/>
        <v>1.2674808679001615</v>
      </c>
      <c r="BB114" s="217">
        <f t="shared" si="121"/>
        <v>0.53266879726691307</v>
      </c>
      <c r="BC114" s="217">
        <f t="shared" si="122"/>
        <v>-0.12727085922715128</v>
      </c>
      <c r="BD114" s="217">
        <f t="shared" si="123"/>
        <v>-6.3721465519337883E-2</v>
      </c>
      <c r="BE114" s="217">
        <f t="shared" si="138"/>
        <v>25.036159291956334</v>
      </c>
      <c r="BF114" s="217">
        <f t="shared" si="138"/>
        <v>25.036166416574801</v>
      </c>
      <c r="BG114" s="217">
        <f t="shared" si="138"/>
        <v>25.036192960790164</v>
      </c>
      <c r="BH114" s="217">
        <f t="shared" si="138"/>
        <v>25.036291856063453</v>
      </c>
      <c r="BI114" s="217">
        <f t="shared" si="138"/>
        <v>25.036660299961593</v>
      </c>
      <c r="BJ114" s="217">
        <f t="shared" si="138"/>
        <v>25.038032858555997</v>
      </c>
      <c r="BK114" s="217">
        <f t="shared" si="138"/>
        <v>25.043144477058981</v>
      </c>
      <c r="BL114" s="217">
        <f t="shared" si="124"/>
        <v>25.062161375956222</v>
      </c>
      <c r="BM114" s="217"/>
      <c r="BN114" s="217"/>
      <c r="BO114" s="217"/>
      <c r="BP114" s="217"/>
      <c r="BQ114" s="217"/>
      <c r="BR114" s="217"/>
      <c r="BS114" s="217"/>
    </row>
    <row r="115" spans="1:71" s="222" customFormat="1" ht="12.95" customHeight="1">
      <c r="A115" s="89" t="s">
        <v>429</v>
      </c>
      <c r="B115" s="101" t="s">
        <v>146</v>
      </c>
      <c r="C115" s="309">
        <v>56654.355819999997</v>
      </c>
      <c r="D115" s="89">
        <v>4.0000000000000002E-4</v>
      </c>
      <c r="E115" s="297">
        <f t="shared" si="90"/>
        <v>9816.7433483258956</v>
      </c>
      <c r="F115" s="297">
        <f t="shared" si="110"/>
        <v>9816.5</v>
      </c>
      <c r="G115" s="222">
        <f t="shared" si="127"/>
        <v>8.915137049916666E-2</v>
      </c>
      <c r="K115" s="222">
        <f t="shared" si="139"/>
        <v>8.915137049916666E-2</v>
      </c>
      <c r="O115" s="222">
        <f t="shared" ca="1" si="116"/>
        <v>7.7736234031837548E-2</v>
      </c>
      <c r="P115" s="291">
        <f t="shared" si="92"/>
        <v>2.6525042940082282E-2</v>
      </c>
      <c r="Q115" s="292">
        <f t="shared" si="93"/>
        <v>41635.855819999997</v>
      </c>
      <c r="R115" s="222">
        <f t="shared" si="129"/>
        <v>3.9220569035377309E-3</v>
      </c>
      <c r="S115" s="293">
        <v>1</v>
      </c>
      <c r="T115" s="222">
        <f t="shared" si="111"/>
        <v>3.9220569035377309E-3</v>
      </c>
      <c r="U115" s="221"/>
      <c r="Y115" s="222">
        <f t="shared" si="140"/>
        <v>2.4620349787975282E-2</v>
      </c>
      <c r="Z115" s="217">
        <f t="shared" si="95"/>
        <v>9816.5</v>
      </c>
      <c r="AA115" s="222">
        <f t="shared" si="96"/>
        <v>9.1056063651273667E-2</v>
      </c>
      <c r="AB115" s="222">
        <f t="shared" si="131"/>
        <v>2.4620349787975282E-2</v>
      </c>
      <c r="AC115" s="222">
        <f t="shared" si="132"/>
        <v>6.2626327559084372E-2</v>
      </c>
      <c r="AD115" s="222">
        <f t="shared" si="133"/>
        <v>-1.9046931521070065E-3</v>
      </c>
      <c r="AE115" s="222">
        <f t="shared" si="134"/>
        <v>3.6278560036833241E-6</v>
      </c>
      <c r="AF115" s="217">
        <f t="shared" si="135"/>
        <v>6.2626327559084372E-2</v>
      </c>
      <c r="AG115" s="293">
        <f t="shared" si="136"/>
        <v>3.6278560036833241E-6</v>
      </c>
      <c r="AH115" s="217">
        <f t="shared" si="103"/>
        <v>6.4531020711191378E-2</v>
      </c>
      <c r="AI115" s="217">
        <f t="shared" si="104"/>
        <v>0.98662658612374621</v>
      </c>
      <c r="AJ115" s="217">
        <f t="shared" si="105"/>
        <v>0.88509715474624306</v>
      </c>
      <c r="AK115" s="217">
        <f t="shared" si="106"/>
        <v>-0.26933007611495829</v>
      </c>
      <c r="AL115" s="217">
        <f t="shared" si="107"/>
        <v>-1.6204099434135812</v>
      </c>
      <c r="AM115" s="217">
        <f t="shared" si="108"/>
        <v>-1.0508863839347147</v>
      </c>
      <c r="AN115" s="222">
        <f t="shared" si="137"/>
        <v>23.786888716035591</v>
      </c>
      <c r="AO115" s="222">
        <f t="shared" si="137"/>
        <v>23.786888735332827</v>
      </c>
      <c r="AP115" s="222">
        <f t="shared" si="137"/>
        <v>23.786889056159019</v>
      </c>
      <c r="AQ115" s="222">
        <f t="shared" si="137"/>
        <v>23.78689438998941</v>
      </c>
      <c r="AR115" s="222">
        <f t="shared" si="137"/>
        <v>23.786983048288509</v>
      </c>
      <c r="AS115" s="222">
        <f t="shared" si="137"/>
        <v>23.788451719887153</v>
      </c>
      <c r="AT115" s="222">
        <f t="shared" si="137"/>
        <v>23.811548263814746</v>
      </c>
      <c r="AU115" s="222">
        <f t="shared" si="109"/>
        <v>24.049756921809028</v>
      </c>
      <c r="AV115" s="217"/>
      <c r="AW115" s="217">
        <v>14750</v>
      </c>
      <c r="AX115" s="217">
        <f t="shared" si="117"/>
        <v>9.6010908908623793E-2</v>
      </c>
      <c r="AY115" s="217">
        <f t="shared" si="118"/>
        <v>6.5934977672072681E-2</v>
      </c>
      <c r="AZ115" s="217">
        <f t="shared" si="119"/>
        <v>3.0075931236551116E-2</v>
      </c>
      <c r="BA115" s="217">
        <f t="shared" si="120"/>
        <v>1.2695417236365845</v>
      </c>
      <c r="BB115" s="217">
        <f t="shared" si="121"/>
        <v>0.44782869213940413</v>
      </c>
      <c r="BC115" s="217">
        <f t="shared" si="122"/>
        <v>-2.9855438267380487E-2</v>
      </c>
      <c r="BD115" s="217">
        <f t="shared" si="123"/>
        <v>-1.4928828047580134E-2</v>
      </c>
      <c r="BE115" s="217">
        <f t="shared" si="138"/>
        <v>25.110097127342112</v>
      </c>
      <c r="BF115" s="217">
        <f t="shared" si="138"/>
        <v>25.110098839730515</v>
      </c>
      <c r="BG115" s="217">
        <f t="shared" si="138"/>
        <v>25.110105191489328</v>
      </c>
      <c r="BH115" s="217">
        <f t="shared" si="138"/>
        <v>25.110128752047395</v>
      </c>
      <c r="BI115" s="217">
        <f t="shared" si="138"/>
        <v>25.110216145038358</v>
      </c>
      <c r="BJ115" s="217">
        <f t="shared" si="138"/>
        <v>25.110540309668274</v>
      </c>
      <c r="BK115" s="217">
        <f t="shared" si="138"/>
        <v>25.111742705291292</v>
      </c>
      <c r="BL115" s="217">
        <f t="shared" si="124"/>
        <v>25.11620239518048</v>
      </c>
      <c r="BM115" s="217"/>
      <c r="BN115" s="217"/>
      <c r="BO115" s="217"/>
      <c r="BP115" s="217"/>
      <c r="BQ115" s="217"/>
      <c r="BR115" s="217"/>
      <c r="BS115" s="217"/>
    </row>
    <row r="116" spans="1:71" s="222" customFormat="1" ht="12.95" customHeight="1">
      <c r="A116" s="89" t="s">
        <v>429</v>
      </c>
      <c r="B116" s="101" t="s">
        <v>146</v>
      </c>
      <c r="C116" s="309">
        <v>56654.356890000003</v>
      </c>
      <c r="D116" s="89">
        <v>2.0000000000000001E-4</v>
      </c>
      <c r="E116" s="297">
        <f t="shared" si="90"/>
        <v>9816.7462690068514</v>
      </c>
      <c r="F116" s="297">
        <f t="shared" si="110"/>
        <v>9816.5</v>
      </c>
      <c r="G116" s="222">
        <f t="shared" si="127"/>
        <v>9.0221370504877996E-2</v>
      </c>
      <c r="K116" s="222">
        <f t="shared" si="139"/>
        <v>9.0221370504877996E-2</v>
      </c>
      <c r="O116" s="222">
        <f t="shared" ca="1" si="116"/>
        <v>7.7736234031837548E-2</v>
      </c>
      <c r="P116" s="291">
        <f t="shared" si="92"/>
        <v>2.6525042940082282E-2</v>
      </c>
      <c r="Q116" s="292">
        <f t="shared" si="93"/>
        <v>41635.856890000003</v>
      </c>
      <c r="R116" s="222">
        <f t="shared" si="129"/>
        <v>4.0572221452417536E-3</v>
      </c>
      <c r="S116" s="293">
        <v>1</v>
      </c>
      <c r="T116" s="222">
        <f t="shared" si="111"/>
        <v>4.0572221452417536E-3</v>
      </c>
      <c r="U116" s="221"/>
      <c r="Y116" s="222">
        <f t="shared" si="140"/>
        <v>2.5690349793686618E-2</v>
      </c>
      <c r="Z116" s="217">
        <f t="shared" si="95"/>
        <v>9816.5</v>
      </c>
      <c r="AA116" s="222">
        <f t="shared" si="96"/>
        <v>9.1056063651273667E-2</v>
      </c>
      <c r="AB116" s="222">
        <f t="shared" si="131"/>
        <v>2.5690349793686618E-2</v>
      </c>
      <c r="AC116" s="222">
        <f t="shared" si="132"/>
        <v>6.3696327564795707E-2</v>
      </c>
      <c r="AD116" s="222">
        <f t="shared" si="133"/>
        <v>-8.3469314639567083E-4</v>
      </c>
      <c r="AE116" s="222">
        <f t="shared" si="134"/>
        <v>6.9671264863990477E-7</v>
      </c>
      <c r="AF116" s="217">
        <f t="shared" si="135"/>
        <v>6.3696327564795707E-2</v>
      </c>
      <c r="AG116" s="293">
        <f t="shared" si="136"/>
        <v>6.9671264863990477E-7</v>
      </c>
      <c r="AH116" s="217">
        <f t="shared" si="103"/>
        <v>6.4531020711191378E-2</v>
      </c>
      <c r="AI116" s="217">
        <f t="shared" si="104"/>
        <v>0.98662658612374621</v>
      </c>
      <c r="AJ116" s="217">
        <f t="shared" si="105"/>
        <v>0.88509715474624306</v>
      </c>
      <c r="AK116" s="217">
        <f t="shared" si="106"/>
        <v>-0.26933007611495829</v>
      </c>
      <c r="AL116" s="217">
        <f t="shared" si="107"/>
        <v>-1.6204099434135812</v>
      </c>
      <c r="AM116" s="217">
        <f t="shared" si="108"/>
        <v>-1.0508863839347147</v>
      </c>
      <c r="AN116" s="222">
        <f t="shared" si="137"/>
        <v>23.786888716035591</v>
      </c>
      <c r="AO116" s="222">
        <f t="shared" si="137"/>
        <v>23.786888735332827</v>
      </c>
      <c r="AP116" s="222">
        <f t="shared" si="137"/>
        <v>23.786889056159019</v>
      </c>
      <c r="AQ116" s="222">
        <f t="shared" si="137"/>
        <v>23.78689438998941</v>
      </c>
      <c r="AR116" s="222">
        <f t="shared" si="137"/>
        <v>23.786983048288509</v>
      </c>
      <c r="AS116" s="222">
        <f t="shared" si="137"/>
        <v>23.788451719887153</v>
      </c>
      <c r="AT116" s="222">
        <f t="shared" si="137"/>
        <v>23.811548263814746</v>
      </c>
      <c r="AU116" s="222">
        <f t="shared" si="109"/>
        <v>24.049756921809028</v>
      </c>
      <c r="AV116" s="217"/>
      <c r="AW116" s="217">
        <v>15000</v>
      </c>
      <c r="AX116" s="217">
        <f t="shared" si="117"/>
        <v>9.4306533896936426E-2</v>
      </c>
      <c r="AY116" s="217">
        <f t="shared" si="118"/>
        <v>6.8670833662063863E-2</v>
      </c>
      <c r="AZ116" s="217">
        <f t="shared" si="119"/>
        <v>2.5635700234872567E-2</v>
      </c>
      <c r="BA116" s="217">
        <f t="shared" si="120"/>
        <v>1.2690445232131879</v>
      </c>
      <c r="BB116" s="217">
        <f t="shared" si="121"/>
        <v>0.35862991550574369</v>
      </c>
      <c r="BC116" s="217">
        <f t="shared" si="122"/>
        <v>6.7680226446511393E-2</v>
      </c>
      <c r="BD116" s="217">
        <f t="shared" si="123"/>
        <v>3.38530365149734E-2</v>
      </c>
      <c r="BE116" s="217">
        <f t="shared" si="138"/>
        <v>25.184080554078992</v>
      </c>
      <c r="BF116" s="217">
        <f t="shared" si="138"/>
        <v>25.184076694817627</v>
      </c>
      <c r="BG116" s="217">
        <f t="shared" si="138"/>
        <v>25.184062364462449</v>
      </c>
      <c r="BH116" s="217">
        <f t="shared" si="138"/>
        <v>25.184009152538209</v>
      </c>
      <c r="BI116" s="217">
        <f t="shared" si="138"/>
        <v>25.183811565622626</v>
      </c>
      <c r="BJ116" s="217">
        <f t="shared" si="138"/>
        <v>25.183077901808474</v>
      </c>
      <c r="BK116" s="217">
        <f t="shared" si="138"/>
        <v>25.180353954574198</v>
      </c>
      <c r="BL116" s="217">
        <f t="shared" si="124"/>
        <v>25.170243414404734</v>
      </c>
      <c r="BM116" s="217"/>
      <c r="BN116" s="217"/>
      <c r="BO116" s="217"/>
      <c r="BP116" s="217"/>
      <c r="BQ116" s="217"/>
      <c r="BR116" s="217"/>
      <c r="BS116" s="217"/>
    </row>
    <row r="117" spans="1:71" s="222" customFormat="1" ht="12.95" customHeight="1">
      <c r="A117" s="89" t="s">
        <v>429</v>
      </c>
      <c r="B117" s="101" t="s">
        <v>146</v>
      </c>
      <c r="C117" s="309">
        <v>56654.357190000002</v>
      </c>
      <c r="D117" s="89">
        <v>2.9999999999999997E-4</v>
      </c>
      <c r="E117" s="297">
        <f t="shared" ref="E117:E148" si="141">+(C117-C$7)/C$8</f>
        <v>9816.7470878893582</v>
      </c>
      <c r="F117" s="297">
        <f t="shared" si="110"/>
        <v>9816.5</v>
      </c>
      <c r="G117" s="222">
        <f t="shared" si="127"/>
        <v>9.0521370504575316E-2</v>
      </c>
      <c r="K117" s="222">
        <f t="shared" si="139"/>
        <v>9.0521370504575316E-2</v>
      </c>
      <c r="O117" s="222">
        <f t="shared" ca="1" si="116"/>
        <v>7.7736234031837548E-2</v>
      </c>
      <c r="P117" s="291">
        <f t="shared" ref="P117:P148" si="142">+D$11+D$12*F117+D$13*F117^2</f>
        <v>2.6525042940082282E-2</v>
      </c>
      <c r="Q117" s="292">
        <f t="shared" ref="Q117:Q148" si="143">+C117-15018.5</f>
        <v>41635.857190000002</v>
      </c>
      <c r="R117" s="222">
        <f t="shared" si="129"/>
        <v>4.0955299417418899E-3</v>
      </c>
      <c r="S117" s="293">
        <v>1</v>
      </c>
      <c r="T117" s="222">
        <f t="shared" si="111"/>
        <v>4.0955299417418899E-3</v>
      </c>
      <c r="U117" s="221"/>
      <c r="Y117" s="222">
        <f t="shared" si="140"/>
        <v>2.5990349793383938E-2</v>
      </c>
      <c r="Z117" s="217">
        <f t="shared" ref="Z117:Z148" si="144">F117</f>
        <v>9816.5</v>
      </c>
      <c r="AA117" s="222">
        <f t="shared" ref="AA117:AA148" si="145">AB$3+AB$4*Z117+AB$5*Z117^2+AH117</f>
        <v>9.1056063651273667E-2</v>
      </c>
      <c r="AB117" s="222">
        <f t="shared" si="131"/>
        <v>2.5990349793383938E-2</v>
      </c>
      <c r="AC117" s="222">
        <f t="shared" si="132"/>
        <v>6.3996327564493027E-2</v>
      </c>
      <c r="AD117" s="222">
        <f t="shared" si="133"/>
        <v>-5.3469314669835066E-4</v>
      </c>
      <c r="AE117" s="222">
        <f t="shared" si="134"/>
        <v>2.8589676112618392E-7</v>
      </c>
      <c r="AF117" s="217">
        <f t="shared" si="135"/>
        <v>6.3996327564493027E-2</v>
      </c>
      <c r="AG117" s="293">
        <f t="shared" si="136"/>
        <v>2.8589676112618392E-7</v>
      </c>
      <c r="AH117" s="217">
        <f t="shared" ref="AH117:AH148" si="146">$AB$6*($AB$11/AI117*AJ117+$AB$12)</f>
        <v>6.4531020711191378E-2</v>
      </c>
      <c r="AI117" s="217">
        <f t="shared" ref="AI117:AI148" si="147">1+$AB$7*COS(AL117)</f>
        <v>0.98662658612374621</v>
      </c>
      <c r="AJ117" s="217">
        <f t="shared" ref="AJ117:AJ148" si="148">SIN(AL117+RADIANS($AB$9))</f>
        <v>0.88509715474624306</v>
      </c>
      <c r="AK117" s="217">
        <f t="shared" ref="AK117:AK148" si="149">$AB$7*SIN(AL117)</f>
        <v>-0.26933007611495829</v>
      </c>
      <c r="AL117" s="217">
        <f t="shared" ref="AL117:AL148" si="150">2*ATAN(AM117)</f>
        <v>-1.6204099434135812</v>
      </c>
      <c r="AM117" s="217">
        <f t="shared" ref="AM117:AM148" si="151">SQRT((1+$AB$7)/(1-$AB$7))*TAN(AN117/2)</f>
        <v>-1.0508863839347147</v>
      </c>
      <c r="AN117" s="222">
        <f t="shared" si="137"/>
        <v>23.786888716035591</v>
      </c>
      <c r="AO117" s="222">
        <f t="shared" si="137"/>
        <v>23.786888735332827</v>
      </c>
      <c r="AP117" s="222">
        <f t="shared" si="137"/>
        <v>23.786889056159019</v>
      </c>
      <c r="AQ117" s="222">
        <f t="shared" si="137"/>
        <v>23.78689438998941</v>
      </c>
      <c r="AR117" s="222">
        <f t="shared" si="137"/>
        <v>23.786983048288509</v>
      </c>
      <c r="AS117" s="222">
        <f t="shared" si="137"/>
        <v>23.788451719887153</v>
      </c>
      <c r="AT117" s="222">
        <f t="shared" si="137"/>
        <v>23.811548263814746</v>
      </c>
      <c r="AU117" s="222">
        <f t="shared" ref="AU117:AU148" si="152">RADIANS($AB$9)+$AB$18*(F117-AB$15)</f>
        <v>24.049756921809028</v>
      </c>
      <c r="AV117" s="217"/>
      <c r="AW117" s="217">
        <v>15250</v>
      </c>
      <c r="AX117" s="217">
        <f t="shared" si="117"/>
        <v>9.2539645226672698E-2</v>
      </c>
      <c r="AY117" s="217">
        <f t="shared" si="118"/>
        <v>7.1477954086054785E-2</v>
      </c>
      <c r="AZ117" s="217">
        <f t="shared" si="119"/>
        <v>2.1061691140617914E-2</v>
      </c>
      <c r="BA117" s="217">
        <f t="shared" si="120"/>
        <v>1.2660019331307868</v>
      </c>
      <c r="BB117" s="217">
        <f t="shared" si="121"/>
        <v>0.2662844094591274</v>
      </c>
      <c r="BC117" s="217">
        <f t="shared" si="122"/>
        <v>0.16494378968622811</v>
      </c>
      <c r="BD117" s="217">
        <f t="shared" si="123"/>
        <v>8.26593856049498E-2</v>
      </c>
      <c r="BE117" s="217">
        <f t="shared" si="138"/>
        <v>25.257960770457931</v>
      </c>
      <c r="BF117" s="217">
        <f t="shared" si="138"/>
        <v>25.257951697547782</v>
      </c>
      <c r="BG117" s="217">
        <f t="shared" si="138"/>
        <v>25.257917786641748</v>
      </c>
      <c r="BH117" s="217">
        <f t="shared" si="138"/>
        <v>25.257791042531178</v>
      </c>
      <c r="BI117" s="217">
        <f t="shared" si="138"/>
        <v>25.257317346432476</v>
      </c>
      <c r="BJ117" s="217">
        <f t="shared" si="138"/>
        <v>25.255547192534745</v>
      </c>
      <c r="BK117" s="217">
        <f t="shared" si="138"/>
        <v>25.248935683899798</v>
      </c>
      <c r="BL117" s="217">
        <f t="shared" si="124"/>
        <v>25.224284433628991</v>
      </c>
      <c r="BM117" s="217"/>
      <c r="BN117" s="217"/>
      <c r="BO117" s="217"/>
      <c r="BP117" s="217"/>
      <c r="BQ117" s="217"/>
      <c r="BR117" s="217"/>
      <c r="BS117" s="217"/>
    </row>
    <row r="118" spans="1:71" s="222" customFormat="1" ht="12.95" customHeight="1">
      <c r="A118" s="89" t="s">
        <v>429</v>
      </c>
      <c r="B118" s="101" t="s">
        <v>146</v>
      </c>
      <c r="C118" s="309">
        <v>56654.357949999998</v>
      </c>
      <c r="D118" s="89">
        <v>2.9999999999999997E-4</v>
      </c>
      <c r="E118" s="297">
        <f t="shared" si="141"/>
        <v>9816.7491623916958</v>
      </c>
      <c r="F118" s="297">
        <f>ROUND(2*E118,0)/2</f>
        <v>9816.5</v>
      </c>
      <c r="G118" s="222">
        <f t="shared" si="127"/>
        <v>9.1281370499928016E-2</v>
      </c>
      <c r="K118" s="222">
        <f t="shared" si="139"/>
        <v>9.1281370499928016E-2</v>
      </c>
      <c r="O118" s="222">
        <f t="shared" ca="1" si="116"/>
        <v>7.7736234031837548E-2</v>
      </c>
      <c r="P118" s="291">
        <f t="shared" si="142"/>
        <v>2.6525042940082282E-2</v>
      </c>
      <c r="Q118" s="292">
        <f t="shared" si="143"/>
        <v>41635.857949999998</v>
      </c>
      <c r="R118" s="222">
        <f t="shared" si="129"/>
        <v>4.1933819590380351E-3</v>
      </c>
      <c r="S118" s="293">
        <v>1</v>
      </c>
      <c r="T118" s="222">
        <f t="shared" ref="T118:T149" si="153">+S118*R118</f>
        <v>4.1933819590380351E-3</v>
      </c>
      <c r="U118" s="221"/>
      <c r="Y118" s="222">
        <f t="shared" si="140"/>
        <v>2.6750349788736638E-2</v>
      </c>
      <c r="Z118" s="217">
        <f t="shared" si="144"/>
        <v>9816.5</v>
      </c>
      <c r="AA118" s="222">
        <f t="shared" si="145"/>
        <v>9.1056063651273667E-2</v>
      </c>
      <c r="AB118" s="222">
        <f t="shared" si="131"/>
        <v>2.6750349788736638E-2</v>
      </c>
      <c r="AC118" s="222">
        <f t="shared" si="132"/>
        <v>6.4756327559845728E-2</v>
      </c>
      <c r="AD118" s="222">
        <f t="shared" si="133"/>
        <v>2.2530684865434969E-4</v>
      </c>
      <c r="AE118" s="222">
        <f t="shared" si="134"/>
        <v>5.0763176050554036E-8</v>
      </c>
      <c r="AF118" s="217">
        <f t="shared" si="135"/>
        <v>6.4756327559845728E-2</v>
      </c>
      <c r="AG118" s="293">
        <f t="shared" si="136"/>
        <v>5.0763176050554036E-8</v>
      </c>
      <c r="AH118" s="217">
        <f t="shared" si="146"/>
        <v>6.4531020711191378E-2</v>
      </c>
      <c r="AI118" s="217">
        <f t="shared" si="147"/>
        <v>0.98662658612374621</v>
      </c>
      <c r="AJ118" s="217">
        <f t="shared" si="148"/>
        <v>0.88509715474624306</v>
      </c>
      <c r="AK118" s="217">
        <f t="shared" si="149"/>
        <v>-0.26933007611495829</v>
      </c>
      <c r="AL118" s="217">
        <f t="shared" si="150"/>
        <v>-1.6204099434135812</v>
      </c>
      <c r="AM118" s="217">
        <f t="shared" si="151"/>
        <v>-1.0508863839347147</v>
      </c>
      <c r="AN118" s="222">
        <f t="shared" si="137"/>
        <v>23.786888716035591</v>
      </c>
      <c r="AO118" s="222">
        <f t="shared" si="137"/>
        <v>23.786888735332827</v>
      </c>
      <c r="AP118" s="222">
        <f t="shared" si="137"/>
        <v>23.786889056159019</v>
      </c>
      <c r="AQ118" s="222">
        <f t="shared" si="137"/>
        <v>23.78689438998941</v>
      </c>
      <c r="AR118" s="222">
        <f t="shared" si="137"/>
        <v>23.786983048288509</v>
      </c>
      <c r="AS118" s="222">
        <f t="shared" si="137"/>
        <v>23.788451719887153</v>
      </c>
      <c r="AT118" s="222">
        <f t="shared" si="137"/>
        <v>23.811548263814746</v>
      </c>
      <c r="AU118" s="222">
        <f t="shared" si="152"/>
        <v>24.049756921809028</v>
      </c>
      <c r="AV118" s="217"/>
      <c r="AW118" s="217">
        <v>15500</v>
      </c>
      <c r="AX118" s="217">
        <f t="shared" si="117"/>
        <v>9.0745107183227952E-2</v>
      </c>
      <c r="AY118" s="217">
        <f t="shared" si="118"/>
        <v>7.4356338944045475E-2</v>
      </c>
      <c r="AZ118" s="217">
        <f t="shared" si="119"/>
        <v>1.6388768239182477E-2</v>
      </c>
      <c r="BA118" s="217">
        <f t="shared" si="120"/>
        <v>1.2604906906707882</v>
      </c>
      <c r="BB118" s="217">
        <f t="shared" si="121"/>
        <v>0.1720680066695911</v>
      </c>
      <c r="BC118" s="217">
        <f t="shared" si="122"/>
        <v>0.26155138426156666</v>
      </c>
      <c r="BD118" s="217">
        <f t="shared" si="123"/>
        <v>0.1315263486315652</v>
      </c>
      <c r="BE118" s="217">
        <f t="shared" si="138"/>
        <v>25.331591566497746</v>
      </c>
      <c r="BF118" s="217">
        <f t="shared" si="138"/>
        <v>25.331578102886585</v>
      </c>
      <c r="BG118" s="217">
        <f t="shared" si="138"/>
        <v>25.331527171901236</v>
      </c>
      <c r="BH118" s="217">
        <f t="shared" si="138"/>
        <v>25.331334511729317</v>
      </c>
      <c r="BI118" s="217">
        <f t="shared" si="138"/>
        <v>25.330605790232742</v>
      </c>
      <c r="BJ118" s="217">
        <f t="shared" si="138"/>
        <v>25.327850419356874</v>
      </c>
      <c r="BK118" s="217">
        <f t="shared" si="138"/>
        <v>25.317445438450221</v>
      </c>
      <c r="BL118" s="217">
        <f t="shared" si="124"/>
        <v>25.278325452853245</v>
      </c>
      <c r="BM118" s="217"/>
      <c r="BN118" s="217"/>
      <c r="BO118" s="217"/>
      <c r="BP118" s="217"/>
      <c r="BQ118" s="217"/>
      <c r="BR118" s="217"/>
      <c r="BS118" s="217"/>
    </row>
    <row r="119" spans="1:71" s="222" customFormat="1" ht="12.95" customHeight="1">
      <c r="A119" s="89" t="s">
        <v>429</v>
      </c>
      <c r="B119" s="101" t="s">
        <v>83</v>
      </c>
      <c r="C119" s="309">
        <v>56654.538800000002</v>
      </c>
      <c r="D119" s="89">
        <v>5.0000000000000001E-4</v>
      </c>
      <c r="E119" s="297">
        <f t="shared" si="141"/>
        <v>9817.2428120629556</v>
      </c>
      <c r="F119" s="297">
        <f>ROUND(2*E119,0)/2</f>
        <v>9817</v>
      </c>
      <c r="G119" s="222">
        <f t="shared" si="127"/>
        <v>8.8954909006133676E-2</v>
      </c>
      <c r="K119" s="222">
        <f t="shared" si="139"/>
        <v>8.8954909006133676E-2</v>
      </c>
      <c r="O119" s="222">
        <f t="shared" ca="1" si="116"/>
        <v>7.7737803384620718E-2</v>
      </c>
      <c r="P119" s="291">
        <f t="shared" si="142"/>
        <v>2.6527630865476028E-2</v>
      </c>
      <c r="Q119" s="292">
        <f t="shared" si="143"/>
        <v>41636.038800000002</v>
      </c>
      <c r="R119" s="222">
        <f t="shared" si="129"/>
        <v>3.897165056051032E-3</v>
      </c>
      <c r="S119" s="293">
        <v>1</v>
      </c>
      <c r="T119" s="222">
        <f t="shared" si="153"/>
        <v>3.897165056051032E-3</v>
      </c>
      <c r="U119" s="221"/>
      <c r="Y119" s="222">
        <f t="shared" si="140"/>
        <v>2.4422197043465058E-2</v>
      </c>
      <c r="Z119" s="217">
        <f t="shared" si="144"/>
        <v>9817</v>
      </c>
      <c r="AA119" s="222">
        <f t="shared" si="145"/>
        <v>9.1060342828144653E-2</v>
      </c>
      <c r="AB119" s="222">
        <f t="shared" si="131"/>
        <v>2.4422197043465058E-2</v>
      </c>
      <c r="AC119" s="222">
        <f t="shared" si="132"/>
        <v>6.2427278140657648E-2</v>
      </c>
      <c r="AD119" s="222">
        <f t="shared" si="133"/>
        <v>-2.105433822010977E-3</v>
      </c>
      <c r="AE119" s="222">
        <f t="shared" si="134"/>
        <v>4.4328515788677504E-6</v>
      </c>
      <c r="AF119" s="217">
        <f t="shared" si="135"/>
        <v>6.2427278140657648E-2</v>
      </c>
      <c r="AG119" s="293">
        <f t="shared" si="136"/>
        <v>4.4328515788677504E-6</v>
      </c>
      <c r="AH119" s="217">
        <f t="shared" si="146"/>
        <v>6.4532711962668618E-2</v>
      </c>
      <c r="AI119" s="217">
        <f t="shared" si="147"/>
        <v>0.98665832132038256</v>
      </c>
      <c r="AJ119" s="217">
        <f t="shared" si="148"/>
        <v>0.88515198732454436</v>
      </c>
      <c r="AK119" s="217">
        <f t="shared" si="149"/>
        <v>-0.26933165003171211</v>
      </c>
      <c r="AL119" s="217">
        <f t="shared" si="150"/>
        <v>-1.6202921136326289</v>
      </c>
      <c r="AM119" s="217">
        <f t="shared" si="151"/>
        <v>-1.0507624133418845</v>
      </c>
      <c r="AN119" s="222">
        <f t="shared" si="137"/>
        <v>23.787003716950306</v>
      </c>
      <c r="AO119" s="222">
        <f t="shared" si="137"/>
        <v>23.787003736300516</v>
      </c>
      <c r="AP119" s="222">
        <f t="shared" si="137"/>
        <v>23.78700405784582</v>
      </c>
      <c r="AQ119" s="222">
        <f t="shared" si="137"/>
        <v>23.787009400946165</v>
      </c>
      <c r="AR119" s="222">
        <f t="shared" si="137"/>
        <v>23.787098168701306</v>
      </c>
      <c r="AS119" s="222">
        <f t="shared" si="137"/>
        <v>23.788567913434093</v>
      </c>
      <c r="AT119" s="222">
        <f t="shared" si="137"/>
        <v>23.81167000762272</v>
      </c>
      <c r="AU119" s="222">
        <f t="shared" si="152"/>
        <v>24.049865003847476</v>
      </c>
      <c r="AV119" s="217"/>
      <c r="AW119" s="217">
        <v>15750</v>
      </c>
      <c r="AX119" s="217">
        <f t="shared" si="117"/>
        <v>8.8958397934639888E-2</v>
      </c>
      <c r="AY119" s="217">
        <f t="shared" si="118"/>
        <v>7.7305988236035905E-2</v>
      </c>
      <c r="AZ119" s="217">
        <f t="shared" si="119"/>
        <v>1.165240969860399E-2</v>
      </c>
      <c r="BA119" s="217">
        <f t="shared" si="120"/>
        <v>1.2526464403519022</v>
      </c>
      <c r="BB119" s="217">
        <f t="shared" si="121"/>
        <v>7.726370866381739E-2</v>
      </c>
      <c r="BC119" s="217">
        <f t="shared" si="122"/>
        <v>0.35713919882233947</v>
      </c>
      <c r="BD119" s="217">
        <f t="shared" si="123"/>
        <v>0.1804921472652255</v>
      </c>
      <c r="BE119" s="217">
        <f t="shared" si="138"/>
        <v>25.404832893020483</v>
      </c>
      <c r="BF119" s="217">
        <f t="shared" si="138"/>
        <v>25.404816208572537</v>
      </c>
      <c r="BG119" s="217">
        <f t="shared" si="138"/>
        <v>25.404751974572545</v>
      </c>
      <c r="BH119" s="217">
        <f t="shared" si="138"/>
        <v>25.404504688743362</v>
      </c>
      <c r="BI119" s="217">
        <f t="shared" si="138"/>
        <v>25.403552855216031</v>
      </c>
      <c r="BJ119" s="217">
        <f t="shared" si="138"/>
        <v>25.399891468459764</v>
      </c>
      <c r="BK119" s="217">
        <f t="shared" si="138"/>
        <v>25.385840973553869</v>
      </c>
      <c r="BL119" s="217">
        <f t="shared" si="124"/>
        <v>25.332366472077499</v>
      </c>
      <c r="BM119" s="217"/>
      <c r="BN119" s="217"/>
      <c r="BO119" s="217"/>
      <c r="BP119" s="217"/>
      <c r="BQ119" s="217"/>
      <c r="BR119" s="217"/>
      <c r="BS119" s="217"/>
    </row>
    <row r="120" spans="1:71" s="222" customFormat="1" ht="12.95" customHeight="1">
      <c r="A120" s="89" t="s">
        <v>429</v>
      </c>
      <c r="B120" s="101" t="s">
        <v>83</v>
      </c>
      <c r="C120" s="310">
        <v>56654.539779999999</v>
      </c>
      <c r="D120" s="311">
        <v>5.9999999999999995E-4</v>
      </c>
      <c r="E120" s="297">
        <f t="shared" si="141"/>
        <v>9817.2454870791371</v>
      </c>
      <c r="F120" s="297">
        <f>ROUND(2*E120,0)/2</f>
        <v>9817</v>
      </c>
      <c r="G120" s="222">
        <f t="shared" si="127"/>
        <v>8.9934909003204666E-2</v>
      </c>
      <c r="K120" s="222">
        <f t="shared" si="139"/>
        <v>8.9934909003204666E-2</v>
      </c>
      <c r="O120" s="222">
        <f t="shared" ca="1" si="116"/>
        <v>7.7737803384620718E-2</v>
      </c>
      <c r="P120" s="291">
        <f t="shared" si="142"/>
        <v>2.6527630865476028E-2</v>
      </c>
      <c r="Q120" s="292">
        <f t="shared" si="143"/>
        <v>41636.039779999999</v>
      </c>
      <c r="R120" s="222">
        <f t="shared" si="129"/>
        <v>4.020482920835281E-3</v>
      </c>
      <c r="S120" s="293">
        <v>1</v>
      </c>
      <c r="T120" s="222">
        <f t="shared" si="153"/>
        <v>4.020482920835281E-3</v>
      </c>
      <c r="U120" s="221"/>
      <c r="Y120" s="222">
        <f t="shared" si="140"/>
        <v>2.5402197040536048E-2</v>
      </c>
      <c r="Z120" s="217">
        <f t="shared" si="144"/>
        <v>9817</v>
      </c>
      <c r="AA120" s="222">
        <f t="shared" si="145"/>
        <v>9.1060342828144653E-2</v>
      </c>
      <c r="AB120" s="222">
        <f t="shared" si="131"/>
        <v>2.5402197040536048E-2</v>
      </c>
      <c r="AC120" s="222">
        <f t="shared" si="132"/>
        <v>6.3407278137728645E-2</v>
      </c>
      <c r="AD120" s="222">
        <f t="shared" si="133"/>
        <v>-1.1254338249399864E-3</v>
      </c>
      <c r="AE120" s="222">
        <f t="shared" si="134"/>
        <v>1.266601294319048E-6</v>
      </c>
      <c r="AF120" s="217">
        <f t="shared" si="135"/>
        <v>6.3407278137728645E-2</v>
      </c>
      <c r="AG120" s="293">
        <f t="shared" si="136"/>
        <v>1.266601294319048E-6</v>
      </c>
      <c r="AH120" s="217">
        <f t="shared" si="146"/>
        <v>6.4532711962668618E-2</v>
      </c>
      <c r="AI120" s="217">
        <f t="shared" si="147"/>
        <v>0.98665832132038256</v>
      </c>
      <c r="AJ120" s="217">
        <f t="shared" si="148"/>
        <v>0.88515198732454436</v>
      </c>
      <c r="AK120" s="217">
        <f t="shared" si="149"/>
        <v>-0.26933165003171211</v>
      </c>
      <c r="AL120" s="217">
        <f t="shared" si="150"/>
        <v>-1.6202921136326289</v>
      </c>
      <c r="AM120" s="217">
        <f t="shared" si="151"/>
        <v>-1.0507624133418845</v>
      </c>
      <c r="AN120" s="222">
        <f t="shared" si="137"/>
        <v>23.787003716950306</v>
      </c>
      <c r="AO120" s="222">
        <f t="shared" si="137"/>
        <v>23.787003736300516</v>
      </c>
      <c r="AP120" s="222">
        <f t="shared" si="137"/>
        <v>23.78700405784582</v>
      </c>
      <c r="AQ120" s="222">
        <f t="shared" si="137"/>
        <v>23.787009400946165</v>
      </c>
      <c r="AR120" s="222">
        <f t="shared" si="137"/>
        <v>23.787098168701306</v>
      </c>
      <c r="AS120" s="222">
        <f t="shared" si="137"/>
        <v>23.788567913434093</v>
      </c>
      <c r="AT120" s="222">
        <f t="shared" si="137"/>
        <v>23.81167000762272</v>
      </c>
      <c r="AU120" s="222">
        <f t="shared" si="152"/>
        <v>24.049865003847476</v>
      </c>
      <c r="AV120" s="217"/>
      <c r="AW120" s="217">
        <v>16000</v>
      </c>
      <c r="AX120" s="217">
        <f t="shared" si="117"/>
        <v>8.7214717293840546E-2</v>
      </c>
      <c r="AY120" s="217">
        <f t="shared" si="118"/>
        <v>8.0326901962026159E-2</v>
      </c>
      <c r="AZ120" s="217">
        <f t="shared" si="119"/>
        <v>6.8878153318143913E-3</v>
      </c>
      <c r="BA120" s="217">
        <f t="shared" si="120"/>
        <v>1.2426549363418764</v>
      </c>
      <c r="BB120" s="217">
        <f t="shared" si="121"/>
        <v>-1.6892747950838775E-2</v>
      </c>
      <c r="BC120" s="217">
        <f t="shared" si="122"/>
        <v>0.45137353949708336</v>
      </c>
      <c r="BD120" s="217">
        <f t="shared" si="123"/>
        <v>0.22959822939426408</v>
      </c>
      <c r="BE120" s="217">
        <f t="shared" si="138"/>
        <v>25.477554034583843</v>
      </c>
      <c r="BF120" s="217">
        <f t="shared" si="138"/>
        <v>25.477535485289106</v>
      </c>
      <c r="BG120" s="217">
        <f t="shared" si="138"/>
        <v>25.477462397374069</v>
      </c>
      <c r="BH120" s="217">
        <f t="shared" si="138"/>
        <v>25.477174435096593</v>
      </c>
      <c r="BI120" s="217">
        <f t="shared" si="138"/>
        <v>25.476040169046218</v>
      </c>
      <c r="BJ120" s="217">
        <f t="shared" si="138"/>
        <v>25.471576815820924</v>
      </c>
      <c r="BK120" s="217">
        <f t="shared" si="138"/>
        <v>25.454080378028078</v>
      </c>
      <c r="BL120" s="217">
        <f t="shared" si="124"/>
        <v>25.386407491301757</v>
      </c>
      <c r="BM120" s="217"/>
      <c r="BN120" s="217"/>
      <c r="BO120" s="217"/>
      <c r="BP120" s="217"/>
      <c r="BQ120" s="217"/>
      <c r="BR120" s="217"/>
      <c r="BS120" s="217"/>
    </row>
    <row r="121" spans="1:71" s="222" customFormat="1" ht="12.95" customHeight="1">
      <c r="A121" s="89" t="s">
        <v>429</v>
      </c>
      <c r="B121" s="101" t="s">
        <v>83</v>
      </c>
      <c r="C121" s="309">
        <v>56654.540410000001</v>
      </c>
      <c r="D121" s="89">
        <v>4.0000000000000002E-4</v>
      </c>
      <c r="E121" s="297">
        <f t="shared" si="141"/>
        <v>9817.2472067324088</v>
      </c>
      <c r="F121" s="297">
        <f>ROUND(2*E121,0)/2</f>
        <v>9817</v>
      </c>
      <c r="G121" s="222">
        <f t="shared" si="127"/>
        <v>9.0564909005479421E-2</v>
      </c>
      <c r="K121" s="222">
        <f t="shared" si="139"/>
        <v>9.0564909005479421E-2</v>
      </c>
      <c r="O121" s="222">
        <f t="shared" ca="1" si="116"/>
        <v>7.7737803384620718E-2</v>
      </c>
      <c r="P121" s="291">
        <f t="shared" si="142"/>
        <v>2.6527630865476028E-2</v>
      </c>
      <c r="Q121" s="292">
        <f t="shared" si="143"/>
        <v>41636.040410000001</v>
      </c>
      <c r="R121" s="222">
        <f t="shared" si="129"/>
        <v>4.1007729915801573E-3</v>
      </c>
      <c r="S121" s="293">
        <v>1</v>
      </c>
      <c r="T121" s="222">
        <f t="shared" si="153"/>
        <v>4.1007729915801573E-3</v>
      </c>
      <c r="U121" s="221"/>
      <c r="Y121" s="222">
        <f t="shared" si="140"/>
        <v>2.6032197042810803E-2</v>
      </c>
      <c r="Z121" s="217">
        <f t="shared" si="144"/>
        <v>9817</v>
      </c>
      <c r="AA121" s="222">
        <f t="shared" si="145"/>
        <v>9.1060342828144653E-2</v>
      </c>
      <c r="AB121" s="222">
        <f t="shared" si="131"/>
        <v>2.6032197042810803E-2</v>
      </c>
      <c r="AC121" s="222">
        <f t="shared" si="132"/>
        <v>6.4037278140003401E-2</v>
      </c>
      <c r="AD121" s="222">
        <f t="shared" si="133"/>
        <v>-4.9543382266523106E-4</v>
      </c>
      <c r="AE121" s="222">
        <f t="shared" si="134"/>
        <v>2.4545467264068362E-7</v>
      </c>
      <c r="AF121" s="217">
        <f t="shared" si="135"/>
        <v>6.4037278140003401E-2</v>
      </c>
      <c r="AG121" s="293">
        <f t="shared" si="136"/>
        <v>2.4545467264068362E-7</v>
      </c>
      <c r="AH121" s="217">
        <f t="shared" si="146"/>
        <v>6.4532711962668618E-2</v>
      </c>
      <c r="AI121" s="217">
        <f t="shared" si="147"/>
        <v>0.98665832132038256</v>
      </c>
      <c r="AJ121" s="217">
        <f t="shared" si="148"/>
        <v>0.88515198732454436</v>
      </c>
      <c r="AK121" s="217">
        <f t="shared" si="149"/>
        <v>-0.26933165003171211</v>
      </c>
      <c r="AL121" s="217">
        <f t="shared" si="150"/>
        <v>-1.6202921136326289</v>
      </c>
      <c r="AM121" s="217">
        <f t="shared" si="151"/>
        <v>-1.0507624133418845</v>
      </c>
      <c r="AN121" s="222">
        <f t="shared" ref="AN121:AT130" si="154">$AU121+$AB$7*SIN(AO121)</f>
        <v>23.787003716950306</v>
      </c>
      <c r="AO121" s="222">
        <f t="shared" si="154"/>
        <v>23.787003736300516</v>
      </c>
      <c r="AP121" s="222">
        <f t="shared" si="154"/>
        <v>23.78700405784582</v>
      </c>
      <c r="AQ121" s="222">
        <f t="shared" si="154"/>
        <v>23.787009400946165</v>
      </c>
      <c r="AR121" s="222">
        <f t="shared" si="154"/>
        <v>23.787098168701306</v>
      </c>
      <c r="AS121" s="222">
        <f t="shared" si="154"/>
        <v>23.788567913434093</v>
      </c>
      <c r="AT121" s="222">
        <f t="shared" si="154"/>
        <v>23.81167000762272</v>
      </c>
      <c r="AU121" s="222">
        <f t="shared" si="152"/>
        <v>24.049865003847476</v>
      </c>
      <c r="AV121" s="217"/>
      <c r="AW121" s="217">
        <v>16250</v>
      </c>
      <c r="AX121" s="217">
        <f t="shared" si="117"/>
        <v>8.5548161426191816E-2</v>
      </c>
      <c r="AY121" s="217">
        <f t="shared" si="118"/>
        <v>8.3419080122016126E-2</v>
      </c>
      <c r="AZ121" s="217">
        <f t="shared" si="119"/>
        <v>2.1290813041756869E-3</v>
      </c>
      <c r="BA121" s="217">
        <f t="shared" si="120"/>
        <v>1.2307406890994084</v>
      </c>
      <c r="BB121" s="217">
        <f t="shared" si="121"/>
        <v>-0.10926017396110042</v>
      </c>
      <c r="BC121" s="217">
        <f t="shared" si="122"/>
        <v>0.54395872556556146</v>
      </c>
      <c r="BD121" s="217">
        <f t="shared" si="123"/>
        <v>0.27889027886290407</v>
      </c>
      <c r="BE121" s="217">
        <f t="shared" si="138"/>
        <v>25.549636207760408</v>
      </c>
      <c r="BF121" s="217">
        <f t="shared" si="138"/>
        <v>25.549617161871957</v>
      </c>
      <c r="BG121" s="217">
        <f t="shared" si="138"/>
        <v>25.549539919110984</v>
      </c>
      <c r="BH121" s="217">
        <f t="shared" si="138"/>
        <v>25.549226679404605</v>
      </c>
      <c r="BI121" s="217">
        <f t="shared" si="138"/>
        <v>25.547956854363672</v>
      </c>
      <c r="BJ121" s="217">
        <f t="shared" si="138"/>
        <v>25.54281642520883</v>
      </c>
      <c r="BK121" s="217">
        <f t="shared" si="138"/>
        <v>25.522122196548057</v>
      </c>
      <c r="BL121" s="217">
        <f t="shared" si="124"/>
        <v>25.440448510526011</v>
      </c>
      <c r="BM121" s="217"/>
      <c r="BN121" s="217"/>
      <c r="BO121" s="217"/>
      <c r="BP121" s="217"/>
      <c r="BQ121" s="217"/>
      <c r="BR121" s="217"/>
      <c r="BS121" s="217"/>
    </row>
    <row r="122" spans="1:71" s="222" customFormat="1" ht="12.95" customHeight="1">
      <c r="A122" s="89" t="s">
        <v>429</v>
      </c>
      <c r="B122" s="101" t="s">
        <v>83</v>
      </c>
      <c r="C122" s="309">
        <v>56654.541579999997</v>
      </c>
      <c r="D122" s="89">
        <v>5.0000000000000001E-4</v>
      </c>
      <c r="E122" s="297">
        <f t="shared" si="141"/>
        <v>9817.2504003741742</v>
      </c>
      <c r="F122" s="312">
        <f>ROUND(2*E122,0)/2-0.5</f>
        <v>9817</v>
      </c>
      <c r="G122" s="222">
        <f t="shared" si="127"/>
        <v>9.1734909001388587E-2</v>
      </c>
      <c r="K122" s="222">
        <f t="shared" si="139"/>
        <v>9.1734909001388587E-2</v>
      </c>
      <c r="O122" s="222">
        <f t="shared" ca="1" si="116"/>
        <v>7.7737803384620718E-2</v>
      </c>
      <c r="P122" s="291">
        <f t="shared" si="142"/>
        <v>2.6527630865476028E-2</v>
      </c>
      <c r="Q122" s="292">
        <f t="shared" si="143"/>
        <v>41636.041579999997</v>
      </c>
      <c r="R122" s="222">
        <f t="shared" si="129"/>
        <v>4.2519891218942606E-3</v>
      </c>
      <c r="S122" s="293">
        <v>1</v>
      </c>
      <c r="T122" s="222">
        <f t="shared" si="153"/>
        <v>4.2519891218942606E-3</v>
      </c>
      <c r="U122" s="221"/>
      <c r="Y122" s="222">
        <f t="shared" si="140"/>
        <v>2.7202197038719969E-2</v>
      </c>
      <c r="Z122" s="217">
        <f t="shared" si="144"/>
        <v>9817</v>
      </c>
      <c r="AA122" s="222">
        <f t="shared" si="145"/>
        <v>9.1060342828144653E-2</v>
      </c>
      <c r="AB122" s="222">
        <f t="shared" si="131"/>
        <v>2.7202197038719969E-2</v>
      </c>
      <c r="AC122" s="222">
        <f t="shared" si="132"/>
        <v>6.5207278135912566E-2</v>
      </c>
      <c r="AD122" s="222">
        <f t="shared" si="133"/>
        <v>6.7456617324393453E-4</v>
      </c>
      <c r="AE122" s="222">
        <f t="shared" si="134"/>
        <v>4.5503952208496592E-7</v>
      </c>
      <c r="AF122" s="217">
        <f t="shared" si="135"/>
        <v>6.5207278135912566E-2</v>
      </c>
      <c r="AG122" s="293">
        <f t="shared" si="136"/>
        <v>4.5503952208496592E-7</v>
      </c>
      <c r="AH122" s="217">
        <f t="shared" si="146"/>
        <v>6.4532711962668618E-2</v>
      </c>
      <c r="AI122" s="217">
        <f t="shared" si="147"/>
        <v>0.98665832132038256</v>
      </c>
      <c r="AJ122" s="217">
        <f t="shared" si="148"/>
        <v>0.88515198732454436</v>
      </c>
      <c r="AK122" s="217">
        <f t="shared" si="149"/>
        <v>-0.26933165003171211</v>
      </c>
      <c r="AL122" s="217">
        <f t="shared" si="150"/>
        <v>-1.6202921136326289</v>
      </c>
      <c r="AM122" s="217">
        <f t="shared" si="151"/>
        <v>-1.0507624133418845</v>
      </c>
      <c r="AN122" s="222">
        <f t="shared" si="154"/>
        <v>23.787003716950306</v>
      </c>
      <c r="AO122" s="222">
        <f t="shared" si="154"/>
        <v>23.787003736300516</v>
      </c>
      <c r="AP122" s="222">
        <f t="shared" si="154"/>
        <v>23.78700405784582</v>
      </c>
      <c r="AQ122" s="222">
        <f t="shared" si="154"/>
        <v>23.787009400946165</v>
      </c>
      <c r="AR122" s="222">
        <f t="shared" si="154"/>
        <v>23.787098168701306</v>
      </c>
      <c r="AS122" s="222">
        <f t="shared" si="154"/>
        <v>23.788567913434093</v>
      </c>
      <c r="AT122" s="222">
        <f t="shared" si="154"/>
        <v>23.81167000762272</v>
      </c>
      <c r="AU122" s="222">
        <f t="shared" si="152"/>
        <v>24.049865003847476</v>
      </c>
      <c r="AV122" s="217"/>
      <c r="AW122" s="217">
        <v>16500</v>
      </c>
      <c r="AX122" s="217">
        <f t="shared" si="117"/>
        <v>8.399101067069778E-2</v>
      </c>
      <c r="AY122" s="217">
        <f t="shared" si="118"/>
        <v>8.6582522716005833E-2</v>
      </c>
      <c r="AZ122" s="217">
        <f t="shared" si="119"/>
        <v>-2.5915120453080501E-3</v>
      </c>
      <c r="BA122" s="217">
        <f t="shared" si="120"/>
        <v>1.2171543392108732</v>
      </c>
      <c r="BB122" s="217">
        <f t="shared" si="121"/>
        <v>-0.19882854973883582</v>
      </c>
      <c r="BC122" s="217">
        <f t="shared" si="122"/>
        <v>0.63464244795905755</v>
      </c>
      <c r="BD122" s="217">
        <f t="shared" si="123"/>
        <v>0.32841907857387981</v>
      </c>
      <c r="BE122" s="217">
        <f t="shared" ref="BE122:BK131" si="155">$BL122+$AB$7*SIN(BF122)</f>
        <v>25.620974470900538</v>
      </c>
      <c r="BF122" s="217">
        <f t="shared" si="155"/>
        <v>25.620956151724318</v>
      </c>
      <c r="BG122" s="217">
        <f t="shared" si="155"/>
        <v>25.620879232939735</v>
      </c>
      <c r="BH122" s="217">
        <f t="shared" si="155"/>
        <v>25.620556299670096</v>
      </c>
      <c r="BI122" s="217">
        <f t="shared" si="155"/>
        <v>25.619201110341447</v>
      </c>
      <c r="BJ122" s="217">
        <f t="shared" si="155"/>
        <v>25.61352458859232</v>
      </c>
      <c r="BK122" s="217">
        <f t="shared" si="155"/>
        <v>25.58992555068491</v>
      </c>
      <c r="BL122" s="217">
        <f t="shared" si="124"/>
        <v>25.494489529750265</v>
      </c>
      <c r="BM122" s="217"/>
      <c r="BN122" s="217"/>
      <c r="BO122" s="217"/>
      <c r="BP122" s="217"/>
      <c r="BQ122" s="217"/>
      <c r="BR122" s="217"/>
      <c r="BS122" s="217"/>
    </row>
    <row r="123" spans="1:71" s="222" customFormat="1" ht="12.95" customHeight="1">
      <c r="A123" s="313" t="s">
        <v>173</v>
      </c>
      <c r="B123" s="303" t="s">
        <v>83</v>
      </c>
      <c r="C123" s="89">
        <v>56670.476999999999</v>
      </c>
      <c r="D123" s="304">
        <v>2.5000000000000001E-3</v>
      </c>
      <c r="E123" s="297">
        <f t="shared" si="141"/>
        <v>9860.7478559683841</v>
      </c>
      <c r="F123" s="297">
        <f>ROUND(2*E123,0)/2</f>
        <v>9860.5</v>
      </c>
      <c r="G123" s="222">
        <f t="shared" si="127"/>
        <v>9.0802758502832148E-2</v>
      </c>
      <c r="J123" s="222">
        <f>G123</f>
        <v>9.0802758502832148E-2</v>
      </c>
      <c r="O123" s="222">
        <f t="shared" ca="1" si="116"/>
        <v>7.7874337076756228E-2</v>
      </c>
      <c r="P123" s="291">
        <f t="shared" si="142"/>
        <v>2.6753871575745505E-2</v>
      </c>
      <c r="Q123" s="292">
        <f t="shared" si="143"/>
        <v>41651.976999999999</v>
      </c>
      <c r="R123" s="222">
        <f t="shared" si="129"/>
        <v>4.1022599165987305E-3</v>
      </c>
      <c r="S123" s="293">
        <v>1</v>
      </c>
      <c r="T123" s="222">
        <f t="shared" si="153"/>
        <v>4.1022599165987305E-3</v>
      </c>
      <c r="U123" s="221"/>
      <c r="X123" s="222">
        <f>AB123</f>
        <v>2.6125977694093999E-2</v>
      </c>
      <c r="Z123" s="217">
        <f t="shared" si="144"/>
        <v>9860.5</v>
      </c>
      <c r="AA123" s="222">
        <f t="shared" si="145"/>
        <v>9.1430652384483654E-2</v>
      </c>
      <c r="AB123" s="222">
        <f t="shared" si="131"/>
        <v>2.6125977694093999E-2</v>
      </c>
      <c r="AC123" s="222">
        <f t="shared" si="132"/>
        <v>6.4048886927086643E-2</v>
      </c>
      <c r="AD123" s="222">
        <f t="shared" si="133"/>
        <v>-6.2789388165150617E-4</v>
      </c>
      <c r="AE123" s="222">
        <f t="shared" si="134"/>
        <v>3.9425072661539565E-7</v>
      </c>
      <c r="AF123" s="217">
        <f t="shared" si="135"/>
        <v>6.4048886927086643E-2</v>
      </c>
      <c r="AG123" s="293">
        <f t="shared" si="136"/>
        <v>3.9425072661539565E-7</v>
      </c>
      <c r="AH123" s="217">
        <f t="shared" si="146"/>
        <v>6.4676780808738149E-2</v>
      </c>
      <c r="AI123" s="217">
        <f t="shared" si="147"/>
        <v>0.98942778600380987</v>
      </c>
      <c r="AJ123" s="217">
        <f t="shared" si="148"/>
        <v>0.88988857137845356</v>
      </c>
      <c r="AK123" s="217">
        <f t="shared" si="149"/>
        <v>-0.26945457203397677</v>
      </c>
      <c r="AL123" s="217">
        <f t="shared" si="150"/>
        <v>-1.6100118199681404</v>
      </c>
      <c r="AM123" s="217">
        <f t="shared" si="151"/>
        <v>-1.0400050285949884</v>
      </c>
      <c r="AN123" s="222">
        <f t="shared" si="154"/>
        <v>23.797022985218835</v>
      </c>
      <c r="AO123" s="222">
        <f t="shared" si="154"/>
        <v>23.797023009657469</v>
      </c>
      <c r="AP123" s="222">
        <f t="shared" si="154"/>
        <v>23.797023398749353</v>
      </c>
      <c r="AQ123" s="222">
        <f t="shared" si="154"/>
        <v>23.797029593466046</v>
      </c>
      <c r="AR123" s="222">
        <f t="shared" si="154"/>
        <v>23.797128197736782</v>
      </c>
      <c r="AS123" s="222">
        <f t="shared" si="154"/>
        <v>23.798692301962774</v>
      </c>
      <c r="AT123" s="222">
        <f t="shared" si="154"/>
        <v>23.822272352844692</v>
      </c>
      <c r="AU123" s="222">
        <f t="shared" si="152"/>
        <v>24.059268141192497</v>
      </c>
      <c r="AV123" s="217"/>
      <c r="AW123" s="217">
        <v>16750</v>
      </c>
      <c r="AX123" s="217">
        <f t="shared" si="117"/>
        <v>8.2573161572159187E-2</v>
      </c>
      <c r="AY123" s="217">
        <f t="shared" si="118"/>
        <v>8.9817229743995336E-2</v>
      </c>
      <c r="AZ123" s="217">
        <f t="shared" si="119"/>
        <v>-7.2440681718361479E-3</v>
      </c>
      <c r="BA123" s="217">
        <f t="shared" si="120"/>
        <v>1.2021600222770086</v>
      </c>
      <c r="BB123" s="217">
        <f t="shared" si="121"/>
        <v>-0.2847431981611962</v>
      </c>
      <c r="BC123" s="217">
        <f t="shared" si="122"/>
        <v>0.72321851400028836</v>
      </c>
      <c r="BD123" s="217">
        <f t="shared" si="123"/>
        <v>0.37824122187741338</v>
      </c>
      <c r="BE123" s="217">
        <f t="shared" si="155"/>
        <v>25.691478902656119</v>
      </c>
      <c r="BF123" s="217">
        <f t="shared" si="155"/>
        <v>25.691462271491439</v>
      </c>
      <c r="BG123" s="217">
        <f t="shared" si="155"/>
        <v>25.691389538530345</v>
      </c>
      <c r="BH123" s="217">
        <f t="shared" si="155"/>
        <v>25.691071494797615</v>
      </c>
      <c r="BI123" s="217">
        <f t="shared" si="155"/>
        <v>25.689681507229238</v>
      </c>
      <c r="BJ123" s="217">
        <f t="shared" si="155"/>
        <v>25.683620695871443</v>
      </c>
      <c r="BK123" s="217">
        <f t="shared" si="155"/>
        <v>25.657450258259221</v>
      </c>
      <c r="BL123" s="217">
        <f t="shared" si="124"/>
        <v>25.548530548974522</v>
      </c>
      <c r="BM123" s="217"/>
      <c r="BN123" s="217"/>
      <c r="BO123" s="217"/>
      <c r="BP123" s="217"/>
      <c r="BQ123" s="217"/>
      <c r="BR123" s="217"/>
      <c r="BS123" s="217"/>
    </row>
    <row r="124" spans="1:71" s="222" customFormat="1" ht="12.95" customHeight="1">
      <c r="A124" s="313" t="s">
        <v>173</v>
      </c>
      <c r="B124" s="303" t="s">
        <v>83</v>
      </c>
      <c r="C124" s="89">
        <v>56700.335099999997</v>
      </c>
      <c r="D124" s="304">
        <v>3.3E-3</v>
      </c>
      <c r="E124" s="297">
        <f t="shared" si="141"/>
        <v>9942.2487752335965</v>
      </c>
      <c r="F124" s="297">
        <f>ROUND(2*E124,0)/2</f>
        <v>9942</v>
      </c>
      <c r="G124" s="222">
        <f t="shared" si="127"/>
        <v>9.113953400083119E-2</v>
      </c>
      <c r="J124" s="222">
        <f>G124</f>
        <v>9.113953400083119E-2</v>
      </c>
      <c r="O124" s="222">
        <f t="shared" ca="1" si="116"/>
        <v>7.8130141580412399E-2</v>
      </c>
      <c r="P124" s="291">
        <f t="shared" si="142"/>
        <v>2.7183555900379991E-2</v>
      </c>
      <c r="Q124" s="292">
        <f t="shared" si="143"/>
        <v>41681.835099999997</v>
      </c>
      <c r="R124" s="222">
        <f t="shared" si="129"/>
        <v>4.0903671347853931E-3</v>
      </c>
      <c r="S124" s="293">
        <v>1</v>
      </c>
      <c r="T124" s="222">
        <f t="shared" si="153"/>
        <v>4.0903671347853931E-3</v>
      </c>
      <c r="U124" s="221"/>
      <c r="X124" s="222">
        <f>AB124</f>
        <v>2.6209344246920882E-2</v>
      </c>
      <c r="Z124" s="217">
        <f t="shared" si="144"/>
        <v>9942</v>
      </c>
      <c r="AA124" s="222">
        <f t="shared" si="145"/>
        <v>9.2113745654290299E-2</v>
      </c>
      <c r="AB124" s="222">
        <f t="shared" si="131"/>
        <v>2.6209344246920882E-2</v>
      </c>
      <c r="AC124" s="222">
        <f t="shared" si="132"/>
        <v>6.39559781004512E-2</v>
      </c>
      <c r="AD124" s="222">
        <f t="shared" si="133"/>
        <v>-9.7421165345910887E-4</v>
      </c>
      <c r="AE124" s="222">
        <f t="shared" si="134"/>
        <v>9.4908834573553082E-7</v>
      </c>
      <c r="AF124" s="217">
        <f t="shared" si="135"/>
        <v>6.39559781004512E-2</v>
      </c>
      <c r="AG124" s="293">
        <f t="shared" si="136"/>
        <v>9.4908834573553082E-7</v>
      </c>
      <c r="AH124" s="217">
        <f t="shared" si="146"/>
        <v>6.4930189753910308E-2</v>
      </c>
      <c r="AI124" s="217">
        <f t="shared" si="147"/>
        <v>0.99466145109971194</v>
      </c>
      <c r="AJ124" s="217">
        <f t="shared" si="148"/>
        <v>0.89857787714262838</v>
      </c>
      <c r="AK124" s="217">
        <f t="shared" si="149"/>
        <v>-0.26960904657380108</v>
      </c>
      <c r="AL124" s="217">
        <f t="shared" si="150"/>
        <v>-1.5905948143267525</v>
      </c>
      <c r="AM124" s="217">
        <f t="shared" si="151"/>
        <v>-1.0199970968780807</v>
      </c>
      <c r="AN124" s="222">
        <f t="shared" si="154"/>
        <v>23.815870677858523</v>
      </c>
      <c r="AO124" s="222">
        <f t="shared" si="154"/>
        <v>23.815870714774768</v>
      </c>
      <c r="AP124" s="222">
        <f t="shared" si="154"/>
        <v>23.815871259738767</v>
      </c>
      <c r="AQ124" s="222">
        <f t="shared" si="154"/>
        <v>23.815879304458214</v>
      </c>
      <c r="AR124" s="222">
        <f t="shared" si="154"/>
        <v>23.815998031033381</v>
      </c>
      <c r="AS124" s="222">
        <f t="shared" si="154"/>
        <v>23.817743966895744</v>
      </c>
      <c r="AT124" s="222">
        <f t="shared" si="154"/>
        <v>23.842192840543234</v>
      </c>
      <c r="AU124" s="222">
        <f t="shared" si="152"/>
        <v>24.076885513459604</v>
      </c>
      <c r="AV124" s="217"/>
      <c r="AW124" s="217">
        <v>17000</v>
      </c>
      <c r="AX124" s="217">
        <f t="shared" si="117"/>
        <v>8.1321717680893663E-2</v>
      </c>
      <c r="AY124" s="217">
        <f t="shared" si="118"/>
        <v>9.3123201205984579E-2</v>
      </c>
      <c r="AZ124" s="217">
        <f t="shared" si="119"/>
        <v>-1.180148352509091E-2</v>
      </c>
      <c r="BA124" s="217">
        <f t="shared" si="120"/>
        <v>1.1860237850537787</v>
      </c>
      <c r="BB124" s="217">
        <f t="shared" si="121"/>
        <v>-0.36631642467278874</v>
      </c>
      <c r="BC124" s="217">
        <f t="shared" si="122"/>
        <v>0.80952716225483656</v>
      </c>
      <c r="BD124" s="217">
        <f t="shared" si="123"/>
        <v>0.42841968386445345</v>
      </c>
      <c r="BE124" s="217">
        <f t="shared" si="155"/>
        <v>25.7610750732192</v>
      </c>
      <c r="BF124" s="217">
        <f t="shared" si="155"/>
        <v>25.761060765605734</v>
      </c>
      <c r="BG124" s="217">
        <f t="shared" si="155"/>
        <v>25.760995184317729</v>
      </c>
      <c r="BH124" s="217">
        <f t="shared" si="155"/>
        <v>25.760694621719527</v>
      </c>
      <c r="BI124" s="217">
        <f t="shared" si="155"/>
        <v>25.759317964848545</v>
      </c>
      <c r="BJ124" s="217">
        <f t="shared" si="155"/>
        <v>25.753029922512567</v>
      </c>
      <c r="BK124" s="217">
        <f t="shared" si="155"/>
        <v>25.72465695066181</v>
      </c>
      <c r="BL124" s="217">
        <f t="shared" si="124"/>
        <v>25.602571568198776</v>
      </c>
      <c r="BM124" s="217"/>
      <c r="BN124" s="217"/>
      <c r="BO124" s="217"/>
      <c r="BP124" s="217"/>
      <c r="BQ124" s="217"/>
      <c r="BR124" s="217"/>
      <c r="BS124" s="217"/>
    </row>
    <row r="125" spans="1:71" s="222" customFormat="1" ht="12.95" customHeight="1">
      <c r="A125" s="304" t="s">
        <v>428</v>
      </c>
      <c r="B125" s="303" t="s">
        <v>83</v>
      </c>
      <c r="C125" s="304">
        <v>56701.434800000003</v>
      </c>
      <c r="D125" s="304">
        <v>2.0999999999999999E-3</v>
      </c>
      <c r="E125" s="297">
        <f t="shared" si="141"/>
        <v>9945.2505255431097</v>
      </c>
      <c r="F125" s="312">
        <f t="shared" ref="F125:F155" si="156">ROUND(2*E125,0)/2-0.5</f>
        <v>9945</v>
      </c>
      <c r="G125" s="222">
        <f t="shared" si="127"/>
        <v>9.1780765003932174E-2</v>
      </c>
      <c r="K125" s="222">
        <f t="shared" ref="K125:K155" si="157">G125</f>
        <v>9.1780765003932174E-2</v>
      </c>
      <c r="O125" s="222">
        <f t="shared" ca="1" si="116"/>
        <v>7.8139557697111395E-2</v>
      </c>
      <c r="P125" s="291">
        <f t="shared" si="142"/>
        <v>2.7199517025558936E-2</v>
      </c>
      <c r="Q125" s="292">
        <f t="shared" si="143"/>
        <v>41682.934800000003</v>
      </c>
      <c r="R125" s="222">
        <f t="shared" si="129"/>
        <v>4.170737590444137E-3</v>
      </c>
      <c r="S125" s="293">
        <v>1</v>
      </c>
      <c r="T125" s="222">
        <f t="shared" si="153"/>
        <v>4.170737590444137E-3</v>
      </c>
      <c r="U125" s="221"/>
      <c r="Y125" s="222">
        <f t="shared" ref="Y125:Y155" si="158">AB125</f>
        <v>2.6841662604922392E-2</v>
      </c>
      <c r="Z125" s="217">
        <f t="shared" si="144"/>
        <v>9945</v>
      </c>
      <c r="AA125" s="222">
        <f t="shared" si="145"/>
        <v>9.2138619424568718E-2</v>
      </c>
      <c r="AB125" s="222">
        <f t="shared" si="131"/>
        <v>2.6841662604922392E-2</v>
      </c>
      <c r="AC125" s="222">
        <f t="shared" si="132"/>
        <v>6.4581247978373238E-2</v>
      </c>
      <c r="AD125" s="222">
        <f t="shared" si="133"/>
        <v>-3.5785442063654416E-4</v>
      </c>
      <c r="AE125" s="222">
        <f t="shared" si="134"/>
        <v>1.2805978636911667E-7</v>
      </c>
      <c r="AF125" s="217">
        <f t="shared" si="135"/>
        <v>6.4581247978373238E-2</v>
      </c>
      <c r="AG125" s="293">
        <f t="shared" si="136"/>
        <v>1.2805978636911667E-7</v>
      </c>
      <c r="AH125" s="217">
        <f t="shared" si="146"/>
        <v>6.4939102399009782E-2</v>
      </c>
      <c r="AI125" s="217">
        <f t="shared" si="147"/>
        <v>0.99485520899840052</v>
      </c>
      <c r="AJ125" s="217">
        <f t="shared" si="148"/>
        <v>0.89889300205986089</v>
      </c>
      <c r="AK125" s="217">
        <f t="shared" si="149"/>
        <v>-0.26961281353886851</v>
      </c>
      <c r="AL125" s="217">
        <f t="shared" si="150"/>
        <v>-1.5898761569254782</v>
      </c>
      <c r="AM125" s="217">
        <f t="shared" si="151"/>
        <v>-1.0192641933134181</v>
      </c>
      <c r="AN125" s="222">
        <f t="shared" si="154"/>
        <v>23.816566359179049</v>
      </c>
      <c r="AO125" s="222">
        <f t="shared" si="154"/>
        <v>23.816566396638507</v>
      </c>
      <c r="AP125" s="222">
        <f t="shared" si="154"/>
        <v>23.816566948143286</v>
      </c>
      <c r="AQ125" s="222">
        <f t="shared" si="154"/>
        <v>23.816575067653375</v>
      </c>
      <c r="AR125" s="222">
        <f t="shared" si="154"/>
        <v>23.816694577559517</v>
      </c>
      <c r="AS125" s="222">
        <f t="shared" si="154"/>
        <v>23.818447325314771</v>
      </c>
      <c r="AT125" s="222">
        <f t="shared" si="154"/>
        <v>23.842927504442461</v>
      </c>
      <c r="AU125" s="222">
        <f t="shared" si="152"/>
        <v>24.077534005690296</v>
      </c>
      <c r="AV125" s="217"/>
      <c r="AW125" s="217">
        <v>17250</v>
      </c>
      <c r="AX125" s="217">
        <f t="shared" si="117"/>
        <v>8.0260738282564692E-2</v>
      </c>
      <c r="AY125" s="217">
        <f t="shared" si="118"/>
        <v>9.6500437101973591E-2</v>
      </c>
      <c r="AZ125" s="217">
        <f t="shared" si="119"/>
        <v>-1.6239698819408899E-2</v>
      </c>
      <c r="BA125" s="217">
        <f t="shared" si="120"/>
        <v>1.1690037975590382</v>
      </c>
      <c r="BB125" s="217">
        <f t="shared" si="121"/>
        <v>-0.44302792736624352</v>
      </c>
      <c r="BC125" s="217">
        <f t="shared" si="122"/>
        <v>0.89345332295008817</v>
      </c>
      <c r="BD125" s="217">
        <f t="shared" si="123"/>
        <v>0.47902427818648635</v>
      </c>
      <c r="BE125" s="217">
        <f t="shared" si="155"/>
        <v>25.829703885874597</v>
      </c>
      <c r="BF125" s="217">
        <f t="shared" si="155"/>
        <v>25.829692202745047</v>
      </c>
      <c r="BG125" s="217">
        <f t="shared" si="155"/>
        <v>25.829635703113979</v>
      </c>
      <c r="BH125" s="217">
        <f t="shared" si="155"/>
        <v>25.829362508509888</v>
      </c>
      <c r="BI125" s="217">
        <f t="shared" si="155"/>
        <v>25.828042400751947</v>
      </c>
      <c r="BJ125" s="217">
        <f t="shared" si="155"/>
        <v>25.821683825581328</v>
      </c>
      <c r="BK125" s="217">
        <f t="shared" si="155"/>
        <v>25.791507187799112</v>
      </c>
      <c r="BL125" s="217">
        <f t="shared" si="124"/>
        <v>25.65661258742303</v>
      </c>
      <c r="BM125" s="217"/>
      <c r="BN125" s="217"/>
      <c r="BO125" s="217"/>
      <c r="BP125" s="217"/>
      <c r="BQ125" s="217"/>
      <c r="BR125" s="217"/>
      <c r="BS125" s="217"/>
    </row>
    <row r="126" spans="1:71" s="222" customFormat="1" ht="12.95" customHeight="1">
      <c r="A126" s="314" t="s">
        <v>482</v>
      </c>
      <c r="B126" s="315" t="s">
        <v>146</v>
      </c>
      <c r="C126" s="316">
        <v>56919.602899999998</v>
      </c>
      <c r="D126" s="316">
        <v>1E-4</v>
      </c>
      <c r="E126" s="297">
        <f t="shared" si="141"/>
        <v>10540.763994395644</v>
      </c>
      <c r="F126" s="312">
        <f t="shared" si="156"/>
        <v>10540.5</v>
      </c>
      <c r="G126" s="222">
        <f t="shared" si="127"/>
        <v>9.6715118503198028E-2</v>
      </c>
      <c r="K126" s="222">
        <f t="shared" si="157"/>
        <v>9.6715118503198028E-2</v>
      </c>
      <c r="O126" s="222">
        <f t="shared" ca="1" si="116"/>
        <v>8.0008656861862995E-2</v>
      </c>
      <c r="P126" s="291">
        <f t="shared" si="142"/>
        <v>3.0570993376078569E-2</v>
      </c>
      <c r="Q126" s="292">
        <f t="shared" si="143"/>
        <v>41901.102899999998</v>
      </c>
      <c r="R126" s="222">
        <f t="shared" si="129"/>
        <v>4.3750452888320348E-3</v>
      </c>
      <c r="S126" s="293">
        <v>1</v>
      </c>
      <c r="T126" s="222">
        <f t="shared" si="153"/>
        <v>4.3750452888320348E-3</v>
      </c>
      <c r="U126" s="221"/>
      <c r="Y126" s="222">
        <f t="shared" si="158"/>
        <v>3.0623771829731153E-2</v>
      </c>
      <c r="Z126" s="217">
        <f t="shared" si="144"/>
        <v>10540.5</v>
      </c>
      <c r="AA126" s="222">
        <f t="shared" si="145"/>
        <v>9.6662340049545437E-2</v>
      </c>
      <c r="AB126" s="222">
        <f t="shared" si="131"/>
        <v>3.0623771829731153E-2</v>
      </c>
      <c r="AC126" s="222">
        <f t="shared" si="132"/>
        <v>6.6144125127119452E-2</v>
      </c>
      <c r="AD126" s="222">
        <f t="shared" si="133"/>
        <v>5.277845365259104E-5</v>
      </c>
      <c r="AE126" s="222">
        <f t="shared" si="134"/>
        <v>2.7855651699587006E-9</v>
      </c>
      <c r="AF126" s="217">
        <f t="shared" si="135"/>
        <v>6.6144125127119452E-2</v>
      </c>
      <c r="AG126" s="293">
        <f t="shared" si="136"/>
        <v>2.7855651699587006E-9</v>
      </c>
      <c r="AH126" s="217">
        <f t="shared" si="146"/>
        <v>6.6091346673466875E-2</v>
      </c>
      <c r="AI126" s="217">
        <f t="shared" si="147"/>
        <v>1.0347796617062641</v>
      </c>
      <c r="AJ126" s="217">
        <f t="shared" si="148"/>
        <v>0.95380350783222101</v>
      </c>
      <c r="AK126" s="217">
        <f t="shared" si="149"/>
        <v>-0.26740963563490494</v>
      </c>
      <c r="AL126" s="217">
        <f t="shared" si="150"/>
        <v>-1.4414609799604949</v>
      </c>
      <c r="AM126" s="217">
        <f t="shared" si="151"/>
        <v>-0.87836114668462206</v>
      </c>
      <c r="AN126" s="222">
        <f t="shared" si="154"/>
        <v>23.957411158797512</v>
      </c>
      <c r="AO126" s="222">
        <f t="shared" si="154"/>
        <v>23.957411535392506</v>
      </c>
      <c r="AP126" s="222">
        <f t="shared" si="154"/>
        <v>23.957415160517598</v>
      </c>
      <c r="AQ126" s="222">
        <f t="shared" si="154"/>
        <v>23.957450054570661</v>
      </c>
      <c r="AR126" s="222">
        <f t="shared" si="154"/>
        <v>23.957785782225418</v>
      </c>
      <c r="AS126" s="222">
        <f t="shared" si="154"/>
        <v>23.961002262873901</v>
      </c>
      <c r="AT126" s="222">
        <f t="shared" si="154"/>
        <v>23.990661922947169</v>
      </c>
      <c r="AU126" s="222">
        <f t="shared" si="152"/>
        <v>24.206259713482471</v>
      </c>
      <c r="AV126" s="217"/>
      <c r="AW126" s="217">
        <v>17500</v>
      </c>
      <c r="AX126" s="217">
        <f t="shared" si="117"/>
        <v>7.941113188445012E-2</v>
      </c>
      <c r="AY126" s="217">
        <f t="shared" si="118"/>
        <v>9.9948937431962398E-2</v>
      </c>
      <c r="AZ126" s="217">
        <f t="shared" si="119"/>
        <v>-2.0537805547512274E-2</v>
      </c>
      <c r="BA126" s="217">
        <f t="shared" si="120"/>
        <v>1.1513427585113927</v>
      </c>
      <c r="BB126" s="217">
        <f t="shared" si="121"/>
        <v>-0.51451618017238998</v>
      </c>
      <c r="BC126" s="217">
        <f t="shared" si="122"/>
        <v>0.97492330759181967</v>
      </c>
      <c r="BD126" s="217">
        <f t="shared" si="123"/>
        <v>0.53013203507244366</v>
      </c>
      <c r="BE126" s="217">
        <f t="shared" si="155"/>
        <v>25.89732090220933</v>
      </c>
      <c r="BF126" s="217">
        <f t="shared" si="155"/>
        <v>25.897311847530748</v>
      </c>
      <c r="BG126" s="217">
        <f t="shared" si="155"/>
        <v>25.897265321146477</v>
      </c>
      <c r="BH126" s="217">
        <f t="shared" si="155"/>
        <v>25.897026283611499</v>
      </c>
      <c r="BI126" s="217">
        <f t="shared" si="155"/>
        <v>25.895799048283958</v>
      </c>
      <c r="BJ126" s="217">
        <f t="shared" si="155"/>
        <v>25.889520840756589</v>
      </c>
      <c r="BK126" s="217">
        <f t="shared" si="155"/>
        <v>25.857963570327513</v>
      </c>
      <c r="BL126" s="217">
        <f t="shared" si="124"/>
        <v>25.710653606647288</v>
      </c>
      <c r="BM126" s="217"/>
      <c r="BN126" s="217"/>
      <c r="BO126" s="217"/>
      <c r="BP126" s="217"/>
      <c r="BQ126" s="217"/>
      <c r="BR126" s="217"/>
      <c r="BS126" s="217"/>
    </row>
    <row r="127" spans="1:71" s="222" customFormat="1" ht="12.95" customHeight="1">
      <c r="A127" s="314" t="s">
        <v>482</v>
      </c>
      <c r="B127" s="315" t="s">
        <v>146</v>
      </c>
      <c r="C127" s="316">
        <v>56919.603150000003</v>
      </c>
      <c r="D127" s="316">
        <v>1E-4</v>
      </c>
      <c r="E127" s="297">
        <f t="shared" si="141"/>
        <v>10540.764676797746</v>
      </c>
      <c r="F127" s="312">
        <f t="shared" si="156"/>
        <v>10540.5</v>
      </c>
      <c r="G127" s="222">
        <f t="shared" si="127"/>
        <v>9.6965118507796433E-2</v>
      </c>
      <c r="K127" s="222">
        <f t="shared" si="157"/>
        <v>9.6965118507796433E-2</v>
      </c>
      <c r="O127" s="222">
        <f t="shared" ca="1" si="116"/>
        <v>8.0008656861862995E-2</v>
      </c>
      <c r="P127" s="291">
        <f t="shared" si="142"/>
        <v>3.0570993376078569E-2</v>
      </c>
      <c r="Q127" s="292">
        <f t="shared" si="143"/>
        <v>41901.103150000003</v>
      </c>
      <c r="R127" s="222">
        <f t="shared" si="129"/>
        <v>4.4081798520062086E-3</v>
      </c>
      <c r="S127" s="293">
        <v>1</v>
      </c>
      <c r="T127" s="222">
        <f t="shared" si="153"/>
        <v>4.4081798520062086E-3</v>
      </c>
      <c r="U127" s="221"/>
      <c r="Y127" s="222">
        <f t="shared" si="158"/>
        <v>3.0873771834329558E-2</v>
      </c>
      <c r="Z127" s="217">
        <f t="shared" si="144"/>
        <v>10540.5</v>
      </c>
      <c r="AA127" s="222">
        <f t="shared" si="145"/>
        <v>9.6662340049545437E-2</v>
      </c>
      <c r="AB127" s="222">
        <f t="shared" si="131"/>
        <v>3.0873771834329558E-2</v>
      </c>
      <c r="AC127" s="222">
        <f t="shared" si="132"/>
        <v>6.6394125131717857E-2</v>
      </c>
      <c r="AD127" s="222">
        <f t="shared" si="133"/>
        <v>3.0277845825099625E-4</v>
      </c>
      <c r="AE127" s="222">
        <f t="shared" si="134"/>
        <v>9.1674794780850279E-8</v>
      </c>
      <c r="AF127" s="217">
        <f t="shared" si="135"/>
        <v>6.6394125131717857E-2</v>
      </c>
      <c r="AG127" s="293">
        <f t="shared" si="136"/>
        <v>9.1674794780850279E-8</v>
      </c>
      <c r="AH127" s="217">
        <f t="shared" si="146"/>
        <v>6.6091346673466875E-2</v>
      </c>
      <c r="AI127" s="217">
        <f t="shared" si="147"/>
        <v>1.0347796617062641</v>
      </c>
      <c r="AJ127" s="217">
        <f t="shared" si="148"/>
        <v>0.95380350783222101</v>
      </c>
      <c r="AK127" s="217">
        <f t="shared" si="149"/>
        <v>-0.26740963563490494</v>
      </c>
      <c r="AL127" s="217">
        <f t="shared" si="150"/>
        <v>-1.4414609799604949</v>
      </c>
      <c r="AM127" s="217">
        <f t="shared" si="151"/>
        <v>-0.87836114668462206</v>
      </c>
      <c r="AN127" s="222">
        <f t="shared" si="154"/>
        <v>23.957411158797512</v>
      </c>
      <c r="AO127" s="222">
        <f t="shared" si="154"/>
        <v>23.957411535392506</v>
      </c>
      <c r="AP127" s="222">
        <f t="shared" si="154"/>
        <v>23.957415160517598</v>
      </c>
      <c r="AQ127" s="222">
        <f t="shared" si="154"/>
        <v>23.957450054570661</v>
      </c>
      <c r="AR127" s="222">
        <f t="shared" si="154"/>
        <v>23.957785782225418</v>
      </c>
      <c r="AS127" s="222">
        <f t="shared" si="154"/>
        <v>23.961002262873901</v>
      </c>
      <c r="AT127" s="222">
        <f t="shared" si="154"/>
        <v>23.990661922947169</v>
      </c>
      <c r="AU127" s="222">
        <f t="shared" si="152"/>
        <v>24.206259713482471</v>
      </c>
      <c r="AV127" s="217"/>
      <c r="AW127" s="217">
        <v>17750</v>
      </c>
      <c r="AX127" s="217">
        <f t="shared" si="117"/>
        <v>7.8790672978265919E-2</v>
      </c>
      <c r="AY127" s="217">
        <f t="shared" si="118"/>
        <v>0.10346870219595095</v>
      </c>
      <c r="AZ127" s="217">
        <f t="shared" si="119"/>
        <v>-2.467802921768502E-2</v>
      </c>
      <c r="BA127" s="217">
        <f t="shared" si="120"/>
        <v>1.1332625779685457</v>
      </c>
      <c r="BB127" s="217">
        <f t="shared" si="121"/>
        <v>-0.58056338147703324</v>
      </c>
      <c r="BC127" s="217">
        <f t="shared" si="122"/>
        <v>1.0539004401611041</v>
      </c>
      <c r="BD127" s="217">
        <f t="shared" si="123"/>
        <v>0.58182754192772046</v>
      </c>
      <c r="BE127" s="217">
        <f t="shared" si="155"/>
        <v>25.963895281195786</v>
      </c>
      <c r="BF127" s="217">
        <f t="shared" si="155"/>
        <v>25.963888631110351</v>
      </c>
      <c r="BG127" s="217">
        <f t="shared" si="155"/>
        <v>25.963852044632507</v>
      </c>
      <c r="BH127" s="217">
        <f t="shared" si="155"/>
        <v>25.963650784670865</v>
      </c>
      <c r="BI127" s="217">
        <f t="shared" si="155"/>
        <v>25.962544458219803</v>
      </c>
      <c r="BJ127" s="217">
        <f t="shared" si="155"/>
        <v>25.956486675112735</v>
      </c>
      <c r="BK127" s="217">
        <f t="shared" si="155"/>
        <v>25.923989848848997</v>
      </c>
      <c r="BL127" s="217">
        <f t="shared" si="124"/>
        <v>25.764694625871542</v>
      </c>
      <c r="BM127" s="217"/>
      <c r="BN127" s="217"/>
      <c r="BO127" s="217"/>
      <c r="BP127" s="217"/>
      <c r="BQ127" s="217"/>
      <c r="BR127" s="217"/>
      <c r="BS127" s="217"/>
    </row>
    <row r="128" spans="1:71" s="222" customFormat="1" ht="12.95" customHeight="1">
      <c r="A128" s="314" t="s">
        <v>482</v>
      </c>
      <c r="B128" s="315" t="s">
        <v>146</v>
      </c>
      <c r="C128" s="316">
        <v>56919.603199999998</v>
      </c>
      <c r="D128" s="316">
        <v>2.0000000000000001E-4</v>
      </c>
      <c r="E128" s="297">
        <f t="shared" si="141"/>
        <v>10540.764813278151</v>
      </c>
      <c r="F128" s="312">
        <f t="shared" si="156"/>
        <v>10540.5</v>
      </c>
      <c r="G128" s="222">
        <f t="shared" si="127"/>
        <v>9.7015118502895348E-2</v>
      </c>
      <c r="K128" s="222">
        <f t="shared" si="157"/>
        <v>9.7015118502895348E-2</v>
      </c>
      <c r="O128" s="222">
        <f t="shared" ca="1" si="116"/>
        <v>8.0008656861862995E-2</v>
      </c>
      <c r="P128" s="291">
        <f t="shared" si="142"/>
        <v>3.0570993376078569E-2</v>
      </c>
      <c r="Q128" s="292">
        <f t="shared" si="143"/>
        <v>41901.103199999998</v>
      </c>
      <c r="R128" s="222">
        <f t="shared" si="129"/>
        <v>4.4148217638680836E-3</v>
      </c>
      <c r="S128" s="293">
        <v>1</v>
      </c>
      <c r="T128" s="222">
        <f t="shared" si="153"/>
        <v>4.4148217638680836E-3</v>
      </c>
      <c r="U128" s="221"/>
      <c r="Y128" s="222">
        <f t="shared" si="158"/>
        <v>3.0923771829428473E-2</v>
      </c>
      <c r="Z128" s="217">
        <f t="shared" si="144"/>
        <v>10540.5</v>
      </c>
      <c r="AA128" s="222">
        <f t="shared" si="145"/>
        <v>9.6662340049545437E-2</v>
      </c>
      <c r="AB128" s="222">
        <f t="shared" si="131"/>
        <v>3.0923771829428473E-2</v>
      </c>
      <c r="AC128" s="222">
        <f t="shared" si="132"/>
        <v>6.6444125126816772E-2</v>
      </c>
      <c r="AD128" s="222">
        <f t="shared" si="133"/>
        <v>3.527784533499112E-4</v>
      </c>
      <c r="AE128" s="222">
        <f t="shared" si="134"/>
        <v>1.2445263714795547E-7</v>
      </c>
      <c r="AF128" s="217">
        <f t="shared" si="135"/>
        <v>6.6444125126816772E-2</v>
      </c>
      <c r="AG128" s="293">
        <f t="shared" si="136"/>
        <v>1.2445263714795547E-7</v>
      </c>
      <c r="AH128" s="217">
        <f t="shared" si="146"/>
        <v>6.6091346673466875E-2</v>
      </c>
      <c r="AI128" s="217">
        <f t="shared" si="147"/>
        <v>1.0347796617062641</v>
      </c>
      <c r="AJ128" s="217">
        <f t="shared" si="148"/>
        <v>0.95380350783222101</v>
      </c>
      <c r="AK128" s="217">
        <f t="shared" si="149"/>
        <v>-0.26740963563490494</v>
      </c>
      <c r="AL128" s="217">
        <f t="shared" si="150"/>
        <v>-1.4414609799604949</v>
      </c>
      <c r="AM128" s="217">
        <f t="shared" si="151"/>
        <v>-0.87836114668462206</v>
      </c>
      <c r="AN128" s="222">
        <f t="shared" si="154"/>
        <v>23.957411158797512</v>
      </c>
      <c r="AO128" s="222">
        <f t="shared" si="154"/>
        <v>23.957411535392506</v>
      </c>
      <c r="AP128" s="222">
        <f t="shared" si="154"/>
        <v>23.957415160517598</v>
      </c>
      <c r="AQ128" s="222">
        <f t="shared" si="154"/>
        <v>23.957450054570661</v>
      </c>
      <c r="AR128" s="222">
        <f t="shared" si="154"/>
        <v>23.957785782225418</v>
      </c>
      <c r="AS128" s="222">
        <f t="shared" si="154"/>
        <v>23.961002262873901</v>
      </c>
      <c r="AT128" s="222">
        <f t="shared" si="154"/>
        <v>23.990661922947169</v>
      </c>
      <c r="AU128" s="222">
        <f t="shared" si="152"/>
        <v>24.206259713482471</v>
      </c>
      <c r="AV128" s="217"/>
      <c r="AW128" s="217">
        <v>18000</v>
      </c>
      <c r="AX128" s="217">
        <f t="shared" si="117"/>
        <v>7.8414116400246925E-2</v>
      </c>
      <c r="AY128" s="217">
        <f t="shared" si="118"/>
        <v>0.10705973139393923</v>
      </c>
      <c r="AZ128" s="217">
        <f t="shared" si="119"/>
        <v>-2.8645614993692302E-2</v>
      </c>
      <c r="BA128" s="217">
        <f t="shared" si="120"/>
        <v>1.1149611815034932</v>
      </c>
      <c r="BB128" s="217">
        <f t="shared" si="121"/>
        <v>-0.64107652070693666</v>
      </c>
      <c r="BC128" s="217">
        <f t="shared" si="122"/>
        <v>1.130380108265898</v>
      </c>
      <c r="BD128" s="217">
        <f t="shared" si="123"/>
        <v>0.63420328968532746</v>
      </c>
      <c r="BE128" s="217">
        <f t="shared" si="155"/>
        <v>26.029408462584062</v>
      </c>
      <c r="BF128" s="217">
        <f t="shared" si="155"/>
        <v>26.029403848661666</v>
      </c>
      <c r="BG128" s="217">
        <f t="shared" si="155"/>
        <v>26.029376438913587</v>
      </c>
      <c r="BH128" s="217">
        <f t="shared" si="155"/>
        <v>26.029213626275933</v>
      </c>
      <c r="BI128" s="217">
        <f t="shared" si="155"/>
        <v>26.028247209301231</v>
      </c>
      <c r="BJ128" s="217">
        <f t="shared" si="155"/>
        <v>26.022534592710858</v>
      </c>
      <c r="BK128" s="217">
        <f t="shared" si="155"/>
        <v>25.98955102974929</v>
      </c>
      <c r="BL128" s="217">
        <f t="shared" si="124"/>
        <v>25.818735645095796</v>
      </c>
      <c r="BM128" s="217"/>
      <c r="BN128" s="217"/>
      <c r="BO128" s="217"/>
      <c r="BP128" s="217"/>
      <c r="BQ128" s="217"/>
      <c r="BR128" s="217"/>
      <c r="BS128" s="217"/>
    </row>
    <row r="129" spans="1:71" s="222" customFormat="1" ht="12.95" customHeight="1">
      <c r="A129" s="314" t="s">
        <v>482</v>
      </c>
      <c r="B129" s="315" t="s">
        <v>83</v>
      </c>
      <c r="C129" s="316">
        <v>56956.421219999997</v>
      </c>
      <c r="D129" s="316">
        <v>1.6000000000000001E-3</v>
      </c>
      <c r="E129" s="297">
        <f t="shared" si="141"/>
        <v>10641.263588335007</v>
      </c>
      <c r="F129" s="312">
        <f t="shared" si="156"/>
        <v>10641</v>
      </c>
      <c r="G129" s="222">
        <f t="shared" si="127"/>
        <v>9.6566356995026581E-2</v>
      </c>
      <c r="K129" s="222">
        <f t="shared" si="157"/>
        <v>9.6566356995026581E-2</v>
      </c>
      <c r="O129" s="222">
        <f t="shared" ca="1" si="116"/>
        <v>8.032409677127951E-2</v>
      </c>
      <c r="P129" s="291">
        <f t="shared" si="142"/>
        <v>3.1179861524662532E-2</v>
      </c>
      <c r="Q129" s="292">
        <f t="shared" si="143"/>
        <v>41937.921219999997</v>
      </c>
      <c r="R129" s="222">
        <f t="shared" si="129"/>
        <v>4.2753937898959374E-3</v>
      </c>
      <c r="S129" s="293">
        <v>1</v>
      </c>
      <c r="T129" s="222">
        <f t="shared" si="153"/>
        <v>4.2753937898959374E-3</v>
      </c>
      <c r="U129" s="221"/>
      <c r="V129" s="217"/>
      <c r="W129" s="217"/>
      <c r="X129" s="217"/>
      <c r="Y129" s="222">
        <f t="shared" si="158"/>
        <v>3.0408314056679736E-2</v>
      </c>
      <c r="Z129" s="217">
        <f t="shared" si="144"/>
        <v>10641</v>
      </c>
      <c r="AA129" s="222">
        <f t="shared" si="145"/>
        <v>9.7337904463009384E-2</v>
      </c>
      <c r="AB129" s="222">
        <f t="shared" si="131"/>
        <v>3.0408314056679736E-2</v>
      </c>
      <c r="AC129" s="222">
        <f t="shared" si="132"/>
        <v>6.5386495470364042E-2</v>
      </c>
      <c r="AD129" s="222">
        <f t="shared" si="133"/>
        <v>-7.7154746798280271E-4</v>
      </c>
      <c r="AE129" s="222">
        <f t="shared" si="134"/>
        <v>5.9528549535067402E-7</v>
      </c>
      <c r="AF129" s="217">
        <f t="shared" si="135"/>
        <v>6.5386495470364042E-2</v>
      </c>
      <c r="AG129" s="293">
        <f t="shared" si="136"/>
        <v>5.9528549535067402E-7</v>
      </c>
      <c r="AH129" s="217">
        <f t="shared" si="146"/>
        <v>6.6158042938346845E-2</v>
      </c>
      <c r="AI129" s="217">
        <f t="shared" si="147"/>
        <v>1.041780396222179</v>
      </c>
      <c r="AJ129" s="217">
        <f t="shared" si="148"/>
        <v>0.96135414321421342</v>
      </c>
      <c r="AK129" s="217">
        <f t="shared" si="149"/>
        <v>-0.26640558663495129</v>
      </c>
      <c r="AL129" s="217">
        <f t="shared" si="150"/>
        <v>-1.4152334281364813</v>
      </c>
      <c r="AM129" s="217">
        <f t="shared" si="151"/>
        <v>-0.85539309649364625</v>
      </c>
      <c r="AN129" s="222">
        <f t="shared" si="154"/>
        <v>23.981735999434807</v>
      </c>
      <c r="AO129" s="222">
        <f t="shared" si="154"/>
        <v>23.981736509006105</v>
      </c>
      <c r="AP129" s="222">
        <f t="shared" si="154"/>
        <v>23.981741145404364</v>
      </c>
      <c r="AQ129" s="222">
        <f t="shared" si="154"/>
        <v>23.98178332804217</v>
      </c>
      <c r="AR129" s="222">
        <f t="shared" si="154"/>
        <v>23.982166928975904</v>
      </c>
      <c r="AS129" s="222">
        <f t="shared" si="154"/>
        <v>23.985640333035182</v>
      </c>
      <c r="AT129" s="222">
        <f t="shared" si="154"/>
        <v>24.015955782558024</v>
      </c>
      <c r="AU129" s="222">
        <f t="shared" si="152"/>
        <v>24.227984203210621</v>
      </c>
      <c r="AV129" s="217"/>
      <c r="AW129" s="217">
        <v>18250</v>
      </c>
      <c r="AX129" s="217">
        <f t="shared" si="117"/>
        <v>7.8293382932170419E-2</v>
      </c>
      <c r="AY129" s="217">
        <f t="shared" si="118"/>
        <v>0.11072202502592729</v>
      </c>
      <c r="AZ129" s="217">
        <f t="shared" si="119"/>
        <v>-3.2428642093756878E-2</v>
      </c>
      <c r="BA129" s="217">
        <f t="shared" si="120"/>
        <v>1.0966111284387199</v>
      </c>
      <c r="BB129" s="217">
        <f t="shared" si="121"/>
        <v>-0.69606678271933864</v>
      </c>
      <c r="BC129" s="217">
        <f t="shared" si="122"/>
        <v>1.2043846380640089</v>
      </c>
      <c r="BD129" s="217">
        <f t="shared" si="123"/>
        <v>0.68736006688447471</v>
      </c>
      <c r="BE129" s="217">
        <f t="shared" si="155"/>
        <v>26.09385271278072</v>
      </c>
      <c r="BF129" s="217">
        <f t="shared" si="155"/>
        <v>26.093849703396735</v>
      </c>
      <c r="BG129" s="217">
        <f t="shared" si="155"/>
        <v>26.093830214294425</v>
      </c>
      <c r="BH129" s="217">
        <f t="shared" si="155"/>
        <v>26.093704013881446</v>
      </c>
      <c r="BI129" s="217">
        <f t="shared" si="155"/>
        <v>26.092887362318866</v>
      </c>
      <c r="BJ129" s="217">
        <f t="shared" si="155"/>
        <v>26.087625592277053</v>
      </c>
      <c r="BK129" s="217">
        <f t="shared" si="155"/>
        <v>26.054613477369454</v>
      </c>
      <c r="BL129" s="217">
        <f t="shared" si="124"/>
        <v>25.872776664320053</v>
      </c>
      <c r="BM129" s="217"/>
      <c r="BN129" s="217"/>
      <c r="BO129" s="217"/>
      <c r="BP129" s="217"/>
      <c r="BQ129" s="217"/>
      <c r="BR129" s="217"/>
      <c r="BS129" s="217"/>
    </row>
    <row r="130" spans="1:71" s="222" customFormat="1" ht="12.95" customHeight="1">
      <c r="A130" s="317" t="s">
        <v>490</v>
      </c>
      <c r="B130" s="220" t="s">
        <v>83</v>
      </c>
      <c r="C130" s="296">
        <v>57011.009100000003</v>
      </c>
      <c r="D130" s="296">
        <v>1E-4</v>
      </c>
      <c r="E130" s="297">
        <f t="shared" si="141"/>
        <v>10790.267121739342</v>
      </c>
      <c r="F130" s="312">
        <f t="shared" si="156"/>
        <v>10790</v>
      </c>
      <c r="G130" s="222">
        <f t="shared" si="127"/>
        <v>9.786083000653889E-2</v>
      </c>
      <c r="K130" s="222">
        <f t="shared" si="157"/>
        <v>9.786083000653889E-2</v>
      </c>
      <c r="O130" s="222">
        <f t="shared" ca="1" si="116"/>
        <v>8.0791763900663199E-2</v>
      </c>
      <c r="P130" s="291">
        <f t="shared" si="142"/>
        <v>3.210375589357601E-2</v>
      </c>
      <c r="Q130" s="292">
        <f t="shared" si="143"/>
        <v>41992.509100000003</v>
      </c>
      <c r="R130" s="222">
        <f t="shared" si="129"/>
        <v>4.3239927958976937E-3</v>
      </c>
      <c r="S130" s="293">
        <v>1</v>
      </c>
      <c r="T130" s="222">
        <f t="shared" si="153"/>
        <v>4.3239927958976937E-3</v>
      </c>
      <c r="U130" s="221"/>
      <c r="V130" s="217"/>
      <c r="W130" s="217"/>
      <c r="X130" s="217"/>
      <c r="Y130" s="222">
        <f t="shared" si="158"/>
        <v>3.1676086291909725E-2</v>
      </c>
      <c r="Z130" s="217">
        <f t="shared" si="144"/>
        <v>10790</v>
      </c>
      <c r="AA130" s="222">
        <f t="shared" si="145"/>
        <v>9.8288499608205182E-2</v>
      </c>
      <c r="AB130" s="222">
        <f t="shared" si="131"/>
        <v>3.1676086291909725E-2</v>
      </c>
      <c r="AC130" s="222">
        <f t="shared" si="132"/>
        <v>6.5757074112962888E-2</v>
      </c>
      <c r="AD130" s="222">
        <f t="shared" si="133"/>
        <v>-4.2766960166629175E-4</v>
      </c>
      <c r="AE130" s="222">
        <f t="shared" si="134"/>
        <v>1.8290128818940466E-7</v>
      </c>
      <c r="AF130" s="217">
        <f t="shared" si="135"/>
        <v>6.5757074112962888E-2</v>
      </c>
      <c r="AG130" s="293">
        <f t="shared" si="136"/>
        <v>1.8290128818940466E-7</v>
      </c>
      <c r="AH130" s="217">
        <f t="shared" si="146"/>
        <v>6.6184743714629166E-2</v>
      </c>
      <c r="AI130" s="217">
        <f t="shared" si="147"/>
        <v>1.052279343594986</v>
      </c>
      <c r="AJ130" s="217">
        <f t="shared" si="148"/>
        <v>0.97148645502727016</v>
      </c>
      <c r="AK130" s="217">
        <f t="shared" si="149"/>
        <v>-0.26454566398274648</v>
      </c>
      <c r="AL130" s="217">
        <f t="shared" si="150"/>
        <v>-1.3756908927285421</v>
      </c>
      <c r="AM130" s="217">
        <f t="shared" si="151"/>
        <v>-0.82172033753782425</v>
      </c>
      <c r="AN130" s="222">
        <f t="shared" si="154"/>
        <v>24.018103425161534</v>
      </c>
      <c r="AO130" s="222">
        <f t="shared" si="154"/>
        <v>24.018104196322785</v>
      </c>
      <c r="AP130" s="222">
        <f t="shared" si="154"/>
        <v>24.018110688248015</v>
      </c>
      <c r="AQ130" s="222">
        <f t="shared" si="154"/>
        <v>24.018165336309902</v>
      </c>
      <c r="AR130" s="222">
        <f t="shared" si="154"/>
        <v>24.018625114596549</v>
      </c>
      <c r="AS130" s="222">
        <f t="shared" si="154"/>
        <v>24.022476536374889</v>
      </c>
      <c r="AT130" s="222">
        <f t="shared" si="154"/>
        <v>24.053639770395016</v>
      </c>
      <c r="AU130" s="222">
        <f t="shared" si="152"/>
        <v>24.260192650668277</v>
      </c>
      <c r="AV130" s="217"/>
      <c r="AW130" s="217">
        <v>18500</v>
      </c>
      <c r="AX130" s="217">
        <f>AB$3+AB$4*AW130+AB$5*AW130^2+AZ130</f>
        <v>7.8437791694111997E-2</v>
      </c>
      <c r="AY130" s="217">
        <f t="shared" si="118"/>
        <v>0.11445558309191511</v>
      </c>
      <c r="AZ130" s="217">
        <f>$AB$6*($AB$11/BA130*BB130+$AB$12)</f>
        <v>-3.601779139780311E-2</v>
      </c>
      <c r="BA130" s="217">
        <f t="shared" si="120"/>
        <v>1.0783596660949897</v>
      </c>
      <c r="BB130" s="217">
        <f>SIN(BC130+RADIANS($AB$9))</f>
        <v>-0.74562902647876417</v>
      </c>
      <c r="BC130" s="217">
        <f>2*ATAN(BD130)</f>
        <v>1.27595830336571</v>
      </c>
      <c r="BD130" s="217">
        <f>SQRT((1+$AB$7)/(1-$AB$7))*TAN(BE130/2)</f>
        <v>0.74140744048878937</v>
      </c>
      <c r="BE130" s="217">
        <f t="shared" si="155"/>
        <v>26.157229631509306</v>
      </c>
      <c r="BF130" s="217">
        <f t="shared" si="155"/>
        <v>26.157227799428401</v>
      </c>
      <c r="BG130" s="217">
        <f t="shared" si="155"/>
        <v>26.15721472257167</v>
      </c>
      <c r="BH130" s="217">
        <f t="shared" si="155"/>
        <v>26.157121391965738</v>
      </c>
      <c r="BI130" s="217">
        <f t="shared" si="155"/>
        <v>26.156455699107923</v>
      </c>
      <c r="BJ130" s="217">
        <f t="shared" si="155"/>
        <v>26.151728478406696</v>
      </c>
      <c r="BK130" s="217">
        <f t="shared" si="155"/>
        <v>26.119145012212613</v>
      </c>
      <c r="BL130" s="217">
        <f t="shared" si="124"/>
        <v>25.926817683544307</v>
      </c>
      <c r="BM130" s="217"/>
      <c r="BN130" s="217"/>
      <c r="BO130" s="217"/>
      <c r="BP130" s="217"/>
      <c r="BQ130" s="217"/>
      <c r="BR130" s="217"/>
      <c r="BS130" s="217"/>
    </row>
    <row r="131" spans="1:71" s="222" customFormat="1" ht="12.95" customHeight="1">
      <c r="A131" s="317" t="s">
        <v>490</v>
      </c>
      <c r="B131" s="220" t="s">
        <v>146</v>
      </c>
      <c r="C131" s="296">
        <v>57011.193500000001</v>
      </c>
      <c r="D131" s="296">
        <v>1E-4</v>
      </c>
      <c r="E131" s="297">
        <f t="shared" si="141"/>
        <v>10790.770461520251</v>
      </c>
      <c r="F131" s="312">
        <f t="shared" si="156"/>
        <v>10790.5</v>
      </c>
      <c r="G131" s="222">
        <f t="shared" si="127"/>
        <v>9.9084368506737519E-2</v>
      </c>
      <c r="K131" s="222">
        <f t="shared" si="157"/>
        <v>9.9084368506737519E-2</v>
      </c>
      <c r="O131" s="222">
        <f t="shared" ca="1" si="116"/>
        <v>8.079333325344637E-2</v>
      </c>
      <c r="P131" s="291">
        <f t="shared" si="142"/>
        <v>3.2106898826381743E-2</v>
      </c>
      <c r="Q131" s="292">
        <f t="shared" si="143"/>
        <v>41992.693500000001</v>
      </c>
      <c r="R131" s="222">
        <f t="shared" si="129"/>
        <v>4.4859814447829787E-3</v>
      </c>
      <c r="S131" s="293">
        <v>1</v>
      </c>
      <c r="T131" s="222">
        <f t="shared" si="153"/>
        <v>4.4859814447829787E-3</v>
      </c>
      <c r="U131" s="221"/>
      <c r="V131" s="217"/>
      <c r="W131" s="217"/>
      <c r="X131" s="217"/>
      <c r="Y131" s="222">
        <f t="shared" si="158"/>
        <v>3.289968284643259E-2</v>
      </c>
      <c r="Z131" s="217">
        <f t="shared" si="144"/>
        <v>10790.5</v>
      </c>
      <c r="AA131" s="222">
        <f t="shared" si="145"/>
        <v>9.8291584486686678E-2</v>
      </c>
      <c r="AB131" s="222">
        <f t="shared" si="131"/>
        <v>3.289968284643259E-2</v>
      </c>
      <c r="AC131" s="222">
        <f t="shared" si="132"/>
        <v>6.6977469680355783E-2</v>
      </c>
      <c r="AD131" s="222">
        <f t="shared" si="133"/>
        <v>7.927840200508407E-4</v>
      </c>
      <c r="AE131" s="222">
        <f t="shared" si="134"/>
        <v>6.2850650244797177E-7</v>
      </c>
      <c r="AF131" s="217">
        <f t="shared" si="135"/>
        <v>6.6977469680355783E-2</v>
      </c>
      <c r="AG131" s="293">
        <f t="shared" si="136"/>
        <v>6.2850650244797177E-7</v>
      </c>
      <c r="AH131" s="217">
        <f t="shared" si="146"/>
        <v>6.6184685660304929E-2</v>
      </c>
      <c r="AI131" s="217">
        <f t="shared" si="147"/>
        <v>1.0523148010579391</v>
      </c>
      <c r="AJ131" s="217">
        <f t="shared" si="148"/>
        <v>0.97151822493806517</v>
      </c>
      <c r="AK131" s="217">
        <f t="shared" si="149"/>
        <v>-0.26453865443269919</v>
      </c>
      <c r="AL131" s="217">
        <f t="shared" si="150"/>
        <v>-1.3755568594122409</v>
      </c>
      <c r="AM131" s="217">
        <f t="shared" si="151"/>
        <v>-0.82160807578467521</v>
      </c>
      <c r="AN131" s="222">
        <f t="shared" ref="AN131:AT140" si="159">$AU131+$AB$7*SIN(AO131)</f>
        <v>24.018226078796648</v>
      </c>
      <c r="AO131" s="222">
        <f t="shared" si="159"/>
        <v>24.018226850981783</v>
      </c>
      <c r="AP131" s="222">
        <f t="shared" si="159"/>
        <v>24.018233349901944</v>
      </c>
      <c r="AQ131" s="222">
        <f t="shared" si="159"/>
        <v>24.018288043172618</v>
      </c>
      <c r="AR131" s="222">
        <f t="shared" si="159"/>
        <v>24.018748086737794</v>
      </c>
      <c r="AS131" s="222">
        <f t="shared" si="159"/>
        <v>24.02260076618769</v>
      </c>
      <c r="AT131" s="222">
        <f t="shared" si="159"/>
        <v>24.053766590666047</v>
      </c>
      <c r="AU131" s="222">
        <f t="shared" si="152"/>
        <v>24.260300732706725</v>
      </c>
      <c r="AV131" s="217"/>
      <c r="AW131" s="217">
        <v>18750</v>
      </c>
      <c r="AX131" s="217">
        <f>AB$3+AB$4*AW131+AB$5*AW131^2+AZ131</f>
        <v>7.8854318359472667E-2</v>
      </c>
      <c r="AY131" s="217">
        <f t="shared" si="118"/>
        <v>0.11826040559190271</v>
      </c>
      <c r="AZ131" s="217">
        <f>$AB$6*($AB$11/BA131*BB131+$AB$12)</f>
        <v>-3.940608723243004E-2</v>
      </c>
      <c r="BA131" s="217">
        <f t="shared" si="120"/>
        <v>1.0603298348008681</v>
      </c>
      <c r="BB131" s="217">
        <f>SIN(BC131+RADIANS($AB$9))</f>
        <v>-0.78992255769938302</v>
      </c>
      <c r="BC131" s="217">
        <f>2*ATAN(BD131)</f>
        <v>1.3451626844296625</v>
      </c>
      <c r="BD131" s="217">
        <f>SQRT((1+$AB$7)/(1-$AB$7))*TAN(BE131/2)</f>
        <v>0.7964643589454643</v>
      </c>
      <c r="BE131" s="217">
        <f t="shared" si="155"/>
        <v>26.219548694535824</v>
      </c>
      <c r="BF131" s="217">
        <f t="shared" si="155"/>
        <v>26.219547664077083</v>
      </c>
      <c r="BG131" s="217">
        <f t="shared" si="155"/>
        <v>26.219539451848267</v>
      </c>
      <c r="BH131" s="217">
        <f t="shared" si="155"/>
        <v>26.21947400917173</v>
      </c>
      <c r="BI131" s="217">
        <f t="shared" si="155"/>
        <v>26.218952791839499</v>
      </c>
      <c r="BJ131" s="217">
        <f t="shared" si="155"/>
        <v>26.21481982976146</v>
      </c>
      <c r="BK131" s="217">
        <f t="shared" si="155"/>
        <v>26.183115004899136</v>
      </c>
      <c r="BL131" s="217">
        <f t="shared" si="124"/>
        <v>25.980858702768561</v>
      </c>
      <c r="BM131" s="217"/>
      <c r="BN131" s="217"/>
      <c r="BO131" s="217"/>
      <c r="BP131" s="217"/>
      <c r="BQ131" s="217"/>
      <c r="BR131" s="217"/>
      <c r="BS131" s="217"/>
    </row>
    <row r="132" spans="1:71" ht="12.95" customHeight="1">
      <c r="A132" s="317" t="s">
        <v>490</v>
      </c>
      <c r="B132" s="220" t="s">
        <v>83</v>
      </c>
      <c r="C132" s="296">
        <v>57012.1083</v>
      </c>
      <c r="D132" s="296">
        <v>1E-4</v>
      </c>
      <c r="E132" s="297">
        <f t="shared" si="141"/>
        <v>10793.267507244651</v>
      </c>
      <c r="F132" s="312">
        <f t="shared" si="156"/>
        <v>10793</v>
      </c>
      <c r="G132" s="222">
        <f t="shared" si="127"/>
        <v>9.8002061000443064E-2</v>
      </c>
      <c r="H132" s="222"/>
      <c r="I132" s="222"/>
      <c r="J132" s="222"/>
      <c r="K132" s="222">
        <f t="shared" si="157"/>
        <v>9.8002061000443064E-2</v>
      </c>
      <c r="L132" s="222"/>
      <c r="M132" s="222"/>
      <c r="N132" s="222"/>
      <c r="O132" s="222">
        <f t="shared" ca="1" si="116"/>
        <v>8.0801180017362195E-2</v>
      </c>
      <c r="P132" s="291">
        <f t="shared" si="142"/>
        <v>3.2122617766276472E-2</v>
      </c>
      <c r="Q132" s="292">
        <f t="shared" si="143"/>
        <v>41993.6083</v>
      </c>
      <c r="R132" s="222">
        <f t="shared" si="129"/>
        <v>4.340101040843777E-3</v>
      </c>
      <c r="S132" s="293">
        <v>1</v>
      </c>
      <c r="T132" s="222">
        <f t="shared" si="153"/>
        <v>4.340101040843777E-3</v>
      </c>
      <c r="Y132" s="222">
        <f t="shared" si="158"/>
        <v>3.1817680579006621E-2</v>
      </c>
      <c r="Z132" s="217">
        <f t="shared" si="144"/>
        <v>10793</v>
      </c>
      <c r="AA132" s="222">
        <f t="shared" si="145"/>
        <v>9.8306998187712907E-2</v>
      </c>
      <c r="AB132" s="222">
        <f t="shared" si="131"/>
        <v>3.1817680579006621E-2</v>
      </c>
      <c r="AC132" s="222">
        <f t="shared" si="132"/>
        <v>6.5879443234166585E-2</v>
      </c>
      <c r="AD132" s="222">
        <f t="shared" si="133"/>
        <v>-3.0493718726984365E-4</v>
      </c>
      <c r="AE132" s="222">
        <f t="shared" si="134"/>
        <v>9.2986688180043699E-8</v>
      </c>
      <c r="AF132" s="217">
        <f t="shared" si="135"/>
        <v>6.5879443234166585E-2</v>
      </c>
      <c r="AG132" s="293">
        <f t="shared" si="136"/>
        <v>9.2986688180043699E-8</v>
      </c>
      <c r="AH132" s="217">
        <f t="shared" si="146"/>
        <v>6.6184380421436442E-2</v>
      </c>
      <c r="AI132" s="217">
        <f t="shared" si="147"/>
        <v>1.0524921101055578</v>
      </c>
      <c r="AJ132" s="217">
        <f t="shared" si="148"/>
        <v>0.97167684470482141</v>
      </c>
      <c r="AK132" s="217">
        <f t="shared" si="149"/>
        <v>-0.26450352828546692</v>
      </c>
      <c r="AL132" s="217">
        <f t="shared" si="150"/>
        <v>-1.37488655732</v>
      </c>
      <c r="AM132" s="217">
        <f t="shared" si="151"/>
        <v>-0.82104683895602615</v>
      </c>
      <c r="AN132" s="222">
        <f t="shared" si="159"/>
        <v>24.018839408972767</v>
      </c>
      <c r="AO132" s="222">
        <f t="shared" si="159"/>
        <v>24.018840186293012</v>
      </c>
      <c r="AP132" s="222">
        <f t="shared" si="159"/>
        <v>24.018846720267895</v>
      </c>
      <c r="AQ132" s="222">
        <f t="shared" si="159"/>
        <v>24.018901639922458</v>
      </c>
      <c r="AR132" s="222">
        <f t="shared" si="159"/>
        <v>24.019363010793768</v>
      </c>
      <c r="AS132" s="222">
        <f t="shared" si="159"/>
        <v>24.023221977205257</v>
      </c>
      <c r="AT132" s="222">
        <f t="shared" si="159"/>
        <v>24.05440072820695</v>
      </c>
      <c r="AU132" s="222">
        <f t="shared" si="152"/>
        <v>24.260841142898968</v>
      </c>
      <c r="AW132" s="217">
        <v>19000</v>
      </c>
      <c r="AX132" s="217">
        <f>AB$3+AB$4*AW132+AB$5*AW132^2+AZ132</f>
        <v>7.9547862387519291E-2</v>
      </c>
      <c r="AY132" s="217">
        <f t="shared" si="118"/>
        <v>0.12213649252589007</v>
      </c>
      <c r="AZ132" s="217">
        <f>$AB$6*($AB$11/BA132*BB132+$AB$12)</f>
        <v>-4.2588630138370775E-2</v>
      </c>
      <c r="BA132" s="217">
        <f t="shared" si="120"/>
        <v>1.0426222731142589</v>
      </c>
      <c r="BB132" s="217">
        <f>SIN(BC132+RADIANS($AB$9))</f>
        <v>-0.82915394388690578</v>
      </c>
      <c r="BC132" s="217">
        <f>2*ATAN(BD132)</f>
        <v>1.4120725071227958</v>
      </c>
      <c r="BD132" s="217">
        <f>SQRT((1+$AB$7)/(1-$AB$7))*TAN(BE132/2)</f>
        <v>0.85265990998306962</v>
      </c>
      <c r="BE132" s="217">
        <f t="shared" ref="BE132:BK132" si="160">$BL132+$AB$7*SIN(BF132)</f>
        <v>26.28082588510533</v>
      </c>
      <c r="BF132" s="217">
        <f t="shared" si="160"/>
        <v>26.280825357445135</v>
      </c>
      <c r="BG132" s="217">
        <f t="shared" si="160"/>
        <v>26.280820587654841</v>
      </c>
      <c r="BH132" s="217">
        <f t="shared" si="160"/>
        <v>26.280777473376482</v>
      </c>
      <c r="BI132" s="217">
        <f t="shared" si="160"/>
        <v>26.280387949407636</v>
      </c>
      <c r="BJ132" s="217">
        <f t="shared" si="160"/>
        <v>26.276883869571471</v>
      </c>
      <c r="BK132" s="217">
        <f t="shared" si="160"/>
        <v>26.246494465595852</v>
      </c>
      <c r="BL132" s="217">
        <f t="shared" si="124"/>
        <v>26.034899721992819</v>
      </c>
      <c r="BN132" s="217" t="s">
        <v>31</v>
      </c>
    </row>
    <row r="133" spans="1:71" ht="12.95" customHeight="1">
      <c r="A133" s="317" t="s">
        <v>490</v>
      </c>
      <c r="B133" s="220" t="s">
        <v>146</v>
      </c>
      <c r="C133" s="296">
        <v>57012.292800000003</v>
      </c>
      <c r="D133" s="296">
        <v>1E-4</v>
      </c>
      <c r="E133" s="297">
        <f t="shared" si="141"/>
        <v>10793.77111998641</v>
      </c>
      <c r="F133" s="312">
        <f t="shared" si="156"/>
        <v>10793.5</v>
      </c>
      <c r="G133" s="222">
        <f t="shared" si="127"/>
        <v>9.9325599505391438E-2</v>
      </c>
      <c r="H133" s="222"/>
      <c r="I133" s="222"/>
      <c r="J133" s="222"/>
      <c r="K133" s="222">
        <f t="shared" si="157"/>
        <v>9.9325599505391438E-2</v>
      </c>
      <c r="L133" s="222"/>
      <c r="M133" s="222"/>
      <c r="N133" s="222"/>
      <c r="O133" s="222">
        <f t="shared" ca="1" si="116"/>
        <v>8.0802749370145366E-2</v>
      </c>
      <c r="P133" s="291">
        <f t="shared" si="142"/>
        <v>3.2125762409428625E-2</v>
      </c>
      <c r="Q133" s="292">
        <f t="shared" si="143"/>
        <v>41993.792800000003</v>
      </c>
      <c r="R133" s="222">
        <f t="shared" si="129"/>
        <v>4.5158181057239387E-3</v>
      </c>
      <c r="S133" s="293">
        <v>1</v>
      </c>
      <c r="T133" s="222">
        <f t="shared" si="153"/>
        <v>4.5158181057239387E-3</v>
      </c>
      <c r="Y133" s="222">
        <f t="shared" si="158"/>
        <v>3.3141283125877052E-2</v>
      </c>
      <c r="Z133" s="217">
        <f t="shared" si="144"/>
        <v>10793.5</v>
      </c>
      <c r="AA133" s="222">
        <f t="shared" si="145"/>
        <v>9.8310078788943017E-2</v>
      </c>
      <c r="AB133" s="222">
        <f t="shared" si="131"/>
        <v>3.3141283125877052E-2</v>
      </c>
      <c r="AC133" s="222">
        <f t="shared" si="132"/>
        <v>6.7199837095962806E-2</v>
      </c>
      <c r="AD133" s="222">
        <f t="shared" si="133"/>
        <v>1.0155207164484203E-3</v>
      </c>
      <c r="AE133" s="222">
        <f t="shared" si="134"/>
        <v>1.031282325535913E-6</v>
      </c>
      <c r="AF133" s="217">
        <f t="shared" si="135"/>
        <v>6.7199837095962806E-2</v>
      </c>
      <c r="AG133" s="293">
        <f t="shared" si="136"/>
        <v>1.031282325535913E-6</v>
      </c>
      <c r="AH133" s="217">
        <f t="shared" si="146"/>
        <v>6.6184316379514385E-2</v>
      </c>
      <c r="AI133" s="217">
        <f t="shared" si="147"/>
        <v>1.0525275762571047</v>
      </c>
      <c r="AJ133" s="217">
        <f t="shared" si="148"/>
        <v>0.97170852267314012</v>
      </c>
      <c r="AK133" s="217">
        <f t="shared" si="149"/>
        <v>-0.26449648737052983</v>
      </c>
      <c r="AL133" s="217">
        <f t="shared" si="150"/>
        <v>-1.3747524697946916</v>
      </c>
      <c r="AM133" s="217">
        <f t="shared" si="151"/>
        <v>-0.82093460596991152</v>
      </c>
      <c r="AN133" s="222">
        <f t="shared" si="159"/>
        <v>24.018962087409282</v>
      </c>
      <c r="AO133" s="222">
        <f t="shared" si="159"/>
        <v>24.01896286575969</v>
      </c>
      <c r="AP133" s="222">
        <f t="shared" si="159"/>
        <v>24.018969406761546</v>
      </c>
      <c r="AQ133" s="222">
        <f t="shared" si="159"/>
        <v>24.019024371760882</v>
      </c>
      <c r="AR133" s="222">
        <f t="shared" si="159"/>
        <v>24.019486008275845</v>
      </c>
      <c r="AS133" s="222">
        <f t="shared" si="159"/>
        <v>24.023346231798989</v>
      </c>
      <c r="AT133" s="222">
        <f t="shared" si="159"/>
        <v>24.054527562950746</v>
      </c>
      <c r="AU133" s="222">
        <f t="shared" si="152"/>
        <v>24.260949224937416</v>
      </c>
      <c r="BN133" s="217" t="s">
        <v>115</v>
      </c>
    </row>
    <row r="134" spans="1:71" ht="12.95" customHeight="1">
      <c r="A134" s="317" t="s">
        <v>490</v>
      </c>
      <c r="B134" s="220" t="s">
        <v>146</v>
      </c>
      <c r="C134" s="296">
        <v>57021.084999999999</v>
      </c>
      <c r="D134" s="296">
        <v>1E-4</v>
      </c>
      <c r="E134" s="297">
        <f t="shared" si="141"/>
        <v>10817.770382577242</v>
      </c>
      <c r="F134" s="312">
        <f t="shared" si="156"/>
        <v>10817.5</v>
      </c>
      <c r="G134" s="222">
        <f t="shared" si="127"/>
        <v>9.9055447499267757E-2</v>
      </c>
      <c r="H134" s="222"/>
      <c r="I134" s="222"/>
      <c r="J134" s="222"/>
      <c r="K134" s="222">
        <f t="shared" si="157"/>
        <v>9.9055447499267757E-2</v>
      </c>
      <c r="L134" s="222"/>
      <c r="M134" s="222"/>
      <c r="N134" s="222"/>
      <c r="O134" s="222">
        <f t="shared" ca="1" si="116"/>
        <v>8.0878078303737361E-2</v>
      </c>
      <c r="P134" s="291">
        <f t="shared" si="142"/>
        <v>3.2277040508629569E-2</v>
      </c>
      <c r="Q134" s="292">
        <f t="shared" si="143"/>
        <v>42002.584999999999</v>
      </c>
      <c r="R134" s="222">
        <f t="shared" si="129"/>
        <v>4.4593556402073159E-3</v>
      </c>
      <c r="S134" s="293">
        <v>1</v>
      </c>
      <c r="T134" s="222">
        <f t="shared" si="153"/>
        <v>4.4593556402073159E-3</v>
      </c>
      <c r="Y134" s="222">
        <f t="shared" si="158"/>
        <v>3.28753809497562E-2</v>
      </c>
      <c r="Z134" s="217">
        <f t="shared" si="144"/>
        <v>10817.5</v>
      </c>
      <c r="AA134" s="222">
        <f t="shared" si="145"/>
        <v>9.8457107058141119E-2</v>
      </c>
      <c r="AB134" s="222">
        <f t="shared" si="131"/>
        <v>3.28753809497562E-2</v>
      </c>
      <c r="AC134" s="222">
        <f t="shared" si="132"/>
        <v>6.6778406990638195E-2</v>
      </c>
      <c r="AD134" s="222">
        <f t="shared" si="133"/>
        <v>5.9834044112663798E-4</v>
      </c>
      <c r="AE134" s="222">
        <f t="shared" si="134"/>
        <v>3.5801128348761972E-7</v>
      </c>
      <c r="AF134" s="217">
        <f t="shared" si="135"/>
        <v>6.6778406990638195E-2</v>
      </c>
      <c r="AG134" s="293">
        <f t="shared" si="136"/>
        <v>3.5801128348761972E-7</v>
      </c>
      <c r="AH134" s="217">
        <f t="shared" si="146"/>
        <v>6.6180066549511557E-2</v>
      </c>
      <c r="AI134" s="217">
        <f t="shared" si="147"/>
        <v>1.0542316397652709</v>
      </c>
      <c r="AJ134" s="217">
        <f t="shared" si="148"/>
        <v>0.97321095543728264</v>
      </c>
      <c r="AK134" s="217">
        <f t="shared" si="149"/>
        <v>-0.26415235631575329</v>
      </c>
      <c r="AL134" s="217">
        <f t="shared" si="150"/>
        <v>-1.3683056284688335</v>
      </c>
      <c r="AM134" s="217">
        <f t="shared" si="151"/>
        <v>-0.81555303589369366</v>
      </c>
      <c r="AN134" s="222">
        <f t="shared" si="159"/>
        <v>24.024855517223912</v>
      </c>
      <c r="AO134" s="222">
        <f t="shared" si="159"/>
        <v>24.024856346267761</v>
      </c>
      <c r="AP134" s="222">
        <f t="shared" si="159"/>
        <v>24.024863230887199</v>
      </c>
      <c r="AQ134" s="222">
        <f t="shared" si="159"/>
        <v>24.024920399085818</v>
      </c>
      <c r="AR134" s="222">
        <f t="shared" si="159"/>
        <v>24.025394857191152</v>
      </c>
      <c r="AS134" s="222">
        <f t="shared" si="159"/>
        <v>24.029315307755258</v>
      </c>
      <c r="AT134" s="222">
        <f t="shared" si="159"/>
        <v>24.060618462371675</v>
      </c>
      <c r="AU134" s="222">
        <f t="shared" si="152"/>
        <v>24.266137162782947</v>
      </c>
      <c r="BN134" s="217" t="s">
        <v>115</v>
      </c>
    </row>
    <row r="135" spans="1:71" ht="12.95" customHeight="1">
      <c r="A135" s="317" t="s">
        <v>490</v>
      </c>
      <c r="B135" s="220" t="s">
        <v>83</v>
      </c>
      <c r="C135" s="296">
        <v>57021.267699999997</v>
      </c>
      <c r="D135" s="296">
        <v>1E-4</v>
      </c>
      <c r="E135" s="297">
        <f t="shared" si="141"/>
        <v>10818.269082023944</v>
      </c>
      <c r="F135" s="312">
        <f t="shared" si="156"/>
        <v>10818</v>
      </c>
      <c r="G135" s="222">
        <f t="shared" si="127"/>
        <v>9.8578985998756252E-2</v>
      </c>
      <c r="H135" s="222"/>
      <c r="I135" s="222"/>
      <c r="J135" s="222"/>
      <c r="K135" s="222">
        <f t="shared" si="157"/>
        <v>9.8578985998756252E-2</v>
      </c>
      <c r="L135" s="222"/>
      <c r="M135" s="222"/>
      <c r="N135" s="222"/>
      <c r="O135" s="222">
        <f t="shared" ca="1" si="116"/>
        <v>8.0879647656520531E-2</v>
      </c>
      <c r="P135" s="291">
        <f t="shared" si="142"/>
        <v>3.2280199119610782E-2</v>
      </c>
      <c r="Q135" s="292">
        <f t="shared" si="143"/>
        <v>42002.767699999997</v>
      </c>
      <c r="R135" s="222">
        <f t="shared" si="129"/>
        <v>4.3955291416463522E-3</v>
      </c>
      <c r="S135" s="293">
        <v>1</v>
      </c>
      <c r="T135" s="222">
        <f t="shared" si="153"/>
        <v>4.3955291416463522E-3</v>
      </c>
      <c r="Y135" s="222">
        <f t="shared" si="158"/>
        <v>3.2399032524269039E-2</v>
      </c>
      <c r="Z135" s="217">
        <f t="shared" si="144"/>
        <v>10818</v>
      </c>
      <c r="AA135" s="222">
        <f t="shared" si="145"/>
        <v>9.8460152594097988E-2</v>
      </c>
      <c r="AB135" s="222">
        <f t="shared" si="131"/>
        <v>3.2399032524269039E-2</v>
      </c>
      <c r="AC135" s="222">
        <f t="shared" si="132"/>
        <v>6.6298786879145477E-2</v>
      </c>
      <c r="AD135" s="222">
        <f t="shared" si="133"/>
        <v>1.1883340465826397E-4</v>
      </c>
      <c r="AE135" s="222">
        <f t="shared" si="134"/>
        <v>1.4121378062674715E-8</v>
      </c>
      <c r="AF135" s="217">
        <f t="shared" si="135"/>
        <v>6.6298786879145477E-2</v>
      </c>
      <c r="AG135" s="293">
        <f t="shared" si="136"/>
        <v>1.4121378062674715E-8</v>
      </c>
      <c r="AH135" s="217">
        <f t="shared" si="146"/>
        <v>6.6179953474487213E-2</v>
      </c>
      <c r="AI135" s="217">
        <f t="shared" si="147"/>
        <v>1.0542671759912057</v>
      </c>
      <c r="AJ135" s="217">
        <f t="shared" si="148"/>
        <v>0.97324187721882927</v>
      </c>
      <c r="AK135" s="217">
        <f t="shared" si="149"/>
        <v>-0.26414505808122607</v>
      </c>
      <c r="AL135" s="217">
        <f t="shared" si="150"/>
        <v>-1.3681710973319672</v>
      </c>
      <c r="AM135" s="217">
        <f t="shared" si="151"/>
        <v>-0.81544103634002274</v>
      </c>
      <c r="AN135" s="222">
        <f t="shared" si="159"/>
        <v>24.024978398431156</v>
      </c>
      <c r="AO135" s="222">
        <f t="shared" si="159"/>
        <v>24.024979228557346</v>
      </c>
      <c r="AP135" s="222">
        <f t="shared" si="159"/>
        <v>24.024986120467965</v>
      </c>
      <c r="AQ135" s="222">
        <f t="shared" si="159"/>
        <v>24.025043335121676</v>
      </c>
      <c r="AR135" s="222">
        <f t="shared" si="159"/>
        <v>24.025518061800401</v>
      </c>
      <c r="AS135" s="222">
        <f t="shared" si="159"/>
        <v>24.029439764629913</v>
      </c>
      <c r="AT135" s="222">
        <f t="shared" si="159"/>
        <v>24.060745415014015</v>
      </c>
      <c r="AU135" s="222">
        <f t="shared" si="152"/>
        <v>24.266245244821395</v>
      </c>
      <c r="BN135" s="217" t="s">
        <v>83</v>
      </c>
    </row>
    <row r="136" spans="1:71" ht="12.95" customHeight="1">
      <c r="A136" s="317" t="s">
        <v>490</v>
      </c>
      <c r="B136" s="220" t="s">
        <v>146</v>
      </c>
      <c r="C136" s="296">
        <v>57022.1849</v>
      </c>
      <c r="D136" s="296">
        <v>1E-4</v>
      </c>
      <c r="E136" s="297">
        <f t="shared" si="141"/>
        <v>10820.772678808413</v>
      </c>
      <c r="F136" s="312">
        <f t="shared" si="156"/>
        <v>10820.5</v>
      </c>
      <c r="G136" s="222">
        <f t="shared" ref="G136:G155" si="161">+C136-(C$7+F136*C$8)</f>
        <v>9.9896678504592273E-2</v>
      </c>
      <c r="H136" s="222"/>
      <c r="I136" s="222"/>
      <c r="J136" s="222"/>
      <c r="K136" s="222">
        <f t="shared" si="157"/>
        <v>9.9896678504592273E-2</v>
      </c>
      <c r="L136" s="222"/>
      <c r="M136" s="222"/>
      <c r="N136" s="222"/>
      <c r="O136" s="222">
        <f t="shared" ca="1" si="116"/>
        <v>8.0887494420436371E-2</v>
      </c>
      <c r="P136" s="291">
        <f t="shared" si="142"/>
        <v>3.2295996450382912E-2</v>
      </c>
      <c r="Q136" s="292">
        <f t="shared" si="143"/>
        <v>42003.6849</v>
      </c>
      <c r="R136" s="222">
        <f t="shared" ref="R136:R155" si="162">+(P136-G136)^2</f>
        <v>4.569852214194303E-3</v>
      </c>
      <c r="S136" s="293">
        <v>1</v>
      </c>
      <c r="T136" s="222">
        <f t="shared" si="153"/>
        <v>4.569852214194303E-3</v>
      </c>
      <c r="Y136" s="222">
        <f t="shared" si="158"/>
        <v>3.3717305454703167E-2</v>
      </c>
      <c r="Z136" s="217">
        <f t="shared" si="144"/>
        <v>10820.5</v>
      </c>
      <c r="AA136" s="222">
        <f t="shared" si="145"/>
        <v>9.8475369500272025E-2</v>
      </c>
      <c r="AB136" s="222">
        <f t="shared" ref="AB136:AB155" si="163">IF(S136&lt;&gt;0,G136-AH136, -9999)</f>
        <v>3.3717305454703167E-2</v>
      </c>
      <c r="AC136" s="222">
        <f t="shared" ref="AC136:AC155" si="164">+G136-P136</f>
        <v>6.7600682054209354E-2</v>
      </c>
      <c r="AD136" s="222">
        <f t="shared" ref="AD136:AD155" si="165">IF(S136&lt;&gt;0,G136-AA136, -9999)</f>
        <v>1.4213090043202481E-3</v>
      </c>
      <c r="AE136" s="222">
        <f t="shared" ref="AE136:AE155" si="166">+(G136-AA136)^2*S136</f>
        <v>2.020119285761815E-6</v>
      </c>
      <c r="AF136" s="217">
        <f t="shared" ref="AF136:AF155" si="167">IF(S136&lt;&gt;0,G136-P136, -9999)</f>
        <v>6.7600682054209354E-2</v>
      </c>
      <c r="AG136" s="293">
        <f t="shared" ref="AG136:AG155" si="168">+(G136-AA136)^2</f>
        <v>2.020119285761815E-6</v>
      </c>
      <c r="AH136" s="217">
        <f t="shared" si="146"/>
        <v>6.6179373049889106E-2</v>
      </c>
      <c r="AI136" s="217">
        <f t="shared" si="147"/>
        <v>1.05444487831116</v>
      </c>
      <c r="AJ136" s="217">
        <f t="shared" si="148"/>
        <v>0.97339625307628563</v>
      </c>
      <c r="AK136" s="217">
        <f t="shared" si="149"/>
        <v>-0.26410848779332669</v>
      </c>
      <c r="AL136" s="217">
        <f t="shared" si="150"/>
        <v>-1.3674983055839929</v>
      </c>
      <c r="AM136" s="217">
        <f t="shared" si="151"/>
        <v>-0.81488110959277615</v>
      </c>
      <c r="AN136" s="222">
        <f t="shared" si="159"/>
        <v>24.025592866605692</v>
      </c>
      <c r="AO136" s="222">
        <f t="shared" si="159"/>
        <v>24.025593702159828</v>
      </c>
      <c r="AP136" s="222">
        <f t="shared" si="159"/>
        <v>24.025600630607936</v>
      </c>
      <c r="AQ136" s="222">
        <f t="shared" si="159"/>
        <v>24.025658077876898</v>
      </c>
      <c r="AR136" s="222">
        <f t="shared" si="159"/>
        <v>24.026134148303942</v>
      </c>
      <c r="AS136" s="222">
        <f t="shared" si="159"/>
        <v>24.030062110896676</v>
      </c>
      <c r="AT136" s="222">
        <f t="shared" si="159"/>
        <v>24.061380214230201</v>
      </c>
      <c r="AU136" s="222">
        <f t="shared" si="152"/>
        <v>24.266785655013635</v>
      </c>
      <c r="BN136" s="217" t="s">
        <v>95</v>
      </c>
    </row>
    <row r="137" spans="1:71" ht="12.95" customHeight="1">
      <c r="A137" s="317" t="s">
        <v>490</v>
      </c>
      <c r="B137" s="220" t="s">
        <v>83</v>
      </c>
      <c r="C137" s="296">
        <v>57022.366399999999</v>
      </c>
      <c r="D137" s="296">
        <v>2.0000000000000001E-4</v>
      </c>
      <c r="E137" s="297">
        <f t="shared" si="141"/>
        <v>10821.268102725089</v>
      </c>
      <c r="F137" s="312">
        <f t="shared" si="156"/>
        <v>10821</v>
      </c>
      <c r="G137" s="222">
        <f t="shared" si="161"/>
        <v>9.822021699801553E-2</v>
      </c>
      <c r="H137" s="222"/>
      <c r="I137" s="222"/>
      <c r="J137" s="222"/>
      <c r="K137" s="222">
        <f t="shared" si="157"/>
        <v>9.822021699801553E-2</v>
      </c>
      <c r="L137" s="222"/>
      <c r="M137" s="222"/>
      <c r="N137" s="222"/>
      <c r="O137" s="222">
        <f t="shared" ca="1" si="116"/>
        <v>8.0889063773219541E-2</v>
      </c>
      <c r="P137" s="291">
        <f t="shared" si="142"/>
        <v>3.2299156771710545E-2</v>
      </c>
      <c r="Q137" s="292">
        <f t="shared" si="143"/>
        <v>42003.866399999999</v>
      </c>
      <c r="R137" s="222">
        <f t="shared" si="162"/>
        <v>4.3455861813601285E-3</v>
      </c>
      <c r="S137" s="293">
        <v>1</v>
      </c>
      <c r="T137" s="222">
        <f t="shared" si="153"/>
        <v>4.3455861813601285E-3</v>
      </c>
      <c r="V137" s="222"/>
      <c r="W137" s="222"/>
      <c r="X137" s="222"/>
      <c r="Y137" s="222">
        <f t="shared" si="158"/>
        <v>3.2040963043637696E-2</v>
      </c>
      <c r="Z137" s="217">
        <f t="shared" si="144"/>
        <v>10821</v>
      </c>
      <c r="AA137" s="222">
        <f t="shared" si="145"/>
        <v>9.8478410726088372E-2</v>
      </c>
      <c r="AB137" s="222">
        <f t="shared" si="163"/>
        <v>3.2040963043637696E-2</v>
      </c>
      <c r="AC137" s="222">
        <f t="shared" si="164"/>
        <v>6.5921060226304978E-2</v>
      </c>
      <c r="AD137" s="222">
        <f t="shared" si="165"/>
        <v>-2.5819372807284191E-4</v>
      </c>
      <c r="AE137" s="222">
        <f t="shared" si="166"/>
        <v>6.6664001216152628E-8</v>
      </c>
      <c r="AF137" s="217">
        <f t="shared" si="167"/>
        <v>6.5921060226304978E-2</v>
      </c>
      <c r="AG137" s="293">
        <f t="shared" si="168"/>
        <v>6.6664001216152628E-8</v>
      </c>
      <c r="AH137" s="217">
        <f t="shared" si="146"/>
        <v>6.6179253954377834E-2</v>
      </c>
      <c r="AI137" s="217">
        <f t="shared" si="147"/>
        <v>1.0544804230085418</v>
      </c>
      <c r="AJ137" s="217">
        <f t="shared" si="148"/>
        <v>0.97342708160992908</v>
      </c>
      <c r="AK137" s="217">
        <f t="shared" si="149"/>
        <v>-0.26410115790659672</v>
      </c>
      <c r="AL137" s="217">
        <f t="shared" si="150"/>
        <v>-1.3673637200170028</v>
      </c>
      <c r="AM137" s="217">
        <f t="shared" si="151"/>
        <v>-0.81476913843981147</v>
      </c>
      <c r="AN137" s="222">
        <f t="shared" si="159"/>
        <v>24.025715772669418</v>
      </c>
      <c r="AO137" s="222">
        <f t="shared" si="159"/>
        <v>24.025716609312397</v>
      </c>
      <c r="AP137" s="222">
        <f t="shared" si="159"/>
        <v>24.02572354508434</v>
      </c>
      <c r="AQ137" s="222">
        <f t="shared" si="159"/>
        <v>24.025781038944299</v>
      </c>
      <c r="AR137" s="222">
        <f t="shared" si="159"/>
        <v>24.026257378297004</v>
      </c>
      <c r="AS137" s="222">
        <f t="shared" si="159"/>
        <v>24.030186592528196</v>
      </c>
      <c r="AT137" s="222">
        <f t="shared" si="159"/>
        <v>24.061507181272795</v>
      </c>
      <c r="AU137" s="222">
        <f t="shared" si="152"/>
        <v>24.266893737052087</v>
      </c>
      <c r="BN137" s="217" t="s">
        <v>115</v>
      </c>
    </row>
    <row r="138" spans="1:71" ht="12.95" customHeight="1">
      <c r="A138" s="314" t="s">
        <v>482</v>
      </c>
      <c r="B138" s="315" t="s">
        <v>83</v>
      </c>
      <c r="C138" s="316">
        <v>57029.327819999999</v>
      </c>
      <c r="D138" s="316">
        <v>5.9999999999999995E-4</v>
      </c>
      <c r="E138" s="297">
        <f t="shared" si="141"/>
        <v>10840.270052929263</v>
      </c>
      <c r="F138" s="312">
        <f t="shared" si="156"/>
        <v>10840</v>
      </c>
      <c r="G138" s="222">
        <f t="shared" si="161"/>
        <v>9.893467999791028E-2</v>
      </c>
      <c r="H138" s="222"/>
      <c r="I138" s="222"/>
      <c r="J138" s="222"/>
      <c r="K138" s="222">
        <f t="shared" si="157"/>
        <v>9.893467999791028E-2</v>
      </c>
      <c r="L138" s="222"/>
      <c r="M138" s="222"/>
      <c r="N138" s="222"/>
      <c r="O138" s="222">
        <f t="shared" ca="1" si="116"/>
        <v>8.0948699178979872E-2</v>
      </c>
      <c r="P138" s="291">
        <f t="shared" si="142"/>
        <v>3.2419460209943012E-2</v>
      </c>
      <c r="Q138" s="292">
        <f t="shared" si="143"/>
        <v>42010.827819999999</v>
      </c>
      <c r="R138" s="222">
        <f t="shared" si="162"/>
        <v>4.4242744634415913E-3</v>
      </c>
      <c r="S138" s="293">
        <v>1</v>
      </c>
      <c r="T138" s="222">
        <f t="shared" si="153"/>
        <v>4.4242744634415913E-3</v>
      </c>
      <c r="V138" s="222"/>
      <c r="W138" s="222"/>
      <c r="X138" s="222"/>
      <c r="Y138" s="222">
        <f t="shared" si="158"/>
        <v>3.2760696369432935E-2</v>
      </c>
      <c r="Z138" s="217">
        <f t="shared" si="144"/>
        <v>10840</v>
      </c>
      <c r="AA138" s="222">
        <f t="shared" si="145"/>
        <v>9.8593443838420364E-2</v>
      </c>
      <c r="AB138" s="222">
        <f t="shared" si="163"/>
        <v>3.2760696369432935E-2</v>
      </c>
      <c r="AC138" s="222">
        <f t="shared" si="164"/>
        <v>6.6515219787967261E-2</v>
      </c>
      <c r="AD138" s="222">
        <f t="shared" si="165"/>
        <v>3.4123615948991604E-4</v>
      </c>
      <c r="AE138" s="222">
        <f t="shared" si="166"/>
        <v>1.1644211654342741E-7</v>
      </c>
      <c r="AF138" s="217">
        <f t="shared" si="167"/>
        <v>6.6515219787967261E-2</v>
      </c>
      <c r="AG138" s="293">
        <f t="shared" si="168"/>
        <v>1.1644211654342741E-7</v>
      </c>
      <c r="AH138" s="217">
        <f t="shared" si="146"/>
        <v>6.6173983628477345E-2</v>
      </c>
      <c r="AI138" s="217">
        <f t="shared" si="147"/>
        <v>1.055832159874444</v>
      </c>
      <c r="AJ138" s="217">
        <f t="shared" si="148"/>
        <v>0.97458700312494284</v>
      </c>
      <c r="AK138" s="217">
        <f t="shared" si="149"/>
        <v>-0.26381870294304255</v>
      </c>
      <c r="AL138" s="217">
        <f t="shared" si="150"/>
        <v>-1.3622427385495546</v>
      </c>
      <c r="AM138" s="217">
        <f t="shared" si="151"/>
        <v>-0.81051772917243581</v>
      </c>
      <c r="AN138" s="222">
        <f t="shared" si="159"/>
        <v>24.030389274789826</v>
      </c>
      <c r="AO138" s="222">
        <f t="shared" si="159"/>
        <v>24.030390153619685</v>
      </c>
      <c r="AP138" s="222">
        <f t="shared" si="159"/>
        <v>24.030397371750979</v>
      </c>
      <c r="AQ138" s="222">
        <f t="shared" si="159"/>
        <v>24.030456652845785</v>
      </c>
      <c r="AR138" s="222">
        <f t="shared" si="159"/>
        <v>24.03094325441073</v>
      </c>
      <c r="AS138" s="222">
        <f t="shared" si="159"/>
        <v>24.034919951089893</v>
      </c>
      <c r="AT138" s="222">
        <f t="shared" si="159"/>
        <v>24.066333704731381</v>
      </c>
      <c r="AU138" s="222">
        <f t="shared" si="152"/>
        <v>24.271000854513129</v>
      </c>
      <c r="BN138" s="217" t="s">
        <v>83</v>
      </c>
    </row>
    <row r="139" spans="1:71" ht="12.95" customHeight="1">
      <c r="A139" s="314" t="s">
        <v>482</v>
      </c>
      <c r="B139" s="315" t="s">
        <v>83</v>
      </c>
      <c r="C139" s="316">
        <v>57029.329290000001</v>
      </c>
      <c r="D139" s="316">
        <v>4.0000000000000002E-4</v>
      </c>
      <c r="E139" s="297">
        <f t="shared" si="141"/>
        <v>10840.274065453556</v>
      </c>
      <c r="F139" s="312">
        <f t="shared" si="156"/>
        <v>10840</v>
      </c>
      <c r="G139" s="222">
        <f t="shared" si="161"/>
        <v>0.10040468000079272</v>
      </c>
      <c r="H139" s="222"/>
      <c r="I139" s="222"/>
      <c r="J139" s="222"/>
      <c r="K139" s="222">
        <f t="shared" si="157"/>
        <v>0.10040468000079272</v>
      </c>
      <c r="L139" s="222"/>
      <c r="M139" s="222"/>
      <c r="N139" s="222"/>
      <c r="O139" s="222">
        <f t="shared" ca="1" si="116"/>
        <v>8.0948699178979872E-2</v>
      </c>
      <c r="P139" s="291">
        <f t="shared" si="142"/>
        <v>3.2419460209943012E-2</v>
      </c>
      <c r="Q139" s="292">
        <f t="shared" si="143"/>
        <v>42010.829290000001</v>
      </c>
      <c r="R139" s="222">
        <f t="shared" si="162"/>
        <v>4.6219901100101428E-3</v>
      </c>
      <c r="S139" s="293">
        <v>1</v>
      </c>
      <c r="T139" s="222">
        <f t="shared" si="153"/>
        <v>4.6219901100101428E-3</v>
      </c>
      <c r="Y139" s="222">
        <f t="shared" si="158"/>
        <v>3.4230696372315378E-2</v>
      </c>
      <c r="Z139" s="217">
        <f t="shared" si="144"/>
        <v>10840</v>
      </c>
      <c r="AA139" s="222">
        <f t="shared" si="145"/>
        <v>9.8593443838420364E-2</v>
      </c>
      <c r="AB139" s="222">
        <f t="shared" si="163"/>
        <v>3.4230696372315378E-2</v>
      </c>
      <c r="AC139" s="222">
        <f t="shared" si="164"/>
        <v>6.7985219790849705E-2</v>
      </c>
      <c r="AD139" s="222">
        <f t="shared" si="165"/>
        <v>1.8112361623723594E-3</v>
      </c>
      <c r="AE139" s="222">
        <f t="shared" si="166"/>
        <v>3.280576435885352E-6</v>
      </c>
      <c r="AF139" s="217">
        <f t="shared" si="167"/>
        <v>6.7985219790849705E-2</v>
      </c>
      <c r="AG139" s="293">
        <f t="shared" si="168"/>
        <v>3.280576435885352E-6</v>
      </c>
      <c r="AH139" s="217">
        <f t="shared" si="146"/>
        <v>6.6173983628477345E-2</v>
      </c>
      <c r="AI139" s="217">
        <f t="shared" si="147"/>
        <v>1.055832159874444</v>
      </c>
      <c r="AJ139" s="217">
        <f t="shared" si="148"/>
        <v>0.97458700312494284</v>
      </c>
      <c r="AK139" s="217">
        <f t="shared" si="149"/>
        <v>-0.26381870294304255</v>
      </c>
      <c r="AL139" s="217">
        <f t="shared" si="150"/>
        <v>-1.3622427385495546</v>
      </c>
      <c r="AM139" s="217">
        <f t="shared" si="151"/>
        <v>-0.81051772917243581</v>
      </c>
      <c r="AN139" s="222">
        <f t="shared" si="159"/>
        <v>24.030389274789826</v>
      </c>
      <c r="AO139" s="222">
        <f t="shared" si="159"/>
        <v>24.030390153619685</v>
      </c>
      <c r="AP139" s="222">
        <f t="shared" si="159"/>
        <v>24.030397371750979</v>
      </c>
      <c r="AQ139" s="222">
        <f t="shared" si="159"/>
        <v>24.030456652845785</v>
      </c>
      <c r="AR139" s="222">
        <f t="shared" si="159"/>
        <v>24.03094325441073</v>
      </c>
      <c r="AS139" s="222">
        <f t="shared" si="159"/>
        <v>24.034919951089893</v>
      </c>
      <c r="AT139" s="222">
        <f t="shared" si="159"/>
        <v>24.066333704731381</v>
      </c>
      <c r="AU139" s="222">
        <f t="shared" si="152"/>
        <v>24.271000854513129</v>
      </c>
      <c r="BN139" s="217" t="s">
        <v>95</v>
      </c>
    </row>
    <row r="140" spans="1:71" ht="12.95" customHeight="1">
      <c r="A140" s="314" t="s">
        <v>482</v>
      </c>
      <c r="B140" s="315" t="s">
        <v>83</v>
      </c>
      <c r="C140" s="316">
        <v>57029.329519999999</v>
      </c>
      <c r="D140" s="316">
        <v>5.0000000000000001E-4</v>
      </c>
      <c r="E140" s="297">
        <f t="shared" si="141"/>
        <v>10840.274693263471</v>
      </c>
      <c r="F140" s="312">
        <f t="shared" si="156"/>
        <v>10840</v>
      </c>
      <c r="G140" s="222">
        <f t="shared" si="161"/>
        <v>0.10063467999862041</v>
      </c>
      <c r="H140" s="222"/>
      <c r="I140" s="222"/>
      <c r="J140" s="222"/>
      <c r="K140" s="222">
        <f t="shared" si="157"/>
        <v>0.10063467999862041</v>
      </c>
      <c r="L140" s="222"/>
      <c r="M140" s="222"/>
      <c r="N140" s="222"/>
      <c r="O140" s="222">
        <f t="shared" ca="1" si="116"/>
        <v>8.0948699178979872E-2</v>
      </c>
      <c r="P140" s="291">
        <f t="shared" si="142"/>
        <v>3.2419460209943012E-2</v>
      </c>
      <c r="Q140" s="292">
        <f t="shared" si="143"/>
        <v>42010.829519999999</v>
      </c>
      <c r="R140" s="222">
        <f t="shared" si="162"/>
        <v>4.6533162108175641E-3</v>
      </c>
      <c r="S140" s="293">
        <v>1</v>
      </c>
      <c r="T140" s="222">
        <f t="shared" si="153"/>
        <v>4.6533162108175641E-3</v>
      </c>
      <c r="Y140" s="222">
        <f t="shared" si="158"/>
        <v>3.4460696370143068E-2</v>
      </c>
      <c r="Z140" s="217">
        <f t="shared" si="144"/>
        <v>10840</v>
      </c>
      <c r="AA140" s="222">
        <f t="shared" si="145"/>
        <v>9.8593443838420364E-2</v>
      </c>
      <c r="AB140" s="222">
        <f t="shared" si="163"/>
        <v>3.4460696370143068E-2</v>
      </c>
      <c r="AC140" s="222">
        <f t="shared" si="164"/>
        <v>6.8215219788677395E-2</v>
      </c>
      <c r="AD140" s="222">
        <f t="shared" si="165"/>
        <v>2.0412361602000495E-3</v>
      </c>
      <c r="AE140" s="222">
        <f t="shared" si="166"/>
        <v>4.1666450617082423E-6</v>
      </c>
      <c r="AF140" s="217">
        <f t="shared" si="167"/>
        <v>6.8215219788677395E-2</v>
      </c>
      <c r="AG140" s="293">
        <f t="shared" si="168"/>
        <v>4.1666450617082423E-6</v>
      </c>
      <c r="AH140" s="217">
        <f t="shared" si="146"/>
        <v>6.6173983628477345E-2</v>
      </c>
      <c r="AI140" s="217">
        <f t="shared" si="147"/>
        <v>1.055832159874444</v>
      </c>
      <c r="AJ140" s="217">
        <f t="shared" si="148"/>
        <v>0.97458700312494284</v>
      </c>
      <c r="AK140" s="217">
        <f t="shared" si="149"/>
        <v>-0.26381870294304255</v>
      </c>
      <c r="AL140" s="217">
        <f t="shared" si="150"/>
        <v>-1.3622427385495546</v>
      </c>
      <c r="AM140" s="217">
        <f t="shared" si="151"/>
        <v>-0.81051772917243581</v>
      </c>
      <c r="AN140" s="222">
        <f t="shared" si="159"/>
        <v>24.030389274789826</v>
      </c>
      <c r="AO140" s="222">
        <f t="shared" si="159"/>
        <v>24.030390153619685</v>
      </c>
      <c r="AP140" s="222">
        <f t="shared" si="159"/>
        <v>24.030397371750979</v>
      </c>
      <c r="AQ140" s="222">
        <f t="shared" si="159"/>
        <v>24.030456652845785</v>
      </c>
      <c r="AR140" s="222">
        <f t="shared" si="159"/>
        <v>24.03094325441073</v>
      </c>
      <c r="AS140" s="222">
        <f t="shared" si="159"/>
        <v>24.034919951089893</v>
      </c>
      <c r="AT140" s="222">
        <f t="shared" si="159"/>
        <v>24.066333704731381</v>
      </c>
      <c r="AU140" s="222">
        <f t="shared" si="152"/>
        <v>24.271000854513129</v>
      </c>
      <c r="BN140" s="217" t="s">
        <v>115</v>
      </c>
    </row>
    <row r="141" spans="1:71" ht="12.95" customHeight="1">
      <c r="A141" s="314" t="s">
        <v>482</v>
      </c>
      <c r="B141" s="315" t="s">
        <v>83</v>
      </c>
      <c r="C141" s="316">
        <v>57029.330569999998</v>
      </c>
      <c r="D141" s="316">
        <v>5.9999999999999995E-4</v>
      </c>
      <c r="E141" s="297">
        <f t="shared" si="141"/>
        <v>10840.277559352242</v>
      </c>
      <c r="F141" s="312">
        <f t="shared" si="156"/>
        <v>10840</v>
      </c>
      <c r="G141" s="222">
        <f t="shared" si="161"/>
        <v>0.10168467999756103</v>
      </c>
      <c r="H141" s="222"/>
      <c r="I141" s="222"/>
      <c r="J141" s="222"/>
      <c r="K141" s="222">
        <f t="shared" si="157"/>
        <v>0.10168467999756103</v>
      </c>
      <c r="L141" s="222"/>
      <c r="M141" s="222"/>
      <c r="N141" s="222"/>
      <c r="O141" s="222">
        <f t="shared" ca="1" si="116"/>
        <v>8.0948699178979872E-2</v>
      </c>
      <c r="P141" s="291">
        <f t="shared" si="142"/>
        <v>3.2419460209943012E-2</v>
      </c>
      <c r="Q141" s="292">
        <f t="shared" si="143"/>
        <v>42010.830569999998</v>
      </c>
      <c r="R141" s="222">
        <f t="shared" si="162"/>
        <v>4.7976706722270305E-3</v>
      </c>
      <c r="S141" s="293">
        <v>1</v>
      </c>
      <c r="T141" s="222">
        <f t="shared" si="153"/>
        <v>4.7976706722270305E-3</v>
      </c>
      <c r="Y141" s="222">
        <f t="shared" si="158"/>
        <v>3.5510696369083689E-2</v>
      </c>
      <c r="Z141" s="217">
        <f t="shared" si="144"/>
        <v>10840</v>
      </c>
      <c r="AA141" s="222">
        <f t="shared" si="145"/>
        <v>9.8593443838420364E-2</v>
      </c>
      <c r="AB141" s="222">
        <f t="shared" si="163"/>
        <v>3.5510696369083689E-2</v>
      </c>
      <c r="AC141" s="222">
        <f t="shared" si="164"/>
        <v>6.9265219787618015E-2</v>
      </c>
      <c r="AD141" s="222">
        <f t="shared" si="165"/>
        <v>3.0912361591406701E-3</v>
      </c>
      <c r="AE141" s="222">
        <f t="shared" si="166"/>
        <v>9.5557409915787623E-6</v>
      </c>
      <c r="AF141" s="217">
        <f t="shared" si="167"/>
        <v>6.9265219787618015E-2</v>
      </c>
      <c r="AG141" s="293">
        <f t="shared" si="168"/>
        <v>9.5557409915787623E-6</v>
      </c>
      <c r="AH141" s="217">
        <f t="shared" si="146"/>
        <v>6.6173983628477345E-2</v>
      </c>
      <c r="AI141" s="217">
        <f t="shared" si="147"/>
        <v>1.055832159874444</v>
      </c>
      <c r="AJ141" s="217">
        <f t="shared" si="148"/>
        <v>0.97458700312494284</v>
      </c>
      <c r="AK141" s="217">
        <f t="shared" si="149"/>
        <v>-0.26381870294304255</v>
      </c>
      <c r="AL141" s="217">
        <f t="shared" si="150"/>
        <v>-1.3622427385495546</v>
      </c>
      <c r="AM141" s="217">
        <f t="shared" si="151"/>
        <v>-0.81051772917243581</v>
      </c>
      <c r="AN141" s="222">
        <f t="shared" ref="AN141:AT150" si="169">$AU141+$AB$7*SIN(AO141)</f>
        <v>24.030389274789826</v>
      </c>
      <c r="AO141" s="222">
        <f t="shared" si="169"/>
        <v>24.030390153619685</v>
      </c>
      <c r="AP141" s="222">
        <f t="shared" si="169"/>
        <v>24.030397371750979</v>
      </c>
      <c r="AQ141" s="222">
        <f t="shared" si="169"/>
        <v>24.030456652845785</v>
      </c>
      <c r="AR141" s="222">
        <f t="shared" si="169"/>
        <v>24.03094325441073</v>
      </c>
      <c r="AS141" s="222">
        <f t="shared" si="169"/>
        <v>24.034919951089893</v>
      </c>
      <c r="AT141" s="222">
        <f t="shared" si="169"/>
        <v>24.066333704731381</v>
      </c>
      <c r="AU141" s="222">
        <f t="shared" si="152"/>
        <v>24.271000854513129</v>
      </c>
      <c r="BN141" s="217" t="s">
        <v>83</v>
      </c>
    </row>
    <row r="142" spans="1:71" ht="12.95" customHeight="1">
      <c r="A142" s="317" t="s">
        <v>490</v>
      </c>
      <c r="B142" s="220" t="s">
        <v>146</v>
      </c>
      <c r="C142" s="296">
        <v>57033.175300000003</v>
      </c>
      <c r="D142" s="296">
        <v>1E-4</v>
      </c>
      <c r="E142" s="297">
        <f t="shared" si="141"/>
        <v>10850.772166488227</v>
      </c>
      <c r="F142" s="312">
        <f t="shared" si="156"/>
        <v>10850.5</v>
      </c>
      <c r="G142" s="222">
        <f t="shared" si="161"/>
        <v>9.970898850588128E-2</v>
      </c>
      <c r="H142" s="222"/>
      <c r="I142" s="222"/>
      <c r="J142" s="222"/>
      <c r="K142" s="222">
        <f t="shared" si="157"/>
        <v>9.970898850588128E-2</v>
      </c>
      <c r="L142" s="222"/>
      <c r="M142" s="222"/>
      <c r="N142" s="222"/>
      <c r="O142" s="222">
        <f t="shared" ca="1" si="116"/>
        <v>8.0981655587426371E-2</v>
      </c>
      <c r="P142" s="291">
        <f t="shared" si="142"/>
        <v>3.2486120282233681E-2</v>
      </c>
      <c r="Q142" s="292">
        <f t="shared" si="143"/>
        <v>42014.675300000003</v>
      </c>
      <c r="R142" s="222">
        <f t="shared" si="162"/>
        <v>4.5189140122138894E-3</v>
      </c>
      <c r="S142" s="293">
        <v>1</v>
      </c>
      <c r="T142" s="222">
        <f t="shared" si="153"/>
        <v>4.5189140122138894E-3</v>
      </c>
      <c r="Y142" s="222">
        <f t="shared" si="158"/>
        <v>3.3538541246536394E-2</v>
      </c>
      <c r="Z142" s="217">
        <f t="shared" si="144"/>
        <v>10850.5</v>
      </c>
      <c r="AA142" s="222">
        <f t="shared" si="145"/>
        <v>9.865656754157856E-2</v>
      </c>
      <c r="AB142" s="222">
        <f t="shared" si="163"/>
        <v>3.3538541246536394E-2</v>
      </c>
      <c r="AC142" s="222">
        <f t="shared" si="164"/>
        <v>6.7222868223647592E-2</v>
      </c>
      <c r="AD142" s="222">
        <f t="shared" si="165"/>
        <v>1.0524209643027194E-3</v>
      </c>
      <c r="AE142" s="222">
        <f t="shared" si="166"/>
        <v>1.1075898861038657E-6</v>
      </c>
      <c r="AF142" s="217">
        <f t="shared" si="167"/>
        <v>6.7222868223647592E-2</v>
      </c>
      <c r="AG142" s="293">
        <f t="shared" si="168"/>
        <v>1.1075898861038657E-6</v>
      </c>
      <c r="AH142" s="217">
        <f t="shared" si="146"/>
        <v>6.6170447259344886E-2</v>
      </c>
      <c r="AI142" s="217">
        <f t="shared" si="147"/>
        <v>1.0565800320955241</v>
      </c>
      <c r="AJ142" s="217">
        <f t="shared" si="148"/>
        <v>0.9752182961663397</v>
      </c>
      <c r="AK142" s="217">
        <f t="shared" si="149"/>
        <v>-0.26365932197983111</v>
      </c>
      <c r="AL142" s="217">
        <f t="shared" si="150"/>
        <v>-1.359407087831942</v>
      </c>
      <c r="AM142" s="217">
        <f t="shared" si="151"/>
        <v>-0.80817117407983019</v>
      </c>
      <c r="AN142" s="222">
        <f t="shared" si="169"/>
        <v>24.032974569700642</v>
      </c>
      <c r="AO142" s="222">
        <f t="shared" si="169"/>
        <v>24.032975472530644</v>
      </c>
      <c r="AP142" s="222">
        <f t="shared" si="169"/>
        <v>24.032982850113601</v>
      </c>
      <c r="AQ142" s="222">
        <f t="shared" si="169"/>
        <v>24.033043132907597</v>
      </c>
      <c r="AR142" s="222">
        <f t="shared" si="169"/>
        <v>24.033535441174458</v>
      </c>
      <c r="AS142" s="222">
        <f t="shared" si="169"/>
        <v>24.03753830890825</v>
      </c>
      <c r="AT142" s="222">
        <f t="shared" si="169"/>
        <v>24.069002475929132</v>
      </c>
      <c r="AU142" s="222">
        <f t="shared" si="152"/>
        <v>24.273270577320545</v>
      </c>
      <c r="BN142" s="217" t="s">
        <v>95</v>
      </c>
    </row>
    <row r="143" spans="1:71" ht="12.95" customHeight="1">
      <c r="A143" s="317" t="s">
        <v>490</v>
      </c>
      <c r="B143" s="220" t="s">
        <v>83</v>
      </c>
      <c r="C143" s="296">
        <v>57034.092400000001</v>
      </c>
      <c r="D143" s="296">
        <v>1E-4</v>
      </c>
      <c r="E143" s="297">
        <f t="shared" si="141"/>
        <v>10853.275490311846</v>
      </c>
      <c r="F143" s="312">
        <f t="shared" si="156"/>
        <v>10853</v>
      </c>
      <c r="G143" s="222">
        <f t="shared" si="161"/>
        <v>0.1009266809996916</v>
      </c>
      <c r="H143" s="222"/>
      <c r="I143" s="222"/>
      <c r="J143" s="222"/>
      <c r="K143" s="222">
        <f t="shared" si="157"/>
        <v>0.1009266809996916</v>
      </c>
      <c r="L143" s="222"/>
      <c r="M143" s="222"/>
      <c r="N143" s="222"/>
      <c r="O143" s="222">
        <f t="shared" ca="1" si="116"/>
        <v>8.098950235134221E-2</v>
      </c>
      <c r="P143" s="291">
        <f t="shared" si="142"/>
        <v>3.2502010256770013E-2</v>
      </c>
      <c r="Q143" s="292">
        <f t="shared" si="143"/>
        <v>42015.592400000001</v>
      </c>
      <c r="R143" s="222">
        <f t="shared" si="162"/>
        <v>4.6819355662772282E-3</v>
      </c>
      <c r="S143" s="293">
        <v>1</v>
      </c>
      <c r="T143" s="222">
        <f t="shared" si="153"/>
        <v>4.6819355662772282E-3</v>
      </c>
      <c r="Y143" s="222">
        <f t="shared" si="158"/>
        <v>3.4757141323857363E-2</v>
      </c>
      <c r="Z143" s="217">
        <f t="shared" si="144"/>
        <v>10853</v>
      </c>
      <c r="AA143" s="222">
        <f t="shared" si="145"/>
        <v>9.8671549932604241E-2</v>
      </c>
      <c r="AB143" s="222">
        <f t="shared" si="163"/>
        <v>3.4757141323857363E-2</v>
      </c>
      <c r="AC143" s="222">
        <f t="shared" si="164"/>
        <v>6.8424670742921578E-2</v>
      </c>
      <c r="AD143" s="222">
        <f t="shared" si="165"/>
        <v>2.255131067087357E-3</v>
      </c>
      <c r="AE143" s="222">
        <f t="shared" si="166"/>
        <v>5.0856161297425612E-6</v>
      </c>
      <c r="AF143" s="217">
        <f t="shared" si="167"/>
        <v>6.8424670742921578E-2</v>
      </c>
      <c r="AG143" s="293">
        <f t="shared" si="168"/>
        <v>5.0856161297425612E-6</v>
      </c>
      <c r="AH143" s="217">
        <f t="shared" si="146"/>
        <v>6.6169539675834235E-2</v>
      </c>
      <c r="AI143" s="217">
        <f t="shared" si="147"/>
        <v>1.0567581861739057</v>
      </c>
      <c r="AJ143" s="217">
        <f t="shared" si="148"/>
        <v>0.97536757903816396</v>
      </c>
      <c r="AK143" s="217">
        <f t="shared" si="149"/>
        <v>-0.26362102799481502</v>
      </c>
      <c r="AL143" s="217">
        <f t="shared" si="150"/>
        <v>-1.3587313407777954</v>
      </c>
      <c r="AM143" s="217">
        <f t="shared" si="151"/>
        <v>-0.80761277407406928</v>
      </c>
      <c r="AN143" s="222">
        <f t="shared" si="169"/>
        <v>24.033590385990419</v>
      </c>
      <c r="AO143" s="222">
        <f t="shared" si="169"/>
        <v>24.033591294607696</v>
      </c>
      <c r="AP143" s="222">
        <f t="shared" si="169"/>
        <v>24.033598710515644</v>
      </c>
      <c r="AQ143" s="222">
        <f t="shared" si="169"/>
        <v>24.03365923327889</v>
      </c>
      <c r="AR143" s="222">
        <f t="shared" si="169"/>
        <v>24.034152903950226</v>
      </c>
      <c r="AS143" s="222">
        <f t="shared" si="169"/>
        <v>24.038161995340083</v>
      </c>
      <c r="AT143" s="222">
        <f t="shared" si="169"/>
        <v>24.069638052823159</v>
      </c>
      <c r="AU143" s="222">
        <f t="shared" si="152"/>
        <v>24.273810987512789</v>
      </c>
    </row>
    <row r="144" spans="1:71" ht="12.95" customHeight="1">
      <c r="A144" s="317" t="s">
        <v>490</v>
      </c>
      <c r="B144" s="220" t="s">
        <v>146</v>
      </c>
      <c r="C144" s="296">
        <v>57034.272900000004</v>
      </c>
      <c r="D144" s="296">
        <v>1E-4</v>
      </c>
      <c r="E144" s="297">
        <f t="shared" si="141"/>
        <v>10853.768184620176</v>
      </c>
      <c r="F144" s="312">
        <f t="shared" si="156"/>
        <v>10853.5</v>
      </c>
      <c r="G144" s="222">
        <f t="shared" si="161"/>
        <v>9.8250219503825065E-2</v>
      </c>
      <c r="H144" s="222"/>
      <c r="I144" s="222"/>
      <c r="J144" s="222"/>
      <c r="K144" s="222">
        <f t="shared" si="157"/>
        <v>9.8250219503825065E-2</v>
      </c>
      <c r="L144" s="222"/>
      <c r="M144" s="222"/>
      <c r="N144" s="222"/>
      <c r="O144" s="222">
        <f t="shared" ca="1" si="116"/>
        <v>8.0991071704125367E-2</v>
      </c>
      <c r="P144" s="291">
        <f t="shared" si="142"/>
        <v>3.2505189106850484E-2</v>
      </c>
      <c r="Q144" s="292">
        <f t="shared" si="143"/>
        <v>42015.772900000004</v>
      </c>
      <c r="R144" s="222">
        <f t="shared" si="162"/>
        <v>4.3224090218991111E-3</v>
      </c>
      <c r="S144" s="293">
        <v>1</v>
      </c>
      <c r="T144" s="222">
        <f t="shared" si="153"/>
        <v>4.3224090218991111E-3</v>
      </c>
      <c r="Y144" s="222">
        <f t="shared" si="158"/>
        <v>3.2080864374638127E-2</v>
      </c>
      <c r="Z144" s="217">
        <f t="shared" si="144"/>
        <v>10853.5</v>
      </c>
      <c r="AA144" s="222">
        <f t="shared" si="145"/>
        <v>9.8674544236037415E-2</v>
      </c>
      <c r="AB144" s="222">
        <f t="shared" si="163"/>
        <v>3.2080864374638127E-2</v>
      </c>
      <c r="AC144" s="222">
        <f t="shared" si="164"/>
        <v>6.5745030396974574E-2</v>
      </c>
      <c r="AD144" s="222">
        <f t="shared" si="165"/>
        <v>-4.2432473221235001E-4</v>
      </c>
      <c r="AE144" s="222">
        <f t="shared" si="166"/>
        <v>1.8005147836708255E-7</v>
      </c>
      <c r="AF144" s="217">
        <f t="shared" si="167"/>
        <v>6.5745030396974574E-2</v>
      </c>
      <c r="AG144" s="293">
        <f t="shared" si="168"/>
        <v>1.8005147836708255E-7</v>
      </c>
      <c r="AH144" s="217">
        <f t="shared" si="146"/>
        <v>6.6169355129186938E-2</v>
      </c>
      <c r="AI144" s="217">
        <f t="shared" si="147"/>
        <v>1.0567938210909482</v>
      </c>
      <c r="AJ144" s="217">
        <f t="shared" si="148"/>
        <v>0.97539738819701205</v>
      </c>
      <c r="AK144" s="217">
        <f t="shared" si="149"/>
        <v>-0.26361335319874102</v>
      </c>
      <c r="AL144" s="217">
        <f t="shared" si="150"/>
        <v>-1.3585961640205153</v>
      </c>
      <c r="AM144" s="217">
        <f t="shared" si="151"/>
        <v>-0.80750110805511599</v>
      </c>
      <c r="AN144" s="222">
        <f t="shared" si="169"/>
        <v>24.033713561708808</v>
      </c>
      <c r="AO144" s="222">
        <f t="shared" si="169"/>
        <v>24.033714471486924</v>
      </c>
      <c r="AP144" s="222">
        <f t="shared" si="169"/>
        <v>24.03372189507655</v>
      </c>
      <c r="AQ144" s="222">
        <f t="shared" si="169"/>
        <v>24.033782465901435</v>
      </c>
      <c r="AR144" s="222">
        <f t="shared" si="169"/>
        <v>24.034276409221746</v>
      </c>
      <c r="AS144" s="222">
        <f t="shared" si="169"/>
        <v>24.038286744988987</v>
      </c>
      <c r="AT144" s="222">
        <f t="shared" si="169"/>
        <v>24.069765175358128</v>
      </c>
      <c r="AU144" s="222">
        <f t="shared" si="152"/>
        <v>24.273919069551237</v>
      </c>
    </row>
    <row r="145" spans="1:48" ht="12.95" customHeight="1">
      <c r="A145" s="317" t="s">
        <v>490</v>
      </c>
      <c r="B145" s="220" t="s">
        <v>83</v>
      </c>
      <c r="C145" s="296">
        <v>57035.191400000003</v>
      </c>
      <c r="D145" s="296">
        <v>1E-4</v>
      </c>
      <c r="E145" s="297">
        <f t="shared" si="141"/>
        <v>10856.275329895498</v>
      </c>
      <c r="F145" s="312">
        <f t="shared" si="156"/>
        <v>10856</v>
      </c>
      <c r="G145" s="222">
        <f t="shared" si="161"/>
        <v>0.10086791200592415</v>
      </c>
      <c r="H145" s="222"/>
      <c r="I145" s="222"/>
      <c r="J145" s="222"/>
      <c r="K145" s="222">
        <f t="shared" si="157"/>
        <v>0.10086791200592415</v>
      </c>
      <c r="L145" s="222"/>
      <c r="M145" s="222"/>
      <c r="N145" s="222"/>
      <c r="O145" s="222">
        <f t="shared" ca="1" si="116"/>
        <v>8.099891846804122E-2</v>
      </c>
      <c r="P145" s="291">
        <f t="shared" si="142"/>
        <v>3.2521087633118888E-2</v>
      </c>
      <c r="Q145" s="292">
        <f t="shared" si="143"/>
        <v>42016.691400000003</v>
      </c>
      <c r="R145" s="222">
        <f t="shared" si="162"/>
        <v>4.6712884018470869E-3</v>
      </c>
      <c r="S145" s="293">
        <v>1</v>
      </c>
      <c r="T145" s="222">
        <f t="shared" si="153"/>
        <v>4.6712884018470869E-3</v>
      </c>
      <c r="Y145" s="222">
        <f t="shared" si="158"/>
        <v>3.4699494765144626E-2</v>
      </c>
      <c r="Z145" s="217">
        <f t="shared" si="144"/>
        <v>10856</v>
      </c>
      <c r="AA145" s="222">
        <f t="shared" si="145"/>
        <v>9.8689504873898409E-2</v>
      </c>
      <c r="AB145" s="222">
        <f t="shared" si="163"/>
        <v>3.4699494765144626E-2</v>
      </c>
      <c r="AC145" s="222">
        <f t="shared" si="164"/>
        <v>6.8346824372805259E-2</v>
      </c>
      <c r="AD145" s="222">
        <f t="shared" si="165"/>
        <v>2.1784071320257448E-3</v>
      </c>
      <c r="AE145" s="222">
        <f t="shared" si="166"/>
        <v>4.7454576328606305E-6</v>
      </c>
      <c r="AF145" s="217">
        <f t="shared" si="167"/>
        <v>6.8346824372805259E-2</v>
      </c>
      <c r="AG145" s="293">
        <f t="shared" si="168"/>
        <v>4.7454576328606305E-6</v>
      </c>
      <c r="AH145" s="217">
        <f t="shared" si="146"/>
        <v>6.6168417240779528E-2</v>
      </c>
      <c r="AI145" s="217">
        <f t="shared" si="147"/>
        <v>1.0569720161451601</v>
      </c>
      <c r="AJ145" s="217">
        <f t="shared" si="148"/>
        <v>0.97554619669334663</v>
      </c>
      <c r="AK145" s="217">
        <f t="shared" si="149"/>
        <v>-0.26357489917507398</v>
      </c>
      <c r="AL145" s="217">
        <f t="shared" si="150"/>
        <v>-1.3579201434657204</v>
      </c>
      <c r="AM145" s="217">
        <f t="shared" si="151"/>
        <v>-0.8069428478112457</v>
      </c>
      <c r="AN145" s="222">
        <f t="shared" si="169"/>
        <v>24.034329502611694</v>
      </c>
      <c r="AO145" s="222">
        <f t="shared" si="169"/>
        <v>24.034330418210978</v>
      </c>
      <c r="AP145" s="222">
        <f t="shared" si="169"/>
        <v>24.034337880292448</v>
      </c>
      <c r="AQ145" s="222">
        <f t="shared" si="169"/>
        <v>24.034398691764448</v>
      </c>
      <c r="AR145" s="222">
        <f t="shared" si="169"/>
        <v>24.034893999167757</v>
      </c>
      <c r="AS145" s="222">
        <f t="shared" si="169"/>
        <v>24.038910555041557</v>
      </c>
      <c r="AT145" s="222">
        <f t="shared" si="169"/>
        <v>24.070400823801592</v>
      </c>
      <c r="AU145" s="222">
        <f t="shared" si="152"/>
        <v>24.274459479743481</v>
      </c>
    </row>
    <row r="146" spans="1:48" ht="12.95" customHeight="1">
      <c r="A146" s="317" t="s">
        <v>490</v>
      </c>
      <c r="B146" s="220" t="s">
        <v>146</v>
      </c>
      <c r="C146" s="296">
        <v>57036.105300000003</v>
      </c>
      <c r="D146" s="296">
        <v>1E-4</v>
      </c>
      <c r="E146" s="297">
        <f t="shared" si="141"/>
        <v>10858.769918972381</v>
      </c>
      <c r="F146" s="312">
        <f t="shared" si="156"/>
        <v>10858.5</v>
      </c>
      <c r="G146" s="222">
        <f t="shared" si="161"/>
        <v>9.8885604507813696E-2</v>
      </c>
      <c r="H146" s="222"/>
      <c r="I146" s="222"/>
      <c r="J146" s="222"/>
      <c r="K146" s="222">
        <f t="shared" si="157"/>
        <v>9.8885604507813696E-2</v>
      </c>
      <c r="L146" s="222"/>
      <c r="M146" s="222"/>
      <c r="N146" s="222"/>
      <c r="O146" s="222">
        <f t="shared" ca="1" si="116"/>
        <v>8.1006765231957045E-2</v>
      </c>
      <c r="P146" s="291">
        <f t="shared" si="142"/>
        <v>3.25369932858307E-2</v>
      </c>
      <c r="Q146" s="292">
        <f t="shared" si="143"/>
        <v>42017.605300000003</v>
      </c>
      <c r="R146" s="222">
        <f t="shared" si="162"/>
        <v>4.4021382110858475E-3</v>
      </c>
      <c r="S146" s="293">
        <v>1</v>
      </c>
      <c r="T146" s="222">
        <f t="shared" si="153"/>
        <v>4.4021382110858475E-3</v>
      </c>
      <c r="Y146" s="222">
        <f t="shared" si="158"/>
        <v>3.2718150423132628E-2</v>
      </c>
      <c r="Z146" s="217">
        <f t="shared" si="144"/>
        <v>10858.5</v>
      </c>
      <c r="AA146" s="222">
        <f t="shared" si="145"/>
        <v>9.8704447370511761E-2</v>
      </c>
      <c r="AB146" s="222">
        <f t="shared" si="163"/>
        <v>3.2718150423132628E-2</v>
      </c>
      <c r="AC146" s="222">
        <f t="shared" si="164"/>
        <v>6.6348611221982989E-2</v>
      </c>
      <c r="AD146" s="222">
        <f t="shared" si="165"/>
        <v>1.8115713730193495E-4</v>
      </c>
      <c r="AE146" s="222">
        <f t="shared" si="166"/>
        <v>3.2817908395432111E-8</v>
      </c>
      <c r="AF146" s="217">
        <f t="shared" si="167"/>
        <v>6.6348611221982989E-2</v>
      </c>
      <c r="AG146" s="293">
        <f t="shared" si="168"/>
        <v>3.2817908395432111E-8</v>
      </c>
      <c r="AH146" s="217">
        <f t="shared" si="146"/>
        <v>6.6167454084681068E-2</v>
      </c>
      <c r="AI146" s="217">
        <f t="shared" si="147"/>
        <v>1.0571502452512054</v>
      </c>
      <c r="AJ146" s="217">
        <f t="shared" si="148"/>
        <v>0.97569460932577767</v>
      </c>
      <c r="AK146" s="217">
        <f t="shared" si="149"/>
        <v>-0.26353631166600527</v>
      </c>
      <c r="AL146" s="217">
        <f t="shared" si="150"/>
        <v>-1.3572438949034156</v>
      </c>
      <c r="AM146" s="217">
        <f t="shared" si="151"/>
        <v>-0.80638470388543326</v>
      </c>
      <c r="AN146" s="222">
        <f t="shared" si="169"/>
        <v>24.034945547380733</v>
      </c>
      <c r="AO146" s="222">
        <f t="shared" si="169"/>
        <v>24.034946468829521</v>
      </c>
      <c r="AP146" s="222">
        <f t="shared" si="169"/>
        <v>24.034953969542116</v>
      </c>
      <c r="AQ146" s="222">
        <f t="shared" si="169"/>
        <v>24.035015022225952</v>
      </c>
      <c r="AR146" s="222">
        <f t="shared" si="169"/>
        <v>24.035511695105306</v>
      </c>
      <c r="AS146" s="222">
        <f t="shared" si="169"/>
        <v>24.039534468099788</v>
      </c>
      <c r="AT146" s="222">
        <f t="shared" si="169"/>
        <v>24.071036531838988</v>
      </c>
      <c r="AU146" s="222">
        <f t="shared" si="152"/>
        <v>24.274999889935724</v>
      </c>
    </row>
    <row r="147" spans="1:48" ht="12.95" customHeight="1">
      <c r="A147" s="317" t="s">
        <v>490</v>
      </c>
      <c r="B147" s="220" t="s">
        <v>83</v>
      </c>
      <c r="C147" s="296">
        <v>57036.290399999998</v>
      </c>
      <c r="D147" s="296">
        <v>2.0000000000000001E-4</v>
      </c>
      <c r="E147" s="297">
        <f t="shared" si="141"/>
        <v>10859.27516947913</v>
      </c>
      <c r="F147" s="312">
        <f t="shared" si="156"/>
        <v>10859</v>
      </c>
      <c r="G147" s="222">
        <f t="shared" si="161"/>
        <v>0.10080914299760479</v>
      </c>
      <c r="H147" s="222"/>
      <c r="I147" s="222"/>
      <c r="J147" s="222"/>
      <c r="K147" s="222">
        <f t="shared" si="157"/>
        <v>0.10080914299760479</v>
      </c>
      <c r="L147" s="222"/>
      <c r="M147" s="222"/>
      <c r="N147" s="222"/>
      <c r="O147" s="222">
        <f t="shared" ca="1" si="116"/>
        <v>8.1008334584740216E-2</v>
      </c>
      <c r="P147" s="291">
        <f t="shared" si="142"/>
        <v>3.2540175271546269E-2</v>
      </c>
      <c r="Q147" s="292">
        <f t="shared" si="143"/>
        <v>42017.790399999998</v>
      </c>
      <c r="R147" s="222">
        <f t="shared" si="162"/>
        <v>4.6606519543816215E-3</v>
      </c>
      <c r="S147" s="293">
        <v>1</v>
      </c>
      <c r="T147" s="222">
        <f t="shared" si="153"/>
        <v>4.6606519543816215E-3</v>
      </c>
      <c r="Y147" s="222">
        <f t="shared" si="158"/>
        <v>3.4641884577354828E-2</v>
      </c>
      <c r="Z147" s="217">
        <f t="shared" si="144"/>
        <v>10859</v>
      </c>
      <c r="AA147" s="222">
        <f t="shared" si="145"/>
        <v>9.8707433691796242E-2</v>
      </c>
      <c r="AB147" s="222">
        <f t="shared" si="163"/>
        <v>3.4641884577354828E-2</v>
      </c>
      <c r="AC147" s="222">
        <f t="shared" si="164"/>
        <v>6.8268967726058533E-2</v>
      </c>
      <c r="AD147" s="222">
        <f t="shared" si="165"/>
        <v>2.1017093058085523E-3</v>
      </c>
      <c r="AE147" s="222">
        <f t="shared" si="166"/>
        <v>4.4171820061222666E-6</v>
      </c>
      <c r="AF147" s="217">
        <f t="shared" si="167"/>
        <v>6.8268967726058533E-2</v>
      </c>
      <c r="AG147" s="293">
        <f t="shared" si="168"/>
        <v>4.4171820061222666E-6</v>
      </c>
      <c r="AH147" s="217">
        <f t="shared" si="146"/>
        <v>6.6167258420249966E-2</v>
      </c>
      <c r="AI147" s="217">
        <f t="shared" si="147"/>
        <v>1.0571858951510427</v>
      </c>
      <c r="AJ147" s="217">
        <f t="shared" si="148"/>
        <v>0.97572424430449012</v>
      </c>
      <c r="AK147" s="217">
        <f t="shared" si="149"/>
        <v>-0.26352857813635461</v>
      </c>
      <c r="AL147" s="217">
        <f t="shared" si="150"/>
        <v>-1.3571086178228409</v>
      </c>
      <c r="AM147" s="217">
        <f t="shared" si="151"/>
        <v>-0.80627308904643569</v>
      </c>
      <c r="AN147" s="222">
        <f t="shared" si="169"/>
        <v>24.035068768800222</v>
      </c>
      <c r="AO147" s="222">
        <f t="shared" si="169"/>
        <v>24.035069691422319</v>
      </c>
      <c r="AP147" s="222">
        <f t="shared" si="169"/>
        <v>24.035077199877875</v>
      </c>
      <c r="AQ147" s="222">
        <f t="shared" si="169"/>
        <v>24.035138300871832</v>
      </c>
      <c r="AR147" s="222">
        <f t="shared" si="169"/>
        <v>24.035635247013104</v>
      </c>
      <c r="AS147" s="222">
        <f t="shared" si="169"/>
        <v>24.039659263071179</v>
      </c>
      <c r="AT147" s="222">
        <f t="shared" si="169"/>
        <v>24.071163680595291</v>
      </c>
      <c r="AU147" s="222">
        <f t="shared" si="152"/>
        <v>24.275107971974172</v>
      </c>
    </row>
    <row r="148" spans="1:48" ht="12.95" customHeight="1">
      <c r="A148" s="317" t="s">
        <v>490</v>
      </c>
      <c r="B148" s="220" t="s">
        <v>146</v>
      </c>
      <c r="C148" s="296">
        <v>57040.135999999999</v>
      </c>
      <c r="D148" s="296">
        <v>1E-4</v>
      </c>
      <c r="E148" s="297">
        <f t="shared" si="141"/>
        <v>10869.772151374375</v>
      </c>
      <c r="F148" s="312">
        <f t="shared" si="156"/>
        <v>10869.5</v>
      </c>
      <c r="G148" s="222">
        <f t="shared" si="161"/>
        <v>9.9703451502136886E-2</v>
      </c>
      <c r="H148" s="222"/>
      <c r="I148" s="222"/>
      <c r="J148" s="222"/>
      <c r="K148" s="222">
        <f t="shared" si="157"/>
        <v>9.9703451502136886E-2</v>
      </c>
      <c r="L148" s="222"/>
      <c r="M148" s="222"/>
      <c r="N148" s="222"/>
      <c r="O148" s="222">
        <f t="shared" ca="1" si="116"/>
        <v>8.1041290993186715E-2</v>
      </c>
      <c r="P148" s="291">
        <f t="shared" si="142"/>
        <v>3.260706281991025E-2</v>
      </c>
      <c r="Q148" s="292">
        <f t="shared" si="143"/>
        <v>42021.635999999999</v>
      </c>
      <c r="R148" s="222">
        <f t="shared" si="162"/>
        <v>4.5019253741964312E-3</v>
      </c>
      <c r="S148" s="293">
        <v>1</v>
      </c>
      <c r="T148" s="222">
        <f t="shared" si="153"/>
        <v>4.5019253741964312E-3</v>
      </c>
      <c r="Y148" s="222">
        <f t="shared" si="158"/>
        <v>3.3540535797819071E-2</v>
      </c>
      <c r="Z148" s="217">
        <f t="shared" si="144"/>
        <v>10869.5</v>
      </c>
      <c r="AA148" s="222">
        <f t="shared" si="145"/>
        <v>9.8769978524228058E-2</v>
      </c>
      <c r="AB148" s="222">
        <f t="shared" si="163"/>
        <v>3.3540535797819071E-2</v>
      </c>
      <c r="AC148" s="222">
        <f t="shared" si="164"/>
        <v>6.7096388682226643E-2</v>
      </c>
      <c r="AD148" s="222">
        <f t="shared" si="165"/>
        <v>9.3347297790882799E-4</v>
      </c>
      <c r="AE148" s="222">
        <f t="shared" si="166"/>
        <v>8.7137180048597532E-7</v>
      </c>
      <c r="AF148" s="217">
        <f t="shared" si="167"/>
        <v>6.7096388682226643E-2</v>
      </c>
      <c r="AG148" s="293">
        <f t="shared" si="168"/>
        <v>8.7137180048597532E-7</v>
      </c>
      <c r="AH148" s="217">
        <f t="shared" si="146"/>
        <v>6.6162915704317815E-2</v>
      </c>
      <c r="AI148" s="217">
        <f t="shared" si="147"/>
        <v>1.0579348556622343</v>
      </c>
      <c r="AJ148" s="217">
        <f t="shared" si="148"/>
        <v>0.97634290933472878</v>
      </c>
      <c r="AK148" s="217">
        <f t="shared" si="149"/>
        <v>-0.26336493805780387</v>
      </c>
      <c r="AL148" s="217">
        <f t="shared" si="150"/>
        <v>-1.3542656904239168</v>
      </c>
      <c r="AM148" s="217">
        <f t="shared" si="151"/>
        <v>-0.80393024901572774</v>
      </c>
      <c r="AN148" s="222">
        <f t="shared" si="169"/>
        <v>24.037657378796279</v>
      </c>
      <c r="AO148" s="222">
        <f t="shared" si="169"/>
        <v>24.037658326321676</v>
      </c>
      <c r="AP148" s="222">
        <f t="shared" si="169"/>
        <v>24.037665998671237</v>
      </c>
      <c r="AQ148" s="222">
        <f t="shared" si="169"/>
        <v>24.037728119392206</v>
      </c>
      <c r="AR148" s="222">
        <f t="shared" si="169"/>
        <v>24.038230816782889</v>
      </c>
      <c r="AS148" s="222">
        <f t="shared" si="169"/>
        <v>24.042280908991952</v>
      </c>
      <c r="AT148" s="222">
        <f t="shared" si="169"/>
        <v>24.073834354473778</v>
      </c>
      <c r="AU148" s="222">
        <f t="shared" si="152"/>
        <v>24.277377694781592</v>
      </c>
    </row>
    <row r="149" spans="1:48" ht="12.95" customHeight="1">
      <c r="A149" s="317" t="s">
        <v>490</v>
      </c>
      <c r="B149" s="220" t="s">
        <v>146</v>
      </c>
      <c r="C149" s="296">
        <v>57041.233999999997</v>
      </c>
      <c r="D149" s="296">
        <v>1E-4</v>
      </c>
      <c r="E149" s="297">
        <f t="shared" ref="E149:E167" si="170">+(C149-C$7)/C$8</f>
        <v>10872.769261349658</v>
      </c>
      <c r="F149" s="312">
        <f t="shared" si="156"/>
        <v>10872.5</v>
      </c>
      <c r="G149" s="222">
        <f t="shared" si="161"/>
        <v>9.8644682497251779E-2</v>
      </c>
      <c r="H149" s="222"/>
      <c r="I149" s="222"/>
      <c r="J149" s="222"/>
      <c r="K149" s="222">
        <f t="shared" si="157"/>
        <v>9.8644682497251779E-2</v>
      </c>
      <c r="L149" s="222"/>
      <c r="M149" s="222"/>
      <c r="N149" s="222"/>
      <c r="O149" s="222">
        <f t="shared" ca="1" si="116"/>
        <v>8.1050707109885711E-2</v>
      </c>
      <c r="P149" s="291">
        <f t="shared" ref="P149:P167" si="171">+D$11+D$12*F149+D$13*F149^2</f>
        <v>3.2626196637690862E-2</v>
      </c>
      <c r="Q149" s="292">
        <f t="shared" ref="Q149:Q167" si="172">+C149-15018.5</f>
        <v>42022.733999999997</v>
      </c>
      <c r="R149" s="222">
        <f t="shared" si="162"/>
        <v>4.3584404751890442E-3</v>
      </c>
      <c r="S149" s="293">
        <v>1</v>
      </c>
      <c r="T149" s="222">
        <f t="shared" si="153"/>
        <v>4.3584404751890442E-3</v>
      </c>
      <c r="Y149" s="222">
        <f t="shared" si="158"/>
        <v>3.248308961243368E-2</v>
      </c>
      <c r="Z149" s="217">
        <f t="shared" ref="Z149:Z155" si="173">F149</f>
        <v>10872.5</v>
      </c>
      <c r="AA149" s="222">
        <f t="shared" ref="AA149:AA155" si="174">AB$3+AB$4*Z149+AB$5*Z149^2+AH149</f>
        <v>9.8787789522508967E-2</v>
      </c>
      <c r="AB149" s="222">
        <f t="shared" si="163"/>
        <v>3.248308961243368E-2</v>
      </c>
      <c r="AC149" s="222">
        <f t="shared" si="164"/>
        <v>6.601848585956091E-2</v>
      </c>
      <c r="AD149" s="222">
        <f t="shared" si="165"/>
        <v>-1.4310702525718866E-4</v>
      </c>
      <c r="AE149" s="222">
        <f t="shared" si="166"/>
        <v>2.0479620677961634E-8</v>
      </c>
      <c r="AF149" s="217">
        <f t="shared" si="167"/>
        <v>6.601848585956091E-2</v>
      </c>
      <c r="AG149" s="293">
        <f t="shared" si="168"/>
        <v>2.0479620677961634E-8</v>
      </c>
      <c r="AH149" s="217">
        <f t="shared" ref="AH149:AH155" si="175">$AB$6*($AB$11/AI149*AJ149+$AB$12)</f>
        <v>6.6161592884818099E-2</v>
      </c>
      <c r="AI149" s="217">
        <f t="shared" ref="AI149:AI155" si="176">1+$AB$7*COS(AL149)</f>
        <v>1.0581489534722479</v>
      </c>
      <c r="AJ149" s="217">
        <f t="shared" ref="AJ149:AJ155" si="177">SIN(AL149+RADIANS($AB$9))</f>
        <v>0.97651838101871058</v>
      </c>
      <c r="AK149" s="217">
        <f t="shared" ref="AK149:AK168" si="178">$AB$7*SIN(AL149)</f>
        <v>-0.26331774970342797</v>
      </c>
      <c r="AL149" s="217">
        <f t="shared" ref="AL149:AL168" si="179">2*ATAN(AM149)</f>
        <v>-1.3534526855418658</v>
      </c>
      <c r="AM149" s="217">
        <f t="shared" ref="AM149:AM168" si="180">SQRT((1+$AB$7)/(1-$AB$7))*TAN(AN149/2)</f>
        <v>-0.80326124107863295</v>
      </c>
      <c r="AN149" s="222">
        <f t="shared" si="169"/>
        <v>24.038397318460245</v>
      </c>
      <c r="AO149" s="222">
        <f t="shared" si="169"/>
        <v>24.038398273193891</v>
      </c>
      <c r="AP149" s="222">
        <f t="shared" si="169"/>
        <v>24.038405992824579</v>
      </c>
      <c r="AQ149" s="222">
        <f t="shared" si="169"/>
        <v>24.038468406723556</v>
      </c>
      <c r="AR149" s="222">
        <f t="shared" si="169"/>
        <v>24.03897275176697</v>
      </c>
      <c r="AS149" s="222">
        <f t="shared" si="169"/>
        <v>24.043030284268298</v>
      </c>
      <c r="AT149" s="222">
        <f t="shared" si="169"/>
        <v>24.07459759684048</v>
      </c>
      <c r="AU149" s="222">
        <f t="shared" ref="AU149:AU155" si="181">RADIANS($AB$9)+$AB$18*(F149-AB$15)</f>
        <v>24.27802618701228</v>
      </c>
    </row>
    <row r="150" spans="1:48" ht="12.95" customHeight="1">
      <c r="A150" s="317" t="s">
        <v>490</v>
      </c>
      <c r="B150" s="220" t="s">
        <v>83</v>
      </c>
      <c r="C150" s="296">
        <v>57061.2022</v>
      </c>
      <c r="D150" s="296">
        <v>1E-4</v>
      </c>
      <c r="E150" s="297">
        <f t="shared" si="170"/>
        <v>10927.274626931259</v>
      </c>
      <c r="F150" s="312">
        <f t="shared" si="156"/>
        <v>10927</v>
      </c>
      <c r="G150" s="222">
        <f t="shared" si="161"/>
        <v>0.10061037899868097</v>
      </c>
      <c r="H150" s="222"/>
      <c r="I150" s="222"/>
      <c r="J150" s="222"/>
      <c r="K150" s="222">
        <f t="shared" si="157"/>
        <v>0.10061037899868097</v>
      </c>
      <c r="L150" s="222"/>
      <c r="M150" s="222"/>
      <c r="N150" s="222"/>
      <c r="O150" s="222">
        <f t="shared" ca="1" si="116"/>
        <v>8.1221766563250891E-2</v>
      </c>
      <c r="P150" s="291">
        <f t="shared" si="171"/>
        <v>3.2975580926732369E-2</v>
      </c>
      <c r="Q150" s="292">
        <f t="shared" si="172"/>
        <v>42042.7022</v>
      </c>
      <c r="R150" s="222">
        <f t="shared" si="162"/>
        <v>4.5744659102332635E-3</v>
      </c>
      <c r="S150" s="293">
        <v>1</v>
      </c>
      <c r="T150" s="222">
        <f t="shared" ref="T150:T167" si="182">+S150*R150</f>
        <v>4.5744659102332635E-3</v>
      </c>
      <c r="Y150" s="222">
        <f t="shared" si="158"/>
        <v>3.4479193584798978E-2</v>
      </c>
      <c r="Z150" s="217">
        <f t="shared" si="173"/>
        <v>10927</v>
      </c>
      <c r="AA150" s="222">
        <f t="shared" si="174"/>
        <v>9.9106766340614355E-2</v>
      </c>
      <c r="AB150" s="222">
        <f t="shared" si="163"/>
        <v>3.4479193584798978E-2</v>
      </c>
      <c r="AC150" s="222">
        <f t="shared" si="164"/>
        <v>6.763479807194861E-2</v>
      </c>
      <c r="AD150" s="222">
        <f t="shared" si="165"/>
        <v>1.5036126580666165E-3</v>
      </c>
      <c r="AE150" s="222">
        <f t="shared" si="166"/>
        <v>2.2608510254981557E-6</v>
      </c>
      <c r="AF150" s="217">
        <f t="shared" si="167"/>
        <v>6.763479807194861E-2</v>
      </c>
      <c r="AG150" s="293">
        <f t="shared" si="168"/>
        <v>2.2608510254981557E-6</v>
      </c>
      <c r="AH150" s="217">
        <f t="shared" si="175"/>
        <v>6.6131185413881993E-2</v>
      </c>
      <c r="AI150" s="217">
        <f t="shared" si="176"/>
        <v>1.06204663758944</v>
      </c>
      <c r="AJ150" s="217">
        <f t="shared" si="177"/>
        <v>0.97960517346805376</v>
      </c>
      <c r="AK150" s="217">
        <f t="shared" si="178"/>
        <v>-0.2624266618745883</v>
      </c>
      <c r="AL150" s="217">
        <f t="shared" si="179"/>
        <v>-1.3386256607545051</v>
      </c>
      <c r="AM150" s="217">
        <f t="shared" si="180"/>
        <v>-0.7911363000411672</v>
      </c>
      <c r="AN150" s="222">
        <f t="shared" si="169"/>
        <v>24.051865660692112</v>
      </c>
      <c r="AO150" s="222">
        <f t="shared" si="169"/>
        <v>24.05186675376531</v>
      </c>
      <c r="AP150" s="222">
        <f t="shared" si="169"/>
        <v>24.051875367945986</v>
      </c>
      <c r="AQ150" s="222">
        <f t="shared" si="169"/>
        <v>24.051943248841347</v>
      </c>
      <c r="AR150" s="222">
        <f t="shared" si="169"/>
        <v>24.052477857442373</v>
      </c>
      <c r="AS150" s="222">
        <f t="shared" si="169"/>
        <v>24.056669720898643</v>
      </c>
      <c r="AT150" s="222">
        <f t="shared" si="169"/>
        <v>24.088478012316266</v>
      </c>
      <c r="AU150" s="222">
        <f t="shared" si="181"/>
        <v>24.289807129203169</v>
      </c>
    </row>
    <row r="151" spans="1:48" ht="12.95" customHeight="1">
      <c r="A151" s="317" t="s">
        <v>490</v>
      </c>
      <c r="B151" s="220" t="s">
        <v>146</v>
      </c>
      <c r="C151" s="296">
        <v>57062.116999999998</v>
      </c>
      <c r="D151" s="296">
        <v>1E-4</v>
      </c>
      <c r="E151" s="297">
        <f t="shared" si="170"/>
        <v>10929.771672655659</v>
      </c>
      <c r="F151" s="312">
        <f t="shared" si="156"/>
        <v>10929.5</v>
      </c>
      <c r="G151" s="222">
        <f t="shared" si="161"/>
        <v>9.9528071499662474E-2</v>
      </c>
      <c r="H151" s="222"/>
      <c r="I151" s="222"/>
      <c r="J151" s="222"/>
      <c r="K151" s="222">
        <f t="shared" si="157"/>
        <v>9.9528071499662474E-2</v>
      </c>
      <c r="L151" s="222"/>
      <c r="M151" s="222"/>
      <c r="N151" s="222"/>
      <c r="O151" s="222">
        <f t="shared" ca="1" si="116"/>
        <v>8.1229613327166716E-2</v>
      </c>
      <c r="P151" s="291">
        <f t="shared" si="171"/>
        <v>3.2991688970436729E-2</v>
      </c>
      <c r="Q151" s="292">
        <f t="shared" si="172"/>
        <v>42043.616999999998</v>
      </c>
      <c r="R151" s="222">
        <f t="shared" si="162"/>
        <v>4.4270902000754578E-3</v>
      </c>
      <c r="S151" s="293">
        <v>1</v>
      </c>
      <c r="T151" s="222">
        <f t="shared" si="182"/>
        <v>4.4270902000754578E-3</v>
      </c>
      <c r="Y151" s="222">
        <f t="shared" si="158"/>
        <v>3.3398571989556244E-2</v>
      </c>
      <c r="Z151" s="217">
        <f t="shared" si="173"/>
        <v>10929.5</v>
      </c>
      <c r="AA151" s="222">
        <f t="shared" si="174"/>
        <v>9.9121188480542965E-2</v>
      </c>
      <c r="AB151" s="222">
        <f t="shared" si="163"/>
        <v>3.3398571989556244E-2</v>
      </c>
      <c r="AC151" s="222">
        <f t="shared" si="164"/>
        <v>6.6536382529225752E-2</v>
      </c>
      <c r="AD151" s="222">
        <f t="shared" si="165"/>
        <v>4.068830191195083E-4</v>
      </c>
      <c r="AE151" s="222">
        <f t="shared" si="166"/>
        <v>1.6555379124780617E-7</v>
      </c>
      <c r="AF151" s="217">
        <f t="shared" si="167"/>
        <v>6.6536382529225752E-2</v>
      </c>
      <c r="AG151" s="293">
        <f t="shared" si="168"/>
        <v>1.6555379124780617E-7</v>
      </c>
      <c r="AH151" s="217">
        <f t="shared" si="175"/>
        <v>6.6129499510106229E-2</v>
      </c>
      <c r="AI151" s="217">
        <f t="shared" si="176"/>
        <v>1.0622257969802296</v>
      </c>
      <c r="AJ151" s="217">
        <f t="shared" si="177"/>
        <v>0.97974213309480795</v>
      </c>
      <c r="AK151" s="217">
        <f t="shared" si="178"/>
        <v>-0.26238423788209925</v>
      </c>
      <c r="AL151" s="217">
        <f t="shared" si="179"/>
        <v>-1.3379429028929097</v>
      </c>
      <c r="AM151" s="217">
        <f t="shared" si="180"/>
        <v>-0.79058140302633861</v>
      </c>
      <c r="AN151" s="222">
        <f t="shared" ref="AN151:AT155" si="183">$AU151+$AB$7*SIN(AO151)</f>
        <v>24.052484663351112</v>
      </c>
      <c r="AO151" s="222">
        <f t="shared" si="183"/>
        <v>24.052485763113868</v>
      </c>
      <c r="AP151" s="222">
        <f t="shared" si="183"/>
        <v>24.052494419965999</v>
      </c>
      <c r="AQ151" s="222">
        <f t="shared" si="183"/>
        <v>24.052562558026704</v>
      </c>
      <c r="AR151" s="222">
        <f t="shared" si="183"/>
        <v>24.053098569422804</v>
      </c>
      <c r="AS151" s="222">
        <f t="shared" si="183"/>
        <v>24.057296554592572</v>
      </c>
      <c r="AT151" s="222">
        <f t="shared" si="183"/>
        <v>24.089115401136414</v>
      </c>
      <c r="AU151" s="222">
        <f t="shared" si="181"/>
        <v>24.290347539395412</v>
      </c>
    </row>
    <row r="152" spans="1:48" ht="12.95" customHeight="1">
      <c r="A152" s="318" t="s">
        <v>2</v>
      </c>
      <c r="B152" s="319" t="s">
        <v>83</v>
      </c>
      <c r="C152" s="320">
        <v>57384.326300000001</v>
      </c>
      <c r="D152" s="320" t="s">
        <v>4</v>
      </c>
      <c r="E152" s="297">
        <f t="shared" si="170"/>
        <v>11809.276870434585</v>
      </c>
      <c r="F152" s="312">
        <f t="shared" si="156"/>
        <v>11809</v>
      </c>
      <c r="G152" s="222">
        <f t="shared" si="161"/>
        <v>0.10143229299865197</v>
      </c>
      <c r="H152" s="222"/>
      <c r="I152" s="222"/>
      <c r="J152" s="222"/>
      <c r="K152" s="222">
        <f t="shared" si="157"/>
        <v>0.10143229299865197</v>
      </c>
      <c r="L152" s="222"/>
      <c r="M152" s="222"/>
      <c r="N152" s="222"/>
      <c r="O152" s="222">
        <f t="shared" ca="1" si="116"/>
        <v>8.3990104872757015E-2</v>
      </c>
      <c r="P152" s="291">
        <f t="shared" si="171"/>
        <v>3.9100748149456736E-2</v>
      </c>
      <c r="Q152" s="292">
        <f t="shared" si="172"/>
        <v>42365.826300000001</v>
      </c>
      <c r="R152" s="222">
        <f t="shared" si="162"/>
        <v>3.8852214832872374E-3</v>
      </c>
      <c r="S152" s="293">
        <v>1</v>
      </c>
      <c r="T152" s="222">
        <f t="shared" si="182"/>
        <v>3.8852214832872374E-3</v>
      </c>
      <c r="Y152" s="222">
        <f t="shared" si="158"/>
        <v>3.7570352697473566E-2</v>
      </c>
      <c r="Z152" s="217">
        <f t="shared" si="173"/>
        <v>11809</v>
      </c>
      <c r="AA152" s="222">
        <f t="shared" si="174"/>
        <v>0.10296268845063514</v>
      </c>
      <c r="AB152" s="222">
        <f t="shared" si="163"/>
        <v>3.7570352697473566E-2</v>
      </c>
      <c r="AC152" s="222">
        <f t="shared" si="164"/>
        <v>6.2331544849195238E-2</v>
      </c>
      <c r="AD152" s="222">
        <f t="shared" si="165"/>
        <v>-1.5303954519831631E-3</v>
      </c>
      <c r="AE152" s="222">
        <f t="shared" si="166"/>
        <v>2.3421102394507498E-6</v>
      </c>
      <c r="AF152" s="217">
        <f t="shared" si="167"/>
        <v>6.2331544849195238E-2</v>
      </c>
      <c r="AG152" s="293">
        <f t="shared" si="168"/>
        <v>2.3421102394507498E-6</v>
      </c>
      <c r="AH152" s="217">
        <f t="shared" si="175"/>
        <v>6.3861940301178408E-2</v>
      </c>
      <c r="AI152" s="217">
        <f t="shared" si="176"/>
        <v>1.1263958154872804</v>
      </c>
      <c r="AJ152" s="217">
        <f t="shared" si="177"/>
        <v>0.99857665335619217</v>
      </c>
      <c r="AK152" s="217">
        <f t="shared" si="178"/>
        <v>-0.23820502917885711</v>
      </c>
      <c r="AL152" s="217">
        <f t="shared" si="179"/>
        <v>-1.0829555961993431</v>
      </c>
      <c r="AM152" s="217">
        <f t="shared" si="180"/>
        <v>-0.60144020008160282</v>
      </c>
      <c r="AN152" s="222">
        <f t="shared" si="183"/>
        <v>24.27682354847088</v>
      </c>
      <c r="AO152" s="222">
        <f t="shared" si="183"/>
        <v>24.276829384483374</v>
      </c>
      <c r="AP152" s="222">
        <f t="shared" si="183"/>
        <v>24.276862398295542</v>
      </c>
      <c r="AQ152" s="222">
        <f t="shared" si="183"/>
        <v>24.277049130909873</v>
      </c>
      <c r="AR152" s="222">
        <f t="shared" si="183"/>
        <v>24.278104572585736</v>
      </c>
      <c r="AS152" s="222">
        <f t="shared" si="183"/>
        <v>24.284046226791649</v>
      </c>
      <c r="AT152" s="222">
        <f t="shared" si="183"/>
        <v>24.316779661260718</v>
      </c>
      <c r="AU152" s="222">
        <f t="shared" si="181"/>
        <v>24.480463845026343</v>
      </c>
    </row>
    <row r="153" spans="1:48" ht="12.95" customHeight="1">
      <c r="A153" s="318" t="s">
        <v>2</v>
      </c>
      <c r="B153" s="319" t="s">
        <v>83</v>
      </c>
      <c r="C153" s="320">
        <v>57384.509400000003</v>
      </c>
      <c r="D153" s="320" t="s">
        <v>3</v>
      </c>
      <c r="E153" s="297">
        <f t="shared" si="170"/>
        <v>11809.776661724642</v>
      </c>
      <c r="F153" s="312">
        <f t="shared" si="156"/>
        <v>11809.5</v>
      </c>
      <c r="G153" s="222">
        <f t="shared" si="161"/>
        <v>0.10135583150258753</v>
      </c>
      <c r="H153" s="222"/>
      <c r="I153" s="222"/>
      <c r="J153" s="222"/>
      <c r="K153" s="222">
        <f t="shared" si="157"/>
        <v>0.10135583150258753</v>
      </c>
      <c r="L153" s="222"/>
      <c r="M153" s="222"/>
      <c r="N153" s="222"/>
      <c r="O153" s="222">
        <f t="shared" ca="1" si="116"/>
        <v>8.3991674225540186E-2</v>
      </c>
      <c r="P153" s="291">
        <f t="shared" si="171"/>
        <v>3.9104472029928443E-2</v>
      </c>
      <c r="Q153" s="292">
        <f t="shared" si="172"/>
        <v>42366.009400000003</v>
      </c>
      <c r="R153" s="222">
        <f t="shared" si="162"/>
        <v>3.8752317561942229E-3</v>
      </c>
      <c r="S153" s="293">
        <v>1</v>
      </c>
      <c r="T153" s="222">
        <f t="shared" si="182"/>
        <v>3.8752317561942229E-3</v>
      </c>
      <c r="Y153" s="222">
        <f t="shared" si="158"/>
        <v>3.7496174496123427E-2</v>
      </c>
      <c r="Z153" s="217">
        <f t="shared" si="173"/>
        <v>11809.5</v>
      </c>
      <c r="AA153" s="222">
        <f t="shared" si="174"/>
        <v>0.10296412903639254</v>
      </c>
      <c r="AB153" s="222">
        <f t="shared" si="163"/>
        <v>3.7496174496123427E-2</v>
      </c>
      <c r="AC153" s="222">
        <f t="shared" si="164"/>
        <v>6.2251359472659092E-2</v>
      </c>
      <c r="AD153" s="222">
        <f t="shared" si="165"/>
        <v>-1.6082975338050087E-3</v>
      </c>
      <c r="AE153" s="222">
        <f t="shared" si="166"/>
        <v>2.586620957243273E-6</v>
      </c>
      <c r="AF153" s="217">
        <f t="shared" si="167"/>
        <v>6.2251359472659092E-2</v>
      </c>
      <c r="AG153" s="293">
        <f t="shared" si="168"/>
        <v>2.586620957243273E-6</v>
      </c>
      <c r="AH153" s="217">
        <f t="shared" si="175"/>
        <v>6.3859657006464107E-2</v>
      </c>
      <c r="AI153" s="217">
        <f t="shared" si="176"/>
        <v>1.1264323975714643</v>
      </c>
      <c r="AJ153" s="217">
        <f t="shared" si="177"/>
        <v>0.99856845031484032</v>
      </c>
      <c r="AK153" s="217">
        <f t="shared" si="178"/>
        <v>-0.23818561447561437</v>
      </c>
      <c r="AL153" s="217">
        <f t="shared" si="179"/>
        <v>-1.0828020160037652</v>
      </c>
      <c r="AM153" s="217">
        <f t="shared" si="180"/>
        <v>-0.60133563750658803</v>
      </c>
      <c r="AN153" s="222">
        <f t="shared" si="183"/>
        <v>24.276954841950527</v>
      </c>
      <c r="AO153" s="222">
        <f t="shared" si="183"/>
        <v>24.27696068214339</v>
      </c>
      <c r="AP153" s="222">
        <f t="shared" si="183"/>
        <v>24.276993714607322</v>
      </c>
      <c r="AQ153" s="222">
        <f t="shared" si="183"/>
        <v>24.277180524460373</v>
      </c>
      <c r="AR153" s="222">
        <f t="shared" si="183"/>
        <v>24.278236242984725</v>
      </c>
      <c r="AS153" s="222">
        <f t="shared" si="183"/>
        <v>24.284178559865467</v>
      </c>
      <c r="AT153" s="222">
        <f t="shared" si="183"/>
        <v>24.316910906371202</v>
      </c>
      <c r="AU153" s="222">
        <f t="shared" si="181"/>
        <v>24.480571927064791</v>
      </c>
    </row>
    <row r="154" spans="1:48" ht="12.95" customHeight="1">
      <c r="A154" s="314" t="s">
        <v>482</v>
      </c>
      <c r="B154" s="315" t="s">
        <v>83</v>
      </c>
      <c r="C154" s="316">
        <v>57410.338400000001</v>
      </c>
      <c r="D154" s="316">
        <v>4.0000000000000002E-4</v>
      </c>
      <c r="E154" s="297">
        <f t="shared" si="170"/>
        <v>11880.279715961218</v>
      </c>
      <c r="F154" s="312">
        <f t="shared" si="156"/>
        <v>11880</v>
      </c>
      <c r="G154" s="222">
        <f t="shared" si="161"/>
        <v>0.10247476000222377</v>
      </c>
      <c r="H154" s="222"/>
      <c r="I154" s="222"/>
      <c r="J154" s="222"/>
      <c r="K154" s="222">
        <f t="shared" si="157"/>
        <v>0.10247476000222377</v>
      </c>
      <c r="L154" s="222"/>
      <c r="M154" s="222"/>
      <c r="N154" s="222"/>
      <c r="O154" s="222">
        <f t="shared" ca="1" si="116"/>
        <v>8.42129529679667E-2</v>
      </c>
      <c r="P154" s="291">
        <f t="shared" si="171"/>
        <v>3.9632392889433814E-2</v>
      </c>
      <c r="Q154" s="292">
        <f t="shared" si="172"/>
        <v>42391.838400000001</v>
      </c>
      <c r="R154" s="222">
        <f t="shared" si="162"/>
        <v>3.9491631043386648E-3</v>
      </c>
      <c r="S154" s="293">
        <v>1</v>
      </c>
      <c r="T154" s="222">
        <f t="shared" si="182"/>
        <v>3.9491631043386648E-3</v>
      </c>
      <c r="Y154" s="222">
        <f t="shared" si="158"/>
        <v>3.894884143339955E-2</v>
      </c>
      <c r="Z154" s="217">
        <f t="shared" si="173"/>
        <v>11880</v>
      </c>
      <c r="AA154" s="222">
        <f t="shared" si="174"/>
        <v>0.10315831145825805</v>
      </c>
      <c r="AB154" s="222">
        <f t="shared" si="163"/>
        <v>3.894884143339955E-2</v>
      </c>
      <c r="AC154" s="222">
        <f t="shared" si="164"/>
        <v>6.2842367112789954E-2</v>
      </c>
      <c r="AD154" s="222">
        <f t="shared" si="165"/>
        <v>-6.8355145603427037E-4</v>
      </c>
      <c r="AE154" s="222">
        <f t="shared" si="166"/>
        <v>4.6724259304657107E-7</v>
      </c>
      <c r="AF154" s="217">
        <f t="shared" si="167"/>
        <v>6.2842367112789954E-2</v>
      </c>
      <c r="AG154" s="293">
        <f t="shared" si="168"/>
        <v>4.6724259304657107E-7</v>
      </c>
      <c r="AH154" s="217">
        <f t="shared" si="175"/>
        <v>6.3525918568824224E-2</v>
      </c>
      <c r="AI154" s="217">
        <f t="shared" si="176"/>
        <v>1.1315837397708319</v>
      </c>
      <c r="AJ154" s="217">
        <f t="shared" si="177"/>
        <v>0.99716862062583056</v>
      </c>
      <c r="AK154" s="217">
        <f t="shared" si="178"/>
        <v>-0.23537896576949435</v>
      </c>
      <c r="AL154" s="217">
        <f t="shared" si="179"/>
        <v>-1.0610472680838081</v>
      </c>
      <c r="AM154" s="217">
        <f t="shared" si="180"/>
        <v>-0.58662062548717164</v>
      </c>
      <c r="AN154" s="222">
        <f t="shared" si="183"/>
        <v>24.295509879123337</v>
      </c>
      <c r="AO154" s="222">
        <f t="shared" si="183"/>
        <v>24.295516324783854</v>
      </c>
      <c r="AP154" s="222">
        <f t="shared" si="183"/>
        <v>24.29555202504044</v>
      </c>
      <c r="AQ154" s="222">
        <f t="shared" si="183"/>
        <v>24.29574973066585</v>
      </c>
      <c r="AR154" s="222">
        <f t="shared" si="183"/>
        <v>24.296843827640938</v>
      </c>
      <c r="AS154" s="222">
        <f t="shared" si="183"/>
        <v>24.302874775539742</v>
      </c>
      <c r="AT154" s="222">
        <f t="shared" si="183"/>
        <v>24.33543547963043</v>
      </c>
      <c r="AU154" s="222">
        <f t="shared" si="181"/>
        <v>24.495811494486031</v>
      </c>
    </row>
    <row r="155" spans="1:48" ht="12.95" customHeight="1">
      <c r="A155" s="314" t="s">
        <v>482</v>
      </c>
      <c r="B155" s="315" t="s">
        <v>83</v>
      </c>
      <c r="C155" s="316">
        <v>57410.338739999999</v>
      </c>
      <c r="D155" s="316">
        <v>5.0000000000000001E-4</v>
      </c>
      <c r="E155" s="297">
        <f t="shared" si="170"/>
        <v>11880.280644028056</v>
      </c>
      <c r="F155" s="312">
        <f t="shared" si="156"/>
        <v>11880</v>
      </c>
      <c r="G155" s="222">
        <f t="shared" si="161"/>
        <v>0.10281476000091061</v>
      </c>
      <c r="H155" s="222"/>
      <c r="I155" s="222"/>
      <c r="J155" s="222"/>
      <c r="K155" s="222">
        <f t="shared" si="157"/>
        <v>0.10281476000091061</v>
      </c>
      <c r="L155" s="222"/>
      <c r="M155" s="222"/>
      <c r="N155" s="222"/>
      <c r="O155" s="222">
        <f t="shared" ca="1" si="116"/>
        <v>8.42129529679667E-2</v>
      </c>
      <c r="P155" s="291">
        <f t="shared" si="171"/>
        <v>3.9632392889433814E-2</v>
      </c>
      <c r="Q155" s="292">
        <f t="shared" si="172"/>
        <v>42391.838739999999</v>
      </c>
      <c r="R155" s="222">
        <f t="shared" si="162"/>
        <v>3.992011513809424E-3</v>
      </c>
      <c r="S155" s="293">
        <v>1</v>
      </c>
      <c r="T155" s="222">
        <f t="shared" si="182"/>
        <v>3.992011513809424E-3</v>
      </c>
      <c r="Y155" s="222">
        <f t="shared" si="158"/>
        <v>3.9288841432086385E-2</v>
      </c>
      <c r="Z155" s="217">
        <f t="shared" si="173"/>
        <v>11880</v>
      </c>
      <c r="AA155" s="222">
        <f t="shared" si="174"/>
        <v>0.10315831145825805</v>
      </c>
      <c r="AB155" s="222">
        <f t="shared" si="163"/>
        <v>3.9288841432086385E-2</v>
      </c>
      <c r="AC155" s="222">
        <f t="shared" si="164"/>
        <v>6.3182367111476789E-2</v>
      </c>
      <c r="AD155" s="222">
        <f t="shared" si="165"/>
        <v>-3.435514573474352E-4</v>
      </c>
      <c r="AE155" s="222">
        <f t="shared" si="166"/>
        <v>1.1802760384554658E-7</v>
      </c>
      <c r="AF155" s="217">
        <f t="shared" si="167"/>
        <v>6.3182367111476789E-2</v>
      </c>
      <c r="AG155" s="293">
        <f t="shared" si="168"/>
        <v>1.1802760384554658E-7</v>
      </c>
      <c r="AH155" s="217">
        <f t="shared" si="175"/>
        <v>6.3525918568824224E-2</v>
      </c>
      <c r="AI155" s="217">
        <f t="shared" si="176"/>
        <v>1.1315837397708319</v>
      </c>
      <c r="AJ155" s="217">
        <f t="shared" si="177"/>
        <v>0.99716862062583056</v>
      </c>
      <c r="AK155" s="217">
        <f t="shared" si="178"/>
        <v>-0.23537896576949435</v>
      </c>
      <c r="AL155" s="217">
        <f t="shared" si="179"/>
        <v>-1.0610472680838081</v>
      </c>
      <c r="AM155" s="217">
        <f t="shared" si="180"/>
        <v>-0.58662062548717164</v>
      </c>
      <c r="AN155" s="222">
        <f t="shared" si="183"/>
        <v>24.295509879123337</v>
      </c>
      <c r="AO155" s="222">
        <f t="shared" si="183"/>
        <v>24.295516324783854</v>
      </c>
      <c r="AP155" s="222">
        <f t="shared" si="183"/>
        <v>24.29555202504044</v>
      </c>
      <c r="AQ155" s="222">
        <f t="shared" si="183"/>
        <v>24.29574973066585</v>
      </c>
      <c r="AR155" s="222">
        <f t="shared" si="183"/>
        <v>24.296843827640938</v>
      </c>
      <c r="AS155" s="222">
        <f t="shared" si="183"/>
        <v>24.302874775539742</v>
      </c>
      <c r="AT155" s="222">
        <f t="shared" si="183"/>
        <v>24.33543547963043</v>
      </c>
      <c r="AU155" s="222">
        <f t="shared" si="181"/>
        <v>24.495811494486031</v>
      </c>
    </row>
    <row r="156" spans="1:48" ht="12.95" customHeight="1">
      <c r="A156" s="314" t="s">
        <v>482</v>
      </c>
      <c r="B156" s="315" t="s">
        <v>83</v>
      </c>
      <c r="C156" s="316">
        <v>57645.536160000003</v>
      </c>
      <c r="D156" s="316">
        <v>1E-4</v>
      </c>
      <c r="E156" s="297">
        <f t="shared" si="170"/>
        <v>12522.27748705585</v>
      </c>
      <c r="F156" s="312">
        <f t="shared" ref="F156:F166" si="184">ROUND(2*E156,0)/2-0.5</f>
        <v>12522</v>
      </c>
      <c r="G156" s="222">
        <f t="shared" ref="G156:G167" si="185">+C156-(C$7+F156*C$8)</f>
        <v>0.10165819400572218</v>
      </c>
      <c r="H156" s="222"/>
      <c r="I156" s="222"/>
      <c r="J156" s="222"/>
      <c r="K156" s="222">
        <f t="shared" ref="K156:K161" si="186">G156</f>
        <v>0.10165819400572218</v>
      </c>
      <c r="L156" s="222"/>
      <c r="M156" s="222"/>
      <c r="N156" s="222"/>
      <c r="O156" s="222">
        <f t="shared" ref="O156:O167" ca="1" si="187">+C$11+C$12*F156</f>
        <v>8.6228001941552807E-2</v>
      </c>
      <c r="P156" s="291">
        <f t="shared" si="171"/>
        <v>4.4700627488325338E-2</v>
      </c>
      <c r="Q156" s="292">
        <f t="shared" si="172"/>
        <v>42627.036160000003</v>
      </c>
      <c r="R156" s="222">
        <f t="shared" ref="R156:R167" si="188">+(P156-G156)^2</f>
        <v>3.244164383583686E-3</v>
      </c>
      <c r="S156" s="293">
        <v>1</v>
      </c>
      <c r="T156" s="222">
        <f t="shared" si="182"/>
        <v>3.244164383583686E-3</v>
      </c>
      <c r="Y156" s="222">
        <f t="shared" ref="Y156:Y161" si="189">AB156</f>
        <v>4.227266507623572E-2</v>
      </c>
      <c r="Z156" s="217">
        <f t="shared" ref="Z156:Z167" si="190">F156</f>
        <v>12522</v>
      </c>
      <c r="AA156" s="222">
        <f t="shared" ref="AA156:AA167" si="191">AB$3+AB$4*Z156+AB$5*Z156^2+AH156</f>
        <v>0.1040861564178118</v>
      </c>
      <c r="AB156" s="222">
        <f t="shared" ref="AB156:AB167" si="192">IF(S156&lt;&gt;0,G156-AH156, -9999)</f>
        <v>4.227266507623572E-2</v>
      </c>
      <c r="AC156" s="222">
        <f t="shared" ref="AC156:AC167" si="193">+G156-P156</f>
        <v>5.6957566517396842E-2</v>
      </c>
      <c r="AD156" s="222">
        <f t="shared" ref="AD156:AD167" si="194">IF(S156&lt;&gt;0,G156-AA156, -9999)</f>
        <v>-2.4279624120896182E-3</v>
      </c>
      <c r="AE156" s="222">
        <f t="shared" ref="AE156:AE167" si="195">+(G156-AA156)^2*S156</f>
        <v>5.8950014745200371E-6</v>
      </c>
      <c r="AF156" s="217">
        <f t="shared" ref="AF156:AF167" si="196">IF(S156&lt;&gt;0,G156-P156, -9999)</f>
        <v>5.6957566517396842E-2</v>
      </c>
      <c r="AG156" s="293">
        <f t="shared" ref="AG156:AG167" si="197">+(G156-AA156)^2</f>
        <v>5.8950014745200371E-6</v>
      </c>
      <c r="AH156" s="217">
        <f t="shared" ref="AH156:AH167" si="198">$AB$6*($AB$11/AI156*AJ156+$AB$12)</f>
        <v>5.938552892948646E-2</v>
      </c>
      <c r="AI156" s="217">
        <f t="shared" ref="AI156:AI167" si="199">1+$AB$7*COS(AL156)</f>
        <v>1.1771982750773198</v>
      </c>
      <c r="AJ156" s="217">
        <f t="shared" ref="AJ156:AJ167" si="200">SIN(AL156+RADIANS($AB$9))</f>
        <v>0.9603609687021023</v>
      </c>
      <c r="AK156" s="217">
        <f t="shared" si="178"/>
        <v>-0.20326905669190606</v>
      </c>
      <c r="AL156" s="217">
        <f t="shared" si="179"/>
        <v>-0.8538142656267792</v>
      </c>
      <c r="AM156" s="217">
        <f t="shared" si="180"/>
        <v>-0.45488291392960595</v>
      </c>
      <c r="AN156" s="222">
        <f t="shared" ref="AN156:AT168" si="201">$AU156+$AB$7*SIN(AO156)</f>
        <v>24.46831630493411</v>
      </c>
      <c r="AO156" s="222">
        <f t="shared" si="201"/>
        <v>24.46832925447606</v>
      </c>
      <c r="AP156" s="222">
        <f t="shared" si="201"/>
        <v>24.468390249654984</v>
      </c>
      <c r="AQ156" s="222">
        <f t="shared" si="201"/>
        <v>24.468677511139408</v>
      </c>
      <c r="AR156" s="222">
        <f t="shared" si="201"/>
        <v>24.470029524193496</v>
      </c>
      <c r="AS156" s="222">
        <f t="shared" si="201"/>
        <v>24.476373829655895</v>
      </c>
      <c r="AT156" s="222">
        <f t="shared" si="201"/>
        <v>24.505743488934836</v>
      </c>
      <c r="AU156" s="222">
        <f t="shared" ref="AU156:AU167" si="202">RADIANS($AB$9)+$AB$18*(F156-AB$15)</f>
        <v>24.634588831853918</v>
      </c>
    </row>
    <row r="157" spans="1:48" ht="12.95" customHeight="1">
      <c r="A157" s="314" t="s">
        <v>482</v>
      </c>
      <c r="B157" s="315" t="s">
        <v>83</v>
      </c>
      <c r="C157" s="316">
        <v>57645.536379999998</v>
      </c>
      <c r="D157" s="316">
        <v>1E-4</v>
      </c>
      <c r="E157" s="297">
        <f t="shared" si="170"/>
        <v>12522.278087569672</v>
      </c>
      <c r="F157" s="312">
        <f t="shared" si="184"/>
        <v>12522</v>
      </c>
      <c r="G157" s="222">
        <f t="shared" si="185"/>
        <v>0.10187819400016451</v>
      </c>
      <c r="H157" s="222"/>
      <c r="I157" s="222"/>
      <c r="J157" s="222"/>
      <c r="K157" s="222">
        <f t="shared" si="186"/>
        <v>0.10187819400016451</v>
      </c>
      <c r="L157" s="222"/>
      <c r="M157" s="222"/>
      <c r="N157" s="222"/>
      <c r="O157" s="222">
        <f t="shared" ca="1" si="187"/>
        <v>8.6228001941552807E-2</v>
      </c>
      <c r="P157" s="291">
        <f t="shared" si="171"/>
        <v>4.4700627488325338E-2</v>
      </c>
      <c r="Q157" s="292">
        <f t="shared" si="172"/>
        <v>42627.036379999998</v>
      </c>
      <c r="R157" s="222">
        <f t="shared" si="188"/>
        <v>3.2692741122157926E-3</v>
      </c>
      <c r="S157" s="293">
        <v>1</v>
      </c>
      <c r="T157" s="222">
        <f t="shared" si="182"/>
        <v>3.2692741122157926E-3</v>
      </c>
      <c r="Y157" s="222">
        <f t="shared" si="189"/>
        <v>4.2492665070678053E-2</v>
      </c>
      <c r="Z157" s="217">
        <f t="shared" si="190"/>
        <v>12522</v>
      </c>
      <c r="AA157" s="222">
        <f t="shared" si="191"/>
        <v>0.1040861564178118</v>
      </c>
      <c r="AB157" s="222">
        <f t="shared" si="192"/>
        <v>4.2492665070678053E-2</v>
      </c>
      <c r="AC157" s="222">
        <f t="shared" si="193"/>
        <v>5.7177566511839174E-2</v>
      </c>
      <c r="AD157" s="222">
        <f t="shared" si="194"/>
        <v>-2.2079624176472856E-3</v>
      </c>
      <c r="AE157" s="222">
        <f t="shared" si="195"/>
        <v>4.8750980377428467E-6</v>
      </c>
      <c r="AF157" s="217">
        <f t="shared" si="196"/>
        <v>5.7177566511839174E-2</v>
      </c>
      <c r="AG157" s="293">
        <f t="shared" si="197"/>
        <v>4.8750980377428467E-6</v>
      </c>
      <c r="AH157" s="217">
        <f t="shared" si="198"/>
        <v>5.938552892948646E-2</v>
      </c>
      <c r="AI157" s="217">
        <f t="shared" si="199"/>
        <v>1.1771982750773198</v>
      </c>
      <c r="AJ157" s="217">
        <f t="shared" si="200"/>
        <v>0.9603609687021023</v>
      </c>
      <c r="AK157" s="217">
        <f t="shared" si="178"/>
        <v>-0.20326905669190606</v>
      </c>
      <c r="AL157" s="217">
        <f t="shared" si="179"/>
        <v>-0.8538142656267792</v>
      </c>
      <c r="AM157" s="217">
        <f t="shared" si="180"/>
        <v>-0.45488291392960595</v>
      </c>
      <c r="AN157" s="222">
        <f t="shared" si="201"/>
        <v>24.46831630493411</v>
      </c>
      <c r="AO157" s="222">
        <f t="shared" si="201"/>
        <v>24.46832925447606</v>
      </c>
      <c r="AP157" s="222">
        <f t="shared" si="201"/>
        <v>24.468390249654984</v>
      </c>
      <c r="AQ157" s="222">
        <f t="shared" si="201"/>
        <v>24.468677511139408</v>
      </c>
      <c r="AR157" s="222">
        <f t="shared" si="201"/>
        <v>24.470029524193496</v>
      </c>
      <c r="AS157" s="222">
        <f t="shared" si="201"/>
        <v>24.476373829655895</v>
      </c>
      <c r="AT157" s="222">
        <f t="shared" si="201"/>
        <v>24.505743488934836</v>
      </c>
      <c r="AU157" s="222">
        <f t="shared" si="202"/>
        <v>24.634588831853918</v>
      </c>
    </row>
    <row r="158" spans="1:48" ht="12.95" customHeight="1">
      <c r="A158" s="314" t="s">
        <v>482</v>
      </c>
      <c r="B158" s="315" t="s">
        <v>83</v>
      </c>
      <c r="C158" s="316">
        <v>57645.536480000002</v>
      </c>
      <c r="D158" s="316">
        <v>2.9999999999999997E-4</v>
      </c>
      <c r="E158" s="297">
        <f t="shared" si="170"/>
        <v>12522.278360530521</v>
      </c>
      <c r="F158" s="312">
        <f t="shared" si="184"/>
        <v>12522</v>
      </c>
      <c r="G158" s="222">
        <f t="shared" si="185"/>
        <v>0.10197819400491426</v>
      </c>
      <c r="H158" s="222"/>
      <c r="I158" s="222"/>
      <c r="J158" s="222"/>
      <c r="K158" s="222">
        <f t="shared" si="186"/>
        <v>0.10197819400491426</v>
      </c>
      <c r="L158" s="222"/>
      <c r="M158" s="222"/>
      <c r="N158" s="222"/>
      <c r="O158" s="222">
        <f t="shared" ca="1" si="187"/>
        <v>8.6228001941552807E-2</v>
      </c>
      <c r="P158" s="291">
        <f t="shared" si="171"/>
        <v>4.4700627488325338E-2</v>
      </c>
      <c r="Q158" s="292">
        <f t="shared" si="172"/>
        <v>42627.036480000002</v>
      </c>
      <c r="R158" s="222">
        <f t="shared" si="188"/>
        <v>3.2807196260622681E-3</v>
      </c>
      <c r="S158" s="293">
        <v>1</v>
      </c>
      <c r="T158" s="222">
        <f t="shared" si="182"/>
        <v>3.2807196260622681E-3</v>
      </c>
      <c r="Y158" s="222">
        <f t="shared" si="189"/>
        <v>4.2592665075427798E-2</v>
      </c>
      <c r="Z158" s="217">
        <f t="shared" si="190"/>
        <v>12522</v>
      </c>
      <c r="AA158" s="222">
        <f t="shared" si="191"/>
        <v>0.1040861564178118</v>
      </c>
      <c r="AB158" s="222">
        <f t="shared" si="192"/>
        <v>4.2592665075427798E-2</v>
      </c>
      <c r="AC158" s="222">
        <f t="shared" si="193"/>
        <v>5.7277566516588919E-2</v>
      </c>
      <c r="AD158" s="222">
        <f t="shared" si="194"/>
        <v>-2.1079624128975405E-3</v>
      </c>
      <c r="AE158" s="222">
        <f t="shared" si="195"/>
        <v>4.4435055341888213E-6</v>
      </c>
      <c r="AF158" s="217">
        <f t="shared" si="196"/>
        <v>5.7277566516588919E-2</v>
      </c>
      <c r="AG158" s="293">
        <f t="shared" si="197"/>
        <v>4.4435055341888213E-6</v>
      </c>
      <c r="AH158" s="217">
        <f t="shared" si="198"/>
        <v>5.938552892948646E-2</v>
      </c>
      <c r="AI158" s="217">
        <f t="shared" si="199"/>
        <v>1.1771982750773198</v>
      </c>
      <c r="AJ158" s="217">
        <f t="shared" si="200"/>
        <v>0.9603609687021023</v>
      </c>
      <c r="AK158" s="217">
        <f t="shared" si="178"/>
        <v>-0.20326905669190606</v>
      </c>
      <c r="AL158" s="217">
        <f t="shared" si="179"/>
        <v>-0.8538142656267792</v>
      </c>
      <c r="AM158" s="217">
        <f t="shared" si="180"/>
        <v>-0.45488291392960595</v>
      </c>
      <c r="AN158" s="222">
        <f t="shared" si="201"/>
        <v>24.46831630493411</v>
      </c>
      <c r="AO158" s="222">
        <f t="shared" si="201"/>
        <v>24.46832925447606</v>
      </c>
      <c r="AP158" s="222">
        <f t="shared" si="201"/>
        <v>24.468390249654984</v>
      </c>
      <c r="AQ158" s="222">
        <f t="shared" si="201"/>
        <v>24.468677511139408</v>
      </c>
      <c r="AR158" s="222">
        <f t="shared" si="201"/>
        <v>24.470029524193496</v>
      </c>
      <c r="AS158" s="222">
        <f t="shared" si="201"/>
        <v>24.476373829655895</v>
      </c>
      <c r="AT158" s="222">
        <f t="shared" si="201"/>
        <v>24.505743488934836</v>
      </c>
      <c r="AU158" s="222">
        <f t="shared" si="202"/>
        <v>24.634588831853918</v>
      </c>
      <c r="AV158" s="222"/>
    </row>
    <row r="159" spans="1:48" ht="12.95" customHeight="1">
      <c r="A159" s="314" t="s">
        <v>482</v>
      </c>
      <c r="B159" s="315" t="s">
        <v>83</v>
      </c>
      <c r="C159" s="316">
        <v>57645.537060000002</v>
      </c>
      <c r="D159" s="316">
        <v>3.2000000000000002E-3</v>
      </c>
      <c r="E159" s="297">
        <f t="shared" si="170"/>
        <v>12522.279943703368</v>
      </c>
      <c r="F159" s="312">
        <f t="shared" si="184"/>
        <v>12522</v>
      </c>
      <c r="G159" s="222">
        <f t="shared" si="185"/>
        <v>0.10255819400481414</v>
      </c>
      <c r="H159" s="222"/>
      <c r="I159" s="222"/>
      <c r="J159" s="222"/>
      <c r="K159" s="222">
        <f t="shared" si="186"/>
        <v>0.10255819400481414</v>
      </c>
      <c r="L159" s="222"/>
      <c r="M159" s="222"/>
      <c r="N159" s="222"/>
      <c r="O159" s="222">
        <f t="shared" ca="1" si="187"/>
        <v>8.6228001941552807E-2</v>
      </c>
      <c r="P159" s="291">
        <f t="shared" si="171"/>
        <v>4.4700627488325338E-2</v>
      </c>
      <c r="Q159" s="292">
        <f t="shared" si="172"/>
        <v>42627.037060000002</v>
      </c>
      <c r="R159" s="222">
        <f t="shared" si="188"/>
        <v>3.3474980032099262E-3</v>
      </c>
      <c r="S159" s="293">
        <v>1</v>
      </c>
      <c r="T159" s="222">
        <f t="shared" si="182"/>
        <v>3.3474980032099262E-3</v>
      </c>
      <c r="Y159" s="222">
        <f t="shared" si="189"/>
        <v>4.3172665075327681E-2</v>
      </c>
      <c r="Z159" s="217">
        <f t="shared" si="190"/>
        <v>12522</v>
      </c>
      <c r="AA159" s="222">
        <f t="shared" si="191"/>
        <v>0.1040861564178118</v>
      </c>
      <c r="AB159" s="222">
        <f t="shared" si="192"/>
        <v>4.3172665075327681E-2</v>
      </c>
      <c r="AC159" s="222">
        <f t="shared" si="193"/>
        <v>5.7857566516488802E-2</v>
      </c>
      <c r="AD159" s="222">
        <f t="shared" si="194"/>
        <v>-1.5279624129976577E-3</v>
      </c>
      <c r="AE159" s="222">
        <f t="shared" si="195"/>
        <v>2.3346691355336246E-6</v>
      </c>
      <c r="AF159" s="217">
        <f t="shared" si="196"/>
        <v>5.7857566516488802E-2</v>
      </c>
      <c r="AG159" s="293">
        <f t="shared" si="197"/>
        <v>2.3346691355336246E-6</v>
      </c>
      <c r="AH159" s="217">
        <f t="shared" si="198"/>
        <v>5.938552892948646E-2</v>
      </c>
      <c r="AI159" s="217">
        <f t="shared" si="199"/>
        <v>1.1771982750773198</v>
      </c>
      <c r="AJ159" s="217">
        <f t="shared" si="200"/>
        <v>0.9603609687021023</v>
      </c>
      <c r="AK159" s="217">
        <f t="shared" si="178"/>
        <v>-0.20326905669190606</v>
      </c>
      <c r="AL159" s="217">
        <f t="shared" si="179"/>
        <v>-0.8538142656267792</v>
      </c>
      <c r="AM159" s="217">
        <f t="shared" si="180"/>
        <v>-0.45488291392960595</v>
      </c>
      <c r="AN159" s="222">
        <f t="shared" si="201"/>
        <v>24.46831630493411</v>
      </c>
      <c r="AO159" s="222">
        <f t="shared" si="201"/>
        <v>24.46832925447606</v>
      </c>
      <c r="AP159" s="222">
        <f t="shared" si="201"/>
        <v>24.468390249654984</v>
      </c>
      <c r="AQ159" s="222">
        <f t="shared" si="201"/>
        <v>24.468677511139408</v>
      </c>
      <c r="AR159" s="222">
        <f t="shared" si="201"/>
        <v>24.470029524193496</v>
      </c>
      <c r="AS159" s="222">
        <f t="shared" si="201"/>
        <v>24.476373829655895</v>
      </c>
      <c r="AT159" s="222">
        <f t="shared" si="201"/>
        <v>24.505743488934836</v>
      </c>
      <c r="AU159" s="222">
        <f t="shared" si="202"/>
        <v>24.634588831853918</v>
      </c>
    </row>
    <row r="160" spans="1:48" ht="12.95" customHeight="1">
      <c r="A160" s="305" t="s">
        <v>481</v>
      </c>
      <c r="B160" s="86"/>
      <c r="C160" s="89">
        <v>57738.590499999998</v>
      </c>
      <c r="D160" s="89">
        <v>2.0000000000000001E-4</v>
      </c>
      <c r="E160" s="297">
        <f t="shared" si="170"/>
        <v>12776.279391115982</v>
      </c>
      <c r="F160" s="312">
        <f t="shared" si="184"/>
        <v>12776</v>
      </c>
      <c r="G160" s="222">
        <f t="shared" si="185"/>
        <v>0.10235575200204039</v>
      </c>
      <c r="H160" s="222"/>
      <c r="I160" s="222"/>
      <c r="J160" s="222"/>
      <c r="K160" s="222">
        <f t="shared" si="186"/>
        <v>0.10235575200204039</v>
      </c>
      <c r="L160" s="222"/>
      <c r="M160" s="222"/>
      <c r="N160" s="222"/>
      <c r="O160" s="222">
        <f t="shared" ca="1" si="187"/>
        <v>8.7025233155401505E-2</v>
      </c>
      <c r="P160" s="291">
        <f t="shared" si="171"/>
        <v>4.6835566037497132E-2</v>
      </c>
      <c r="Q160" s="292">
        <f t="shared" si="172"/>
        <v>42720.090499999998</v>
      </c>
      <c r="R160" s="222">
        <f t="shared" si="188"/>
        <v>3.0824910495374663E-3</v>
      </c>
      <c r="S160" s="293">
        <v>1</v>
      </c>
      <c r="T160" s="222">
        <f t="shared" si="182"/>
        <v>3.0824910495374663E-3</v>
      </c>
      <c r="Y160" s="222">
        <f t="shared" si="189"/>
        <v>4.5166577240110153E-2</v>
      </c>
      <c r="Z160" s="217">
        <f t="shared" si="190"/>
        <v>12776</v>
      </c>
      <c r="AA160" s="222">
        <f t="shared" si="191"/>
        <v>0.10402474079942736</v>
      </c>
      <c r="AB160" s="222">
        <f t="shared" si="192"/>
        <v>4.5166577240110153E-2</v>
      </c>
      <c r="AC160" s="222">
        <f t="shared" si="193"/>
        <v>5.5520185964543257E-2</v>
      </c>
      <c r="AD160" s="222">
        <f t="shared" si="194"/>
        <v>-1.6689887973869721E-3</v>
      </c>
      <c r="AE160" s="222">
        <f t="shared" si="195"/>
        <v>2.7855236058032115E-6</v>
      </c>
      <c r="AF160" s="217">
        <f t="shared" si="196"/>
        <v>5.5520185964543257E-2</v>
      </c>
      <c r="AG160" s="293">
        <f t="shared" si="197"/>
        <v>2.7855236058032115E-6</v>
      </c>
      <c r="AH160" s="217">
        <f t="shared" si="198"/>
        <v>5.7189174761930237E-2</v>
      </c>
      <c r="AI160" s="217">
        <f t="shared" si="199"/>
        <v>1.1940876505359657</v>
      </c>
      <c r="AJ160" s="217">
        <f t="shared" si="200"/>
        <v>0.93270503225761603</v>
      </c>
      <c r="AK160" s="217">
        <f t="shared" si="178"/>
        <v>-0.18720983416536555</v>
      </c>
      <c r="AL160" s="217">
        <f t="shared" si="179"/>
        <v>-0.7673621918677338</v>
      </c>
      <c r="AM160" s="217">
        <f t="shared" si="180"/>
        <v>-0.40368736876469108</v>
      </c>
      <c r="AN160" s="222">
        <f t="shared" si="201"/>
        <v>24.538525254329279</v>
      </c>
      <c r="AO160" s="222">
        <f t="shared" si="201"/>
        <v>24.538540762934659</v>
      </c>
      <c r="AP160" s="222">
        <f t="shared" si="201"/>
        <v>24.538610169403178</v>
      </c>
      <c r="AQ160" s="222">
        <f t="shared" si="201"/>
        <v>24.538920747923658</v>
      </c>
      <c r="AR160" s="222">
        <f t="shared" si="201"/>
        <v>24.540309721280082</v>
      </c>
      <c r="AS160" s="222">
        <f t="shared" si="201"/>
        <v>24.546505720292366</v>
      </c>
      <c r="AT160" s="222">
        <f t="shared" si="201"/>
        <v>24.573843344979949</v>
      </c>
      <c r="AU160" s="222">
        <f t="shared" si="202"/>
        <v>24.68949450738576</v>
      </c>
    </row>
    <row r="161" spans="1:72" ht="12.95" customHeight="1">
      <c r="A161" s="305" t="s">
        <v>483</v>
      </c>
      <c r="B161" s="86"/>
      <c r="C161" s="89">
        <v>58056.766199999998</v>
      </c>
      <c r="D161" s="89">
        <v>2.9999999999999997E-4</v>
      </c>
      <c r="E161" s="297">
        <f t="shared" si="170"/>
        <v>13644.77444062866</v>
      </c>
      <c r="F161" s="312">
        <f t="shared" si="184"/>
        <v>13644.5</v>
      </c>
      <c r="G161" s="222">
        <f t="shared" si="185"/>
        <v>0.10054212649993133</v>
      </c>
      <c r="H161" s="222"/>
      <c r="I161" s="222"/>
      <c r="J161" s="222"/>
      <c r="K161" s="222">
        <f t="shared" si="186"/>
        <v>0.10054212649993133</v>
      </c>
      <c r="L161" s="222"/>
      <c r="M161" s="222"/>
      <c r="N161" s="222"/>
      <c r="O161" s="222">
        <f t="shared" ca="1" si="187"/>
        <v>8.9751198939762133E-2</v>
      </c>
      <c r="P161" s="291">
        <f t="shared" si="171"/>
        <v>5.4691343512227132E-2</v>
      </c>
      <c r="Q161" s="292">
        <f t="shared" si="172"/>
        <v>43038.266199999998</v>
      </c>
      <c r="R161" s="222">
        <f t="shared" si="188"/>
        <v>2.1022943005855445E-3</v>
      </c>
      <c r="S161" s="293">
        <v>1</v>
      </c>
      <c r="T161" s="222">
        <f t="shared" si="182"/>
        <v>2.1022943005855445E-3</v>
      </c>
      <c r="Y161" s="222">
        <f t="shared" si="189"/>
        <v>5.3231561981161711E-2</v>
      </c>
      <c r="Z161" s="217">
        <f t="shared" si="190"/>
        <v>13644.5</v>
      </c>
      <c r="AA161" s="222">
        <f t="shared" si="191"/>
        <v>0.10200190803099675</v>
      </c>
      <c r="AB161" s="222">
        <f t="shared" si="192"/>
        <v>5.3231561981161711E-2</v>
      </c>
      <c r="AC161" s="222">
        <f t="shared" si="193"/>
        <v>4.5850782987704196E-2</v>
      </c>
      <c r="AD161" s="222">
        <f t="shared" si="194"/>
        <v>-1.4597815310654211E-3</v>
      </c>
      <c r="AE161" s="222">
        <f t="shared" si="195"/>
        <v>2.130962118439705E-6</v>
      </c>
      <c r="AF161" s="217">
        <f t="shared" si="196"/>
        <v>4.5850782987704196E-2</v>
      </c>
      <c r="AG161" s="293">
        <f t="shared" si="197"/>
        <v>2.130962118439705E-6</v>
      </c>
      <c r="AH161" s="217">
        <f t="shared" si="198"/>
        <v>4.7310564518769617E-2</v>
      </c>
      <c r="AI161" s="217">
        <f t="shared" si="199"/>
        <v>1.2422791328991871</v>
      </c>
      <c r="AJ161" s="217">
        <f t="shared" si="200"/>
        <v>0.77646585986324246</v>
      </c>
      <c r="AK161" s="217">
        <f t="shared" si="178"/>
        <v>-0.11839915481291567</v>
      </c>
      <c r="AL161" s="217">
        <f t="shared" si="179"/>
        <v>-0.45455795832215801</v>
      </c>
      <c r="AM161" s="217">
        <f t="shared" si="180"/>
        <v>-0.23127498706504235</v>
      </c>
      <c r="AN161" s="222">
        <f t="shared" si="201"/>
        <v>24.785460388147147</v>
      </c>
      <c r="AO161" s="222">
        <f t="shared" si="201"/>
        <v>24.785478976472721</v>
      </c>
      <c r="AP161" s="222">
        <f t="shared" si="201"/>
        <v>24.785552283365881</v>
      </c>
      <c r="AQ161" s="222">
        <f t="shared" si="201"/>
        <v>24.785841365258459</v>
      </c>
      <c r="AR161" s="222">
        <f t="shared" si="201"/>
        <v>24.786981050433162</v>
      </c>
      <c r="AS161" s="222">
        <f t="shared" si="201"/>
        <v>24.791469642556951</v>
      </c>
      <c r="AT161" s="222">
        <f t="shared" si="201"/>
        <v>24.809079425792465</v>
      </c>
      <c r="AU161" s="222">
        <f t="shared" si="202"/>
        <v>24.877233008170823</v>
      </c>
      <c r="AV161" s="222"/>
    </row>
    <row r="162" spans="1:72" ht="12.95" customHeight="1">
      <c r="A162" s="321" t="s">
        <v>0</v>
      </c>
      <c r="B162" s="322" t="s">
        <v>83</v>
      </c>
      <c r="C162" s="323">
        <v>58165.385999999999</v>
      </c>
      <c r="D162" s="323">
        <v>7.0000000000000001E-3</v>
      </c>
      <c r="E162" s="297">
        <f t="shared" si="170"/>
        <v>13941.263954375492</v>
      </c>
      <c r="F162" s="312">
        <f t="shared" si="184"/>
        <v>13941</v>
      </c>
      <c r="G162" s="222">
        <f t="shared" si="185"/>
        <v>9.6700456997496076E-2</v>
      </c>
      <c r="H162" s="222"/>
      <c r="I162" s="222">
        <f>G162</f>
        <v>9.6700456997496076E-2</v>
      </c>
      <c r="J162" s="222"/>
      <c r="L162" s="222"/>
      <c r="M162" s="222"/>
      <c r="N162" s="222"/>
      <c r="O162" s="222">
        <f t="shared" ca="1" si="187"/>
        <v>9.0681825140180028E-2</v>
      </c>
      <c r="P162" s="291">
        <f t="shared" si="171"/>
        <v>5.7570183286901673E-2</v>
      </c>
      <c r="Q162" s="292">
        <f t="shared" si="172"/>
        <v>43146.885999999999</v>
      </c>
      <c r="R162" s="222">
        <f t="shared" si="188"/>
        <v>1.5311783206660354E-3</v>
      </c>
      <c r="S162" s="293">
        <v>0.1</v>
      </c>
      <c r="T162" s="222">
        <f t="shared" si="182"/>
        <v>1.5311783206660356E-4</v>
      </c>
      <c r="V162" s="222"/>
      <c r="W162" s="222">
        <f>AB162</f>
        <v>5.3554706666659686E-2</v>
      </c>
      <c r="X162" s="222"/>
      <c r="Y162" s="222"/>
      <c r="Z162" s="217">
        <f t="shared" si="190"/>
        <v>13941</v>
      </c>
      <c r="AA162" s="222">
        <f t="shared" si="191"/>
        <v>0.10071593361773806</v>
      </c>
      <c r="AB162" s="222">
        <f t="shared" si="192"/>
        <v>5.3554706666659686E-2</v>
      </c>
      <c r="AC162" s="222">
        <f t="shared" si="193"/>
        <v>3.9130273710594403E-2</v>
      </c>
      <c r="AD162" s="222">
        <f t="shared" si="194"/>
        <v>-4.0154766202419867E-3</v>
      </c>
      <c r="AE162" s="222">
        <f t="shared" si="195"/>
        <v>1.6124052487710011E-6</v>
      </c>
      <c r="AF162" s="217">
        <f t="shared" si="196"/>
        <v>3.9130273710594403E-2</v>
      </c>
      <c r="AG162" s="293">
        <f t="shared" si="197"/>
        <v>1.612405248771001E-5</v>
      </c>
      <c r="AH162" s="217">
        <f t="shared" si="198"/>
        <v>4.314575033083639E-2</v>
      </c>
      <c r="AI162" s="217">
        <f t="shared" si="199"/>
        <v>1.2539815248469806</v>
      </c>
      <c r="AJ162" s="217">
        <f t="shared" si="200"/>
        <v>0.70126988662198309</v>
      </c>
      <c r="AK162" s="217">
        <f t="shared" si="178"/>
        <v>-9.0614144233653493E-2</v>
      </c>
      <c r="AL162" s="217">
        <f t="shared" si="179"/>
        <v>-0.34269725887649094</v>
      </c>
      <c r="AM162" s="217">
        <f t="shared" si="180"/>
        <v>-0.17304551273632207</v>
      </c>
      <c r="AN162" s="222">
        <f t="shared" si="201"/>
        <v>24.871745659973858</v>
      </c>
      <c r="AO162" s="222">
        <f t="shared" si="201"/>
        <v>24.871761939869263</v>
      </c>
      <c r="AP162" s="222">
        <f t="shared" si="201"/>
        <v>24.871824426822204</v>
      </c>
      <c r="AQ162" s="222">
        <f t="shared" si="201"/>
        <v>24.872064260165057</v>
      </c>
      <c r="AR162" s="222">
        <f t="shared" si="201"/>
        <v>24.872984630540579</v>
      </c>
      <c r="AS162" s="222">
        <f t="shared" si="201"/>
        <v>24.876514509115253</v>
      </c>
      <c r="AT162" s="222">
        <f t="shared" si="201"/>
        <v>24.890022804131327</v>
      </c>
      <c r="AU162" s="222">
        <f t="shared" si="202"/>
        <v>24.94132565697079</v>
      </c>
    </row>
    <row r="163" spans="1:72" ht="12.95" customHeight="1">
      <c r="A163" s="305" t="s">
        <v>489</v>
      </c>
      <c r="B163" s="101"/>
      <c r="C163" s="89">
        <v>58394.906999999999</v>
      </c>
      <c r="D163" s="89">
        <v>1.4999999999999999E-2</v>
      </c>
      <c r="E163" s="297">
        <f t="shared" si="170"/>
        <v>14567.766393937032</v>
      </c>
      <c r="F163" s="312">
        <f t="shared" si="184"/>
        <v>14567.5</v>
      </c>
      <c r="G163" s="222">
        <f t="shared" si="185"/>
        <v>9.7594197497528512E-2</v>
      </c>
      <c r="H163" s="222"/>
      <c r="I163" s="222"/>
      <c r="J163" s="222"/>
      <c r="K163" s="222">
        <f t="shared" ref="K163:K168" si="203">G163</f>
        <v>9.7594197497528512E-2</v>
      </c>
      <c r="L163" s="222"/>
      <c r="M163" s="222"/>
      <c r="N163" s="222"/>
      <c r="O163" s="222">
        <f t="shared" ca="1" si="187"/>
        <v>9.2648224177487942E-2</v>
      </c>
      <c r="P163" s="291">
        <f t="shared" si="171"/>
        <v>6.3982802726228277E-2</v>
      </c>
      <c r="Q163" s="292">
        <f t="shared" si="172"/>
        <v>43376.406999999999</v>
      </c>
      <c r="R163" s="222">
        <f t="shared" si="188"/>
        <v>1.1297258584721888E-3</v>
      </c>
      <c r="S163" s="293">
        <v>1</v>
      </c>
      <c r="T163" s="222">
        <f t="shared" si="182"/>
        <v>1.1297258584721888E-3</v>
      </c>
      <c r="Y163" s="222">
        <f t="shared" ref="Y163:Y168" si="204">AB163</f>
        <v>6.4380618314723692E-2</v>
      </c>
      <c r="Z163" s="217">
        <f t="shared" si="190"/>
        <v>14567.5</v>
      </c>
      <c r="AA163" s="222">
        <f t="shared" si="191"/>
        <v>9.7196381909033097E-2</v>
      </c>
      <c r="AB163" s="222">
        <f t="shared" si="192"/>
        <v>6.4380618314723692E-2</v>
      </c>
      <c r="AC163" s="222">
        <f t="shared" si="193"/>
        <v>3.3611394771300235E-2</v>
      </c>
      <c r="AD163" s="222">
        <f t="shared" si="194"/>
        <v>3.9781558849541487E-4</v>
      </c>
      <c r="AE163" s="222">
        <f t="shared" si="195"/>
        <v>1.5825724244995326E-7</v>
      </c>
      <c r="AF163" s="217">
        <f t="shared" si="196"/>
        <v>3.3611394771300235E-2</v>
      </c>
      <c r="AG163" s="293">
        <f t="shared" si="197"/>
        <v>1.5825724244995326E-7</v>
      </c>
      <c r="AH163" s="217">
        <f t="shared" si="198"/>
        <v>3.321357918280482E-2</v>
      </c>
      <c r="AI163" s="217">
        <f t="shared" si="199"/>
        <v>1.2682875776011873</v>
      </c>
      <c r="AJ163" s="217">
        <f t="shared" si="200"/>
        <v>0.51025632255787379</v>
      </c>
      <c r="AK163" s="217">
        <f t="shared" si="178"/>
        <v>-2.7190325553064703E-2</v>
      </c>
      <c r="AL163" s="217">
        <f t="shared" si="179"/>
        <v>-0.10100281765490959</v>
      </c>
      <c r="AM163" s="217">
        <f t="shared" si="180"/>
        <v>-5.054438547220453E-2</v>
      </c>
      <c r="AN163" s="222">
        <f t="shared" si="201"/>
        <v>25.056109565662148</v>
      </c>
      <c r="AO163" s="222">
        <f t="shared" si="201"/>
        <v>25.056115273934704</v>
      </c>
      <c r="AP163" s="222">
        <f t="shared" si="201"/>
        <v>25.056136504472803</v>
      </c>
      <c r="AQ163" s="222">
        <f t="shared" si="201"/>
        <v>25.056215466016905</v>
      </c>
      <c r="AR163" s="222">
        <f t="shared" si="201"/>
        <v>25.05650913904725</v>
      </c>
      <c r="AS163" s="222">
        <f t="shared" si="201"/>
        <v>25.057601307410252</v>
      </c>
      <c r="AT163" s="222">
        <f t="shared" si="201"/>
        <v>25.061662298081295</v>
      </c>
      <c r="AU163" s="222">
        <f t="shared" si="202"/>
        <v>25.076752451146774</v>
      </c>
      <c r="AV163" s="222"/>
    </row>
    <row r="164" spans="1:72" ht="12.95" customHeight="1">
      <c r="A164" s="324" t="s">
        <v>528</v>
      </c>
      <c r="B164" s="325" t="s">
        <v>83</v>
      </c>
      <c r="C164" s="326">
        <v>58447.477379999997</v>
      </c>
      <c r="D164" s="326">
        <v>9.0000000000000006E-5</v>
      </c>
      <c r="E164" s="297">
        <f t="shared" si="170"/>
        <v>14711.262942482374</v>
      </c>
      <c r="F164" s="312">
        <f t="shared" si="184"/>
        <v>14711</v>
      </c>
      <c r="G164" s="222">
        <f t="shared" si="185"/>
        <v>9.6329747000709176E-2</v>
      </c>
      <c r="K164" s="222">
        <f t="shared" si="203"/>
        <v>9.6329747000709176E-2</v>
      </c>
      <c r="O164" s="222">
        <f t="shared" ca="1" si="187"/>
        <v>9.3098628426256796E-2</v>
      </c>
      <c r="P164" s="291">
        <f t="shared" si="171"/>
        <v>6.5514609909118948E-2</v>
      </c>
      <c r="Q164" s="292">
        <f t="shared" si="172"/>
        <v>43428.977379999997</v>
      </c>
      <c r="R164" s="222">
        <f t="shared" si="188"/>
        <v>9.4957267397349982E-4</v>
      </c>
      <c r="S164" s="293">
        <v>1</v>
      </c>
      <c r="T164" s="222">
        <f t="shared" si="182"/>
        <v>9.4957267397349982E-4</v>
      </c>
      <c r="Y164" s="222">
        <f t="shared" si="204"/>
        <v>6.5575391523136239E-2</v>
      </c>
      <c r="Z164" s="217">
        <f t="shared" si="190"/>
        <v>14711</v>
      </c>
      <c r="AA164" s="222">
        <f t="shared" si="191"/>
        <v>9.6268965386691885E-2</v>
      </c>
      <c r="AB164" s="222">
        <f t="shared" si="192"/>
        <v>6.5575391523136239E-2</v>
      </c>
      <c r="AC164" s="222">
        <f t="shared" si="193"/>
        <v>3.0815137091590228E-2</v>
      </c>
      <c r="AD164" s="222">
        <f t="shared" si="194"/>
        <v>6.0781614017291208E-5</v>
      </c>
      <c r="AE164" s="222">
        <f t="shared" si="195"/>
        <v>3.6944046025469712E-9</v>
      </c>
      <c r="AF164" s="217">
        <f t="shared" si="196"/>
        <v>3.0815137091590228E-2</v>
      </c>
      <c r="AG164" s="293">
        <f t="shared" si="197"/>
        <v>3.6944046025469712E-9</v>
      </c>
      <c r="AH164" s="217">
        <f t="shared" si="198"/>
        <v>3.0754355477572944E-2</v>
      </c>
      <c r="AI164" s="217">
        <f t="shared" si="199"/>
        <v>1.2693880579943893</v>
      </c>
      <c r="AJ164" s="217">
        <f t="shared" si="200"/>
        <v>0.46138007968318484</v>
      </c>
      <c r="AK164" s="217">
        <f t="shared" si="178"/>
        <v>-1.2149580602078207E-2</v>
      </c>
      <c r="AL164" s="217">
        <f t="shared" si="179"/>
        <v>-4.5070123124206322E-2</v>
      </c>
      <c r="AM164" s="217">
        <f t="shared" si="180"/>
        <v>-2.253887698972868E-2</v>
      </c>
      <c r="AN164" s="222">
        <f t="shared" si="201"/>
        <v>25.098556045731371</v>
      </c>
      <c r="AO164" s="222">
        <f t="shared" si="201"/>
        <v>25.098558626114485</v>
      </c>
      <c r="AP164" s="222">
        <f t="shared" si="201"/>
        <v>25.098568200663173</v>
      </c>
      <c r="AQ164" s="222">
        <f t="shared" si="201"/>
        <v>25.098603727136503</v>
      </c>
      <c r="AR164" s="222">
        <f t="shared" si="201"/>
        <v>25.098735548149193</v>
      </c>
      <c r="AS164" s="222">
        <f t="shared" si="201"/>
        <v>25.099224664992857</v>
      </c>
      <c r="AT164" s="222">
        <f t="shared" si="201"/>
        <v>25.101039445229659</v>
      </c>
      <c r="AU164" s="222">
        <f t="shared" si="202"/>
        <v>25.107771996181494</v>
      </c>
    </row>
    <row r="165" spans="1:72" ht="12.95" customHeight="1">
      <c r="A165" s="327" t="s">
        <v>528</v>
      </c>
      <c r="B165" s="328" t="s">
        <v>83</v>
      </c>
      <c r="C165" s="329">
        <v>58447.477379999997</v>
      </c>
      <c r="D165" s="329">
        <v>9.0000000000000006E-5</v>
      </c>
      <c r="E165" s="297">
        <f t="shared" si="170"/>
        <v>14711.262942482374</v>
      </c>
      <c r="F165" s="312">
        <f t="shared" si="184"/>
        <v>14711</v>
      </c>
      <c r="G165" s="222">
        <f t="shared" si="185"/>
        <v>9.6329747000709176E-2</v>
      </c>
      <c r="K165" s="222">
        <f t="shared" si="203"/>
        <v>9.6329747000709176E-2</v>
      </c>
      <c r="O165" s="222">
        <f t="shared" ca="1" si="187"/>
        <v>9.3098628426256796E-2</v>
      </c>
      <c r="P165" s="291">
        <f t="shared" si="171"/>
        <v>6.5514609909118948E-2</v>
      </c>
      <c r="Q165" s="292">
        <f t="shared" si="172"/>
        <v>43428.977379999997</v>
      </c>
      <c r="R165" s="222">
        <f t="shared" si="188"/>
        <v>9.4957267397349982E-4</v>
      </c>
      <c r="S165" s="293">
        <v>1</v>
      </c>
      <c r="T165" s="222">
        <f t="shared" si="182"/>
        <v>9.4957267397349982E-4</v>
      </c>
      <c r="Y165" s="222">
        <f t="shared" si="204"/>
        <v>6.5575391523136239E-2</v>
      </c>
      <c r="Z165" s="217">
        <f t="shared" si="190"/>
        <v>14711</v>
      </c>
      <c r="AA165" s="222">
        <f t="shared" si="191"/>
        <v>9.6268965386691885E-2</v>
      </c>
      <c r="AB165" s="222">
        <f t="shared" si="192"/>
        <v>6.5575391523136239E-2</v>
      </c>
      <c r="AC165" s="222">
        <f t="shared" si="193"/>
        <v>3.0815137091590228E-2</v>
      </c>
      <c r="AD165" s="222">
        <f t="shared" si="194"/>
        <v>6.0781614017291208E-5</v>
      </c>
      <c r="AE165" s="222">
        <f t="shared" si="195"/>
        <v>3.6944046025469712E-9</v>
      </c>
      <c r="AF165" s="217">
        <f t="shared" si="196"/>
        <v>3.0815137091590228E-2</v>
      </c>
      <c r="AG165" s="293">
        <f t="shared" si="197"/>
        <v>3.6944046025469712E-9</v>
      </c>
      <c r="AH165" s="217">
        <f t="shared" si="198"/>
        <v>3.0754355477572944E-2</v>
      </c>
      <c r="AI165" s="217">
        <f t="shared" si="199"/>
        <v>1.2693880579943893</v>
      </c>
      <c r="AJ165" s="217">
        <f t="shared" si="200"/>
        <v>0.46138007968318484</v>
      </c>
      <c r="AK165" s="217">
        <f t="shared" si="178"/>
        <v>-1.2149580602078207E-2</v>
      </c>
      <c r="AL165" s="217">
        <f t="shared" si="179"/>
        <v>-4.5070123124206322E-2</v>
      </c>
      <c r="AM165" s="217">
        <f t="shared" si="180"/>
        <v>-2.253887698972868E-2</v>
      </c>
      <c r="AN165" s="222">
        <f t="shared" si="201"/>
        <v>25.098556045731371</v>
      </c>
      <c r="AO165" s="222">
        <f t="shared" si="201"/>
        <v>25.098558626114485</v>
      </c>
      <c r="AP165" s="222">
        <f t="shared" si="201"/>
        <v>25.098568200663173</v>
      </c>
      <c r="AQ165" s="222">
        <f t="shared" si="201"/>
        <v>25.098603727136503</v>
      </c>
      <c r="AR165" s="222">
        <f t="shared" si="201"/>
        <v>25.098735548149193</v>
      </c>
      <c r="AS165" s="222">
        <f t="shared" si="201"/>
        <v>25.099224664992857</v>
      </c>
      <c r="AT165" s="222">
        <f t="shared" si="201"/>
        <v>25.101039445229659</v>
      </c>
      <c r="AU165" s="222">
        <f t="shared" si="202"/>
        <v>25.107771996181494</v>
      </c>
    </row>
    <row r="166" spans="1:72" ht="12.95" customHeight="1">
      <c r="A166" s="305" t="s">
        <v>527</v>
      </c>
      <c r="C166" s="296">
        <v>58833.792999999998</v>
      </c>
      <c r="D166" s="296">
        <v>1E-3</v>
      </c>
      <c r="E166" s="297">
        <f t="shared" si="170"/>
        <v>15765.753287029183</v>
      </c>
      <c r="F166" s="312">
        <f t="shared" si="184"/>
        <v>15765.5</v>
      </c>
      <c r="G166" s="222">
        <f t="shared" si="185"/>
        <v>9.2792443501821253E-2</v>
      </c>
      <c r="K166" s="222">
        <f t="shared" si="203"/>
        <v>9.2792443501821253E-2</v>
      </c>
      <c r="O166" s="222">
        <f t="shared" ca="1" si="187"/>
        <v>9.6408393445955476E-2</v>
      </c>
      <c r="P166" s="291">
        <f t="shared" si="171"/>
        <v>7.7491212659835468E-2</v>
      </c>
      <c r="Q166" s="292">
        <f t="shared" si="172"/>
        <v>43815.292999999998</v>
      </c>
      <c r="R166" s="222">
        <f t="shared" si="188"/>
        <v>2.3412766527973702E-4</v>
      </c>
      <c r="S166" s="293">
        <v>1</v>
      </c>
      <c r="T166" s="222">
        <f t="shared" si="182"/>
        <v>2.3412766527973702E-4</v>
      </c>
      <c r="Y166" s="222">
        <f t="shared" si="204"/>
        <v>8.1434975685410957E-2</v>
      </c>
      <c r="Z166" s="217">
        <f t="shared" si="190"/>
        <v>15765.5</v>
      </c>
      <c r="AA166" s="222">
        <f t="shared" si="191"/>
        <v>8.8848680476245764E-2</v>
      </c>
      <c r="AB166" s="222">
        <f t="shared" si="192"/>
        <v>8.1434975685410957E-2</v>
      </c>
      <c r="AC166" s="222">
        <f t="shared" si="193"/>
        <v>1.5301230841985786E-2</v>
      </c>
      <c r="AD166" s="222">
        <f t="shared" si="194"/>
        <v>3.9437630255754891E-3</v>
      </c>
      <c r="AE166" s="222">
        <f t="shared" si="195"/>
        <v>1.5553266801896336E-5</v>
      </c>
      <c r="AF166" s="217">
        <f t="shared" si="196"/>
        <v>1.5301230841985786E-2</v>
      </c>
      <c r="AG166" s="293">
        <f t="shared" si="197"/>
        <v>1.5553266801896336E-5</v>
      </c>
      <c r="AH166" s="217">
        <f t="shared" si="198"/>
        <v>1.1357467816410295E-2</v>
      </c>
      <c r="AI166" s="217">
        <f t="shared" si="199"/>
        <v>1.2520872619412342</v>
      </c>
      <c r="AJ166" s="217">
        <f t="shared" si="200"/>
        <v>7.1394864694764359E-2</v>
      </c>
      <c r="AK166" s="217">
        <f t="shared" si="178"/>
        <v>9.5757769740979118E-2</v>
      </c>
      <c r="AL166" s="217">
        <f t="shared" si="179"/>
        <v>0.36302433113447768</v>
      </c>
      <c r="AM166" s="217">
        <f t="shared" si="180"/>
        <v>0.1835321979966818</v>
      </c>
      <c r="AN166" s="222">
        <f t="shared" si="201"/>
        <v>25.409358016609794</v>
      </c>
      <c r="AO166" s="222">
        <f t="shared" si="201"/>
        <v>25.409341176124389</v>
      </c>
      <c r="AP166" s="222">
        <f t="shared" si="201"/>
        <v>25.409276258788864</v>
      </c>
      <c r="AQ166" s="222">
        <f t="shared" si="201"/>
        <v>25.409026024194599</v>
      </c>
      <c r="AR166" s="222">
        <f t="shared" si="201"/>
        <v>25.408061619545808</v>
      </c>
      <c r="AS166" s="222">
        <f t="shared" si="201"/>
        <v>25.40434724907654</v>
      </c>
      <c r="AT166" s="222">
        <f t="shared" si="201"/>
        <v>25.390076785846663</v>
      </c>
      <c r="AU166" s="222">
        <f t="shared" si="202"/>
        <v>25.335717015269402</v>
      </c>
      <c r="AV166" s="222"/>
    </row>
    <row r="167" spans="1:72" ht="12.95" customHeight="1">
      <c r="A167" s="305" t="s">
        <v>526</v>
      </c>
      <c r="C167" s="296">
        <v>59161.8537</v>
      </c>
      <c r="D167" s="296">
        <v>2.9999999999999997E-4</v>
      </c>
      <c r="E167" s="297">
        <f t="shared" si="170"/>
        <v>16661.230515144551</v>
      </c>
      <c r="F167" s="297">
        <f>ROUND(2*E167,0)/2</f>
        <v>16661</v>
      </c>
      <c r="G167" s="222">
        <f t="shared" si="185"/>
        <v>8.4449897003651131E-2</v>
      </c>
      <c r="K167" s="222">
        <f t="shared" si="203"/>
        <v>8.4449897003651131E-2</v>
      </c>
      <c r="O167" s="222">
        <f t="shared" ca="1" si="187"/>
        <v>9.9219104280607109E-2</v>
      </c>
      <c r="P167" s="291">
        <f t="shared" si="171"/>
        <v>8.8657504857432817E-2</v>
      </c>
      <c r="Q167" s="292">
        <f t="shared" si="172"/>
        <v>44143.3537</v>
      </c>
      <c r="R167" s="222">
        <f t="shared" si="188"/>
        <v>1.7703963851205327E-5</v>
      </c>
      <c r="S167" s="293">
        <v>1</v>
      </c>
      <c r="T167" s="222">
        <f t="shared" si="182"/>
        <v>1.7703963851205327E-5</v>
      </c>
      <c r="Y167" s="222">
        <f t="shared" si="204"/>
        <v>9.0047220022874866E-2</v>
      </c>
      <c r="Z167" s="217">
        <f t="shared" si="190"/>
        <v>16661</v>
      </c>
      <c r="AA167" s="222">
        <f t="shared" si="191"/>
        <v>8.3060181838209082E-2</v>
      </c>
      <c r="AB167" s="222">
        <f t="shared" si="192"/>
        <v>9.0047220022874866E-2</v>
      </c>
      <c r="AC167" s="222">
        <f t="shared" si="193"/>
        <v>-4.2076078537816863E-3</v>
      </c>
      <c r="AD167" s="222">
        <f t="shared" si="194"/>
        <v>1.3897151654420486E-3</v>
      </c>
      <c r="AE167" s="222">
        <f t="shared" si="195"/>
        <v>1.9313082410596207E-6</v>
      </c>
      <c r="AF167" s="217">
        <f t="shared" si="196"/>
        <v>-4.2076078537816863E-3</v>
      </c>
      <c r="AG167" s="293">
        <f t="shared" si="197"/>
        <v>1.9313082410596207E-6</v>
      </c>
      <c r="AH167" s="217">
        <f t="shared" si="198"/>
        <v>-5.5973230192237402E-3</v>
      </c>
      <c r="AI167" s="217">
        <f t="shared" si="199"/>
        <v>1.207642605860159</v>
      </c>
      <c r="AJ167" s="217">
        <f t="shared" si="200"/>
        <v>-0.25462322299725981</v>
      </c>
      <c r="AK167" s="217">
        <f t="shared" si="178"/>
        <v>0.17205256850857362</v>
      </c>
      <c r="AL167" s="217">
        <f t="shared" si="179"/>
        <v>0.69193805251656604</v>
      </c>
      <c r="AM167" s="217">
        <f t="shared" si="180"/>
        <v>0.36046709778591091</v>
      </c>
      <c r="AN167" s="222">
        <f t="shared" si="201"/>
        <v>25.66647991492998</v>
      </c>
      <c r="AO167" s="222">
        <f t="shared" si="201"/>
        <v>25.666462592380515</v>
      </c>
      <c r="AP167" s="222">
        <f t="shared" si="201"/>
        <v>25.66638797844578</v>
      </c>
      <c r="AQ167" s="222">
        <f t="shared" si="201"/>
        <v>25.666066629200653</v>
      </c>
      <c r="AR167" s="222">
        <f t="shared" si="201"/>
        <v>25.664683329602532</v>
      </c>
      <c r="AS167" s="222">
        <f t="shared" si="201"/>
        <v>25.658741473590315</v>
      </c>
      <c r="AT167" s="222">
        <f t="shared" si="201"/>
        <v>25.633445895877045</v>
      </c>
      <c r="AU167" s="222">
        <f t="shared" si="202"/>
        <v>25.529291946130687</v>
      </c>
      <c r="BQ167" s="217" t="s">
        <v>519</v>
      </c>
      <c r="BT167" s="217">
        <v>59566.498845999995</v>
      </c>
    </row>
    <row r="168" spans="1:72" ht="12.95" customHeight="1">
      <c r="A168" s="305" t="s">
        <v>529</v>
      </c>
      <c r="C168" s="296">
        <v>59518.857000000004</v>
      </c>
      <c r="D168" s="296">
        <v>4.0000000000000002E-4</v>
      </c>
      <c r="E168" s="297">
        <f>+(C168-C$7)/C$8</f>
        <v>17635.709706074886</v>
      </c>
      <c r="F168" s="297">
        <f>ROUND(2*E168,0)/2</f>
        <v>17635.5</v>
      </c>
      <c r="G168" s="222">
        <f>+C168-(C$7+F168*C$8)</f>
        <v>7.6826433505630121E-2</v>
      </c>
      <c r="K168" s="222">
        <f t="shared" si="203"/>
        <v>7.6826433505630121E-2</v>
      </c>
      <c r="O168" s="222">
        <f ca="1">+C$11+C$12*F168</f>
        <v>0.10227777285499909</v>
      </c>
      <c r="P168" s="291">
        <f>+D$11+D$12*F168+D$13*F168^2</f>
        <v>0.101847804735025</v>
      </c>
      <c r="Q168" s="292">
        <f>+C168-15018.5</f>
        <v>44500.357000000004</v>
      </c>
      <c r="R168" s="222">
        <f>+(P168-G168)^2</f>
        <v>6.2606901819918981E-4</v>
      </c>
      <c r="S168" s="293">
        <v>1</v>
      </c>
      <c r="T168" s="222">
        <f>+S168*R168</f>
        <v>6.2606901819918981E-4</v>
      </c>
      <c r="Y168" s="222">
        <f t="shared" si="204"/>
        <v>9.9628846027413911E-2</v>
      </c>
      <c r="Z168" s="217">
        <f>F168</f>
        <v>17635.5</v>
      </c>
      <c r="AA168" s="222">
        <f>AB$3+AB$4*Z168+AB$5*Z168^2+AH168</f>
        <v>7.9045392213241208E-2</v>
      </c>
      <c r="AB168" s="222">
        <f>IF(S168&lt;&gt;0,G168-AH168, -9999)</f>
        <v>9.9628846027413911E-2</v>
      </c>
      <c r="AC168" s="222">
        <f>+G168-P168</f>
        <v>-2.5021371229394879E-2</v>
      </c>
      <c r="AD168" s="222">
        <f>IF(S168&lt;&gt;0,G168-AA168, -9999)</f>
        <v>-2.2189587076110878E-3</v>
      </c>
      <c r="AE168" s="222">
        <f>+(G168-AA168)^2*S168</f>
        <v>4.9237777460830691E-6</v>
      </c>
      <c r="AF168" s="217">
        <f>IF(S168&lt;&gt;0,G168-P168, -9999)</f>
        <v>-2.5021371229394879E-2</v>
      </c>
      <c r="AG168" s="293">
        <f>+(G168-AA168)^2</f>
        <v>4.9237777460830691E-6</v>
      </c>
      <c r="AH168" s="217">
        <f>$AB$6*($AB$11/AI168*AJ168+$AB$12)</f>
        <v>-2.2802412521783791E-2</v>
      </c>
      <c r="AI168" s="217">
        <f>1+$AB$7*COS(AL168)</f>
        <v>1.1415821147092446</v>
      </c>
      <c r="AJ168" s="217">
        <f>SIN(AL168+RADIANS($AB$9))</f>
        <v>-0.55099769110319141</v>
      </c>
      <c r="AK168" s="217">
        <f t="shared" si="178"/>
        <v>0.22950390605227847</v>
      </c>
      <c r="AL168" s="217">
        <f t="shared" si="179"/>
        <v>1.0180393005163346</v>
      </c>
      <c r="AM168" s="217">
        <f t="shared" si="180"/>
        <v>0.558072336941561</v>
      </c>
      <c r="AN168" s="222">
        <f t="shared" si="201"/>
        <v>25.933535078550303</v>
      </c>
      <c r="AO168" s="222">
        <f t="shared" si="201"/>
        <v>25.933527366152532</v>
      </c>
      <c r="AP168" s="222">
        <f t="shared" si="201"/>
        <v>25.933486283123621</v>
      </c>
      <c r="AQ168" s="222">
        <f t="shared" si="201"/>
        <v>25.933267468017682</v>
      </c>
      <c r="AR168" s="222">
        <f t="shared" si="201"/>
        <v>25.932102852217465</v>
      </c>
      <c r="AS168" s="222">
        <f t="shared" si="201"/>
        <v>25.925927612146122</v>
      </c>
      <c r="AT168" s="222">
        <f t="shared" si="201"/>
        <v>25.893805459838962</v>
      </c>
      <c r="AU168" s="222">
        <f>RADIANS($AB$9)+$AB$18*(F168-AB$15)</f>
        <v>25.739943839066832</v>
      </c>
    </row>
    <row r="169" spans="1:72" ht="12.95" customHeight="1">
      <c r="A169" s="214" t="s">
        <v>530</v>
      </c>
      <c r="B169" s="215" t="s">
        <v>146</v>
      </c>
      <c r="C169" s="331">
        <v>58394.906999999999</v>
      </c>
      <c r="D169" s="332">
        <v>1.4999999999999999E-2</v>
      </c>
      <c r="E169" s="297">
        <f t="shared" ref="E169:E173" si="205">+(C169-C$7)/C$8</f>
        <v>14567.766393937032</v>
      </c>
      <c r="F169" s="297">
        <f t="shared" ref="F169:F173" si="206">ROUND(2*E169,0)/2</f>
        <v>14568</v>
      </c>
      <c r="G169" s="222">
        <f t="shared" ref="G169:G173" si="207">+C169-(C$7+F169*C$8)</f>
        <v>-8.5582264000549912E-2</v>
      </c>
      <c r="O169" s="222">
        <f t="shared" ref="O169:O173" ca="1" si="208">+C$11+C$12*F169</f>
        <v>9.2649793530271113E-2</v>
      </c>
      <c r="P169" s="291">
        <f t="shared" ref="P169:P173" si="209">+D$11+D$12*F169+D$13*F169^2</f>
        <v>6.3988099270229498E-2</v>
      </c>
      <c r="Q169" s="292">
        <f t="shared" ref="Q169:Q173" si="210">+C169-15018.5</f>
        <v>43376.406999999999</v>
      </c>
      <c r="R169" s="222">
        <f t="shared" ref="R169:R173" si="211">+(P169-G169)^2</f>
        <v>2.237129356895292E-2</v>
      </c>
      <c r="S169" s="293">
        <v>1</v>
      </c>
      <c r="T169" s="222">
        <f t="shared" ref="T169:T173" si="212">+S169*R169</f>
        <v>2.237129356895292E-2</v>
      </c>
      <c r="U169" s="222">
        <f>G169</f>
        <v>-8.5582264000549912E-2</v>
      </c>
      <c r="Y169" s="222">
        <f t="shared" ref="Y169:Y173" si="213">AB169</f>
        <v>-0.11878737990599554</v>
      </c>
      <c r="Z169" s="217">
        <f t="shared" ref="Z169:Z173" si="214">F169</f>
        <v>14568</v>
      </c>
      <c r="AA169" s="222">
        <f t="shared" ref="AA169:AA173" si="215">AB$3+AB$4*Z169+AB$5*Z169^2+AH169</f>
        <v>9.7193215175675127E-2</v>
      </c>
      <c r="AB169" s="222">
        <f t="shared" ref="AB169:AB173" si="216">IF(S169&lt;&gt;0,G169-AH169, -9999)</f>
        <v>-0.11878737990599554</v>
      </c>
      <c r="AC169" s="222">
        <f t="shared" ref="AC169:AC173" si="217">+G169-P169</f>
        <v>-0.14957036327077941</v>
      </c>
      <c r="AD169" s="222">
        <f t="shared" ref="AD169:AD173" si="218">IF(S169&lt;&gt;0,G169-AA169, -9999)</f>
        <v>-0.18277547917622505</v>
      </c>
      <c r="AE169" s="222">
        <f t="shared" ref="AE169:AE173" si="219">+(G169-AA169)^2*S169</f>
        <v>3.3406875788098679E-2</v>
      </c>
      <c r="AF169" s="217">
        <f t="shared" ref="AF169:AF173" si="220">IF(S169&lt;&gt;0,G169-P169, -9999)</f>
        <v>-0.14957036327077941</v>
      </c>
      <c r="AG169" s="293">
        <f t="shared" ref="AG169:AG173" si="221">+(G169-AA169)^2</f>
        <v>3.3406875788098679E-2</v>
      </c>
      <c r="AH169" s="217">
        <f t="shared" ref="AH169:AH173" si="222">$AB$6*($AB$11/AI169*AJ169+$AB$12)</f>
        <v>3.3205115905445629E-2</v>
      </c>
      <c r="AI169" s="217">
        <f t="shared" ref="AI169:AI173" si="223">1+$AB$7*COS(AL169)</f>
        <v>1.2682928664159692</v>
      </c>
      <c r="AJ169" s="217">
        <f t="shared" ref="AJ169:AJ173" si="224">SIN(AL169+RADIANS($AB$9))</f>
        <v>0.51008886831979561</v>
      </c>
      <c r="AK169" s="217">
        <f t="shared" ref="AK169:AK173" si="225">$AB$7*SIN(AL169)</f>
        <v>-2.7138090004599855E-2</v>
      </c>
      <c r="AL169" s="217">
        <f t="shared" ref="AL169:AL173" si="226">2*ATAN(AM169)</f>
        <v>-0.10080811973446817</v>
      </c>
      <c r="AM169" s="217">
        <f t="shared" ref="AM169:AM173" si="227">SQRT((1+$AB$7)/(1-$AB$7))*TAN(AN169/2)</f>
        <v>-5.0446788291110489E-2</v>
      </c>
      <c r="AN169" s="222">
        <f t="shared" ref="AN169:AN173" si="228">$AU169+$AB$7*SIN(AO169)</f>
        <v>25.056257390935677</v>
      </c>
      <c r="AO169" s="222">
        <f t="shared" ref="AO169:AO173" si="229">$AU169+$AB$7*SIN(AP169)</f>
        <v>25.056263088560065</v>
      </c>
      <c r="AP169" s="222">
        <f t="shared" ref="AP169:AP173" si="230">$AU169+$AB$7*SIN(AQ169)</f>
        <v>25.056284279254683</v>
      </c>
      <c r="AQ169" s="222">
        <f t="shared" ref="AQ169:AQ173" si="231">$AU169+$AB$7*SIN(AR169)</f>
        <v>25.056363091719021</v>
      </c>
      <c r="AR169" s="222">
        <f t="shared" ref="AR169:AR173" si="232">$AU169+$AB$7*SIN(AS169)</f>
        <v>25.056656206991285</v>
      </c>
      <c r="AS169" s="222">
        <f t="shared" ref="AS169:AS173" si="233">$AU169+$AB$7*SIN(AT169)</f>
        <v>25.057746288995833</v>
      </c>
      <c r="AT169" s="222">
        <f t="shared" ref="AT169:AT173" si="234">$AU169+$AB$7*SIN(AU169)</f>
        <v>25.061799480145162</v>
      </c>
      <c r="AU169" s="222">
        <f t="shared" ref="AU169:AU173" si="235">RADIANS($AB$9)+$AB$18*(F169-AB$15)</f>
        <v>25.076860533185222</v>
      </c>
    </row>
    <row r="170" spans="1:72" ht="12.95" customHeight="1">
      <c r="A170" s="214" t="s">
        <v>531</v>
      </c>
      <c r="B170" s="215" t="s">
        <v>83</v>
      </c>
      <c r="C170" s="331">
        <v>59251.975200000219</v>
      </c>
      <c r="D170" s="332" t="s">
        <v>115</v>
      </c>
      <c r="E170" s="297">
        <f t="shared" si="205"/>
        <v>16907.226914633407</v>
      </c>
      <c r="F170" s="297">
        <f t="shared" si="206"/>
        <v>16907</v>
      </c>
      <c r="G170" s="222">
        <f t="shared" si="207"/>
        <v>8.3130839222576469E-2</v>
      </c>
      <c r="K170" s="222">
        <f t="shared" ref="K170:K173" si="236">G170</f>
        <v>8.3130839222576469E-2</v>
      </c>
      <c r="O170" s="222">
        <f t="shared" ca="1" si="208"/>
        <v>9.9991225849925147E-2</v>
      </c>
      <c r="P170" s="291">
        <f t="shared" si="209"/>
        <v>9.1885055566117951E-2</v>
      </c>
      <c r="Q170" s="292">
        <f t="shared" si="210"/>
        <v>44233.475200000219</v>
      </c>
      <c r="R170" s="222">
        <f t="shared" si="211"/>
        <v>7.66363037895288E-5</v>
      </c>
      <c r="S170" s="293">
        <v>1</v>
      </c>
      <c r="T170" s="222">
        <f t="shared" si="212"/>
        <v>7.66363037895288E-5</v>
      </c>
      <c r="Y170" s="222">
        <f t="shared" si="213"/>
        <v>9.3249670520449454E-2</v>
      </c>
      <c r="Z170" s="217">
        <f t="shared" si="214"/>
        <v>16907</v>
      </c>
      <c r="AA170" s="222">
        <f t="shared" si="215"/>
        <v>8.1766224268244966E-2</v>
      </c>
      <c r="AB170" s="222">
        <f t="shared" si="216"/>
        <v>9.3249670520449454E-2</v>
      </c>
      <c r="AC170" s="222">
        <f t="shared" si="217"/>
        <v>-8.7542163435414821E-3</v>
      </c>
      <c r="AD170" s="222">
        <f t="shared" si="218"/>
        <v>1.3646149543315028E-3</v>
      </c>
      <c r="AE170" s="222">
        <f t="shared" si="219"/>
        <v>1.8621739735851696E-6</v>
      </c>
      <c r="AF170" s="217">
        <f t="shared" si="220"/>
        <v>-8.7542163435414821E-3</v>
      </c>
      <c r="AG170" s="293">
        <f t="shared" si="221"/>
        <v>1.8621739735851696E-6</v>
      </c>
      <c r="AH170" s="217">
        <f t="shared" si="222"/>
        <v>-1.011883129787298E-2</v>
      </c>
      <c r="AI170" s="217">
        <f t="shared" si="223"/>
        <v>1.1921432174678388</v>
      </c>
      <c r="AJ170" s="217">
        <f t="shared" si="224"/>
        <v>-0.33651485385334262</v>
      </c>
      <c r="AK170" s="217">
        <f t="shared" si="225"/>
        <v>0.18920497371872019</v>
      </c>
      <c r="AL170" s="217">
        <f t="shared" si="226"/>
        <v>0.77769343140734415</v>
      </c>
      <c r="AM170" s="217">
        <f t="shared" si="227"/>
        <v>0.40970740306467757</v>
      </c>
      <c r="AN170" s="222">
        <f t="shared" si="228"/>
        <v>25.735295463650694</v>
      </c>
      <c r="AO170" s="222">
        <f t="shared" si="229"/>
        <v>25.735280239046411</v>
      </c>
      <c r="AP170" s="222">
        <f t="shared" si="230"/>
        <v>25.735211715150172</v>
      </c>
      <c r="AQ170" s="222">
        <f t="shared" si="231"/>
        <v>25.734903338274513</v>
      </c>
      <c r="AR170" s="222">
        <f t="shared" si="232"/>
        <v>25.73351636303066</v>
      </c>
      <c r="AS170" s="222">
        <f t="shared" si="233"/>
        <v>25.727294406693503</v>
      </c>
      <c r="AT170" s="222">
        <f t="shared" si="234"/>
        <v>25.699695665920892</v>
      </c>
      <c r="AU170" s="222">
        <f t="shared" si="235"/>
        <v>25.582468309047353</v>
      </c>
      <c r="AV170" s="222"/>
    </row>
    <row r="171" spans="1:72" ht="12.95" customHeight="1">
      <c r="A171" s="214" t="s">
        <v>531</v>
      </c>
      <c r="B171" s="215" t="s">
        <v>83</v>
      </c>
      <c r="C171" s="331">
        <v>59252.157999999821</v>
      </c>
      <c r="D171" s="332" t="s">
        <v>115</v>
      </c>
      <c r="E171" s="297">
        <f t="shared" si="205"/>
        <v>16907.725887039865</v>
      </c>
      <c r="F171" s="297">
        <f t="shared" si="206"/>
        <v>16907.5</v>
      </c>
      <c r="G171" s="222">
        <f t="shared" si="207"/>
        <v>8.2754377319361083E-2</v>
      </c>
      <c r="K171" s="222">
        <f t="shared" si="236"/>
        <v>8.2754377319361083E-2</v>
      </c>
      <c r="O171" s="222">
        <f t="shared" ca="1" si="208"/>
        <v>9.9992795202708318E-2</v>
      </c>
      <c r="P171" s="291">
        <f t="shared" si="209"/>
        <v>9.1891685895265918E-2</v>
      </c>
      <c r="Q171" s="292">
        <f t="shared" si="210"/>
        <v>44233.657999999821</v>
      </c>
      <c r="R171" s="222">
        <f t="shared" si="211"/>
        <v>8.3490408011304039E-5</v>
      </c>
      <c r="S171" s="293">
        <v>1</v>
      </c>
      <c r="T171" s="222">
        <f t="shared" si="212"/>
        <v>8.3490408011304039E-5</v>
      </c>
      <c r="Y171" s="222">
        <f t="shared" si="213"/>
        <v>9.2882297237472766E-2</v>
      </c>
      <c r="Z171" s="217">
        <f t="shared" si="214"/>
        <v>16907.5</v>
      </c>
      <c r="AA171" s="222">
        <f t="shared" si="215"/>
        <v>8.1763765977154235E-2</v>
      </c>
      <c r="AB171" s="222">
        <f t="shared" si="216"/>
        <v>9.2882297237472766E-2</v>
      </c>
      <c r="AC171" s="222">
        <f t="shared" si="217"/>
        <v>-9.1373085759048345E-3</v>
      </c>
      <c r="AD171" s="222">
        <f t="shared" si="218"/>
        <v>9.9061134220684854E-4</v>
      </c>
      <c r="AE171" s="222">
        <f t="shared" si="219"/>
        <v>9.8131083130885409E-7</v>
      </c>
      <c r="AF171" s="217">
        <f t="shared" si="220"/>
        <v>-9.1373085759048345E-3</v>
      </c>
      <c r="AG171" s="293">
        <f t="shared" si="221"/>
        <v>9.8131083130885409E-7</v>
      </c>
      <c r="AH171" s="217">
        <f t="shared" si="222"/>
        <v>-1.0127919918111683E-2</v>
      </c>
      <c r="AI171" s="217">
        <f t="shared" si="223"/>
        <v>1.1921106670536687</v>
      </c>
      <c r="AJ171" s="217">
        <f t="shared" si="224"/>
        <v>-0.33667683899708162</v>
      </c>
      <c r="AK171" s="217">
        <f t="shared" si="225"/>
        <v>0.18923802393543751</v>
      </c>
      <c r="AL171" s="217">
        <f t="shared" si="226"/>
        <v>0.77786545421813214</v>
      </c>
      <c r="AM171" s="217">
        <f t="shared" si="227"/>
        <v>0.40980785589816593</v>
      </c>
      <c r="AN171" s="222">
        <f t="shared" si="228"/>
        <v>25.735434417172701</v>
      </c>
      <c r="AO171" s="222">
        <f t="shared" si="229"/>
        <v>25.735419197358084</v>
      </c>
      <c r="AP171" s="222">
        <f t="shared" si="230"/>
        <v>25.735350688470493</v>
      </c>
      <c r="AQ171" s="222">
        <f t="shared" si="231"/>
        <v>25.735042349669182</v>
      </c>
      <c r="AR171" s="222">
        <f t="shared" si="232"/>
        <v>25.733655413321355</v>
      </c>
      <c r="AS171" s="222">
        <f t="shared" si="233"/>
        <v>25.727433043317891</v>
      </c>
      <c r="AT171" s="222">
        <f t="shared" si="234"/>
        <v>25.699829994811225</v>
      </c>
      <c r="AU171" s="222">
        <f t="shared" si="235"/>
        <v>25.582576391085802</v>
      </c>
    </row>
    <row r="172" spans="1:72" ht="12.95" customHeight="1">
      <c r="A172" s="214" t="s">
        <v>532</v>
      </c>
      <c r="B172" s="215" t="s">
        <v>83</v>
      </c>
      <c r="C172" s="331">
        <v>59570.327700000002</v>
      </c>
      <c r="D172" s="332">
        <v>4.0000000000000002E-4</v>
      </c>
      <c r="E172" s="297">
        <f t="shared" si="205"/>
        <v>17776.2045589029</v>
      </c>
      <c r="F172" s="297">
        <f t="shared" si="206"/>
        <v>17776</v>
      </c>
      <c r="G172" s="222">
        <f t="shared" si="207"/>
        <v>7.4940752005204558E-2</v>
      </c>
      <c r="K172" s="222">
        <f t="shared" si="236"/>
        <v>7.4940752005204558E-2</v>
      </c>
      <c r="O172" s="222">
        <f t="shared" ca="1" si="208"/>
        <v>0.10271876098706895</v>
      </c>
      <c r="P172" s="291">
        <f t="shared" si="209"/>
        <v>0.10383884888003278</v>
      </c>
      <c r="Q172" s="292">
        <f t="shared" si="210"/>
        <v>44551.827700000002</v>
      </c>
      <c r="R172" s="222">
        <f t="shared" si="211"/>
        <v>8.3510000298695668E-4</v>
      </c>
      <c r="S172" s="293">
        <v>1</v>
      </c>
      <c r="T172" s="222">
        <f t="shared" si="212"/>
        <v>8.3510000298695668E-4</v>
      </c>
      <c r="Y172" s="222">
        <f t="shared" si="213"/>
        <v>0.10003968037882661</v>
      </c>
      <c r="Z172" s="217">
        <f t="shared" si="214"/>
        <v>17776</v>
      </c>
      <c r="AA172" s="222">
        <f t="shared" si="215"/>
        <v>7.8739920506410724E-2</v>
      </c>
      <c r="AB172" s="222">
        <f t="shared" si="216"/>
        <v>0.10003968037882661</v>
      </c>
      <c r="AC172" s="222">
        <f t="shared" si="217"/>
        <v>-2.8898096874828222E-2</v>
      </c>
      <c r="AD172" s="222">
        <f t="shared" si="218"/>
        <v>-3.7991685012061654E-3</v>
      </c>
      <c r="AE172" s="222">
        <f t="shared" si="219"/>
        <v>1.4433681300557102E-5</v>
      </c>
      <c r="AF172" s="217">
        <f t="shared" si="220"/>
        <v>-2.8898096874828222E-2</v>
      </c>
      <c r="AG172" s="293">
        <f t="shared" si="221"/>
        <v>1.4433681300557102E-5</v>
      </c>
      <c r="AH172" s="217">
        <f t="shared" si="222"/>
        <v>-2.5098928373622056E-2</v>
      </c>
      <c r="AI172" s="217">
        <f t="shared" si="223"/>
        <v>1.1313663728992509</v>
      </c>
      <c r="AJ172" s="217">
        <f t="shared" si="224"/>
        <v>-0.58711517463574736</v>
      </c>
      <c r="AK172" s="217">
        <f t="shared" si="225"/>
        <v>0.23550034855619587</v>
      </c>
      <c r="AL172" s="217">
        <f t="shared" si="226"/>
        <v>1.0619705061600124</v>
      </c>
      <c r="AM172" s="217">
        <f t="shared" si="227"/>
        <v>0.58724126671432397</v>
      </c>
      <c r="AN172" s="222">
        <f t="shared" si="228"/>
        <v>25.970758310861633</v>
      </c>
      <c r="AO172" s="222">
        <f t="shared" si="229"/>
        <v>25.970751891416764</v>
      </c>
      <c r="AP172" s="222">
        <f t="shared" si="230"/>
        <v>25.970716305325602</v>
      </c>
      <c r="AQ172" s="222">
        <f t="shared" si="231"/>
        <v>25.970519059904493</v>
      </c>
      <c r="AR172" s="222">
        <f t="shared" si="232"/>
        <v>25.969426556804855</v>
      </c>
      <c r="AS172" s="222">
        <f t="shared" si="233"/>
        <v>25.963399158108853</v>
      </c>
      <c r="AT172" s="222">
        <f t="shared" si="234"/>
        <v>25.930830469582062</v>
      </c>
      <c r="AU172" s="222">
        <f t="shared" si="235"/>
        <v>25.770314891870864</v>
      </c>
    </row>
    <row r="173" spans="1:72" ht="12.95" customHeight="1">
      <c r="A173" s="214" t="s">
        <v>532</v>
      </c>
      <c r="B173" s="215" t="s">
        <v>83</v>
      </c>
      <c r="C173" s="331">
        <v>59570.513899999998</v>
      </c>
      <c r="D173" s="332">
        <v>1.4E-3</v>
      </c>
      <c r="E173" s="297">
        <f t="shared" si="205"/>
        <v>17776.712811978847</v>
      </c>
      <c r="F173" s="297">
        <f t="shared" si="206"/>
        <v>17776.5</v>
      </c>
      <c r="G173" s="222">
        <f t="shared" si="207"/>
        <v>7.7964290503587108E-2</v>
      </c>
      <c r="K173" s="222">
        <f t="shared" si="236"/>
        <v>7.7964290503587108E-2</v>
      </c>
      <c r="O173" s="222">
        <f t="shared" ca="1" si="208"/>
        <v>0.10272033033985212</v>
      </c>
      <c r="P173" s="291">
        <f t="shared" si="209"/>
        <v>0.10384597463952591</v>
      </c>
      <c r="Q173" s="292">
        <f t="shared" si="210"/>
        <v>44552.013899999998</v>
      </c>
      <c r="R173" s="222">
        <f t="shared" si="211"/>
        <v>6.6986157371250632E-4</v>
      </c>
      <c r="S173" s="293">
        <v>1</v>
      </c>
      <c r="T173" s="222">
        <f t="shared" si="212"/>
        <v>6.6986157371250632E-4</v>
      </c>
      <c r="Y173" s="222">
        <f t="shared" si="213"/>
        <v>0.10307129466930053</v>
      </c>
      <c r="Z173" s="217">
        <f t="shared" si="214"/>
        <v>17776.5</v>
      </c>
      <c r="AA173" s="222">
        <f t="shared" si="215"/>
        <v>7.8738970473812495E-2</v>
      </c>
      <c r="AB173" s="222">
        <f t="shared" si="216"/>
        <v>0.10307129466930053</v>
      </c>
      <c r="AC173" s="222">
        <f t="shared" si="217"/>
        <v>-2.5881684135938804E-2</v>
      </c>
      <c r="AD173" s="222">
        <f t="shared" si="218"/>
        <v>-7.7467997022538648E-4</v>
      </c>
      <c r="AE173" s="222">
        <f t="shared" si="219"/>
        <v>6.0012905626840571E-7</v>
      </c>
      <c r="AF173" s="217">
        <f t="shared" si="220"/>
        <v>-2.5881684135938804E-2</v>
      </c>
      <c r="AG173" s="293">
        <f t="shared" si="221"/>
        <v>6.0012905626840571E-7</v>
      </c>
      <c r="AH173" s="217">
        <f t="shared" si="222"/>
        <v>-2.5107004165713414E-2</v>
      </c>
      <c r="AI173" s="217">
        <f t="shared" si="223"/>
        <v>1.1313298855620968</v>
      </c>
      <c r="AJ173" s="217">
        <f t="shared" si="224"/>
        <v>-0.58724058289270686</v>
      </c>
      <c r="AK173" s="217">
        <f t="shared" si="225"/>
        <v>0.23552069814995316</v>
      </c>
      <c r="AL173" s="217">
        <f t="shared" si="226"/>
        <v>1.062125434850933</v>
      </c>
      <c r="AM173" s="217">
        <f t="shared" si="227"/>
        <v>0.58734544955741042</v>
      </c>
      <c r="AN173" s="222">
        <f t="shared" si="228"/>
        <v>25.97089017952711</v>
      </c>
      <c r="AO173" s="222">
        <f t="shared" si="229"/>
        <v>25.970883764477122</v>
      </c>
      <c r="AP173" s="222">
        <f t="shared" si="230"/>
        <v>25.970848197536622</v>
      </c>
      <c r="AQ173" s="222">
        <f t="shared" si="231"/>
        <v>25.970651029364721</v>
      </c>
      <c r="AR173" s="222">
        <f t="shared" si="232"/>
        <v>25.969558794045096</v>
      </c>
      <c r="AS173" s="222">
        <f t="shared" si="233"/>
        <v>25.96353199279049</v>
      </c>
      <c r="AT173" s="222">
        <f t="shared" si="234"/>
        <v>25.930961970414021</v>
      </c>
      <c r="AU173" s="222">
        <f t="shared" si="235"/>
        <v>25.770422973909312</v>
      </c>
    </row>
    <row r="174" spans="1:72" ht="12.95" customHeight="1">
      <c r="A174" s="216" t="s">
        <v>533</v>
      </c>
      <c r="B174" s="330" t="s">
        <v>146</v>
      </c>
      <c r="C174" s="333">
        <v>59505.911500000002</v>
      </c>
      <c r="D174" s="334">
        <v>5.0000000000000001E-4</v>
      </c>
      <c r="E174" s="297">
        <f t="shared" ref="E174" si="237">+(C174-C$7)/C$8</f>
        <v>17600.373561097542</v>
      </c>
      <c r="F174" s="297">
        <f t="shared" ref="F174" si="238">ROUND(2*E174,0)/2</f>
        <v>17600.5</v>
      </c>
      <c r="G174" s="222">
        <f t="shared" ref="G174" si="239">+C174-(C$7+F174*C$8)</f>
        <v>-4.6321261499542743E-2</v>
      </c>
      <c r="O174" s="222">
        <f t="shared" ref="O174" ca="1" si="240">+C$11+C$12*F174</f>
        <v>0.10216791816017742</v>
      </c>
      <c r="P174" s="291">
        <f t="shared" ref="P174" si="241">+D$11+D$12*F174+D$13*F174^2</f>
        <v>0.1013553170246479</v>
      </c>
      <c r="Q174" s="292">
        <f t="shared" ref="Q174" si="242">+C174-15018.5</f>
        <v>44487.411500000002</v>
      </c>
      <c r="R174" s="222">
        <f t="shared" ref="R174" si="243">+(P174-G174)^2</f>
        <v>2.1808371844611443E-2</v>
      </c>
      <c r="S174" s="293">
        <v>1</v>
      </c>
      <c r="T174" s="222">
        <f t="shared" ref="T174" si="244">+S174*R174</f>
        <v>2.1808371844611443E-2</v>
      </c>
      <c r="U174" s="222">
        <f>G174</f>
        <v>-4.6321261499542743E-2</v>
      </c>
      <c r="Y174" s="222">
        <f t="shared" ref="Y174" si="245">AB174</f>
        <v>-2.4099213955210832E-2</v>
      </c>
      <c r="Z174" s="217">
        <f t="shared" ref="Z174" si="246">F174</f>
        <v>17600.5</v>
      </c>
      <c r="AA174" s="222">
        <f t="shared" ref="AA174" si="247">AB$3+AB$4*Z174+AB$5*Z174^2+AH174</f>
        <v>7.9133269480315988E-2</v>
      </c>
      <c r="AB174" s="222">
        <f t="shared" ref="AB174" si="248">IF(S174&lt;&gt;0,G174-AH174, -9999)</f>
        <v>-2.4099213955210832E-2</v>
      </c>
      <c r="AC174" s="222">
        <f t="shared" ref="AC174" si="249">+G174-P174</f>
        <v>-0.14767657852419064</v>
      </c>
      <c r="AD174" s="222">
        <f t="shared" ref="AD174" si="250">IF(S174&lt;&gt;0,G174-AA174, -9999)</f>
        <v>-0.12545453097985873</v>
      </c>
      <c r="AE174" s="222">
        <f t="shared" ref="AE174" si="251">+(G174-AA174)^2*S174</f>
        <v>1.5738839343376335E-2</v>
      </c>
      <c r="AF174" s="217">
        <f t="shared" ref="AF174" si="252">IF(S174&lt;&gt;0,G174-P174, -9999)</f>
        <v>-0.14767657852419064</v>
      </c>
      <c r="AG174" s="293">
        <f t="shared" ref="AG174" si="253">+(G174-AA174)^2</f>
        <v>1.5738839343376335E-2</v>
      </c>
      <c r="AH174" s="217">
        <f t="shared" ref="AH174" si="254">$AB$6*($AB$11/AI174*AJ174+$AB$12)</f>
        <v>-2.2222047544331911E-2</v>
      </c>
      <c r="AI174" s="217">
        <f t="shared" ref="AI174" si="255">1+$AB$7*COS(AL174)</f>
        <v>1.1441132271457681</v>
      </c>
      <c r="AJ174" s="217">
        <f t="shared" ref="AJ174" si="256">SIN(AL174+RADIANS($AB$9))</f>
        <v>-0.54172896492470246</v>
      </c>
      <c r="AK174" s="217">
        <f t="shared" ref="AK174" si="257">$AB$7*SIN(AL174)</f>
        <v>0.22792304811147779</v>
      </c>
      <c r="AL174" s="217">
        <f t="shared" ref="AL174" si="258">2*ATAN(AM174)</f>
        <v>1.0069726741128255</v>
      </c>
      <c r="AM174" s="217">
        <f t="shared" ref="AM174" si="259">SQRT((1+$AB$7)/(1-$AB$7))*TAN(AN174/2)</f>
        <v>0.55083796830359089</v>
      </c>
      <c r="AN174" s="222">
        <f t="shared" ref="AN174" si="260">$AU174+$AB$7*SIN(AO174)</f>
        <v>25.924210428373932</v>
      </c>
      <c r="AO174" s="222">
        <f t="shared" ref="AO174" si="261">$AU174+$AB$7*SIN(AP174)</f>
        <v>25.924202377285521</v>
      </c>
      <c r="AP174" s="222">
        <f t="shared" ref="AP174" si="262">$AU174+$AB$7*SIN(AQ174)</f>
        <v>25.92415989676558</v>
      </c>
      <c r="AQ174" s="222">
        <f t="shared" ref="AQ174" si="263">$AU174+$AB$7*SIN(AR174)</f>
        <v>25.923935784066241</v>
      </c>
      <c r="AR174" s="222">
        <f t="shared" ref="AR174" si="264">$AU174+$AB$7*SIN(AS174)</f>
        <v>25.922754281968547</v>
      </c>
      <c r="AS174" s="222">
        <f t="shared" ref="AS174" si="265">$AU174+$AB$7*SIN(AT174)</f>
        <v>25.916548617639769</v>
      </c>
      <c r="AT174" s="222">
        <f t="shared" ref="AT174" si="266">$AU174+$AB$7*SIN(AU174)</f>
        <v>25.884559826914717</v>
      </c>
      <c r="AU174" s="222">
        <f t="shared" ref="AU174" si="267">RADIANS($AB$9)+$AB$18*(F174-AB$15)</f>
        <v>25.732378096375438</v>
      </c>
    </row>
    <row r="175" spans="1:72" ht="12.95" customHeight="1">
      <c r="C175" s="296"/>
      <c r="D175" s="296"/>
      <c r="P175" s="257"/>
      <c r="AA175" s="222"/>
      <c r="AB175" s="222"/>
      <c r="AC175" s="222"/>
      <c r="AD175" s="222"/>
      <c r="AE175" s="222"/>
      <c r="AG175" s="293"/>
      <c r="AN175" s="222"/>
      <c r="AO175" s="222"/>
      <c r="AP175" s="222"/>
      <c r="AQ175" s="222"/>
      <c r="AR175" s="222"/>
      <c r="AS175" s="222"/>
      <c r="AT175" s="222"/>
      <c r="AU175" s="222"/>
    </row>
    <row r="176" spans="1:72" ht="12.95" customHeight="1">
      <c r="C176" s="296"/>
      <c r="D176" s="296"/>
      <c r="P176" s="257"/>
      <c r="AA176" s="222"/>
      <c r="AB176" s="222"/>
      <c r="AC176" s="222"/>
      <c r="AD176" s="222"/>
      <c r="AE176" s="222"/>
      <c r="AG176" s="293"/>
      <c r="AN176" s="222"/>
      <c r="AO176" s="222"/>
      <c r="AP176" s="222"/>
      <c r="AQ176" s="222"/>
      <c r="AR176" s="222"/>
      <c r="AS176" s="222"/>
      <c r="AT176" s="222"/>
      <c r="AU176" s="222"/>
    </row>
    <row r="177" spans="3:48" ht="12.95" customHeight="1">
      <c r="C177" s="296"/>
      <c r="D177" s="296"/>
      <c r="P177" s="257"/>
      <c r="AA177" s="222"/>
      <c r="AB177" s="222"/>
      <c r="AC177" s="222"/>
      <c r="AD177" s="222"/>
      <c r="AE177" s="222"/>
      <c r="AG177" s="293"/>
      <c r="AN177" s="222"/>
      <c r="AO177" s="222"/>
      <c r="AP177" s="222"/>
      <c r="AQ177" s="222"/>
      <c r="AR177" s="222"/>
      <c r="AS177" s="222"/>
      <c r="AT177" s="222"/>
      <c r="AU177" s="222"/>
      <c r="AV177" s="222"/>
    </row>
    <row r="178" spans="3:48" ht="12.95" customHeight="1">
      <c r="C178" s="296"/>
      <c r="D178" s="296"/>
      <c r="P178" s="257"/>
      <c r="AA178" s="222"/>
      <c r="AB178" s="222"/>
      <c r="AC178" s="222"/>
      <c r="AD178" s="222"/>
      <c r="AE178" s="222"/>
      <c r="AG178" s="293"/>
      <c r="AN178" s="222"/>
      <c r="AO178" s="222"/>
      <c r="AP178" s="222"/>
      <c r="AQ178" s="222"/>
      <c r="AR178" s="222"/>
      <c r="AS178" s="222"/>
      <c r="AT178" s="222"/>
      <c r="AU178" s="222"/>
    </row>
    <row r="179" spans="3:48" ht="12.95" customHeight="1">
      <c r="C179" s="296"/>
      <c r="D179" s="296"/>
      <c r="P179" s="257"/>
      <c r="AA179" s="222"/>
      <c r="AB179" s="222"/>
      <c r="AC179" s="222"/>
      <c r="AD179" s="222"/>
      <c r="AE179" s="222"/>
      <c r="AG179" s="293"/>
      <c r="AN179" s="222"/>
      <c r="AO179" s="222"/>
      <c r="AP179" s="222"/>
      <c r="AQ179" s="222"/>
      <c r="AR179" s="222"/>
      <c r="AS179" s="222"/>
      <c r="AT179" s="222"/>
      <c r="AU179" s="222"/>
    </row>
    <row r="180" spans="3:48" ht="12.95" customHeight="1">
      <c r="C180" s="296"/>
      <c r="D180" s="296"/>
      <c r="P180" s="257"/>
      <c r="AA180" s="222"/>
      <c r="AB180" s="222"/>
      <c r="AC180" s="222"/>
      <c r="AD180" s="222"/>
      <c r="AE180" s="222"/>
      <c r="AG180" s="293"/>
      <c r="AN180" s="222"/>
      <c r="AO180" s="222"/>
      <c r="AP180" s="222"/>
      <c r="AQ180" s="222"/>
      <c r="AR180" s="222"/>
      <c r="AS180" s="222"/>
      <c r="AT180" s="222"/>
      <c r="AU180" s="222"/>
      <c r="AV180" s="222"/>
    </row>
    <row r="181" spans="3:48" ht="12.95" customHeight="1">
      <c r="C181" s="296"/>
      <c r="D181" s="296"/>
      <c r="P181" s="257"/>
      <c r="AA181" s="222"/>
      <c r="AB181" s="222"/>
      <c r="AC181" s="222"/>
      <c r="AD181" s="222"/>
      <c r="AE181" s="222"/>
      <c r="AG181" s="293"/>
      <c r="AN181" s="222"/>
      <c r="AO181" s="222"/>
      <c r="AP181" s="222"/>
      <c r="AQ181" s="222"/>
      <c r="AR181" s="222"/>
      <c r="AS181" s="222"/>
      <c r="AT181" s="222"/>
      <c r="AU181" s="222"/>
    </row>
    <row r="182" spans="3:48" ht="12.95" customHeight="1">
      <c r="C182" s="296"/>
      <c r="D182" s="296"/>
      <c r="P182" s="257"/>
      <c r="AA182" s="222"/>
      <c r="AB182" s="222"/>
      <c r="AC182" s="222"/>
      <c r="AD182" s="222"/>
      <c r="AE182" s="222"/>
      <c r="AG182" s="293"/>
      <c r="AN182" s="222"/>
      <c r="AO182" s="222"/>
      <c r="AP182" s="222"/>
      <c r="AQ182" s="222"/>
      <c r="AR182" s="222"/>
      <c r="AS182" s="222"/>
      <c r="AT182" s="222"/>
      <c r="AU182" s="222"/>
    </row>
    <row r="183" spans="3:48" ht="12.95" customHeight="1">
      <c r="C183" s="296"/>
      <c r="D183" s="296"/>
      <c r="P183" s="257"/>
      <c r="AA183" s="222"/>
      <c r="AB183" s="222"/>
      <c r="AC183" s="222"/>
      <c r="AD183" s="222"/>
      <c r="AE183" s="222"/>
      <c r="AG183" s="293"/>
      <c r="AN183" s="222"/>
      <c r="AO183" s="222"/>
      <c r="AP183" s="222"/>
      <c r="AQ183" s="222"/>
      <c r="AR183" s="222"/>
      <c r="AS183" s="222"/>
      <c r="AT183" s="222"/>
      <c r="AU183" s="222"/>
    </row>
    <row r="184" spans="3:48" ht="12.95" customHeight="1">
      <c r="C184" s="296"/>
      <c r="D184" s="296"/>
      <c r="P184" s="257"/>
      <c r="AA184" s="222"/>
      <c r="AB184" s="222"/>
      <c r="AC184" s="222"/>
      <c r="AD184" s="222"/>
      <c r="AE184" s="222"/>
      <c r="AG184" s="293"/>
      <c r="AN184" s="222"/>
      <c r="AO184" s="222"/>
      <c r="AP184" s="222"/>
      <c r="AQ184" s="222"/>
      <c r="AR184" s="222"/>
      <c r="AS184" s="222"/>
      <c r="AT184" s="222"/>
      <c r="AU184" s="222"/>
    </row>
    <row r="185" spans="3:48" ht="12.95" customHeight="1">
      <c r="C185" s="296"/>
      <c r="D185" s="296"/>
      <c r="P185" s="257"/>
      <c r="AA185" s="222"/>
      <c r="AB185" s="222"/>
      <c r="AC185" s="222"/>
      <c r="AD185" s="222"/>
      <c r="AE185" s="222"/>
      <c r="AG185" s="293"/>
      <c r="AN185" s="222"/>
      <c r="AO185" s="222"/>
      <c r="AP185" s="222"/>
      <c r="AQ185" s="222"/>
      <c r="AR185" s="222"/>
      <c r="AS185" s="222"/>
      <c r="AT185" s="222"/>
      <c r="AU185" s="222"/>
    </row>
    <row r="186" spans="3:48" ht="12.95" customHeight="1">
      <c r="C186" s="296"/>
      <c r="D186" s="296"/>
      <c r="P186" s="257"/>
      <c r="AA186" s="222"/>
      <c r="AB186" s="222"/>
      <c r="AC186" s="222"/>
      <c r="AD186" s="222"/>
      <c r="AE186" s="222"/>
      <c r="AG186" s="293"/>
      <c r="AN186" s="222"/>
      <c r="AO186" s="222"/>
      <c r="AP186" s="222"/>
      <c r="AQ186" s="222"/>
      <c r="AR186" s="222"/>
      <c r="AS186" s="222"/>
      <c r="AT186" s="222"/>
      <c r="AU186" s="222"/>
    </row>
    <row r="187" spans="3:48" ht="12.95" customHeight="1">
      <c r="C187" s="296"/>
      <c r="D187" s="296"/>
      <c r="P187" s="257"/>
      <c r="AA187" s="222"/>
      <c r="AB187" s="222"/>
      <c r="AC187" s="222"/>
      <c r="AD187" s="222"/>
      <c r="AE187" s="222"/>
      <c r="AG187" s="293"/>
      <c r="AN187" s="222"/>
      <c r="AO187" s="222"/>
      <c r="AP187" s="222"/>
      <c r="AQ187" s="222"/>
      <c r="AR187" s="222"/>
      <c r="AS187" s="222"/>
      <c r="AT187" s="222"/>
      <c r="AU187" s="222"/>
    </row>
    <row r="188" spans="3:48" ht="12.95" customHeight="1">
      <c r="C188" s="296"/>
      <c r="D188" s="296"/>
      <c r="P188" s="257"/>
      <c r="AA188" s="222"/>
      <c r="AB188" s="222"/>
      <c r="AC188" s="222"/>
      <c r="AD188" s="222"/>
      <c r="AE188" s="222"/>
      <c r="AG188" s="293"/>
      <c r="AN188" s="222"/>
      <c r="AO188" s="222"/>
      <c r="AP188" s="222"/>
      <c r="AQ188" s="222"/>
      <c r="AR188" s="222"/>
      <c r="AS188" s="222"/>
      <c r="AT188" s="222"/>
      <c r="AU188" s="222"/>
    </row>
    <row r="189" spans="3:48" ht="12.95" customHeight="1">
      <c r="C189" s="296"/>
      <c r="D189" s="296"/>
      <c r="P189" s="257"/>
      <c r="AA189" s="222"/>
      <c r="AB189" s="222"/>
      <c r="AC189" s="222"/>
      <c r="AD189" s="222"/>
      <c r="AE189" s="222"/>
      <c r="AG189" s="293"/>
      <c r="AN189" s="222"/>
      <c r="AO189" s="222"/>
      <c r="AP189" s="222"/>
      <c r="AQ189" s="222"/>
      <c r="AR189" s="222"/>
      <c r="AS189" s="222"/>
      <c r="AT189" s="222"/>
      <c r="AU189" s="222"/>
    </row>
    <row r="190" spans="3:48" ht="12.95" customHeight="1">
      <c r="C190" s="296"/>
      <c r="D190" s="296"/>
      <c r="P190" s="257"/>
      <c r="AA190" s="222"/>
      <c r="AB190" s="222"/>
      <c r="AC190" s="222"/>
      <c r="AD190" s="222"/>
      <c r="AE190" s="222"/>
      <c r="AG190" s="293"/>
      <c r="AN190" s="222"/>
      <c r="AO190" s="222"/>
      <c r="AP190" s="222"/>
      <c r="AQ190" s="222"/>
      <c r="AR190" s="222"/>
      <c r="AS190" s="222"/>
      <c r="AT190" s="222"/>
      <c r="AU190" s="222"/>
    </row>
    <row r="191" spans="3:48" ht="12.95" customHeight="1">
      <c r="C191" s="296"/>
      <c r="D191" s="296"/>
      <c r="P191" s="257"/>
      <c r="AA191" s="222"/>
      <c r="AB191" s="222"/>
      <c r="AC191" s="222"/>
      <c r="AD191" s="222"/>
      <c r="AE191" s="222"/>
      <c r="AG191" s="293"/>
      <c r="AN191" s="222"/>
      <c r="AO191" s="222"/>
      <c r="AP191" s="222"/>
      <c r="AQ191" s="222"/>
      <c r="AR191" s="222"/>
      <c r="AS191" s="222"/>
      <c r="AT191" s="222"/>
      <c r="AU191" s="222"/>
    </row>
    <row r="192" spans="3:48" ht="12.95" customHeight="1">
      <c r="C192" s="296"/>
      <c r="D192" s="296"/>
      <c r="P192" s="257"/>
      <c r="AA192" s="222"/>
      <c r="AB192" s="222"/>
      <c r="AC192" s="222"/>
      <c r="AD192" s="222"/>
      <c r="AE192" s="222"/>
      <c r="AG192" s="293"/>
      <c r="AN192" s="222"/>
      <c r="AO192" s="222"/>
      <c r="AP192" s="222"/>
      <c r="AQ192" s="222"/>
      <c r="AR192" s="222"/>
      <c r="AS192" s="222"/>
      <c r="AT192" s="222"/>
      <c r="AU192" s="222"/>
    </row>
    <row r="193" spans="3:48" ht="12.95" customHeight="1">
      <c r="C193" s="296"/>
      <c r="D193" s="296"/>
      <c r="P193" s="257"/>
      <c r="AA193" s="222"/>
      <c r="AB193" s="222"/>
      <c r="AC193" s="222"/>
      <c r="AD193" s="222"/>
      <c r="AE193" s="222"/>
      <c r="AG193" s="293"/>
      <c r="AN193" s="222"/>
      <c r="AO193" s="222"/>
      <c r="AP193" s="222"/>
      <c r="AQ193" s="222"/>
      <c r="AR193" s="222"/>
      <c r="AS193" s="222"/>
      <c r="AT193" s="222"/>
      <c r="AU193" s="222"/>
    </row>
    <row r="194" spans="3:48" ht="12.95" customHeight="1">
      <c r="C194" s="296"/>
      <c r="D194" s="296"/>
      <c r="P194" s="257"/>
      <c r="AA194" s="222"/>
      <c r="AB194" s="222"/>
      <c r="AC194" s="222"/>
      <c r="AD194" s="222"/>
      <c r="AE194" s="222"/>
      <c r="AG194" s="293"/>
      <c r="AN194" s="222"/>
      <c r="AO194" s="222"/>
      <c r="AP194" s="222"/>
      <c r="AQ194" s="222"/>
      <c r="AR194" s="222"/>
      <c r="AS194" s="222"/>
      <c r="AT194" s="222"/>
      <c r="AU194" s="222"/>
      <c r="AV194" s="222"/>
    </row>
    <row r="195" spans="3:48" ht="12.95" customHeight="1">
      <c r="C195" s="296"/>
      <c r="D195" s="296"/>
      <c r="P195" s="257"/>
      <c r="AA195" s="222"/>
      <c r="AB195" s="222"/>
      <c r="AC195" s="222"/>
      <c r="AD195" s="222"/>
      <c r="AE195" s="222"/>
      <c r="AG195" s="293"/>
      <c r="AN195" s="222"/>
      <c r="AO195" s="222"/>
      <c r="AP195" s="222"/>
      <c r="AQ195" s="222"/>
      <c r="AR195" s="222"/>
      <c r="AS195" s="222"/>
      <c r="AT195" s="222"/>
      <c r="AU195" s="222"/>
      <c r="AV195" s="222"/>
    </row>
    <row r="196" spans="3:48" ht="12.95" customHeight="1">
      <c r="C196" s="296"/>
      <c r="D196" s="296"/>
      <c r="P196" s="257"/>
      <c r="AA196" s="222"/>
      <c r="AB196" s="222"/>
      <c r="AC196" s="222"/>
      <c r="AD196" s="222"/>
      <c r="AE196" s="222"/>
      <c r="AG196" s="293"/>
      <c r="AN196" s="222"/>
      <c r="AO196" s="222"/>
      <c r="AP196" s="222"/>
      <c r="AQ196" s="222"/>
      <c r="AR196" s="222"/>
      <c r="AS196" s="222"/>
      <c r="AT196" s="222"/>
      <c r="AU196" s="222"/>
      <c r="AV196" s="222"/>
    </row>
    <row r="197" spans="3:48" ht="12.95" customHeight="1">
      <c r="C197" s="296"/>
      <c r="D197" s="296"/>
      <c r="P197" s="257"/>
      <c r="AA197" s="222"/>
      <c r="AB197" s="222"/>
      <c r="AC197" s="222"/>
      <c r="AD197" s="222"/>
      <c r="AE197" s="222"/>
      <c r="AG197" s="293"/>
      <c r="AN197" s="222"/>
      <c r="AO197" s="222"/>
      <c r="AP197" s="222"/>
      <c r="AQ197" s="222"/>
      <c r="AR197" s="222"/>
      <c r="AS197" s="222"/>
      <c r="AT197" s="222"/>
      <c r="AU197" s="222"/>
    </row>
    <row r="198" spans="3:48" ht="12.95" customHeight="1">
      <c r="C198" s="296"/>
      <c r="D198" s="296"/>
      <c r="P198" s="257"/>
      <c r="AA198" s="222"/>
      <c r="AB198" s="222"/>
      <c r="AC198" s="222"/>
      <c r="AD198" s="222"/>
      <c r="AE198" s="222"/>
      <c r="AG198" s="293"/>
      <c r="AN198" s="222"/>
      <c r="AO198" s="222"/>
      <c r="AP198" s="222"/>
      <c r="AQ198" s="222"/>
      <c r="AR198" s="222"/>
      <c r="AS198" s="222"/>
      <c r="AT198" s="222"/>
      <c r="AU198" s="222"/>
    </row>
    <row r="199" spans="3:48" ht="12.95" customHeight="1">
      <c r="C199" s="296"/>
      <c r="D199" s="296"/>
      <c r="P199" s="257"/>
      <c r="AA199" s="222"/>
      <c r="AB199" s="222"/>
      <c r="AC199" s="222"/>
      <c r="AD199" s="222"/>
      <c r="AE199" s="222"/>
      <c r="AG199" s="293"/>
      <c r="AN199" s="222"/>
      <c r="AO199" s="222"/>
      <c r="AP199" s="222"/>
      <c r="AQ199" s="222"/>
      <c r="AR199" s="222"/>
      <c r="AS199" s="222"/>
      <c r="AT199" s="222"/>
      <c r="AU199" s="222"/>
    </row>
    <row r="200" spans="3:48" ht="12.95" customHeight="1">
      <c r="C200" s="296"/>
      <c r="D200" s="296"/>
      <c r="P200" s="257"/>
      <c r="AA200" s="222"/>
      <c r="AB200" s="222"/>
      <c r="AC200" s="222"/>
      <c r="AD200" s="222"/>
      <c r="AE200" s="222"/>
      <c r="AG200" s="293"/>
      <c r="AN200" s="222"/>
      <c r="AO200" s="222"/>
      <c r="AP200" s="222"/>
      <c r="AQ200" s="222"/>
      <c r="AR200" s="222"/>
      <c r="AS200" s="222"/>
      <c r="AT200" s="222"/>
      <c r="AU200" s="222"/>
    </row>
    <row r="201" spans="3:48" ht="12.95" customHeight="1">
      <c r="C201" s="296"/>
      <c r="D201" s="296"/>
      <c r="P201" s="257"/>
      <c r="AA201" s="222"/>
      <c r="AB201" s="222"/>
      <c r="AC201" s="222"/>
      <c r="AD201" s="222"/>
      <c r="AE201" s="222"/>
      <c r="AG201" s="293"/>
      <c r="AN201" s="222"/>
      <c r="AO201" s="222"/>
      <c r="AP201" s="222"/>
      <c r="AQ201" s="222"/>
      <c r="AR201" s="222"/>
      <c r="AS201" s="222"/>
      <c r="AT201" s="222"/>
      <c r="AU201" s="222"/>
    </row>
    <row r="202" spans="3:48" ht="12.95" customHeight="1">
      <c r="C202" s="296"/>
      <c r="D202" s="296"/>
      <c r="P202" s="257"/>
      <c r="AA202" s="222"/>
      <c r="AB202" s="222"/>
      <c r="AC202" s="222"/>
      <c r="AD202" s="222"/>
      <c r="AE202" s="222"/>
      <c r="AG202" s="293"/>
      <c r="AN202" s="222"/>
      <c r="AO202" s="222"/>
      <c r="AP202" s="222"/>
      <c r="AQ202" s="222"/>
      <c r="AR202" s="222"/>
      <c r="AS202" s="222"/>
      <c r="AT202" s="222"/>
      <c r="AU202" s="222"/>
    </row>
    <row r="203" spans="3:48" ht="12.95" customHeight="1">
      <c r="C203" s="296"/>
      <c r="D203" s="296"/>
      <c r="P203" s="257"/>
      <c r="AA203" s="222"/>
      <c r="AB203" s="222"/>
      <c r="AC203" s="222"/>
      <c r="AD203" s="222"/>
      <c r="AE203" s="222"/>
      <c r="AG203" s="293"/>
      <c r="AN203" s="222"/>
      <c r="AO203" s="222"/>
      <c r="AP203" s="222"/>
      <c r="AQ203" s="222"/>
      <c r="AR203" s="222"/>
      <c r="AS203" s="222"/>
      <c r="AT203" s="222"/>
      <c r="AU203" s="222"/>
    </row>
    <row r="204" spans="3:48" ht="12.95" customHeight="1">
      <c r="C204" s="296"/>
      <c r="D204" s="296"/>
      <c r="P204" s="257"/>
      <c r="AA204" s="222"/>
      <c r="AB204" s="222"/>
      <c r="AC204" s="222"/>
      <c r="AD204" s="222"/>
      <c r="AE204" s="222"/>
      <c r="AG204" s="293"/>
      <c r="AN204" s="222"/>
      <c r="AO204" s="222"/>
      <c r="AP204" s="222"/>
      <c r="AQ204" s="222"/>
      <c r="AR204" s="222"/>
      <c r="AS204" s="222"/>
      <c r="AT204" s="222"/>
      <c r="AU204" s="222"/>
    </row>
    <row r="205" spans="3:48" ht="12.95" customHeight="1">
      <c r="C205" s="296"/>
      <c r="D205" s="296"/>
      <c r="P205" s="257"/>
      <c r="AA205" s="222"/>
      <c r="AB205" s="222"/>
      <c r="AC205" s="222"/>
      <c r="AD205" s="222"/>
      <c r="AE205" s="222"/>
      <c r="AG205" s="293"/>
      <c r="AN205" s="222"/>
      <c r="AO205" s="222"/>
      <c r="AP205" s="222"/>
      <c r="AQ205" s="222"/>
      <c r="AR205" s="222"/>
      <c r="AS205" s="222"/>
      <c r="AT205" s="222"/>
      <c r="AU205" s="222"/>
    </row>
    <row r="206" spans="3:48" ht="12.95" customHeight="1">
      <c r="C206" s="296"/>
      <c r="D206" s="296"/>
      <c r="P206" s="257"/>
      <c r="AA206" s="222"/>
      <c r="AB206" s="222"/>
      <c r="AC206" s="222"/>
      <c r="AD206" s="222"/>
      <c r="AE206" s="222"/>
      <c r="AG206" s="293"/>
      <c r="AN206" s="222"/>
      <c r="AO206" s="222"/>
      <c r="AP206" s="222"/>
      <c r="AQ206" s="222"/>
      <c r="AR206" s="222"/>
      <c r="AS206" s="222"/>
      <c r="AT206" s="222"/>
      <c r="AU206" s="222"/>
    </row>
    <row r="207" spans="3:48" ht="12.95" customHeight="1">
      <c r="C207" s="296"/>
      <c r="D207" s="296"/>
      <c r="P207" s="257"/>
      <c r="AA207" s="222"/>
      <c r="AB207" s="222"/>
      <c r="AC207" s="222"/>
      <c r="AD207" s="222"/>
      <c r="AE207" s="222"/>
      <c r="AG207" s="293"/>
      <c r="AN207" s="222"/>
      <c r="AO207" s="222"/>
      <c r="AP207" s="222"/>
      <c r="AQ207" s="222"/>
      <c r="AR207" s="222"/>
      <c r="AS207" s="222"/>
      <c r="AT207" s="222"/>
      <c r="AU207" s="222"/>
    </row>
    <row r="208" spans="3:48" ht="12.95" customHeight="1">
      <c r="C208" s="296"/>
      <c r="D208" s="296"/>
      <c r="P208" s="257"/>
      <c r="AA208" s="222"/>
      <c r="AB208" s="222"/>
      <c r="AC208" s="222"/>
      <c r="AD208" s="222"/>
      <c r="AE208" s="222"/>
      <c r="AG208" s="293"/>
      <c r="AN208" s="222"/>
      <c r="AO208" s="222"/>
      <c r="AP208" s="222"/>
      <c r="AQ208" s="222"/>
      <c r="AR208" s="222"/>
      <c r="AS208" s="222"/>
      <c r="AT208" s="222"/>
      <c r="AU208" s="222"/>
    </row>
    <row r="209" spans="3:48" ht="12.95" customHeight="1">
      <c r="C209" s="296"/>
      <c r="D209" s="296"/>
      <c r="P209" s="257"/>
      <c r="AA209" s="222"/>
      <c r="AB209" s="222"/>
      <c r="AC209" s="222"/>
      <c r="AD209" s="222"/>
      <c r="AE209" s="222"/>
      <c r="AG209" s="293"/>
      <c r="AN209" s="222"/>
      <c r="AO209" s="222"/>
      <c r="AP209" s="222"/>
      <c r="AQ209" s="222"/>
      <c r="AR209" s="222"/>
      <c r="AS209" s="222"/>
      <c r="AT209" s="222"/>
      <c r="AU209" s="222"/>
    </row>
    <row r="210" spans="3:48" ht="12.95" customHeight="1">
      <c r="C210" s="296"/>
      <c r="D210" s="296"/>
      <c r="P210" s="257"/>
      <c r="AA210" s="222"/>
      <c r="AB210" s="222"/>
      <c r="AC210" s="222"/>
      <c r="AD210" s="222"/>
      <c r="AE210" s="222"/>
      <c r="AG210" s="293"/>
      <c r="AN210" s="222"/>
      <c r="AO210" s="222"/>
      <c r="AP210" s="222"/>
      <c r="AQ210" s="222"/>
      <c r="AR210" s="222"/>
      <c r="AS210" s="222"/>
      <c r="AT210" s="222"/>
      <c r="AU210" s="222"/>
    </row>
    <row r="211" spans="3:48" ht="12.95" customHeight="1">
      <c r="C211" s="296"/>
      <c r="D211" s="296"/>
      <c r="P211" s="257"/>
      <c r="AA211" s="222"/>
      <c r="AB211" s="222"/>
      <c r="AC211" s="222"/>
      <c r="AD211" s="222"/>
      <c r="AE211" s="222"/>
      <c r="AG211" s="293"/>
      <c r="AN211" s="222"/>
      <c r="AO211" s="222"/>
      <c r="AP211" s="222"/>
      <c r="AQ211" s="222"/>
      <c r="AR211" s="222"/>
      <c r="AS211" s="222"/>
      <c r="AT211" s="222"/>
      <c r="AU211" s="222"/>
    </row>
    <row r="212" spans="3:48" ht="12.95" customHeight="1">
      <c r="C212" s="296"/>
      <c r="D212" s="296"/>
      <c r="P212" s="257"/>
      <c r="AA212" s="222"/>
      <c r="AB212" s="222"/>
      <c r="AC212" s="222"/>
      <c r="AD212" s="222"/>
      <c r="AE212" s="222"/>
      <c r="AG212" s="293"/>
      <c r="AN212" s="222"/>
      <c r="AO212" s="222"/>
      <c r="AP212" s="222"/>
      <c r="AQ212" s="222"/>
      <c r="AR212" s="222"/>
      <c r="AS212" s="222"/>
      <c r="AT212" s="222"/>
      <c r="AU212" s="222"/>
    </row>
    <row r="213" spans="3:48" ht="12.95" customHeight="1">
      <c r="C213" s="296"/>
      <c r="D213" s="296"/>
      <c r="P213" s="257"/>
      <c r="AA213" s="222"/>
      <c r="AB213" s="222"/>
      <c r="AC213" s="222"/>
      <c r="AD213" s="222"/>
      <c r="AE213" s="222"/>
      <c r="AG213" s="293"/>
      <c r="AN213" s="222"/>
      <c r="AO213" s="222"/>
      <c r="AP213" s="222"/>
      <c r="AQ213" s="222"/>
      <c r="AR213" s="222"/>
      <c r="AS213" s="222"/>
      <c r="AT213" s="222"/>
      <c r="AU213" s="222"/>
    </row>
    <row r="214" spans="3:48" ht="12.95" customHeight="1">
      <c r="C214" s="296"/>
      <c r="D214" s="296"/>
      <c r="P214" s="257"/>
      <c r="AA214" s="222"/>
      <c r="AB214" s="222"/>
      <c r="AC214" s="222"/>
      <c r="AD214" s="222"/>
      <c r="AE214" s="222"/>
      <c r="AG214" s="293"/>
      <c r="AN214" s="222"/>
      <c r="AO214" s="222"/>
      <c r="AP214" s="222"/>
      <c r="AQ214" s="222"/>
      <c r="AR214" s="222"/>
      <c r="AS214" s="222"/>
      <c r="AT214" s="222"/>
      <c r="AU214" s="222"/>
    </row>
    <row r="215" spans="3:48" ht="12.95" customHeight="1">
      <c r="C215" s="296"/>
      <c r="D215" s="296"/>
      <c r="P215" s="257"/>
      <c r="AA215" s="222"/>
      <c r="AB215" s="222"/>
      <c r="AC215" s="222"/>
      <c r="AD215" s="222"/>
      <c r="AE215" s="222"/>
      <c r="AG215" s="293"/>
      <c r="AN215" s="222"/>
      <c r="AO215" s="222"/>
      <c r="AP215" s="222"/>
      <c r="AQ215" s="222"/>
      <c r="AR215" s="222"/>
      <c r="AS215" s="222"/>
      <c r="AT215" s="222"/>
      <c r="AU215" s="222"/>
    </row>
    <row r="216" spans="3:48" ht="12.95" customHeight="1">
      <c r="C216" s="296"/>
      <c r="D216" s="296"/>
      <c r="P216" s="257"/>
      <c r="AA216" s="222"/>
      <c r="AB216" s="222"/>
      <c r="AC216" s="222"/>
      <c r="AD216" s="222"/>
      <c r="AE216" s="222"/>
      <c r="AG216" s="293"/>
      <c r="AN216" s="222"/>
      <c r="AO216" s="222"/>
      <c r="AP216" s="222"/>
      <c r="AQ216" s="222"/>
      <c r="AR216" s="222"/>
      <c r="AS216" s="222"/>
      <c r="AT216" s="222"/>
      <c r="AU216" s="222"/>
    </row>
    <row r="217" spans="3:48" ht="12.95" customHeight="1">
      <c r="C217" s="296"/>
      <c r="D217" s="296"/>
      <c r="P217" s="257"/>
      <c r="AA217" s="222"/>
      <c r="AB217" s="222"/>
      <c r="AC217" s="222"/>
      <c r="AD217" s="222"/>
      <c r="AE217" s="222"/>
      <c r="AG217" s="293"/>
      <c r="AN217" s="222"/>
      <c r="AO217" s="222"/>
      <c r="AP217" s="222"/>
      <c r="AQ217" s="222"/>
      <c r="AR217" s="222"/>
      <c r="AS217" s="222"/>
      <c r="AT217" s="222"/>
      <c r="AU217" s="222"/>
    </row>
    <row r="218" spans="3:48" ht="12.95" customHeight="1">
      <c r="C218" s="296"/>
      <c r="D218" s="296"/>
      <c r="P218" s="257"/>
      <c r="AA218" s="222"/>
      <c r="AB218" s="222"/>
      <c r="AC218" s="222"/>
      <c r="AD218" s="222"/>
      <c r="AE218" s="222"/>
      <c r="AG218" s="293"/>
      <c r="AN218" s="222"/>
      <c r="AO218" s="222"/>
      <c r="AP218" s="222"/>
      <c r="AQ218" s="222"/>
      <c r="AR218" s="222"/>
      <c r="AS218" s="222"/>
      <c r="AT218" s="222"/>
      <c r="AU218" s="222"/>
      <c r="AV218" s="222"/>
    </row>
    <row r="219" spans="3:48" ht="12.95" customHeight="1">
      <c r="C219" s="296"/>
      <c r="D219" s="296"/>
      <c r="P219" s="257"/>
      <c r="AA219" s="222"/>
      <c r="AB219" s="222"/>
      <c r="AC219" s="222"/>
      <c r="AD219" s="222"/>
      <c r="AE219" s="222"/>
      <c r="AG219" s="293"/>
      <c r="AN219" s="222"/>
      <c r="AO219" s="222"/>
      <c r="AP219" s="222"/>
      <c r="AQ219" s="222"/>
      <c r="AR219" s="222"/>
      <c r="AS219" s="222"/>
      <c r="AT219" s="222"/>
      <c r="AU219" s="222"/>
    </row>
    <row r="220" spans="3:48" ht="12.95" customHeight="1">
      <c r="C220" s="296"/>
      <c r="D220" s="296"/>
      <c r="P220" s="257"/>
      <c r="AA220" s="222"/>
      <c r="AB220" s="222"/>
      <c r="AC220" s="222"/>
      <c r="AD220" s="222"/>
      <c r="AE220" s="222"/>
      <c r="AG220" s="293"/>
      <c r="AN220" s="222"/>
      <c r="AO220" s="222"/>
      <c r="AP220" s="222"/>
      <c r="AQ220" s="222"/>
      <c r="AR220" s="222"/>
      <c r="AS220" s="222"/>
      <c r="AT220" s="222"/>
      <c r="AU220" s="222"/>
    </row>
    <row r="221" spans="3:48" ht="12.95" customHeight="1">
      <c r="C221" s="296"/>
      <c r="D221" s="296"/>
      <c r="P221" s="257"/>
      <c r="AA221" s="222"/>
      <c r="AB221" s="222"/>
      <c r="AC221" s="222"/>
      <c r="AD221" s="222"/>
      <c r="AE221" s="222"/>
      <c r="AG221" s="293"/>
      <c r="AN221" s="222"/>
      <c r="AO221" s="222"/>
      <c r="AP221" s="222"/>
      <c r="AQ221" s="222"/>
      <c r="AR221" s="222"/>
      <c r="AS221" s="222"/>
      <c r="AT221" s="222"/>
      <c r="AU221" s="222"/>
    </row>
    <row r="222" spans="3:48" ht="12.95" customHeight="1">
      <c r="C222" s="296"/>
      <c r="D222" s="296"/>
      <c r="P222" s="257"/>
      <c r="AA222" s="222"/>
      <c r="AB222" s="222"/>
      <c r="AC222" s="222"/>
      <c r="AD222" s="222"/>
      <c r="AE222" s="222"/>
      <c r="AG222" s="293"/>
      <c r="AN222" s="222"/>
      <c r="AO222" s="222"/>
      <c r="AP222" s="222"/>
      <c r="AQ222" s="222"/>
      <c r="AR222" s="222"/>
      <c r="AS222" s="222"/>
      <c r="AT222" s="222"/>
      <c r="AU222" s="222"/>
    </row>
    <row r="223" spans="3:48" ht="12.95" customHeight="1">
      <c r="C223" s="296"/>
      <c r="D223" s="296"/>
      <c r="P223" s="257"/>
      <c r="AA223" s="222"/>
      <c r="AB223" s="222"/>
      <c r="AC223" s="222"/>
      <c r="AD223" s="222"/>
      <c r="AE223" s="222"/>
      <c r="AG223" s="293"/>
      <c r="AN223" s="222"/>
      <c r="AO223" s="222"/>
      <c r="AP223" s="222"/>
      <c r="AQ223" s="222"/>
      <c r="AR223" s="222"/>
      <c r="AS223" s="222"/>
      <c r="AT223" s="222"/>
      <c r="AU223" s="222"/>
    </row>
    <row r="224" spans="3:48" ht="12.95" customHeight="1">
      <c r="C224" s="296"/>
      <c r="D224" s="296"/>
      <c r="P224" s="257"/>
      <c r="AA224" s="222"/>
      <c r="AB224" s="222"/>
      <c r="AC224" s="222"/>
      <c r="AD224" s="222"/>
      <c r="AE224" s="222"/>
      <c r="AG224" s="293"/>
      <c r="AN224" s="222"/>
      <c r="AO224" s="222"/>
      <c r="AP224" s="222"/>
      <c r="AQ224" s="222"/>
      <c r="AR224" s="222"/>
      <c r="AS224" s="222"/>
      <c r="AT224" s="222"/>
      <c r="AU224" s="222"/>
    </row>
    <row r="225" spans="3:48" ht="12.95" customHeight="1">
      <c r="C225" s="296"/>
      <c r="D225" s="296"/>
      <c r="P225" s="257"/>
      <c r="AA225" s="222"/>
      <c r="AB225" s="222"/>
      <c r="AC225" s="222"/>
      <c r="AD225" s="222"/>
      <c r="AE225" s="222"/>
      <c r="AG225" s="293"/>
      <c r="AN225" s="222"/>
      <c r="AO225" s="222"/>
      <c r="AP225" s="222"/>
      <c r="AQ225" s="222"/>
      <c r="AR225" s="222"/>
      <c r="AS225" s="222"/>
      <c r="AT225" s="222"/>
      <c r="AU225" s="222"/>
    </row>
    <row r="226" spans="3:48" ht="12.95" customHeight="1">
      <c r="C226" s="296"/>
      <c r="D226" s="296"/>
      <c r="P226" s="257"/>
      <c r="AA226" s="222"/>
      <c r="AB226" s="222"/>
      <c r="AC226" s="222"/>
      <c r="AD226" s="222"/>
      <c r="AE226" s="222"/>
      <c r="AG226" s="293"/>
      <c r="AN226" s="222"/>
      <c r="AO226" s="222"/>
      <c r="AP226" s="222"/>
      <c r="AQ226" s="222"/>
      <c r="AR226" s="222"/>
      <c r="AS226" s="222"/>
      <c r="AT226" s="222"/>
      <c r="AU226" s="222"/>
    </row>
    <row r="227" spans="3:48" ht="12.95" customHeight="1">
      <c r="C227" s="296"/>
      <c r="D227" s="296"/>
      <c r="P227" s="257"/>
      <c r="AA227" s="222"/>
      <c r="AB227" s="222"/>
      <c r="AC227" s="222"/>
      <c r="AD227" s="222"/>
      <c r="AE227" s="222"/>
      <c r="AG227" s="293"/>
      <c r="AN227" s="222"/>
      <c r="AO227" s="222"/>
      <c r="AP227" s="222"/>
      <c r="AQ227" s="222"/>
      <c r="AR227" s="222"/>
      <c r="AS227" s="222"/>
      <c r="AT227" s="222"/>
      <c r="AU227" s="222"/>
    </row>
    <row r="228" spans="3:48" ht="12.95" customHeight="1">
      <c r="C228" s="296"/>
      <c r="D228" s="296"/>
      <c r="P228" s="257"/>
      <c r="AA228" s="222"/>
      <c r="AB228" s="222"/>
      <c r="AC228" s="222"/>
      <c r="AD228" s="222"/>
      <c r="AE228" s="222"/>
      <c r="AG228" s="293"/>
      <c r="AN228" s="222"/>
      <c r="AO228" s="222"/>
      <c r="AP228" s="222"/>
      <c r="AQ228" s="222"/>
      <c r="AR228" s="222"/>
      <c r="AS228" s="222"/>
      <c r="AT228" s="222"/>
      <c r="AU228" s="222"/>
    </row>
    <row r="229" spans="3:48" ht="12.95" customHeight="1">
      <c r="C229" s="296"/>
      <c r="D229" s="296"/>
      <c r="P229" s="257"/>
      <c r="AA229" s="222"/>
      <c r="AB229" s="222"/>
      <c r="AC229" s="222"/>
      <c r="AD229" s="222"/>
      <c r="AE229" s="222"/>
      <c r="AG229" s="293"/>
      <c r="AN229" s="222"/>
      <c r="AO229" s="222"/>
      <c r="AP229" s="222"/>
      <c r="AQ229" s="222"/>
      <c r="AR229" s="222"/>
      <c r="AS229" s="222"/>
      <c r="AT229" s="222"/>
      <c r="AU229" s="222"/>
    </row>
    <row r="230" spans="3:48" ht="12.95" customHeight="1">
      <c r="C230" s="296"/>
      <c r="D230" s="296"/>
      <c r="P230" s="257"/>
      <c r="AA230" s="222"/>
      <c r="AB230" s="222"/>
      <c r="AC230" s="222"/>
      <c r="AD230" s="222"/>
      <c r="AE230" s="222"/>
      <c r="AG230" s="293"/>
      <c r="AN230" s="222"/>
      <c r="AO230" s="222"/>
      <c r="AP230" s="222"/>
      <c r="AQ230" s="222"/>
      <c r="AR230" s="222"/>
      <c r="AS230" s="222"/>
      <c r="AT230" s="222"/>
      <c r="AU230" s="222"/>
    </row>
    <row r="231" spans="3:48" ht="12.95" customHeight="1">
      <c r="C231" s="296"/>
      <c r="D231" s="296"/>
      <c r="P231" s="257"/>
      <c r="AA231" s="222"/>
      <c r="AB231" s="222"/>
      <c r="AC231" s="222"/>
      <c r="AD231" s="222"/>
      <c r="AE231" s="222"/>
      <c r="AG231" s="293"/>
      <c r="AN231" s="222"/>
      <c r="AO231" s="222"/>
      <c r="AP231" s="222"/>
      <c r="AQ231" s="222"/>
      <c r="AR231" s="222"/>
      <c r="AS231" s="222"/>
      <c r="AT231" s="222"/>
      <c r="AU231" s="222"/>
    </row>
    <row r="232" spans="3:48" ht="12.95" customHeight="1">
      <c r="C232" s="296"/>
      <c r="D232" s="296"/>
      <c r="P232" s="257"/>
      <c r="AA232" s="222"/>
      <c r="AB232" s="222"/>
      <c r="AC232" s="222"/>
      <c r="AD232" s="222"/>
      <c r="AE232" s="222"/>
      <c r="AG232" s="293"/>
      <c r="AN232" s="222"/>
      <c r="AO232" s="222"/>
      <c r="AP232" s="222"/>
      <c r="AQ232" s="222"/>
      <c r="AR232" s="222"/>
      <c r="AS232" s="222"/>
      <c r="AT232" s="222"/>
      <c r="AU232" s="222"/>
    </row>
    <row r="233" spans="3:48" ht="12.95" customHeight="1">
      <c r="C233" s="296"/>
      <c r="D233" s="296"/>
      <c r="P233" s="257"/>
      <c r="AA233" s="222"/>
      <c r="AB233" s="222"/>
      <c r="AC233" s="222"/>
      <c r="AD233" s="222"/>
      <c r="AE233" s="222"/>
      <c r="AG233" s="293"/>
      <c r="AN233" s="222"/>
      <c r="AO233" s="222"/>
      <c r="AP233" s="222"/>
      <c r="AQ233" s="222"/>
      <c r="AR233" s="222"/>
      <c r="AS233" s="222"/>
      <c r="AT233" s="222"/>
      <c r="AU233" s="222"/>
    </row>
    <row r="234" spans="3:48" ht="12.95" customHeight="1">
      <c r="C234" s="296"/>
      <c r="D234" s="296"/>
      <c r="P234" s="257"/>
      <c r="AA234" s="222"/>
      <c r="AB234" s="222"/>
      <c r="AC234" s="222"/>
      <c r="AD234" s="222"/>
      <c r="AE234" s="222"/>
      <c r="AG234" s="293"/>
      <c r="AN234" s="222"/>
      <c r="AO234" s="222"/>
      <c r="AP234" s="222"/>
      <c r="AQ234" s="222"/>
      <c r="AR234" s="222"/>
      <c r="AS234" s="222"/>
      <c r="AT234" s="222"/>
      <c r="AU234" s="222"/>
    </row>
    <row r="235" spans="3:48" ht="12.95" customHeight="1">
      <c r="C235" s="296"/>
      <c r="D235" s="296"/>
      <c r="P235" s="257"/>
      <c r="AA235" s="222"/>
      <c r="AB235" s="222"/>
      <c r="AC235" s="222"/>
      <c r="AD235" s="222"/>
      <c r="AE235" s="222"/>
      <c r="AG235" s="293"/>
      <c r="AN235" s="222"/>
      <c r="AO235" s="222"/>
      <c r="AP235" s="222"/>
      <c r="AQ235" s="222"/>
      <c r="AR235" s="222"/>
      <c r="AS235" s="222"/>
      <c r="AT235" s="222"/>
      <c r="AU235" s="222"/>
    </row>
    <row r="236" spans="3:48" ht="12.95" customHeight="1">
      <c r="C236" s="296"/>
      <c r="D236" s="296"/>
      <c r="P236" s="257"/>
      <c r="AA236" s="222"/>
      <c r="AB236" s="222"/>
      <c r="AC236" s="222"/>
      <c r="AD236" s="222"/>
      <c r="AE236" s="222"/>
      <c r="AG236" s="293"/>
      <c r="AN236" s="222"/>
      <c r="AO236" s="222"/>
      <c r="AP236" s="222"/>
      <c r="AQ236" s="222"/>
      <c r="AR236" s="222"/>
      <c r="AS236" s="222"/>
      <c r="AT236" s="222"/>
      <c r="AU236" s="222"/>
    </row>
    <row r="237" spans="3:48" ht="12.95" customHeight="1">
      <c r="C237" s="296"/>
      <c r="D237" s="296"/>
      <c r="P237" s="257"/>
      <c r="AA237" s="222"/>
      <c r="AB237" s="222"/>
      <c r="AC237" s="222"/>
      <c r="AD237" s="222"/>
      <c r="AE237" s="222"/>
      <c r="AG237" s="293"/>
      <c r="AN237" s="222"/>
      <c r="AO237" s="222"/>
      <c r="AP237" s="222"/>
      <c r="AQ237" s="222"/>
      <c r="AR237" s="222"/>
      <c r="AS237" s="222"/>
      <c r="AT237" s="222"/>
      <c r="AU237" s="222"/>
    </row>
    <row r="238" spans="3:48" ht="12.95" customHeight="1">
      <c r="C238" s="296"/>
      <c r="D238" s="296"/>
      <c r="P238" s="257"/>
      <c r="AA238" s="222"/>
      <c r="AB238" s="222"/>
      <c r="AC238" s="222"/>
      <c r="AD238" s="222"/>
      <c r="AE238" s="222"/>
      <c r="AG238" s="293"/>
      <c r="AN238" s="222"/>
      <c r="AO238" s="222"/>
      <c r="AP238" s="222"/>
      <c r="AQ238" s="222"/>
      <c r="AR238" s="222"/>
      <c r="AS238" s="222"/>
      <c r="AT238" s="222"/>
      <c r="AU238" s="222"/>
    </row>
    <row r="239" spans="3:48" ht="12.95" customHeight="1">
      <c r="C239" s="296"/>
      <c r="D239" s="296"/>
      <c r="P239" s="257"/>
      <c r="AA239" s="222"/>
      <c r="AB239" s="222"/>
      <c r="AC239" s="222"/>
      <c r="AD239" s="222"/>
      <c r="AE239" s="222"/>
      <c r="AG239" s="293"/>
      <c r="AN239" s="222"/>
      <c r="AO239" s="222"/>
      <c r="AP239" s="222"/>
      <c r="AQ239" s="222"/>
      <c r="AR239" s="222"/>
      <c r="AS239" s="222"/>
      <c r="AT239" s="222"/>
      <c r="AU239" s="222"/>
      <c r="AV239" s="222"/>
    </row>
    <row r="240" spans="3:48" ht="12.95" customHeight="1">
      <c r="C240" s="296"/>
      <c r="D240" s="296"/>
      <c r="P240" s="257"/>
      <c r="AA240" s="222"/>
      <c r="AB240" s="222"/>
      <c r="AC240" s="222"/>
      <c r="AD240" s="222"/>
      <c r="AE240" s="222"/>
      <c r="AG240" s="293"/>
      <c r="AN240" s="222"/>
      <c r="AO240" s="222"/>
      <c r="AP240" s="222"/>
      <c r="AQ240" s="222"/>
      <c r="AR240" s="222"/>
      <c r="AS240" s="222"/>
      <c r="AT240" s="222"/>
      <c r="AU240" s="222"/>
    </row>
    <row r="241" spans="3:48" ht="12.95" customHeight="1">
      <c r="C241" s="296"/>
      <c r="D241" s="296"/>
      <c r="P241" s="257"/>
      <c r="AA241" s="222"/>
      <c r="AB241" s="222"/>
      <c r="AC241" s="222"/>
      <c r="AD241" s="222"/>
      <c r="AE241" s="222"/>
      <c r="AG241" s="293"/>
      <c r="AN241" s="222"/>
      <c r="AO241" s="222"/>
      <c r="AP241" s="222"/>
      <c r="AQ241" s="222"/>
      <c r="AR241" s="222"/>
      <c r="AS241" s="222"/>
      <c r="AT241" s="222"/>
      <c r="AU241" s="222"/>
      <c r="AV241" s="222"/>
    </row>
    <row r="242" spans="3:48" ht="12.95" customHeight="1">
      <c r="C242" s="296"/>
      <c r="D242" s="296"/>
      <c r="P242" s="257"/>
      <c r="AA242" s="222"/>
      <c r="AB242" s="222"/>
      <c r="AC242" s="222"/>
      <c r="AD242" s="222"/>
      <c r="AE242" s="222"/>
      <c r="AG242" s="293"/>
      <c r="AN242" s="222"/>
      <c r="AO242" s="222"/>
      <c r="AP242" s="222"/>
      <c r="AQ242" s="222"/>
      <c r="AR242" s="222"/>
      <c r="AS242" s="222"/>
      <c r="AT242" s="222"/>
      <c r="AU242" s="222"/>
    </row>
    <row r="243" spans="3:48" ht="12.95" customHeight="1">
      <c r="C243" s="296"/>
      <c r="D243" s="296"/>
      <c r="P243" s="257"/>
      <c r="AA243" s="222"/>
      <c r="AB243" s="222"/>
      <c r="AC243" s="222"/>
      <c r="AD243" s="222"/>
      <c r="AE243" s="222"/>
      <c r="AG243" s="293"/>
      <c r="AN243" s="222"/>
      <c r="AO243" s="222"/>
      <c r="AP243" s="222"/>
      <c r="AQ243" s="222"/>
      <c r="AR243" s="222"/>
      <c r="AS243" s="222"/>
      <c r="AT243" s="222"/>
      <c r="AU243" s="222"/>
      <c r="AV243" s="222"/>
    </row>
    <row r="244" spans="3:48" ht="12.95" customHeight="1">
      <c r="C244" s="296"/>
      <c r="D244" s="296"/>
      <c r="P244" s="257"/>
      <c r="AA244" s="222"/>
      <c r="AB244" s="222"/>
      <c r="AC244" s="222"/>
      <c r="AD244" s="222"/>
      <c r="AE244" s="222"/>
      <c r="AG244" s="293"/>
      <c r="AN244" s="222"/>
      <c r="AO244" s="222"/>
      <c r="AP244" s="222"/>
      <c r="AQ244" s="222"/>
      <c r="AR244" s="222"/>
      <c r="AS244" s="222"/>
      <c r="AT244" s="222"/>
      <c r="AU244" s="222"/>
      <c r="AV244" s="222"/>
    </row>
    <row r="245" spans="3:48" ht="12.95" customHeight="1">
      <c r="C245" s="296"/>
      <c r="D245" s="296"/>
      <c r="P245" s="257"/>
      <c r="AA245" s="222"/>
      <c r="AB245" s="222"/>
      <c r="AC245" s="222"/>
      <c r="AD245" s="222"/>
      <c r="AE245" s="222"/>
      <c r="AG245" s="293"/>
      <c r="AN245" s="222"/>
      <c r="AO245" s="222"/>
      <c r="AP245" s="222"/>
      <c r="AQ245" s="222"/>
      <c r="AR245" s="222"/>
      <c r="AS245" s="222"/>
      <c r="AT245" s="222"/>
      <c r="AU245" s="222"/>
    </row>
    <row r="246" spans="3:48" ht="12.95" customHeight="1">
      <c r="C246" s="296"/>
      <c r="D246" s="296"/>
      <c r="P246" s="257"/>
      <c r="AA246" s="222"/>
      <c r="AB246" s="222"/>
      <c r="AC246" s="222"/>
      <c r="AD246" s="222"/>
      <c r="AE246" s="222"/>
      <c r="AG246" s="293"/>
      <c r="AN246" s="222"/>
      <c r="AO246" s="222"/>
      <c r="AP246" s="222"/>
      <c r="AQ246" s="222"/>
      <c r="AR246" s="222"/>
      <c r="AS246" s="222"/>
      <c r="AT246" s="222"/>
      <c r="AU246" s="222"/>
      <c r="AV246" s="222"/>
    </row>
    <row r="247" spans="3:48" ht="12.95" customHeight="1">
      <c r="C247" s="296"/>
      <c r="D247" s="296"/>
      <c r="P247" s="257"/>
      <c r="AA247" s="222"/>
      <c r="AB247" s="222"/>
      <c r="AC247" s="222"/>
      <c r="AD247" s="222"/>
      <c r="AE247" s="222"/>
      <c r="AG247" s="293"/>
      <c r="AN247" s="222"/>
      <c r="AO247" s="222"/>
      <c r="AP247" s="222"/>
      <c r="AQ247" s="222"/>
      <c r="AR247" s="222"/>
      <c r="AS247" s="222"/>
      <c r="AT247" s="222"/>
      <c r="AU247" s="222"/>
      <c r="AV247" s="222"/>
    </row>
    <row r="248" spans="3:48" ht="12.95" customHeight="1">
      <c r="C248" s="296"/>
      <c r="D248" s="296"/>
      <c r="P248" s="257"/>
      <c r="AA248" s="222"/>
      <c r="AB248" s="222"/>
      <c r="AC248" s="222"/>
      <c r="AD248" s="222"/>
      <c r="AE248" s="222"/>
      <c r="AG248" s="293"/>
      <c r="AN248" s="222"/>
      <c r="AO248" s="222"/>
      <c r="AP248" s="222"/>
      <c r="AQ248" s="222"/>
      <c r="AR248" s="222"/>
      <c r="AS248" s="222"/>
      <c r="AT248" s="222"/>
      <c r="AU248" s="222"/>
    </row>
    <row r="249" spans="3:48" ht="12.95" customHeight="1">
      <c r="C249" s="296"/>
      <c r="D249" s="296"/>
      <c r="P249" s="257"/>
      <c r="AA249" s="222"/>
      <c r="AB249" s="222"/>
      <c r="AC249" s="222"/>
      <c r="AD249" s="222"/>
      <c r="AE249" s="222"/>
      <c r="AG249" s="293"/>
      <c r="AN249" s="222"/>
      <c r="AO249" s="222"/>
      <c r="AP249" s="222"/>
      <c r="AQ249" s="222"/>
      <c r="AR249" s="222"/>
      <c r="AS249" s="222"/>
      <c r="AT249" s="222"/>
      <c r="AU249" s="222"/>
      <c r="AV249" s="222"/>
    </row>
    <row r="250" spans="3:48" ht="12.95" customHeight="1">
      <c r="C250" s="296"/>
      <c r="D250" s="296"/>
      <c r="P250" s="257"/>
      <c r="AA250" s="222"/>
      <c r="AB250" s="222"/>
      <c r="AC250" s="222"/>
      <c r="AD250" s="222"/>
      <c r="AE250" s="222"/>
      <c r="AG250" s="293"/>
      <c r="AN250" s="222"/>
      <c r="AO250" s="222"/>
      <c r="AP250" s="222"/>
      <c r="AQ250" s="222"/>
      <c r="AR250" s="222"/>
      <c r="AS250" s="222"/>
      <c r="AT250" s="222"/>
      <c r="AU250" s="222"/>
      <c r="AV250" s="222"/>
    </row>
    <row r="251" spans="3:48" ht="12.95" customHeight="1">
      <c r="C251" s="296"/>
      <c r="D251" s="296"/>
      <c r="P251" s="257"/>
      <c r="AA251" s="222"/>
      <c r="AB251" s="222"/>
      <c r="AC251" s="222"/>
      <c r="AD251" s="222"/>
      <c r="AE251" s="222"/>
      <c r="AG251" s="293"/>
      <c r="AN251" s="222"/>
      <c r="AO251" s="222"/>
      <c r="AP251" s="222"/>
      <c r="AQ251" s="222"/>
      <c r="AR251" s="222"/>
      <c r="AS251" s="222"/>
      <c r="AT251" s="222"/>
      <c r="AU251" s="222"/>
      <c r="AV251" s="222"/>
    </row>
    <row r="252" spans="3:48" ht="12.95" customHeight="1">
      <c r="C252" s="296"/>
      <c r="D252" s="296"/>
      <c r="P252" s="257"/>
      <c r="AA252" s="222"/>
      <c r="AB252" s="222"/>
      <c r="AC252" s="222"/>
      <c r="AD252" s="222"/>
      <c r="AE252" s="222"/>
      <c r="AG252" s="293"/>
      <c r="AN252" s="222"/>
      <c r="AO252" s="222"/>
      <c r="AP252" s="222"/>
      <c r="AQ252" s="222"/>
      <c r="AR252" s="222"/>
      <c r="AS252" s="222"/>
      <c r="AT252" s="222"/>
      <c r="AU252" s="222"/>
      <c r="AV252" s="222"/>
    </row>
    <row r="253" spans="3:48" ht="12.95" customHeight="1">
      <c r="C253" s="296"/>
      <c r="D253" s="296"/>
      <c r="P253" s="257"/>
      <c r="AA253" s="222"/>
      <c r="AB253" s="222"/>
      <c r="AC253" s="222"/>
      <c r="AD253" s="222"/>
      <c r="AE253" s="222"/>
      <c r="AG253" s="293"/>
      <c r="AN253" s="222"/>
      <c r="AO253" s="222"/>
      <c r="AP253" s="222"/>
      <c r="AQ253" s="222"/>
      <c r="AR253" s="222"/>
      <c r="AS253" s="222"/>
      <c r="AT253" s="222"/>
      <c r="AU253" s="222"/>
    </row>
    <row r="254" spans="3:48" ht="12.95" customHeight="1">
      <c r="C254" s="296"/>
      <c r="D254" s="296"/>
      <c r="P254" s="257"/>
      <c r="AA254" s="222"/>
      <c r="AB254" s="222"/>
      <c r="AC254" s="222"/>
      <c r="AD254" s="222"/>
      <c r="AE254" s="222"/>
      <c r="AG254" s="293"/>
      <c r="AN254" s="222"/>
      <c r="AO254" s="222"/>
      <c r="AP254" s="222"/>
      <c r="AQ254" s="222"/>
      <c r="AR254" s="222"/>
      <c r="AS254" s="222"/>
      <c r="AT254" s="222"/>
      <c r="AU254" s="222"/>
      <c r="AV254" s="222"/>
    </row>
    <row r="255" spans="3:48" ht="12.95" customHeight="1">
      <c r="C255" s="296"/>
      <c r="D255" s="296"/>
      <c r="P255" s="257"/>
      <c r="AA255" s="222"/>
      <c r="AB255" s="222"/>
      <c r="AC255" s="222"/>
      <c r="AD255" s="222"/>
      <c r="AE255" s="222"/>
      <c r="AG255" s="293"/>
      <c r="AN255" s="222"/>
      <c r="AO255" s="222"/>
      <c r="AP255" s="222"/>
      <c r="AQ255" s="222"/>
      <c r="AR255" s="222"/>
      <c r="AS255" s="222"/>
      <c r="AT255" s="222"/>
      <c r="AU255" s="222"/>
    </row>
    <row r="256" spans="3:48" ht="12.95" customHeight="1">
      <c r="C256" s="296"/>
      <c r="D256" s="296"/>
      <c r="P256" s="257"/>
      <c r="AA256" s="222"/>
      <c r="AB256" s="222"/>
      <c r="AC256" s="222"/>
      <c r="AD256" s="222"/>
      <c r="AE256" s="222"/>
      <c r="AG256" s="293"/>
      <c r="AN256" s="222"/>
      <c r="AO256" s="222"/>
      <c r="AP256" s="222"/>
      <c r="AQ256" s="222"/>
      <c r="AR256" s="222"/>
      <c r="AS256" s="222"/>
      <c r="AT256" s="222"/>
      <c r="AU256" s="222"/>
    </row>
    <row r="257" spans="16:48" ht="12.95" customHeight="1">
      <c r="P257" s="257"/>
      <c r="AA257" s="222"/>
      <c r="AB257" s="222"/>
      <c r="AC257" s="222"/>
      <c r="AD257" s="222"/>
      <c r="AE257" s="222"/>
      <c r="AG257" s="293"/>
      <c r="AN257" s="222"/>
      <c r="AO257" s="222"/>
      <c r="AP257" s="222"/>
      <c r="AQ257" s="222"/>
      <c r="AR257" s="222"/>
      <c r="AS257" s="222"/>
      <c r="AT257" s="222"/>
      <c r="AU257" s="222"/>
    </row>
    <row r="258" spans="16:48" ht="12.95" customHeight="1">
      <c r="P258" s="257"/>
      <c r="AA258" s="222"/>
      <c r="AB258" s="222"/>
      <c r="AC258" s="222"/>
      <c r="AD258" s="222"/>
      <c r="AE258" s="222"/>
      <c r="AG258" s="293"/>
      <c r="AN258" s="222"/>
      <c r="AO258" s="222"/>
      <c r="AP258" s="222"/>
      <c r="AQ258" s="222"/>
      <c r="AR258" s="222"/>
      <c r="AS258" s="222"/>
      <c r="AT258" s="222"/>
      <c r="AU258" s="222"/>
    </row>
    <row r="259" spans="16:48" ht="12.95" customHeight="1">
      <c r="P259" s="257"/>
      <c r="AA259" s="222"/>
      <c r="AB259" s="222"/>
      <c r="AC259" s="222"/>
      <c r="AD259" s="222"/>
      <c r="AE259" s="222"/>
      <c r="AG259" s="293"/>
      <c r="AN259" s="222"/>
      <c r="AO259" s="222"/>
      <c r="AP259" s="222"/>
      <c r="AQ259" s="222"/>
      <c r="AR259" s="222"/>
      <c r="AS259" s="222"/>
      <c r="AT259" s="222"/>
      <c r="AU259" s="222"/>
    </row>
    <row r="260" spans="16:48" ht="12.95" customHeight="1">
      <c r="P260" s="257"/>
      <c r="AA260" s="222"/>
      <c r="AB260" s="222"/>
      <c r="AC260" s="222"/>
      <c r="AD260" s="222"/>
      <c r="AE260" s="222"/>
      <c r="AG260" s="293"/>
      <c r="AN260" s="222"/>
      <c r="AO260" s="222"/>
      <c r="AP260" s="222"/>
      <c r="AQ260" s="222"/>
      <c r="AR260" s="222"/>
      <c r="AS260" s="222"/>
      <c r="AT260" s="222"/>
      <c r="AU260" s="222"/>
    </row>
    <row r="261" spans="16:48" ht="12.95" customHeight="1">
      <c r="P261" s="257"/>
      <c r="AA261" s="222"/>
      <c r="AB261" s="222"/>
      <c r="AC261" s="222"/>
      <c r="AD261" s="222"/>
      <c r="AE261" s="222"/>
      <c r="AG261" s="293"/>
      <c r="AN261" s="222"/>
      <c r="AO261" s="222"/>
      <c r="AP261" s="222"/>
      <c r="AQ261" s="222"/>
      <c r="AR261" s="222"/>
      <c r="AS261" s="222"/>
      <c r="AT261" s="222"/>
      <c r="AU261" s="222"/>
    </row>
    <row r="262" spans="16:48" ht="12.95" customHeight="1">
      <c r="P262" s="257"/>
      <c r="AA262" s="222"/>
      <c r="AB262" s="222"/>
      <c r="AC262" s="222"/>
      <c r="AD262" s="222"/>
      <c r="AE262" s="222"/>
      <c r="AG262" s="293"/>
      <c r="AN262" s="222"/>
      <c r="AO262" s="222"/>
      <c r="AP262" s="222"/>
      <c r="AQ262" s="222"/>
      <c r="AR262" s="222"/>
      <c r="AS262" s="222"/>
      <c r="AT262" s="222"/>
      <c r="AU262" s="222"/>
      <c r="AV262" s="222"/>
    </row>
    <row r="263" spans="16:48" ht="12.95" customHeight="1">
      <c r="P263" s="257"/>
      <c r="AA263" s="222"/>
      <c r="AB263" s="222"/>
      <c r="AC263" s="222"/>
      <c r="AD263" s="222"/>
      <c r="AE263" s="222"/>
      <c r="AG263" s="293"/>
      <c r="AN263" s="222"/>
      <c r="AO263" s="222"/>
      <c r="AP263" s="222"/>
      <c r="AQ263" s="222"/>
      <c r="AR263" s="222"/>
      <c r="AS263" s="222"/>
      <c r="AT263" s="222"/>
      <c r="AU263" s="222"/>
    </row>
    <row r="264" spans="16:48" ht="12.95" customHeight="1">
      <c r="P264" s="257"/>
      <c r="AA264" s="222"/>
      <c r="AB264" s="222"/>
      <c r="AC264" s="222"/>
      <c r="AD264" s="222"/>
      <c r="AE264" s="222"/>
      <c r="AG264" s="293"/>
      <c r="AN264" s="222"/>
      <c r="AO264" s="222"/>
      <c r="AP264" s="222"/>
      <c r="AQ264" s="222"/>
      <c r="AR264" s="222"/>
      <c r="AS264" s="222"/>
      <c r="AT264" s="222"/>
      <c r="AU264" s="222"/>
    </row>
    <row r="265" spans="16:48" ht="12.95" customHeight="1">
      <c r="P265" s="257"/>
      <c r="AA265" s="222"/>
      <c r="AB265" s="222"/>
      <c r="AC265" s="222"/>
      <c r="AD265" s="222"/>
      <c r="AE265" s="222"/>
      <c r="AG265" s="293"/>
      <c r="AN265" s="222"/>
      <c r="AO265" s="222"/>
      <c r="AP265" s="222"/>
      <c r="AQ265" s="222"/>
      <c r="AR265" s="222"/>
      <c r="AS265" s="222"/>
      <c r="AT265" s="222"/>
      <c r="AU265" s="222"/>
    </row>
    <row r="266" spans="16:48" ht="12.95" customHeight="1">
      <c r="P266" s="257"/>
      <c r="AA266" s="222"/>
      <c r="AB266" s="222"/>
      <c r="AC266" s="222"/>
      <c r="AD266" s="222"/>
      <c r="AE266" s="222"/>
      <c r="AG266" s="293"/>
      <c r="AN266" s="222"/>
      <c r="AO266" s="222"/>
      <c r="AP266" s="222"/>
      <c r="AQ266" s="222"/>
      <c r="AR266" s="222"/>
      <c r="AS266" s="222"/>
      <c r="AT266" s="222"/>
      <c r="AU266" s="222"/>
    </row>
    <row r="267" spans="16:48" ht="12.95" customHeight="1">
      <c r="P267" s="257"/>
      <c r="AA267" s="222"/>
      <c r="AB267" s="222"/>
      <c r="AC267" s="222"/>
      <c r="AD267" s="222"/>
      <c r="AE267" s="222"/>
      <c r="AG267" s="293"/>
      <c r="AN267" s="222"/>
      <c r="AO267" s="222"/>
      <c r="AP267" s="222"/>
      <c r="AQ267" s="222"/>
      <c r="AR267" s="222"/>
      <c r="AS267" s="222"/>
      <c r="AT267" s="222"/>
      <c r="AU267" s="222"/>
      <c r="AV267" s="222"/>
    </row>
    <row r="268" spans="16:48" ht="12.95" customHeight="1">
      <c r="P268" s="257"/>
      <c r="AA268" s="222"/>
      <c r="AB268" s="222"/>
      <c r="AC268" s="222"/>
      <c r="AD268" s="222"/>
      <c r="AE268" s="222"/>
      <c r="AG268" s="293"/>
      <c r="AN268" s="222"/>
      <c r="AO268" s="222"/>
      <c r="AP268" s="222"/>
      <c r="AQ268" s="222"/>
      <c r="AR268" s="222"/>
      <c r="AS268" s="222"/>
      <c r="AT268" s="222"/>
      <c r="AU268" s="222"/>
      <c r="AV268" s="222"/>
    </row>
    <row r="269" spans="16:48" ht="12.95" customHeight="1">
      <c r="P269" s="257"/>
      <c r="AA269" s="222"/>
      <c r="AB269" s="222"/>
      <c r="AC269" s="222"/>
      <c r="AD269" s="222"/>
      <c r="AE269" s="222"/>
      <c r="AG269" s="293"/>
      <c r="AN269" s="222"/>
      <c r="AO269" s="222"/>
      <c r="AP269" s="222"/>
      <c r="AQ269" s="222"/>
      <c r="AR269" s="222"/>
      <c r="AS269" s="222"/>
      <c r="AT269" s="222"/>
      <c r="AU269" s="222"/>
    </row>
    <row r="270" spans="16:48" ht="12.95" customHeight="1">
      <c r="P270" s="257"/>
      <c r="AA270" s="222"/>
      <c r="AB270" s="222"/>
      <c r="AC270" s="222"/>
      <c r="AD270" s="222"/>
      <c r="AE270" s="222"/>
      <c r="AG270" s="293"/>
      <c r="AN270" s="222"/>
      <c r="AO270" s="222"/>
      <c r="AP270" s="222"/>
      <c r="AQ270" s="222"/>
      <c r="AR270" s="222"/>
      <c r="AS270" s="222"/>
      <c r="AT270" s="222"/>
      <c r="AU270" s="222"/>
    </row>
    <row r="271" spans="16:48" ht="12.95" customHeight="1">
      <c r="P271" s="257"/>
      <c r="AA271" s="222"/>
      <c r="AB271" s="222"/>
      <c r="AC271" s="222"/>
      <c r="AD271" s="222"/>
      <c r="AE271" s="222"/>
      <c r="AG271" s="293"/>
      <c r="AN271" s="222"/>
      <c r="AO271" s="222"/>
      <c r="AP271" s="222"/>
      <c r="AQ271" s="222"/>
      <c r="AR271" s="222"/>
      <c r="AS271" s="222"/>
      <c r="AT271" s="222"/>
      <c r="AU271" s="222"/>
    </row>
    <row r="272" spans="16:48" ht="12.95" customHeight="1">
      <c r="P272" s="257"/>
      <c r="AA272" s="222"/>
      <c r="AB272" s="222"/>
      <c r="AC272" s="222"/>
      <c r="AD272" s="222"/>
      <c r="AE272" s="222"/>
      <c r="AG272" s="293"/>
      <c r="AN272" s="222"/>
      <c r="AO272" s="222"/>
      <c r="AP272" s="222"/>
      <c r="AQ272" s="222"/>
      <c r="AR272" s="222"/>
      <c r="AS272" s="222"/>
      <c r="AT272" s="222"/>
      <c r="AU272" s="222"/>
    </row>
    <row r="273" spans="16:48" ht="12.95" customHeight="1">
      <c r="P273" s="257"/>
      <c r="AA273" s="222"/>
      <c r="AB273" s="222"/>
      <c r="AC273" s="222"/>
      <c r="AD273" s="222"/>
      <c r="AE273" s="222"/>
      <c r="AG273" s="293"/>
      <c r="AN273" s="222"/>
      <c r="AO273" s="222"/>
      <c r="AP273" s="222"/>
      <c r="AQ273" s="222"/>
      <c r="AR273" s="222"/>
      <c r="AS273" s="222"/>
      <c r="AT273" s="222"/>
      <c r="AU273" s="222"/>
      <c r="AV273" s="222"/>
    </row>
    <row r="274" spans="16:48" ht="12.95" customHeight="1">
      <c r="P274" s="257"/>
      <c r="AA274" s="222"/>
      <c r="AB274" s="222"/>
      <c r="AC274" s="222"/>
      <c r="AD274" s="222"/>
      <c r="AE274" s="222"/>
      <c r="AG274" s="293"/>
      <c r="AN274" s="222"/>
      <c r="AO274" s="222"/>
      <c r="AP274" s="222"/>
      <c r="AQ274" s="222"/>
      <c r="AR274" s="222"/>
      <c r="AS274" s="222"/>
      <c r="AT274" s="222"/>
      <c r="AU274" s="222"/>
      <c r="AV274" s="222"/>
    </row>
    <row r="275" spans="16:48" ht="12.95" customHeight="1">
      <c r="P275" s="257"/>
      <c r="AA275" s="222"/>
      <c r="AB275" s="222"/>
      <c r="AC275" s="222"/>
      <c r="AD275" s="222"/>
      <c r="AE275" s="222"/>
      <c r="AG275" s="293"/>
      <c r="AN275" s="222"/>
      <c r="AO275" s="222"/>
      <c r="AP275" s="222"/>
      <c r="AQ275" s="222"/>
      <c r="AR275" s="222"/>
      <c r="AS275" s="222"/>
      <c r="AT275" s="222"/>
      <c r="AU275" s="222"/>
    </row>
    <row r="276" spans="16:48" ht="12.95" customHeight="1">
      <c r="P276" s="257"/>
      <c r="AA276" s="222"/>
      <c r="AB276" s="222"/>
      <c r="AC276" s="222"/>
      <c r="AD276" s="222"/>
      <c r="AE276" s="222"/>
      <c r="AG276" s="293"/>
      <c r="AN276" s="222"/>
      <c r="AO276" s="222"/>
      <c r="AP276" s="222"/>
      <c r="AQ276" s="222"/>
      <c r="AR276" s="222"/>
      <c r="AS276" s="222"/>
      <c r="AT276" s="222"/>
      <c r="AU276" s="222"/>
    </row>
    <row r="277" spans="16:48" ht="12.95" customHeight="1">
      <c r="P277" s="257"/>
      <c r="AA277" s="222"/>
      <c r="AB277" s="222"/>
      <c r="AC277" s="222"/>
      <c r="AD277" s="222"/>
      <c r="AE277" s="222"/>
      <c r="AG277" s="293"/>
      <c r="AN277" s="222"/>
      <c r="AO277" s="222"/>
      <c r="AP277" s="222"/>
      <c r="AQ277" s="222"/>
      <c r="AR277" s="222"/>
      <c r="AS277" s="222"/>
      <c r="AT277" s="222"/>
      <c r="AU277" s="222"/>
    </row>
    <row r="278" spans="16:48" ht="12.95" customHeight="1">
      <c r="P278" s="257"/>
      <c r="AA278" s="222"/>
      <c r="AB278" s="222"/>
      <c r="AC278" s="222"/>
      <c r="AD278" s="222"/>
      <c r="AE278" s="222"/>
      <c r="AG278" s="293"/>
      <c r="AN278" s="222"/>
      <c r="AO278" s="222"/>
      <c r="AP278" s="222"/>
      <c r="AQ278" s="222"/>
      <c r="AR278" s="222"/>
      <c r="AS278" s="222"/>
      <c r="AT278" s="222"/>
      <c r="AU278" s="222"/>
    </row>
    <row r="279" spans="16:48" ht="12.95" customHeight="1">
      <c r="P279" s="257"/>
      <c r="AA279" s="222"/>
      <c r="AB279" s="222"/>
      <c r="AC279" s="222"/>
      <c r="AD279" s="222"/>
      <c r="AE279" s="222"/>
      <c r="AG279" s="293"/>
      <c r="AN279" s="222"/>
      <c r="AO279" s="222"/>
      <c r="AP279" s="222"/>
      <c r="AQ279" s="222"/>
      <c r="AR279" s="222"/>
      <c r="AS279" s="222"/>
      <c r="AT279" s="222"/>
      <c r="AU279" s="222"/>
    </row>
    <row r="280" spans="16:48" ht="12.95" customHeight="1">
      <c r="P280" s="257"/>
      <c r="AA280" s="222"/>
      <c r="AB280" s="222"/>
      <c r="AC280" s="222"/>
      <c r="AD280" s="222"/>
      <c r="AE280" s="222"/>
      <c r="AG280" s="293"/>
      <c r="AN280" s="222"/>
      <c r="AO280" s="222"/>
      <c r="AP280" s="222"/>
      <c r="AQ280" s="222"/>
      <c r="AR280" s="222"/>
      <c r="AS280" s="222"/>
      <c r="AT280" s="222"/>
      <c r="AU280" s="222"/>
    </row>
    <row r="281" spans="16:48" ht="12.95" customHeight="1">
      <c r="P281" s="257"/>
      <c r="AA281" s="222"/>
      <c r="AB281" s="222"/>
      <c r="AC281" s="222"/>
      <c r="AD281" s="222"/>
      <c r="AE281" s="222"/>
      <c r="AG281" s="293"/>
      <c r="AN281" s="222"/>
      <c r="AO281" s="222"/>
      <c r="AP281" s="222"/>
      <c r="AQ281" s="222"/>
      <c r="AR281" s="222"/>
      <c r="AS281" s="222"/>
      <c r="AT281" s="222"/>
      <c r="AU281" s="222"/>
      <c r="AV281" s="222"/>
    </row>
    <row r="282" spans="16:48" ht="12.95" customHeight="1">
      <c r="P282" s="257"/>
      <c r="AA282" s="222"/>
      <c r="AB282" s="222"/>
      <c r="AC282" s="222"/>
      <c r="AD282" s="222"/>
      <c r="AE282" s="222"/>
      <c r="AG282" s="293"/>
      <c r="AN282" s="222"/>
      <c r="AO282" s="222"/>
      <c r="AP282" s="222"/>
      <c r="AQ282" s="222"/>
      <c r="AR282" s="222"/>
      <c r="AS282" s="222"/>
      <c r="AT282" s="222"/>
      <c r="AU282" s="222"/>
      <c r="AV282" s="222"/>
    </row>
    <row r="283" spans="16:48" ht="12.95" customHeight="1">
      <c r="P283" s="257"/>
      <c r="AA283" s="222"/>
      <c r="AB283" s="222"/>
      <c r="AC283" s="222"/>
      <c r="AD283" s="222"/>
      <c r="AE283" s="222"/>
      <c r="AG283" s="293"/>
      <c r="AN283" s="222"/>
      <c r="AO283" s="222"/>
      <c r="AP283" s="222"/>
      <c r="AQ283" s="222"/>
      <c r="AR283" s="222"/>
      <c r="AS283" s="222"/>
      <c r="AT283" s="222"/>
      <c r="AU283" s="222"/>
      <c r="AV283" s="222"/>
    </row>
    <row r="284" spans="16:48" ht="12.95" customHeight="1">
      <c r="P284" s="257"/>
      <c r="AA284" s="222"/>
      <c r="AB284" s="222"/>
      <c r="AC284" s="222"/>
      <c r="AD284" s="222"/>
      <c r="AE284" s="222"/>
      <c r="AG284" s="293"/>
      <c r="AN284" s="222"/>
      <c r="AO284" s="222"/>
      <c r="AP284" s="222"/>
      <c r="AQ284" s="222"/>
      <c r="AR284" s="222"/>
      <c r="AS284" s="222"/>
      <c r="AT284" s="222"/>
      <c r="AU284" s="222"/>
    </row>
    <row r="285" spans="16:48" ht="12.95" customHeight="1">
      <c r="P285" s="257"/>
      <c r="AA285" s="222"/>
      <c r="AB285" s="222"/>
      <c r="AC285" s="222"/>
      <c r="AD285" s="222"/>
      <c r="AE285" s="222"/>
      <c r="AG285" s="293"/>
      <c r="AN285" s="222"/>
      <c r="AO285" s="222"/>
      <c r="AP285" s="222"/>
      <c r="AQ285" s="222"/>
      <c r="AR285" s="222"/>
      <c r="AS285" s="222"/>
      <c r="AT285" s="222"/>
      <c r="AU285" s="222"/>
    </row>
    <row r="286" spans="16:48" ht="12.95" customHeight="1">
      <c r="P286" s="257"/>
      <c r="AA286" s="222"/>
      <c r="AB286" s="222"/>
      <c r="AC286" s="222"/>
      <c r="AD286" s="222"/>
      <c r="AE286" s="222"/>
      <c r="AG286" s="293"/>
      <c r="AN286" s="222"/>
      <c r="AO286" s="222"/>
      <c r="AP286" s="222"/>
      <c r="AQ286" s="222"/>
      <c r="AR286" s="222"/>
      <c r="AS286" s="222"/>
      <c r="AT286" s="222"/>
      <c r="AU286" s="222"/>
    </row>
    <row r="287" spans="16:48" ht="12.95" customHeight="1">
      <c r="P287" s="257"/>
      <c r="AA287" s="222"/>
      <c r="AB287" s="222"/>
      <c r="AC287" s="222"/>
      <c r="AD287" s="222"/>
      <c r="AE287" s="222"/>
      <c r="AG287" s="293"/>
      <c r="AN287" s="222"/>
      <c r="AO287" s="222"/>
      <c r="AP287" s="222"/>
      <c r="AQ287" s="222"/>
      <c r="AR287" s="222"/>
      <c r="AS287" s="222"/>
      <c r="AT287" s="222"/>
      <c r="AU287" s="222"/>
    </row>
    <row r="288" spans="16:48" ht="12.95" customHeight="1">
      <c r="P288" s="257"/>
      <c r="AA288" s="222"/>
      <c r="AB288" s="222"/>
      <c r="AC288" s="222"/>
      <c r="AD288" s="222"/>
      <c r="AE288" s="222"/>
      <c r="AG288" s="293"/>
      <c r="AN288" s="222"/>
      <c r="AO288" s="222"/>
      <c r="AP288" s="222"/>
      <c r="AQ288" s="222"/>
      <c r="AR288" s="222"/>
      <c r="AS288" s="222"/>
      <c r="AT288" s="222"/>
      <c r="AU288" s="222"/>
    </row>
    <row r="289" spans="16:48" ht="12.95" customHeight="1">
      <c r="P289" s="257"/>
      <c r="AA289" s="222"/>
      <c r="AB289" s="222"/>
      <c r="AC289" s="222"/>
      <c r="AD289" s="222"/>
      <c r="AE289" s="222"/>
      <c r="AG289" s="293"/>
      <c r="AN289" s="222"/>
      <c r="AO289" s="222"/>
      <c r="AP289" s="222"/>
      <c r="AQ289" s="222"/>
      <c r="AR289" s="222"/>
      <c r="AS289" s="222"/>
      <c r="AT289" s="222"/>
      <c r="AU289" s="222"/>
    </row>
    <row r="290" spans="16:48" ht="12.95" customHeight="1">
      <c r="P290" s="257"/>
      <c r="AA290" s="222"/>
      <c r="AB290" s="222"/>
      <c r="AC290" s="222"/>
      <c r="AD290" s="222"/>
      <c r="AE290" s="222"/>
      <c r="AG290" s="293"/>
      <c r="AN290" s="222"/>
      <c r="AO290" s="222"/>
      <c r="AP290" s="222"/>
      <c r="AQ290" s="222"/>
      <c r="AR290" s="222"/>
      <c r="AS290" s="222"/>
      <c r="AT290" s="222"/>
      <c r="AU290" s="222"/>
    </row>
    <row r="291" spans="16:48" ht="12.95" customHeight="1">
      <c r="P291" s="257"/>
      <c r="AA291" s="222"/>
      <c r="AB291" s="222"/>
      <c r="AC291" s="222"/>
      <c r="AD291" s="222"/>
      <c r="AE291" s="222"/>
      <c r="AG291" s="293"/>
      <c r="AN291" s="222"/>
      <c r="AO291" s="222"/>
      <c r="AP291" s="222"/>
      <c r="AQ291" s="222"/>
      <c r="AR291" s="222"/>
      <c r="AS291" s="222"/>
      <c r="AT291" s="222"/>
      <c r="AU291" s="222"/>
      <c r="AV291" s="222"/>
    </row>
    <row r="292" spans="16:48" ht="12.95" customHeight="1">
      <c r="P292" s="257"/>
      <c r="AA292" s="222"/>
      <c r="AB292" s="222"/>
      <c r="AC292" s="222"/>
      <c r="AD292" s="222"/>
      <c r="AE292" s="222"/>
      <c r="AG292" s="293"/>
      <c r="AN292" s="222"/>
      <c r="AO292" s="222"/>
      <c r="AP292" s="222"/>
      <c r="AQ292" s="222"/>
      <c r="AR292" s="222"/>
      <c r="AS292" s="222"/>
      <c r="AT292" s="222"/>
      <c r="AU292" s="222"/>
      <c r="AV292" s="222"/>
    </row>
    <row r="293" spans="16:48" ht="12.95" customHeight="1">
      <c r="P293" s="257"/>
      <c r="AA293" s="222"/>
      <c r="AB293" s="222"/>
      <c r="AC293" s="222"/>
      <c r="AD293" s="222"/>
      <c r="AE293" s="222"/>
      <c r="AG293" s="293"/>
      <c r="AN293" s="222"/>
      <c r="AO293" s="222"/>
      <c r="AP293" s="222"/>
      <c r="AQ293" s="222"/>
      <c r="AR293" s="222"/>
      <c r="AS293" s="222"/>
      <c r="AT293" s="222"/>
      <c r="AU293" s="222"/>
      <c r="AV293" s="222"/>
    </row>
    <row r="294" spans="16:48" ht="12.95" customHeight="1">
      <c r="P294" s="257"/>
      <c r="AA294" s="222"/>
      <c r="AB294" s="222"/>
      <c r="AC294" s="222"/>
      <c r="AD294" s="222"/>
      <c r="AE294" s="222"/>
      <c r="AG294" s="293"/>
      <c r="AN294" s="222"/>
      <c r="AO294" s="222"/>
      <c r="AP294" s="222"/>
      <c r="AQ294" s="222"/>
      <c r="AR294" s="222"/>
      <c r="AS294" s="222"/>
      <c r="AT294" s="222"/>
      <c r="AU294" s="222"/>
    </row>
    <row r="295" spans="16:48" ht="12.95" customHeight="1">
      <c r="P295" s="257"/>
      <c r="AA295" s="222"/>
      <c r="AB295" s="222"/>
      <c r="AC295" s="222"/>
      <c r="AD295" s="222"/>
      <c r="AE295" s="222"/>
      <c r="AG295" s="293"/>
      <c r="AN295" s="222"/>
      <c r="AO295" s="222"/>
      <c r="AP295" s="222"/>
      <c r="AQ295" s="222"/>
      <c r="AR295" s="222"/>
      <c r="AS295" s="222"/>
      <c r="AT295" s="222"/>
      <c r="AU295" s="222"/>
    </row>
    <row r="296" spans="16:48" ht="12.95" customHeight="1">
      <c r="P296" s="257"/>
      <c r="AA296" s="222"/>
      <c r="AB296" s="222"/>
      <c r="AC296" s="222"/>
      <c r="AD296" s="222"/>
      <c r="AE296" s="222"/>
      <c r="AG296" s="293"/>
      <c r="AN296" s="222"/>
      <c r="AO296" s="222"/>
      <c r="AP296" s="222"/>
      <c r="AQ296" s="222"/>
      <c r="AR296" s="222"/>
      <c r="AS296" s="222"/>
      <c r="AT296" s="222"/>
      <c r="AU296" s="222"/>
    </row>
    <row r="297" spans="16:48" ht="12.95" customHeight="1">
      <c r="P297" s="257"/>
      <c r="AA297" s="222"/>
      <c r="AB297" s="222"/>
      <c r="AC297" s="222"/>
      <c r="AD297" s="222"/>
      <c r="AE297" s="222"/>
      <c r="AG297" s="293"/>
      <c r="AN297" s="222"/>
      <c r="AO297" s="222"/>
      <c r="AP297" s="222"/>
      <c r="AQ297" s="222"/>
      <c r="AR297" s="222"/>
      <c r="AS297" s="222"/>
      <c r="AT297" s="222"/>
      <c r="AU297" s="222"/>
    </row>
    <row r="298" spans="16:48" ht="12.95" customHeight="1">
      <c r="P298" s="257"/>
      <c r="AA298" s="222"/>
      <c r="AB298" s="222"/>
      <c r="AC298" s="222"/>
      <c r="AD298" s="222"/>
      <c r="AE298" s="222"/>
      <c r="AG298" s="293"/>
      <c r="AN298" s="222"/>
      <c r="AO298" s="222"/>
      <c r="AP298" s="222"/>
      <c r="AQ298" s="222"/>
      <c r="AR298" s="222"/>
      <c r="AS298" s="222"/>
      <c r="AT298" s="222"/>
      <c r="AU298" s="222"/>
    </row>
    <row r="299" spans="16:48" ht="12.95" customHeight="1">
      <c r="P299" s="257"/>
      <c r="AA299" s="222"/>
      <c r="AB299" s="222"/>
      <c r="AC299" s="222"/>
      <c r="AD299" s="222"/>
      <c r="AE299" s="222"/>
      <c r="AG299" s="293"/>
      <c r="AN299" s="222"/>
      <c r="AO299" s="222"/>
      <c r="AP299" s="222"/>
      <c r="AQ299" s="222"/>
      <c r="AR299" s="222"/>
      <c r="AS299" s="222"/>
      <c r="AT299" s="222"/>
      <c r="AU299" s="222"/>
    </row>
    <row r="300" spans="16:48" ht="12.95" customHeight="1">
      <c r="AA300" s="222"/>
      <c r="AB300" s="222"/>
      <c r="AC300" s="222"/>
      <c r="AD300" s="222"/>
      <c r="AE300" s="222"/>
      <c r="AG300" s="293"/>
      <c r="AN300" s="222"/>
      <c r="AO300" s="222"/>
      <c r="AP300" s="222"/>
      <c r="AQ300" s="222"/>
      <c r="AR300" s="222"/>
      <c r="AS300" s="222"/>
      <c r="AT300" s="222"/>
      <c r="AU300" s="222"/>
    </row>
    <row r="301" spans="16:48" ht="12.95" customHeight="1">
      <c r="AA301" s="222"/>
      <c r="AB301" s="222"/>
      <c r="AC301" s="222"/>
      <c r="AD301" s="222"/>
      <c r="AE301" s="222"/>
      <c r="AG301" s="293"/>
      <c r="AN301" s="222"/>
      <c r="AO301" s="222"/>
      <c r="AP301" s="222"/>
      <c r="AQ301" s="222"/>
      <c r="AR301" s="222"/>
      <c r="AS301" s="222"/>
      <c r="AT301" s="222"/>
      <c r="AU301" s="222"/>
    </row>
    <row r="302" spans="16:48" ht="12.95" customHeight="1">
      <c r="AA302" s="222"/>
      <c r="AB302" s="222"/>
      <c r="AC302" s="222"/>
      <c r="AD302" s="222"/>
      <c r="AE302" s="222"/>
      <c r="AG302" s="293"/>
      <c r="AN302" s="222"/>
      <c r="AO302" s="222"/>
      <c r="AP302" s="222"/>
      <c r="AQ302" s="222"/>
      <c r="AR302" s="222"/>
      <c r="AS302" s="222"/>
      <c r="AT302" s="222"/>
      <c r="AU302" s="222"/>
    </row>
    <row r="303" spans="16:48" ht="12.95" customHeight="1">
      <c r="AA303" s="222"/>
      <c r="AB303" s="222"/>
      <c r="AC303" s="222"/>
      <c r="AD303" s="222"/>
      <c r="AE303" s="222"/>
      <c r="AG303" s="293"/>
      <c r="AN303" s="222"/>
      <c r="AO303" s="222"/>
      <c r="AP303" s="222"/>
      <c r="AQ303" s="222"/>
      <c r="AR303" s="222"/>
      <c r="AS303" s="222"/>
      <c r="AT303" s="222"/>
      <c r="AU303" s="222"/>
    </row>
    <row r="304" spans="16:48" ht="12.95" customHeight="1">
      <c r="AA304" s="222"/>
      <c r="AB304" s="222"/>
      <c r="AC304" s="222"/>
      <c r="AD304" s="222"/>
      <c r="AE304" s="222"/>
      <c r="AG304" s="293"/>
      <c r="AN304" s="222"/>
      <c r="AO304" s="222"/>
      <c r="AP304" s="222"/>
      <c r="AQ304" s="222"/>
      <c r="AR304" s="222"/>
      <c r="AS304" s="222"/>
      <c r="AT304" s="222"/>
      <c r="AU304" s="222"/>
    </row>
    <row r="305" spans="27:48" ht="12.95" customHeight="1">
      <c r="AA305" s="222"/>
      <c r="AB305" s="222"/>
      <c r="AC305" s="222"/>
      <c r="AD305" s="222"/>
      <c r="AE305" s="222"/>
      <c r="AG305" s="293"/>
      <c r="AN305" s="222"/>
      <c r="AO305" s="222"/>
      <c r="AP305" s="222"/>
      <c r="AQ305" s="222"/>
      <c r="AR305" s="222"/>
      <c r="AS305" s="222"/>
      <c r="AT305" s="222"/>
      <c r="AU305" s="222"/>
    </row>
    <row r="306" spans="27:48" ht="12.95" customHeight="1">
      <c r="AA306" s="222"/>
      <c r="AB306" s="222"/>
      <c r="AC306" s="222"/>
      <c r="AD306" s="222"/>
      <c r="AE306" s="222"/>
      <c r="AG306" s="293"/>
      <c r="AN306" s="222"/>
      <c r="AO306" s="222"/>
      <c r="AP306" s="222"/>
      <c r="AQ306" s="222"/>
      <c r="AR306" s="222"/>
      <c r="AS306" s="222"/>
      <c r="AT306" s="222"/>
      <c r="AU306" s="222"/>
    </row>
    <row r="307" spans="27:48" ht="12.95" customHeight="1">
      <c r="AA307" s="222"/>
      <c r="AB307" s="222"/>
      <c r="AC307" s="222"/>
      <c r="AD307" s="222"/>
      <c r="AE307" s="222"/>
      <c r="AG307" s="293"/>
      <c r="AN307" s="222"/>
      <c r="AO307" s="222"/>
      <c r="AP307" s="222"/>
      <c r="AQ307" s="222"/>
      <c r="AR307" s="222"/>
      <c r="AS307" s="222"/>
      <c r="AT307" s="222"/>
      <c r="AU307" s="222"/>
    </row>
    <row r="308" spans="27:48" ht="12.95" customHeight="1">
      <c r="AA308" s="222"/>
      <c r="AB308" s="222"/>
      <c r="AC308" s="222"/>
      <c r="AD308" s="222"/>
      <c r="AE308" s="222"/>
      <c r="AG308" s="293"/>
      <c r="AN308" s="222"/>
      <c r="AO308" s="222"/>
      <c r="AP308" s="222"/>
      <c r="AQ308" s="222"/>
      <c r="AR308" s="222"/>
      <c r="AS308" s="222"/>
      <c r="AT308" s="222"/>
      <c r="AU308" s="222"/>
    </row>
    <row r="309" spans="27:48" ht="12.95" customHeight="1">
      <c r="AA309" s="222"/>
      <c r="AB309" s="222"/>
      <c r="AC309" s="222"/>
      <c r="AD309" s="222"/>
      <c r="AE309" s="222"/>
      <c r="AG309" s="293"/>
      <c r="AN309" s="222"/>
      <c r="AO309" s="222"/>
      <c r="AP309" s="222"/>
      <c r="AQ309" s="222"/>
      <c r="AR309" s="222"/>
      <c r="AS309" s="222"/>
      <c r="AT309" s="222"/>
      <c r="AU309" s="222"/>
      <c r="AV309" s="222"/>
    </row>
    <row r="310" spans="27:48" ht="12.95" customHeight="1">
      <c r="AA310" s="222"/>
      <c r="AB310" s="222"/>
      <c r="AC310" s="222"/>
      <c r="AD310" s="222"/>
      <c r="AE310" s="222"/>
      <c r="AG310" s="293"/>
      <c r="AN310" s="222"/>
      <c r="AO310" s="222"/>
      <c r="AP310" s="222"/>
      <c r="AQ310" s="222"/>
      <c r="AR310" s="222"/>
      <c r="AS310" s="222"/>
      <c r="AT310" s="222"/>
      <c r="AU310" s="222"/>
    </row>
    <row r="311" spans="27:48" ht="12.95" customHeight="1">
      <c r="AA311" s="222"/>
      <c r="AB311" s="222"/>
      <c r="AC311" s="222"/>
      <c r="AD311" s="222"/>
      <c r="AE311" s="222"/>
      <c r="AG311" s="293"/>
      <c r="AN311" s="222"/>
      <c r="AO311" s="222"/>
      <c r="AP311" s="222"/>
      <c r="AQ311" s="222"/>
      <c r="AR311" s="222"/>
      <c r="AS311" s="222"/>
      <c r="AT311" s="222"/>
      <c r="AU311" s="222"/>
    </row>
    <row r="312" spans="27:48" ht="12.95" customHeight="1">
      <c r="AA312" s="222"/>
      <c r="AB312" s="222"/>
      <c r="AC312" s="222"/>
      <c r="AD312" s="222"/>
      <c r="AE312" s="222"/>
      <c r="AG312" s="293"/>
      <c r="AN312" s="222"/>
      <c r="AO312" s="222"/>
      <c r="AP312" s="222"/>
      <c r="AQ312" s="222"/>
      <c r="AR312" s="222"/>
      <c r="AS312" s="222"/>
      <c r="AT312" s="222"/>
      <c r="AU312" s="222"/>
    </row>
    <row r="313" spans="27:48" ht="12.95" customHeight="1">
      <c r="AA313" s="222"/>
      <c r="AB313" s="222"/>
      <c r="AC313" s="222"/>
      <c r="AD313" s="222"/>
      <c r="AE313" s="222"/>
      <c r="AG313" s="293"/>
      <c r="AN313" s="222"/>
      <c r="AO313" s="222"/>
      <c r="AP313" s="222"/>
      <c r="AQ313" s="222"/>
      <c r="AR313" s="222"/>
      <c r="AS313" s="222"/>
      <c r="AT313" s="222"/>
      <c r="AU313" s="222"/>
    </row>
    <row r="314" spans="27:48" ht="12.95" customHeight="1">
      <c r="AA314" s="222"/>
      <c r="AB314" s="222"/>
      <c r="AC314" s="222"/>
      <c r="AD314" s="222"/>
      <c r="AE314" s="222"/>
      <c r="AG314" s="293"/>
      <c r="AN314" s="222"/>
      <c r="AO314" s="222"/>
      <c r="AP314" s="222"/>
      <c r="AQ314" s="222"/>
      <c r="AR314" s="222"/>
      <c r="AS314" s="222"/>
      <c r="AT314" s="222"/>
      <c r="AU314" s="222"/>
    </row>
    <row r="315" spans="27:48" ht="12.95" customHeight="1">
      <c r="AA315" s="222"/>
      <c r="AB315" s="222"/>
      <c r="AC315" s="222"/>
      <c r="AD315" s="222"/>
      <c r="AE315" s="222"/>
      <c r="AG315" s="293"/>
      <c r="AN315" s="222"/>
      <c r="AO315" s="222"/>
      <c r="AP315" s="222"/>
      <c r="AQ315" s="222"/>
      <c r="AR315" s="222"/>
      <c r="AS315" s="222"/>
      <c r="AT315" s="222"/>
      <c r="AU315" s="222"/>
    </row>
    <row r="316" spans="27:48" ht="12.95" customHeight="1">
      <c r="AA316" s="222"/>
      <c r="AB316" s="222"/>
      <c r="AC316" s="222"/>
      <c r="AD316" s="222"/>
      <c r="AE316" s="222"/>
      <c r="AG316" s="293"/>
      <c r="AN316" s="222"/>
      <c r="AO316" s="222"/>
      <c r="AP316" s="222"/>
      <c r="AQ316" s="222"/>
      <c r="AR316" s="222"/>
      <c r="AS316" s="222"/>
      <c r="AT316" s="222"/>
      <c r="AU316" s="222"/>
    </row>
    <row r="317" spans="27:48" ht="12.95" customHeight="1">
      <c r="AA317" s="222"/>
      <c r="AB317" s="222"/>
      <c r="AC317" s="222"/>
      <c r="AD317" s="222"/>
      <c r="AE317" s="222"/>
      <c r="AG317" s="293"/>
      <c r="AN317" s="222"/>
      <c r="AO317" s="222"/>
      <c r="AP317" s="222"/>
      <c r="AQ317" s="222"/>
      <c r="AR317" s="222"/>
      <c r="AS317" s="222"/>
      <c r="AT317" s="222"/>
      <c r="AU317" s="222"/>
    </row>
    <row r="318" spans="27:48" ht="12.95" customHeight="1">
      <c r="AA318" s="222"/>
      <c r="AB318" s="222"/>
      <c r="AC318" s="222"/>
      <c r="AD318" s="222"/>
      <c r="AE318" s="222"/>
      <c r="AG318" s="293"/>
      <c r="AN318" s="222"/>
      <c r="AO318" s="222"/>
      <c r="AP318" s="222"/>
      <c r="AQ318" s="222"/>
      <c r="AR318" s="222"/>
      <c r="AS318" s="222"/>
      <c r="AT318" s="222"/>
      <c r="AU318" s="222"/>
    </row>
    <row r="319" spans="27:48" ht="12.95" customHeight="1">
      <c r="AA319" s="222"/>
      <c r="AB319" s="222"/>
      <c r="AC319" s="222"/>
      <c r="AD319" s="222"/>
      <c r="AE319" s="222"/>
      <c r="AG319" s="293"/>
      <c r="AN319" s="222"/>
      <c r="AO319" s="222"/>
      <c r="AP319" s="222"/>
      <c r="AQ319" s="222"/>
      <c r="AR319" s="222"/>
      <c r="AS319" s="222"/>
      <c r="AT319" s="222"/>
      <c r="AU319" s="222"/>
    </row>
    <row r="320" spans="27:48" ht="12.95" customHeight="1">
      <c r="AA320" s="222"/>
      <c r="AB320" s="222"/>
      <c r="AC320" s="222"/>
      <c r="AD320" s="222"/>
      <c r="AE320" s="222"/>
      <c r="AG320" s="293"/>
      <c r="AN320" s="222"/>
      <c r="AO320" s="222"/>
      <c r="AP320" s="222"/>
      <c r="AQ320" s="222"/>
      <c r="AR320" s="222"/>
      <c r="AS320" s="222"/>
      <c r="AT320" s="222"/>
      <c r="AU320" s="222"/>
    </row>
    <row r="321" spans="27:48" ht="12.95" customHeight="1">
      <c r="AA321" s="222"/>
      <c r="AB321" s="222"/>
      <c r="AC321" s="222"/>
      <c r="AD321" s="222"/>
      <c r="AE321" s="222"/>
      <c r="AG321" s="293"/>
      <c r="AN321" s="222"/>
      <c r="AO321" s="222"/>
      <c r="AP321" s="222"/>
      <c r="AQ321" s="222"/>
      <c r="AR321" s="222"/>
      <c r="AS321" s="222"/>
      <c r="AT321" s="222"/>
      <c r="AU321" s="222"/>
    </row>
    <row r="322" spans="27:48" ht="12.95" customHeight="1">
      <c r="AA322" s="222"/>
      <c r="AB322" s="222"/>
      <c r="AC322" s="222"/>
      <c r="AD322" s="222"/>
      <c r="AE322" s="222"/>
      <c r="AG322" s="293"/>
      <c r="AN322" s="222"/>
      <c r="AO322" s="222"/>
      <c r="AP322" s="222"/>
      <c r="AQ322" s="222"/>
      <c r="AR322" s="222"/>
      <c r="AS322" s="222"/>
      <c r="AT322" s="222"/>
      <c r="AU322" s="222"/>
    </row>
    <row r="323" spans="27:48" ht="12.95" customHeight="1">
      <c r="AA323" s="222"/>
      <c r="AB323" s="222"/>
      <c r="AC323" s="222"/>
      <c r="AD323" s="222"/>
      <c r="AE323" s="222"/>
      <c r="AG323" s="293"/>
      <c r="AN323" s="222"/>
      <c r="AO323" s="222"/>
      <c r="AP323" s="222"/>
      <c r="AQ323" s="222"/>
      <c r="AR323" s="222"/>
      <c r="AS323" s="222"/>
      <c r="AT323" s="222"/>
      <c r="AU323" s="222"/>
      <c r="AV323" s="222"/>
    </row>
    <row r="324" spans="27:48" ht="12.95" customHeight="1">
      <c r="AA324" s="222"/>
      <c r="AB324" s="222"/>
      <c r="AC324" s="222"/>
      <c r="AD324" s="222"/>
      <c r="AE324" s="222"/>
      <c r="AG324" s="293"/>
      <c r="AN324" s="222"/>
      <c r="AO324" s="222"/>
      <c r="AP324" s="222"/>
      <c r="AQ324" s="222"/>
      <c r="AR324" s="222"/>
      <c r="AS324" s="222"/>
      <c r="AT324" s="222"/>
      <c r="AU324" s="222"/>
    </row>
    <row r="325" spans="27:48" ht="12.95" customHeight="1">
      <c r="AA325" s="222"/>
      <c r="AB325" s="222"/>
      <c r="AC325" s="222"/>
      <c r="AD325" s="222"/>
      <c r="AE325" s="222"/>
      <c r="AG325" s="293"/>
      <c r="AN325" s="222"/>
      <c r="AO325" s="222"/>
      <c r="AP325" s="222"/>
      <c r="AQ325" s="222"/>
      <c r="AR325" s="222"/>
      <c r="AS325" s="222"/>
      <c r="AT325" s="222"/>
      <c r="AU325" s="222"/>
    </row>
    <row r="326" spans="27:48" ht="12.95" customHeight="1">
      <c r="AA326" s="222"/>
      <c r="AB326" s="222"/>
      <c r="AC326" s="222"/>
      <c r="AD326" s="222"/>
      <c r="AE326" s="222"/>
      <c r="AG326" s="293"/>
      <c r="AN326" s="222"/>
      <c r="AO326" s="222"/>
      <c r="AP326" s="222"/>
      <c r="AQ326" s="222"/>
      <c r="AR326" s="222"/>
      <c r="AS326" s="222"/>
      <c r="AT326" s="222"/>
      <c r="AU326" s="222"/>
    </row>
    <row r="327" spans="27:48" ht="12.95" customHeight="1">
      <c r="AA327" s="222"/>
      <c r="AB327" s="222"/>
      <c r="AC327" s="222"/>
      <c r="AD327" s="222"/>
      <c r="AE327" s="222"/>
      <c r="AG327" s="293"/>
      <c r="AN327" s="222"/>
      <c r="AO327" s="222"/>
      <c r="AP327" s="222"/>
      <c r="AQ327" s="222"/>
      <c r="AR327" s="222"/>
      <c r="AS327" s="222"/>
      <c r="AT327" s="222"/>
      <c r="AU327" s="222"/>
    </row>
    <row r="328" spans="27:48" ht="12.95" customHeight="1">
      <c r="AA328" s="222"/>
      <c r="AB328" s="222"/>
      <c r="AC328" s="222"/>
      <c r="AD328" s="222"/>
      <c r="AE328" s="222"/>
      <c r="AG328" s="293"/>
      <c r="AN328" s="222"/>
      <c r="AO328" s="222"/>
      <c r="AP328" s="222"/>
      <c r="AQ328" s="222"/>
      <c r="AR328" s="222"/>
      <c r="AS328" s="222"/>
      <c r="AT328" s="222"/>
      <c r="AU328" s="222"/>
    </row>
    <row r="329" spans="27:48" ht="12.95" customHeight="1">
      <c r="AA329" s="222"/>
      <c r="AB329" s="222"/>
      <c r="AC329" s="222"/>
      <c r="AD329" s="222"/>
      <c r="AE329" s="222"/>
      <c r="AG329" s="293"/>
      <c r="AN329" s="222"/>
      <c r="AO329" s="222"/>
      <c r="AP329" s="222"/>
      <c r="AQ329" s="222"/>
      <c r="AR329" s="222"/>
      <c r="AS329" s="222"/>
      <c r="AT329" s="222"/>
      <c r="AU329" s="222"/>
    </row>
    <row r="330" spans="27:48" ht="12.95" customHeight="1">
      <c r="AA330" s="222"/>
      <c r="AB330" s="222"/>
      <c r="AC330" s="222"/>
      <c r="AD330" s="222"/>
      <c r="AE330" s="222"/>
      <c r="AG330" s="293"/>
      <c r="AN330" s="222"/>
      <c r="AO330" s="222"/>
      <c r="AP330" s="222"/>
      <c r="AQ330" s="222"/>
      <c r="AR330" s="222"/>
      <c r="AS330" s="222"/>
      <c r="AT330" s="222"/>
      <c r="AU330" s="222"/>
    </row>
    <row r="331" spans="27:48" ht="12.95" customHeight="1">
      <c r="AA331" s="222"/>
      <c r="AB331" s="222"/>
      <c r="AC331" s="222"/>
      <c r="AD331" s="222"/>
      <c r="AE331" s="222"/>
      <c r="AG331" s="293"/>
      <c r="AN331" s="222"/>
      <c r="AO331" s="222"/>
      <c r="AP331" s="222"/>
      <c r="AQ331" s="222"/>
      <c r="AR331" s="222"/>
      <c r="AS331" s="222"/>
      <c r="AT331" s="222"/>
      <c r="AU331" s="222"/>
    </row>
    <row r="332" spans="27:48" ht="12.95" customHeight="1">
      <c r="AA332" s="222"/>
      <c r="AB332" s="222"/>
      <c r="AC332" s="222"/>
      <c r="AD332" s="222"/>
      <c r="AE332" s="222"/>
      <c r="AG332" s="293"/>
      <c r="AN332" s="222"/>
      <c r="AO332" s="222"/>
      <c r="AP332" s="222"/>
      <c r="AQ332" s="222"/>
      <c r="AR332" s="222"/>
      <c r="AS332" s="222"/>
      <c r="AT332" s="222"/>
      <c r="AU332" s="222"/>
    </row>
    <row r="333" spans="27:48" ht="12.95" customHeight="1">
      <c r="AA333" s="222"/>
      <c r="AB333" s="222"/>
      <c r="AC333" s="222"/>
      <c r="AD333" s="222"/>
      <c r="AE333" s="222"/>
      <c r="AG333" s="293"/>
      <c r="AN333" s="222"/>
      <c r="AO333" s="222"/>
      <c r="AP333" s="222"/>
      <c r="AQ333" s="222"/>
      <c r="AR333" s="222"/>
      <c r="AS333" s="222"/>
      <c r="AT333" s="222"/>
      <c r="AU333" s="222"/>
    </row>
    <row r="334" spans="27:48" ht="12.95" customHeight="1">
      <c r="AA334" s="222"/>
      <c r="AB334" s="222"/>
      <c r="AC334" s="222"/>
      <c r="AD334" s="222"/>
      <c r="AE334" s="222"/>
      <c r="AG334" s="293"/>
      <c r="AN334" s="222"/>
      <c r="AO334" s="222"/>
      <c r="AP334" s="222"/>
      <c r="AQ334" s="222"/>
      <c r="AR334" s="222"/>
      <c r="AS334" s="222"/>
      <c r="AT334" s="222"/>
      <c r="AU334" s="222"/>
    </row>
    <row r="335" spans="27:48" ht="12.95" customHeight="1">
      <c r="AA335" s="222"/>
      <c r="AB335" s="222"/>
      <c r="AC335" s="222"/>
      <c r="AD335" s="222"/>
      <c r="AE335" s="222"/>
      <c r="AG335" s="293"/>
      <c r="AN335" s="222"/>
      <c r="AO335" s="222"/>
      <c r="AP335" s="222"/>
      <c r="AQ335" s="222"/>
      <c r="AR335" s="222"/>
      <c r="AS335" s="222"/>
      <c r="AT335" s="222"/>
      <c r="AU335" s="222"/>
    </row>
    <row r="336" spans="27:48" ht="12.95" customHeight="1">
      <c r="AA336" s="222"/>
      <c r="AB336" s="222"/>
      <c r="AC336" s="222"/>
      <c r="AD336" s="222"/>
      <c r="AE336" s="222"/>
      <c r="AG336" s="293"/>
      <c r="AN336" s="222"/>
      <c r="AO336" s="222"/>
      <c r="AP336" s="222"/>
      <c r="AQ336" s="222"/>
      <c r="AR336" s="222"/>
      <c r="AS336" s="222"/>
      <c r="AT336" s="222"/>
      <c r="AU336" s="222"/>
    </row>
    <row r="337" spans="27:48" ht="12.95" customHeight="1">
      <c r="AA337" s="222"/>
      <c r="AB337" s="222"/>
      <c r="AC337" s="222"/>
      <c r="AD337" s="222"/>
      <c r="AE337" s="222"/>
      <c r="AG337" s="293"/>
      <c r="AN337" s="222"/>
      <c r="AO337" s="222"/>
      <c r="AP337" s="222"/>
      <c r="AQ337" s="222"/>
      <c r="AR337" s="222"/>
      <c r="AS337" s="222"/>
      <c r="AT337" s="222"/>
      <c r="AU337" s="222"/>
    </row>
    <row r="338" spans="27:48" ht="12.95" customHeight="1">
      <c r="AA338" s="222"/>
      <c r="AB338" s="222"/>
      <c r="AC338" s="222"/>
      <c r="AD338" s="222"/>
      <c r="AE338" s="222"/>
      <c r="AG338" s="293"/>
      <c r="AN338" s="222"/>
      <c r="AO338" s="222"/>
      <c r="AP338" s="222"/>
      <c r="AQ338" s="222"/>
      <c r="AR338" s="222"/>
      <c r="AS338" s="222"/>
      <c r="AT338" s="222"/>
      <c r="AU338" s="222"/>
    </row>
    <row r="339" spans="27:48" ht="12.95" customHeight="1">
      <c r="AA339" s="222"/>
      <c r="AB339" s="222"/>
      <c r="AC339" s="222"/>
      <c r="AD339" s="222"/>
      <c r="AE339" s="222"/>
      <c r="AG339" s="293"/>
      <c r="AN339" s="222"/>
      <c r="AO339" s="222"/>
      <c r="AP339" s="222"/>
      <c r="AQ339" s="222"/>
      <c r="AR339" s="222"/>
      <c r="AS339" s="222"/>
      <c r="AT339" s="222"/>
      <c r="AU339" s="222"/>
    </row>
    <row r="340" spans="27:48" ht="12.95" customHeight="1">
      <c r="AA340" s="222"/>
      <c r="AB340" s="222"/>
      <c r="AC340" s="222"/>
      <c r="AD340" s="222"/>
      <c r="AE340" s="222"/>
      <c r="AG340" s="293"/>
      <c r="AN340" s="222"/>
      <c r="AO340" s="222"/>
      <c r="AP340" s="222"/>
      <c r="AQ340" s="222"/>
      <c r="AR340" s="222"/>
      <c r="AS340" s="222"/>
      <c r="AT340" s="222"/>
      <c r="AU340" s="222"/>
    </row>
    <row r="341" spans="27:48" ht="12.95" customHeight="1">
      <c r="AA341" s="222"/>
      <c r="AB341" s="222"/>
      <c r="AC341" s="222"/>
      <c r="AD341" s="222"/>
      <c r="AE341" s="222"/>
      <c r="AG341" s="293"/>
      <c r="AN341" s="222"/>
      <c r="AO341" s="222"/>
      <c r="AP341" s="222"/>
      <c r="AQ341" s="222"/>
      <c r="AR341" s="222"/>
      <c r="AS341" s="222"/>
      <c r="AT341" s="222"/>
      <c r="AU341" s="222"/>
      <c r="AV341" s="222"/>
    </row>
    <row r="342" spans="27:48" ht="12.95" customHeight="1">
      <c r="AA342" s="222"/>
      <c r="AB342" s="222"/>
      <c r="AC342" s="222"/>
      <c r="AD342" s="222"/>
      <c r="AE342" s="222"/>
      <c r="AG342" s="293"/>
      <c r="AN342" s="222"/>
      <c r="AO342" s="222"/>
      <c r="AP342" s="222"/>
      <c r="AQ342" s="222"/>
      <c r="AR342" s="222"/>
      <c r="AS342" s="222"/>
      <c r="AT342" s="222"/>
      <c r="AU342" s="222"/>
    </row>
    <row r="343" spans="27:48" ht="12.95" customHeight="1">
      <c r="AA343" s="222"/>
      <c r="AB343" s="222"/>
      <c r="AC343" s="222"/>
      <c r="AD343" s="222"/>
      <c r="AE343" s="222"/>
      <c r="AG343" s="293"/>
      <c r="AN343" s="222"/>
      <c r="AO343" s="222"/>
      <c r="AP343" s="222"/>
      <c r="AQ343" s="222"/>
      <c r="AR343" s="222"/>
      <c r="AS343" s="222"/>
      <c r="AT343" s="222"/>
      <c r="AU343" s="222"/>
    </row>
    <row r="344" spans="27:48" ht="12.95" customHeight="1">
      <c r="AA344" s="222"/>
      <c r="AB344" s="222"/>
      <c r="AC344" s="222"/>
      <c r="AD344" s="222"/>
      <c r="AE344" s="222"/>
      <c r="AG344" s="293"/>
      <c r="AN344" s="222"/>
      <c r="AO344" s="222"/>
      <c r="AP344" s="222"/>
      <c r="AQ344" s="222"/>
      <c r="AR344" s="222"/>
      <c r="AS344" s="222"/>
      <c r="AT344" s="222"/>
      <c r="AU344" s="222"/>
    </row>
    <row r="345" spans="27:48" ht="12.95" customHeight="1">
      <c r="AA345" s="222"/>
      <c r="AB345" s="222"/>
      <c r="AC345" s="222"/>
      <c r="AD345" s="222"/>
      <c r="AE345" s="222"/>
      <c r="AG345" s="293"/>
      <c r="AN345" s="222"/>
      <c r="AO345" s="222"/>
      <c r="AP345" s="222"/>
      <c r="AQ345" s="222"/>
      <c r="AR345" s="222"/>
      <c r="AS345" s="222"/>
      <c r="AT345" s="222"/>
      <c r="AU345" s="222"/>
    </row>
    <row r="346" spans="27:48" ht="12.95" customHeight="1">
      <c r="AA346" s="222"/>
      <c r="AB346" s="222"/>
      <c r="AC346" s="222"/>
      <c r="AD346" s="222"/>
      <c r="AE346" s="222"/>
      <c r="AG346" s="293"/>
      <c r="AN346" s="222"/>
      <c r="AO346" s="222"/>
      <c r="AP346" s="222"/>
      <c r="AQ346" s="222"/>
      <c r="AR346" s="222"/>
      <c r="AS346" s="222"/>
      <c r="AT346" s="222"/>
      <c r="AU346" s="222"/>
    </row>
    <row r="347" spans="27:48" ht="12.95" customHeight="1">
      <c r="AA347" s="222"/>
      <c r="AB347" s="222"/>
      <c r="AC347" s="222"/>
      <c r="AD347" s="222"/>
      <c r="AE347" s="222"/>
      <c r="AG347" s="293"/>
      <c r="AN347" s="222"/>
      <c r="AO347" s="222"/>
      <c r="AP347" s="222"/>
      <c r="AQ347" s="222"/>
      <c r="AR347" s="222"/>
      <c r="AS347" s="222"/>
      <c r="AT347" s="222"/>
      <c r="AU347" s="222"/>
    </row>
    <row r="348" spans="27:48" ht="12.95" customHeight="1">
      <c r="AA348" s="222"/>
      <c r="AB348" s="222"/>
      <c r="AC348" s="222"/>
      <c r="AD348" s="222"/>
      <c r="AE348" s="222"/>
      <c r="AG348" s="293"/>
      <c r="AN348" s="222"/>
      <c r="AO348" s="222"/>
      <c r="AP348" s="222"/>
      <c r="AQ348" s="222"/>
      <c r="AR348" s="222"/>
      <c r="AS348" s="222"/>
      <c r="AT348" s="222"/>
      <c r="AU348" s="222"/>
    </row>
    <row r="349" spans="27:48" ht="12.95" customHeight="1">
      <c r="AA349" s="222"/>
      <c r="AB349" s="222"/>
      <c r="AC349" s="222"/>
      <c r="AD349" s="222"/>
      <c r="AE349" s="222"/>
      <c r="AG349" s="293"/>
      <c r="AN349" s="222"/>
      <c r="AO349" s="222"/>
      <c r="AP349" s="222"/>
      <c r="AQ349" s="222"/>
      <c r="AR349" s="222"/>
      <c r="AS349" s="222"/>
      <c r="AT349" s="222"/>
      <c r="AU349" s="222"/>
    </row>
    <row r="350" spans="27:48" ht="12.95" customHeight="1">
      <c r="AA350" s="222"/>
      <c r="AB350" s="222"/>
      <c r="AC350" s="222"/>
      <c r="AD350" s="222"/>
      <c r="AE350" s="222"/>
      <c r="AG350" s="293"/>
      <c r="AN350" s="222"/>
      <c r="AO350" s="222"/>
      <c r="AP350" s="222"/>
      <c r="AQ350" s="222"/>
      <c r="AR350" s="222"/>
      <c r="AS350" s="222"/>
      <c r="AT350" s="222"/>
      <c r="AU350" s="222"/>
    </row>
    <row r="351" spans="27:48" ht="12.95" customHeight="1">
      <c r="AA351" s="222"/>
      <c r="AB351" s="222"/>
      <c r="AC351" s="222"/>
      <c r="AD351" s="222"/>
      <c r="AE351" s="222"/>
      <c r="AG351" s="293"/>
      <c r="AN351" s="222"/>
      <c r="AO351" s="222"/>
      <c r="AP351" s="222"/>
      <c r="AQ351" s="222"/>
      <c r="AR351" s="222"/>
      <c r="AS351" s="222"/>
      <c r="AT351" s="222"/>
      <c r="AU351" s="222"/>
    </row>
    <row r="352" spans="27:48" ht="12.95" customHeight="1">
      <c r="AA352" s="222"/>
      <c r="AB352" s="222"/>
      <c r="AC352" s="222"/>
      <c r="AD352" s="222"/>
      <c r="AE352" s="222"/>
      <c r="AG352" s="293"/>
      <c r="AN352" s="222"/>
      <c r="AO352" s="222"/>
      <c r="AP352" s="222"/>
      <c r="AQ352" s="222"/>
      <c r="AR352" s="222"/>
      <c r="AS352" s="222"/>
      <c r="AT352" s="222"/>
      <c r="AU352" s="222"/>
    </row>
    <row r="353" spans="27:64" ht="12.95" customHeight="1">
      <c r="AA353" s="222"/>
      <c r="AB353" s="222"/>
      <c r="AC353" s="222"/>
      <c r="AD353" s="222"/>
      <c r="AE353" s="222"/>
      <c r="AG353" s="293"/>
      <c r="AN353" s="222"/>
      <c r="AO353" s="222"/>
      <c r="AP353" s="222"/>
      <c r="AQ353" s="222"/>
      <c r="AR353" s="222"/>
      <c r="AS353" s="222"/>
      <c r="AT353" s="222"/>
      <c r="AU353" s="222"/>
    </row>
    <row r="354" spans="27:64" ht="12.95" customHeight="1">
      <c r="AA354" s="222"/>
      <c r="AB354" s="222"/>
      <c r="AC354" s="222"/>
      <c r="AD354" s="222"/>
      <c r="AE354" s="222"/>
      <c r="AG354" s="293"/>
      <c r="AN354" s="222"/>
      <c r="AO354" s="222"/>
      <c r="AP354" s="222"/>
      <c r="AQ354" s="222"/>
      <c r="AR354" s="222"/>
      <c r="AS354" s="222"/>
      <c r="AT354" s="222"/>
      <c r="AU354" s="222"/>
    </row>
    <row r="355" spans="27:64" ht="12.95" customHeight="1">
      <c r="AA355" s="222"/>
      <c r="AB355" s="222"/>
      <c r="AC355" s="222"/>
      <c r="AD355" s="222"/>
      <c r="AE355" s="222"/>
      <c r="AG355" s="293"/>
      <c r="AN355" s="222"/>
      <c r="AO355" s="2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2"/>
      <c r="BA355" s="222"/>
      <c r="BB355" s="222"/>
      <c r="BC355" s="222"/>
      <c r="BD355" s="222"/>
      <c r="BE355" s="222"/>
      <c r="BF355" s="222"/>
      <c r="BG355" s="222"/>
      <c r="BH355" s="222"/>
      <c r="BI355" s="222"/>
      <c r="BJ355" s="222"/>
      <c r="BK355" s="222"/>
      <c r="BL355" s="222"/>
    </row>
    <row r="356" spans="27:64" ht="12.95" customHeight="1">
      <c r="AA356" s="222"/>
      <c r="AB356" s="222"/>
      <c r="AC356" s="222"/>
      <c r="AD356" s="222"/>
      <c r="AE356" s="222"/>
      <c r="AG356" s="293"/>
      <c r="AN356" s="222"/>
      <c r="AO356" s="222"/>
      <c r="AP356" s="222"/>
      <c r="AQ356" s="222"/>
      <c r="AR356" s="222"/>
      <c r="AS356" s="222"/>
      <c r="AT356" s="222"/>
      <c r="AU356" s="222"/>
    </row>
    <row r="357" spans="27:64" ht="12.95" customHeight="1">
      <c r="AA357" s="222"/>
      <c r="AB357" s="222"/>
      <c r="AC357" s="222"/>
      <c r="AD357" s="222"/>
      <c r="AE357" s="222"/>
      <c r="AG357" s="293"/>
      <c r="AN357" s="222"/>
      <c r="AO357" s="222"/>
      <c r="AP357" s="222"/>
      <c r="AQ357" s="222"/>
      <c r="AR357" s="222"/>
      <c r="AS357" s="222"/>
      <c r="AT357" s="222"/>
      <c r="AU357" s="222"/>
    </row>
    <row r="358" spans="27:64" ht="12.95" customHeight="1">
      <c r="AA358" s="222"/>
      <c r="AB358" s="222"/>
      <c r="AC358" s="222"/>
      <c r="AD358" s="222"/>
      <c r="AE358" s="222"/>
      <c r="AG358" s="293"/>
      <c r="AN358" s="222"/>
      <c r="AO358" s="222"/>
      <c r="AP358" s="222"/>
      <c r="AQ358" s="222"/>
      <c r="AR358" s="222"/>
      <c r="AS358" s="222"/>
      <c r="AT358" s="222"/>
      <c r="AU358" s="222"/>
    </row>
    <row r="359" spans="27:64" ht="12.95" customHeight="1">
      <c r="AA359" s="222"/>
      <c r="AB359" s="222"/>
      <c r="AC359" s="222"/>
      <c r="AD359" s="222"/>
      <c r="AE359" s="222"/>
      <c r="AG359" s="293"/>
      <c r="AN359" s="222"/>
      <c r="AO359" s="222"/>
      <c r="AP359" s="222"/>
      <c r="AQ359" s="222"/>
      <c r="AR359" s="222"/>
      <c r="AS359" s="222"/>
      <c r="AT359" s="222"/>
      <c r="AU359" s="222"/>
    </row>
    <row r="360" spans="27:64" ht="12.95" customHeight="1">
      <c r="AA360" s="222"/>
      <c r="AB360" s="222"/>
      <c r="AC360" s="222"/>
      <c r="AD360" s="222"/>
      <c r="AE360" s="222"/>
      <c r="AG360" s="293"/>
      <c r="AN360" s="222"/>
      <c r="AO360" s="222"/>
      <c r="AP360" s="222"/>
      <c r="AQ360" s="222"/>
      <c r="AR360" s="222"/>
      <c r="AS360" s="222"/>
      <c r="AT360" s="222"/>
      <c r="AU360" s="222"/>
    </row>
    <row r="361" spans="27:64" ht="12.95" customHeight="1">
      <c r="AA361" s="222"/>
      <c r="AB361" s="222"/>
      <c r="AC361" s="222"/>
      <c r="AD361" s="222"/>
      <c r="AE361" s="222"/>
      <c r="AG361" s="293"/>
      <c r="AN361" s="222"/>
      <c r="AO361" s="222"/>
      <c r="AP361" s="222"/>
      <c r="AQ361" s="222"/>
      <c r="AR361" s="222"/>
      <c r="AS361" s="222"/>
      <c r="AT361" s="222"/>
      <c r="AU361" s="222"/>
    </row>
    <row r="362" spans="27:64" ht="12.95" customHeight="1">
      <c r="AA362" s="222"/>
      <c r="AB362" s="222"/>
      <c r="AC362" s="222"/>
      <c r="AD362" s="222"/>
      <c r="AE362" s="222"/>
      <c r="AG362" s="293"/>
      <c r="AN362" s="222"/>
      <c r="AO362" s="222"/>
      <c r="AP362" s="222"/>
      <c r="AQ362" s="222"/>
      <c r="AR362" s="222"/>
      <c r="AS362" s="222"/>
      <c r="AT362" s="222"/>
      <c r="AU362" s="222"/>
    </row>
    <row r="363" spans="27:64" ht="12.95" customHeight="1">
      <c r="AA363" s="222"/>
      <c r="AB363" s="222"/>
      <c r="AC363" s="222"/>
      <c r="AD363" s="222"/>
      <c r="AE363" s="222"/>
      <c r="AG363" s="293"/>
      <c r="AN363" s="222"/>
      <c r="AO363" s="222"/>
      <c r="AP363" s="222"/>
      <c r="AQ363" s="222"/>
      <c r="AR363" s="222"/>
      <c r="AS363" s="222"/>
      <c r="AT363" s="222"/>
      <c r="AU363" s="222"/>
    </row>
    <row r="364" spans="27:64" ht="12.95" customHeight="1">
      <c r="AA364" s="222"/>
      <c r="AB364" s="222"/>
      <c r="AC364" s="222"/>
      <c r="AD364" s="222"/>
      <c r="AE364" s="222"/>
      <c r="AG364" s="293"/>
      <c r="AN364" s="222"/>
      <c r="AO364" s="222"/>
      <c r="AP364" s="222"/>
      <c r="AQ364" s="222"/>
      <c r="AR364" s="222"/>
      <c r="AS364" s="222"/>
      <c r="AT364" s="222"/>
      <c r="AU364" s="222"/>
    </row>
    <row r="365" spans="27:64" ht="12.95" customHeight="1">
      <c r="AA365" s="222"/>
      <c r="AB365" s="222"/>
      <c r="AC365" s="222"/>
      <c r="AD365" s="222"/>
      <c r="AE365" s="222"/>
      <c r="AG365" s="293"/>
      <c r="AN365" s="222"/>
      <c r="AO365" s="222"/>
      <c r="AP365" s="222"/>
      <c r="AQ365" s="222"/>
      <c r="AR365" s="222"/>
      <c r="AS365" s="222"/>
      <c r="AT365" s="222"/>
      <c r="AU365" s="222"/>
    </row>
    <row r="366" spans="27:64" ht="12.95" customHeight="1">
      <c r="AA366" s="222"/>
      <c r="AB366" s="222"/>
      <c r="AC366" s="222"/>
      <c r="AD366" s="222"/>
      <c r="AE366" s="222"/>
      <c r="AG366" s="293"/>
      <c r="AN366" s="222"/>
      <c r="AO366" s="222"/>
      <c r="AP366" s="222"/>
      <c r="AQ366" s="222"/>
      <c r="AR366" s="222"/>
      <c r="AS366" s="222"/>
      <c r="AT366" s="222"/>
      <c r="AU366" s="222"/>
    </row>
    <row r="367" spans="27:64" ht="12.95" customHeight="1">
      <c r="AA367" s="222"/>
      <c r="AB367" s="222"/>
      <c r="AC367" s="222"/>
      <c r="AD367" s="222"/>
      <c r="AE367" s="222"/>
      <c r="AG367" s="293"/>
      <c r="AN367" s="222"/>
      <c r="AO367" s="222"/>
      <c r="AP367" s="222"/>
      <c r="AQ367" s="222"/>
      <c r="AR367" s="222"/>
      <c r="AS367" s="222"/>
      <c r="AT367" s="222"/>
      <c r="AU367" s="222"/>
    </row>
    <row r="368" spans="27:64" ht="12.95" customHeight="1">
      <c r="AA368" s="222"/>
      <c r="AB368" s="222"/>
      <c r="AC368" s="222"/>
      <c r="AD368" s="222"/>
      <c r="AE368" s="222"/>
      <c r="AG368" s="293"/>
      <c r="AN368" s="222"/>
      <c r="AO368" s="222"/>
      <c r="AP368" s="222"/>
      <c r="AQ368" s="222"/>
      <c r="AR368" s="222"/>
      <c r="AS368" s="222"/>
      <c r="AT368" s="222"/>
      <c r="AU368" s="222"/>
    </row>
    <row r="369" spans="27:64" ht="12.95" customHeight="1">
      <c r="AA369" s="222"/>
      <c r="AB369" s="222"/>
      <c r="AC369" s="222"/>
      <c r="AD369" s="222"/>
      <c r="AE369" s="222"/>
      <c r="AG369" s="293"/>
      <c r="AN369" s="222"/>
      <c r="AO369" s="222"/>
      <c r="AP369" s="222"/>
      <c r="AQ369" s="222"/>
      <c r="AR369" s="222"/>
      <c r="AS369" s="222"/>
      <c r="AT369" s="222"/>
      <c r="AU369" s="222"/>
    </row>
    <row r="370" spans="27:64" ht="12.95" customHeight="1">
      <c r="AA370" s="222"/>
      <c r="AB370" s="222"/>
      <c r="AC370" s="222"/>
      <c r="AD370" s="222"/>
      <c r="AE370" s="222"/>
      <c r="AG370" s="293"/>
      <c r="AN370" s="222"/>
      <c r="AO370" s="222"/>
      <c r="AP370" s="222"/>
      <c r="AQ370" s="222"/>
      <c r="AR370" s="222"/>
      <c r="AS370" s="222"/>
      <c r="AT370" s="222"/>
      <c r="AU370" s="222"/>
    </row>
    <row r="371" spans="27:64" ht="12.95" customHeight="1">
      <c r="AA371" s="222"/>
      <c r="AB371" s="222"/>
      <c r="AC371" s="222"/>
      <c r="AD371" s="222"/>
      <c r="AE371" s="222"/>
      <c r="AG371" s="293"/>
      <c r="AN371" s="222"/>
      <c r="AO371" s="222"/>
      <c r="AP371" s="222"/>
      <c r="AQ371" s="222"/>
      <c r="AR371" s="222"/>
      <c r="AS371" s="222"/>
      <c r="AT371" s="222"/>
      <c r="AU371" s="222"/>
    </row>
    <row r="372" spans="27:64" ht="12.95" customHeight="1">
      <c r="AA372" s="222"/>
      <c r="AB372" s="222"/>
      <c r="AC372" s="222"/>
      <c r="AD372" s="222"/>
      <c r="AE372" s="222"/>
      <c r="AG372" s="293"/>
      <c r="AN372" s="222"/>
      <c r="AO372" s="222"/>
      <c r="AP372" s="222"/>
      <c r="AQ372" s="222"/>
      <c r="AR372" s="222"/>
      <c r="AS372" s="222"/>
      <c r="AT372" s="222"/>
      <c r="AU372" s="222"/>
    </row>
    <row r="373" spans="27:64" ht="12.95" customHeight="1">
      <c r="AA373" s="222"/>
      <c r="AB373" s="222"/>
      <c r="AC373" s="222"/>
      <c r="AD373" s="222"/>
      <c r="AE373" s="222"/>
      <c r="AG373" s="293"/>
      <c r="AN373" s="222"/>
      <c r="AO373" s="222"/>
      <c r="AP373" s="222"/>
      <c r="AQ373" s="222"/>
      <c r="AR373" s="222"/>
      <c r="AS373" s="222"/>
      <c r="AT373" s="222"/>
      <c r="AU373" s="222"/>
    </row>
    <row r="374" spans="27:64" ht="12.95" customHeight="1">
      <c r="AA374" s="222"/>
      <c r="AB374" s="222"/>
      <c r="AC374" s="222"/>
      <c r="AD374" s="222"/>
      <c r="AE374" s="222"/>
      <c r="AG374" s="293"/>
      <c r="AN374" s="222"/>
      <c r="AO374" s="222"/>
      <c r="AP374" s="222"/>
      <c r="AQ374" s="222"/>
      <c r="AR374" s="222"/>
      <c r="AS374" s="222"/>
      <c r="AT374" s="222"/>
      <c r="AU374" s="222"/>
    </row>
    <row r="375" spans="27:64" ht="12.95" customHeight="1">
      <c r="AA375" s="222"/>
      <c r="AB375" s="222"/>
      <c r="AC375" s="222"/>
      <c r="AD375" s="222"/>
      <c r="AE375" s="222"/>
      <c r="AG375" s="293"/>
      <c r="AN375" s="222"/>
      <c r="AO375" s="222"/>
      <c r="AP375" s="222"/>
      <c r="AQ375" s="222"/>
      <c r="AR375" s="222"/>
      <c r="AS375" s="222"/>
      <c r="AT375" s="222"/>
      <c r="AU375" s="222"/>
    </row>
    <row r="376" spans="27:64" ht="12.95" customHeight="1">
      <c r="AA376" s="222"/>
      <c r="AB376" s="222"/>
      <c r="AC376" s="222"/>
      <c r="AD376" s="222"/>
      <c r="AE376" s="222"/>
      <c r="AG376" s="293"/>
      <c r="AN376" s="222"/>
      <c r="AO376" s="222"/>
      <c r="AP376" s="222"/>
      <c r="AQ376" s="222"/>
      <c r="AR376" s="222"/>
      <c r="AS376" s="222"/>
      <c r="AT376" s="222"/>
      <c r="AU376" s="222"/>
      <c r="AV376" s="222"/>
      <c r="AW376" s="222"/>
      <c r="AX376" s="222"/>
      <c r="AY376" s="222"/>
      <c r="AZ376" s="222"/>
      <c r="BA376" s="222"/>
      <c r="BB376" s="222"/>
      <c r="BC376" s="222"/>
      <c r="BD376" s="222"/>
      <c r="BE376" s="222"/>
      <c r="BF376" s="222"/>
      <c r="BG376" s="222"/>
      <c r="BH376" s="222"/>
      <c r="BI376" s="222"/>
      <c r="BJ376" s="222"/>
      <c r="BK376" s="222"/>
      <c r="BL376" s="222"/>
    </row>
    <row r="377" spans="27:64" ht="12.95" customHeight="1">
      <c r="AA377" s="222"/>
      <c r="AB377" s="222"/>
      <c r="AC377" s="222"/>
      <c r="AD377" s="222"/>
      <c r="AE377" s="222"/>
      <c r="AG377" s="293"/>
      <c r="AN377" s="222"/>
      <c r="AO377" s="222"/>
      <c r="AP377" s="222"/>
      <c r="AQ377" s="222"/>
      <c r="AR377" s="222"/>
      <c r="AS377" s="222"/>
      <c r="AT377" s="222"/>
      <c r="AU377" s="222"/>
    </row>
    <row r="378" spans="27:64" ht="12.95" customHeight="1">
      <c r="AA378" s="222"/>
      <c r="AB378" s="222"/>
      <c r="AC378" s="222"/>
      <c r="AD378" s="222"/>
      <c r="AE378" s="222"/>
      <c r="AG378" s="293"/>
      <c r="AN378" s="222"/>
      <c r="AO378" s="222"/>
      <c r="AP378" s="222"/>
      <c r="AQ378" s="222"/>
      <c r="AR378" s="222"/>
      <c r="AS378" s="222"/>
      <c r="AT378" s="222"/>
      <c r="AU378" s="222"/>
      <c r="AV378" s="222"/>
    </row>
    <row r="379" spans="27:64" ht="12.95" customHeight="1">
      <c r="AA379" s="222"/>
      <c r="AB379" s="222"/>
      <c r="AC379" s="222"/>
      <c r="AD379" s="222"/>
      <c r="AE379" s="222"/>
      <c r="AG379" s="293"/>
      <c r="AN379" s="222"/>
      <c r="AO379" s="222"/>
      <c r="AP379" s="222"/>
      <c r="AQ379" s="222"/>
      <c r="AR379" s="222"/>
      <c r="AS379" s="222"/>
      <c r="AT379" s="222"/>
      <c r="AU379" s="222"/>
    </row>
    <row r="380" spans="27:64" ht="12.95" customHeight="1">
      <c r="AA380" s="222"/>
      <c r="AB380" s="222"/>
      <c r="AC380" s="222"/>
      <c r="AD380" s="222"/>
      <c r="AE380" s="222"/>
      <c r="AG380" s="293"/>
      <c r="AN380" s="222"/>
      <c r="AO380" s="222"/>
      <c r="AP380" s="222"/>
      <c r="AQ380" s="222"/>
      <c r="AR380" s="222"/>
      <c r="AS380" s="222"/>
      <c r="AT380" s="222"/>
      <c r="AU380" s="222"/>
    </row>
    <row r="381" spans="27:64" ht="12.95" customHeight="1">
      <c r="AA381" s="222"/>
      <c r="AB381" s="222"/>
      <c r="AC381" s="222"/>
      <c r="AD381" s="222"/>
      <c r="AE381" s="222"/>
      <c r="AG381" s="293"/>
      <c r="AN381" s="222"/>
      <c r="AO381" s="222"/>
      <c r="AP381" s="222"/>
      <c r="AQ381" s="222"/>
      <c r="AR381" s="222"/>
      <c r="AS381" s="222"/>
      <c r="AT381" s="222"/>
      <c r="AU381" s="222"/>
    </row>
    <row r="382" spans="27:64" ht="12.95" customHeight="1">
      <c r="AA382" s="222"/>
      <c r="AB382" s="222"/>
      <c r="AC382" s="222"/>
      <c r="AD382" s="222"/>
      <c r="AE382" s="222"/>
      <c r="AG382" s="293"/>
      <c r="AN382" s="222"/>
      <c r="AO382" s="222"/>
      <c r="AP382" s="222"/>
      <c r="AQ382" s="222"/>
      <c r="AR382" s="222"/>
      <c r="AS382" s="222"/>
      <c r="AT382" s="222"/>
      <c r="AU382" s="222"/>
    </row>
    <row r="383" spans="27:64" ht="12.95" customHeight="1">
      <c r="AA383" s="222"/>
      <c r="AB383" s="222"/>
      <c r="AC383" s="222"/>
      <c r="AD383" s="222"/>
      <c r="AE383" s="222"/>
      <c r="AG383" s="293"/>
      <c r="AN383" s="222"/>
      <c r="AO383" s="222"/>
      <c r="AP383" s="222"/>
      <c r="AQ383" s="222"/>
      <c r="AR383" s="222"/>
      <c r="AS383" s="222"/>
      <c r="AT383" s="222"/>
      <c r="AU383" s="222"/>
    </row>
    <row r="384" spans="27:64" ht="12.95" customHeight="1">
      <c r="AA384" s="222"/>
      <c r="AB384" s="222"/>
      <c r="AC384" s="222"/>
      <c r="AD384" s="222"/>
      <c r="AE384" s="222"/>
      <c r="AG384" s="293"/>
      <c r="AN384" s="222"/>
      <c r="AO384" s="222"/>
      <c r="AP384" s="222"/>
      <c r="AQ384" s="222"/>
      <c r="AR384" s="222"/>
      <c r="AS384" s="222"/>
      <c r="AT384" s="222"/>
      <c r="AU384" s="222"/>
    </row>
    <row r="385" spans="27:64" ht="12.95" customHeight="1">
      <c r="AA385" s="222"/>
      <c r="AB385" s="222"/>
      <c r="AC385" s="222"/>
      <c r="AD385" s="222"/>
      <c r="AE385" s="222"/>
      <c r="AG385" s="293"/>
      <c r="AN385" s="222"/>
      <c r="AO385" s="222"/>
      <c r="AP385" s="222"/>
      <c r="AQ385" s="222"/>
      <c r="AR385" s="222"/>
      <c r="AS385" s="222"/>
      <c r="AT385" s="222"/>
      <c r="AU385" s="222"/>
    </row>
    <row r="386" spans="27:64" ht="12.95" customHeight="1">
      <c r="AA386" s="222"/>
      <c r="AB386" s="222"/>
      <c r="AC386" s="222"/>
      <c r="AD386" s="222"/>
      <c r="AE386" s="222"/>
      <c r="AG386" s="293"/>
      <c r="AN386" s="222"/>
      <c r="AO386" s="222"/>
      <c r="AP386" s="222"/>
      <c r="AQ386" s="222"/>
      <c r="AR386" s="222"/>
      <c r="AS386" s="222"/>
      <c r="AT386" s="222"/>
      <c r="AU386" s="222"/>
    </row>
    <row r="387" spans="27:64" ht="12.95" customHeight="1">
      <c r="AA387" s="222"/>
      <c r="AB387" s="222"/>
      <c r="AC387" s="222"/>
      <c r="AD387" s="222"/>
      <c r="AE387" s="222"/>
      <c r="AG387" s="293"/>
      <c r="AN387" s="222"/>
      <c r="AO387" s="222"/>
      <c r="AP387" s="222"/>
      <c r="AQ387" s="222"/>
      <c r="AR387" s="222"/>
      <c r="AS387" s="222"/>
      <c r="AT387" s="222"/>
      <c r="AU387" s="222"/>
    </row>
    <row r="388" spans="27:64" ht="12.95" customHeight="1">
      <c r="AA388" s="222"/>
      <c r="AB388" s="222"/>
      <c r="AC388" s="222"/>
      <c r="AD388" s="222"/>
      <c r="AE388" s="222"/>
      <c r="AG388" s="293"/>
      <c r="AN388" s="222"/>
      <c r="AO388" s="222"/>
      <c r="AP388" s="222"/>
      <c r="AQ388" s="222"/>
      <c r="AR388" s="222"/>
      <c r="AS388" s="222"/>
      <c r="AT388" s="222"/>
      <c r="AU388" s="222"/>
    </row>
    <row r="389" spans="27:64" ht="12.95" customHeight="1">
      <c r="AA389" s="222"/>
      <c r="AB389" s="222"/>
      <c r="AC389" s="222"/>
      <c r="AD389" s="222"/>
      <c r="AE389" s="222"/>
      <c r="AG389" s="293"/>
      <c r="AN389" s="222"/>
      <c r="AO389" s="222"/>
      <c r="AP389" s="222"/>
      <c r="AQ389" s="222"/>
      <c r="AR389" s="222"/>
      <c r="AS389" s="222"/>
      <c r="AT389" s="222"/>
      <c r="AU389" s="222"/>
    </row>
    <row r="390" spans="27:64" ht="12.95" customHeight="1">
      <c r="AA390" s="222"/>
      <c r="AB390" s="222"/>
      <c r="AC390" s="222"/>
      <c r="AD390" s="222"/>
      <c r="AE390" s="222"/>
      <c r="AG390" s="293"/>
      <c r="AN390" s="222"/>
      <c r="AO390" s="222"/>
      <c r="AP390" s="222"/>
      <c r="AQ390" s="222"/>
      <c r="AR390" s="222"/>
      <c r="AS390" s="222"/>
      <c r="AT390" s="222"/>
      <c r="AU390" s="222"/>
    </row>
    <row r="391" spans="27:64" ht="12.95" customHeight="1">
      <c r="AA391" s="222"/>
      <c r="AB391" s="222"/>
      <c r="AC391" s="222"/>
      <c r="AD391" s="222"/>
      <c r="AE391" s="222"/>
      <c r="AG391" s="293"/>
      <c r="AN391" s="222"/>
      <c r="AO391" s="222"/>
      <c r="AP391" s="222"/>
      <c r="AQ391" s="222"/>
      <c r="AR391" s="222"/>
      <c r="AS391" s="222"/>
      <c r="AT391" s="222"/>
      <c r="AU391" s="222"/>
    </row>
    <row r="392" spans="27:64" ht="12.95" customHeight="1">
      <c r="AA392" s="222"/>
      <c r="AB392" s="222"/>
      <c r="AC392" s="222"/>
      <c r="AD392" s="222"/>
      <c r="AE392" s="222"/>
      <c r="AG392" s="293"/>
      <c r="AN392" s="222"/>
      <c r="AO392" s="222"/>
      <c r="AP392" s="222"/>
      <c r="AQ392" s="222"/>
      <c r="AR392" s="222"/>
      <c r="AS392" s="222"/>
      <c r="AT392" s="222"/>
      <c r="AU392" s="222"/>
    </row>
    <row r="393" spans="27:64" ht="12.95" customHeight="1">
      <c r="AA393" s="222"/>
      <c r="AB393" s="222"/>
      <c r="AC393" s="222"/>
      <c r="AD393" s="222"/>
      <c r="AE393" s="222"/>
      <c r="AG393" s="293"/>
      <c r="AN393" s="222"/>
      <c r="AO393" s="222"/>
      <c r="AP393" s="222"/>
      <c r="AQ393" s="222"/>
      <c r="AR393" s="222"/>
      <c r="AS393" s="222"/>
      <c r="AT393" s="222"/>
      <c r="AU393" s="222"/>
    </row>
    <row r="394" spans="27:64" ht="12.95" customHeight="1">
      <c r="AA394" s="222"/>
      <c r="AB394" s="222"/>
      <c r="AC394" s="222"/>
      <c r="AD394" s="222"/>
      <c r="AE394" s="222"/>
      <c r="AG394" s="293"/>
      <c r="AN394" s="222"/>
      <c r="AO394" s="222"/>
      <c r="AP394" s="222"/>
      <c r="AQ394" s="222"/>
      <c r="AR394" s="222"/>
      <c r="AS394" s="222"/>
      <c r="AT394" s="222"/>
      <c r="AU394" s="222"/>
    </row>
    <row r="395" spans="27:64" ht="12.95" customHeight="1">
      <c r="AA395" s="222"/>
      <c r="AB395" s="222"/>
      <c r="AC395" s="222"/>
      <c r="AD395" s="222"/>
      <c r="AE395" s="222"/>
      <c r="AG395" s="293"/>
      <c r="AN395" s="222"/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2"/>
      <c r="BK395" s="222"/>
      <c r="BL395" s="222"/>
    </row>
    <row r="396" spans="27:64" ht="12.95" customHeight="1">
      <c r="AA396" s="222"/>
      <c r="AB396" s="222"/>
      <c r="AC396" s="222"/>
      <c r="AD396" s="222"/>
      <c r="AE396" s="222"/>
      <c r="AG396" s="293"/>
      <c r="AN396" s="222"/>
      <c r="AO396" s="222"/>
      <c r="AP396" s="222"/>
      <c r="AQ396" s="222"/>
      <c r="AR396" s="222"/>
      <c r="AS396" s="222"/>
      <c r="AT396" s="222"/>
      <c r="AU396" s="222"/>
      <c r="AV396" s="222"/>
    </row>
    <row r="397" spans="27:64" ht="12.95" customHeight="1">
      <c r="AA397" s="222"/>
      <c r="AB397" s="222"/>
      <c r="AC397" s="222"/>
      <c r="AD397" s="222"/>
      <c r="AE397" s="222"/>
      <c r="AG397" s="293"/>
      <c r="AN397" s="222"/>
      <c r="AO397" s="222"/>
      <c r="AP397" s="222"/>
      <c r="AQ397" s="222"/>
      <c r="AR397" s="222"/>
      <c r="AS397" s="222"/>
      <c r="AT397" s="222"/>
      <c r="AU397" s="222"/>
      <c r="AV397" s="222"/>
      <c r="AX397" s="222"/>
    </row>
    <row r="398" spans="27:64" ht="12.95" customHeight="1">
      <c r="AA398" s="222"/>
      <c r="AB398" s="222"/>
      <c r="AC398" s="222"/>
      <c r="AD398" s="222"/>
      <c r="AE398" s="222"/>
      <c r="AG398" s="293"/>
      <c r="AN398" s="222"/>
      <c r="AO398" s="222"/>
      <c r="AP398" s="222"/>
      <c r="AQ398" s="222"/>
      <c r="AR398" s="222"/>
      <c r="AS398" s="222"/>
      <c r="AT398" s="222"/>
      <c r="AU398" s="222"/>
    </row>
    <row r="399" spans="27:64" ht="12.95" customHeight="1">
      <c r="AA399" s="222"/>
      <c r="AB399" s="222"/>
      <c r="AC399" s="222"/>
      <c r="AD399" s="222"/>
      <c r="AE399" s="222"/>
      <c r="AG399" s="293"/>
      <c r="AN399" s="222"/>
      <c r="AO399" s="222"/>
      <c r="AP399" s="222"/>
      <c r="AQ399" s="222"/>
      <c r="AR399" s="222"/>
      <c r="AS399" s="222"/>
      <c r="AT399" s="222"/>
      <c r="AU399" s="222"/>
    </row>
    <row r="400" spans="27:64" ht="12.95" customHeight="1">
      <c r="AA400" s="222"/>
      <c r="AB400" s="222"/>
      <c r="AC400" s="222"/>
      <c r="AD400" s="222"/>
      <c r="AE400" s="222"/>
      <c r="AG400" s="293"/>
      <c r="AN400" s="222"/>
      <c r="AO400" s="222"/>
      <c r="AP400" s="222"/>
      <c r="AQ400" s="222"/>
      <c r="AR400" s="222"/>
      <c r="AS400" s="222"/>
      <c r="AT400" s="222"/>
      <c r="AU400" s="222"/>
    </row>
    <row r="401" spans="27:48" ht="12.95" customHeight="1">
      <c r="AA401" s="222"/>
      <c r="AB401" s="222"/>
      <c r="AC401" s="222"/>
      <c r="AD401" s="222"/>
      <c r="AE401" s="222"/>
      <c r="AG401" s="293"/>
      <c r="AN401" s="222"/>
      <c r="AO401" s="222"/>
      <c r="AP401" s="222"/>
      <c r="AQ401" s="222"/>
      <c r="AR401" s="222"/>
      <c r="AS401" s="222"/>
      <c r="AT401" s="222"/>
      <c r="AU401" s="222"/>
      <c r="AV401" s="222"/>
    </row>
    <row r="402" spans="27:48" ht="12.95" customHeight="1">
      <c r="AA402" s="222"/>
      <c r="AB402" s="222"/>
      <c r="AC402" s="222"/>
      <c r="AD402" s="222"/>
      <c r="AE402" s="222"/>
      <c r="AG402" s="293"/>
      <c r="AN402" s="222"/>
      <c r="AO402" s="222"/>
      <c r="AP402" s="222"/>
      <c r="AQ402" s="222"/>
      <c r="AR402" s="222"/>
      <c r="AS402" s="222"/>
      <c r="AT402" s="222"/>
      <c r="AU402" s="222"/>
    </row>
    <row r="403" spans="27:48" ht="12.95" customHeight="1">
      <c r="AA403" s="222"/>
      <c r="AB403" s="222"/>
      <c r="AC403" s="222"/>
      <c r="AD403" s="222"/>
      <c r="AE403" s="222"/>
      <c r="AG403" s="293"/>
      <c r="AN403" s="222"/>
      <c r="AO403" s="222"/>
      <c r="AP403" s="222"/>
      <c r="AQ403" s="222"/>
      <c r="AR403" s="222"/>
      <c r="AS403" s="222"/>
      <c r="AT403" s="222"/>
      <c r="AU403" s="222"/>
    </row>
    <row r="404" spans="27:48" ht="12.95" customHeight="1">
      <c r="AA404" s="222"/>
      <c r="AB404" s="222"/>
      <c r="AC404" s="222"/>
      <c r="AD404" s="222"/>
      <c r="AE404" s="222"/>
      <c r="AG404" s="293"/>
      <c r="AN404" s="222"/>
      <c r="AO404" s="222"/>
      <c r="AP404" s="222"/>
      <c r="AQ404" s="222"/>
      <c r="AR404" s="222"/>
      <c r="AS404" s="222"/>
      <c r="AT404" s="222"/>
      <c r="AU404" s="222"/>
    </row>
    <row r="405" spans="27:48" ht="12.95" customHeight="1">
      <c r="AA405" s="222"/>
      <c r="AB405" s="222"/>
      <c r="AC405" s="222"/>
      <c r="AD405" s="222"/>
      <c r="AE405" s="222"/>
      <c r="AG405" s="293"/>
      <c r="AN405" s="222"/>
      <c r="AO405" s="222"/>
      <c r="AP405" s="222"/>
      <c r="AQ405" s="222"/>
      <c r="AR405" s="222"/>
      <c r="AS405" s="222"/>
      <c r="AT405" s="222"/>
      <c r="AU405" s="222"/>
    </row>
    <row r="406" spans="27:48" ht="12.95" customHeight="1">
      <c r="AA406" s="222"/>
      <c r="AB406" s="222"/>
      <c r="AC406" s="222"/>
      <c r="AD406" s="222"/>
      <c r="AE406" s="222"/>
      <c r="AG406" s="293"/>
      <c r="AN406" s="222"/>
      <c r="AO406" s="222"/>
      <c r="AP406" s="222"/>
      <c r="AQ406" s="222"/>
      <c r="AR406" s="222"/>
      <c r="AS406" s="222"/>
      <c r="AT406" s="222"/>
      <c r="AU406" s="222"/>
    </row>
    <row r="407" spans="27:48" ht="12.95" customHeight="1">
      <c r="AA407" s="222"/>
      <c r="AB407" s="222"/>
      <c r="AC407" s="222"/>
      <c r="AD407" s="222"/>
      <c r="AE407" s="222"/>
      <c r="AG407" s="293"/>
      <c r="AN407" s="222"/>
      <c r="AO407" s="222"/>
      <c r="AP407" s="222"/>
      <c r="AQ407" s="222"/>
      <c r="AR407" s="222"/>
      <c r="AS407" s="222"/>
      <c r="AT407" s="222"/>
      <c r="AU407" s="222"/>
    </row>
    <row r="408" spans="27:48" ht="12.95" customHeight="1">
      <c r="AA408" s="222"/>
      <c r="AB408" s="222"/>
      <c r="AC408" s="222"/>
      <c r="AD408" s="222"/>
      <c r="AE408" s="222"/>
      <c r="AG408" s="293"/>
      <c r="AN408" s="222"/>
      <c r="AO408" s="222"/>
      <c r="AP408" s="222"/>
      <c r="AQ408" s="222"/>
      <c r="AR408" s="222"/>
      <c r="AS408" s="222"/>
      <c r="AT408" s="222"/>
      <c r="AU408" s="222"/>
    </row>
    <row r="409" spans="27:48" ht="12.95" customHeight="1">
      <c r="AA409" s="222"/>
      <c r="AB409" s="222"/>
      <c r="AC409" s="222"/>
      <c r="AD409" s="222"/>
      <c r="AE409" s="222"/>
      <c r="AG409" s="293"/>
      <c r="AN409" s="222"/>
      <c r="AO409" s="222"/>
      <c r="AP409" s="222"/>
      <c r="AQ409" s="222"/>
      <c r="AR409" s="222"/>
      <c r="AS409" s="222"/>
      <c r="AT409" s="222"/>
      <c r="AU409" s="222"/>
    </row>
    <row r="410" spans="27:48" ht="12.95" customHeight="1">
      <c r="AA410" s="222"/>
      <c r="AB410" s="222"/>
      <c r="AC410" s="222"/>
      <c r="AD410" s="222"/>
      <c r="AE410" s="222"/>
      <c r="AG410" s="293"/>
      <c r="AN410" s="222"/>
      <c r="AO410" s="222"/>
      <c r="AP410" s="222"/>
      <c r="AQ410" s="222"/>
      <c r="AR410" s="222"/>
      <c r="AS410" s="222"/>
      <c r="AT410" s="222"/>
      <c r="AU410" s="222"/>
    </row>
    <row r="411" spans="27:48" ht="12.95" customHeight="1">
      <c r="AA411" s="222"/>
      <c r="AB411" s="222"/>
      <c r="AC411" s="222"/>
      <c r="AD411" s="222"/>
      <c r="AE411" s="222"/>
      <c r="AG411" s="293"/>
      <c r="AN411" s="222"/>
      <c r="AO411" s="222"/>
      <c r="AP411" s="222"/>
      <c r="AQ411" s="222"/>
      <c r="AR411" s="222"/>
      <c r="AS411" s="222"/>
      <c r="AT411" s="222"/>
      <c r="AU411" s="222"/>
    </row>
    <row r="412" spans="27:48" ht="12.95" customHeight="1">
      <c r="AA412" s="222"/>
      <c r="AB412" s="222"/>
      <c r="AC412" s="222"/>
      <c r="AD412" s="222"/>
      <c r="AE412" s="222"/>
      <c r="AG412" s="293"/>
      <c r="AN412" s="222"/>
      <c r="AO412" s="222"/>
      <c r="AP412" s="222"/>
      <c r="AQ412" s="222"/>
      <c r="AR412" s="222"/>
      <c r="AS412" s="222"/>
      <c r="AT412" s="222"/>
      <c r="AU412" s="222"/>
    </row>
    <row r="413" spans="27:48" ht="12.95" customHeight="1">
      <c r="AA413" s="222"/>
      <c r="AB413" s="222"/>
      <c r="AC413" s="222"/>
      <c r="AD413" s="222"/>
      <c r="AE413" s="222"/>
      <c r="AG413" s="293"/>
      <c r="AN413" s="222"/>
      <c r="AO413" s="222"/>
      <c r="AP413" s="222"/>
      <c r="AQ413" s="222"/>
      <c r="AR413" s="222"/>
      <c r="AS413" s="222"/>
      <c r="AT413" s="222"/>
      <c r="AU413" s="222"/>
    </row>
    <row r="414" spans="27:48" ht="12.95" customHeight="1">
      <c r="AA414" s="222"/>
      <c r="AB414" s="222"/>
      <c r="AC414" s="222"/>
      <c r="AD414" s="222"/>
      <c r="AE414" s="222"/>
      <c r="AG414" s="293"/>
      <c r="AN414" s="222"/>
      <c r="AO414" s="222"/>
      <c r="AP414" s="222"/>
      <c r="AQ414" s="222"/>
      <c r="AR414" s="222"/>
      <c r="AS414" s="222"/>
      <c r="AT414" s="222"/>
      <c r="AU414" s="222"/>
    </row>
    <row r="415" spans="27:48" ht="12.95" customHeight="1">
      <c r="AA415" s="222"/>
      <c r="AB415" s="222"/>
      <c r="AC415" s="222"/>
      <c r="AD415" s="222"/>
      <c r="AE415" s="222"/>
      <c r="AG415" s="293"/>
      <c r="AN415" s="222"/>
      <c r="AO415" s="222"/>
      <c r="AP415" s="222"/>
      <c r="AQ415" s="222"/>
      <c r="AR415" s="222"/>
      <c r="AS415" s="222"/>
      <c r="AT415" s="222"/>
      <c r="AU415" s="222"/>
    </row>
    <row r="416" spans="27:48" ht="12.95" customHeight="1">
      <c r="AA416" s="222"/>
      <c r="AB416" s="222"/>
      <c r="AC416" s="222"/>
      <c r="AD416" s="222"/>
      <c r="AE416" s="222"/>
      <c r="AG416" s="293"/>
      <c r="AN416" s="222"/>
      <c r="AO416" s="222"/>
      <c r="AP416" s="222"/>
      <c r="AQ416" s="222"/>
      <c r="AR416" s="222"/>
      <c r="AS416" s="222"/>
      <c r="AT416" s="222"/>
      <c r="AU416" s="222"/>
    </row>
    <row r="417" spans="27:47" ht="12.95" customHeight="1">
      <c r="AA417" s="222"/>
      <c r="AB417" s="222"/>
      <c r="AC417" s="222"/>
      <c r="AD417" s="222"/>
      <c r="AE417" s="222"/>
      <c r="AG417" s="293"/>
      <c r="AN417" s="222"/>
      <c r="AO417" s="222"/>
      <c r="AP417" s="222"/>
      <c r="AQ417" s="222"/>
      <c r="AR417" s="222"/>
      <c r="AS417" s="222"/>
      <c r="AT417" s="222"/>
      <c r="AU417" s="222"/>
    </row>
    <row r="418" spans="27:47" ht="12.95" customHeight="1">
      <c r="AA418" s="222"/>
      <c r="AB418" s="222"/>
      <c r="AC418" s="222"/>
      <c r="AD418" s="222"/>
      <c r="AE418" s="222"/>
      <c r="AG418" s="293"/>
      <c r="AN418" s="222"/>
      <c r="AO418" s="222"/>
      <c r="AP418" s="222"/>
      <c r="AQ418" s="222"/>
      <c r="AR418" s="222"/>
      <c r="AS418" s="222"/>
      <c r="AT418" s="222"/>
      <c r="AU418" s="222"/>
    </row>
    <row r="419" spans="27:47" ht="12.95" customHeight="1">
      <c r="AA419" s="222"/>
      <c r="AB419" s="222"/>
      <c r="AC419" s="222"/>
      <c r="AD419" s="222"/>
      <c r="AE419" s="222"/>
      <c r="AG419" s="293"/>
      <c r="AN419" s="222"/>
      <c r="AO419" s="222"/>
      <c r="AP419" s="222"/>
      <c r="AQ419" s="222"/>
      <c r="AR419" s="222"/>
      <c r="AS419" s="222"/>
      <c r="AT419" s="222"/>
      <c r="AU419" s="222"/>
    </row>
    <row r="420" spans="27:47" ht="12.95" customHeight="1">
      <c r="AA420" s="222"/>
      <c r="AB420" s="222"/>
      <c r="AC420" s="222"/>
      <c r="AD420" s="222"/>
      <c r="AE420" s="222"/>
      <c r="AG420" s="293"/>
      <c r="AN420" s="222"/>
      <c r="AO420" s="222"/>
      <c r="AP420" s="222"/>
      <c r="AQ420" s="222"/>
      <c r="AR420" s="222"/>
      <c r="AS420" s="222"/>
      <c r="AT420" s="222"/>
      <c r="AU420" s="222"/>
    </row>
    <row r="421" spans="27:47" ht="12.95" customHeight="1">
      <c r="AA421" s="222"/>
      <c r="AB421" s="222"/>
      <c r="AC421" s="222"/>
      <c r="AD421" s="222"/>
      <c r="AE421" s="222"/>
      <c r="AG421" s="293"/>
      <c r="AN421" s="222"/>
      <c r="AO421" s="222"/>
      <c r="AP421" s="222"/>
      <c r="AQ421" s="222"/>
      <c r="AR421" s="222"/>
      <c r="AS421" s="222"/>
      <c r="AT421" s="222"/>
      <c r="AU421" s="222"/>
    </row>
    <row r="422" spans="27:47" ht="12.95" customHeight="1">
      <c r="AA422" s="222"/>
      <c r="AB422" s="222"/>
      <c r="AC422" s="222"/>
      <c r="AD422" s="222"/>
      <c r="AE422" s="222"/>
      <c r="AG422" s="293"/>
      <c r="AN422" s="222"/>
      <c r="AO422" s="222"/>
      <c r="AP422" s="222"/>
      <c r="AQ422" s="222"/>
      <c r="AR422" s="222"/>
      <c r="AS422" s="222"/>
      <c r="AT422" s="222"/>
      <c r="AU422" s="222"/>
    </row>
    <row r="423" spans="27:47" ht="12.95" customHeight="1">
      <c r="AA423" s="222"/>
      <c r="AB423" s="222"/>
      <c r="AC423" s="222"/>
      <c r="AD423" s="222"/>
      <c r="AE423" s="222"/>
      <c r="AG423" s="293"/>
      <c r="AN423" s="222"/>
      <c r="AO423" s="222"/>
      <c r="AP423" s="222"/>
      <c r="AQ423" s="222"/>
      <c r="AR423" s="222"/>
      <c r="AS423" s="222"/>
      <c r="AT423" s="222"/>
      <c r="AU423" s="222"/>
    </row>
    <row r="424" spans="27:47" ht="12.95" customHeight="1">
      <c r="AA424" s="222"/>
      <c r="AB424" s="222"/>
      <c r="AC424" s="222"/>
      <c r="AD424" s="222"/>
      <c r="AE424" s="222"/>
      <c r="AG424" s="293"/>
      <c r="AN424" s="222"/>
      <c r="AO424" s="222"/>
      <c r="AP424" s="222"/>
      <c r="AQ424" s="222"/>
      <c r="AR424" s="222"/>
      <c r="AS424" s="222"/>
      <c r="AT424" s="222"/>
      <c r="AU424" s="222"/>
    </row>
    <row r="425" spans="27:47" ht="12.95" customHeight="1">
      <c r="AA425" s="222"/>
      <c r="AB425" s="222"/>
      <c r="AC425" s="222"/>
      <c r="AD425" s="222"/>
      <c r="AE425" s="222"/>
      <c r="AG425" s="293"/>
      <c r="AN425" s="222"/>
      <c r="AO425" s="222"/>
      <c r="AP425" s="222"/>
      <c r="AQ425" s="222"/>
      <c r="AR425" s="222"/>
      <c r="AS425" s="222"/>
      <c r="AT425" s="222"/>
      <c r="AU425" s="222"/>
    </row>
    <row r="426" spans="27:47" ht="12.95" customHeight="1">
      <c r="AA426" s="222"/>
      <c r="AB426" s="222"/>
      <c r="AC426" s="222"/>
      <c r="AD426" s="222"/>
      <c r="AE426" s="222"/>
      <c r="AG426" s="293"/>
      <c r="AN426" s="222"/>
      <c r="AO426" s="222"/>
      <c r="AP426" s="222"/>
      <c r="AQ426" s="222"/>
      <c r="AR426" s="222"/>
      <c r="AS426" s="222"/>
      <c r="AT426" s="222"/>
      <c r="AU426" s="222"/>
    </row>
    <row r="427" spans="27:47" ht="12.95" customHeight="1">
      <c r="AA427" s="222"/>
      <c r="AB427" s="222"/>
      <c r="AC427" s="222"/>
      <c r="AD427" s="222"/>
      <c r="AE427" s="222"/>
      <c r="AG427" s="293"/>
      <c r="AN427" s="222"/>
      <c r="AO427" s="222"/>
      <c r="AP427" s="222"/>
      <c r="AQ427" s="222"/>
      <c r="AR427" s="222"/>
      <c r="AS427" s="222"/>
      <c r="AT427" s="222"/>
      <c r="AU427" s="222"/>
    </row>
    <row r="428" spans="27:47" ht="12.95" customHeight="1">
      <c r="AA428" s="222"/>
      <c r="AB428" s="222"/>
      <c r="AC428" s="222"/>
      <c r="AD428" s="222"/>
      <c r="AE428" s="222"/>
      <c r="AG428" s="293"/>
      <c r="AN428" s="222"/>
      <c r="AO428" s="222"/>
      <c r="AP428" s="222"/>
      <c r="AQ428" s="222"/>
      <c r="AR428" s="222"/>
      <c r="AS428" s="222"/>
      <c r="AT428" s="222"/>
      <c r="AU428" s="222"/>
    </row>
    <row r="429" spans="27:47" ht="12.95" customHeight="1">
      <c r="AA429" s="222"/>
      <c r="AB429" s="222"/>
      <c r="AC429" s="222"/>
      <c r="AD429" s="222"/>
      <c r="AE429" s="222"/>
      <c r="AG429" s="293"/>
      <c r="AN429" s="222"/>
      <c r="AO429" s="222"/>
      <c r="AP429" s="222"/>
      <c r="AQ429" s="222"/>
      <c r="AR429" s="222"/>
      <c r="AS429" s="222"/>
      <c r="AT429" s="222"/>
      <c r="AU429" s="222"/>
    </row>
    <row r="430" spans="27:47" ht="12.95" customHeight="1">
      <c r="AA430" s="222"/>
      <c r="AB430" s="222"/>
      <c r="AC430" s="222"/>
      <c r="AD430" s="222"/>
      <c r="AE430" s="222"/>
      <c r="AG430" s="293"/>
      <c r="AN430" s="222"/>
      <c r="AO430" s="222"/>
      <c r="AP430" s="222"/>
      <c r="AQ430" s="222"/>
      <c r="AR430" s="222"/>
      <c r="AS430" s="222"/>
      <c r="AT430" s="222"/>
      <c r="AU430" s="222"/>
    </row>
    <row r="431" spans="27:47" ht="12.95" customHeight="1">
      <c r="AA431" s="222"/>
      <c r="AB431" s="222"/>
      <c r="AC431" s="222"/>
      <c r="AD431" s="222"/>
      <c r="AE431" s="222"/>
      <c r="AG431" s="293"/>
      <c r="AN431" s="222"/>
      <c r="AO431" s="222"/>
      <c r="AP431" s="222"/>
      <c r="AQ431" s="222"/>
      <c r="AR431" s="222"/>
      <c r="AS431" s="222"/>
      <c r="AT431" s="222"/>
      <c r="AU431" s="222"/>
    </row>
    <row r="432" spans="27:47" ht="12.95" customHeight="1">
      <c r="AA432" s="222"/>
      <c r="AB432" s="222"/>
      <c r="AC432" s="222"/>
      <c r="AD432" s="222"/>
      <c r="AE432" s="222"/>
      <c r="AG432" s="293"/>
      <c r="AN432" s="222"/>
      <c r="AO432" s="222"/>
      <c r="AP432" s="222"/>
      <c r="AQ432" s="222"/>
      <c r="AR432" s="222"/>
      <c r="AS432" s="222"/>
      <c r="AT432" s="222"/>
      <c r="AU432" s="222"/>
    </row>
    <row r="433" spans="27:47" ht="12.95" customHeight="1">
      <c r="AA433" s="222"/>
      <c r="AB433" s="222"/>
      <c r="AC433" s="222"/>
      <c r="AD433" s="222"/>
      <c r="AE433" s="222"/>
      <c r="AG433" s="293"/>
      <c r="AN433" s="222"/>
      <c r="AO433" s="222"/>
      <c r="AP433" s="222"/>
      <c r="AQ433" s="222"/>
      <c r="AR433" s="222"/>
      <c r="AS433" s="222"/>
      <c r="AT433" s="222"/>
      <c r="AU433" s="222"/>
    </row>
    <row r="434" spans="27:47" ht="12.95" customHeight="1">
      <c r="AA434" s="222"/>
      <c r="AB434" s="222"/>
      <c r="AC434" s="222"/>
      <c r="AD434" s="222"/>
      <c r="AE434" s="222"/>
      <c r="AG434" s="293"/>
      <c r="AN434" s="222"/>
      <c r="AO434" s="222"/>
      <c r="AP434" s="222"/>
      <c r="AQ434" s="222"/>
      <c r="AR434" s="222"/>
      <c r="AS434" s="222"/>
      <c r="AT434" s="222"/>
      <c r="AU434" s="222"/>
    </row>
    <row r="435" spans="27:47" ht="12.95" customHeight="1">
      <c r="AA435" s="222"/>
      <c r="AB435" s="222"/>
      <c r="AC435" s="222"/>
      <c r="AD435" s="222"/>
      <c r="AE435" s="222"/>
      <c r="AG435" s="293"/>
      <c r="AN435" s="222"/>
      <c r="AO435" s="222"/>
      <c r="AP435" s="222"/>
      <c r="AQ435" s="222"/>
      <c r="AR435" s="222"/>
      <c r="AS435" s="222"/>
      <c r="AT435" s="222"/>
      <c r="AU435" s="222"/>
    </row>
    <row r="436" spans="27:47" ht="12.95" customHeight="1">
      <c r="AA436" s="222"/>
      <c r="AB436" s="222"/>
      <c r="AC436" s="222"/>
      <c r="AD436" s="222"/>
      <c r="AE436" s="222"/>
      <c r="AG436" s="293"/>
      <c r="AN436" s="222"/>
      <c r="AO436" s="222"/>
      <c r="AP436" s="222"/>
      <c r="AQ436" s="222"/>
      <c r="AR436" s="222"/>
      <c r="AS436" s="222"/>
      <c r="AT436" s="222"/>
      <c r="AU436" s="222"/>
    </row>
    <row r="437" spans="27:47" ht="12.95" customHeight="1">
      <c r="AA437" s="222"/>
      <c r="AB437" s="222"/>
      <c r="AC437" s="222"/>
      <c r="AD437" s="222"/>
      <c r="AE437" s="222"/>
      <c r="AG437" s="293"/>
      <c r="AN437" s="222"/>
      <c r="AO437" s="222"/>
      <c r="AP437" s="222"/>
      <c r="AQ437" s="222"/>
      <c r="AR437" s="222"/>
      <c r="AS437" s="222"/>
      <c r="AT437" s="222"/>
      <c r="AU437" s="222"/>
    </row>
    <row r="438" spans="27:47" ht="12.95" customHeight="1">
      <c r="AA438" s="222"/>
      <c r="AB438" s="222"/>
      <c r="AC438" s="222"/>
      <c r="AD438" s="222"/>
      <c r="AE438" s="222"/>
      <c r="AG438" s="293"/>
      <c r="AN438" s="222"/>
      <c r="AO438" s="222"/>
      <c r="AP438" s="222"/>
      <c r="AQ438" s="222"/>
      <c r="AR438" s="222"/>
      <c r="AS438" s="222"/>
      <c r="AT438" s="222"/>
      <c r="AU438" s="222"/>
    </row>
    <row r="439" spans="27:47" ht="12.95" customHeight="1">
      <c r="AA439" s="222"/>
      <c r="AB439" s="222"/>
      <c r="AC439" s="222"/>
      <c r="AD439" s="222"/>
      <c r="AE439" s="222"/>
      <c r="AG439" s="293"/>
      <c r="AN439" s="222"/>
      <c r="AO439" s="222"/>
      <c r="AP439" s="222"/>
      <c r="AQ439" s="222"/>
      <c r="AR439" s="222"/>
      <c r="AS439" s="222"/>
      <c r="AT439" s="222"/>
      <c r="AU439" s="222"/>
    </row>
    <row r="440" spans="27:47" ht="12.95" customHeight="1">
      <c r="AA440" s="222"/>
      <c r="AB440" s="222"/>
      <c r="AC440" s="222"/>
      <c r="AD440" s="222"/>
      <c r="AE440" s="222"/>
      <c r="AG440" s="293"/>
      <c r="AN440" s="222"/>
      <c r="AO440" s="222"/>
      <c r="AP440" s="222"/>
      <c r="AQ440" s="222"/>
      <c r="AR440" s="222"/>
      <c r="AS440" s="222"/>
      <c r="AT440" s="222"/>
      <c r="AU440" s="222"/>
    </row>
    <row r="441" spans="27:47" ht="12.95" customHeight="1">
      <c r="AA441" s="222"/>
      <c r="AB441" s="222"/>
      <c r="AC441" s="222"/>
      <c r="AD441" s="222"/>
      <c r="AE441" s="222"/>
      <c r="AG441" s="293"/>
      <c r="AN441" s="222"/>
      <c r="AO441" s="222"/>
      <c r="AP441" s="222"/>
      <c r="AQ441" s="222"/>
      <c r="AR441" s="222"/>
      <c r="AS441" s="222"/>
      <c r="AT441" s="222"/>
      <c r="AU441" s="222"/>
    </row>
    <row r="442" spans="27:47" ht="12.95" customHeight="1">
      <c r="AA442" s="222"/>
      <c r="AB442" s="222"/>
      <c r="AC442" s="222"/>
      <c r="AD442" s="222"/>
      <c r="AE442" s="222"/>
      <c r="AG442" s="293"/>
      <c r="AN442" s="222"/>
      <c r="AO442" s="222"/>
      <c r="AP442" s="222"/>
      <c r="AQ442" s="222"/>
      <c r="AR442" s="222"/>
      <c r="AS442" s="222"/>
      <c r="AT442" s="222"/>
      <c r="AU442" s="222"/>
    </row>
    <row r="443" spans="27:47" ht="12.95" customHeight="1">
      <c r="AA443" s="222"/>
      <c r="AB443" s="222"/>
      <c r="AC443" s="222"/>
      <c r="AD443" s="222"/>
      <c r="AE443" s="222"/>
      <c r="AG443" s="293"/>
      <c r="AN443" s="222"/>
      <c r="AO443" s="222"/>
      <c r="AP443" s="222"/>
      <c r="AQ443" s="222"/>
      <c r="AR443" s="222"/>
      <c r="AS443" s="222"/>
      <c r="AT443" s="222"/>
      <c r="AU443" s="222"/>
    </row>
    <row r="444" spans="27:47" ht="12.95" customHeight="1">
      <c r="AA444" s="222"/>
      <c r="AB444" s="222"/>
      <c r="AC444" s="222"/>
      <c r="AD444" s="222"/>
      <c r="AE444" s="222"/>
      <c r="AG444" s="293"/>
      <c r="AN444" s="222"/>
      <c r="AO444" s="222"/>
      <c r="AP444" s="222"/>
      <c r="AQ444" s="222"/>
      <c r="AR444" s="222"/>
      <c r="AS444" s="222"/>
      <c r="AT444" s="222"/>
      <c r="AU444" s="222"/>
    </row>
    <row r="445" spans="27:47" ht="12.95" customHeight="1">
      <c r="AA445" s="222"/>
      <c r="AB445" s="222"/>
      <c r="AC445" s="222"/>
      <c r="AD445" s="222"/>
      <c r="AE445" s="222"/>
      <c r="AG445" s="293"/>
      <c r="AN445" s="222"/>
      <c r="AO445" s="222"/>
      <c r="AP445" s="222"/>
      <c r="AQ445" s="222"/>
      <c r="AR445" s="222"/>
      <c r="AS445" s="222"/>
      <c r="AT445" s="222"/>
      <c r="AU445" s="222"/>
    </row>
    <row r="446" spans="27:47" ht="12.95" customHeight="1">
      <c r="AA446" s="222"/>
      <c r="AB446" s="222"/>
      <c r="AC446" s="222"/>
      <c r="AD446" s="222"/>
      <c r="AE446" s="222"/>
      <c r="AG446" s="293"/>
      <c r="AN446" s="222"/>
      <c r="AO446" s="222"/>
      <c r="AP446" s="222"/>
      <c r="AQ446" s="222"/>
      <c r="AR446" s="222"/>
      <c r="AS446" s="222"/>
      <c r="AT446" s="222"/>
      <c r="AU446" s="222"/>
    </row>
    <row r="447" spans="27:47" ht="12.95" customHeight="1">
      <c r="AA447" s="222"/>
      <c r="AB447" s="222"/>
      <c r="AC447" s="222"/>
      <c r="AD447" s="222"/>
      <c r="AE447" s="222"/>
      <c r="AG447" s="293"/>
      <c r="AN447" s="222"/>
      <c r="AO447" s="222"/>
      <c r="AP447" s="222"/>
      <c r="AQ447" s="222"/>
      <c r="AR447" s="222"/>
      <c r="AS447" s="222"/>
      <c r="AT447" s="222"/>
      <c r="AU447" s="222"/>
    </row>
    <row r="448" spans="27:47" ht="12.95" customHeight="1">
      <c r="AA448" s="222"/>
      <c r="AB448" s="222"/>
      <c r="AC448" s="222"/>
      <c r="AD448" s="222"/>
      <c r="AE448" s="222"/>
      <c r="AG448" s="293"/>
      <c r="AN448" s="222"/>
      <c r="AO448" s="222"/>
      <c r="AP448" s="222"/>
      <c r="AQ448" s="222"/>
      <c r="AR448" s="222"/>
      <c r="AS448" s="222"/>
      <c r="AT448" s="222"/>
      <c r="AU448" s="222"/>
    </row>
    <row r="449" spans="27:50" ht="12.95" customHeight="1">
      <c r="AA449" s="222"/>
      <c r="AB449" s="222"/>
      <c r="AC449" s="222"/>
      <c r="AD449" s="222"/>
      <c r="AE449" s="222"/>
      <c r="AG449" s="293"/>
      <c r="AN449" s="222"/>
      <c r="AO449" s="222"/>
      <c r="AP449" s="222"/>
      <c r="AQ449" s="222"/>
      <c r="AR449" s="222"/>
      <c r="AS449" s="222"/>
      <c r="AT449" s="222"/>
      <c r="AU449" s="222"/>
    </row>
    <row r="450" spans="27:50" ht="12.95" customHeight="1">
      <c r="AA450" s="222"/>
      <c r="AB450" s="222"/>
      <c r="AC450" s="222"/>
      <c r="AD450" s="222"/>
      <c r="AE450" s="222"/>
      <c r="AG450" s="293"/>
      <c r="AN450" s="222"/>
      <c r="AO450" s="222"/>
      <c r="AP450" s="222"/>
      <c r="AQ450" s="222"/>
      <c r="AR450" s="222"/>
      <c r="AS450" s="222"/>
      <c r="AT450" s="222"/>
      <c r="AU450" s="222"/>
    </row>
    <row r="451" spans="27:50" ht="12.95" customHeight="1">
      <c r="AA451" s="222"/>
      <c r="AB451" s="222"/>
      <c r="AC451" s="222"/>
      <c r="AD451" s="222"/>
      <c r="AE451" s="222"/>
      <c r="AG451" s="293"/>
      <c r="AN451" s="222"/>
      <c r="AO451" s="222"/>
      <c r="AP451" s="222"/>
      <c r="AQ451" s="222"/>
      <c r="AR451" s="222"/>
      <c r="AS451" s="222"/>
      <c r="AT451" s="222"/>
      <c r="AU451" s="222"/>
    </row>
    <row r="452" spans="27:50" ht="12.95" customHeight="1">
      <c r="AA452" s="222"/>
      <c r="AB452" s="222"/>
      <c r="AC452" s="222"/>
      <c r="AD452" s="222"/>
      <c r="AE452" s="222"/>
      <c r="AG452" s="293"/>
      <c r="AN452" s="222"/>
      <c r="AO452" s="222"/>
      <c r="AP452" s="222"/>
      <c r="AQ452" s="222"/>
      <c r="AR452" s="222"/>
      <c r="AS452" s="222"/>
      <c r="AT452" s="222"/>
      <c r="AU452" s="222"/>
    </row>
    <row r="453" spans="27:50" ht="12.95" customHeight="1">
      <c r="AA453" s="222"/>
      <c r="AB453" s="222"/>
      <c r="AC453" s="222"/>
      <c r="AD453" s="222"/>
      <c r="AE453" s="222"/>
      <c r="AG453" s="293"/>
      <c r="AN453" s="222"/>
      <c r="AO453" s="222"/>
      <c r="AP453" s="222"/>
      <c r="AQ453" s="222"/>
      <c r="AR453" s="222"/>
      <c r="AS453" s="222"/>
      <c r="AT453" s="222"/>
      <c r="AU453" s="222"/>
    </row>
    <row r="454" spans="27:50" ht="12.95" customHeight="1">
      <c r="AA454" s="222"/>
      <c r="AB454" s="222"/>
      <c r="AC454" s="222"/>
      <c r="AD454" s="222"/>
      <c r="AE454" s="222"/>
      <c r="AG454" s="293"/>
      <c r="AN454" s="222"/>
      <c r="AO454" s="222"/>
      <c r="AP454" s="222"/>
      <c r="AQ454" s="222"/>
      <c r="AR454" s="222"/>
      <c r="AS454" s="222"/>
      <c r="AT454" s="222"/>
      <c r="AU454" s="222"/>
    </row>
    <row r="455" spans="27:50" ht="12.95" customHeight="1">
      <c r="AA455" s="222"/>
      <c r="AB455" s="222"/>
      <c r="AC455" s="222"/>
      <c r="AD455" s="222"/>
      <c r="AE455" s="222"/>
      <c r="AG455" s="293"/>
      <c r="AN455" s="222"/>
      <c r="AO455" s="222"/>
      <c r="AP455" s="222"/>
      <c r="AQ455" s="222"/>
      <c r="AR455" s="222"/>
      <c r="AS455" s="222"/>
      <c r="AT455" s="222"/>
      <c r="AU455" s="222"/>
    </row>
    <row r="456" spans="27:50" ht="12.95" customHeight="1">
      <c r="AA456" s="222"/>
      <c r="AB456" s="222"/>
      <c r="AC456" s="222"/>
      <c r="AD456" s="222"/>
      <c r="AE456" s="222"/>
      <c r="AG456" s="293"/>
      <c r="AN456" s="222"/>
      <c r="AO456" s="222"/>
      <c r="AP456" s="222"/>
      <c r="AQ456" s="222"/>
      <c r="AR456" s="222"/>
      <c r="AS456" s="222"/>
      <c r="AT456" s="222"/>
      <c r="AU456" s="222"/>
    </row>
    <row r="457" spans="27:50" ht="12.95" customHeight="1">
      <c r="AA457" s="222"/>
      <c r="AB457" s="222"/>
      <c r="AC457" s="222"/>
      <c r="AD457" s="222"/>
      <c r="AE457" s="222"/>
      <c r="AG457" s="293"/>
      <c r="AN457" s="222"/>
      <c r="AO457" s="222"/>
      <c r="AP457" s="222"/>
      <c r="AQ457" s="222"/>
      <c r="AR457" s="222"/>
      <c r="AS457" s="222"/>
      <c r="AT457" s="222"/>
      <c r="AU457" s="222"/>
    </row>
    <row r="458" spans="27:50" ht="12.95" customHeight="1">
      <c r="AA458" s="222"/>
      <c r="AB458" s="222"/>
      <c r="AC458" s="222"/>
      <c r="AD458" s="222"/>
      <c r="AE458" s="222"/>
      <c r="AG458" s="293"/>
      <c r="AN458" s="222"/>
      <c r="AO458" s="222"/>
      <c r="AP458" s="222"/>
      <c r="AQ458" s="222"/>
      <c r="AR458" s="222"/>
      <c r="AS458" s="222"/>
      <c r="AT458" s="222"/>
      <c r="AU458" s="222"/>
    </row>
    <row r="459" spans="27:50" ht="12.95" customHeight="1">
      <c r="AA459" s="222"/>
      <c r="AB459" s="222"/>
      <c r="AC459" s="222"/>
      <c r="AD459" s="222"/>
      <c r="AE459" s="222"/>
      <c r="AG459" s="293"/>
      <c r="AN459" s="222"/>
      <c r="AO459" s="222"/>
      <c r="AP459" s="222"/>
      <c r="AQ459" s="222"/>
      <c r="AR459" s="222"/>
      <c r="AS459" s="222"/>
      <c r="AT459" s="222"/>
      <c r="AU459" s="222"/>
      <c r="AV459" s="222"/>
      <c r="AX459" s="222"/>
    </row>
    <row r="460" spans="27:50" ht="12.95" customHeight="1">
      <c r="AA460" s="222"/>
      <c r="AB460" s="222"/>
      <c r="AC460" s="222"/>
      <c r="AD460" s="222"/>
      <c r="AE460" s="222"/>
      <c r="AG460" s="293"/>
      <c r="AN460" s="222"/>
      <c r="AO460" s="222"/>
      <c r="AP460" s="222"/>
      <c r="AQ460" s="222"/>
      <c r="AR460" s="222"/>
      <c r="AS460" s="222"/>
      <c r="AT460" s="222"/>
      <c r="AU460" s="222"/>
    </row>
    <row r="461" spans="27:50" ht="12.95" customHeight="1">
      <c r="AA461" s="222"/>
      <c r="AB461" s="222"/>
      <c r="AC461" s="222"/>
      <c r="AD461" s="222"/>
      <c r="AE461" s="222"/>
      <c r="AG461" s="293"/>
      <c r="AN461" s="222"/>
      <c r="AO461" s="222"/>
      <c r="AP461" s="222"/>
      <c r="AQ461" s="222"/>
      <c r="AR461" s="222"/>
      <c r="AS461" s="222"/>
      <c r="AT461" s="222"/>
      <c r="AU461" s="222"/>
    </row>
    <row r="462" spans="27:50" ht="12.95" customHeight="1">
      <c r="AA462" s="222"/>
      <c r="AB462" s="222"/>
      <c r="AC462" s="222"/>
      <c r="AD462" s="222"/>
      <c r="AE462" s="222"/>
      <c r="AG462" s="293"/>
      <c r="AN462" s="222"/>
      <c r="AO462" s="222"/>
      <c r="AP462" s="222"/>
      <c r="AQ462" s="222"/>
      <c r="AR462" s="222"/>
      <c r="AS462" s="222"/>
      <c r="AT462" s="222"/>
      <c r="AU462" s="222"/>
    </row>
    <row r="463" spans="27:50" ht="12.95" customHeight="1">
      <c r="AA463" s="222"/>
      <c r="AB463" s="222"/>
      <c r="AC463" s="222"/>
      <c r="AD463" s="222"/>
      <c r="AE463" s="222"/>
      <c r="AG463" s="293"/>
      <c r="AN463" s="222"/>
      <c r="AO463" s="222"/>
      <c r="AP463" s="222"/>
      <c r="AQ463" s="222"/>
      <c r="AR463" s="222"/>
      <c r="AS463" s="222"/>
      <c r="AT463" s="222"/>
      <c r="AU463" s="222"/>
    </row>
    <row r="464" spans="27:50" ht="12.95" customHeight="1">
      <c r="AA464" s="222"/>
      <c r="AB464" s="222"/>
      <c r="AC464" s="222"/>
      <c r="AD464" s="222"/>
      <c r="AE464" s="222"/>
      <c r="AG464" s="293"/>
      <c r="AN464" s="222"/>
      <c r="AO464" s="222"/>
      <c r="AP464" s="222"/>
      <c r="AQ464" s="222"/>
      <c r="AR464" s="222"/>
      <c r="AS464" s="222"/>
      <c r="AT464" s="222"/>
      <c r="AU464" s="222"/>
    </row>
    <row r="465" spans="27:64" ht="12.95" customHeight="1">
      <c r="AA465" s="222"/>
      <c r="AB465" s="222"/>
      <c r="AC465" s="222"/>
      <c r="AD465" s="222"/>
      <c r="AE465" s="222"/>
      <c r="AG465" s="293"/>
      <c r="AN465" s="222"/>
      <c r="AO465" s="222"/>
      <c r="AP465" s="222"/>
      <c r="AQ465" s="222"/>
      <c r="AR465" s="222"/>
      <c r="AS465" s="222"/>
      <c r="AT465" s="222"/>
      <c r="AU465" s="222"/>
    </row>
    <row r="466" spans="27:64" ht="12.95" customHeight="1">
      <c r="AA466" s="222"/>
      <c r="AB466" s="222"/>
      <c r="AC466" s="222"/>
      <c r="AD466" s="222"/>
      <c r="AE466" s="222"/>
      <c r="AG466" s="293"/>
      <c r="AN466" s="222"/>
      <c r="AO466" s="222"/>
      <c r="AP466" s="222"/>
      <c r="AQ466" s="222"/>
      <c r="AR466" s="222"/>
      <c r="AS466" s="222"/>
      <c r="AT466" s="222"/>
      <c r="AU466" s="222"/>
    </row>
    <row r="467" spans="27:64" ht="12.95" customHeight="1">
      <c r="AA467" s="222"/>
      <c r="AB467" s="222"/>
      <c r="AC467" s="222"/>
      <c r="AD467" s="222"/>
      <c r="AE467" s="222"/>
      <c r="AG467" s="293"/>
      <c r="AN467" s="222"/>
      <c r="AO467" s="222"/>
      <c r="AP467" s="222"/>
      <c r="AQ467" s="222"/>
      <c r="AR467" s="222"/>
      <c r="AS467" s="222"/>
      <c r="AT467" s="222"/>
      <c r="AU467" s="222"/>
    </row>
    <row r="468" spans="27:64" ht="12.95" customHeight="1">
      <c r="AA468" s="222"/>
      <c r="AB468" s="222"/>
      <c r="AC468" s="222"/>
      <c r="AD468" s="222"/>
      <c r="AE468" s="222"/>
      <c r="AG468" s="293"/>
      <c r="AN468" s="222"/>
      <c r="AO468" s="222"/>
      <c r="AP468" s="222"/>
      <c r="AQ468" s="222"/>
      <c r="AR468" s="222"/>
      <c r="AS468" s="222"/>
      <c r="AT468" s="222"/>
      <c r="AU468" s="222"/>
    </row>
    <row r="469" spans="27:64" ht="12.95" customHeight="1">
      <c r="AA469" s="222"/>
      <c r="AB469" s="222"/>
      <c r="AC469" s="222"/>
      <c r="AD469" s="222"/>
      <c r="AE469" s="222"/>
      <c r="AG469" s="293"/>
      <c r="AN469" s="222"/>
      <c r="AO469" s="222"/>
      <c r="AP469" s="222"/>
      <c r="AQ469" s="222"/>
      <c r="AR469" s="222"/>
      <c r="AS469" s="222"/>
      <c r="AT469" s="222"/>
      <c r="AU469" s="222"/>
    </row>
    <row r="470" spans="27:64" ht="12.95" customHeight="1">
      <c r="AA470" s="222"/>
      <c r="AB470" s="222"/>
      <c r="AC470" s="222"/>
      <c r="AD470" s="222"/>
      <c r="AE470" s="222"/>
      <c r="AG470" s="293"/>
      <c r="AN470" s="222"/>
      <c r="AO470" s="222"/>
      <c r="AP470" s="222"/>
      <c r="AQ470" s="222"/>
      <c r="AR470" s="222"/>
      <c r="AS470" s="222"/>
      <c r="AT470" s="222"/>
      <c r="AU470" s="222"/>
    </row>
    <row r="471" spans="27:64" ht="12.95" customHeight="1">
      <c r="AA471" s="222"/>
      <c r="AB471" s="222"/>
      <c r="AC471" s="222"/>
      <c r="AD471" s="222"/>
      <c r="AE471" s="222"/>
      <c r="AG471" s="293"/>
      <c r="AN471" s="222"/>
      <c r="AO471" s="222"/>
      <c r="AP471" s="222"/>
      <c r="AQ471" s="222"/>
      <c r="AR471" s="222"/>
      <c r="AS471" s="222"/>
      <c r="AT471" s="222"/>
      <c r="AU471" s="222"/>
    </row>
    <row r="472" spans="27:64" ht="12.95" customHeight="1">
      <c r="AA472" s="222"/>
      <c r="AB472" s="222"/>
      <c r="AC472" s="222"/>
      <c r="AD472" s="222"/>
      <c r="AE472" s="222"/>
      <c r="AG472" s="293"/>
      <c r="AN472" s="222"/>
      <c r="AO472" s="222"/>
      <c r="AP472" s="222"/>
      <c r="AQ472" s="222"/>
      <c r="AR472" s="222"/>
      <c r="AS472" s="222"/>
      <c r="AT472" s="222"/>
      <c r="AU472" s="222"/>
      <c r="AV472" s="222"/>
      <c r="AW472" s="222"/>
      <c r="AX472" s="222"/>
      <c r="AY472" s="222"/>
      <c r="AZ472" s="222"/>
      <c r="BA472" s="222"/>
      <c r="BB472" s="222"/>
      <c r="BC472" s="222"/>
      <c r="BD472" s="222"/>
      <c r="BE472" s="222"/>
      <c r="BF472" s="222"/>
      <c r="BG472" s="222"/>
      <c r="BH472" s="222"/>
      <c r="BI472" s="222"/>
      <c r="BJ472" s="222"/>
      <c r="BK472" s="222"/>
      <c r="BL472" s="222"/>
    </row>
    <row r="473" spans="27:64" ht="12.95" customHeight="1">
      <c r="AA473" s="222"/>
      <c r="AB473" s="222"/>
      <c r="AC473" s="222"/>
      <c r="AD473" s="222"/>
      <c r="AE473" s="222"/>
      <c r="AG473" s="293"/>
      <c r="AN473" s="222"/>
      <c r="AO473" s="222"/>
      <c r="AP473" s="222"/>
      <c r="AQ473" s="222"/>
      <c r="AR473" s="222"/>
      <c r="AS473" s="222"/>
      <c r="AT473" s="222"/>
      <c r="AU473" s="222"/>
    </row>
    <row r="474" spans="27:64" ht="12.95" customHeight="1">
      <c r="AA474" s="222"/>
      <c r="AB474" s="222"/>
      <c r="AC474" s="222"/>
      <c r="AD474" s="222"/>
      <c r="AE474" s="222"/>
      <c r="AG474" s="293"/>
      <c r="AN474" s="222"/>
      <c r="AO474" s="222"/>
      <c r="AP474" s="222"/>
      <c r="AQ474" s="222"/>
      <c r="AR474" s="222"/>
      <c r="AS474" s="222"/>
      <c r="AT474" s="222"/>
      <c r="AU474" s="222"/>
    </row>
    <row r="475" spans="27:64" ht="12.95" customHeight="1">
      <c r="AA475" s="222"/>
      <c r="AB475" s="222"/>
      <c r="AC475" s="222"/>
      <c r="AD475" s="222"/>
      <c r="AE475" s="222"/>
      <c r="AG475" s="293"/>
      <c r="AN475" s="222"/>
      <c r="AO475" s="222"/>
      <c r="AP475" s="222"/>
      <c r="AQ475" s="222"/>
      <c r="AR475" s="222"/>
      <c r="AS475" s="222"/>
      <c r="AT475" s="222"/>
      <c r="AU475" s="222"/>
    </row>
    <row r="476" spans="27:64" ht="12.95" customHeight="1">
      <c r="AA476" s="222"/>
      <c r="AB476" s="222"/>
      <c r="AC476" s="222"/>
      <c r="AD476" s="222"/>
      <c r="AE476" s="222"/>
      <c r="AG476" s="293"/>
      <c r="AN476" s="222"/>
      <c r="AO476" s="222"/>
      <c r="AP476" s="222"/>
      <c r="AQ476" s="222"/>
      <c r="AR476" s="222"/>
      <c r="AS476" s="222"/>
      <c r="AT476" s="222"/>
      <c r="AU476" s="222"/>
    </row>
    <row r="477" spans="27:64" ht="12.95" customHeight="1">
      <c r="AA477" s="222"/>
      <c r="AB477" s="222"/>
      <c r="AC477" s="222"/>
      <c r="AD477" s="222"/>
      <c r="AE477" s="222"/>
      <c r="AG477" s="293"/>
      <c r="AN477" s="222"/>
      <c r="AO477" s="222"/>
      <c r="AP477" s="222"/>
      <c r="AQ477" s="222"/>
      <c r="AR477" s="222"/>
      <c r="AS477" s="222"/>
      <c r="AT477" s="222"/>
      <c r="AU477" s="222"/>
    </row>
    <row r="478" spans="27:64" ht="12.95" customHeight="1">
      <c r="AA478" s="222"/>
      <c r="AB478" s="222"/>
      <c r="AC478" s="222"/>
      <c r="AD478" s="222"/>
      <c r="AE478" s="222"/>
      <c r="AG478" s="293"/>
      <c r="AN478" s="222"/>
      <c r="AO478" s="222"/>
      <c r="AP478" s="222"/>
      <c r="AQ478" s="222"/>
      <c r="AR478" s="222"/>
      <c r="AS478" s="222"/>
      <c r="AT478" s="222"/>
      <c r="AU478" s="222"/>
    </row>
    <row r="479" spans="27:64" ht="12.95" customHeight="1">
      <c r="AA479" s="222"/>
      <c r="AB479" s="222"/>
      <c r="AC479" s="222"/>
      <c r="AD479" s="222"/>
      <c r="AE479" s="222"/>
      <c r="AG479" s="293"/>
      <c r="AN479" s="222"/>
      <c r="AO479" s="222"/>
      <c r="AP479" s="222"/>
      <c r="AQ479" s="222"/>
      <c r="AR479" s="222"/>
      <c r="AS479" s="222"/>
      <c r="AT479" s="222"/>
      <c r="AU479" s="222"/>
    </row>
    <row r="480" spans="27:64" ht="12.95" customHeight="1">
      <c r="AA480" s="222"/>
      <c r="AB480" s="222"/>
      <c r="AC480" s="222"/>
      <c r="AD480" s="222"/>
      <c r="AE480" s="222"/>
      <c r="AG480" s="293"/>
      <c r="AN480" s="222"/>
      <c r="AO480" s="222"/>
      <c r="AP480" s="222"/>
      <c r="AQ480" s="222"/>
      <c r="AR480" s="222"/>
      <c r="AS480" s="222"/>
      <c r="AT480" s="222"/>
      <c r="AU480" s="222"/>
    </row>
    <row r="481" spans="27:47" ht="12.95" customHeight="1">
      <c r="AA481" s="222"/>
      <c r="AB481" s="222"/>
      <c r="AC481" s="222"/>
      <c r="AD481" s="222"/>
      <c r="AE481" s="222"/>
      <c r="AG481" s="293"/>
      <c r="AN481" s="222"/>
      <c r="AO481" s="222"/>
      <c r="AP481" s="222"/>
      <c r="AQ481" s="222"/>
      <c r="AR481" s="222"/>
      <c r="AS481" s="222"/>
      <c r="AT481" s="222"/>
      <c r="AU481" s="222"/>
    </row>
    <row r="482" spans="27:47" ht="12.95" customHeight="1">
      <c r="AA482" s="222"/>
      <c r="AB482" s="222"/>
      <c r="AC482" s="222"/>
      <c r="AD482" s="222"/>
      <c r="AE482" s="222"/>
      <c r="AG482" s="293"/>
      <c r="AN482" s="222"/>
      <c r="AO482" s="222"/>
      <c r="AP482" s="222"/>
      <c r="AQ482" s="222"/>
      <c r="AR482" s="222"/>
      <c r="AS482" s="222"/>
      <c r="AT482" s="222"/>
      <c r="AU482" s="222"/>
    </row>
    <row r="483" spans="27:47" ht="12.95" customHeight="1">
      <c r="AA483" s="222"/>
      <c r="AB483" s="222"/>
      <c r="AC483" s="222"/>
      <c r="AD483" s="222"/>
      <c r="AE483" s="222"/>
      <c r="AG483" s="293"/>
      <c r="AN483" s="222"/>
      <c r="AO483" s="222"/>
      <c r="AP483" s="222"/>
      <c r="AQ483" s="222"/>
      <c r="AR483" s="222"/>
      <c r="AS483" s="222"/>
      <c r="AT483" s="222"/>
      <c r="AU483" s="222"/>
    </row>
    <row r="484" spans="27:47" ht="12.95" customHeight="1">
      <c r="AA484" s="222"/>
      <c r="AB484" s="222"/>
      <c r="AC484" s="222"/>
      <c r="AD484" s="222"/>
      <c r="AE484" s="222"/>
      <c r="AG484" s="293"/>
      <c r="AN484" s="222"/>
      <c r="AO484" s="222"/>
      <c r="AP484" s="222"/>
      <c r="AQ484" s="222"/>
      <c r="AR484" s="222"/>
      <c r="AS484" s="222"/>
      <c r="AT484" s="222"/>
      <c r="AU484" s="222"/>
    </row>
    <row r="485" spans="27:47" ht="12.95" customHeight="1">
      <c r="AA485" s="222"/>
      <c r="AB485" s="222"/>
      <c r="AC485" s="222"/>
      <c r="AD485" s="222"/>
      <c r="AE485" s="222"/>
      <c r="AG485" s="293"/>
      <c r="AN485" s="222"/>
      <c r="AO485" s="222"/>
      <c r="AP485" s="222"/>
      <c r="AQ485" s="222"/>
      <c r="AR485" s="222"/>
      <c r="AS485" s="222"/>
      <c r="AT485" s="222"/>
      <c r="AU485" s="222"/>
    </row>
    <row r="486" spans="27:47" ht="12.95" customHeight="1">
      <c r="AA486" s="222"/>
      <c r="AB486" s="222"/>
      <c r="AC486" s="222"/>
      <c r="AD486" s="222"/>
      <c r="AE486" s="222"/>
      <c r="AG486" s="293"/>
      <c r="AN486" s="222"/>
      <c r="AO486" s="222"/>
      <c r="AP486" s="222"/>
      <c r="AQ486" s="222"/>
      <c r="AR486" s="222"/>
      <c r="AS486" s="222"/>
      <c r="AT486" s="222"/>
      <c r="AU486" s="222"/>
    </row>
    <row r="487" spans="27:47" ht="12.95" customHeight="1">
      <c r="AA487" s="222"/>
      <c r="AB487" s="222"/>
      <c r="AC487" s="222"/>
      <c r="AD487" s="222"/>
      <c r="AE487" s="222"/>
      <c r="AG487" s="293"/>
      <c r="AN487" s="222"/>
      <c r="AO487" s="222"/>
      <c r="AP487" s="222"/>
      <c r="AQ487" s="222"/>
      <c r="AR487" s="222"/>
      <c r="AS487" s="222"/>
      <c r="AT487" s="222"/>
      <c r="AU487" s="222"/>
    </row>
    <row r="488" spans="27:47" ht="12.95" customHeight="1">
      <c r="AA488" s="222"/>
      <c r="AB488" s="222"/>
      <c r="AC488" s="222"/>
      <c r="AD488" s="222"/>
      <c r="AE488" s="222"/>
      <c r="AG488" s="293"/>
      <c r="AN488" s="222"/>
      <c r="AO488" s="222"/>
      <c r="AP488" s="222"/>
      <c r="AQ488" s="222"/>
      <c r="AR488" s="222"/>
      <c r="AS488" s="222"/>
      <c r="AT488" s="222"/>
      <c r="AU488" s="222"/>
    </row>
    <row r="489" spans="27:47" ht="12.95" customHeight="1">
      <c r="AA489" s="222"/>
      <c r="AB489" s="222"/>
      <c r="AC489" s="222"/>
      <c r="AD489" s="222"/>
      <c r="AE489" s="222"/>
      <c r="AG489" s="293"/>
      <c r="AN489" s="222"/>
      <c r="AO489" s="222"/>
      <c r="AP489" s="222"/>
      <c r="AQ489" s="222"/>
      <c r="AR489" s="222"/>
      <c r="AS489" s="222"/>
      <c r="AT489" s="222"/>
      <c r="AU489" s="222"/>
    </row>
    <row r="490" spans="27:47" ht="12.95" customHeight="1">
      <c r="AA490" s="222"/>
      <c r="AB490" s="222"/>
      <c r="AC490" s="222"/>
      <c r="AD490" s="222"/>
      <c r="AE490" s="222"/>
      <c r="AG490" s="293"/>
      <c r="AN490" s="222"/>
      <c r="AO490" s="222"/>
      <c r="AP490" s="222"/>
      <c r="AQ490" s="222"/>
      <c r="AR490" s="222"/>
      <c r="AS490" s="222"/>
      <c r="AT490" s="222"/>
      <c r="AU490" s="222"/>
    </row>
    <row r="491" spans="27:47" ht="12.95" customHeight="1">
      <c r="AA491" s="222"/>
      <c r="AB491" s="222"/>
      <c r="AC491" s="222"/>
      <c r="AD491" s="222"/>
      <c r="AE491" s="222"/>
      <c r="AG491" s="293"/>
      <c r="AN491" s="222"/>
      <c r="AO491" s="222"/>
      <c r="AP491" s="222"/>
      <c r="AQ491" s="222"/>
      <c r="AR491" s="222"/>
      <c r="AS491" s="222"/>
      <c r="AT491" s="222"/>
      <c r="AU491" s="222"/>
    </row>
    <row r="492" spans="27:47" ht="12.95" customHeight="1">
      <c r="AA492" s="222"/>
      <c r="AB492" s="222"/>
      <c r="AC492" s="222"/>
      <c r="AD492" s="222"/>
      <c r="AE492" s="222"/>
      <c r="AG492" s="293"/>
      <c r="AN492" s="222"/>
      <c r="AO492" s="222"/>
      <c r="AP492" s="222"/>
      <c r="AQ492" s="222"/>
      <c r="AR492" s="222"/>
      <c r="AS492" s="222"/>
      <c r="AT492" s="222"/>
      <c r="AU492" s="222"/>
    </row>
    <row r="493" spans="27:47" ht="12.95" customHeight="1">
      <c r="AA493" s="222"/>
      <c r="AB493" s="222"/>
      <c r="AC493" s="222"/>
      <c r="AD493" s="222"/>
      <c r="AE493" s="222"/>
      <c r="AG493" s="293"/>
      <c r="AN493" s="222"/>
      <c r="AO493" s="222"/>
      <c r="AP493" s="222"/>
      <c r="AQ493" s="222"/>
      <c r="AR493" s="222"/>
      <c r="AS493" s="222"/>
      <c r="AT493" s="222"/>
      <c r="AU493" s="222"/>
    </row>
    <row r="494" spans="27:47" ht="12.95" customHeight="1">
      <c r="AA494" s="222"/>
      <c r="AB494" s="222"/>
      <c r="AC494" s="222"/>
      <c r="AD494" s="222"/>
      <c r="AE494" s="222"/>
      <c r="AG494" s="293"/>
      <c r="AN494" s="222"/>
      <c r="AO494" s="222"/>
      <c r="AP494" s="222"/>
      <c r="AQ494" s="222"/>
      <c r="AR494" s="222"/>
      <c r="AS494" s="222"/>
      <c r="AT494" s="222"/>
      <c r="AU494" s="222"/>
    </row>
    <row r="495" spans="27:47" ht="12.95" customHeight="1">
      <c r="AA495" s="222"/>
      <c r="AB495" s="222"/>
      <c r="AC495" s="222"/>
      <c r="AD495" s="222"/>
      <c r="AE495" s="222"/>
      <c r="AG495" s="293"/>
      <c r="AN495" s="222"/>
      <c r="AO495" s="222"/>
      <c r="AP495" s="222"/>
      <c r="AQ495" s="222"/>
      <c r="AR495" s="222"/>
      <c r="AS495" s="222"/>
      <c r="AT495" s="222"/>
      <c r="AU495" s="222"/>
    </row>
    <row r="496" spans="27:47" ht="12.95" customHeight="1">
      <c r="AA496" s="222"/>
      <c r="AB496" s="222"/>
      <c r="AC496" s="222"/>
      <c r="AD496" s="222"/>
      <c r="AE496" s="222"/>
      <c r="AG496" s="293"/>
      <c r="AN496" s="222"/>
      <c r="AO496" s="222"/>
      <c r="AP496" s="222"/>
      <c r="AQ496" s="222"/>
      <c r="AR496" s="222"/>
      <c r="AS496" s="222"/>
      <c r="AT496" s="222"/>
      <c r="AU496" s="222"/>
    </row>
    <row r="497" spans="27:64" ht="12.95" customHeight="1">
      <c r="AA497" s="222"/>
      <c r="AB497" s="222"/>
      <c r="AC497" s="222"/>
      <c r="AD497" s="222"/>
      <c r="AE497" s="222"/>
      <c r="AG497" s="293"/>
      <c r="AN497" s="222"/>
      <c r="AO497" s="222"/>
      <c r="AP497" s="222"/>
      <c r="AQ497" s="222"/>
      <c r="AR497" s="222"/>
      <c r="AS497" s="222"/>
      <c r="AT497" s="222"/>
      <c r="AU497" s="222"/>
    </row>
    <row r="498" spans="27:64" ht="12.95" customHeight="1">
      <c r="AA498" s="222"/>
      <c r="AB498" s="222"/>
      <c r="AC498" s="222"/>
      <c r="AD498" s="222"/>
      <c r="AE498" s="222"/>
      <c r="AG498" s="293"/>
      <c r="AN498" s="222"/>
      <c r="AO498" s="222"/>
      <c r="AP498" s="222"/>
      <c r="AQ498" s="222"/>
      <c r="AR498" s="222"/>
      <c r="AS498" s="222"/>
      <c r="AT498" s="222"/>
      <c r="AU498" s="222"/>
    </row>
    <row r="499" spans="27:64" ht="12.95" customHeight="1">
      <c r="AA499" s="222"/>
      <c r="AB499" s="222"/>
      <c r="AC499" s="222"/>
      <c r="AD499" s="222"/>
      <c r="AE499" s="222"/>
      <c r="AG499" s="293"/>
      <c r="AN499" s="222"/>
      <c r="AO499" s="222"/>
      <c r="AP499" s="222"/>
      <c r="AQ499" s="222"/>
      <c r="AR499" s="222"/>
      <c r="AS499" s="222"/>
      <c r="AT499" s="222"/>
      <c r="AU499" s="222"/>
    </row>
    <row r="500" spans="27:64" ht="12.95" customHeight="1">
      <c r="AA500" s="222"/>
      <c r="AB500" s="222"/>
      <c r="AC500" s="222"/>
      <c r="AD500" s="222"/>
      <c r="AE500" s="222"/>
      <c r="AG500" s="293"/>
      <c r="AN500" s="222"/>
      <c r="AO500" s="222"/>
      <c r="AP500" s="222"/>
      <c r="AQ500" s="222"/>
      <c r="AR500" s="222"/>
      <c r="AS500" s="222"/>
      <c r="AT500" s="222"/>
      <c r="AU500" s="222"/>
    </row>
    <row r="501" spans="27:64" ht="12.95" customHeight="1">
      <c r="AA501" s="222"/>
      <c r="AB501" s="222"/>
      <c r="AC501" s="222"/>
      <c r="AD501" s="222"/>
      <c r="AE501" s="222"/>
      <c r="AG501" s="293"/>
      <c r="AN501" s="222"/>
      <c r="AO501" s="222"/>
      <c r="AP501" s="222"/>
      <c r="AQ501" s="222"/>
      <c r="AR501" s="222"/>
      <c r="AS501" s="222"/>
      <c r="AT501" s="222"/>
      <c r="AU501" s="222"/>
    </row>
    <row r="502" spans="27:64" ht="12.95" customHeight="1">
      <c r="AA502" s="222"/>
      <c r="AB502" s="222"/>
      <c r="AC502" s="222"/>
      <c r="AD502" s="222"/>
      <c r="AE502" s="222"/>
      <c r="AG502" s="293"/>
      <c r="AN502" s="222"/>
      <c r="AO502" s="222"/>
      <c r="AP502" s="222"/>
      <c r="AQ502" s="222"/>
      <c r="AR502" s="222"/>
      <c r="AS502" s="222"/>
      <c r="AT502" s="222"/>
      <c r="AU502" s="222"/>
      <c r="AV502" s="222"/>
    </row>
    <row r="503" spans="27:64" ht="12.95" customHeight="1">
      <c r="AA503" s="222"/>
      <c r="AB503" s="222"/>
      <c r="AC503" s="222"/>
      <c r="AD503" s="222"/>
      <c r="AE503" s="222"/>
      <c r="AG503" s="293"/>
      <c r="AN503" s="222"/>
      <c r="AO503" s="222"/>
      <c r="AP503" s="222"/>
      <c r="AQ503" s="222"/>
      <c r="AR503" s="222"/>
      <c r="AS503" s="222"/>
      <c r="AT503" s="222"/>
      <c r="AU503" s="222"/>
    </row>
    <row r="504" spans="27:64" ht="12.95" customHeight="1">
      <c r="AA504" s="222"/>
      <c r="AB504" s="222"/>
      <c r="AC504" s="222"/>
      <c r="AD504" s="222"/>
      <c r="AE504" s="222"/>
      <c r="AG504" s="293"/>
      <c r="AN504" s="222"/>
      <c r="AO504" s="222"/>
      <c r="AP504" s="222"/>
      <c r="AQ504" s="222"/>
      <c r="AR504" s="222"/>
      <c r="AS504" s="222"/>
      <c r="AT504" s="222"/>
      <c r="AU504" s="222"/>
    </row>
    <row r="505" spans="27:64" ht="12.95" customHeight="1">
      <c r="AA505" s="222"/>
      <c r="AB505" s="222"/>
      <c r="AC505" s="222"/>
      <c r="AD505" s="222"/>
      <c r="AE505" s="222"/>
      <c r="AG505" s="293"/>
      <c r="AN505" s="222"/>
      <c r="AO505" s="222"/>
      <c r="AP505" s="222"/>
      <c r="AQ505" s="222"/>
      <c r="AR505" s="222"/>
      <c r="AS505" s="222"/>
      <c r="AT505" s="222"/>
      <c r="AU505" s="222"/>
      <c r="AV505" s="222"/>
    </row>
    <row r="506" spans="27:64" ht="12.95" customHeight="1">
      <c r="AA506" s="222"/>
      <c r="AB506" s="222"/>
      <c r="AC506" s="222"/>
      <c r="AD506" s="222"/>
      <c r="AE506" s="222"/>
      <c r="AG506" s="293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  <c r="BL506" s="222"/>
    </row>
    <row r="507" spans="27:64" ht="12.95" customHeight="1">
      <c r="AA507" s="222"/>
      <c r="AB507" s="222"/>
      <c r="AC507" s="222"/>
      <c r="AD507" s="222"/>
      <c r="AE507" s="222"/>
      <c r="AG507" s="293"/>
      <c r="AN507" s="222"/>
      <c r="AO507" s="222"/>
      <c r="AP507" s="222"/>
      <c r="AQ507" s="222"/>
      <c r="AR507" s="222"/>
      <c r="AS507" s="222"/>
      <c r="AT507" s="222"/>
      <c r="AU507" s="222"/>
    </row>
    <row r="508" spans="27:64" ht="12.95" customHeight="1">
      <c r="AA508" s="222"/>
      <c r="AB508" s="222"/>
      <c r="AC508" s="222"/>
      <c r="AD508" s="222"/>
      <c r="AE508" s="222"/>
      <c r="AG508" s="293"/>
      <c r="AN508" s="222"/>
      <c r="AO508" s="222"/>
      <c r="AP508" s="222"/>
      <c r="AQ508" s="222"/>
      <c r="AR508" s="222"/>
      <c r="AS508" s="222"/>
      <c r="AT508" s="222"/>
      <c r="AU508" s="222"/>
    </row>
    <row r="509" spans="27:64" ht="12.95" customHeight="1">
      <c r="AA509" s="222"/>
      <c r="AB509" s="222"/>
      <c r="AC509" s="222"/>
      <c r="AD509" s="222"/>
      <c r="AE509" s="222"/>
      <c r="AG509" s="293"/>
      <c r="AN509" s="222"/>
      <c r="AO509" s="222"/>
      <c r="AP509" s="222"/>
      <c r="AQ509" s="222"/>
      <c r="AR509" s="222"/>
      <c r="AS509" s="222"/>
      <c r="AT509" s="222"/>
      <c r="AU509" s="222"/>
    </row>
    <row r="510" spans="27:64" ht="12.95" customHeight="1">
      <c r="AA510" s="222"/>
      <c r="AB510" s="222"/>
      <c r="AC510" s="222"/>
      <c r="AD510" s="222"/>
      <c r="AE510" s="222"/>
      <c r="AG510" s="293"/>
      <c r="AN510" s="222"/>
      <c r="AO510" s="222"/>
      <c r="AP510" s="222"/>
      <c r="AQ510" s="222"/>
      <c r="AR510" s="222"/>
      <c r="AS510" s="222"/>
      <c r="AT510" s="222"/>
      <c r="AU510" s="222"/>
    </row>
    <row r="511" spans="27:64" ht="12.95" customHeight="1">
      <c r="AA511" s="222"/>
      <c r="AB511" s="222"/>
      <c r="AC511" s="222"/>
      <c r="AD511" s="222"/>
      <c r="AE511" s="222"/>
      <c r="AG511" s="293"/>
      <c r="AN511" s="222"/>
      <c r="AO511" s="222"/>
      <c r="AP511" s="222"/>
      <c r="AQ511" s="222"/>
      <c r="AR511" s="222"/>
      <c r="AS511" s="222"/>
      <c r="AT511" s="222"/>
      <c r="AU511" s="222"/>
    </row>
    <row r="512" spans="27:64" ht="12.95" customHeight="1">
      <c r="AA512" s="222"/>
      <c r="AB512" s="222"/>
      <c r="AC512" s="222"/>
      <c r="AD512" s="222"/>
      <c r="AE512" s="222"/>
      <c r="AG512" s="293"/>
      <c r="AN512" s="222"/>
      <c r="AO512" s="222"/>
      <c r="AP512" s="222"/>
      <c r="AQ512" s="222"/>
      <c r="AR512" s="222"/>
      <c r="AS512" s="222"/>
      <c r="AT512" s="222"/>
      <c r="AU512" s="222"/>
    </row>
    <row r="513" spans="27:64" ht="12.95" customHeight="1">
      <c r="AA513" s="222"/>
      <c r="AB513" s="222"/>
      <c r="AC513" s="222"/>
      <c r="AD513" s="222"/>
      <c r="AE513" s="222"/>
      <c r="AG513" s="293"/>
      <c r="AN513" s="222"/>
      <c r="AO513" s="222"/>
      <c r="AP513" s="222"/>
      <c r="AQ513" s="222"/>
      <c r="AR513" s="222"/>
      <c r="AS513" s="222"/>
      <c r="AT513" s="222"/>
      <c r="AU513" s="222"/>
    </row>
    <row r="514" spans="27:64" ht="12.95" customHeight="1">
      <c r="AA514" s="222"/>
      <c r="AB514" s="222"/>
      <c r="AC514" s="222"/>
      <c r="AD514" s="222"/>
      <c r="AE514" s="222"/>
      <c r="AG514" s="293"/>
      <c r="AN514" s="222"/>
      <c r="AO514" s="222"/>
      <c r="AP514" s="222"/>
      <c r="AQ514" s="222"/>
      <c r="AR514" s="222"/>
      <c r="AS514" s="222"/>
      <c r="AT514" s="222"/>
      <c r="AU514" s="222"/>
    </row>
    <row r="515" spans="27:64" ht="12.95" customHeight="1">
      <c r="AA515" s="222"/>
      <c r="AB515" s="222"/>
      <c r="AC515" s="222"/>
      <c r="AD515" s="222"/>
      <c r="AE515" s="222"/>
      <c r="AG515" s="293"/>
      <c r="AN515" s="222"/>
      <c r="AO515" s="222"/>
      <c r="AP515" s="222"/>
      <c r="AQ515" s="222"/>
      <c r="AR515" s="222"/>
      <c r="AS515" s="222"/>
      <c r="AT515" s="222"/>
      <c r="AU515" s="222"/>
      <c r="AV515" s="222"/>
      <c r="AX515" s="222"/>
    </row>
    <row r="516" spans="27:64" ht="12.95" customHeight="1">
      <c r="AA516" s="222"/>
      <c r="AB516" s="222"/>
      <c r="AC516" s="222"/>
      <c r="AD516" s="222"/>
      <c r="AE516" s="222"/>
      <c r="AG516" s="293"/>
      <c r="AN516" s="222"/>
      <c r="AO516" s="222"/>
      <c r="AP516" s="222"/>
      <c r="AQ516" s="222"/>
      <c r="AR516" s="222"/>
      <c r="AS516" s="222"/>
      <c r="AT516" s="222"/>
      <c r="AU516" s="222"/>
    </row>
    <row r="517" spans="27:64" ht="12.95" customHeight="1">
      <c r="AA517" s="222"/>
      <c r="AB517" s="222"/>
      <c r="AC517" s="222"/>
      <c r="AD517" s="222"/>
      <c r="AE517" s="222"/>
      <c r="AG517" s="293"/>
      <c r="AN517" s="222"/>
      <c r="AO517" s="222"/>
      <c r="AP517" s="222"/>
      <c r="AQ517" s="222"/>
      <c r="AR517" s="222"/>
      <c r="AS517" s="222"/>
      <c r="AT517" s="222"/>
      <c r="AU517" s="222"/>
    </row>
    <row r="518" spans="27:64" ht="12.95" customHeight="1">
      <c r="AA518" s="222"/>
      <c r="AB518" s="222"/>
      <c r="AC518" s="222"/>
      <c r="AD518" s="222"/>
      <c r="AE518" s="222"/>
      <c r="AG518" s="293"/>
      <c r="AN518" s="222"/>
      <c r="AO518" s="222"/>
      <c r="AP518" s="222"/>
      <c r="AQ518" s="222"/>
      <c r="AR518" s="222"/>
      <c r="AS518" s="222"/>
      <c r="AT518" s="222"/>
      <c r="AU518" s="222"/>
    </row>
    <row r="519" spans="27:64" ht="12.95" customHeight="1">
      <c r="AA519" s="222"/>
      <c r="AB519" s="222"/>
      <c r="AC519" s="222"/>
      <c r="AD519" s="222"/>
      <c r="AE519" s="222"/>
      <c r="AG519" s="293"/>
      <c r="AN519" s="222"/>
      <c r="AO519" s="222"/>
      <c r="AP519" s="222"/>
      <c r="AQ519" s="222"/>
      <c r="AR519" s="222"/>
      <c r="AS519" s="222"/>
      <c r="AT519" s="222"/>
      <c r="AU519" s="222"/>
    </row>
    <row r="520" spans="27:64" ht="12.95" customHeight="1">
      <c r="AA520" s="222"/>
      <c r="AB520" s="222"/>
      <c r="AC520" s="222"/>
      <c r="AD520" s="222"/>
      <c r="AE520" s="222"/>
      <c r="AG520" s="293"/>
      <c r="AN520" s="222"/>
      <c r="AO520" s="222"/>
      <c r="AP520" s="222"/>
      <c r="AQ520" s="222"/>
      <c r="AR520" s="222"/>
      <c r="AS520" s="222"/>
      <c r="AT520" s="222"/>
      <c r="AU520" s="222"/>
    </row>
    <row r="521" spans="27:64" ht="12.95" customHeight="1">
      <c r="AA521" s="222"/>
      <c r="AB521" s="222"/>
      <c r="AC521" s="222"/>
      <c r="AD521" s="222"/>
      <c r="AE521" s="222"/>
      <c r="AG521" s="293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2"/>
      <c r="BA521" s="222"/>
      <c r="BB521" s="222"/>
      <c r="BC521" s="222"/>
      <c r="BD521" s="222"/>
      <c r="BE521" s="222"/>
      <c r="BF521" s="222"/>
      <c r="BG521" s="222"/>
      <c r="BH521" s="222"/>
      <c r="BI521" s="222"/>
      <c r="BJ521" s="222"/>
      <c r="BK521" s="222"/>
      <c r="BL521" s="222"/>
    </row>
    <row r="522" spans="27:64" ht="12.95" customHeight="1">
      <c r="AA522" s="222"/>
      <c r="AB522" s="222"/>
      <c r="AC522" s="222"/>
      <c r="AD522" s="222"/>
      <c r="AE522" s="222"/>
      <c r="AG522" s="293"/>
      <c r="AN522" s="222"/>
      <c r="AO522" s="222"/>
      <c r="AP522" s="222"/>
      <c r="AQ522" s="222"/>
      <c r="AR522" s="222"/>
      <c r="AS522" s="222"/>
      <c r="AT522" s="222"/>
      <c r="AU522" s="222"/>
    </row>
    <row r="523" spans="27:64" ht="12.95" customHeight="1">
      <c r="AA523" s="222"/>
      <c r="AB523" s="222"/>
      <c r="AC523" s="222"/>
      <c r="AD523" s="222"/>
      <c r="AE523" s="222"/>
      <c r="AG523" s="293"/>
      <c r="AN523" s="222"/>
      <c r="AO523" s="222"/>
      <c r="AP523" s="222"/>
      <c r="AQ523" s="222"/>
      <c r="AR523" s="222"/>
      <c r="AS523" s="222"/>
      <c r="AT523" s="222"/>
      <c r="AU523" s="222"/>
    </row>
    <row r="524" spans="27:64" ht="12.95" customHeight="1">
      <c r="AA524" s="222"/>
      <c r="AB524" s="222"/>
      <c r="AC524" s="222"/>
      <c r="AD524" s="222"/>
      <c r="AE524" s="222"/>
      <c r="AG524" s="293"/>
      <c r="AN524" s="222"/>
      <c r="AO524" s="222"/>
      <c r="AP524" s="222"/>
      <c r="AQ524" s="222"/>
      <c r="AR524" s="222"/>
      <c r="AS524" s="222"/>
      <c r="AT524" s="222"/>
      <c r="AU524" s="222"/>
    </row>
    <row r="525" spans="27:64" ht="12.95" customHeight="1">
      <c r="AA525" s="222"/>
      <c r="AB525" s="222"/>
      <c r="AC525" s="222"/>
      <c r="AD525" s="222"/>
      <c r="AE525" s="222"/>
      <c r="AG525" s="293"/>
      <c r="AN525" s="222"/>
      <c r="AO525" s="222"/>
      <c r="AP525" s="222"/>
      <c r="AQ525" s="222"/>
      <c r="AR525" s="222"/>
      <c r="AS525" s="222"/>
      <c r="AT525" s="222"/>
      <c r="AU525" s="222"/>
    </row>
    <row r="526" spans="27:64" ht="12.95" customHeight="1">
      <c r="AA526" s="222"/>
      <c r="AB526" s="222"/>
      <c r="AC526" s="222"/>
      <c r="AD526" s="222"/>
      <c r="AE526" s="222"/>
      <c r="AG526" s="293"/>
      <c r="AN526" s="222"/>
      <c r="AO526" s="222"/>
      <c r="AP526" s="222"/>
      <c r="AQ526" s="222"/>
      <c r="AR526" s="222"/>
      <c r="AS526" s="222"/>
      <c r="AT526" s="222"/>
      <c r="AU526" s="222"/>
    </row>
    <row r="527" spans="27:64" ht="12.95" customHeight="1">
      <c r="AA527" s="222"/>
      <c r="AB527" s="222"/>
      <c r="AC527" s="222"/>
      <c r="AD527" s="222"/>
      <c r="AE527" s="222"/>
      <c r="AG527" s="293"/>
      <c r="AN527" s="222"/>
      <c r="AO527" s="222"/>
      <c r="AP527" s="222"/>
      <c r="AQ527" s="222"/>
      <c r="AR527" s="222"/>
      <c r="AS527" s="222"/>
      <c r="AT527" s="222"/>
      <c r="AU527" s="222"/>
    </row>
    <row r="528" spans="27:64" ht="12.95" customHeight="1">
      <c r="AA528" s="222"/>
      <c r="AB528" s="222"/>
      <c r="AC528" s="222"/>
      <c r="AD528" s="222"/>
      <c r="AE528" s="222"/>
      <c r="AG528" s="293"/>
      <c r="AN528" s="222"/>
      <c r="AO528" s="222"/>
      <c r="AP528" s="222"/>
      <c r="AQ528" s="222"/>
      <c r="AR528" s="222"/>
      <c r="AS528" s="222"/>
      <c r="AT528" s="222"/>
      <c r="AU528" s="222"/>
    </row>
    <row r="529" spans="27:47" ht="12.95" customHeight="1">
      <c r="AA529" s="222"/>
      <c r="AB529" s="222"/>
      <c r="AC529" s="222"/>
      <c r="AD529" s="222"/>
      <c r="AE529" s="222"/>
      <c r="AG529" s="293"/>
      <c r="AN529" s="222"/>
      <c r="AO529" s="222"/>
      <c r="AP529" s="222"/>
      <c r="AQ529" s="222"/>
      <c r="AR529" s="222"/>
      <c r="AS529" s="222"/>
      <c r="AT529" s="222"/>
      <c r="AU529" s="222"/>
    </row>
    <row r="530" spans="27:47" ht="12.95" customHeight="1">
      <c r="AA530" s="222"/>
      <c r="AB530" s="222"/>
      <c r="AC530" s="222"/>
      <c r="AD530" s="222"/>
      <c r="AE530" s="222"/>
      <c r="AG530" s="293"/>
      <c r="AN530" s="222"/>
      <c r="AO530" s="222"/>
      <c r="AP530" s="222"/>
      <c r="AQ530" s="222"/>
      <c r="AR530" s="222"/>
      <c r="AS530" s="222"/>
      <c r="AT530" s="222"/>
      <c r="AU530" s="222"/>
    </row>
    <row r="531" spans="27:47" ht="12.95" customHeight="1">
      <c r="AA531" s="222"/>
      <c r="AB531" s="222"/>
      <c r="AC531" s="222"/>
      <c r="AD531" s="222"/>
      <c r="AE531" s="222"/>
      <c r="AG531" s="293"/>
      <c r="AN531" s="222"/>
      <c r="AO531" s="222"/>
      <c r="AP531" s="222"/>
      <c r="AQ531" s="222"/>
      <c r="AR531" s="222"/>
      <c r="AS531" s="222"/>
      <c r="AT531" s="222"/>
      <c r="AU531" s="222"/>
    </row>
    <row r="532" spans="27:47" ht="12.95" customHeight="1">
      <c r="AA532" s="222"/>
      <c r="AB532" s="222"/>
      <c r="AC532" s="222"/>
      <c r="AD532" s="222"/>
      <c r="AE532" s="222"/>
      <c r="AG532" s="293"/>
      <c r="AN532" s="222"/>
      <c r="AO532" s="222"/>
      <c r="AP532" s="222"/>
      <c r="AQ532" s="222"/>
      <c r="AR532" s="222"/>
      <c r="AS532" s="222"/>
      <c r="AT532" s="222"/>
      <c r="AU532" s="222"/>
    </row>
    <row r="533" spans="27:47" ht="12.95" customHeight="1">
      <c r="AA533" s="222"/>
      <c r="AB533" s="222"/>
      <c r="AC533" s="222"/>
      <c r="AD533" s="222"/>
      <c r="AE533" s="222"/>
      <c r="AG533" s="293"/>
      <c r="AN533" s="222"/>
      <c r="AO533" s="222"/>
      <c r="AP533" s="222"/>
      <c r="AQ533" s="222"/>
      <c r="AR533" s="222"/>
      <c r="AS533" s="222"/>
      <c r="AT533" s="222"/>
      <c r="AU533" s="222"/>
    </row>
    <row r="534" spans="27:47" ht="12.95" customHeight="1">
      <c r="AA534" s="222"/>
      <c r="AB534" s="222"/>
      <c r="AC534" s="222"/>
      <c r="AD534" s="222"/>
      <c r="AE534" s="222"/>
      <c r="AG534" s="293"/>
      <c r="AN534" s="222"/>
      <c r="AO534" s="222"/>
      <c r="AP534" s="222"/>
      <c r="AQ534" s="222"/>
      <c r="AR534" s="222"/>
      <c r="AS534" s="222"/>
      <c r="AT534" s="222"/>
      <c r="AU534" s="222"/>
    </row>
    <row r="535" spans="27:47" ht="12.95" customHeight="1">
      <c r="AA535" s="222"/>
      <c r="AB535" s="222"/>
      <c r="AC535" s="222"/>
      <c r="AD535" s="222"/>
      <c r="AE535" s="222"/>
      <c r="AG535" s="293"/>
      <c r="AN535" s="222"/>
      <c r="AO535" s="222"/>
      <c r="AP535" s="222"/>
      <c r="AQ535" s="222"/>
      <c r="AR535" s="222"/>
      <c r="AS535" s="222"/>
      <c r="AT535" s="222"/>
      <c r="AU535" s="222"/>
    </row>
    <row r="536" spans="27:47" ht="12.95" customHeight="1">
      <c r="AA536" s="222"/>
      <c r="AB536" s="222"/>
      <c r="AC536" s="222"/>
      <c r="AD536" s="222"/>
      <c r="AE536" s="222"/>
      <c r="AG536" s="293"/>
      <c r="AN536" s="222"/>
      <c r="AO536" s="222"/>
      <c r="AP536" s="222"/>
      <c r="AQ536" s="222"/>
      <c r="AR536" s="222"/>
      <c r="AS536" s="222"/>
      <c r="AT536" s="222"/>
      <c r="AU536" s="222"/>
    </row>
    <row r="537" spans="27:47" ht="12.95" customHeight="1">
      <c r="AA537" s="222"/>
      <c r="AB537" s="222"/>
      <c r="AC537" s="222"/>
      <c r="AD537" s="222"/>
      <c r="AE537" s="222"/>
      <c r="AG537" s="293"/>
      <c r="AN537" s="222"/>
      <c r="AO537" s="222"/>
      <c r="AP537" s="222"/>
      <c r="AQ537" s="222"/>
      <c r="AR537" s="222"/>
      <c r="AS537" s="222"/>
      <c r="AT537" s="222"/>
      <c r="AU537" s="222"/>
    </row>
    <row r="538" spans="27:47" ht="12.95" customHeight="1">
      <c r="AA538" s="222"/>
      <c r="AB538" s="222"/>
      <c r="AC538" s="222"/>
      <c r="AD538" s="222"/>
      <c r="AE538" s="222"/>
      <c r="AG538" s="293"/>
      <c r="AN538" s="222"/>
      <c r="AO538" s="222"/>
      <c r="AP538" s="222"/>
      <c r="AQ538" s="222"/>
      <c r="AR538" s="222"/>
      <c r="AS538" s="222"/>
      <c r="AT538" s="222"/>
      <c r="AU538" s="222"/>
    </row>
    <row r="539" spans="27:47" ht="12.95" customHeight="1">
      <c r="AA539" s="222"/>
      <c r="AB539" s="222"/>
      <c r="AC539" s="222"/>
      <c r="AD539" s="222"/>
      <c r="AE539" s="222"/>
      <c r="AG539" s="293"/>
      <c r="AN539" s="222"/>
      <c r="AO539" s="222"/>
      <c r="AP539" s="222"/>
      <c r="AQ539" s="222"/>
      <c r="AR539" s="222"/>
      <c r="AS539" s="222"/>
      <c r="AT539" s="222"/>
      <c r="AU539" s="222"/>
    </row>
    <row r="540" spans="27:47" ht="12.95" customHeight="1">
      <c r="AA540" s="222"/>
      <c r="AB540" s="222"/>
      <c r="AC540" s="222"/>
      <c r="AD540" s="222"/>
      <c r="AE540" s="222"/>
      <c r="AG540" s="293"/>
      <c r="AN540" s="222"/>
      <c r="AO540" s="222"/>
      <c r="AP540" s="222"/>
      <c r="AQ540" s="222"/>
      <c r="AR540" s="222"/>
      <c r="AS540" s="222"/>
      <c r="AT540" s="222"/>
      <c r="AU540" s="222"/>
    </row>
    <row r="541" spans="27:47" ht="12.95" customHeight="1">
      <c r="AA541" s="222"/>
      <c r="AB541" s="222"/>
      <c r="AC541" s="222"/>
      <c r="AD541" s="222"/>
      <c r="AE541" s="222"/>
      <c r="AG541" s="293"/>
      <c r="AN541" s="222"/>
      <c r="AO541" s="222"/>
      <c r="AP541" s="222"/>
      <c r="AQ541" s="222"/>
      <c r="AR541" s="222"/>
      <c r="AS541" s="222"/>
      <c r="AT541" s="222"/>
      <c r="AU541" s="222"/>
    </row>
    <row r="542" spans="27:47" ht="12.95" customHeight="1">
      <c r="AA542" s="222"/>
      <c r="AB542" s="222"/>
      <c r="AC542" s="222"/>
      <c r="AD542" s="222"/>
      <c r="AE542" s="222"/>
      <c r="AG542" s="293"/>
      <c r="AN542" s="222"/>
      <c r="AO542" s="222"/>
      <c r="AP542" s="222"/>
      <c r="AQ542" s="222"/>
      <c r="AR542" s="222"/>
      <c r="AS542" s="222"/>
      <c r="AT542" s="222"/>
      <c r="AU542" s="222"/>
    </row>
    <row r="543" spans="27:47" ht="12.95" customHeight="1">
      <c r="AA543" s="222"/>
      <c r="AB543" s="222"/>
      <c r="AC543" s="222"/>
      <c r="AD543" s="222"/>
      <c r="AE543" s="222"/>
      <c r="AG543" s="293"/>
      <c r="AN543" s="222"/>
      <c r="AO543" s="222"/>
      <c r="AP543" s="222"/>
      <c r="AQ543" s="222"/>
      <c r="AR543" s="222"/>
      <c r="AS543" s="222"/>
      <c r="AT543" s="222"/>
      <c r="AU543" s="222"/>
    </row>
    <row r="544" spans="27:47" ht="12.95" customHeight="1">
      <c r="AA544" s="222"/>
      <c r="AB544" s="222"/>
      <c r="AC544" s="222"/>
      <c r="AD544" s="222"/>
      <c r="AE544" s="222"/>
      <c r="AG544" s="293"/>
      <c r="AN544" s="222"/>
      <c r="AO544" s="222"/>
      <c r="AP544" s="222"/>
      <c r="AQ544" s="222"/>
      <c r="AR544" s="222"/>
      <c r="AS544" s="222"/>
      <c r="AT544" s="222"/>
      <c r="AU544" s="222"/>
    </row>
    <row r="545" spans="27:48" ht="12.95" customHeight="1">
      <c r="AA545" s="222"/>
      <c r="AB545" s="222"/>
      <c r="AC545" s="222"/>
      <c r="AD545" s="222"/>
      <c r="AE545" s="222"/>
      <c r="AG545" s="293"/>
      <c r="AN545" s="222"/>
      <c r="AO545" s="222"/>
      <c r="AP545" s="222"/>
      <c r="AQ545" s="222"/>
      <c r="AR545" s="222"/>
      <c r="AS545" s="222"/>
      <c r="AT545" s="222"/>
      <c r="AU545" s="222"/>
    </row>
    <row r="546" spans="27:48" ht="12.95" customHeight="1">
      <c r="AA546" s="222"/>
      <c r="AB546" s="222"/>
      <c r="AC546" s="222"/>
      <c r="AD546" s="222"/>
      <c r="AE546" s="222"/>
      <c r="AG546" s="293"/>
      <c r="AN546" s="222"/>
      <c r="AO546" s="222"/>
      <c r="AP546" s="222"/>
      <c r="AQ546" s="222"/>
      <c r="AR546" s="222"/>
      <c r="AS546" s="222"/>
      <c r="AT546" s="222"/>
      <c r="AU546" s="222"/>
      <c r="AV546" s="222"/>
    </row>
    <row r="547" spans="27:48" ht="12.95" customHeight="1">
      <c r="AA547" s="222"/>
      <c r="AB547" s="222"/>
      <c r="AC547" s="222"/>
      <c r="AD547" s="222"/>
      <c r="AE547" s="222"/>
      <c r="AG547" s="293"/>
      <c r="AN547" s="222"/>
      <c r="AO547" s="222"/>
      <c r="AP547" s="222"/>
      <c r="AQ547" s="222"/>
      <c r="AR547" s="222"/>
      <c r="AS547" s="222"/>
      <c r="AT547" s="222"/>
      <c r="AU547" s="222"/>
    </row>
    <row r="548" spans="27:48" ht="12.95" customHeight="1">
      <c r="AA548" s="222"/>
      <c r="AB548" s="222"/>
      <c r="AC548" s="222"/>
      <c r="AD548" s="222"/>
      <c r="AE548" s="222"/>
      <c r="AG548" s="293"/>
      <c r="AN548" s="222"/>
      <c r="AO548" s="222"/>
      <c r="AP548" s="222"/>
      <c r="AQ548" s="222"/>
      <c r="AR548" s="222"/>
      <c r="AS548" s="222"/>
      <c r="AT548" s="222"/>
      <c r="AU548" s="222"/>
    </row>
    <row r="549" spans="27:48" ht="12.95" customHeight="1">
      <c r="AA549" s="222"/>
      <c r="AB549" s="222"/>
      <c r="AC549" s="222"/>
      <c r="AD549" s="222"/>
      <c r="AE549" s="222"/>
      <c r="AG549" s="293"/>
      <c r="AN549" s="222"/>
      <c r="AO549" s="222"/>
      <c r="AP549" s="222"/>
      <c r="AQ549" s="222"/>
      <c r="AR549" s="222"/>
      <c r="AS549" s="222"/>
      <c r="AT549" s="222"/>
      <c r="AU549" s="222"/>
    </row>
    <row r="550" spans="27:48" ht="12.95" customHeight="1">
      <c r="AA550" s="222"/>
      <c r="AB550" s="222"/>
      <c r="AC550" s="222"/>
      <c r="AD550" s="222"/>
      <c r="AE550" s="222"/>
      <c r="AG550" s="293"/>
      <c r="AN550" s="222"/>
      <c r="AO550" s="222"/>
      <c r="AP550" s="222"/>
      <c r="AQ550" s="222"/>
      <c r="AR550" s="222"/>
      <c r="AS550" s="222"/>
      <c r="AT550" s="222"/>
      <c r="AU550" s="222"/>
    </row>
    <row r="551" spans="27:48" ht="12.95" customHeight="1">
      <c r="AA551" s="222"/>
      <c r="AB551" s="222"/>
      <c r="AC551" s="222"/>
      <c r="AD551" s="222"/>
      <c r="AE551" s="222"/>
      <c r="AG551" s="293"/>
      <c r="AN551" s="222"/>
      <c r="AO551" s="222"/>
      <c r="AP551" s="222"/>
      <c r="AQ551" s="222"/>
      <c r="AR551" s="222"/>
      <c r="AS551" s="222"/>
      <c r="AT551" s="222"/>
      <c r="AU551" s="222"/>
    </row>
    <row r="552" spans="27:48" ht="12.95" customHeight="1">
      <c r="AA552" s="222"/>
      <c r="AB552" s="222"/>
      <c r="AC552" s="222"/>
      <c r="AD552" s="222"/>
      <c r="AE552" s="222"/>
      <c r="AG552" s="293"/>
      <c r="AN552" s="222"/>
      <c r="AO552" s="222"/>
      <c r="AP552" s="222"/>
      <c r="AQ552" s="222"/>
      <c r="AR552" s="222"/>
      <c r="AS552" s="222"/>
      <c r="AT552" s="222"/>
      <c r="AU552" s="222"/>
    </row>
    <row r="553" spans="27:48" ht="12.95" customHeight="1">
      <c r="AA553" s="222"/>
      <c r="AB553" s="222"/>
      <c r="AC553" s="222"/>
      <c r="AD553" s="222"/>
      <c r="AE553" s="222"/>
      <c r="AG553" s="293"/>
      <c r="AN553" s="222"/>
      <c r="AO553" s="222"/>
      <c r="AP553" s="222"/>
      <c r="AQ553" s="222"/>
      <c r="AR553" s="222"/>
      <c r="AS553" s="222"/>
      <c r="AT553" s="222"/>
      <c r="AU553" s="222"/>
    </row>
    <row r="554" spans="27:48" ht="12.95" customHeight="1">
      <c r="AA554" s="222"/>
      <c r="AB554" s="222"/>
      <c r="AC554" s="222"/>
      <c r="AD554" s="222"/>
      <c r="AE554" s="222"/>
      <c r="AG554" s="293"/>
      <c r="AN554" s="222"/>
      <c r="AO554" s="222"/>
      <c r="AP554" s="222"/>
      <c r="AQ554" s="222"/>
      <c r="AR554" s="222"/>
      <c r="AS554" s="222"/>
      <c r="AT554" s="222"/>
      <c r="AU554" s="222"/>
    </row>
    <row r="555" spans="27:48" ht="12.95" customHeight="1">
      <c r="AA555" s="222"/>
      <c r="AB555" s="222"/>
      <c r="AC555" s="222"/>
      <c r="AD555" s="222"/>
      <c r="AE555" s="222"/>
      <c r="AG555" s="293"/>
      <c r="AN555" s="222"/>
      <c r="AO555" s="222"/>
      <c r="AP555" s="222"/>
      <c r="AQ555" s="222"/>
      <c r="AR555" s="222"/>
      <c r="AS555" s="222"/>
      <c r="AT555" s="222"/>
      <c r="AU555" s="222"/>
    </row>
    <row r="556" spans="27:48" ht="12.95" customHeight="1">
      <c r="AA556" s="222"/>
      <c r="AB556" s="222"/>
      <c r="AC556" s="222"/>
      <c r="AD556" s="222"/>
      <c r="AE556" s="222"/>
      <c r="AG556" s="293"/>
      <c r="AN556" s="222"/>
      <c r="AO556" s="222"/>
      <c r="AP556" s="222"/>
      <c r="AQ556" s="222"/>
      <c r="AR556" s="222"/>
      <c r="AS556" s="222"/>
      <c r="AT556" s="222"/>
      <c r="AU556" s="222"/>
    </row>
    <row r="557" spans="27:48" ht="12.95" customHeight="1">
      <c r="AA557" s="222"/>
      <c r="AB557" s="222"/>
      <c r="AC557" s="222"/>
      <c r="AD557" s="222"/>
      <c r="AE557" s="222"/>
      <c r="AG557" s="293"/>
      <c r="AN557" s="222"/>
      <c r="AO557" s="222"/>
      <c r="AP557" s="222"/>
      <c r="AQ557" s="222"/>
      <c r="AR557" s="222"/>
      <c r="AS557" s="222"/>
      <c r="AT557" s="222"/>
      <c r="AU557" s="222"/>
    </row>
    <row r="558" spans="27:48" ht="12.95" customHeight="1">
      <c r="AA558" s="222"/>
      <c r="AB558" s="222"/>
      <c r="AC558" s="222"/>
      <c r="AD558" s="222"/>
      <c r="AE558" s="222"/>
      <c r="AG558" s="293"/>
      <c r="AN558" s="222"/>
      <c r="AO558" s="222"/>
      <c r="AP558" s="222"/>
      <c r="AQ558" s="222"/>
      <c r="AR558" s="222"/>
      <c r="AS558" s="222"/>
      <c r="AT558" s="222"/>
      <c r="AU558" s="222"/>
    </row>
    <row r="559" spans="27:48" ht="12.95" customHeight="1">
      <c r="AA559" s="222"/>
      <c r="AB559" s="222"/>
      <c r="AC559" s="222"/>
      <c r="AD559" s="222"/>
      <c r="AE559" s="222"/>
      <c r="AG559" s="293"/>
      <c r="AN559" s="222"/>
      <c r="AO559" s="222"/>
      <c r="AP559" s="222"/>
      <c r="AQ559" s="222"/>
      <c r="AR559" s="222"/>
      <c r="AS559" s="222"/>
      <c r="AT559" s="222"/>
      <c r="AU559" s="222"/>
    </row>
    <row r="560" spans="27:48" ht="12.95" customHeight="1">
      <c r="AA560" s="222"/>
      <c r="AB560" s="222"/>
      <c r="AC560" s="222"/>
      <c r="AD560" s="222"/>
      <c r="AE560" s="222"/>
      <c r="AG560" s="293"/>
      <c r="AN560" s="222"/>
      <c r="AO560" s="222"/>
      <c r="AP560" s="222"/>
      <c r="AQ560" s="222"/>
      <c r="AR560" s="222"/>
      <c r="AS560" s="222"/>
      <c r="AT560" s="222"/>
      <c r="AU560" s="222"/>
    </row>
    <row r="561" spans="27:48" ht="12.95" customHeight="1">
      <c r="AA561" s="222"/>
      <c r="AB561" s="222"/>
      <c r="AC561" s="222"/>
      <c r="AD561" s="222"/>
      <c r="AE561" s="222"/>
      <c r="AG561" s="293"/>
      <c r="AN561" s="222"/>
      <c r="AO561" s="222"/>
      <c r="AP561" s="222"/>
      <c r="AQ561" s="222"/>
      <c r="AR561" s="222"/>
      <c r="AS561" s="222"/>
      <c r="AT561" s="222"/>
      <c r="AU561" s="222"/>
    </row>
    <row r="562" spans="27:48" ht="12.95" customHeight="1">
      <c r="AA562" s="222"/>
      <c r="AB562" s="222"/>
      <c r="AC562" s="222"/>
      <c r="AD562" s="222"/>
      <c r="AE562" s="222"/>
      <c r="AG562" s="293"/>
      <c r="AN562" s="222"/>
      <c r="AO562" s="222"/>
      <c r="AP562" s="222"/>
      <c r="AQ562" s="222"/>
      <c r="AR562" s="222"/>
      <c r="AS562" s="222"/>
      <c r="AT562" s="222"/>
      <c r="AU562" s="222"/>
    </row>
    <row r="563" spans="27:48" ht="12.95" customHeight="1">
      <c r="AA563" s="222"/>
      <c r="AB563" s="222"/>
      <c r="AC563" s="222"/>
      <c r="AD563" s="222"/>
      <c r="AE563" s="222"/>
      <c r="AG563" s="293"/>
      <c r="AN563" s="222"/>
      <c r="AO563" s="222"/>
      <c r="AP563" s="222"/>
      <c r="AQ563" s="222"/>
      <c r="AR563" s="222"/>
      <c r="AS563" s="222"/>
      <c r="AT563" s="222"/>
      <c r="AU563" s="222"/>
    </row>
    <row r="564" spans="27:48" ht="12.95" customHeight="1">
      <c r="AA564" s="222"/>
      <c r="AB564" s="222"/>
      <c r="AC564" s="222"/>
      <c r="AD564" s="222"/>
      <c r="AE564" s="222"/>
      <c r="AG564" s="293"/>
      <c r="AN564" s="222"/>
      <c r="AO564" s="222"/>
      <c r="AP564" s="222"/>
      <c r="AQ564" s="222"/>
      <c r="AR564" s="222"/>
      <c r="AS564" s="222"/>
      <c r="AT564" s="222"/>
      <c r="AU564" s="222"/>
    </row>
    <row r="565" spans="27:48" ht="12.95" customHeight="1">
      <c r="AA565" s="222"/>
      <c r="AB565" s="222"/>
      <c r="AC565" s="222"/>
      <c r="AD565" s="222"/>
      <c r="AE565" s="222"/>
      <c r="AG565" s="293"/>
      <c r="AN565" s="222"/>
      <c r="AO565" s="222"/>
      <c r="AP565" s="222"/>
      <c r="AQ565" s="222"/>
      <c r="AR565" s="222"/>
      <c r="AS565" s="222"/>
      <c r="AT565" s="222"/>
      <c r="AU565" s="222"/>
    </row>
    <row r="566" spans="27:48" ht="12.95" customHeight="1">
      <c r="AA566" s="222"/>
      <c r="AB566" s="222"/>
      <c r="AC566" s="222"/>
      <c r="AD566" s="222"/>
      <c r="AE566" s="222"/>
      <c r="AG566" s="293"/>
      <c r="AN566" s="222"/>
      <c r="AO566" s="222"/>
      <c r="AP566" s="222"/>
      <c r="AQ566" s="222"/>
      <c r="AR566" s="222"/>
      <c r="AS566" s="222"/>
      <c r="AT566" s="222"/>
      <c r="AU566" s="222"/>
      <c r="AV566" s="222"/>
    </row>
    <row r="567" spans="27:48" ht="12.95" customHeight="1">
      <c r="AA567" s="222"/>
      <c r="AB567" s="222"/>
      <c r="AC567" s="222"/>
      <c r="AD567" s="222"/>
      <c r="AE567" s="222"/>
      <c r="AG567" s="293"/>
      <c r="AN567" s="222"/>
      <c r="AO567" s="222"/>
      <c r="AP567" s="222"/>
      <c r="AQ567" s="222"/>
      <c r="AR567" s="222"/>
      <c r="AS567" s="222"/>
      <c r="AT567" s="222"/>
      <c r="AU567" s="222"/>
    </row>
    <row r="568" spans="27:48" ht="12.95" customHeight="1">
      <c r="AA568" s="222"/>
      <c r="AB568" s="222"/>
      <c r="AC568" s="222"/>
      <c r="AD568" s="222"/>
      <c r="AE568" s="222"/>
      <c r="AG568" s="293"/>
      <c r="AN568" s="222"/>
      <c r="AO568" s="222"/>
      <c r="AP568" s="222"/>
      <c r="AQ568" s="222"/>
      <c r="AR568" s="222"/>
      <c r="AS568" s="222"/>
      <c r="AT568" s="222"/>
      <c r="AU568" s="222"/>
    </row>
    <row r="569" spans="27:48" ht="12.95" customHeight="1">
      <c r="AA569" s="222"/>
      <c r="AB569" s="222"/>
      <c r="AC569" s="222"/>
      <c r="AD569" s="222"/>
      <c r="AE569" s="222"/>
      <c r="AG569" s="293"/>
      <c r="AN569" s="222"/>
      <c r="AO569" s="222"/>
      <c r="AP569" s="222"/>
      <c r="AQ569" s="222"/>
      <c r="AR569" s="222"/>
      <c r="AS569" s="222"/>
      <c r="AT569" s="222"/>
      <c r="AU569" s="222"/>
    </row>
    <row r="570" spans="27:48" ht="12.95" customHeight="1">
      <c r="AA570" s="222"/>
      <c r="AB570" s="222"/>
      <c r="AC570" s="222"/>
      <c r="AD570" s="222"/>
      <c r="AE570" s="222"/>
      <c r="AG570" s="293"/>
      <c r="AN570" s="222"/>
      <c r="AO570" s="222"/>
      <c r="AP570" s="222"/>
      <c r="AQ570" s="222"/>
      <c r="AR570" s="222"/>
      <c r="AS570" s="222"/>
      <c r="AT570" s="222"/>
      <c r="AU570" s="222"/>
    </row>
    <row r="571" spans="27:48" ht="12.95" customHeight="1">
      <c r="AA571" s="222"/>
      <c r="AB571" s="222"/>
      <c r="AC571" s="222"/>
      <c r="AD571" s="222"/>
      <c r="AE571" s="222"/>
      <c r="AG571" s="293"/>
      <c r="AN571" s="222"/>
      <c r="AO571" s="222"/>
      <c r="AP571" s="222"/>
      <c r="AQ571" s="222"/>
      <c r="AR571" s="222"/>
      <c r="AS571" s="222"/>
      <c r="AT571" s="222"/>
      <c r="AU571" s="222"/>
    </row>
    <row r="572" spans="27:48" ht="12.95" customHeight="1">
      <c r="AA572" s="222"/>
      <c r="AB572" s="222"/>
      <c r="AC572" s="222"/>
      <c r="AD572" s="222"/>
      <c r="AE572" s="222"/>
      <c r="AG572" s="293"/>
      <c r="AN572" s="222"/>
      <c r="AO572" s="222"/>
      <c r="AP572" s="222"/>
      <c r="AQ572" s="222"/>
      <c r="AR572" s="222"/>
      <c r="AS572" s="222"/>
      <c r="AT572" s="222"/>
      <c r="AU572" s="222"/>
    </row>
    <row r="573" spans="27:48" ht="12.95" customHeight="1">
      <c r="AA573" s="222"/>
      <c r="AB573" s="222"/>
      <c r="AC573" s="222"/>
      <c r="AD573" s="222"/>
      <c r="AE573" s="222"/>
      <c r="AG573" s="293"/>
      <c r="AN573" s="222"/>
      <c r="AO573" s="222"/>
      <c r="AP573" s="222"/>
      <c r="AQ573" s="222"/>
      <c r="AR573" s="222"/>
      <c r="AS573" s="222"/>
      <c r="AT573" s="222"/>
      <c r="AU573" s="222"/>
    </row>
    <row r="574" spans="27:48" ht="12.95" customHeight="1">
      <c r="AA574" s="222"/>
      <c r="AB574" s="222"/>
      <c r="AC574" s="222"/>
      <c r="AD574" s="222"/>
      <c r="AE574" s="222"/>
      <c r="AG574" s="293"/>
      <c r="AN574" s="222"/>
      <c r="AO574" s="222"/>
      <c r="AP574" s="222"/>
      <c r="AQ574" s="222"/>
      <c r="AR574" s="222"/>
      <c r="AS574" s="222"/>
      <c r="AT574" s="222"/>
      <c r="AU574" s="222"/>
    </row>
    <row r="575" spans="27:48" ht="12.95" customHeight="1">
      <c r="AA575" s="222"/>
      <c r="AB575" s="222"/>
      <c r="AC575" s="222"/>
      <c r="AD575" s="222"/>
      <c r="AE575" s="222"/>
      <c r="AG575" s="293"/>
      <c r="AN575" s="222"/>
      <c r="AO575" s="222"/>
      <c r="AP575" s="222"/>
      <c r="AQ575" s="222"/>
      <c r="AR575" s="222"/>
      <c r="AS575" s="222"/>
      <c r="AT575" s="222"/>
      <c r="AU575" s="222"/>
    </row>
    <row r="576" spans="27:48" ht="12.95" customHeight="1">
      <c r="AA576" s="222"/>
      <c r="AB576" s="222"/>
      <c r="AC576" s="222"/>
      <c r="AD576" s="222"/>
      <c r="AE576" s="222"/>
      <c r="AG576" s="293"/>
      <c r="AN576" s="222"/>
      <c r="AO576" s="222"/>
      <c r="AP576" s="222"/>
      <c r="AQ576" s="222"/>
      <c r="AR576" s="222"/>
      <c r="AS576" s="222"/>
      <c r="AT576" s="222"/>
      <c r="AU576" s="222"/>
    </row>
    <row r="577" spans="27:64" ht="12.95" customHeight="1">
      <c r="AA577" s="222"/>
      <c r="AB577" s="222"/>
      <c r="AC577" s="222"/>
      <c r="AD577" s="222"/>
      <c r="AE577" s="222"/>
      <c r="AG577" s="293"/>
      <c r="AN577" s="222"/>
      <c r="AO577" s="222"/>
      <c r="AP577" s="222"/>
      <c r="AQ577" s="222"/>
      <c r="AR577" s="222"/>
      <c r="AS577" s="222"/>
      <c r="AT577" s="222"/>
      <c r="AU577" s="222"/>
    </row>
    <row r="578" spans="27:64" ht="12.95" customHeight="1">
      <c r="AA578" s="222"/>
      <c r="AB578" s="222"/>
      <c r="AC578" s="222"/>
      <c r="AD578" s="222"/>
      <c r="AE578" s="222"/>
      <c r="AG578" s="293"/>
      <c r="AN578" s="222"/>
      <c r="AO578" s="222"/>
      <c r="AP578" s="222"/>
      <c r="AQ578" s="222"/>
      <c r="AR578" s="222"/>
      <c r="AS578" s="222"/>
      <c r="AT578" s="222"/>
      <c r="AU578" s="222"/>
      <c r="AV578" s="222"/>
    </row>
    <row r="579" spans="27:64" ht="12.95" customHeight="1">
      <c r="AA579" s="222"/>
      <c r="AB579" s="222"/>
      <c r="AC579" s="222"/>
      <c r="AD579" s="222"/>
      <c r="AE579" s="222"/>
      <c r="AG579" s="293"/>
      <c r="AN579" s="222"/>
      <c r="AO579" s="222"/>
      <c r="AP579" s="222"/>
      <c r="AQ579" s="222"/>
      <c r="AR579" s="222"/>
      <c r="AS579" s="222"/>
      <c r="AT579" s="222"/>
      <c r="AU579" s="222"/>
      <c r="AV579" s="222"/>
    </row>
    <row r="580" spans="27:64" ht="12.95" customHeight="1">
      <c r="AA580" s="222"/>
      <c r="AB580" s="222"/>
      <c r="AC580" s="222"/>
      <c r="AD580" s="222"/>
      <c r="AE580" s="222"/>
      <c r="AG580" s="293"/>
      <c r="AN580" s="222"/>
      <c r="AO580" s="222"/>
      <c r="AP580" s="222"/>
      <c r="AQ580" s="222"/>
      <c r="AR580" s="222"/>
      <c r="AS580" s="222"/>
      <c r="AT580" s="222"/>
      <c r="AU580" s="222"/>
      <c r="AV580" s="222"/>
      <c r="AX580" s="222"/>
    </row>
    <row r="581" spans="27:64" ht="12.95" customHeight="1">
      <c r="AA581" s="222"/>
      <c r="AB581" s="222"/>
      <c r="AC581" s="222"/>
      <c r="AD581" s="222"/>
      <c r="AE581" s="222"/>
      <c r="AG581" s="293"/>
      <c r="AN581" s="222"/>
      <c r="AO581" s="222"/>
      <c r="AP581" s="222"/>
      <c r="AQ581" s="222"/>
      <c r="AR581" s="222"/>
      <c r="AS581" s="222"/>
      <c r="AT581" s="222"/>
      <c r="AU581" s="222"/>
      <c r="AV581" s="222"/>
    </row>
    <row r="582" spans="27:64" ht="12.95" customHeight="1">
      <c r="AA582" s="222"/>
      <c r="AB582" s="222"/>
      <c r="AC582" s="222"/>
      <c r="AD582" s="222"/>
      <c r="AE582" s="222"/>
      <c r="AG582" s="293"/>
      <c r="AN582" s="222"/>
      <c r="AO582" s="222"/>
      <c r="AP582" s="222"/>
      <c r="AQ582" s="222"/>
      <c r="AR582" s="222"/>
      <c r="AS582" s="222"/>
      <c r="AT582" s="222"/>
      <c r="AU582" s="222"/>
    </row>
    <row r="583" spans="27:64" ht="12.95" customHeight="1">
      <c r="AA583" s="222"/>
      <c r="AB583" s="222"/>
      <c r="AC583" s="222"/>
      <c r="AD583" s="222"/>
      <c r="AE583" s="222"/>
      <c r="AG583" s="293"/>
      <c r="AN583" s="222"/>
      <c r="AO583" s="222"/>
      <c r="AP583" s="222"/>
      <c r="AQ583" s="222"/>
      <c r="AR583" s="222"/>
      <c r="AS583" s="222"/>
      <c r="AT583" s="222"/>
      <c r="AU583" s="222"/>
    </row>
    <row r="584" spans="27:64" ht="12.95" customHeight="1">
      <c r="AA584" s="222"/>
      <c r="AB584" s="222"/>
      <c r="AC584" s="222"/>
      <c r="AD584" s="222"/>
      <c r="AE584" s="222"/>
      <c r="AG584" s="293"/>
      <c r="AN584" s="222"/>
      <c r="AO584" s="222"/>
      <c r="AP584" s="222"/>
      <c r="AQ584" s="222"/>
      <c r="AR584" s="222"/>
      <c r="AS584" s="222"/>
      <c r="AT584" s="222"/>
      <c r="AU584" s="222"/>
    </row>
    <row r="585" spans="27:64" ht="12.95" customHeight="1">
      <c r="AA585" s="222"/>
      <c r="AB585" s="222"/>
      <c r="AC585" s="222"/>
      <c r="AD585" s="222"/>
      <c r="AE585" s="222"/>
      <c r="AG585" s="293"/>
      <c r="AN585" s="222"/>
      <c r="AO585" s="222"/>
      <c r="AP585" s="222"/>
      <c r="AQ585" s="222"/>
      <c r="AR585" s="222"/>
      <c r="AS585" s="222"/>
      <c r="AT585" s="222"/>
      <c r="AU585" s="222"/>
    </row>
    <row r="586" spans="27:64" ht="12.95" customHeight="1">
      <c r="AA586" s="222"/>
      <c r="AB586" s="222"/>
      <c r="AC586" s="222"/>
      <c r="AD586" s="222"/>
      <c r="AE586" s="222"/>
      <c r="AG586" s="293"/>
      <c r="AN586" s="222"/>
      <c r="AO586" s="222"/>
      <c r="AP586" s="222"/>
      <c r="AQ586" s="222"/>
      <c r="AR586" s="222"/>
      <c r="AS586" s="222"/>
      <c r="AT586" s="222"/>
      <c r="AU586" s="222"/>
    </row>
    <row r="587" spans="27:64" ht="12.95" customHeight="1">
      <c r="AA587" s="222"/>
      <c r="AB587" s="222"/>
      <c r="AC587" s="222"/>
      <c r="AD587" s="222"/>
      <c r="AE587" s="222"/>
      <c r="AG587" s="293"/>
      <c r="AN587" s="222"/>
      <c r="AO587" s="222"/>
      <c r="AP587" s="222"/>
      <c r="AQ587" s="222"/>
      <c r="AR587" s="222"/>
      <c r="AS587" s="222"/>
      <c r="AT587" s="222"/>
      <c r="AU587" s="222"/>
    </row>
    <row r="588" spans="27:64" ht="12.95" customHeight="1">
      <c r="AA588" s="222"/>
      <c r="AB588" s="222"/>
      <c r="AC588" s="222"/>
      <c r="AD588" s="222"/>
      <c r="AE588" s="222"/>
      <c r="AG588" s="293"/>
      <c r="AN588" s="222"/>
      <c r="AO588" s="222"/>
      <c r="AP588" s="222"/>
      <c r="AQ588" s="222"/>
      <c r="AR588" s="222"/>
      <c r="AS588" s="222"/>
      <c r="AT588" s="222"/>
      <c r="AU588" s="222"/>
    </row>
    <row r="589" spans="27:64" ht="12.95" customHeight="1">
      <c r="AA589" s="222"/>
      <c r="AB589" s="222"/>
      <c r="AC589" s="222"/>
      <c r="AD589" s="222"/>
      <c r="AE589" s="222"/>
      <c r="AG589" s="293"/>
      <c r="AN589" s="222"/>
      <c r="AO589" s="222"/>
      <c r="AP589" s="222"/>
      <c r="AQ589" s="222"/>
      <c r="AR589" s="222"/>
      <c r="AS589" s="222"/>
      <c r="AT589" s="222"/>
      <c r="AU589" s="222"/>
    </row>
    <row r="590" spans="27:64" ht="12.95" customHeight="1">
      <c r="AA590" s="222"/>
      <c r="AB590" s="222"/>
      <c r="AC590" s="222"/>
      <c r="AD590" s="222"/>
      <c r="AE590" s="222"/>
      <c r="AG590" s="293"/>
      <c r="AN590" s="222"/>
      <c r="AO590" s="222"/>
      <c r="AP590" s="222"/>
      <c r="AQ590" s="222"/>
      <c r="AR590" s="222"/>
      <c r="AS590" s="222"/>
      <c r="AT590" s="222"/>
      <c r="AU590" s="222"/>
    </row>
    <row r="591" spans="27:64" ht="12.95" customHeight="1">
      <c r="AA591" s="222"/>
      <c r="AB591" s="222"/>
      <c r="AC591" s="222"/>
      <c r="AD591" s="222"/>
      <c r="AE591" s="222"/>
      <c r="AG591" s="293"/>
      <c r="AN591" s="222"/>
      <c r="AO591" s="222"/>
      <c r="AP591" s="222"/>
      <c r="AQ591" s="222"/>
      <c r="AR591" s="222"/>
      <c r="AS591" s="222"/>
      <c r="AT591" s="222"/>
      <c r="AU591" s="222"/>
    </row>
    <row r="592" spans="27:64" ht="12.95" customHeight="1">
      <c r="AA592" s="222"/>
      <c r="AB592" s="222"/>
      <c r="AC592" s="222"/>
      <c r="AD592" s="222"/>
      <c r="AE592" s="222"/>
      <c r="AG592" s="293"/>
      <c r="AN592" s="222"/>
      <c r="AO592" s="222"/>
      <c r="AP592" s="222"/>
      <c r="AQ592" s="222"/>
      <c r="AR592" s="222"/>
      <c r="AS592" s="222"/>
      <c r="AT592" s="222"/>
      <c r="AU592" s="222"/>
      <c r="AV592" s="222"/>
      <c r="AW592" s="222"/>
      <c r="AX592" s="222"/>
      <c r="AY592" s="222"/>
      <c r="AZ592" s="222"/>
      <c r="BA592" s="222"/>
      <c r="BB592" s="222"/>
      <c r="BC592" s="222"/>
      <c r="BD592" s="222"/>
      <c r="BE592" s="222"/>
      <c r="BF592" s="222"/>
      <c r="BG592" s="222"/>
      <c r="BH592" s="222"/>
      <c r="BI592" s="222"/>
      <c r="BJ592" s="222"/>
      <c r="BK592" s="222"/>
      <c r="BL592" s="222"/>
    </row>
    <row r="593" spans="27:64" ht="12.95" customHeight="1">
      <c r="AA593" s="222"/>
      <c r="AB593" s="222"/>
      <c r="AC593" s="222"/>
      <c r="AD593" s="222"/>
      <c r="AE593" s="222"/>
      <c r="AG593" s="293"/>
      <c r="AN593" s="222"/>
      <c r="AO593" s="222"/>
      <c r="AP593" s="222"/>
      <c r="AQ593" s="222"/>
      <c r="AR593" s="222"/>
      <c r="AS593" s="222"/>
      <c r="AT593" s="222"/>
      <c r="AU593" s="222"/>
    </row>
    <row r="594" spans="27:64" ht="12.95" customHeight="1">
      <c r="AA594" s="222"/>
      <c r="AB594" s="222"/>
      <c r="AC594" s="222"/>
      <c r="AD594" s="222"/>
      <c r="AE594" s="222"/>
      <c r="AG594" s="293"/>
      <c r="AN594" s="222"/>
      <c r="AO594" s="222"/>
      <c r="AP594" s="222"/>
      <c r="AQ594" s="222"/>
      <c r="AR594" s="222"/>
      <c r="AS594" s="222"/>
      <c r="AT594" s="222"/>
      <c r="AU594" s="222"/>
    </row>
    <row r="595" spans="27:64" ht="12.95" customHeight="1">
      <c r="AA595" s="222"/>
      <c r="AB595" s="222"/>
      <c r="AC595" s="222"/>
      <c r="AD595" s="222"/>
      <c r="AE595" s="222"/>
      <c r="AG595" s="293"/>
      <c r="AN595" s="222"/>
      <c r="AO595" s="222"/>
      <c r="AP595" s="222"/>
      <c r="AQ595" s="222"/>
      <c r="AR595" s="222"/>
      <c r="AS595" s="222"/>
      <c r="AT595" s="222"/>
      <c r="AU595" s="222"/>
    </row>
    <row r="596" spans="27:64" ht="12.95" customHeight="1">
      <c r="AA596" s="222"/>
      <c r="AB596" s="222"/>
      <c r="AC596" s="222"/>
      <c r="AD596" s="222"/>
      <c r="AE596" s="222"/>
      <c r="AG596" s="293"/>
      <c r="AN596" s="222"/>
      <c r="AO596" s="222"/>
      <c r="AP596" s="222"/>
      <c r="AQ596" s="222"/>
      <c r="AR596" s="222"/>
      <c r="AS596" s="222"/>
      <c r="AT596" s="222"/>
      <c r="AU596" s="222"/>
    </row>
    <row r="597" spans="27:64" ht="12.95" customHeight="1">
      <c r="AA597" s="222"/>
      <c r="AB597" s="222"/>
      <c r="AC597" s="222"/>
      <c r="AD597" s="222"/>
      <c r="AE597" s="222"/>
      <c r="AG597" s="293"/>
      <c r="AN597" s="222"/>
      <c r="AO597" s="222"/>
      <c r="AP597" s="222"/>
      <c r="AQ597" s="222"/>
      <c r="AR597" s="222"/>
      <c r="AS597" s="222"/>
      <c r="AT597" s="222"/>
      <c r="AU597" s="222"/>
    </row>
    <row r="598" spans="27:64" ht="12.95" customHeight="1">
      <c r="AA598" s="222"/>
      <c r="AB598" s="222"/>
      <c r="AC598" s="222"/>
      <c r="AD598" s="222"/>
      <c r="AE598" s="222"/>
      <c r="AG598" s="293"/>
      <c r="AN598" s="222"/>
      <c r="AO598" s="222"/>
      <c r="AP598" s="222"/>
      <c r="AQ598" s="222"/>
      <c r="AR598" s="222"/>
      <c r="AS598" s="222"/>
      <c r="AT598" s="222"/>
      <c r="AU598" s="222"/>
    </row>
    <row r="599" spans="27:64" ht="12.95" customHeight="1">
      <c r="AA599" s="222"/>
      <c r="AB599" s="222"/>
      <c r="AC599" s="222"/>
      <c r="AD599" s="222"/>
      <c r="AE599" s="222"/>
      <c r="AG599" s="293"/>
      <c r="AN599" s="222"/>
      <c r="AO599" s="222"/>
      <c r="AP599" s="222"/>
      <c r="AQ599" s="222"/>
      <c r="AR599" s="222"/>
      <c r="AS599" s="222"/>
      <c r="AT599" s="222"/>
      <c r="AU599" s="222"/>
    </row>
    <row r="600" spans="27:64" ht="12.95" customHeight="1">
      <c r="AA600" s="222"/>
      <c r="AB600" s="222"/>
      <c r="AC600" s="222"/>
      <c r="AD600" s="222"/>
      <c r="AE600" s="222"/>
      <c r="AG600" s="293"/>
      <c r="AN600" s="222"/>
      <c r="AO600" s="222"/>
      <c r="AP600" s="222"/>
      <c r="AQ600" s="222"/>
      <c r="AR600" s="222"/>
      <c r="AS600" s="222"/>
      <c r="AT600" s="222"/>
      <c r="AU600" s="222"/>
    </row>
    <row r="601" spans="27:64" ht="12.95" customHeight="1">
      <c r="AA601" s="222"/>
      <c r="AB601" s="222"/>
      <c r="AC601" s="222"/>
      <c r="AD601" s="222"/>
      <c r="AE601" s="222"/>
      <c r="AG601" s="293"/>
      <c r="AN601" s="222"/>
      <c r="AO601" s="222"/>
      <c r="AP601" s="222"/>
      <c r="AQ601" s="222"/>
      <c r="AR601" s="222"/>
      <c r="AS601" s="222"/>
      <c r="AT601" s="222"/>
      <c r="AU601" s="222"/>
      <c r="AV601" s="222"/>
    </row>
    <row r="602" spans="27:64" ht="12.95" customHeight="1">
      <c r="AA602" s="222"/>
      <c r="AB602" s="222"/>
      <c r="AC602" s="222"/>
      <c r="AD602" s="222"/>
      <c r="AE602" s="222"/>
      <c r="AG602" s="293"/>
      <c r="AN602" s="222"/>
      <c r="AO602" s="222"/>
      <c r="AP602" s="222"/>
      <c r="AQ602" s="222"/>
      <c r="AR602" s="222"/>
      <c r="AS602" s="222"/>
      <c r="AT602" s="222"/>
      <c r="AU602" s="222"/>
    </row>
    <row r="603" spans="27:64" ht="12.95" customHeight="1">
      <c r="AA603" s="222"/>
      <c r="AB603" s="222"/>
      <c r="AC603" s="222"/>
      <c r="AD603" s="222"/>
      <c r="AE603" s="222"/>
      <c r="AG603" s="293"/>
      <c r="AN603" s="222"/>
      <c r="AO603" s="222"/>
      <c r="AP603" s="222"/>
      <c r="AQ603" s="222"/>
      <c r="AR603" s="222"/>
      <c r="AS603" s="222"/>
      <c r="AT603" s="222"/>
      <c r="AU603" s="222"/>
    </row>
    <row r="604" spans="27:64" ht="12.95" customHeight="1">
      <c r="AA604" s="222"/>
      <c r="AB604" s="222"/>
      <c r="AC604" s="222"/>
      <c r="AD604" s="222"/>
      <c r="AE604" s="222"/>
      <c r="AG604" s="293"/>
      <c r="AN604" s="222"/>
      <c r="AO604" s="222"/>
      <c r="AP604" s="222"/>
      <c r="AQ604" s="222"/>
      <c r="AR604" s="222"/>
      <c r="AS604" s="222"/>
      <c r="AT604" s="222"/>
      <c r="AU604" s="222"/>
    </row>
    <row r="605" spans="27:64" ht="12.95" customHeight="1">
      <c r="AA605" s="222"/>
      <c r="AB605" s="222"/>
      <c r="AC605" s="222"/>
      <c r="AD605" s="222"/>
      <c r="AE605" s="222"/>
      <c r="AG605" s="293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</row>
    <row r="606" spans="27:64" ht="12.95" customHeight="1">
      <c r="AA606" s="222"/>
      <c r="AB606" s="222"/>
      <c r="AC606" s="222"/>
      <c r="AD606" s="222"/>
      <c r="AE606" s="222"/>
      <c r="AG606" s="293"/>
      <c r="AN606" s="222"/>
      <c r="AO606" s="222"/>
      <c r="AP606" s="222"/>
      <c r="AQ606" s="222"/>
      <c r="AR606" s="222"/>
      <c r="AS606" s="222"/>
      <c r="AT606" s="222"/>
      <c r="AU606" s="222"/>
    </row>
    <row r="607" spans="27:64" ht="12.95" customHeight="1">
      <c r="AA607" s="222"/>
      <c r="AB607" s="222"/>
      <c r="AC607" s="222"/>
      <c r="AD607" s="222"/>
      <c r="AE607" s="222"/>
      <c r="AG607" s="293"/>
      <c r="AN607" s="222"/>
      <c r="AO607" s="222"/>
      <c r="AP607" s="222"/>
      <c r="AQ607" s="222"/>
      <c r="AR607" s="222"/>
      <c r="AS607" s="222"/>
      <c r="AT607" s="222"/>
      <c r="AU607" s="222"/>
    </row>
    <row r="608" spans="27:64" ht="12.95" customHeight="1">
      <c r="AA608" s="222"/>
      <c r="AB608" s="222"/>
      <c r="AC608" s="222"/>
      <c r="AD608" s="222"/>
      <c r="AE608" s="222"/>
      <c r="AG608" s="293"/>
      <c r="AN608" s="222"/>
      <c r="AO608" s="222"/>
      <c r="AP608" s="222"/>
      <c r="AQ608" s="222"/>
      <c r="AR608" s="222"/>
      <c r="AS608" s="222"/>
      <c r="AT608" s="222"/>
      <c r="AU608" s="222"/>
    </row>
    <row r="609" spans="27:64" ht="12.95" customHeight="1">
      <c r="AA609" s="222"/>
      <c r="AB609" s="222"/>
      <c r="AC609" s="222"/>
      <c r="AD609" s="222"/>
      <c r="AE609" s="222"/>
      <c r="AG609" s="293"/>
      <c r="AN609" s="222"/>
      <c r="AO609" s="222"/>
      <c r="AP609" s="222"/>
      <c r="AQ609" s="222"/>
      <c r="AR609" s="222"/>
      <c r="AS609" s="222"/>
      <c r="AT609" s="222"/>
      <c r="AU609" s="222"/>
    </row>
    <row r="610" spans="27:64" ht="12.95" customHeight="1">
      <c r="AA610" s="222"/>
      <c r="AB610" s="222"/>
      <c r="AC610" s="222"/>
      <c r="AD610" s="222"/>
      <c r="AE610" s="222"/>
      <c r="AG610" s="293"/>
      <c r="AN610" s="222"/>
      <c r="AO610" s="222"/>
      <c r="AP610" s="222"/>
      <c r="AQ610" s="222"/>
      <c r="AR610" s="222"/>
      <c r="AS610" s="222"/>
      <c r="AT610" s="222"/>
      <c r="AU610" s="222"/>
    </row>
    <row r="611" spans="27:64" ht="12.95" customHeight="1">
      <c r="AA611" s="222"/>
      <c r="AB611" s="222"/>
      <c r="AC611" s="222"/>
      <c r="AD611" s="222"/>
      <c r="AE611" s="222"/>
      <c r="AG611" s="293"/>
      <c r="AN611" s="222"/>
      <c r="AO611" s="222"/>
      <c r="AP611" s="222"/>
      <c r="AQ611" s="222"/>
      <c r="AR611" s="222"/>
      <c r="AS611" s="222"/>
      <c r="AT611" s="222"/>
      <c r="AU611" s="222"/>
    </row>
    <row r="612" spans="27:64" ht="12.95" customHeight="1">
      <c r="AA612" s="222"/>
      <c r="AB612" s="222"/>
      <c r="AC612" s="222"/>
      <c r="AD612" s="222"/>
      <c r="AE612" s="222"/>
      <c r="AG612" s="293"/>
      <c r="AN612" s="222"/>
      <c r="AO612" s="222"/>
      <c r="AP612" s="222"/>
      <c r="AQ612" s="222"/>
      <c r="AR612" s="222"/>
      <c r="AS612" s="222"/>
      <c r="AT612" s="222"/>
      <c r="AU612" s="222"/>
    </row>
    <row r="613" spans="27:64" ht="12.95" customHeight="1">
      <c r="AA613" s="222"/>
      <c r="AB613" s="222"/>
      <c r="AC613" s="222"/>
      <c r="AD613" s="222"/>
      <c r="AE613" s="222"/>
      <c r="AG613" s="293"/>
      <c r="AN613" s="222"/>
      <c r="AO613" s="222"/>
      <c r="AP613" s="222"/>
      <c r="AQ613" s="222"/>
      <c r="AR613" s="222"/>
      <c r="AS613" s="222"/>
      <c r="AT613" s="222"/>
      <c r="AU613" s="222"/>
      <c r="AV613" s="222"/>
      <c r="AW613" s="222"/>
      <c r="AX613" s="222"/>
      <c r="AY613" s="222"/>
      <c r="AZ613" s="222"/>
      <c r="BA613" s="222"/>
      <c r="BB613" s="222"/>
      <c r="BC613" s="222"/>
      <c r="BD613" s="222"/>
      <c r="BE613" s="222"/>
      <c r="BF613" s="222"/>
      <c r="BG613" s="222"/>
      <c r="BH613" s="222"/>
      <c r="BI613" s="222"/>
      <c r="BJ613" s="222"/>
      <c r="BK613" s="222"/>
      <c r="BL613" s="222"/>
    </row>
    <row r="614" spans="27:64" ht="12.95" customHeight="1">
      <c r="AA614" s="222"/>
      <c r="AB614" s="222"/>
      <c r="AC614" s="222"/>
      <c r="AD614" s="222"/>
      <c r="AE614" s="222"/>
      <c r="AG614" s="293"/>
      <c r="AN614" s="222"/>
      <c r="AO614" s="222"/>
      <c r="AP614" s="222"/>
      <c r="AQ614" s="222"/>
      <c r="AR614" s="222"/>
      <c r="AS614" s="222"/>
      <c r="AT614" s="222"/>
      <c r="AU614" s="222"/>
    </row>
    <row r="615" spans="27:64" ht="12.95" customHeight="1">
      <c r="AA615" s="222"/>
      <c r="AB615" s="222"/>
      <c r="AC615" s="222"/>
      <c r="AD615" s="222"/>
      <c r="AE615" s="222"/>
      <c r="AG615" s="293"/>
      <c r="AN615" s="222"/>
      <c r="AO615" s="222"/>
      <c r="AP615" s="222"/>
      <c r="AQ615" s="222"/>
      <c r="AR615" s="222"/>
      <c r="AS615" s="222"/>
      <c r="AT615" s="222"/>
      <c r="AU615" s="222"/>
    </row>
    <row r="616" spans="27:64" ht="12.95" customHeight="1">
      <c r="AA616" s="222"/>
      <c r="AB616" s="222"/>
      <c r="AC616" s="222"/>
      <c r="AD616" s="222"/>
      <c r="AE616" s="222"/>
      <c r="AG616" s="293"/>
      <c r="AN616" s="222"/>
      <c r="AO616" s="222"/>
      <c r="AP616" s="222"/>
      <c r="AQ616" s="222"/>
      <c r="AR616" s="222"/>
      <c r="AS616" s="222"/>
      <c r="AT616" s="222"/>
      <c r="AU616" s="222"/>
    </row>
    <row r="617" spans="27:64" ht="12.95" customHeight="1">
      <c r="AA617" s="222"/>
      <c r="AB617" s="222"/>
      <c r="AC617" s="222"/>
      <c r="AD617" s="222"/>
      <c r="AE617" s="222"/>
      <c r="AG617" s="293"/>
      <c r="AN617" s="222"/>
      <c r="AO617" s="222"/>
      <c r="AP617" s="222"/>
      <c r="AQ617" s="222"/>
      <c r="AR617" s="222"/>
      <c r="AS617" s="222"/>
      <c r="AT617" s="222"/>
      <c r="AU617" s="222"/>
    </row>
    <row r="618" spans="27:64" ht="12.95" customHeight="1">
      <c r="AA618" s="222"/>
      <c r="AB618" s="222"/>
      <c r="AC618" s="222"/>
      <c r="AD618" s="222"/>
      <c r="AE618" s="222"/>
      <c r="AG618" s="293"/>
      <c r="AN618" s="222"/>
      <c r="AO618" s="222"/>
      <c r="AP618" s="222"/>
      <c r="AQ618" s="222"/>
      <c r="AR618" s="222"/>
      <c r="AS618" s="222"/>
      <c r="AT618" s="222"/>
      <c r="AU618" s="222"/>
    </row>
    <row r="619" spans="27:64" ht="12.95" customHeight="1">
      <c r="AA619" s="222"/>
      <c r="AB619" s="222"/>
      <c r="AC619" s="222"/>
      <c r="AD619" s="222"/>
      <c r="AE619" s="222"/>
      <c r="AG619" s="293"/>
      <c r="AN619" s="222"/>
      <c r="AO619" s="222"/>
      <c r="AP619" s="222"/>
      <c r="AQ619" s="222"/>
      <c r="AR619" s="222"/>
      <c r="AS619" s="222"/>
      <c r="AT619" s="222"/>
      <c r="AU619" s="222"/>
    </row>
    <row r="620" spans="27:64" ht="12.95" customHeight="1">
      <c r="AA620" s="222"/>
      <c r="AB620" s="222"/>
      <c r="AC620" s="222"/>
      <c r="AD620" s="222"/>
      <c r="AE620" s="222"/>
      <c r="AG620" s="293"/>
      <c r="AN620" s="222"/>
      <c r="AO620" s="222"/>
      <c r="AP620" s="222"/>
      <c r="AQ620" s="222"/>
      <c r="AR620" s="222"/>
      <c r="AS620" s="222"/>
      <c r="AT620" s="222"/>
      <c r="AU620" s="222"/>
    </row>
    <row r="621" spans="27:64" ht="12.95" customHeight="1">
      <c r="AA621" s="222"/>
      <c r="AB621" s="222"/>
      <c r="AC621" s="222"/>
      <c r="AD621" s="222"/>
      <c r="AE621" s="222"/>
      <c r="AG621" s="293"/>
      <c r="AN621" s="222"/>
      <c r="AO621" s="222"/>
      <c r="AP621" s="222"/>
      <c r="AQ621" s="222"/>
      <c r="AR621" s="222"/>
      <c r="AS621" s="222"/>
      <c r="AT621" s="222"/>
      <c r="AU621" s="222"/>
    </row>
    <row r="622" spans="27:64" ht="12.95" customHeight="1">
      <c r="AA622" s="222"/>
      <c r="AB622" s="222"/>
      <c r="AC622" s="222"/>
      <c r="AD622" s="222"/>
      <c r="AE622" s="222"/>
      <c r="AG622" s="293"/>
      <c r="AN622" s="222"/>
      <c r="AO622" s="222"/>
      <c r="AP622" s="222"/>
      <c r="AQ622" s="222"/>
      <c r="AR622" s="222"/>
      <c r="AS622" s="222"/>
      <c r="AT622" s="222"/>
      <c r="AU622" s="222"/>
    </row>
    <row r="623" spans="27:64" ht="12.95" customHeight="1">
      <c r="AA623" s="222"/>
      <c r="AB623" s="222"/>
      <c r="AC623" s="222"/>
      <c r="AD623" s="222"/>
      <c r="AE623" s="222"/>
      <c r="AG623" s="293"/>
      <c r="AN623" s="222"/>
      <c r="AO623" s="222"/>
      <c r="AP623" s="222"/>
      <c r="AQ623" s="222"/>
      <c r="AR623" s="222"/>
      <c r="AS623" s="222"/>
      <c r="AT623" s="222"/>
      <c r="AU623" s="222"/>
    </row>
    <row r="624" spans="27:64" ht="12.95" customHeight="1">
      <c r="AA624" s="222"/>
      <c r="AB624" s="222"/>
      <c r="AC624" s="222"/>
      <c r="AD624" s="222"/>
      <c r="AE624" s="222"/>
      <c r="AG624" s="293"/>
      <c r="AN624" s="222"/>
      <c r="AO624" s="222"/>
      <c r="AP624" s="222"/>
      <c r="AQ624" s="222"/>
      <c r="AR624" s="222"/>
      <c r="AS624" s="222"/>
      <c r="AT624" s="222"/>
      <c r="AU624" s="222"/>
    </row>
    <row r="625" spans="27:48" ht="12.95" customHeight="1">
      <c r="AA625" s="222"/>
      <c r="AB625" s="222"/>
      <c r="AC625" s="222"/>
      <c r="AD625" s="222"/>
      <c r="AE625" s="222"/>
      <c r="AG625" s="293"/>
      <c r="AN625" s="222"/>
      <c r="AO625" s="222"/>
      <c r="AP625" s="222"/>
      <c r="AQ625" s="222"/>
      <c r="AR625" s="222"/>
      <c r="AS625" s="222"/>
      <c r="AT625" s="222"/>
      <c r="AU625" s="222"/>
    </row>
    <row r="626" spans="27:48" ht="12.95" customHeight="1">
      <c r="AA626" s="222"/>
      <c r="AB626" s="222"/>
      <c r="AC626" s="222"/>
      <c r="AD626" s="222"/>
      <c r="AE626" s="222"/>
      <c r="AG626" s="293"/>
      <c r="AN626" s="222"/>
      <c r="AO626" s="222"/>
      <c r="AP626" s="222"/>
      <c r="AQ626" s="222"/>
      <c r="AR626" s="222"/>
      <c r="AS626" s="222"/>
      <c r="AT626" s="222"/>
      <c r="AU626" s="222"/>
    </row>
    <row r="627" spans="27:48" ht="12.95" customHeight="1">
      <c r="AA627" s="222"/>
      <c r="AB627" s="222"/>
      <c r="AC627" s="222"/>
      <c r="AD627" s="222"/>
      <c r="AE627" s="222"/>
      <c r="AG627" s="293"/>
      <c r="AN627" s="222"/>
      <c r="AO627" s="222"/>
      <c r="AP627" s="222"/>
      <c r="AQ627" s="222"/>
      <c r="AR627" s="222"/>
      <c r="AS627" s="222"/>
      <c r="AT627" s="222"/>
      <c r="AU627" s="222"/>
      <c r="AV627" s="222"/>
    </row>
    <row r="628" spans="27:48" ht="12.95" customHeight="1">
      <c r="AA628" s="222"/>
      <c r="AB628" s="222"/>
      <c r="AC628" s="222"/>
      <c r="AD628" s="222"/>
      <c r="AE628" s="222"/>
      <c r="AG628" s="293"/>
      <c r="AN628" s="222"/>
      <c r="AO628" s="222"/>
      <c r="AP628" s="222"/>
      <c r="AQ628" s="222"/>
      <c r="AR628" s="222"/>
      <c r="AS628" s="222"/>
      <c r="AT628" s="222"/>
      <c r="AU628" s="222"/>
    </row>
    <row r="629" spans="27:48" ht="12.95" customHeight="1">
      <c r="AA629" s="222"/>
      <c r="AB629" s="222"/>
      <c r="AC629" s="222"/>
      <c r="AD629" s="222"/>
      <c r="AE629" s="222"/>
      <c r="AG629" s="293"/>
      <c r="AN629" s="222"/>
      <c r="AO629" s="222"/>
      <c r="AP629" s="222"/>
      <c r="AQ629" s="222"/>
      <c r="AR629" s="222"/>
      <c r="AS629" s="222"/>
      <c r="AT629" s="222"/>
      <c r="AU629" s="222"/>
    </row>
    <row r="630" spans="27:48" ht="12.95" customHeight="1">
      <c r="AA630" s="222"/>
      <c r="AB630" s="222"/>
      <c r="AC630" s="222"/>
      <c r="AD630" s="222"/>
      <c r="AE630" s="222"/>
      <c r="AG630" s="293"/>
      <c r="AN630" s="222"/>
      <c r="AO630" s="222"/>
      <c r="AP630" s="222"/>
      <c r="AQ630" s="222"/>
      <c r="AR630" s="222"/>
      <c r="AS630" s="222"/>
      <c r="AT630" s="222"/>
      <c r="AU630" s="222"/>
    </row>
    <row r="631" spans="27:48" ht="12.95" customHeight="1">
      <c r="AA631" s="222"/>
      <c r="AB631" s="222"/>
      <c r="AC631" s="222"/>
      <c r="AD631" s="222"/>
      <c r="AE631" s="222"/>
      <c r="AG631" s="293"/>
      <c r="AN631" s="222"/>
      <c r="AO631" s="222"/>
      <c r="AP631" s="222"/>
      <c r="AQ631" s="222"/>
      <c r="AR631" s="222"/>
      <c r="AS631" s="222"/>
      <c r="AT631" s="222"/>
      <c r="AU631" s="222"/>
    </row>
    <row r="632" spans="27:48" ht="12.95" customHeight="1">
      <c r="AA632" s="222"/>
      <c r="AB632" s="222"/>
      <c r="AC632" s="222"/>
      <c r="AD632" s="222"/>
      <c r="AE632" s="222"/>
      <c r="AG632" s="293"/>
      <c r="AN632" s="222"/>
      <c r="AO632" s="222"/>
      <c r="AP632" s="222"/>
      <c r="AQ632" s="222"/>
      <c r="AR632" s="222"/>
      <c r="AS632" s="222"/>
      <c r="AT632" s="222"/>
      <c r="AU632" s="222"/>
    </row>
    <row r="633" spans="27:48" ht="12.95" customHeight="1">
      <c r="AA633" s="222"/>
      <c r="AB633" s="222"/>
      <c r="AC633" s="222"/>
      <c r="AD633" s="222"/>
      <c r="AE633" s="222"/>
      <c r="AG633" s="293"/>
      <c r="AN633" s="222"/>
      <c r="AO633" s="222"/>
      <c r="AP633" s="222"/>
      <c r="AQ633" s="222"/>
      <c r="AR633" s="222"/>
      <c r="AS633" s="222"/>
      <c r="AT633" s="222"/>
      <c r="AU633" s="222"/>
    </row>
    <row r="634" spans="27:48" ht="12.95" customHeight="1">
      <c r="AA634" s="222"/>
      <c r="AB634" s="222"/>
      <c r="AC634" s="222"/>
      <c r="AD634" s="222"/>
      <c r="AE634" s="222"/>
      <c r="AG634" s="293"/>
      <c r="AN634" s="222"/>
      <c r="AO634" s="222"/>
      <c r="AP634" s="222"/>
      <c r="AQ634" s="222"/>
      <c r="AR634" s="222"/>
      <c r="AS634" s="222"/>
      <c r="AT634" s="222"/>
      <c r="AU634" s="222"/>
    </row>
    <row r="635" spans="27:48" ht="12.95" customHeight="1">
      <c r="AA635" s="222"/>
      <c r="AB635" s="222"/>
      <c r="AC635" s="222"/>
      <c r="AD635" s="222"/>
      <c r="AE635" s="222"/>
      <c r="AG635" s="293"/>
      <c r="AN635" s="222"/>
      <c r="AO635" s="222"/>
      <c r="AP635" s="222"/>
      <c r="AQ635" s="222"/>
      <c r="AR635" s="222"/>
      <c r="AS635" s="222"/>
      <c r="AT635" s="222"/>
      <c r="AU635" s="222"/>
    </row>
    <row r="636" spans="27:48" ht="12.95" customHeight="1">
      <c r="AA636" s="222"/>
      <c r="AB636" s="222"/>
      <c r="AC636" s="222"/>
      <c r="AD636" s="222"/>
      <c r="AE636" s="222"/>
      <c r="AG636" s="293"/>
      <c r="AN636" s="222"/>
      <c r="AO636" s="222"/>
      <c r="AP636" s="222"/>
      <c r="AQ636" s="222"/>
      <c r="AR636" s="222"/>
      <c r="AS636" s="222"/>
      <c r="AT636" s="222"/>
      <c r="AU636" s="222"/>
    </row>
    <row r="637" spans="27:48" ht="12.95" customHeight="1">
      <c r="AA637" s="222"/>
      <c r="AB637" s="222"/>
      <c r="AC637" s="222"/>
      <c r="AD637" s="222"/>
      <c r="AE637" s="222"/>
      <c r="AG637" s="293"/>
      <c r="AN637" s="222"/>
      <c r="AO637" s="222"/>
      <c r="AP637" s="222"/>
      <c r="AQ637" s="222"/>
      <c r="AR637" s="222"/>
      <c r="AS637" s="222"/>
      <c r="AT637" s="222"/>
      <c r="AU637" s="222"/>
    </row>
    <row r="638" spans="27:48" ht="12.95" customHeight="1">
      <c r="AA638" s="222"/>
      <c r="AB638" s="222"/>
      <c r="AC638" s="222"/>
      <c r="AD638" s="222"/>
      <c r="AE638" s="222"/>
      <c r="AG638" s="293"/>
      <c r="AN638" s="222"/>
      <c r="AO638" s="222"/>
      <c r="AP638" s="222"/>
      <c r="AQ638" s="222"/>
      <c r="AR638" s="222"/>
      <c r="AS638" s="222"/>
      <c r="AT638" s="222"/>
      <c r="AU638" s="222"/>
    </row>
    <row r="639" spans="27:48" ht="12.95" customHeight="1">
      <c r="AA639" s="222"/>
      <c r="AB639" s="222"/>
      <c r="AC639" s="222"/>
      <c r="AD639" s="222"/>
      <c r="AE639" s="222"/>
      <c r="AG639" s="293"/>
      <c r="AN639" s="222"/>
      <c r="AO639" s="222"/>
      <c r="AP639" s="222"/>
      <c r="AQ639" s="222"/>
      <c r="AR639" s="222"/>
      <c r="AS639" s="222"/>
      <c r="AT639" s="222"/>
      <c r="AU639" s="222"/>
    </row>
    <row r="640" spans="27:48" ht="12.95" customHeight="1">
      <c r="AA640" s="222"/>
      <c r="AB640" s="222"/>
      <c r="AC640" s="222"/>
      <c r="AD640" s="222"/>
      <c r="AE640" s="222"/>
      <c r="AG640" s="293"/>
      <c r="AN640" s="222"/>
      <c r="AO640" s="222"/>
      <c r="AP640" s="222"/>
      <c r="AQ640" s="222"/>
      <c r="AR640" s="222"/>
      <c r="AS640" s="222"/>
      <c r="AT640" s="222"/>
      <c r="AU640" s="222"/>
    </row>
    <row r="641" spans="27:64" ht="12.95" customHeight="1">
      <c r="AA641" s="222"/>
      <c r="AB641" s="222"/>
      <c r="AC641" s="222"/>
      <c r="AD641" s="222"/>
      <c r="AE641" s="222"/>
      <c r="AG641" s="293"/>
      <c r="AN641" s="222"/>
      <c r="AO641" s="222"/>
      <c r="AP641" s="222"/>
      <c r="AQ641" s="222"/>
      <c r="AR641" s="222"/>
      <c r="AS641" s="222"/>
      <c r="AT641" s="222"/>
      <c r="AU641" s="222"/>
    </row>
    <row r="642" spans="27:64" ht="12.95" customHeight="1">
      <c r="AA642" s="222"/>
      <c r="AB642" s="222"/>
      <c r="AC642" s="222"/>
      <c r="AD642" s="222"/>
      <c r="AE642" s="222"/>
      <c r="AG642" s="293"/>
      <c r="AN642" s="222"/>
      <c r="AO642" s="222"/>
      <c r="AP642" s="222"/>
      <c r="AQ642" s="222"/>
      <c r="AR642" s="222"/>
      <c r="AS642" s="222"/>
      <c r="AT642" s="222"/>
      <c r="AU642" s="222"/>
    </row>
    <row r="643" spans="27:64" ht="12.95" customHeight="1">
      <c r="AA643" s="222"/>
      <c r="AB643" s="222"/>
      <c r="AC643" s="222"/>
      <c r="AD643" s="222"/>
      <c r="AE643" s="222"/>
      <c r="AG643" s="293"/>
      <c r="AN643" s="222"/>
      <c r="AO643" s="222"/>
      <c r="AP643" s="222"/>
      <c r="AQ643" s="222"/>
      <c r="AR643" s="222"/>
      <c r="AS643" s="222"/>
      <c r="AT643" s="222"/>
      <c r="AU643" s="222"/>
    </row>
    <row r="644" spans="27:64" ht="12.95" customHeight="1">
      <c r="AA644" s="222"/>
      <c r="AB644" s="222"/>
      <c r="AC644" s="222"/>
      <c r="AD644" s="222"/>
      <c r="AE644" s="222"/>
      <c r="AG644" s="293"/>
      <c r="AN644" s="222"/>
      <c r="AO644" s="222"/>
      <c r="AP644" s="222"/>
      <c r="AQ644" s="222"/>
      <c r="AR644" s="222"/>
      <c r="AS644" s="222"/>
      <c r="AT644" s="222"/>
      <c r="AU644" s="222"/>
    </row>
    <row r="645" spans="27:64" ht="12.95" customHeight="1">
      <c r="AA645" s="222"/>
      <c r="AB645" s="222"/>
      <c r="AC645" s="222"/>
      <c r="AD645" s="222"/>
      <c r="AE645" s="222"/>
      <c r="AG645" s="293"/>
      <c r="AN645" s="222"/>
      <c r="AO645" s="222"/>
      <c r="AP645" s="222"/>
      <c r="AQ645" s="222"/>
      <c r="AR645" s="222"/>
      <c r="AS645" s="222"/>
      <c r="AT645" s="222"/>
      <c r="AU645" s="222"/>
    </row>
    <row r="646" spans="27:64" ht="12.95" customHeight="1">
      <c r="AA646" s="222"/>
      <c r="AB646" s="222"/>
      <c r="AC646" s="222"/>
      <c r="AD646" s="222"/>
      <c r="AE646" s="222"/>
      <c r="AG646" s="293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</row>
    <row r="647" spans="27:64" ht="12.95" customHeight="1">
      <c r="AA647" s="222"/>
      <c r="AB647" s="222"/>
      <c r="AC647" s="222"/>
      <c r="AD647" s="222"/>
      <c r="AE647" s="222"/>
      <c r="AG647" s="293"/>
      <c r="AN647" s="222"/>
      <c r="AO647" s="222"/>
      <c r="AP647" s="222"/>
      <c r="AQ647" s="222"/>
      <c r="AR647" s="222"/>
      <c r="AS647" s="222"/>
      <c r="AT647" s="222"/>
      <c r="AU647" s="222"/>
    </row>
    <row r="648" spans="27:64" ht="12.95" customHeight="1">
      <c r="AA648" s="222"/>
      <c r="AB648" s="222"/>
      <c r="AC648" s="222"/>
      <c r="AD648" s="222"/>
      <c r="AE648" s="222"/>
      <c r="AG648" s="293"/>
      <c r="AN648" s="222"/>
      <c r="AO648" s="222"/>
      <c r="AP648" s="222"/>
      <c r="AQ648" s="222"/>
      <c r="AR648" s="222"/>
      <c r="AS648" s="222"/>
      <c r="AT648" s="222"/>
      <c r="AU648" s="222"/>
    </row>
    <row r="649" spans="27:64" ht="12.95" customHeight="1">
      <c r="AA649" s="222"/>
      <c r="AB649" s="222"/>
      <c r="AC649" s="222"/>
      <c r="AD649" s="222"/>
      <c r="AE649" s="222"/>
      <c r="AG649" s="293"/>
      <c r="AN649" s="222"/>
      <c r="AO649" s="222"/>
      <c r="AP649" s="222"/>
      <c r="AQ649" s="222"/>
      <c r="AR649" s="222"/>
      <c r="AS649" s="222"/>
      <c r="AT649" s="222"/>
      <c r="AU649" s="222"/>
    </row>
    <row r="650" spans="27:64" ht="12.95" customHeight="1">
      <c r="AA650" s="222"/>
      <c r="AB650" s="222"/>
      <c r="AC650" s="222"/>
      <c r="AD650" s="222"/>
      <c r="AE650" s="222"/>
      <c r="AG650" s="293"/>
      <c r="AN650" s="222"/>
      <c r="AO650" s="222"/>
      <c r="AP650" s="222"/>
      <c r="AQ650" s="222"/>
      <c r="AR650" s="222"/>
      <c r="AS650" s="222"/>
      <c r="AT650" s="222"/>
      <c r="AU650" s="222"/>
    </row>
    <row r="651" spans="27:64" ht="12.95" customHeight="1">
      <c r="AA651" s="222"/>
      <c r="AB651" s="222"/>
      <c r="AC651" s="222"/>
      <c r="AD651" s="222"/>
      <c r="AE651" s="222"/>
      <c r="AG651" s="293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</row>
    <row r="652" spans="27:64" ht="12.95" customHeight="1">
      <c r="AA652" s="222"/>
      <c r="AB652" s="222"/>
      <c r="AC652" s="222"/>
      <c r="AD652" s="222"/>
      <c r="AE652" s="222"/>
      <c r="AG652" s="293"/>
      <c r="AN652" s="222"/>
      <c r="AO652" s="222"/>
      <c r="AP652" s="222"/>
      <c r="AQ652" s="222"/>
      <c r="AR652" s="222"/>
      <c r="AS652" s="222"/>
      <c r="AT652" s="222"/>
      <c r="AU652" s="222"/>
    </row>
    <row r="653" spans="27:64" ht="12.95" customHeight="1">
      <c r="AA653" s="222"/>
      <c r="AB653" s="222"/>
      <c r="AC653" s="222"/>
      <c r="AD653" s="222"/>
      <c r="AE653" s="222"/>
      <c r="AG653" s="293"/>
      <c r="AN653" s="222"/>
      <c r="AO653" s="222"/>
      <c r="AP653" s="222"/>
      <c r="AQ653" s="222"/>
      <c r="AR653" s="222"/>
      <c r="AS653" s="222"/>
      <c r="AT653" s="222"/>
      <c r="AU653" s="222"/>
    </row>
    <row r="654" spans="27:64" ht="12.95" customHeight="1">
      <c r="AA654" s="222"/>
      <c r="AB654" s="222"/>
      <c r="AC654" s="222"/>
      <c r="AD654" s="222"/>
      <c r="AE654" s="222"/>
      <c r="AG654" s="293"/>
      <c r="AN654" s="222"/>
      <c r="AO654" s="222"/>
      <c r="AP654" s="222"/>
      <c r="AQ654" s="222"/>
      <c r="AR654" s="222"/>
      <c r="AS654" s="222"/>
      <c r="AT654" s="222"/>
      <c r="AU654" s="222"/>
    </row>
    <row r="655" spans="27:64" ht="12.95" customHeight="1">
      <c r="AA655" s="222"/>
      <c r="AB655" s="222"/>
      <c r="AC655" s="222"/>
      <c r="AD655" s="222"/>
      <c r="AE655" s="222"/>
      <c r="AG655" s="293"/>
      <c r="AN655" s="222"/>
      <c r="AO655" s="222"/>
      <c r="AP655" s="222"/>
      <c r="AQ655" s="222"/>
      <c r="AR655" s="222"/>
      <c r="AS655" s="222"/>
      <c r="AT655" s="222"/>
      <c r="AU655" s="222"/>
    </row>
    <row r="656" spans="27:64" ht="12.95" customHeight="1">
      <c r="AA656" s="222"/>
      <c r="AB656" s="222"/>
      <c r="AC656" s="222"/>
      <c r="AD656" s="222"/>
      <c r="AE656" s="222"/>
      <c r="AG656" s="293"/>
      <c r="AN656" s="222"/>
      <c r="AO656" s="222"/>
      <c r="AP656" s="222"/>
      <c r="AQ656" s="222"/>
      <c r="AR656" s="222"/>
      <c r="AS656" s="222"/>
      <c r="AT656" s="222"/>
      <c r="AU656" s="222"/>
      <c r="AV656" s="222"/>
      <c r="AX656" s="222"/>
    </row>
    <row r="657" spans="27:47" ht="12.95" customHeight="1">
      <c r="AA657" s="222"/>
      <c r="AB657" s="222"/>
      <c r="AC657" s="222"/>
      <c r="AD657" s="222"/>
      <c r="AE657" s="222"/>
      <c r="AG657" s="293"/>
      <c r="AN657" s="222"/>
      <c r="AO657" s="222"/>
      <c r="AP657" s="222"/>
      <c r="AQ657" s="222"/>
      <c r="AR657" s="222"/>
      <c r="AS657" s="222"/>
      <c r="AT657" s="222"/>
      <c r="AU657" s="222"/>
    </row>
    <row r="658" spans="27:47" ht="12.95" customHeight="1">
      <c r="AA658" s="222"/>
      <c r="AB658" s="222"/>
      <c r="AC658" s="222"/>
      <c r="AD658" s="222"/>
      <c r="AE658" s="222"/>
      <c r="AG658" s="293"/>
      <c r="AN658" s="222"/>
      <c r="AO658" s="222"/>
      <c r="AP658" s="222"/>
      <c r="AQ658" s="222"/>
      <c r="AR658" s="222"/>
      <c r="AS658" s="222"/>
      <c r="AT658" s="222"/>
      <c r="AU658" s="222"/>
    </row>
    <row r="659" spans="27:47" ht="12.95" customHeight="1">
      <c r="AA659" s="222"/>
      <c r="AB659" s="222"/>
      <c r="AC659" s="222"/>
      <c r="AD659" s="222"/>
      <c r="AE659" s="222"/>
      <c r="AG659" s="293"/>
      <c r="AN659" s="222"/>
      <c r="AO659" s="222"/>
      <c r="AP659" s="222"/>
      <c r="AQ659" s="222"/>
      <c r="AR659" s="222"/>
      <c r="AS659" s="222"/>
      <c r="AT659" s="222"/>
      <c r="AU659" s="222"/>
    </row>
    <row r="660" spans="27:47" ht="12.95" customHeight="1">
      <c r="AA660" s="222"/>
      <c r="AB660" s="222"/>
      <c r="AC660" s="222"/>
      <c r="AD660" s="222"/>
      <c r="AE660" s="222"/>
      <c r="AG660" s="293"/>
      <c r="AN660" s="222"/>
      <c r="AO660" s="222"/>
      <c r="AP660" s="222"/>
      <c r="AQ660" s="222"/>
      <c r="AR660" s="222"/>
      <c r="AS660" s="222"/>
      <c r="AT660" s="222"/>
      <c r="AU660" s="222"/>
    </row>
    <row r="661" spans="27:47" ht="12.95" customHeight="1">
      <c r="AA661" s="222"/>
      <c r="AB661" s="222"/>
      <c r="AC661" s="222"/>
      <c r="AD661" s="222"/>
      <c r="AE661" s="222"/>
      <c r="AG661" s="293"/>
      <c r="AN661" s="222"/>
      <c r="AO661" s="222"/>
      <c r="AP661" s="222"/>
      <c r="AQ661" s="222"/>
      <c r="AR661" s="222"/>
      <c r="AS661" s="222"/>
      <c r="AT661" s="222"/>
      <c r="AU661" s="222"/>
    </row>
    <row r="662" spans="27:47" ht="12.95" customHeight="1">
      <c r="AA662" s="222"/>
      <c r="AB662" s="222"/>
      <c r="AC662" s="222"/>
      <c r="AD662" s="222"/>
      <c r="AE662" s="222"/>
      <c r="AG662" s="293"/>
      <c r="AN662" s="222"/>
      <c r="AO662" s="222"/>
      <c r="AP662" s="222"/>
      <c r="AQ662" s="222"/>
      <c r="AR662" s="222"/>
      <c r="AS662" s="222"/>
      <c r="AT662" s="222"/>
      <c r="AU662" s="222"/>
    </row>
    <row r="663" spans="27:47" ht="12.95" customHeight="1">
      <c r="AA663" s="222"/>
      <c r="AB663" s="222"/>
      <c r="AC663" s="222"/>
      <c r="AD663" s="222"/>
      <c r="AE663" s="222"/>
      <c r="AG663" s="293"/>
      <c r="AN663" s="222"/>
      <c r="AO663" s="222"/>
      <c r="AP663" s="222"/>
      <c r="AQ663" s="222"/>
      <c r="AR663" s="222"/>
      <c r="AS663" s="222"/>
      <c r="AT663" s="222"/>
      <c r="AU663" s="222"/>
    </row>
    <row r="664" spans="27:47" ht="12.95" customHeight="1">
      <c r="AA664" s="222"/>
      <c r="AB664" s="222"/>
      <c r="AC664" s="222"/>
      <c r="AD664" s="222"/>
      <c r="AE664" s="222"/>
      <c r="AG664" s="293"/>
      <c r="AN664" s="222"/>
      <c r="AO664" s="222"/>
      <c r="AP664" s="222"/>
      <c r="AQ664" s="222"/>
      <c r="AR664" s="222"/>
      <c r="AS664" s="222"/>
      <c r="AT664" s="222"/>
      <c r="AU664" s="222"/>
    </row>
    <row r="665" spans="27:47" ht="12.95" customHeight="1">
      <c r="AA665" s="222"/>
      <c r="AB665" s="222"/>
      <c r="AC665" s="222"/>
      <c r="AD665" s="222"/>
      <c r="AE665" s="222"/>
      <c r="AG665" s="293"/>
      <c r="AN665" s="222"/>
      <c r="AO665" s="222"/>
      <c r="AP665" s="222"/>
      <c r="AQ665" s="222"/>
      <c r="AR665" s="222"/>
      <c r="AS665" s="222"/>
      <c r="AT665" s="222"/>
      <c r="AU665" s="222"/>
    </row>
    <row r="666" spans="27:47" ht="12.95" customHeight="1">
      <c r="AA666" s="222"/>
      <c r="AB666" s="222"/>
      <c r="AC666" s="222"/>
      <c r="AD666" s="222"/>
      <c r="AE666" s="222"/>
      <c r="AG666" s="293"/>
      <c r="AN666" s="222"/>
      <c r="AO666" s="222"/>
      <c r="AP666" s="222"/>
      <c r="AQ666" s="222"/>
      <c r="AR666" s="222"/>
      <c r="AS666" s="222"/>
      <c r="AT666" s="222"/>
      <c r="AU666" s="222"/>
    </row>
    <row r="667" spans="27:47" ht="12.95" customHeight="1">
      <c r="AA667" s="222"/>
      <c r="AB667" s="222"/>
      <c r="AC667" s="222"/>
      <c r="AD667" s="222"/>
      <c r="AE667" s="222"/>
      <c r="AG667" s="293"/>
      <c r="AN667" s="222"/>
      <c r="AO667" s="222"/>
      <c r="AP667" s="222"/>
      <c r="AQ667" s="222"/>
      <c r="AR667" s="222"/>
      <c r="AS667" s="222"/>
      <c r="AT667" s="222"/>
      <c r="AU667" s="222"/>
    </row>
    <row r="668" spans="27:47" ht="12.95" customHeight="1">
      <c r="AA668" s="222"/>
      <c r="AB668" s="222"/>
      <c r="AC668" s="222"/>
      <c r="AD668" s="222"/>
      <c r="AE668" s="222"/>
      <c r="AG668" s="293"/>
      <c r="AN668" s="222"/>
      <c r="AO668" s="222"/>
      <c r="AP668" s="222"/>
      <c r="AQ668" s="222"/>
      <c r="AR668" s="222"/>
      <c r="AS668" s="222"/>
      <c r="AT668" s="222"/>
      <c r="AU668" s="222"/>
    </row>
    <row r="669" spans="27:47" ht="12.95" customHeight="1">
      <c r="AA669" s="222"/>
      <c r="AB669" s="222"/>
      <c r="AC669" s="222"/>
      <c r="AD669" s="222"/>
      <c r="AE669" s="222"/>
      <c r="AG669" s="293"/>
      <c r="AN669" s="222"/>
      <c r="AO669" s="222"/>
      <c r="AP669" s="222"/>
      <c r="AQ669" s="222"/>
      <c r="AR669" s="222"/>
      <c r="AS669" s="222"/>
      <c r="AT669" s="222"/>
      <c r="AU669" s="222"/>
    </row>
    <row r="670" spans="27:47" ht="12.95" customHeight="1">
      <c r="AA670" s="222"/>
      <c r="AB670" s="222"/>
      <c r="AC670" s="222"/>
      <c r="AD670" s="222"/>
      <c r="AE670" s="222"/>
      <c r="AG670" s="293"/>
      <c r="AN670" s="222"/>
      <c r="AO670" s="222"/>
      <c r="AP670" s="222"/>
      <c r="AQ670" s="222"/>
      <c r="AR670" s="222"/>
      <c r="AS670" s="222"/>
      <c r="AT670" s="222"/>
      <c r="AU670" s="222"/>
    </row>
    <row r="671" spans="27:47" ht="12.95" customHeight="1">
      <c r="AA671" s="222"/>
      <c r="AB671" s="222"/>
      <c r="AC671" s="222"/>
      <c r="AD671" s="222"/>
      <c r="AE671" s="222"/>
      <c r="AG671" s="293"/>
      <c r="AN671" s="222"/>
      <c r="AO671" s="222"/>
      <c r="AP671" s="222"/>
      <c r="AQ671" s="222"/>
      <c r="AR671" s="222"/>
      <c r="AS671" s="222"/>
      <c r="AT671" s="222"/>
      <c r="AU671" s="222"/>
    </row>
    <row r="672" spans="27:47" ht="12.95" customHeight="1">
      <c r="AA672" s="222"/>
      <c r="AB672" s="222"/>
      <c r="AC672" s="222"/>
      <c r="AD672" s="222"/>
      <c r="AE672" s="222"/>
      <c r="AG672" s="293"/>
      <c r="AN672" s="222"/>
      <c r="AO672" s="222"/>
      <c r="AP672" s="222"/>
      <c r="AQ672" s="222"/>
      <c r="AR672" s="222"/>
      <c r="AS672" s="222"/>
      <c r="AT672" s="222"/>
      <c r="AU672" s="222"/>
    </row>
    <row r="673" spans="27:64" ht="12.95" customHeight="1">
      <c r="AA673" s="222"/>
      <c r="AB673" s="222"/>
      <c r="AC673" s="222"/>
      <c r="AD673" s="222"/>
      <c r="AE673" s="222"/>
      <c r="AG673" s="293"/>
      <c r="AN673" s="222"/>
      <c r="AO673" s="222"/>
      <c r="AP673" s="222"/>
      <c r="AQ673" s="222"/>
      <c r="AR673" s="222"/>
      <c r="AS673" s="222"/>
      <c r="AT673" s="222"/>
      <c r="AU673" s="222"/>
    </row>
    <row r="674" spans="27:64" ht="12.95" customHeight="1">
      <c r="AA674" s="222"/>
      <c r="AB674" s="222"/>
      <c r="AC674" s="222"/>
      <c r="AD674" s="222"/>
      <c r="AE674" s="222"/>
      <c r="AG674" s="293"/>
      <c r="AN674" s="222"/>
      <c r="AO674" s="222"/>
      <c r="AP674" s="222"/>
      <c r="AQ674" s="222"/>
      <c r="AR674" s="222"/>
      <c r="AS674" s="222"/>
      <c r="AT674" s="222"/>
      <c r="AU674" s="222"/>
    </row>
    <row r="675" spans="27:64" ht="12.95" customHeight="1">
      <c r="AA675" s="222"/>
      <c r="AB675" s="222"/>
      <c r="AC675" s="222"/>
      <c r="AD675" s="222"/>
      <c r="AE675" s="222"/>
      <c r="AG675" s="293"/>
      <c r="AN675" s="222"/>
      <c r="AO675" s="222"/>
      <c r="AP675" s="222"/>
      <c r="AQ675" s="222"/>
      <c r="AR675" s="222"/>
      <c r="AS675" s="222"/>
      <c r="AT675" s="222"/>
      <c r="AU675" s="222"/>
    </row>
    <row r="676" spans="27:64" ht="12.95" customHeight="1">
      <c r="AA676" s="222"/>
      <c r="AB676" s="222"/>
      <c r="AC676" s="222"/>
      <c r="AD676" s="222"/>
      <c r="AE676" s="222"/>
      <c r="AG676" s="293"/>
      <c r="AN676" s="222"/>
      <c r="AO676" s="222"/>
      <c r="AP676" s="222"/>
      <c r="AQ676" s="222"/>
      <c r="AR676" s="222"/>
      <c r="AS676" s="222"/>
      <c r="AT676" s="222"/>
      <c r="AU676" s="222"/>
    </row>
    <row r="677" spans="27:64" ht="12.95" customHeight="1">
      <c r="AA677" s="222"/>
      <c r="AB677" s="222"/>
      <c r="AC677" s="222"/>
      <c r="AD677" s="222"/>
      <c r="AE677" s="222"/>
      <c r="AG677" s="293"/>
      <c r="AN677" s="222"/>
      <c r="AO677" s="222"/>
      <c r="AP677" s="222"/>
      <c r="AQ677" s="222"/>
      <c r="AR677" s="222"/>
      <c r="AS677" s="222"/>
      <c r="AT677" s="222"/>
      <c r="AU677" s="222"/>
    </row>
    <row r="678" spans="27:64" ht="12.95" customHeight="1">
      <c r="AA678" s="222"/>
      <c r="AB678" s="222"/>
      <c r="AC678" s="222"/>
      <c r="AD678" s="222"/>
      <c r="AE678" s="222"/>
      <c r="AG678" s="293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</row>
    <row r="679" spans="27:64" ht="12.95" customHeight="1">
      <c r="AA679" s="222"/>
      <c r="AB679" s="222"/>
      <c r="AC679" s="222"/>
      <c r="AD679" s="222"/>
      <c r="AE679" s="222"/>
      <c r="AG679" s="293"/>
      <c r="AN679" s="222"/>
      <c r="AO679" s="222"/>
      <c r="AP679" s="222"/>
      <c r="AQ679" s="222"/>
      <c r="AR679" s="222"/>
      <c r="AS679" s="222"/>
      <c r="AT679" s="222"/>
      <c r="AU679" s="222"/>
    </row>
    <row r="680" spans="27:64" ht="12.95" customHeight="1">
      <c r="AA680" s="222"/>
      <c r="AB680" s="222"/>
      <c r="AC680" s="222"/>
      <c r="AD680" s="222"/>
      <c r="AE680" s="222"/>
      <c r="AG680" s="293"/>
      <c r="AN680" s="222"/>
      <c r="AO680" s="222"/>
      <c r="AP680" s="222"/>
      <c r="AQ680" s="222"/>
      <c r="AR680" s="222"/>
      <c r="AS680" s="222"/>
      <c r="AT680" s="222"/>
      <c r="AU680" s="222"/>
    </row>
    <row r="681" spans="27:64" ht="12.95" customHeight="1">
      <c r="AA681" s="222"/>
      <c r="AB681" s="222"/>
      <c r="AC681" s="222"/>
      <c r="AD681" s="222"/>
      <c r="AE681" s="222"/>
      <c r="AG681" s="293"/>
      <c r="AN681" s="222"/>
      <c r="AO681" s="222"/>
      <c r="AP681" s="222"/>
      <c r="AQ681" s="222"/>
      <c r="AR681" s="222"/>
      <c r="AS681" s="222"/>
      <c r="AT681" s="222"/>
      <c r="AU681" s="222"/>
    </row>
    <row r="682" spans="27:64" ht="12.95" customHeight="1">
      <c r="AA682" s="222"/>
      <c r="AB682" s="222"/>
      <c r="AC682" s="222"/>
      <c r="AD682" s="222"/>
      <c r="AE682" s="222"/>
      <c r="AG682" s="293"/>
      <c r="AN682" s="222"/>
      <c r="AO682" s="222"/>
      <c r="AP682" s="222"/>
      <c r="AQ682" s="222"/>
      <c r="AR682" s="222"/>
      <c r="AS682" s="222"/>
      <c r="AT682" s="222"/>
      <c r="AU682" s="222"/>
    </row>
    <row r="683" spans="27:64" ht="12.95" customHeight="1">
      <c r="AA683" s="222"/>
      <c r="AB683" s="222"/>
      <c r="AC683" s="222"/>
      <c r="AD683" s="222"/>
      <c r="AE683" s="222"/>
      <c r="AG683" s="293"/>
      <c r="AN683" s="222"/>
      <c r="AO683" s="222"/>
      <c r="AP683" s="222"/>
      <c r="AQ683" s="222"/>
      <c r="AR683" s="222"/>
      <c r="AS683" s="222"/>
      <c r="AT683" s="222"/>
      <c r="AU683" s="222"/>
    </row>
    <row r="684" spans="27:64" ht="12.95" customHeight="1">
      <c r="AA684" s="222"/>
      <c r="AB684" s="222"/>
      <c r="AC684" s="222"/>
      <c r="AD684" s="222"/>
      <c r="AE684" s="222"/>
      <c r="AG684" s="293"/>
      <c r="AN684" s="222"/>
      <c r="AO684" s="222"/>
      <c r="AP684" s="222"/>
      <c r="AQ684" s="222"/>
      <c r="AR684" s="222"/>
      <c r="AS684" s="222"/>
      <c r="AT684" s="222"/>
      <c r="AU684" s="222"/>
    </row>
    <row r="685" spans="27:64" ht="12.95" customHeight="1">
      <c r="AA685" s="222"/>
      <c r="AB685" s="222"/>
      <c r="AC685" s="222"/>
      <c r="AD685" s="222"/>
      <c r="AE685" s="222"/>
      <c r="AG685" s="293"/>
      <c r="AN685" s="222"/>
      <c r="AO685" s="222"/>
      <c r="AP685" s="222"/>
      <c r="AQ685" s="222"/>
      <c r="AR685" s="222"/>
      <c r="AS685" s="222"/>
      <c r="AT685" s="222"/>
      <c r="AU685" s="222"/>
    </row>
    <row r="686" spans="27:64" ht="12.95" customHeight="1">
      <c r="AA686" s="222"/>
      <c r="AB686" s="222"/>
      <c r="AC686" s="222"/>
      <c r="AD686" s="222"/>
      <c r="AE686" s="222"/>
      <c r="AG686" s="293"/>
      <c r="AN686" s="222"/>
      <c r="AO686" s="222"/>
      <c r="AP686" s="222"/>
      <c r="AQ686" s="222"/>
      <c r="AR686" s="222"/>
      <c r="AS686" s="222"/>
      <c r="AT686" s="222"/>
      <c r="AU686" s="222"/>
    </row>
    <row r="687" spans="27:64" ht="12.95" customHeight="1">
      <c r="AA687" s="222"/>
      <c r="AB687" s="222"/>
      <c r="AC687" s="222"/>
      <c r="AD687" s="222"/>
      <c r="AE687" s="222"/>
      <c r="AG687" s="293"/>
      <c r="AN687" s="222"/>
      <c r="AO687" s="222"/>
      <c r="AP687" s="222"/>
      <c r="AQ687" s="222"/>
      <c r="AR687" s="222"/>
      <c r="AS687" s="222"/>
      <c r="AT687" s="222"/>
      <c r="AU687" s="222"/>
    </row>
    <row r="688" spans="27:64" ht="12.95" customHeight="1">
      <c r="AA688" s="222"/>
      <c r="AB688" s="222"/>
      <c r="AC688" s="222"/>
      <c r="AD688" s="222"/>
      <c r="AE688" s="222"/>
      <c r="AG688" s="293"/>
      <c r="AN688" s="222"/>
      <c r="AO688" s="222"/>
      <c r="AP688" s="222"/>
      <c r="AQ688" s="222"/>
      <c r="AR688" s="222"/>
      <c r="AS688" s="222"/>
      <c r="AT688" s="222"/>
      <c r="AU688" s="222"/>
    </row>
    <row r="689" spans="27:47" ht="12.95" customHeight="1">
      <c r="AA689" s="222"/>
      <c r="AB689" s="222"/>
      <c r="AC689" s="222"/>
      <c r="AD689" s="222"/>
      <c r="AE689" s="222"/>
      <c r="AG689" s="293"/>
      <c r="AN689" s="222"/>
      <c r="AO689" s="222"/>
      <c r="AP689" s="222"/>
      <c r="AQ689" s="222"/>
      <c r="AR689" s="222"/>
      <c r="AS689" s="222"/>
      <c r="AT689" s="222"/>
      <c r="AU689" s="222"/>
    </row>
    <row r="690" spans="27:47" ht="12.95" customHeight="1">
      <c r="AA690" s="222"/>
      <c r="AB690" s="222"/>
      <c r="AC690" s="222"/>
      <c r="AD690" s="222"/>
      <c r="AE690" s="222"/>
      <c r="AG690" s="293"/>
      <c r="AN690" s="222"/>
      <c r="AO690" s="222"/>
      <c r="AP690" s="222"/>
      <c r="AQ690" s="222"/>
      <c r="AR690" s="222"/>
      <c r="AS690" s="222"/>
      <c r="AT690" s="222"/>
      <c r="AU690" s="222"/>
    </row>
    <row r="691" spans="27:47" ht="12.95" customHeight="1">
      <c r="AA691" s="222"/>
      <c r="AB691" s="222"/>
      <c r="AC691" s="222"/>
      <c r="AD691" s="222"/>
      <c r="AE691" s="222"/>
      <c r="AG691" s="293"/>
      <c r="AN691" s="222"/>
      <c r="AO691" s="222"/>
      <c r="AP691" s="222"/>
      <c r="AQ691" s="222"/>
      <c r="AR691" s="222"/>
      <c r="AS691" s="222"/>
      <c r="AT691" s="222"/>
      <c r="AU691" s="222"/>
    </row>
    <row r="692" spans="27:47" ht="12.95" customHeight="1">
      <c r="AA692" s="222"/>
      <c r="AB692" s="222"/>
      <c r="AC692" s="222"/>
      <c r="AD692" s="222"/>
      <c r="AE692" s="222"/>
      <c r="AG692" s="293"/>
      <c r="AN692" s="222"/>
      <c r="AO692" s="222"/>
      <c r="AP692" s="222"/>
      <c r="AQ692" s="222"/>
      <c r="AR692" s="222"/>
      <c r="AS692" s="222"/>
      <c r="AT692" s="222"/>
      <c r="AU692" s="222"/>
    </row>
    <row r="693" spans="27:47" ht="12.95" customHeight="1">
      <c r="AA693" s="222"/>
      <c r="AB693" s="222"/>
      <c r="AC693" s="222"/>
      <c r="AD693" s="222"/>
      <c r="AE693" s="222"/>
      <c r="AG693" s="293"/>
      <c r="AN693" s="222"/>
      <c r="AO693" s="222"/>
      <c r="AP693" s="222"/>
      <c r="AQ693" s="222"/>
      <c r="AR693" s="222"/>
      <c r="AS693" s="222"/>
      <c r="AT693" s="222"/>
      <c r="AU693" s="222"/>
    </row>
    <row r="694" spans="27:47" ht="12.95" customHeight="1">
      <c r="AA694" s="222"/>
      <c r="AB694" s="222"/>
      <c r="AC694" s="222"/>
      <c r="AD694" s="222"/>
      <c r="AE694" s="222"/>
      <c r="AG694" s="293"/>
      <c r="AN694" s="222"/>
      <c r="AO694" s="222"/>
      <c r="AP694" s="222"/>
      <c r="AQ694" s="222"/>
      <c r="AR694" s="222"/>
      <c r="AS694" s="222"/>
      <c r="AT694" s="222"/>
      <c r="AU694" s="222"/>
    </row>
    <row r="695" spans="27:47" ht="12.95" customHeight="1">
      <c r="AA695" s="222"/>
      <c r="AB695" s="222"/>
      <c r="AC695" s="222"/>
      <c r="AD695" s="222"/>
      <c r="AE695" s="222"/>
      <c r="AG695" s="293"/>
      <c r="AN695" s="222"/>
      <c r="AO695" s="222"/>
      <c r="AP695" s="222"/>
      <c r="AQ695" s="222"/>
      <c r="AR695" s="222"/>
      <c r="AS695" s="222"/>
      <c r="AT695" s="222"/>
      <c r="AU695" s="222"/>
    </row>
    <row r="696" spans="27:47" ht="12.95" customHeight="1">
      <c r="AA696" s="222"/>
      <c r="AB696" s="222"/>
      <c r="AC696" s="222"/>
      <c r="AD696" s="222"/>
      <c r="AE696" s="222"/>
      <c r="AG696" s="293"/>
      <c r="AN696" s="222"/>
      <c r="AO696" s="222"/>
      <c r="AP696" s="222"/>
      <c r="AQ696" s="222"/>
      <c r="AR696" s="222"/>
      <c r="AS696" s="222"/>
      <c r="AT696" s="222"/>
      <c r="AU696" s="222"/>
    </row>
    <row r="697" spans="27:47" ht="12.95" customHeight="1">
      <c r="AA697" s="222"/>
      <c r="AB697" s="222"/>
      <c r="AC697" s="222"/>
      <c r="AD697" s="222"/>
      <c r="AE697" s="222"/>
      <c r="AG697" s="293"/>
      <c r="AN697" s="222"/>
      <c r="AO697" s="222"/>
      <c r="AP697" s="222"/>
      <c r="AQ697" s="222"/>
      <c r="AR697" s="222"/>
      <c r="AS697" s="222"/>
      <c r="AT697" s="222"/>
      <c r="AU697" s="222"/>
    </row>
    <row r="698" spans="27:47" ht="12.95" customHeight="1">
      <c r="AA698" s="222"/>
      <c r="AB698" s="222"/>
      <c r="AC698" s="222"/>
      <c r="AD698" s="222"/>
      <c r="AE698" s="222"/>
      <c r="AG698" s="293"/>
      <c r="AN698" s="222"/>
      <c r="AO698" s="222"/>
      <c r="AP698" s="222"/>
      <c r="AQ698" s="222"/>
      <c r="AR698" s="222"/>
      <c r="AS698" s="222"/>
      <c r="AT698" s="222"/>
      <c r="AU698" s="222"/>
    </row>
    <row r="699" spans="27:47" ht="12.95" customHeight="1">
      <c r="AA699" s="222"/>
      <c r="AB699" s="222"/>
      <c r="AC699" s="222"/>
      <c r="AD699" s="222"/>
      <c r="AE699" s="222"/>
      <c r="AG699" s="293"/>
      <c r="AN699" s="222"/>
      <c r="AO699" s="222"/>
      <c r="AP699" s="222"/>
      <c r="AQ699" s="222"/>
      <c r="AR699" s="222"/>
      <c r="AS699" s="222"/>
      <c r="AT699" s="222"/>
      <c r="AU699" s="222"/>
    </row>
    <row r="700" spans="27:47" ht="12.95" customHeight="1">
      <c r="AA700" s="222"/>
      <c r="AB700" s="222"/>
      <c r="AC700" s="222"/>
      <c r="AD700" s="222"/>
      <c r="AE700" s="222"/>
      <c r="AG700" s="293"/>
      <c r="AN700" s="222"/>
      <c r="AO700" s="222"/>
      <c r="AP700" s="222"/>
      <c r="AQ700" s="222"/>
      <c r="AR700" s="222"/>
      <c r="AS700" s="222"/>
      <c r="AT700" s="222"/>
      <c r="AU700" s="222"/>
    </row>
    <row r="701" spans="27:47" ht="12.95" customHeight="1">
      <c r="AA701" s="222"/>
      <c r="AB701" s="222"/>
      <c r="AC701" s="222"/>
      <c r="AD701" s="222"/>
      <c r="AE701" s="222"/>
      <c r="AG701" s="293"/>
      <c r="AN701" s="222"/>
      <c r="AO701" s="222"/>
      <c r="AP701" s="222"/>
      <c r="AQ701" s="222"/>
      <c r="AR701" s="222"/>
      <c r="AS701" s="222"/>
      <c r="AT701" s="222"/>
      <c r="AU701" s="222"/>
    </row>
    <row r="702" spans="27:47" ht="12.95" customHeight="1">
      <c r="AA702" s="222"/>
      <c r="AB702" s="222"/>
      <c r="AC702" s="222"/>
      <c r="AD702" s="222"/>
      <c r="AE702" s="222"/>
      <c r="AG702" s="293"/>
      <c r="AN702" s="222"/>
      <c r="AO702" s="222"/>
      <c r="AP702" s="222"/>
      <c r="AQ702" s="222"/>
      <c r="AR702" s="222"/>
      <c r="AS702" s="222"/>
      <c r="AT702" s="222"/>
      <c r="AU702" s="222"/>
    </row>
    <row r="703" spans="27:47" ht="12.95" customHeight="1">
      <c r="AA703" s="222"/>
      <c r="AB703" s="222"/>
      <c r="AC703" s="222"/>
      <c r="AD703" s="222"/>
      <c r="AE703" s="222"/>
      <c r="AG703" s="293"/>
      <c r="AN703" s="222"/>
      <c r="AO703" s="222"/>
      <c r="AP703" s="222"/>
      <c r="AQ703" s="222"/>
      <c r="AR703" s="222"/>
      <c r="AS703" s="222"/>
      <c r="AT703" s="222"/>
      <c r="AU703" s="222"/>
    </row>
    <row r="704" spans="27:47" ht="12.95" customHeight="1">
      <c r="AA704" s="222"/>
      <c r="AB704" s="222"/>
      <c r="AC704" s="222"/>
      <c r="AD704" s="222"/>
      <c r="AE704" s="222"/>
      <c r="AG704" s="293"/>
      <c r="AN704" s="222"/>
      <c r="AO704" s="222"/>
      <c r="AP704" s="222"/>
      <c r="AQ704" s="222"/>
      <c r="AR704" s="222"/>
      <c r="AS704" s="222"/>
      <c r="AT704" s="222"/>
      <c r="AU704" s="222"/>
    </row>
    <row r="705" spans="27:64" ht="12.95" customHeight="1">
      <c r="AA705" s="222"/>
      <c r="AB705" s="222"/>
      <c r="AC705" s="222"/>
      <c r="AD705" s="222"/>
      <c r="AE705" s="222"/>
      <c r="AG705" s="293"/>
      <c r="AN705" s="222"/>
      <c r="AO705" s="222"/>
      <c r="AP705" s="222"/>
      <c r="AQ705" s="222"/>
      <c r="AR705" s="222"/>
      <c r="AS705" s="222"/>
      <c r="AT705" s="222"/>
      <c r="AU705" s="222"/>
    </row>
    <row r="706" spans="27:64" ht="12.95" customHeight="1">
      <c r="AA706" s="222"/>
      <c r="AB706" s="222"/>
      <c r="AC706" s="222"/>
      <c r="AD706" s="222"/>
      <c r="AE706" s="222"/>
      <c r="AG706" s="293"/>
      <c r="AN706" s="222"/>
      <c r="AO706" s="222"/>
      <c r="AP706" s="222"/>
      <c r="AQ706" s="222"/>
      <c r="AR706" s="222"/>
      <c r="AS706" s="222"/>
      <c r="AT706" s="222"/>
      <c r="AU706" s="222"/>
    </row>
    <row r="707" spans="27:64" ht="12.95" customHeight="1">
      <c r="AA707" s="222"/>
      <c r="AB707" s="222"/>
      <c r="AC707" s="222"/>
      <c r="AD707" s="222"/>
      <c r="AE707" s="222"/>
      <c r="AG707" s="293"/>
      <c r="AN707" s="222"/>
      <c r="AO707" s="222"/>
      <c r="AP707" s="222"/>
      <c r="AQ707" s="222"/>
      <c r="AR707" s="222"/>
      <c r="AS707" s="222"/>
      <c r="AT707" s="222"/>
      <c r="AU707" s="222"/>
    </row>
    <row r="708" spans="27:64" ht="12.95" customHeight="1">
      <c r="AA708" s="222"/>
      <c r="AB708" s="222"/>
      <c r="AC708" s="222"/>
      <c r="AD708" s="222"/>
      <c r="AE708" s="222"/>
      <c r="AG708" s="293"/>
      <c r="AN708" s="222"/>
      <c r="AO708" s="222"/>
      <c r="AP708" s="222"/>
      <c r="AQ708" s="222"/>
      <c r="AR708" s="222"/>
      <c r="AS708" s="222"/>
      <c r="AT708" s="222"/>
      <c r="AU708" s="222"/>
    </row>
    <row r="709" spans="27:64" ht="12.95" customHeight="1">
      <c r="AA709" s="222"/>
      <c r="AB709" s="222"/>
      <c r="AC709" s="222"/>
      <c r="AD709" s="222"/>
      <c r="AE709" s="222"/>
      <c r="AG709" s="293"/>
      <c r="AN709" s="222"/>
      <c r="AO709" s="222"/>
      <c r="AP709" s="222"/>
      <c r="AQ709" s="222"/>
      <c r="AR709" s="222"/>
      <c r="AS709" s="222"/>
      <c r="AT709" s="222"/>
      <c r="AU709" s="222"/>
    </row>
    <row r="710" spans="27:64" ht="12.95" customHeight="1">
      <c r="AA710" s="222"/>
      <c r="AB710" s="222"/>
      <c r="AC710" s="222"/>
      <c r="AD710" s="222"/>
      <c r="AE710" s="222"/>
      <c r="AG710" s="293"/>
      <c r="AN710" s="222"/>
      <c r="AO710" s="222"/>
      <c r="AP710" s="222"/>
      <c r="AQ710" s="222"/>
      <c r="AR710" s="222"/>
      <c r="AS710" s="222"/>
      <c r="AT710" s="222"/>
      <c r="AU710" s="222"/>
    </row>
    <row r="711" spans="27:64" ht="12.95" customHeight="1">
      <c r="AA711" s="222"/>
      <c r="AB711" s="222"/>
      <c r="AC711" s="222"/>
      <c r="AD711" s="222"/>
      <c r="AE711" s="222"/>
      <c r="AG711" s="293"/>
      <c r="AN711" s="222"/>
      <c r="AO711" s="222"/>
      <c r="AP711" s="222"/>
      <c r="AQ711" s="222"/>
      <c r="AR711" s="222"/>
      <c r="AS711" s="222"/>
      <c r="AT711" s="222"/>
      <c r="AU711" s="222"/>
    </row>
    <row r="712" spans="27:64" ht="12.95" customHeight="1">
      <c r="AA712" s="222"/>
      <c r="AB712" s="222"/>
      <c r="AC712" s="222"/>
      <c r="AD712" s="222"/>
      <c r="AE712" s="222"/>
      <c r="AG712" s="293"/>
      <c r="AN712" s="222"/>
      <c r="AO712" s="222"/>
      <c r="AP712" s="222"/>
      <c r="AQ712" s="222"/>
      <c r="AR712" s="222"/>
      <c r="AS712" s="222"/>
      <c r="AT712" s="222"/>
      <c r="AU712" s="222"/>
    </row>
    <row r="713" spans="27:64" ht="12.95" customHeight="1">
      <c r="AA713" s="222"/>
      <c r="AB713" s="222"/>
      <c r="AC713" s="222"/>
      <c r="AD713" s="222"/>
      <c r="AE713" s="222"/>
      <c r="AG713" s="293"/>
      <c r="AN713" s="222"/>
      <c r="AO713" s="222"/>
      <c r="AP713" s="222"/>
      <c r="AQ713" s="222"/>
      <c r="AR713" s="222"/>
      <c r="AS713" s="222"/>
      <c r="AT713" s="222"/>
      <c r="AU713" s="222"/>
    </row>
    <row r="714" spans="27:64" ht="12.95" customHeight="1">
      <c r="AA714" s="222"/>
      <c r="AB714" s="222"/>
      <c r="AC714" s="222"/>
      <c r="AD714" s="222"/>
      <c r="AE714" s="222"/>
      <c r="AG714" s="293"/>
      <c r="AN714" s="222"/>
      <c r="AO714" s="222"/>
      <c r="AP714" s="222"/>
      <c r="AQ714" s="222"/>
      <c r="AR714" s="222"/>
      <c r="AS714" s="222"/>
      <c r="AT714" s="222"/>
      <c r="AU714" s="222"/>
      <c r="AV714" s="222"/>
    </row>
    <row r="715" spans="27:64" ht="12.95" customHeight="1">
      <c r="AA715" s="222"/>
      <c r="AB715" s="222"/>
      <c r="AC715" s="222"/>
      <c r="AD715" s="222"/>
      <c r="AE715" s="222"/>
      <c r="AG715" s="293"/>
      <c r="AN715" s="222"/>
      <c r="AO715" s="222"/>
      <c r="AP715" s="222"/>
      <c r="AQ715" s="222"/>
      <c r="AR715" s="222"/>
      <c r="AS715" s="222"/>
      <c r="AT715" s="222"/>
      <c r="AU715" s="222"/>
      <c r="AV715" s="222"/>
      <c r="AW715" s="222"/>
      <c r="AX715" s="222"/>
      <c r="AY715" s="222"/>
      <c r="AZ715" s="222"/>
      <c r="BA715" s="222"/>
      <c r="BB715" s="222"/>
      <c r="BC715" s="222"/>
      <c r="BD715" s="222"/>
      <c r="BE715" s="222"/>
      <c r="BF715" s="222"/>
      <c r="BG715" s="222"/>
      <c r="BH715" s="222"/>
      <c r="BI715" s="222"/>
      <c r="BJ715" s="222"/>
      <c r="BK715" s="222"/>
      <c r="BL715" s="222"/>
    </row>
    <row r="716" spans="27:64" ht="12.95" customHeight="1">
      <c r="AA716" s="222"/>
      <c r="AB716" s="222"/>
      <c r="AC716" s="222"/>
      <c r="AD716" s="222"/>
      <c r="AE716" s="222"/>
      <c r="AG716" s="293"/>
      <c r="AN716" s="222"/>
      <c r="AO716" s="222"/>
      <c r="AP716" s="222"/>
      <c r="AQ716" s="222"/>
      <c r="AR716" s="222"/>
      <c r="AS716" s="222"/>
      <c r="AT716" s="222"/>
      <c r="AU716" s="222"/>
    </row>
    <row r="717" spans="27:64" ht="12.95" customHeight="1">
      <c r="AA717" s="222"/>
      <c r="AB717" s="222"/>
      <c r="AC717" s="222"/>
      <c r="AD717" s="222"/>
      <c r="AE717" s="222"/>
      <c r="AG717" s="293"/>
      <c r="AN717" s="222"/>
      <c r="AO717" s="222"/>
      <c r="AP717" s="222"/>
      <c r="AQ717" s="222"/>
      <c r="AR717" s="222"/>
      <c r="AS717" s="222"/>
      <c r="AT717" s="222"/>
      <c r="AU717" s="222"/>
    </row>
    <row r="718" spans="27:64" ht="12.95" customHeight="1">
      <c r="AA718" s="222"/>
      <c r="AB718" s="222"/>
      <c r="AC718" s="222"/>
      <c r="AD718" s="222"/>
      <c r="AE718" s="222"/>
      <c r="AG718" s="293"/>
      <c r="AN718" s="222"/>
      <c r="AO718" s="222"/>
      <c r="AP718" s="222"/>
      <c r="AQ718" s="222"/>
      <c r="AR718" s="222"/>
      <c r="AS718" s="222"/>
      <c r="AT718" s="222"/>
      <c r="AU718" s="222"/>
    </row>
    <row r="719" spans="27:64" ht="12.95" customHeight="1">
      <c r="AA719" s="222"/>
      <c r="AB719" s="222"/>
      <c r="AC719" s="222"/>
      <c r="AD719" s="222"/>
      <c r="AE719" s="222"/>
      <c r="AG719" s="293"/>
      <c r="AN719" s="222"/>
      <c r="AO719" s="222"/>
      <c r="AP719" s="222"/>
      <c r="AQ719" s="222"/>
      <c r="AR719" s="222"/>
      <c r="AS719" s="222"/>
      <c r="AT719" s="222"/>
      <c r="AU719" s="222"/>
    </row>
    <row r="720" spans="27:64" ht="12.95" customHeight="1">
      <c r="AA720" s="222"/>
      <c r="AB720" s="222"/>
      <c r="AC720" s="222"/>
      <c r="AD720" s="222"/>
      <c r="AE720" s="222"/>
      <c r="AG720" s="293"/>
      <c r="AN720" s="222"/>
      <c r="AO720" s="222"/>
      <c r="AP720" s="222"/>
      <c r="AQ720" s="222"/>
      <c r="AR720" s="222"/>
      <c r="AS720" s="222"/>
      <c r="AT720" s="222"/>
      <c r="AU720" s="222"/>
    </row>
    <row r="721" spans="27:64" ht="12.95" customHeight="1">
      <c r="AA721" s="222"/>
      <c r="AB721" s="222"/>
      <c r="AC721" s="222"/>
      <c r="AD721" s="222"/>
      <c r="AE721" s="222"/>
      <c r="AG721" s="293"/>
      <c r="AN721" s="222"/>
      <c r="AO721" s="222"/>
      <c r="AP721" s="222"/>
      <c r="AQ721" s="222"/>
      <c r="AR721" s="222"/>
      <c r="AS721" s="222"/>
      <c r="AT721" s="222"/>
      <c r="AU721" s="222"/>
    </row>
    <row r="722" spans="27:64" ht="12.95" customHeight="1">
      <c r="AA722" s="222"/>
      <c r="AB722" s="222"/>
      <c r="AC722" s="222"/>
      <c r="AD722" s="222"/>
      <c r="AE722" s="222"/>
      <c r="AG722" s="293"/>
      <c r="AN722" s="222"/>
      <c r="AO722" s="222"/>
      <c r="AP722" s="222"/>
      <c r="AQ722" s="222"/>
      <c r="AR722" s="222"/>
      <c r="AS722" s="222"/>
      <c r="AT722" s="222"/>
      <c r="AU722" s="222"/>
    </row>
    <row r="723" spans="27:64" ht="12.95" customHeight="1">
      <c r="AA723" s="222"/>
      <c r="AB723" s="222"/>
      <c r="AC723" s="222"/>
      <c r="AD723" s="222"/>
      <c r="AE723" s="222"/>
      <c r="AG723" s="293"/>
      <c r="AN723" s="222"/>
      <c r="AO723" s="222"/>
      <c r="AP723" s="222"/>
      <c r="AQ723" s="222"/>
      <c r="AR723" s="222"/>
      <c r="AS723" s="222"/>
      <c r="AT723" s="222"/>
      <c r="AU723" s="222"/>
    </row>
    <row r="724" spans="27:64" ht="12.95" customHeight="1">
      <c r="AA724" s="222"/>
      <c r="AB724" s="222"/>
      <c r="AC724" s="222"/>
      <c r="AD724" s="222"/>
      <c r="AE724" s="222"/>
      <c r="AG724" s="293"/>
      <c r="AN724" s="222"/>
      <c r="AO724" s="222"/>
      <c r="AP724" s="222"/>
      <c r="AQ724" s="222"/>
      <c r="AR724" s="222"/>
      <c r="AS724" s="222"/>
      <c r="AT724" s="222"/>
      <c r="AU724" s="222"/>
    </row>
    <row r="725" spans="27:64" ht="12.95" customHeight="1">
      <c r="AA725" s="222"/>
      <c r="AB725" s="222"/>
      <c r="AC725" s="222"/>
      <c r="AD725" s="222"/>
      <c r="AE725" s="222"/>
      <c r="AG725" s="293"/>
      <c r="AN725" s="222"/>
      <c r="AO725" s="222"/>
      <c r="AP725" s="222"/>
      <c r="AQ725" s="222"/>
      <c r="AR725" s="222"/>
      <c r="AS725" s="222"/>
      <c r="AT725" s="222"/>
      <c r="AU725" s="222"/>
    </row>
    <row r="726" spans="27:64" ht="12.95" customHeight="1">
      <c r="AA726" s="222"/>
      <c r="AB726" s="222"/>
      <c r="AC726" s="222"/>
      <c r="AD726" s="222"/>
      <c r="AE726" s="222"/>
      <c r="AG726" s="293"/>
      <c r="AN726" s="222"/>
      <c r="AO726" s="222"/>
      <c r="AP726" s="222"/>
      <c r="AQ726" s="222"/>
      <c r="AR726" s="222"/>
      <c r="AS726" s="222"/>
      <c r="AT726" s="222"/>
      <c r="AU726" s="222"/>
    </row>
    <row r="727" spans="27:64" ht="12.95" customHeight="1">
      <c r="AA727" s="222"/>
      <c r="AB727" s="222"/>
      <c r="AC727" s="222"/>
      <c r="AD727" s="222"/>
      <c r="AE727" s="222"/>
      <c r="AG727" s="293"/>
      <c r="AN727" s="222"/>
      <c r="AO727" s="222"/>
      <c r="AP727" s="222"/>
      <c r="AQ727" s="222"/>
      <c r="AR727" s="222"/>
      <c r="AS727" s="222"/>
      <c r="AT727" s="222"/>
      <c r="AU727" s="222"/>
    </row>
    <row r="728" spans="27:64" ht="12.95" customHeight="1">
      <c r="AA728" s="222"/>
      <c r="AB728" s="222"/>
      <c r="AC728" s="222"/>
      <c r="AD728" s="222"/>
      <c r="AE728" s="222"/>
      <c r="AG728" s="293"/>
      <c r="AN728" s="222"/>
      <c r="AO728" s="222"/>
      <c r="AP728" s="222"/>
      <c r="AQ728" s="222"/>
      <c r="AR728" s="222"/>
      <c r="AS728" s="222"/>
      <c r="AT728" s="222"/>
      <c r="AU728" s="222"/>
    </row>
    <row r="729" spans="27:64" ht="12.95" customHeight="1">
      <c r="AA729" s="222"/>
      <c r="AB729" s="222"/>
      <c r="AC729" s="222"/>
      <c r="AD729" s="222"/>
      <c r="AE729" s="222"/>
      <c r="AG729" s="293"/>
      <c r="AN729" s="222"/>
      <c r="AO729" s="222"/>
      <c r="AP729" s="222"/>
      <c r="AQ729" s="222"/>
      <c r="AR729" s="222"/>
      <c r="AS729" s="222"/>
      <c r="AT729" s="222"/>
      <c r="AU729" s="222"/>
    </row>
    <row r="730" spans="27:64" ht="12.95" customHeight="1">
      <c r="AA730" s="222"/>
      <c r="AB730" s="222"/>
      <c r="AC730" s="222"/>
      <c r="AD730" s="222"/>
      <c r="AE730" s="222"/>
      <c r="AG730" s="293"/>
      <c r="AN730" s="222"/>
      <c r="AO730" s="222"/>
      <c r="AP730" s="222"/>
      <c r="AQ730" s="222"/>
      <c r="AR730" s="222"/>
      <c r="AS730" s="222"/>
      <c r="AT730" s="222"/>
      <c r="AU730" s="222"/>
    </row>
    <row r="731" spans="27:64" ht="12.95" customHeight="1">
      <c r="AA731" s="222"/>
      <c r="AB731" s="222"/>
      <c r="AC731" s="222"/>
      <c r="AD731" s="222"/>
      <c r="AE731" s="222"/>
      <c r="AG731" s="293"/>
      <c r="AN731" s="222"/>
      <c r="AO731" s="222"/>
      <c r="AP731" s="222"/>
      <c r="AQ731" s="222"/>
      <c r="AR731" s="222"/>
      <c r="AS731" s="222"/>
      <c r="AT731" s="222"/>
      <c r="AU731" s="222"/>
    </row>
    <row r="732" spans="27:64" ht="12.95" customHeight="1">
      <c r="AA732" s="222"/>
      <c r="AB732" s="222"/>
      <c r="AC732" s="222"/>
      <c r="AD732" s="222"/>
      <c r="AE732" s="222"/>
      <c r="AG732" s="293"/>
      <c r="AN732" s="222"/>
      <c r="AO732" s="222"/>
      <c r="AP732" s="222"/>
      <c r="AQ732" s="222"/>
      <c r="AR732" s="222"/>
      <c r="AS732" s="222"/>
      <c r="AT732" s="222"/>
      <c r="AU732" s="222"/>
    </row>
    <row r="733" spans="27:64" ht="12.95" customHeight="1">
      <c r="AA733" s="222"/>
      <c r="AB733" s="222"/>
      <c r="AC733" s="222"/>
      <c r="AD733" s="222"/>
      <c r="AE733" s="222"/>
      <c r="AG733" s="293"/>
      <c r="AN733" s="222"/>
      <c r="AO733" s="222"/>
      <c r="AP733" s="222"/>
      <c r="AQ733" s="222"/>
      <c r="AR733" s="222"/>
      <c r="AS733" s="222"/>
      <c r="AT733" s="222"/>
      <c r="AU733" s="222"/>
    </row>
    <row r="734" spans="27:64" ht="12.95" customHeight="1">
      <c r="AA734" s="222"/>
      <c r="AB734" s="222"/>
      <c r="AC734" s="222"/>
      <c r="AD734" s="222"/>
      <c r="AE734" s="222"/>
      <c r="AG734" s="293"/>
      <c r="AN734" s="222"/>
      <c r="AO734" s="222"/>
      <c r="AP734" s="222"/>
      <c r="AQ734" s="222"/>
      <c r="AR734" s="222"/>
      <c r="AS734" s="222"/>
      <c r="AT734" s="222"/>
      <c r="AU734" s="222"/>
    </row>
    <row r="735" spans="27:64" ht="12.95" customHeight="1">
      <c r="AA735" s="222"/>
      <c r="AB735" s="222"/>
      <c r="AC735" s="222"/>
      <c r="AD735" s="222"/>
      <c r="AE735" s="222"/>
      <c r="AG735" s="293"/>
      <c r="AN735" s="222"/>
      <c r="AO735" s="222"/>
      <c r="AP735" s="222"/>
      <c r="AQ735" s="222"/>
      <c r="AR735" s="222"/>
      <c r="AS735" s="222"/>
      <c r="AT735" s="222"/>
      <c r="AU735" s="222"/>
      <c r="AV735" s="222"/>
      <c r="AW735" s="222"/>
      <c r="AX735" s="222"/>
      <c r="AY735" s="222"/>
      <c r="AZ735" s="222"/>
      <c r="BA735" s="222"/>
      <c r="BB735" s="222"/>
      <c r="BC735" s="222"/>
      <c r="BD735" s="222"/>
      <c r="BE735" s="222"/>
      <c r="BF735" s="222"/>
      <c r="BG735" s="222"/>
      <c r="BH735" s="222"/>
      <c r="BI735" s="222"/>
      <c r="BJ735" s="222"/>
      <c r="BK735" s="222"/>
      <c r="BL735" s="222"/>
    </row>
    <row r="736" spans="27:64" ht="12.95" customHeight="1">
      <c r="AA736" s="222"/>
      <c r="AB736" s="222"/>
      <c r="AC736" s="222"/>
      <c r="AD736" s="222"/>
      <c r="AE736" s="222"/>
      <c r="AG736" s="293"/>
      <c r="AN736" s="222"/>
      <c r="AO736" s="222"/>
      <c r="AP736" s="222"/>
      <c r="AQ736" s="222"/>
      <c r="AR736" s="222"/>
      <c r="AS736" s="222"/>
      <c r="AT736" s="222"/>
      <c r="AU736" s="222"/>
    </row>
    <row r="737" spans="27:48" ht="12.95" customHeight="1">
      <c r="AA737" s="222"/>
      <c r="AB737" s="222"/>
      <c r="AC737" s="222"/>
      <c r="AD737" s="222"/>
      <c r="AE737" s="222"/>
      <c r="AG737" s="293"/>
      <c r="AN737" s="222"/>
      <c r="AO737" s="222"/>
      <c r="AP737" s="222"/>
      <c r="AQ737" s="222"/>
      <c r="AR737" s="222"/>
      <c r="AS737" s="222"/>
      <c r="AT737" s="222"/>
      <c r="AU737" s="222"/>
    </row>
    <row r="738" spans="27:48" ht="12.95" customHeight="1">
      <c r="AA738" s="222"/>
      <c r="AB738" s="222"/>
      <c r="AC738" s="222"/>
      <c r="AD738" s="222"/>
      <c r="AE738" s="222"/>
      <c r="AG738" s="293"/>
      <c r="AN738" s="222"/>
      <c r="AO738" s="222"/>
      <c r="AP738" s="222"/>
      <c r="AQ738" s="222"/>
      <c r="AR738" s="222"/>
      <c r="AS738" s="222"/>
      <c r="AT738" s="222"/>
      <c r="AU738" s="222"/>
    </row>
    <row r="739" spans="27:48" ht="12.95" customHeight="1">
      <c r="AA739" s="222"/>
      <c r="AB739" s="222"/>
      <c r="AC739" s="222"/>
      <c r="AD739" s="222"/>
      <c r="AE739" s="222"/>
      <c r="AG739" s="293"/>
      <c r="AN739" s="222"/>
      <c r="AO739" s="222"/>
      <c r="AP739" s="222"/>
      <c r="AQ739" s="222"/>
      <c r="AR739" s="222"/>
      <c r="AS739" s="222"/>
      <c r="AT739" s="222"/>
      <c r="AU739" s="222"/>
    </row>
    <row r="740" spans="27:48" ht="12.95" customHeight="1">
      <c r="AA740" s="222"/>
      <c r="AB740" s="222"/>
      <c r="AC740" s="222"/>
      <c r="AD740" s="222"/>
      <c r="AE740" s="222"/>
      <c r="AG740" s="293"/>
      <c r="AN740" s="222"/>
      <c r="AO740" s="222"/>
      <c r="AP740" s="222"/>
      <c r="AQ740" s="222"/>
      <c r="AR740" s="222"/>
      <c r="AS740" s="222"/>
      <c r="AT740" s="222"/>
      <c r="AU740" s="222"/>
    </row>
    <row r="741" spans="27:48" ht="12.95" customHeight="1">
      <c r="AA741" s="222"/>
      <c r="AB741" s="222"/>
      <c r="AC741" s="222"/>
      <c r="AD741" s="222"/>
      <c r="AE741" s="222"/>
      <c r="AG741" s="293"/>
      <c r="AN741" s="222"/>
      <c r="AO741" s="222"/>
      <c r="AP741" s="222"/>
      <c r="AQ741" s="222"/>
      <c r="AR741" s="222"/>
      <c r="AS741" s="222"/>
      <c r="AT741" s="222"/>
      <c r="AU741" s="222"/>
    </row>
    <row r="742" spans="27:48" ht="12.95" customHeight="1">
      <c r="AA742" s="222"/>
      <c r="AB742" s="222"/>
      <c r="AC742" s="222"/>
      <c r="AD742" s="222"/>
      <c r="AE742" s="222"/>
      <c r="AG742" s="293"/>
      <c r="AN742" s="222"/>
      <c r="AO742" s="222"/>
      <c r="AP742" s="222"/>
      <c r="AQ742" s="222"/>
      <c r="AR742" s="222"/>
      <c r="AS742" s="222"/>
      <c r="AT742" s="222"/>
      <c r="AU742" s="222"/>
    </row>
    <row r="743" spans="27:48" ht="12.95" customHeight="1">
      <c r="AA743" s="222"/>
      <c r="AB743" s="222"/>
      <c r="AC743" s="222"/>
      <c r="AD743" s="222"/>
      <c r="AE743" s="222"/>
      <c r="AG743" s="293"/>
      <c r="AN743" s="222"/>
      <c r="AO743" s="222"/>
      <c r="AP743" s="222"/>
      <c r="AQ743" s="222"/>
      <c r="AR743" s="222"/>
      <c r="AS743" s="222"/>
      <c r="AT743" s="222"/>
      <c r="AU743" s="222"/>
    </row>
    <row r="744" spans="27:48" ht="12.95" customHeight="1">
      <c r="AA744" s="222"/>
      <c r="AB744" s="222"/>
      <c r="AC744" s="222"/>
      <c r="AD744" s="222"/>
      <c r="AE744" s="222"/>
      <c r="AG744" s="293"/>
      <c r="AN744" s="222"/>
      <c r="AO744" s="222"/>
      <c r="AP744" s="222"/>
      <c r="AQ744" s="222"/>
      <c r="AR744" s="222"/>
      <c r="AS744" s="222"/>
      <c r="AT744" s="222"/>
      <c r="AU744" s="222"/>
    </row>
    <row r="745" spans="27:48" ht="12.95" customHeight="1">
      <c r="AA745" s="222"/>
      <c r="AB745" s="222"/>
      <c r="AC745" s="222"/>
      <c r="AD745" s="222"/>
      <c r="AE745" s="222"/>
      <c r="AG745" s="293"/>
      <c r="AN745" s="222"/>
      <c r="AO745" s="222"/>
      <c r="AP745" s="222"/>
      <c r="AQ745" s="222"/>
      <c r="AR745" s="222"/>
      <c r="AS745" s="222"/>
      <c r="AT745" s="222"/>
      <c r="AU745" s="222"/>
    </row>
    <row r="746" spans="27:48" ht="12.95" customHeight="1">
      <c r="AA746" s="222"/>
      <c r="AB746" s="222"/>
      <c r="AC746" s="222"/>
      <c r="AD746" s="222"/>
      <c r="AE746" s="222"/>
      <c r="AG746" s="293"/>
      <c r="AN746" s="222"/>
      <c r="AO746" s="222"/>
      <c r="AP746" s="222"/>
      <c r="AQ746" s="222"/>
      <c r="AR746" s="222"/>
      <c r="AS746" s="222"/>
      <c r="AT746" s="222"/>
      <c r="AU746" s="222"/>
      <c r="AV746" s="222"/>
    </row>
    <row r="747" spans="27:48" ht="12.95" customHeight="1">
      <c r="AA747" s="222"/>
      <c r="AB747" s="222"/>
      <c r="AC747" s="222"/>
      <c r="AD747" s="222"/>
      <c r="AE747" s="222"/>
      <c r="AG747" s="293"/>
      <c r="AN747" s="222"/>
      <c r="AO747" s="222"/>
      <c r="AP747" s="222"/>
      <c r="AQ747" s="222"/>
      <c r="AR747" s="222"/>
      <c r="AS747" s="222"/>
      <c r="AT747" s="222"/>
      <c r="AU747" s="222"/>
    </row>
    <row r="748" spans="27:48" ht="12.95" customHeight="1">
      <c r="AA748" s="222"/>
      <c r="AB748" s="222"/>
      <c r="AC748" s="222"/>
      <c r="AD748" s="222"/>
      <c r="AE748" s="222"/>
      <c r="AG748" s="293"/>
      <c r="AN748" s="222"/>
      <c r="AO748" s="222"/>
      <c r="AP748" s="222"/>
      <c r="AQ748" s="222"/>
      <c r="AR748" s="222"/>
      <c r="AS748" s="222"/>
      <c r="AT748" s="222"/>
      <c r="AU748" s="222"/>
    </row>
    <row r="749" spans="27:48" ht="12.95" customHeight="1">
      <c r="AA749" s="222"/>
      <c r="AB749" s="222"/>
      <c r="AC749" s="222"/>
      <c r="AD749" s="222"/>
      <c r="AE749" s="222"/>
      <c r="AG749" s="293"/>
      <c r="AN749" s="222"/>
      <c r="AO749" s="222"/>
      <c r="AP749" s="222"/>
      <c r="AQ749" s="222"/>
      <c r="AR749" s="222"/>
      <c r="AS749" s="222"/>
      <c r="AT749" s="222"/>
      <c r="AU749" s="222"/>
    </row>
    <row r="750" spans="27:48" ht="12.95" customHeight="1">
      <c r="AA750" s="222"/>
      <c r="AB750" s="222"/>
      <c r="AC750" s="222"/>
      <c r="AD750" s="222"/>
      <c r="AE750" s="222"/>
      <c r="AG750" s="293"/>
      <c r="AN750" s="222"/>
      <c r="AO750" s="222"/>
      <c r="AP750" s="222"/>
      <c r="AQ750" s="222"/>
      <c r="AR750" s="222"/>
      <c r="AS750" s="222"/>
      <c r="AT750" s="222"/>
      <c r="AU750" s="222"/>
    </row>
    <row r="751" spans="27:48" ht="12.95" customHeight="1">
      <c r="AA751" s="222"/>
      <c r="AB751" s="222"/>
      <c r="AC751" s="222"/>
      <c r="AD751" s="222"/>
      <c r="AE751" s="222"/>
      <c r="AG751" s="293"/>
      <c r="AN751" s="222"/>
      <c r="AO751" s="222"/>
      <c r="AP751" s="222"/>
      <c r="AQ751" s="222"/>
      <c r="AR751" s="222"/>
      <c r="AS751" s="222"/>
      <c r="AT751" s="222"/>
      <c r="AU751" s="222"/>
    </row>
    <row r="752" spans="27:48" ht="12.95" customHeight="1">
      <c r="AA752" s="222"/>
      <c r="AB752" s="222"/>
      <c r="AC752" s="222"/>
      <c r="AD752" s="222"/>
      <c r="AE752" s="222"/>
      <c r="AG752" s="293"/>
      <c r="AN752" s="222"/>
      <c r="AO752" s="222"/>
      <c r="AP752" s="222"/>
      <c r="AQ752" s="222"/>
      <c r="AR752" s="222"/>
      <c r="AS752" s="222"/>
      <c r="AT752" s="222"/>
      <c r="AU752" s="222"/>
    </row>
    <row r="753" spans="27:64" ht="12.95" customHeight="1">
      <c r="AA753" s="222"/>
      <c r="AB753" s="222"/>
      <c r="AC753" s="222"/>
      <c r="AD753" s="222"/>
      <c r="AE753" s="222"/>
      <c r="AG753" s="293"/>
      <c r="AN753" s="222"/>
      <c r="AO753" s="222"/>
      <c r="AP753" s="222"/>
      <c r="AQ753" s="222"/>
      <c r="AR753" s="222"/>
      <c r="AS753" s="222"/>
      <c r="AT753" s="222"/>
      <c r="AU753" s="222"/>
    </row>
    <row r="754" spans="27:64" ht="12.95" customHeight="1">
      <c r="AA754" s="222"/>
      <c r="AB754" s="222"/>
      <c r="AC754" s="222"/>
      <c r="AD754" s="222"/>
      <c r="AE754" s="222"/>
      <c r="AG754" s="293"/>
      <c r="AN754" s="222"/>
      <c r="AO754" s="222"/>
      <c r="AP754" s="222"/>
      <c r="AQ754" s="222"/>
      <c r="AR754" s="222"/>
      <c r="AS754" s="222"/>
      <c r="AT754" s="222"/>
      <c r="AU754" s="222"/>
    </row>
    <row r="755" spans="27:64" ht="12.95" customHeight="1">
      <c r="AA755" s="222"/>
      <c r="AB755" s="222"/>
      <c r="AC755" s="222"/>
      <c r="AD755" s="222"/>
      <c r="AE755" s="222"/>
      <c r="AG755" s="293"/>
      <c r="AN755" s="222"/>
      <c r="AO755" s="222"/>
      <c r="AP755" s="222"/>
      <c r="AQ755" s="222"/>
      <c r="AR755" s="222"/>
      <c r="AS755" s="222"/>
      <c r="AT755" s="222"/>
      <c r="AU755" s="222"/>
    </row>
    <row r="756" spans="27:64" ht="12.95" customHeight="1">
      <c r="AA756" s="222"/>
      <c r="AB756" s="222"/>
      <c r="AC756" s="222"/>
      <c r="AD756" s="222"/>
      <c r="AE756" s="222"/>
      <c r="AG756" s="293"/>
      <c r="AN756" s="222"/>
      <c r="AO756" s="222"/>
      <c r="AP756" s="222"/>
      <c r="AQ756" s="222"/>
      <c r="AR756" s="222"/>
      <c r="AS756" s="222"/>
      <c r="AT756" s="222"/>
      <c r="AU756" s="222"/>
      <c r="AV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</row>
    <row r="757" spans="27:64" ht="12.95" customHeight="1">
      <c r="AA757" s="222"/>
      <c r="AB757" s="222"/>
      <c r="AC757" s="222"/>
      <c r="AD757" s="222"/>
      <c r="AE757" s="222"/>
      <c r="AG757" s="293"/>
      <c r="AN757" s="222"/>
      <c r="AO757" s="222"/>
      <c r="AP757" s="222"/>
      <c r="AQ757" s="222"/>
      <c r="AR757" s="222"/>
      <c r="AS757" s="222"/>
      <c r="AT757" s="222"/>
      <c r="AU757" s="222"/>
    </row>
    <row r="758" spans="27:64" ht="12.95" customHeight="1">
      <c r="AA758" s="222"/>
      <c r="AB758" s="222"/>
      <c r="AC758" s="222"/>
      <c r="AD758" s="222"/>
      <c r="AE758" s="222"/>
      <c r="AG758" s="293"/>
      <c r="AN758" s="222"/>
      <c r="AO758" s="222"/>
      <c r="AP758" s="222"/>
      <c r="AQ758" s="222"/>
      <c r="AR758" s="222"/>
      <c r="AS758" s="222"/>
      <c r="AT758" s="222"/>
      <c r="AU758" s="222"/>
    </row>
    <row r="759" spans="27:64" ht="12.95" customHeight="1">
      <c r="AA759" s="222"/>
      <c r="AB759" s="222"/>
      <c r="AC759" s="222"/>
      <c r="AD759" s="222"/>
      <c r="AE759" s="222"/>
      <c r="AG759" s="293"/>
      <c r="AN759" s="222"/>
      <c r="AO759" s="222"/>
      <c r="AP759" s="222"/>
      <c r="AQ759" s="222"/>
      <c r="AR759" s="222"/>
      <c r="AS759" s="222"/>
      <c r="AT759" s="222"/>
      <c r="AU759" s="222"/>
    </row>
    <row r="760" spans="27:64" ht="12.95" customHeight="1">
      <c r="AA760" s="222"/>
      <c r="AB760" s="222"/>
      <c r="AC760" s="222"/>
      <c r="AD760" s="222"/>
      <c r="AE760" s="222"/>
      <c r="AG760" s="293"/>
      <c r="AN760" s="222"/>
      <c r="AO760" s="222"/>
      <c r="AP760" s="222"/>
      <c r="AQ760" s="222"/>
      <c r="AR760" s="222"/>
      <c r="AS760" s="222"/>
      <c r="AT760" s="222"/>
      <c r="AU760" s="222"/>
    </row>
    <row r="761" spans="27:64" ht="12.95" customHeight="1">
      <c r="AA761" s="222"/>
      <c r="AB761" s="222"/>
      <c r="AC761" s="222"/>
      <c r="AD761" s="222"/>
      <c r="AE761" s="222"/>
      <c r="AG761" s="293"/>
      <c r="AN761" s="222"/>
      <c r="AO761" s="222"/>
      <c r="AP761" s="222"/>
      <c r="AQ761" s="222"/>
      <c r="AR761" s="222"/>
      <c r="AS761" s="222"/>
      <c r="AT761" s="222"/>
      <c r="AU761" s="222"/>
      <c r="AV761" s="222"/>
      <c r="AW761" s="222"/>
      <c r="AX761" s="222"/>
      <c r="AY761" s="222"/>
      <c r="AZ761" s="222"/>
      <c r="BA761" s="222"/>
      <c r="BB761" s="222"/>
      <c r="BC761" s="222"/>
      <c r="BD761" s="222"/>
      <c r="BE761" s="222"/>
      <c r="BF761" s="222"/>
      <c r="BG761" s="222"/>
      <c r="BH761" s="222"/>
      <c r="BI761" s="222"/>
      <c r="BJ761" s="222"/>
      <c r="BK761" s="222"/>
      <c r="BL761" s="222"/>
    </row>
    <row r="762" spans="27:64" ht="12.95" customHeight="1">
      <c r="AA762" s="222"/>
      <c r="AB762" s="222"/>
      <c r="AC762" s="222"/>
      <c r="AD762" s="222"/>
      <c r="AE762" s="222"/>
      <c r="AG762" s="293"/>
      <c r="AN762" s="222"/>
      <c r="AO762" s="222"/>
      <c r="AP762" s="222"/>
      <c r="AQ762" s="222"/>
      <c r="AR762" s="222"/>
      <c r="AS762" s="222"/>
      <c r="AT762" s="222"/>
      <c r="AU762" s="222"/>
    </row>
    <row r="763" spans="27:64" ht="12.95" customHeight="1">
      <c r="AA763" s="222"/>
      <c r="AB763" s="222"/>
      <c r="AC763" s="222"/>
      <c r="AD763" s="222"/>
      <c r="AE763" s="222"/>
      <c r="AG763" s="293"/>
      <c r="AN763" s="222"/>
      <c r="AO763" s="222"/>
      <c r="AP763" s="222"/>
      <c r="AQ763" s="222"/>
      <c r="AR763" s="222"/>
      <c r="AS763" s="222"/>
      <c r="AT763" s="222"/>
      <c r="AU763" s="222"/>
    </row>
    <row r="764" spans="27:64" ht="12.95" customHeight="1">
      <c r="AA764" s="222"/>
      <c r="AB764" s="222"/>
      <c r="AC764" s="222"/>
      <c r="AD764" s="222"/>
      <c r="AE764" s="222"/>
      <c r="AG764" s="293"/>
      <c r="AN764" s="222"/>
      <c r="AO764" s="222"/>
      <c r="AP764" s="222"/>
      <c r="AQ764" s="222"/>
      <c r="AR764" s="222"/>
      <c r="AS764" s="222"/>
      <c r="AT764" s="222"/>
      <c r="AU764" s="222"/>
    </row>
    <row r="765" spans="27:64" ht="12.95" customHeight="1">
      <c r="AA765" s="222"/>
      <c r="AB765" s="222"/>
      <c r="AC765" s="222"/>
      <c r="AD765" s="222"/>
      <c r="AE765" s="222"/>
      <c r="AG765" s="293"/>
      <c r="AN765" s="222"/>
      <c r="AO765" s="222"/>
      <c r="AP765" s="222"/>
      <c r="AQ765" s="222"/>
      <c r="AR765" s="222"/>
      <c r="AS765" s="222"/>
      <c r="AT765" s="222"/>
      <c r="AU765" s="222"/>
    </row>
    <row r="766" spans="27:64" ht="12.95" customHeight="1">
      <c r="AA766" s="222"/>
      <c r="AB766" s="222"/>
      <c r="AC766" s="222"/>
      <c r="AD766" s="222"/>
      <c r="AE766" s="222"/>
      <c r="AG766" s="293"/>
      <c r="AN766" s="222"/>
      <c r="AO766" s="222"/>
      <c r="AP766" s="222"/>
      <c r="AQ766" s="222"/>
      <c r="AR766" s="222"/>
      <c r="AS766" s="222"/>
      <c r="AT766" s="222"/>
      <c r="AU766" s="222"/>
    </row>
    <row r="767" spans="27:64" ht="12.95" customHeight="1">
      <c r="AA767" s="222"/>
      <c r="AB767" s="222"/>
      <c r="AC767" s="222"/>
      <c r="AD767" s="222"/>
      <c r="AE767" s="222"/>
      <c r="AG767" s="293"/>
      <c r="AN767" s="222"/>
      <c r="AO767" s="222"/>
      <c r="AP767" s="222"/>
      <c r="AQ767" s="222"/>
      <c r="AR767" s="222"/>
      <c r="AS767" s="222"/>
      <c r="AT767" s="222"/>
      <c r="AU767" s="222"/>
    </row>
    <row r="768" spans="27:64" ht="12.95" customHeight="1">
      <c r="AA768" s="222"/>
      <c r="AB768" s="222"/>
      <c r="AC768" s="222"/>
      <c r="AD768" s="222"/>
      <c r="AE768" s="222"/>
      <c r="AG768" s="293"/>
      <c r="AN768" s="222"/>
      <c r="AO768" s="222"/>
      <c r="AP768" s="222"/>
      <c r="AQ768" s="222"/>
      <c r="AR768" s="222"/>
      <c r="AS768" s="222"/>
      <c r="AT768" s="222"/>
      <c r="AU768" s="222"/>
    </row>
    <row r="769" spans="27:48" ht="12.95" customHeight="1">
      <c r="AA769" s="222"/>
      <c r="AB769" s="222"/>
      <c r="AC769" s="222"/>
      <c r="AD769" s="222"/>
      <c r="AE769" s="222"/>
      <c r="AG769" s="293"/>
      <c r="AN769" s="222"/>
      <c r="AO769" s="222"/>
      <c r="AP769" s="222"/>
      <c r="AQ769" s="222"/>
      <c r="AR769" s="222"/>
      <c r="AS769" s="222"/>
      <c r="AT769" s="222"/>
      <c r="AU769" s="222"/>
    </row>
    <row r="770" spans="27:48" ht="12.95" customHeight="1">
      <c r="AA770" s="222"/>
      <c r="AB770" s="222"/>
      <c r="AC770" s="222"/>
      <c r="AD770" s="222"/>
      <c r="AE770" s="222"/>
      <c r="AG770" s="293"/>
      <c r="AN770" s="222"/>
      <c r="AO770" s="222"/>
      <c r="AP770" s="222"/>
      <c r="AQ770" s="222"/>
      <c r="AR770" s="222"/>
      <c r="AS770" s="222"/>
      <c r="AT770" s="222"/>
      <c r="AU770" s="222"/>
      <c r="AV770" s="222"/>
    </row>
    <row r="771" spans="27:48" ht="12.95" customHeight="1">
      <c r="AA771" s="222"/>
      <c r="AB771" s="222"/>
      <c r="AC771" s="222"/>
      <c r="AD771" s="222"/>
      <c r="AE771" s="222"/>
      <c r="AG771" s="293"/>
      <c r="AN771" s="222"/>
      <c r="AO771" s="222"/>
      <c r="AP771" s="222"/>
      <c r="AQ771" s="222"/>
      <c r="AR771" s="222"/>
      <c r="AS771" s="222"/>
      <c r="AT771" s="222"/>
      <c r="AU771" s="222"/>
    </row>
    <row r="772" spans="27:48" ht="12.95" customHeight="1">
      <c r="AA772" s="222"/>
      <c r="AB772" s="222"/>
      <c r="AC772" s="222"/>
      <c r="AD772" s="222"/>
      <c r="AE772" s="222"/>
      <c r="AG772" s="293"/>
      <c r="AN772" s="222"/>
      <c r="AO772" s="222"/>
      <c r="AP772" s="222"/>
      <c r="AQ772" s="222"/>
      <c r="AR772" s="222"/>
      <c r="AS772" s="222"/>
      <c r="AT772" s="222"/>
      <c r="AU772" s="222"/>
    </row>
    <row r="773" spans="27:48" ht="12.95" customHeight="1">
      <c r="AA773" s="222"/>
      <c r="AB773" s="222"/>
      <c r="AC773" s="222"/>
      <c r="AD773" s="222"/>
      <c r="AE773" s="222"/>
      <c r="AG773" s="293"/>
      <c r="AN773" s="222"/>
      <c r="AO773" s="222"/>
      <c r="AP773" s="222"/>
      <c r="AQ773" s="222"/>
      <c r="AR773" s="222"/>
      <c r="AS773" s="222"/>
      <c r="AT773" s="222"/>
      <c r="AU773" s="222"/>
    </row>
    <row r="774" spans="27:48" ht="12.95" customHeight="1">
      <c r="AA774" s="222"/>
      <c r="AB774" s="222"/>
      <c r="AC774" s="222"/>
      <c r="AD774" s="222"/>
      <c r="AE774" s="222"/>
      <c r="AG774" s="293"/>
      <c r="AN774" s="222"/>
      <c r="AO774" s="222"/>
      <c r="AP774" s="222"/>
      <c r="AQ774" s="222"/>
      <c r="AR774" s="222"/>
      <c r="AS774" s="222"/>
      <c r="AT774" s="222"/>
      <c r="AU774" s="222"/>
    </row>
    <row r="775" spans="27:48" ht="12.95" customHeight="1">
      <c r="AA775" s="222"/>
      <c r="AB775" s="222"/>
      <c r="AC775" s="222"/>
      <c r="AD775" s="222"/>
      <c r="AE775" s="222"/>
      <c r="AG775" s="293"/>
      <c r="AN775" s="222"/>
      <c r="AO775" s="222"/>
      <c r="AP775" s="222"/>
      <c r="AQ775" s="222"/>
      <c r="AR775" s="222"/>
      <c r="AS775" s="222"/>
      <c r="AT775" s="222"/>
      <c r="AU775" s="222"/>
    </row>
    <row r="776" spans="27:48" ht="12.95" customHeight="1">
      <c r="AA776" s="222"/>
      <c r="AB776" s="222"/>
      <c r="AC776" s="222"/>
      <c r="AD776" s="222"/>
      <c r="AE776" s="222"/>
      <c r="AG776" s="293"/>
      <c r="AN776" s="222"/>
      <c r="AO776" s="222"/>
      <c r="AP776" s="222"/>
      <c r="AQ776" s="222"/>
      <c r="AR776" s="222"/>
      <c r="AS776" s="222"/>
      <c r="AT776" s="222"/>
      <c r="AU776" s="222"/>
    </row>
    <row r="777" spans="27:48" ht="12.95" customHeight="1">
      <c r="AA777" s="222"/>
      <c r="AB777" s="222"/>
      <c r="AC777" s="222"/>
      <c r="AD777" s="222"/>
      <c r="AE777" s="222"/>
      <c r="AG777" s="293"/>
      <c r="AN777" s="222"/>
      <c r="AO777" s="222"/>
      <c r="AP777" s="222"/>
      <c r="AQ777" s="222"/>
      <c r="AR777" s="222"/>
      <c r="AS777" s="222"/>
      <c r="AT777" s="222"/>
      <c r="AU777" s="222"/>
    </row>
    <row r="778" spans="27:48" ht="12.95" customHeight="1">
      <c r="AA778" s="222"/>
      <c r="AB778" s="222"/>
      <c r="AC778" s="222"/>
      <c r="AD778" s="222"/>
      <c r="AE778" s="222"/>
      <c r="AG778" s="293"/>
      <c r="AN778" s="222"/>
      <c r="AO778" s="222"/>
      <c r="AP778" s="222"/>
      <c r="AQ778" s="222"/>
      <c r="AR778" s="222"/>
      <c r="AS778" s="222"/>
      <c r="AT778" s="222"/>
      <c r="AU778" s="222"/>
    </row>
    <row r="779" spans="27:48" ht="12.95" customHeight="1">
      <c r="AA779" s="222"/>
      <c r="AB779" s="222"/>
      <c r="AC779" s="222"/>
      <c r="AD779" s="222"/>
      <c r="AE779" s="222"/>
      <c r="AG779" s="293"/>
      <c r="AN779" s="222"/>
      <c r="AO779" s="222"/>
      <c r="AP779" s="222"/>
      <c r="AQ779" s="222"/>
      <c r="AR779" s="222"/>
      <c r="AS779" s="222"/>
      <c r="AT779" s="222"/>
      <c r="AU779" s="222"/>
    </row>
    <row r="780" spans="27:48" ht="12.95" customHeight="1">
      <c r="AA780" s="222"/>
      <c r="AB780" s="222"/>
      <c r="AC780" s="222"/>
      <c r="AD780" s="222"/>
      <c r="AE780" s="222"/>
      <c r="AG780" s="293"/>
      <c r="AN780" s="222"/>
      <c r="AO780" s="222"/>
      <c r="AP780" s="222"/>
      <c r="AQ780" s="222"/>
      <c r="AR780" s="222"/>
      <c r="AS780" s="222"/>
      <c r="AT780" s="222"/>
      <c r="AU780" s="222"/>
    </row>
    <row r="781" spans="27:48" ht="12.95" customHeight="1">
      <c r="AA781" s="222"/>
      <c r="AB781" s="222"/>
      <c r="AC781" s="222"/>
      <c r="AD781" s="222"/>
      <c r="AE781" s="222"/>
      <c r="AG781" s="293"/>
      <c r="AN781" s="222"/>
      <c r="AO781" s="222"/>
      <c r="AP781" s="222"/>
      <c r="AQ781" s="222"/>
      <c r="AR781" s="222"/>
      <c r="AS781" s="222"/>
      <c r="AT781" s="222"/>
      <c r="AU781" s="222"/>
    </row>
    <row r="782" spans="27:48" ht="12.95" customHeight="1">
      <c r="AA782" s="222"/>
      <c r="AB782" s="222"/>
      <c r="AC782" s="222"/>
      <c r="AD782" s="222"/>
      <c r="AE782" s="222"/>
      <c r="AG782" s="293"/>
      <c r="AN782" s="222"/>
      <c r="AO782" s="222"/>
      <c r="AP782" s="222"/>
      <c r="AQ782" s="222"/>
      <c r="AR782" s="222"/>
      <c r="AS782" s="222"/>
      <c r="AT782" s="222"/>
      <c r="AU782" s="222"/>
    </row>
    <row r="783" spans="27:48" ht="12.95" customHeight="1">
      <c r="AA783" s="222"/>
      <c r="AB783" s="222"/>
      <c r="AC783" s="222"/>
      <c r="AD783" s="222"/>
      <c r="AE783" s="222"/>
      <c r="AG783" s="293"/>
      <c r="AN783" s="222"/>
      <c r="AO783" s="222"/>
      <c r="AP783" s="222"/>
      <c r="AQ783" s="222"/>
      <c r="AR783" s="222"/>
      <c r="AS783" s="222"/>
      <c r="AT783" s="222"/>
      <c r="AU783" s="222"/>
    </row>
    <row r="784" spans="27:48" ht="12.95" customHeight="1">
      <c r="AA784" s="222"/>
      <c r="AB784" s="222"/>
      <c r="AC784" s="222"/>
      <c r="AD784" s="222"/>
      <c r="AE784" s="222"/>
      <c r="AG784" s="293"/>
      <c r="AN784" s="222"/>
      <c r="AO784" s="222"/>
      <c r="AP784" s="222"/>
      <c r="AQ784" s="222"/>
      <c r="AR784" s="222"/>
      <c r="AS784" s="222"/>
      <c r="AT784" s="222"/>
      <c r="AU784" s="222"/>
    </row>
    <row r="785" spans="27:47" ht="12.95" customHeight="1">
      <c r="AA785" s="222"/>
      <c r="AB785" s="222"/>
      <c r="AC785" s="222"/>
      <c r="AD785" s="222"/>
      <c r="AE785" s="222"/>
      <c r="AG785" s="293"/>
      <c r="AN785" s="222"/>
      <c r="AO785" s="222"/>
      <c r="AP785" s="222"/>
      <c r="AQ785" s="222"/>
      <c r="AR785" s="222"/>
      <c r="AS785" s="222"/>
      <c r="AT785" s="222"/>
      <c r="AU785" s="222"/>
    </row>
    <row r="786" spans="27:47" ht="12.95" customHeight="1">
      <c r="AA786" s="222"/>
      <c r="AB786" s="222"/>
      <c r="AC786" s="222"/>
      <c r="AD786" s="222"/>
      <c r="AE786" s="222"/>
      <c r="AG786" s="293"/>
      <c r="AN786" s="222"/>
      <c r="AO786" s="222"/>
      <c r="AP786" s="222"/>
      <c r="AQ786" s="222"/>
      <c r="AR786" s="222"/>
      <c r="AS786" s="222"/>
      <c r="AT786" s="222"/>
      <c r="AU786" s="222"/>
    </row>
    <row r="787" spans="27:47" ht="12.95" customHeight="1">
      <c r="AA787" s="222"/>
      <c r="AB787" s="222"/>
      <c r="AC787" s="222"/>
      <c r="AD787" s="222"/>
      <c r="AE787" s="222"/>
      <c r="AG787" s="293"/>
      <c r="AN787" s="222"/>
      <c r="AO787" s="222"/>
      <c r="AP787" s="222"/>
      <c r="AQ787" s="222"/>
      <c r="AR787" s="222"/>
      <c r="AS787" s="222"/>
      <c r="AT787" s="222"/>
      <c r="AU787" s="222"/>
    </row>
    <row r="788" spans="27:47" ht="12.95" customHeight="1">
      <c r="AA788" s="222"/>
      <c r="AB788" s="222"/>
      <c r="AC788" s="222"/>
      <c r="AD788" s="222"/>
      <c r="AE788" s="222"/>
      <c r="AG788" s="293"/>
      <c r="AN788" s="222"/>
      <c r="AO788" s="222"/>
      <c r="AP788" s="222"/>
      <c r="AQ788" s="222"/>
      <c r="AR788" s="222"/>
      <c r="AS788" s="222"/>
      <c r="AT788" s="222"/>
      <c r="AU788" s="222"/>
    </row>
    <row r="789" spans="27:47" ht="12.95" customHeight="1">
      <c r="AA789" s="222"/>
      <c r="AB789" s="222"/>
      <c r="AC789" s="222"/>
      <c r="AD789" s="222"/>
      <c r="AE789" s="222"/>
      <c r="AG789" s="293"/>
      <c r="AN789" s="222"/>
      <c r="AO789" s="222"/>
      <c r="AP789" s="222"/>
      <c r="AQ789" s="222"/>
      <c r="AR789" s="222"/>
      <c r="AS789" s="222"/>
      <c r="AT789" s="222"/>
      <c r="AU789" s="222"/>
    </row>
    <row r="790" spans="27:47" ht="12.95" customHeight="1">
      <c r="AA790" s="222"/>
      <c r="AB790" s="222"/>
      <c r="AC790" s="222"/>
      <c r="AD790" s="222"/>
      <c r="AE790" s="222"/>
      <c r="AG790" s="293"/>
      <c r="AN790" s="222"/>
      <c r="AO790" s="222"/>
      <c r="AP790" s="222"/>
      <c r="AQ790" s="222"/>
      <c r="AR790" s="222"/>
      <c r="AS790" s="222"/>
      <c r="AT790" s="222"/>
      <c r="AU790" s="222"/>
    </row>
    <row r="791" spans="27:47" ht="12.95" customHeight="1">
      <c r="AA791" s="222"/>
      <c r="AB791" s="222"/>
      <c r="AC791" s="222"/>
      <c r="AD791" s="222"/>
      <c r="AE791" s="222"/>
      <c r="AG791" s="293"/>
      <c r="AN791" s="222"/>
      <c r="AO791" s="222"/>
      <c r="AP791" s="222"/>
      <c r="AQ791" s="222"/>
      <c r="AR791" s="222"/>
      <c r="AS791" s="222"/>
      <c r="AT791" s="222"/>
      <c r="AU791" s="222"/>
    </row>
    <row r="792" spans="27:47" ht="12.95" customHeight="1">
      <c r="AA792" s="222"/>
      <c r="AB792" s="222"/>
      <c r="AC792" s="222"/>
      <c r="AD792" s="222"/>
      <c r="AE792" s="222"/>
      <c r="AG792" s="293"/>
      <c r="AN792" s="222"/>
      <c r="AO792" s="222"/>
      <c r="AP792" s="222"/>
      <c r="AQ792" s="222"/>
      <c r="AR792" s="222"/>
      <c r="AS792" s="222"/>
      <c r="AT792" s="222"/>
      <c r="AU792" s="222"/>
    </row>
    <row r="793" spans="27:47" ht="12.95" customHeight="1">
      <c r="AA793" s="222"/>
      <c r="AB793" s="222"/>
      <c r="AC793" s="222"/>
      <c r="AD793" s="222"/>
      <c r="AE793" s="222"/>
      <c r="AG793" s="293"/>
      <c r="AN793" s="222"/>
      <c r="AO793" s="222"/>
      <c r="AP793" s="222"/>
      <c r="AQ793" s="222"/>
      <c r="AR793" s="222"/>
      <c r="AS793" s="222"/>
      <c r="AT793" s="222"/>
      <c r="AU793" s="222"/>
    </row>
    <row r="794" spans="27:47" ht="12.95" customHeight="1">
      <c r="AA794" s="222"/>
      <c r="AB794" s="222"/>
      <c r="AC794" s="222"/>
      <c r="AD794" s="222"/>
      <c r="AE794" s="222"/>
      <c r="AG794" s="293"/>
      <c r="AN794" s="222"/>
      <c r="AO794" s="222"/>
      <c r="AP794" s="222"/>
      <c r="AQ794" s="222"/>
      <c r="AR794" s="222"/>
      <c r="AS794" s="222"/>
      <c r="AT794" s="222"/>
      <c r="AU794" s="222"/>
    </row>
    <row r="795" spans="27:47" ht="12.95" customHeight="1">
      <c r="AA795" s="222"/>
      <c r="AB795" s="222"/>
      <c r="AC795" s="222"/>
      <c r="AD795" s="222"/>
      <c r="AE795" s="222"/>
      <c r="AG795" s="293"/>
      <c r="AN795" s="222"/>
      <c r="AO795" s="222"/>
      <c r="AP795" s="222"/>
      <c r="AQ795" s="222"/>
      <c r="AR795" s="222"/>
      <c r="AS795" s="222"/>
      <c r="AT795" s="222"/>
      <c r="AU795" s="222"/>
    </row>
    <row r="796" spans="27:47" ht="12.95" customHeight="1">
      <c r="AA796" s="222"/>
      <c r="AB796" s="222"/>
      <c r="AC796" s="222"/>
      <c r="AD796" s="222"/>
      <c r="AE796" s="222"/>
      <c r="AG796" s="293"/>
      <c r="AN796" s="222"/>
      <c r="AO796" s="222"/>
      <c r="AP796" s="222"/>
      <c r="AQ796" s="222"/>
      <c r="AR796" s="222"/>
      <c r="AS796" s="222"/>
      <c r="AT796" s="222"/>
      <c r="AU796" s="222"/>
    </row>
    <row r="797" spans="27:47" ht="12.95" customHeight="1">
      <c r="AA797" s="222"/>
      <c r="AB797" s="222"/>
      <c r="AC797" s="222"/>
      <c r="AD797" s="222"/>
      <c r="AE797" s="222"/>
      <c r="AG797" s="293"/>
      <c r="AN797" s="222"/>
      <c r="AO797" s="222"/>
      <c r="AP797" s="222"/>
      <c r="AQ797" s="222"/>
      <c r="AR797" s="222"/>
      <c r="AS797" s="222"/>
      <c r="AT797" s="222"/>
      <c r="AU797" s="222"/>
    </row>
    <row r="798" spans="27:47" ht="12.95" customHeight="1">
      <c r="AA798" s="222"/>
      <c r="AB798" s="222"/>
      <c r="AC798" s="222"/>
      <c r="AD798" s="222"/>
      <c r="AE798" s="222"/>
      <c r="AG798" s="293"/>
      <c r="AN798" s="222"/>
      <c r="AO798" s="222"/>
      <c r="AP798" s="222"/>
      <c r="AQ798" s="222"/>
      <c r="AR798" s="222"/>
      <c r="AS798" s="222"/>
      <c r="AT798" s="222"/>
      <c r="AU798" s="222"/>
    </row>
    <row r="799" spans="27:47" ht="12.95" customHeight="1">
      <c r="AA799" s="222"/>
      <c r="AB799" s="222"/>
      <c r="AC799" s="222"/>
      <c r="AD799" s="222"/>
      <c r="AE799" s="222"/>
      <c r="AG799" s="293"/>
      <c r="AN799" s="222"/>
      <c r="AO799" s="222"/>
      <c r="AP799" s="222"/>
      <c r="AQ799" s="222"/>
      <c r="AR799" s="222"/>
      <c r="AS799" s="222"/>
      <c r="AT799" s="222"/>
      <c r="AU799" s="222"/>
    </row>
    <row r="800" spans="27:47" ht="12.95" customHeight="1">
      <c r="AA800" s="222"/>
      <c r="AB800" s="222"/>
      <c r="AC800" s="222"/>
      <c r="AD800" s="222"/>
      <c r="AE800" s="222"/>
      <c r="AG800" s="293"/>
      <c r="AN800" s="222"/>
      <c r="AO800" s="222"/>
      <c r="AP800" s="222"/>
      <c r="AQ800" s="222"/>
      <c r="AR800" s="222"/>
      <c r="AS800" s="222"/>
      <c r="AT800" s="222"/>
      <c r="AU800" s="222"/>
    </row>
    <row r="801" spans="27:64" ht="12.95" customHeight="1">
      <c r="AA801" s="222"/>
      <c r="AB801" s="222"/>
      <c r="AC801" s="222"/>
      <c r="AD801" s="222"/>
      <c r="AE801" s="222"/>
      <c r="AG801" s="293"/>
      <c r="AN801" s="222"/>
      <c r="AO801" s="222"/>
      <c r="AP801" s="222"/>
      <c r="AQ801" s="222"/>
      <c r="AR801" s="222"/>
      <c r="AS801" s="222"/>
      <c r="AT801" s="222"/>
      <c r="AU801" s="222"/>
    </row>
    <row r="802" spans="27:64" ht="12.95" customHeight="1">
      <c r="AA802" s="222"/>
      <c r="AB802" s="222"/>
      <c r="AC802" s="222"/>
      <c r="AD802" s="222"/>
      <c r="AE802" s="222"/>
      <c r="AG802" s="293"/>
      <c r="AN802" s="222"/>
      <c r="AO802" s="222"/>
      <c r="AP802" s="222"/>
      <c r="AQ802" s="222"/>
      <c r="AR802" s="222"/>
      <c r="AS802" s="222"/>
      <c r="AT802" s="222"/>
      <c r="AU802" s="222"/>
    </row>
    <row r="803" spans="27:64" ht="12.95" customHeight="1">
      <c r="AA803" s="222"/>
      <c r="AB803" s="222"/>
      <c r="AC803" s="222"/>
      <c r="AD803" s="222"/>
      <c r="AE803" s="222"/>
      <c r="AG803" s="293"/>
      <c r="AN803" s="222"/>
      <c r="AO803" s="222"/>
      <c r="AP803" s="222"/>
      <c r="AQ803" s="222"/>
      <c r="AR803" s="222"/>
      <c r="AS803" s="222"/>
      <c r="AT803" s="222"/>
      <c r="AU803" s="222"/>
    </row>
    <row r="804" spans="27:64" ht="12.95" customHeight="1">
      <c r="AA804" s="222"/>
      <c r="AB804" s="222"/>
      <c r="AC804" s="222"/>
      <c r="AD804" s="222"/>
      <c r="AE804" s="222"/>
      <c r="AG804" s="293"/>
      <c r="AN804" s="222"/>
      <c r="AO804" s="222"/>
      <c r="AP804" s="222"/>
      <c r="AQ804" s="222"/>
      <c r="AR804" s="222"/>
      <c r="AS804" s="222"/>
      <c r="AT804" s="222"/>
      <c r="AU804" s="222"/>
    </row>
    <row r="805" spans="27:64" ht="12.95" customHeight="1">
      <c r="AA805" s="222"/>
      <c r="AB805" s="222"/>
      <c r="AC805" s="222"/>
      <c r="AD805" s="222"/>
      <c r="AE805" s="222"/>
      <c r="AG805" s="293"/>
      <c r="AN805" s="222"/>
      <c r="AO805" s="222"/>
      <c r="AP805" s="222"/>
      <c r="AQ805" s="222"/>
      <c r="AR805" s="222"/>
      <c r="AS805" s="222"/>
      <c r="AT805" s="222"/>
      <c r="AU805" s="222"/>
    </row>
    <row r="806" spans="27:64" ht="12.95" customHeight="1">
      <c r="AA806" s="222"/>
      <c r="AB806" s="222"/>
      <c r="AC806" s="222"/>
      <c r="AD806" s="222"/>
      <c r="AE806" s="222"/>
      <c r="AG806" s="293"/>
      <c r="AN806" s="222"/>
      <c r="AO806" s="222"/>
      <c r="AP806" s="222"/>
      <c r="AQ806" s="222"/>
      <c r="AR806" s="222"/>
      <c r="AS806" s="222"/>
      <c r="AT806" s="222"/>
      <c r="AU806" s="222"/>
    </row>
    <row r="807" spans="27:64" ht="12.95" customHeight="1">
      <c r="AA807" s="222"/>
      <c r="AB807" s="222"/>
      <c r="AC807" s="222"/>
      <c r="AD807" s="222"/>
      <c r="AE807" s="222"/>
      <c r="AG807" s="293"/>
      <c r="AN807" s="222"/>
      <c r="AO807" s="222"/>
      <c r="AP807" s="222"/>
      <c r="AQ807" s="222"/>
      <c r="AR807" s="222"/>
      <c r="AS807" s="222"/>
      <c r="AT807" s="222"/>
      <c r="AU807" s="222"/>
    </row>
    <row r="808" spans="27:64" ht="12.95" customHeight="1">
      <c r="AA808" s="222"/>
      <c r="AB808" s="222"/>
      <c r="AC808" s="222"/>
      <c r="AD808" s="222"/>
      <c r="AE808" s="222"/>
      <c r="AG808" s="293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</row>
    <row r="809" spans="27:64" ht="12.95" customHeight="1">
      <c r="AA809" s="222"/>
      <c r="AB809" s="222"/>
      <c r="AC809" s="222"/>
      <c r="AD809" s="222"/>
      <c r="AE809" s="222"/>
      <c r="AG809" s="293"/>
      <c r="AN809" s="222"/>
      <c r="AO809" s="222"/>
      <c r="AP809" s="222"/>
      <c r="AQ809" s="222"/>
      <c r="AR809" s="222"/>
      <c r="AS809" s="222"/>
      <c r="AT809" s="222"/>
      <c r="AU809" s="222"/>
      <c r="AV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</row>
    <row r="810" spans="27:64" ht="12.95" customHeight="1">
      <c r="AA810" s="222"/>
      <c r="AB810" s="222"/>
      <c r="AC810" s="222"/>
      <c r="AD810" s="222"/>
      <c r="AE810" s="222"/>
      <c r="AG810" s="293"/>
      <c r="AN810" s="222"/>
      <c r="AO810" s="222"/>
      <c r="AP810" s="222"/>
      <c r="AQ810" s="222"/>
      <c r="AR810" s="222"/>
      <c r="AS810" s="222"/>
      <c r="AT810" s="222"/>
      <c r="AU810" s="222"/>
    </row>
    <row r="811" spans="27:64" ht="12.95" customHeight="1">
      <c r="AA811" s="222"/>
      <c r="AB811" s="222"/>
      <c r="AC811" s="222"/>
      <c r="AD811" s="222"/>
      <c r="AE811" s="222"/>
      <c r="AG811" s="293"/>
      <c r="AN811" s="222"/>
      <c r="AO811" s="222"/>
      <c r="AP811" s="222"/>
      <c r="AQ811" s="222"/>
      <c r="AR811" s="222"/>
      <c r="AS811" s="222"/>
      <c r="AT811" s="222"/>
      <c r="AU811" s="222"/>
    </row>
    <row r="812" spans="27:64" ht="12.95" customHeight="1">
      <c r="AA812" s="222"/>
      <c r="AB812" s="222"/>
      <c r="AC812" s="222"/>
      <c r="AD812" s="222"/>
      <c r="AE812" s="222"/>
      <c r="AG812" s="293"/>
      <c r="AN812" s="222"/>
      <c r="AO812" s="222"/>
      <c r="AP812" s="222"/>
      <c r="AQ812" s="222"/>
      <c r="AR812" s="222"/>
      <c r="AS812" s="222"/>
      <c r="AT812" s="222"/>
      <c r="AU812" s="222"/>
    </row>
    <row r="813" spans="27:64" ht="12.95" customHeight="1">
      <c r="AA813" s="222"/>
      <c r="AB813" s="222"/>
      <c r="AC813" s="222"/>
      <c r="AD813" s="222"/>
      <c r="AE813" s="222"/>
      <c r="AG813" s="293"/>
      <c r="AN813" s="222"/>
      <c r="AO813" s="222"/>
      <c r="AP813" s="222"/>
      <c r="AQ813" s="222"/>
      <c r="AR813" s="222"/>
      <c r="AS813" s="222"/>
      <c r="AT813" s="222"/>
      <c r="AU813" s="222"/>
    </row>
    <row r="814" spans="27:64" ht="12.95" customHeight="1">
      <c r="AA814" s="222"/>
      <c r="AB814" s="222"/>
      <c r="AC814" s="222"/>
      <c r="AD814" s="222"/>
      <c r="AE814" s="222"/>
      <c r="AG814" s="293"/>
      <c r="AN814" s="222"/>
      <c r="AO814" s="222"/>
      <c r="AP814" s="222"/>
      <c r="AQ814" s="222"/>
      <c r="AR814" s="222"/>
      <c r="AS814" s="222"/>
      <c r="AT814" s="222"/>
      <c r="AU814" s="222"/>
    </row>
    <row r="815" spans="27:64" ht="12.95" customHeight="1">
      <c r="AA815" s="222"/>
      <c r="AB815" s="222"/>
      <c r="AC815" s="222"/>
      <c r="AD815" s="222"/>
      <c r="AE815" s="222"/>
      <c r="AG815" s="293"/>
      <c r="AN815" s="222"/>
      <c r="AO815" s="222"/>
      <c r="AP815" s="222"/>
      <c r="AQ815" s="222"/>
      <c r="AR815" s="222"/>
      <c r="AS815" s="222"/>
      <c r="AT815" s="222"/>
      <c r="AU815" s="222"/>
    </row>
    <row r="816" spans="27:64" ht="12.95" customHeight="1">
      <c r="AA816" s="222"/>
      <c r="AB816" s="222"/>
      <c r="AC816" s="222"/>
      <c r="AD816" s="222"/>
      <c r="AE816" s="222"/>
      <c r="AG816" s="293"/>
      <c r="AN816" s="222"/>
      <c r="AO816" s="222"/>
      <c r="AP816" s="222"/>
      <c r="AQ816" s="222"/>
      <c r="AR816" s="222"/>
      <c r="AS816" s="222"/>
      <c r="AT816" s="222"/>
      <c r="AU816" s="222"/>
    </row>
    <row r="817" spans="27:50" ht="12.95" customHeight="1">
      <c r="AA817" s="222"/>
      <c r="AB817" s="222"/>
      <c r="AC817" s="222"/>
      <c r="AD817" s="222"/>
      <c r="AE817" s="222"/>
      <c r="AG817" s="293"/>
      <c r="AN817" s="222"/>
      <c r="AO817" s="222"/>
      <c r="AP817" s="222"/>
      <c r="AQ817" s="222"/>
      <c r="AR817" s="222"/>
      <c r="AS817" s="222"/>
      <c r="AT817" s="222"/>
      <c r="AU817" s="222"/>
    </row>
    <row r="818" spans="27:50" ht="12.95" customHeight="1">
      <c r="AA818" s="222"/>
      <c r="AB818" s="222"/>
      <c r="AC818" s="222"/>
      <c r="AD818" s="222"/>
      <c r="AE818" s="222"/>
      <c r="AG818" s="293"/>
      <c r="AN818" s="222"/>
      <c r="AO818" s="222"/>
      <c r="AP818" s="222"/>
      <c r="AQ818" s="222"/>
      <c r="AR818" s="222"/>
      <c r="AS818" s="222"/>
      <c r="AT818" s="222"/>
      <c r="AU818" s="222"/>
    </row>
    <row r="819" spans="27:50" ht="12.95" customHeight="1">
      <c r="AA819" s="222"/>
      <c r="AB819" s="222"/>
      <c r="AC819" s="222"/>
      <c r="AD819" s="222"/>
      <c r="AE819" s="222"/>
      <c r="AG819" s="293"/>
      <c r="AN819" s="222"/>
      <c r="AO819" s="222"/>
      <c r="AP819" s="222"/>
      <c r="AQ819" s="222"/>
      <c r="AR819" s="222"/>
      <c r="AS819" s="222"/>
      <c r="AT819" s="222"/>
      <c r="AU819" s="222"/>
    </row>
    <row r="820" spans="27:50" ht="12.95" customHeight="1">
      <c r="AA820" s="222"/>
      <c r="AB820" s="222"/>
      <c r="AC820" s="222"/>
      <c r="AD820" s="222"/>
      <c r="AE820" s="222"/>
      <c r="AG820" s="293"/>
      <c r="AN820" s="222"/>
      <c r="AO820" s="222"/>
      <c r="AP820" s="222"/>
      <c r="AQ820" s="222"/>
      <c r="AR820" s="222"/>
      <c r="AS820" s="222"/>
      <c r="AT820" s="222"/>
      <c r="AU820" s="222"/>
      <c r="AV820" s="222"/>
      <c r="AX820" s="222"/>
    </row>
    <row r="821" spans="27:50" ht="12.95" customHeight="1">
      <c r="AA821" s="222"/>
      <c r="AB821" s="222"/>
      <c r="AC821" s="222"/>
      <c r="AD821" s="222"/>
      <c r="AE821" s="222"/>
      <c r="AG821" s="293"/>
      <c r="AN821" s="222"/>
      <c r="AO821" s="222"/>
      <c r="AP821" s="222"/>
      <c r="AQ821" s="222"/>
      <c r="AR821" s="222"/>
      <c r="AS821" s="222"/>
      <c r="AT821" s="222"/>
      <c r="AU821" s="222"/>
    </row>
    <row r="822" spans="27:50" ht="12.95" customHeight="1">
      <c r="AA822" s="222"/>
      <c r="AB822" s="222"/>
      <c r="AC822" s="222"/>
      <c r="AD822" s="222"/>
      <c r="AE822" s="222"/>
      <c r="AG822" s="293"/>
      <c r="AN822" s="222"/>
      <c r="AO822" s="222"/>
      <c r="AP822" s="222"/>
      <c r="AQ822" s="222"/>
      <c r="AR822" s="222"/>
      <c r="AS822" s="222"/>
      <c r="AT822" s="222"/>
      <c r="AU822" s="222"/>
    </row>
    <row r="823" spans="27:50" ht="12.95" customHeight="1">
      <c r="AA823" s="222"/>
      <c r="AB823" s="222"/>
      <c r="AC823" s="222"/>
      <c r="AD823" s="222"/>
      <c r="AE823" s="222"/>
      <c r="AG823" s="293"/>
      <c r="AN823" s="222"/>
      <c r="AO823" s="222"/>
      <c r="AP823" s="222"/>
      <c r="AQ823" s="222"/>
      <c r="AR823" s="222"/>
      <c r="AS823" s="222"/>
      <c r="AT823" s="222"/>
      <c r="AU823" s="222"/>
    </row>
    <row r="824" spans="27:50" ht="12.95" customHeight="1">
      <c r="AA824" s="222"/>
      <c r="AB824" s="222"/>
      <c r="AC824" s="222"/>
      <c r="AD824" s="222"/>
      <c r="AE824" s="222"/>
      <c r="AG824" s="293"/>
      <c r="AN824" s="222"/>
      <c r="AO824" s="222"/>
      <c r="AP824" s="222"/>
      <c r="AQ824" s="222"/>
      <c r="AR824" s="222"/>
      <c r="AS824" s="222"/>
      <c r="AT824" s="222"/>
      <c r="AU824" s="222"/>
    </row>
    <row r="825" spans="27:50" ht="12.95" customHeight="1">
      <c r="AA825" s="222"/>
      <c r="AB825" s="222"/>
      <c r="AC825" s="222"/>
      <c r="AD825" s="222"/>
      <c r="AE825" s="222"/>
      <c r="AG825" s="293"/>
      <c r="AN825" s="222"/>
      <c r="AO825" s="222"/>
      <c r="AP825" s="222"/>
      <c r="AQ825" s="222"/>
      <c r="AR825" s="222"/>
      <c r="AS825" s="222"/>
      <c r="AT825" s="222"/>
      <c r="AU825" s="222"/>
    </row>
    <row r="826" spans="27:50" ht="12.95" customHeight="1">
      <c r="AA826" s="222"/>
      <c r="AB826" s="222"/>
      <c r="AC826" s="222"/>
      <c r="AD826" s="222"/>
      <c r="AE826" s="222"/>
      <c r="AG826" s="293"/>
      <c r="AN826" s="222"/>
      <c r="AO826" s="222"/>
      <c r="AP826" s="222"/>
      <c r="AQ826" s="222"/>
      <c r="AR826" s="222"/>
      <c r="AS826" s="222"/>
      <c r="AT826" s="222"/>
      <c r="AU826" s="222"/>
    </row>
    <row r="827" spans="27:50" ht="12.95" customHeight="1">
      <c r="AA827" s="222"/>
      <c r="AB827" s="222"/>
      <c r="AC827" s="222"/>
      <c r="AD827" s="222"/>
      <c r="AE827" s="222"/>
      <c r="AG827" s="293"/>
      <c r="AN827" s="222"/>
      <c r="AO827" s="222"/>
      <c r="AP827" s="222"/>
      <c r="AQ827" s="222"/>
      <c r="AR827" s="222"/>
      <c r="AS827" s="222"/>
      <c r="AT827" s="222"/>
      <c r="AU827" s="222"/>
    </row>
    <row r="828" spans="27:50" ht="12.95" customHeight="1">
      <c r="AA828" s="222"/>
      <c r="AB828" s="222"/>
      <c r="AC828" s="222"/>
      <c r="AD828" s="222"/>
      <c r="AE828" s="222"/>
      <c r="AG828" s="293"/>
      <c r="AN828" s="222"/>
      <c r="AO828" s="222"/>
      <c r="AP828" s="222"/>
      <c r="AQ828" s="222"/>
      <c r="AR828" s="222"/>
      <c r="AS828" s="222"/>
      <c r="AT828" s="222"/>
      <c r="AU828" s="222"/>
    </row>
    <row r="829" spans="27:50" ht="12.95" customHeight="1">
      <c r="AA829" s="222"/>
      <c r="AB829" s="222"/>
      <c r="AC829" s="222"/>
      <c r="AD829" s="222"/>
      <c r="AE829" s="222"/>
      <c r="AG829" s="293"/>
      <c r="AN829" s="222"/>
      <c r="AO829" s="222"/>
      <c r="AP829" s="222"/>
      <c r="AQ829" s="222"/>
      <c r="AR829" s="222"/>
      <c r="AS829" s="222"/>
      <c r="AT829" s="222"/>
      <c r="AU829" s="222"/>
    </row>
    <row r="830" spans="27:50" ht="12.95" customHeight="1">
      <c r="AA830" s="222"/>
      <c r="AB830" s="222"/>
      <c r="AC830" s="222"/>
      <c r="AD830" s="222"/>
      <c r="AE830" s="222"/>
      <c r="AG830" s="293"/>
      <c r="AN830" s="222"/>
      <c r="AO830" s="222"/>
      <c r="AP830" s="222"/>
      <c r="AQ830" s="222"/>
      <c r="AR830" s="222"/>
      <c r="AS830" s="222"/>
      <c r="AT830" s="222"/>
      <c r="AU830" s="222"/>
    </row>
    <row r="831" spans="27:50" ht="12.95" customHeight="1">
      <c r="AA831" s="222"/>
      <c r="AB831" s="222"/>
      <c r="AC831" s="222"/>
      <c r="AD831" s="222"/>
      <c r="AE831" s="222"/>
      <c r="AG831" s="293"/>
      <c r="AN831" s="222"/>
      <c r="AO831" s="222"/>
      <c r="AP831" s="222"/>
      <c r="AQ831" s="222"/>
      <c r="AR831" s="222"/>
      <c r="AS831" s="222"/>
      <c r="AT831" s="222"/>
      <c r="AU831" s="222"/>
    </row>
    <row r="832" spans="27:50" ht="12.95" customHeight="1">
      <c r="AA832" s="222"/>
      <c r="AB832" s="222"/>
      <c r="AC832" s="222"/>
      <c r="AD832" s="222"/>
      <c r="AE832" s="222"/>
      <c r="AG832" s="293"/>
      <c r="AN832" s="222"/>
      <c r="AO832" s="222"/>
      <c r="AP832" s="222"/>
      <c r="AQ832" s="222"/>
      <c r="AR832" s="222"/>
      <c r="AS832" s="222"/>
      <c r="AT832" s="222"/>
      <c r="AU832" s="222"/>
    </row>
    <row r="833" spans="27:47" ht="12.95" customHeight="1">
      <c r="AA833" s="222"/>
      <c r="AB833" s="222"/>
      <c r="AC833" s="222"/>
      <c r="AD833" s="222"/>
      <c r="AE833" s="222"/>
      <c r="AG833" s="293"/>
      <c r="AN833" s="222"/>
      <c r="AO833" s="222"/>
      <c r="AP833" s="222"/>
      <c r="AQ833" s="222"/>
      <c r="AR833" s="222"/>
      <c r="AS833" s="222"/>
      <c r="AT833" s="222"/>
      <c r="AU833" s="222"/>
    </row>
    <row r="834" spans="27:47" ht="12.95" customHeight="1">
      <c r="AA834" s="222"/>
      <c r="AB834" s="222"/>
      <c r="AC834" s="222"/>
      <c r="AD834" s="222"/>
      <c r="AE834" s="222"/>
      <c r="AG834" s="293"/>
      <c r="AN834" s="222"/>
      <c r="AO834" s="222"/>
      <c r="AP834" s="222"/>
      <c r="AQ834" s="222"/>
      <c r="AR834" s="222"/>
      <c r="AS834" s="222"/>
      <c r="AT834" s="222"/>
      <c r="AU834" s="222"/>
    </row>
    <row r="835" spans="27:47" ht="12.95" customHeight="1">
      <c r="AA835" s="222"/>
      <c r="AB835" s="222"/>
      <c r="AC835" s="222"/>
      <c r="AD835" s="222"/>
      <c r="AE835" s="222"/>
      <c r="AG835" s="293"/>
      <c r="AN835" s="222"/>
      <c r="AO835" s="222"/>
      <c r="AP835" s="222"/>
      <c r="AQ835" s="222"/>
      <c r="AR835" s="222"/>
      <c r="AS835" s="222"/>
      <c r="AT835" s="222"/>
      <c r="AU835" s="222"/>
    </row>
    <row r="836" spans="27:47" ht="12.95" customHeight="1">
      <c r="AA836" s="222"/>
      <c r="AB836" s="222"/>
      <c r="AC836" s="222"/>
      <c r="AD836" s="222"/>
      <c r="AE836" s="222"/>
      <c r="AG836" s="293"/>
      <c r="AN836" s="222"/>
      <c r="AO836" s="222"/>
      <c r="AP836" s="222"/>
      <c r="AQ836" s="222"/>
      <c r="AR836" s="222"/>
      <c r="AS836" s="222"/>
      <c r="AT836" s="222"/>
      <c r="AU836" s="222"/>
    </row>
    <row r="837" spans="27:47" ht="12.95" customHeight="1">
      <c r="AA837" s="222"/>
      <c r="AB837" s="222"/>
      <c r="AC837" s="222"/>
      <c r="AD837" s="222"/>
      <c r="AE837" s="222"/>
      <c r="AG837" s="293"/>
      <c r="AN837" s="222"/>
      <c r="AO837" s="222"/>
      <c r="AP837" s="222"/>
      <c r="AQ837" s="222"/>
      <c r="AR837" s="222"/>
      <c r="AS837" s="222"/>
      <c r="AT837" s="222"/>
      <c r="AU837" s="222"/>
    </row>
    <row r="838" spans="27:47" ht="12.95" customHeight="1">
      <c r="AA838" s="222"/>
      <c r="AB838" s="222"/>
      <c r="AC838" s="222"/>
      <c r="AD838" s="222"/>
      <c r="AE838" s="222"/>
      <c r="AG838" s="293"/>
      <c r="AN838" s="222"/>
      <c r="AO838" s="222"/>
      <c r="AP838" s="222"/>
      <c r="AQ838" s="222"/>
      <c r="AR838" s="222"/>
      <c r="AS838" s="222"/>
      <c r="AT838" s="222"/>
      <c r="AU838" s="222"/>
    </row>
    <row r="839" spans="27:47" ht="12.95" customHeight="1">
      <c r="AA839" s="222"/>
      <c r="AB839" s="222"/>
      <c r="AC839" s="222"/>
      <c r="AD839" s="222"/>
      <c r="AE839" s="222"/>
      <c r="AG839" s="293"/>
      <c r="AN839" s="222"/>
      <c r="AO839" s="222"/>
      <c r="AP839" s="222"/>
      <c r="AQ839" s="222"/>
      <c r="AR839" s="222"/>
      <c r="AS839" s="222"/>
      <c r="AT839" s="222"/>
      <c r="AU839" s="222"/>
    </row>
    <row r="840" spans="27:47" ht="12.95" customHeight="1">
      <c r="AA840" s="222"/>
      <c r="AB840" s="222"/>
      <c r="AC840" s="222"/>
      <c r="AD840" s="222"/>
      <c r="AE840" s="222"/>
      <c r="AG840" s="293"/>
      <c r="AN840" s="222"/>
      <c r="AO840" s="222"/>
      <c r="AP840" s="222"/>
      <c r="AQ840" s="222"/>
      <c r="AR840" s="222"/>
      <c r="AS840" s="222"/>
      <c r="AT840" s="222"/>
      <c r="AU840" s="222"/>
    </row>
    <row r="841" spans="27:47" ht="12.95" customHeight="1">
      <c r="AA841" s="222"/>
      <c r="AB841" s="222"/>
      <c r="AC841" s="222"/>
      <c r="AD841" s="222"/>
      <c r="AE841" s="222"/>
      <c r="AG841" s="293"/>
      <c r="AN841" s="222"/>
      <c r="AO841" s="222"/>
      <c r="AP841" s="222"/>
      <c r="AQ841" s="222"/>
      <c r="AR841" s="222"/>
      <c r="AS841" s="222"/>
      <c r="AT841" s="222"/>
      <c r="AU841" s="222"/>
    </row>
    <row r="842" spans="27:47" ht="12.95" customHeight="1">
      <c r="AA842" s="222"/>
      <c r="AB842" s="222"/>
      <c r="AC842" s="222"/>
      <c r="AD842" s="222"/>
      <c r="AE842" s="222"/>
      <c r="AG842" s="293"/>
      <c r="AN842" s="222"/>
      <c r="AO842" s="222"/>
      <c r="AP842" s="222"/>
      <c r="AQ842" s="222"/>
      <c r="AR842" s="222"/>
      <c r="AS842" s="222"/>
      <c r="AT842" s="222"/>
      <c r="AU842" s="222"/>
    </row>
    <row r="843" spans="27:47" ht="12.95" customHeight="1">
      <c r="AA843" s="222"/>
      <c r="AB843" s="222"/>
      <c r="AC843" s="222"/>
      <c r="AD843" s="222"/>
      <c r="AE843" s="222"/>
      <c r="AG843" s="293"/>
      <c r="AN843" s="222"/>
      <c r="AO843" s="222"/>
      <c r="AP843" s="222"/>
      <c r="AQ843" s="222"/>
      <c r="AR843" s="222"/>
      <c r="AS843" s="222"/>
      <c r="AT843" s="222"/>
      <c r="AU843" s="222"/>
    </row>
    <row r="844" spans="27:47" ht="12.95" customHeight="1">
      <c r="AA844" s="222"/>
      <c r="AB844" s="222"/>
      <c r="AC844" s="222"/>
      <c r="AD844" s="222"/>
      <c r="AE844" s="222"/>
      <c r="AG844" s="293"/>
      <c r="AN844" s="222"/>
      <c r="AO844" s="222"/>
      <c r="AP844" s="222"/>
      <c r="AQ844" s="222"/>
      <c r="AR844" s="222"/>
      <c r="AS844" s="222"/>
      <c r="AT844" s="222"/>
      <c r="AU844" s="222"/>
    </row>
    <row r="845" spans="27:47" ht="12.95" customHeight="1">
      <c r="AA845" s="222"/>
      <c r="AB845" s="222"/>
      <c r="AC845" s="222"/>
      <c r="AD845" s="222"/>
      <c r="AE845" s="222"/>
      <c r="AG845" s="293"/>
      <c r="AN845" s="222"/>
      <c r="AO845" s="222"/>
      <c r="AP845" s="222"/>
      <c r="AQ845" s="222"/>
      <c r="AR845" s="222"/>
      <c r="AS845" s="222"/>
      <c r="AT845" s="222"/>
      <c r="AU845" s="222"/>
    </row>
    <row r="846" spans="27:47" ht="12.95" customHeight="1">
      <c r="AA846" s="222"/>
      <c r="AB846" s="222"/>
      <c r="AC846" s="222"/>
      <c r="AD846" s="222"/>
      <c r="AE846" s="222"/>
      <c r="AG846" s="293"/>
      <c r="AN846" s="222"/>
      <c r="AO846" s="222"/>
      <c r="AP846" s="222"/>
      <c r="AQ846" s="222"/>
      <c r="AR846" s="222"/>
      <c r="AS846" s="222"/>
      <c r="AT846" s="222"/>
      <c r="AU846" s="222"/>
    </row>
    <row r="847" spans="27:47" ht="12.95" customHeight="1">
      <c r="AA847" s="222"/>
      <c r="AB847" s="222"/>
      <c r="AC847" s="222"/>
      <c r="AD847" s="222"/>
      <c r="AE847" s="222"/>
      <c r="AG847" s="293"/>
      <c r="AN847" s="222"/>
      <c r="AO847" s="222"/>
      <c r="AP847" s="222"/>
      <c r="AQ847" s="222"/>
      <c r="AR847" s="222"/>
      <c r="AS847" s="222"/>
      <c r="AT847" s="222"/>
      <c r="AU847" s="222"/>
    </row>
    <row r="848" spans="27:47" ht="12.95" customHeight="1">
      <c r="AA848" s="222"/>
      <c r="AB848" s="222"/>
      <c r="AC848" s="222"/>
      <c r="AD848" s="222"/>
      <c r="AE848" s="222"/>
      <c r="AG848" s="293"/>
      <c r="AN848" s="222"/>
      <c r="AO848" s="222"/>
      <c r="AP848" s="222"/>
      <c r="AQ848" s="222"/>
      <c r="AR848" s="222"/>
      <c r="AS848" s="222"/>
      <c r="AT848" s="222"/>
      <c r="AU848" s="222"/>
    </row>
    <row r="849" spans="27:47" ht="12.95" customHeight="1">
      <c r="AA849" s="222"/>
      <c r="AB849" s="222"/>
      <c r="AC849" s="222"/>
      <c r="AD849" s="222"/>
      <c r="AE849" s="222"/>
      <c r="AG849" s="293"/>
      <c r="AN849" s="222"/>
      <c r="AO849" s="222"/>
      <c r="AP849" s="222"/>
      <c r="AQ849" s="222"/>
      <c r="AR849" s="222"/>
      <c r="AS849" s="222"/>
      <c r="AT849" s="222"/>
      <c r="AU849" s="222"/>
    </row>
    <row r="850" spans="27:47" ht="12.95" customHeight="1">
      <c r="AA850" s="222"/>
      <c r="AB850" s="222"/>
      <c r="AC850" s="222"/>
      <c r="AD850" s="222"/>
      <c r="AE850" s="222"/>
      <c r="AG850" s="293"/>
      <c r="AN850" s="222"/>
      <c r="AO850" s="222"/>
      <c r="AP850" s="222"/>
      <c r="AQ850" s="222"/>
      <c r="AR850" s="222"/>
      <c r="AS850" s="222"/>
      <c r="AT850" s="222"/>
      <c r="AU850" s="222"/>
    </row>
    <row r="851" spans="27:47" ht="12.95" customHeight="1">
      <c r="AA851" s="222"/>
      <c r="AB851" s="222"/>
      <c r="AC851" s="222"/>
      <c r="AD851" s="222"/>
      <c r="AE851" s="222"/>
      <c r="AG851" s="293"/>
      <c r="AN851" s="222"/>
      <c r="AO851" s="222"/>
      <c r="AP851" s="222"/>
      <c r="AQ851" s="222"/>
      <c r="AR851" s="222"/>
      <c r="AS851" s="222"/>
      <c r="AT851" s="222"/>
      <c r="AU851" s="222"/>
    </row>
    <row r="852" spans="27:47" ht="12.95" customHeight="1">
      <c r="AA852" s="222"/>
      <c r="AB852" s="222"/>
      <c r="AC852" s="222"/>
      <c r="AD852" s="222"/>
      <c r="AE852" s="222"/>
      <c r="AG852" s="293"/>
      <c r="AN852" s="222"/>
      <c r="AO852" s="222"/>
      <c r="AP852" s="222"/>
      <c r="AQ852" s="222"/>
      <c r="AR852" s="222"/>
      <c r="AS852" s="222"/>
      <c r="AT852" s="222"/>
      <c r="AU852" s="222"/>
    </row>
    <row r="853" spans="27:47" ht="12.95" customHeight="1">
      <c r="AA853" s="222"/>
      <c r="AB853" s="222"/>
      <c r="AC853" s="222"/>
      <c r="AD853" s="222"/>
      <c r="AE853" s="222"/>
      <c r="AG853" s="293"/>
      <c r="AN853" s="222"/>
      <c r="AO853" s="222"/>
      <c r="AP853" s="222"/>
      <c r="AQ853" s="222"/>
      <c r="AR853" s="222"/>
      <c r="AS853" s="222"/>
      <c r="AT853" s="222"/>
      <c r="AU853" s="222"/>
    </row>
    <row r="854" spans="27:47" ht="12.95" customHeight="1">
      <c r="AA854" s="222"/>
      <c r="AB854" s="222"/>
      <c r="AC854" s="222"/>
      <c r="AD854" s="222"/>
      <c r="AE854" s="222"/>
      <c r="AG854" s="293"/>
      <c r="AN854" s="222"/>
      <c r="AO854" s="222"/>
      <c r="AP854" s="222"/>
      <c r="AQ854" s="222"/>
      <c r="AR854" s="222"/>
      <c r="AS854" s="222"/>
      <c r="AT854" s="222"/>
      <c r="AU854" s="222"/>
    </row>
    <row r="855" spans="27:47" ht="12.95" customHeight="1">
      <c r="AA855" s="222"/>
      <c r="AB855" s="222"/>
      <c r="AC855" s="222"/>
      <c r="AD855" s="222"/>
      <c r="AE855" s="222"/>
      <c r="AG855" s="293"/>
      <c r="AN855" s="222"/>
      <c r="AO855" s="222"/>
      <c r="AP855" s="222"/>
      <c r="AQ855" s="222"/>
      <c r="AR855" s="222"/>
      <c r="AS855" s="222"/>
      <c r="AT855" s="222"/>
      <c r="AU855" s="222"/>
    </row>
    <row r="856" spans="27:47" ht="12.95" customHeight="1">
      <c r="AA856" s="222"/>
      <c r="AB856" s="222"/>
      <c r="AC856" s="222"/>
      <c r="AD856" s="222"/>
      <c r="AE856" s="222"/>
      <c r="AG856" s="293"/>
      <c r="AN856" s="222"/>
      <c r="AO856" s="222"/>
      <c r="AP856" s="222"/>
      <c r="AQ856" s="222"/>
      <c r="AR856" s="222"/>
      <c r="AS856" s="222"/>
      <c r="AT856" s="222"/>
      <c r="AU856" s="222"/>
    </row>
    <row r="857" spans="27:47" ht="12.95" customHeight="1">
      <c r="AA857" s="222"/>
      <c r="AB857" s="222"/>
      <c r="AC857" s="222"/>
      <c r="AD857" s="222"/>
      <c r="AE857" s="222"/>
      <c r="AG857" s="293"/>
      <c r="AN857" s="222"/>
      <c r="AO857" s="222"/>
      <c r="AP857" s="222"/>
      <c r="AQ857" s="222"/>
      <c r="AR857" s="222"/>
      <c r="AS857" s="222"/>
      <c r="AT857" s="222"/>
      <c r="AU857" s="222"/>
    </row>
    <row r="858" spans="27:47" ht="12.95" customHeight="1">
      <c r="AA858" s="222"/>
      <c r="AB858" s="222"/>
      <c r="AC858" s="222"/>
      <c r="AD858" s="222"/>
      <c r="AE858" s="222"/>
      <c r="AG858" s="293"/>
      <c r="AN858" s="222"/>
      <c r="AO858" s="222"/>
      <c r="AP858" s="222"/>
      <c r="AQ858" s="222"/>
      <c r="AR858" s="222"/>
      <c r="AS858" s="222"/>
      <c r="AT858" s="222"/>
      <c r="AU858" s="222"/>
    </row>
    <row r="859" spans="27:47" ht="12.95" customHeight="1">
      <c r="AA859" s="222"/>
      <c r="AB859" s="222"/>
      <c r="AC859" s="222"/>
      <c r="AD859" s="222"/>
      <c r="AE859" s="222"/>
      <c r="AG859" s="293"/>
      <c r="AN859" s="222"/>
      <c r="AO859" s="222"/>
      <c r="AP859" s="222"/>
      <c r="AQ859" s="222"/>
      <c r="AR859" s="222"/>
      <c r="AS859" s="222"/>
      <c r="AT859" s="222"/>
      <c r="AU859" s="222"/>
    </row>
    <row r="860" spans="27:47" ht="12.95" customHeight="1">
      <c r="AA860" s="222"/>
      <c r="AB860" s="222"/>
      <c r="AC860" s="222"/>
      <c r="AD860" s="222"/>
      <c r="AE860" s="222"/>
      <c r="AG860" s="293"/>
      <c r="AN860" s="222"/>
      <c r="AO860" s="222"/>
      <c r="AP860" s="222"/>
      <c r="AQ860" s="222"/>
      <c r="AR860" s="222"/>
      <c r="AS860" s="222"/>
      <c r="AT860" s="222"/>
      <c r="AU860" s="222"/>
    </row>
    <row r="861" spans="27:47" ht="12.95" customHeight="1">
      <c r="AA861" s="222"/>
      <c r="AB861" s="222"/>
      <c r="AC861" s="222"/>
      <c r="AD861" s="222"/>
      <c r="AE861" s="222"/>
      <c r="AG861" s="293"/>
      <c r="AN861" s="222"/>
      <c r="AO861" s="222"/>
      <c r="AP861" s="222"/>
      <c r="AQ861" s="222"/>
      <c r="AR861" s="222"/>
      <c r="AS861" s="222"/>
      <c r="AT861" s="222"/>
      <c r="AU861" s="222"/>
    </row>
    <row r="862" spans="27:47" ht="12.95" customHeight="1">
      <c r="AA862" s="222"/>
      <c r="AB862" s="222"/>
      <c r="AC862" s="222"/>
      <c r="AD862" s="222"/>
      <c r="AE862" s="222"/>
      <c r="AG862" s="293"/>
      <c r="AN862" s="222"/>
      <c r="AO862" s="222"/>
      <c r="AP862" s="222"/>
      <c r="AQ862" s="222"/>
      <c r="AR862" s="222"/>
      <c r="AS862" s="222"/>
      <c r="AT862" s="222"/>
      <c r="AU862" s="222"/>
    </row>
    <row r="863" spans="27:47" ht="12.95" customHeight="1">
      <c r="AA863" s="222"/>
      <c r="AB863" s="222"/>
      <c r="AC863" s="222"/>
      <c r="AD863" s="222"/>
      <c r="AE863" s="222"/>
      <c r="AG863" s="293"/>
      <c r="AN863" s="222"/>
      <c r="AO863" s="222"/>
      <c r="AP863" s="222"/>
      <c r="AQ863" s="222"/>
      <c r="AR863" s="222"/>
      <c r="AS863" s="222"/>
      <c r="AT863" s="222"/>
      <c r="AU863" s="222"/>
    </row>
    <row r="864" spans="27:47" ht="12.95" customHeight="1">
      <c r="AA864" s="222"/>
      <c r="AB864" s="222"/>
      <c r="AC864" s="222"/>
      <c r="AD864" s="222"/>
      <c r="AE864" s="222"/>
      <c r="AG864" s="293"/>
      <c r="AN864" s="222"/>
      <c r="AO864" s="222"/>
      <c r="AP864" s="222"/>
      <c r="AQ864" s="222"/>
      <c r="AR864" s="222"/>
      <c r="AS864" s="222"/>
      <c r="AT864" s="222"/>
      <c r="AU864" s="222"/>
    </row>
    <row r="865" spans="27:48" ht="12.95" customHeight="1">
      <c r="AA865" s="222"/>
      <c r="AB865" s="222"/>
      <c r="AC865" s="222"/>
      <c r="AD865" s="222"/>
      <c r="AE865" s="222"/>
      <c r="AG865" s="293"/>
      <c r="AN865" s="222"/>
      <c r="AO865" s="222"/>
      <c r="AP865" s="222"/>
      <c r="AQ865" s="222"/>
      <c r="AR865" s="222"/>
      <c r="AS865" s="222"/>
      <c r="AT865" s="222"/>
      <c r="AU865" s="222"/>
    </row>
    <row r="866" spans="27:48" ht="12.95" customHeight="1">
      <c r="AA866" s="222"/>
      <c r="AB866" s="222"/>
      <c r="AC866" s="222"/>
      <c r="AD866" s="222"/>
      <c r="AE866" s="222"/>
      <c r="AG866" s="293"/>
      <c r="AN866" s="222"/>
      <c r="AO866" s="222"/>
      <c r="AP866" s="222"/>
      <c r="AQ866" s="222"/>
      <c r="AR866" s="222"/>
      <c r="AS866" s="222"/>
      <c r="AT866" s="222"/>
      <c r="AU866" s="222"/>
    </row>
    <row r="867" spans="27:48" ht="12.95" customHeight="1">
      <c r="AA867" s="222"/>
      <c r="AB867" s="222"/>
      <c r="AC867" s="222"/>
      <c r="AD867" s="222"/>
      <c r="AE867" s="222"/>
      <c r="AG867" s="293"/>
      <c r="AN867" s="222"/>
      <c r="AO867" s="222"/>
      <c r="AP867" s="222"/>
      <c r="AQ867" s="222"/>
      <c r="AR867" s="222"/>
      <c r="AS867" s="222"/>
      <c r="AT867" s="222"/>
      <c r="AU867" s="222"/>
    </row>
    <row r="868" spans="27:48" ht="12.95" customHeight="1">
      <c r="AA868" s="222"/>
      <c r="AB868" s="222"/>
      <c r="AC868" s="222"/>
      <c r="AD868" s="222"/>
      <c r="AE868" s="222"/>
      <c r="AG868" s="293"/>
      <c r="AN868" s="222"/>
      <c r="AO868" s="222"/>
      <c r="AP868" s="222"/>
      <c r="AQ868" s="222"/>
      <c r="AR868" s="222"/>
      <c r="AS868" s="222"/>
      <c r="AT868" s="222"/>
      <c r="AU868" s="222"/>
    </row>
    <row r="869" spans="27:48" ht="12.95" customHeight="1">
      <c r="AA869" s="222"/>
      <c r="AB869" s="222"/>
      <c r="AC869" s="222"/>
      <c r="AD869" s="222"/>
      <c r="AE869" s="222"/>
      <c r="AG869" s="293"/>
      <c r="AN869" s="222"/>
      <c r="AO869" s="222"/>
      <c r="AP869" s="222"/>
      <c r="AQ869" s="222"/>
      <c r="AR869" s="222"/>
      <c r="AS869" s="222"/>
      <c r="AT869" s="222"/>
      <c r="AU869" s="222"/>
    </row>
    <row r="870" spans="27:48" ht="12.95" customHeight="1">
      <c r="AA870" s="222"/>
      <c r="AB870" s="222"/>
      <c r="AC870" s="222"/>
      <c r="AD870" s="222"/>
      <c r="AE870" s="222"/>
      <c r="AG870" s="293"/>
      <c r="AN870" s="222"/>
      <c r="AO870" s="222"/>
      <c r="AP870" s="222"/>
      <c r="AQ870" s="222"/>
      <c r="AR870" s="222"/>
      <c r="AS870" s="222"/>
      <c r="AT870" s="222"/>
      <c r="AU870" s="222"/>
    </row>
    <row r="871" spans="27:48" ht="12.95" customHeight="1">
      <c r="AA871" s="222"/>
      <c r="AB871" s="222"/>
      <c r="AC871" s="222"/>
      <c r="AD871" s="222"/>
      <c r="AE871" s="222"/>
      <c r="AG871" s="293"/>
      <c r="AN871" s="222"/>
      <c r="AO871" s="222"/>
      <c r="AP871" s="222"/>
      <c r="AQ871" s="222"/>
      <c r="AR871" s="222"/>
      <c r="AS871" s="222"/>
      <c r="AT871" s="222"/>
      <c r="AU871" s="222"/>
    </row>
    <row r="872" spans="27:48" ht="12.95" customHeight="1">
      <c r="AA872" s="222"/>
      <c r="AB872" s="222"/>
      <c r="AC872" s="222"/>
      <c r="AD872" s="222"/>
      <c r="AE872" s="222"/>
      <c r="AG872" s="293"/>
      <c r="AN872" s="222"/>
      <c r="AO872" s="222"/>
      <c r="AP872" s="222"/>
      <c r="AQ872" s="222"/>
      <c r="AR872" s="222"/>
      <c r="AS872" s="222"/>
      <c r="AT872" s="222"/>
      <c r="AU872" s="222"/>
    </row>
    <row r="873" spans="27:48" ht="12.95" customHeight="1">
      <c r="AA873" s="222"/>
      <c r="AB873" s="222"/>
      <c r="AC873" s="222"/>
      <c r="AD873" s="222"/>
      <c r="AE873" s="222"/>
      <c r="AG873" s="293"/>
      <c r="AN873" s="222"/>
      <c r="AO873" s="222"/>
      <c r="AP873" s="222"/>
      <c r="AQ873" s="222"/>
      <c r="AR873" s="222"/>
      <c r="AS873" s="222"/>
      <c r="AT873" s="222"/>
      <c r="AU873" s="222"/>
    </row>
    <row r="874" spans="27:48" ht="12.95" customHeight="1">
      <c r="AA874" s="222"/>
      <c r="AB874" s="222"/>
      <c r="AC874" s="222"/>
      <c r="AD874" s="222"/>
      <c r="AE874" s="222"/>
      <c r="AG874" s="293"/>
      <c r="AN874" s="222"/>
      <c r="AO874" s="222"/>
      <c r="AP874" s="222"/>
      <c r="AQ874" s="222"/>
      <c r="AR874" s="222"/>
      <c r="AS874" s="222"/>
      <c r="AT874" s="222"/>
      <c r="AU874" s="222"/>
    </row>
    <row r="875" spans="27:48" ht="12.95" customHeight="1">
      <c r="AA875" s="222"/>
      <c r="AB875" s="222"/>
      <c r="AC875" s="222"/>
      <c r="AD875" s="222"/>
      <c r="AE875" s="222"/>
      <c r="AG875" s="293"/>
      <c r="AN875" s="222"/>
      <c r="AO875" s="222"/>
      <c r="AP875" s="222"/>
      <c r="AQ875" s="222"/>
      <c r="AR875" s="222"/>
      <c r="AS875" s="222"/>
      <c r="AT875" s="222"/>
      <c r="AU875" s="222"/>
      <c r="AV875" s="222"/>
    </row>
    <row r="876" spans="27:48" ht="12.95" customHeight="1">
      <c r="AA876" s="222"/>
      <c r="AB876" s="222"/>
      <c r="AC876" s="222"/>
      <c r="AD876" s="222"/>
      <c r="AE876" s="222"/>
      <c r="AG876" s="293"/>
      <c r="AN876" s="222"/>
      <c r="AO876" s="222"/>
      <c r="AP876" s="222"/>
      <c r="AQ876" s="222"/>
      <c r="AR876" s="222"/>
      <c r="AS876" s="222"/>
      <c r="AT876" s="222"/>
      <c r="AU876" s="222"/>
    </row>
    <row r="877" spans="27:48" ht="12.95" customHeight="1">
      <c r="AA877" s="222"/>
      <c r="AB877" s="222"/>
      <c r="AC877" s="222"/>
      <c r="AD877" s="222"/>
      <c r="AE877" s="222"/>
      <c r="AG877" s="293"/>
      <c r="AN877" s="222"/>
      <c r="AO877" s="222"/>
      <c r="AP877" s="222"/>
      <c r="AQ877" s="222"/>
      <c r="AR877" s="222"/>
      <c r="AS877" s="222"/>
      <c r="AT877" s="222"/>
      <c r="AU877" s="222"/>
    </row>
    <row r="878" spans="27:48" ht="12.95" customHeight="1">
      <c r="AA878" s="222"/>
      <c r="AB878" s="222"/>
      <c r="AC878" s="222"/>
      <c r="AD878" s="222"/>
      <c r="AE878" s="222"/>
      <c r="AG878" s="293"/>
      <c r="AN878" s="222"/>
      <c r="AO878" s="222"/>
      <c r="AP878" s="222"/>
      <c r="AQ878" s="222"/>
      <c r="AR878" s="222"/>
      <c r="AS878" s="222"/>
      <c r="AT878" s="222"/>
      <c r="AU878" s="222"/>
    </row>
    <row r="879" spans="27:48" ht="12.95" customHeight="1">
      <c r="AA879" s="222"/>
      <c r="AB879" s="222"/>
      <c r="AC879" s="222"/>
      <c r="AD879" s="222"/>
      <c r="AE879" s="222"/>
      <c r="AG879" s="293"/>
      <c r="AN879" s="222"/>
      <c r="AO879" s="222"/>
      <c r="AP879" s="222"/>
      <c r="AQ879" s="222"/>
      <c r="AR879" s="222"/>
      <c r="AS879" s="222"/>
      <c r="AT879" s="222"/>
      <c r="AU879" s="222"/>
    </row>
    <row r="880" spans="27:48" ht="12.95" customHeight="1">
      <c r="AA880" s="222"/>
      <c r="AB880" s="222"/>
      <c r="AC880" s="222"/>
      <c r="AD880" s="222"/>
      <c r="AE880" s="222"/>
      <c r="AG880" s="293"/>
      <c r="AN880" s="222"/>
      <c r="AO880" s="222"/>
      <c r="AP880" s="222"/>
      <c r="AQ880" s="222"/>
      <c r="AR880" s="222"/>
      <c r="AS880" s="222"/>
      <c r="AT880" s="222"/>
      <c r="AU880" s="222"/>
    </row>
    <row r="881" spans="27:64" ht="12.95" customHeight="1">
      <c r="AA881" s="222"/>
      <c r="AB881" s="222"/>
      <c r="AC881" s="222"/>
      <c r="AD881" s="222"/>
      <c r="AE881" s="222"/>
      <c r="AG881" s="293"/>
      <c r="AN881" s="222"/>
      <c r="AO881" s="222"/>
      <c r="AP881" s="222"/>
      <c r="AQ881" s="222"/>
      <c r="AR881" s="222"/>
      <c r="AS881" s="222"/>
      <c r="AT881" s="222"/>
      <c r="AU881" s="222"/>
    </row>
    <row r="882" spans="27:64" ht="12.95" customHeight="1">
      <c r="AA882" s="222"/>
      <c r="AB882" s="222"/>
      <c r="AC882" s="222"/>
      <c r="AD882" s="222"/>
      <c r="AE882" s="222"/>
      <c r="AG882" s="293"/>
      <c r="AN882" s="222"/>
      <c r="AO882" s="222"/>
      <c r="AP882" s="222"/>
      <c r="AQ882" s="222"/>
      <c r="AR882" s="222"/>
      <c r="AS882" s="222"/>
      <c r="AT882" s="222"/>
      <c r="AU882" s="222"/>
    </row>
    <row r="883" spans="27:64" ht="12.95" customHeight="1">
      <c r="AA883" s="222"/>
      <c r="AB883" s="222"/>
      <c r="AC883" s="222"/>
      <c r="AD883" s="222"/>
      <c r="AE883" s="222"/>
      <c r="AG883" s="293"/>
      <c r="AN883" s="222"/>
      <c r="AO883" s="222"/>
      <c r="AP883" s="222"/>
      <c r="AQ883" s="222"/>
      <c r="AR883" s="222"/>
      <c r="AS883" s="222"/>
      <c r="AT883" s="222"/>
      <c r="AU883" s="222"/>
    </row>
    <row r="884" spans="27:64" ht="12.95" customHeight="1">
      <c r="AA884" s="222"/>
      <c r="AB884" s="222"/>
      <c r="AC884" s="222"/>
      <c r="AD884" s="222"/>
      <c r="AE884" s="222"/>
      <c r="AG884" s="293"/>
      <c r="AN884" s="222"/>
      <c r="AO884" s="222"/>
      <c r="AP884" s="222"/>
      <c r="AQ884" s="222"/>
      <c r="AR884" s="222"/>
      <c r="AS884" s="222"/>
      <c r="AT884" s="222"/>
      <c r="AU884" s="222"/>
    </row>
    <row r="885" spans="27:64" ht="12.95" customHeight="1">
      <c r="AA885" s="222"/>
      <c r="AB885" s="222"/>
      <c r="AC885" s="222"/>
      <c r="AD885" s="222"/>
      <c r="AE885" s="222"/>
      <c r="AG885" s="293"/>
      <c r="AN885" s="222"/>
      <c r="AO885" s="222"/>
      <c r="AP885" s="222"/>
      <c r="AQ885" s="222"/>
      <c r="AR885" s="222"/>
      <c r="AS885" s="222"/>
      <c r="AT885" s="222"/>
      <c r="AU885" s="222"/>
    </row>
    <row r="886" spans="27:64" ht="12.95" customHeight="1">
      <c r="AA886" s="222"/>
      <c r="AB886" s="222"/>
      <c r="AC886" s="222"/>
      <c r="AD886" s="222"/>
      <c r="AE886" s="222"/>
      <c r="AG886" s="293"/>
      <c r="AN886" s="222"/>
      <c r="AO886" s="222"/>
      <c r="AP886" s="222"/>
      <c r="AQ886" s="222"/>
      <c r="AR886" s="222"/>
      <c r="AS886" s="222"/>
      <c r="AT886" s="222"/>
      <c r="AU886" s="222"/>
    </row>
    <row r="887" spans="27:64" ht="12.95" customHeight="1">
      <c r="AA887" s="222"/>
      <c r="AB887" s="222"/>
      <c r="AC887" s="222"/>
      <c r="AD887" s="222"/>
      <c r="AE887" s="222"/>
      <c r="AG887" s="293"/>
      <c r="AN887" s="222"/>
      <c r="AO887" s="222"/>
      <c r="AP887" s="222"/>
      <c r="AQ887" s="222"/>
      <c r="AR887" s="222"/>
      <c r="AS887" s="222"/>
      <c r="AT887" s="222"/>
      <c r="AU887" s="222"/>
    </row>
    <row r="888" spans="27:64" ht="12.95" customHeight="1">
      <c r="AA888" s="222"/>
      <c r="AB888" s="222"/>
      <c r="AC888" s="222"/>
      <c r="AD888" s="222"/>
      <c r="AE888" s="222"/>
      <c r="AG888" s="293"/>
      <c r="AN888" s="222"/>
      <c r="AO888" s="222"/>
      <c r="AP888" s="222"/>
      <c r="AQ888" s="222"/>
      <c r="AR888" s="222"/>
      <c r="AS888" s="222"/>
      <c r="AT888" s="222"/>
      <c r="AU888" s="222"/>
    </row>
    <row r="889" spans="27:64" ht="12.95" customHeight="1">
      <c r="AA889" s="222"/>
      <c r="AB889" s="222"/>
      <c r="AC889" s="222"/>
      <c r="AD889" s="222"/>
      <c r="AE889" s="222"/>
      <c r="AG889" s="293"/>
      <c r="AN889" s="222"/>
      <c r="AO889" s="222"/>
      <c r="AP889" s="222"/>
      <c r="AQ889" s="222"/>
      <c r="AR889" s="222"/>
      <c r="AS889" s="222"/>
      <c r="AT889" s="222"/>
      <c r="AU889" s="222"/>
    </row>
    <row r="890" spans="27:64" ht="12.95" customHeight="1">
      <c r="AA890" s="222"/>
      <c r="AB890" s="222"/>
      <c r="AC890" s="222"/>
      <c r="AD890" s="222"/>
      <c r="AE890" s="222"/>
      <c r="AG890" s="293"/>
      <c r="AN890" s="222"/>
      <c r="AO890" s="222"/>
      <c r="AP890" s="222"/>
      <c r="AQ890" s="222"/>
      <c r="AR890" s="222"/>
      <c r="AS890" s="222"/>
      <c r="AT890" s="222"/>
      <c r="AU890" s="222"/>
      <c r="AV890" s="222"/>
      <c r="AW890" s="222"/>
      <c r="AX890" s="222"/>
      <c r="AY890" s="222"/>
      <c r="AZ890" s="222"/>
      <c r="BA890" s="222"/>
      <c r="BB890" s="222"/>
      <c r="BC890" s="222"/>
      <c r="BD890" s="222"/>
      <c r="BE890" s="222"/>
      <c r="BF890" s="222"/>
      <c r="BG890" s="222"/>
      <c r="BH890" s="222"/>
      <c r="BI890" s="222"/>
      <c r="BJ890" s="222"/>
      <c r="BK890" s="222"/>
      <c r="BL890" s="222"/>
    </row>
    <row r="891" spans="27:64" ht="12.95" customHeight="1">
      <c r="AA891" s="222"/>
      <c r="AB891" s="222"/>
      <c r="AC891" s="222"/>
      <c r="AD891" s="222"/>
      <c r="AE891" s="222"/>
      <c r="AG891" s="293"/>
      <c r="AN891" s="222"/>
      <c r="AO891" s="222"/>
      <c r="AP891" s="222"/>
      <c r="AQ891" s="222"/>
      <c r="AR891" s="222"/>
      <c r="AS891" s="222"/>
      <c r="AT891" s="222"/>
      <c r="AU891" s="222"/>
    </row>
    <row r="892" spans="27:64" ht="12.95" customHeight="1">
      <c r="AA892" s="222"/>
      <c r="AB892" s="222"/>
      <c r="AC892" s="222"/>
      <c r="AD892" s="222"/>
      <c r="AE892" s="222"/>
      <c r="AG892" s="293"/>
      <c r="AN892" s="222"/>
      <c r="AO892" s="222"/>
      <c r="AP892" s="222"/>
      <c r="AQ892" s="222"/>
      <c r="AR892" s="222"/>
      <c r="AS892" s="222"/>
      <c r="AT892" s="222"/>
      <c r="AU892" s="222"/>
    </row>
    <row r="893" spans="27:64" ht="12.95" customHeight="1">
      <c r="AA893" s="222"/>
      <c r="AB893" s="222"/>
      <c r="AC893" s="222"/>
      <c r="AD893" s="222"/>
      <c r="AE893" s="222"/>
      <c r="AG893" s="293"/>
      <c r="AN893" s="222"/>
      <c r="AO893" s="222"/>
      <c r="AP893" s="222"/>
      <c r="AQ893" s="222"/>
      <c r="AR893" s="222"/>
      <c r="AS893" s="222"/>
      <c r="AT893" s="222"/>
      <c r="AU893" s="222"/>
    </row>
    <row r="894" spans="27:64" ht="12.95" customHeight="1">
      <c r="AA894" s="222"/>
      <c r="AB894" s="222"/>
      <c r="AC894" s="222"/>
      <c r="AD894" s="222"/>
      <c r="AE894" s="222"/>
      <c r="AG894" s="293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  <c r="BB894" s="222"/>
      <c r="BC894" s="222"/>
      <c r="BD894" s="222"/>
      <c r="BE894" s="222"/>
      <c r="BF894" s="222"/>
      <c r="BG894" s="222"/>
      <c r="BH894" s="222"/>
      <c r="BI894" s="222"/>
      <c r="BJ894" s="222"/>
      <c r="BK894" s="222"/>
      <c r="BL894" s="222"/>
    </row>
    <row r="895" spans="27:64" ht="12.95" customHeight="1">
      <c r="AA895" s="222"/>
      <c r="AB895" s="222"/>
      <c r="AC895" s="222"/>
      <c r="AD895" s="222"/>
      <c r="AE895" s="222"/>
      <c r="AG895" s="293"/>
      <c r="AN895" s="222"/>
      <c r="AO895" s="222"/>
      <c r="AP895" s="222"/>
      <c r="AQ895" s="222"/>
      <c r="AR895" s="222"/>
      <c r="AS895" s="222"/>
      <c r="AT895" s="222"/>
      <c r="AU895" s="222"/>
    </row>
    <row r="896" spans="27:64" ht="12.95" customHeight="1">
      <c r="AA896" s="222"/>
      <c r="AB896" s="222"/>
      <c r="AC896" s="222"/>
      <c r="AD896" s="222"/>
      <c r="AE896" s="222"/>
      <c r="AG896" s="293"/>
      <c r="AN896" s="222"/>
      <c r="AO896" s="222"/>
      <c r="AP896" s="222"/>
      <c r="AQ896" s="222"/>
      <c r="AR896" s="222"/>
      <c r="AS896" s="222"/>
      <c r="AT896" s="222"/>
      <c r="AU896" s="222"/>
    </row>
    <row r="897" spans="27:64" ht="12.95" customHeight="1">
      <c r="AA897" s="222"/>
      <c r="AB897" s="222"/>
      <c r="AC897" s="222"/>
      <c r="AD897" s="222"/>
      <c r="AE897" s="222"/>
      <c r="AG897" s="293"/>
      <c r="AN897" s="222"/>
      <c r="AO897" s="222"/>
      <c r="AP897" s="222"/>
      <c r="AQ897" s="222"/>
      <c r="AR897" s="222"/>
      <c r="AS897" s="222"/>
      <c r="AT897" s="222"/>
      <c r="AU897" s="222"/>
    </row>
    <row r="898" spans="27:64" ht="12.95" customHeight="1">
      <c r="AA898" s="222"/>
      <c r="AB898" s="222"/>
      <c r="AC898" s="222"/>
      <c r="AD898" s="222"/>
      <c r="AE898" s="222"/>
      <c r="AG898" s="293"/>
      <c r="AN898" s="222"/>
      <c r="AO898" s="222"/>
      <c r="AP898" s="222"/>
      <c r="AQ898" s="222"/>
      <c r="AR898" s="222"/>
      <c r="AS898" s="222"/>
      <c r="AT898" s="222"/>
      <c r="AU898" s="222"/>
      <c r="AV898" s="222"/>
      <c r="AW898" s="222"/>
      <c r="AX898" s="222"/>
      <c r="AY898" s="222"/>
      <c r="AZ898" s="222"/>
      <c r="BA898" s="222"/>
      <c r="BB898" s="222"/>
      <c r="BC898" s="222"/>
      <c r="BD898" s="222"/>
      <c r="BE898" s="222"/>
      <c r="BF898" s="222"/>
      <c r="BG898" s="222"/>
      <c r="BH898" s="222"/>
      <c r="BI898" s="222"/>
      <c r="BJ898" s="222"/>
      <c r="BK898" s="222"/>
      <c r="BL898" s="222"/>
    </row>
    <row r="899" spans="27:64" ht="12.95" customHeight="1">
      <c r="AA899" s="222"/>
      <c r="AB899" s="222"/>
      <c r="AC899" s="222"/>
      <c r="AD899" s="222"/>
      <c r="AE899" s="222"/>
      <c r="AG899" s="293"/>
      <c r="AN899" s="222"/>
      <c r="AO899" s="222"/>
      <c r="AP899" s="222"/>
      <c r="AQ899" s="222"/>
      <c r="AR899" s="222"/>
      <c r="AS899" s="222"/>
      <c r="AT899" s="222"/>
      <c r="AU899" s="222"/>
    </row>
    <row r="900" spans="27:64" ht="12.95" customHeight="1">
      <c r="AA900" s="222"/>
      <c r="AB900" s="222"/>
      <c r="AC900" s="222"/>
      <c r="AD900" s="222"/>
      <c r="AE900" s="222"/>
      <c r="AG900" s="293"/>
      <c r="AN900" s="222"/>
      <c r="AO900" s="222"/>
      <c r="AP900" s="222"/>
      <c r="AQ900" s="222"/>
      <c r="AR900" s="222"/>
      <c r="AS900" s="222"/>
      <c r="AT900" s="222"/>
      <c r="AU900" s="222"/>
    </row>
    <row r="901" spans="27:64" ht="12.95" customHeight="1">
      <c r="AA901" s="222"/>
      <c r="AB901" s="222"/>
      <c r="AC901" s="222"/>
      <c r="AD901" s="222"/>
      <c r="AE901" s="222"/>
      <c r="AG901" s="293"/>
      <c r="AN901" s="222"/>
      <c r="AO901" s="222"/>
      <c r="AP901" s="222"/>
      <c r="AQ901" s="222"/>
      <c r="AR901" s="222"/>
      <c r="AS901" s="222"/>
      <c r="AT901" s="222"/>
      <c r="AU901" s="222"/>
    </row>
    <row r="902" spans="27:64" ht="12.95" customHeight="1">
      <c r="AA902" s="222"/>
      <c r="AB902" s="222"/>
      <c r="AC902" s="222"/>
      <c r="AD902" s="222"/>
      <c r="AE902" s="222"/>
      <c r="AG902" s="293"/>
      <c r="AN902" s="222"/>
      <c r="AO902" s="222"/>
      <c r="AP902" s="222"/>
      <c r="AQ902" s="222"/>
      <c r="AR902" s="222"/>
      <c r="AS902" s="222"/>
      <c r="AT902" s="222"/>
      <c r="AU902" s="222"/>
    </row>
    <row r="903" spans="27:64" ht="12.95" customHeight="1">
      <c r="AA903" s="222"/>
      <c r="AB903" s="222"/>
      <c r="AC903" s="222"/>
      <c r="AD903" s="222"/>
      <c r="AE903" s="222"/>
      <c r="AG903" s="293"/>
      <c r="AN903" s="222"/>
      <c r="AO903" s="222"/>
      <c r="AP903" s="222"/>
      <c r="AQ903" s="222"/>
      <c r="AR903" s="222"/>
      <c r="AS903" s="222"/>
      <c r="AT903" s="222"/>
      <c r="AU903" s="222"/>
    </row>
    <row r="904" spans="27:64" ht="12.95" customHeight="1">
      <c r="AA904" s="222"/>
      <c r="AB904" s="222"/>
      <c r="AC904" s="222"/>
      <c r="AD904" s="222"/>
      <c r="AE904" s="222"/>
      <c r="AG904" s="293"/>
      <c r="AN904" s="222"/>
      <c r="AO904" s="222"/>
      <c r="AP904" s="222"/>
      <c r="AQ904" s="222"/>
      <c r="AR904" s="222"/>
      <c r="AS904" s="222"/>
      <c r="AT904" s="222"/>
      <c r="AU904" s="222"/>
    </row>
    <row r="905" spans="27:64" ht="12.95" customHeight="1">
      <c r="AA905" s="222"/>
      <c r="AB905" s="222"/>
      <c r="AC905" s="222"/>
      <c r="AD905" s="222"/>
      <c r="AE905" s="222"/>
      <c r="AG905" s="293"/>
      <c r="AN905" s="222"/>
      <c r="AO905" s="222"/>
      <c r="AP905" s="222"/>
      <c r="AQ905" s="222"/>
      <c r="AR905" s="222"/>
      <c r="AS905" s="222"/>
      <c r="AT905" s="222"/>
      <c r="AU905" s="222"/>
    </row>
    <row r="906" spans="27:64" ht="12.95" customHeight="1">
      <c r="AA906" s="222"/>
      <c r="AB906" s="222"/>
      <c r="AC906" s="222"/>
      <c r="AD906" s="222"/>
      <c r="AE906" s="222"/>
      <c r="AG906" s="293"/>
      <c r="AN906" s="222"/>
      <c r="AO906" s="222"/>
      <c r="AP906" s="222"/>
      <c r="AQ906" s="222"/>
      <c r="AR906" s="222"/>
      <c r="AS906" s="222"/>
      <c r="AT906" s="222"/>
      <c r="AU906" s="222"/>
    </row>
    <row r="907" spans="27:64" ht="12.95" customHeight="1">
      <c r="AA907" s="222"/>
      <c r="AB907" s="222"/>
      <c r="AC907" s="222"/>
      <c r="AD907" s="222"/>
      <c r="AE907" s="222"/>
      <c r="AG907" s="293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  <c r="BB907" s="222"/>
      <c r="BC907" s="222"/>
      <c r="BD907" s="222"/>
      <c r="BE907" s="222"/>
      <c r="BF907" s="222"/>
      <c r="BG907" s="222"/>
      <c r="BH907" s="222"/>
      <c r="BI907" s="222"/>
      <c r="BJ907" s="222"/>
      <c r="BK907" s="222"/>
      <c r="BL907" s="222"/>
    </row>
    <row r="908" spans="27:64" ht="12.95" customHeight="1">
      <c r="AA908" s="222"/>
      <c r="AB908" s="222"/>
      <c r="AC908" s="222"/>
      <c r="AD908" s="222"/>
      <c r="AE908" s="222"/>
      <c r="AG908" s="293"/>
      <c r="AN908" s="222"/>
      <c r="AO908" s="222"/>
      <c r="AP908" s="222"/>
      <c r="AQ908" s="222"/>
      <c r="AR908" s="222"/>
      <c r="AS908" s="222"/>
      <c r="AT908" s="222"/>
      <c r="AU908" s="222"/>
    </row>
    <row r="909" spans="27:64" ht="12.95" customHeight="1">
      <c r="AA909" s="222"/>
      <c r="AB909" s="222"/>
      <c r="AC909" s="222"/>
      <c r="AD909" s="222"/>
      <c r="AE909" s="222"/>
      <c r="AG909" s="293"/>
      <c r="AN909" s="222"/>
      <c r="AO909" s="222"/>
      <c r="AP909" s="222"/>
      <c r="AQ909" s="222"/>
      <c r="AR909" s="222"/>
      <c r="AS909" s="222"/>
      <c r="AT909" s="222"/>
      <c r="AU909" s="222"/>
    </row>
    <row r="910" spans="27:64" ht="12.95" customHeight="1">
      <c r="AA910" s="222"/>
      <c r="AB910" s="222"/>
      <c r="AC910" s="222"/>
      <c r="AD910" s="222"/>
      <c r="AE910" s="222"/>
      <c r="AG910" s="293"/>
      <c r="AN910" s="222"/>
      <c r="AO910" s="222"/>
      <c r="AP910" s="222"/>
      <c r="AQ910" s="222"/>
      <c r="AR910" s="222"/>
      <c r="AS910" s="222"/>
      <c r="AT910" s="222"/>
      <c r="AU910" s="222"/>
    </row>
    <row r="911" spans="27:64" ht="12.95" customHeight="1">
      <c r="AA911" s="222"/>
      <c r="AB911" s="222"/>
      <c r="AC911" s="222"/>
      <c r="AD911" s="222"/>
      <c r="AE911" s="222"/>
      <c r="AG911" s="293"/>
      <c r="AN911" s="222"/>
      <c r="AO911" s="222"/>
      <c r="AP911" s="222"/>
      <c r="AQ911" s="222"/>
      <c r="AR911" s="222"/>
      <c r="AS911" s="222"/>
      <c r="AT911" s="222"/>
      <c r="AU911" s="222"/>
    </row>
    <row r="912" spans="27:64" ht="12.95" customHeight="1">
      <c r="AA912" s="222"/>
      <c r="AB912" s="222"/>
      <c r="AC912" s="222"/>
      <c r="AD912" s="222"/>
      <c r="AE912" s="222"/>
      <c r="AG912" s="293"/>
      <c r="AN912" s="222"/>
      <c r="AO912" s="222"/>
      <c r="AP912" s="222"/>
      <c r="AQ912" s="222"/>
      <c r="AR912" s="222"/>
      <c r="AS912" s="222"/>
      <c r="AT912" s="222"/>
      <c r="AU912" s="222"/>
    </row>
    <row r="913" spans="27:64" ht="12.95" customHeight="1">
      <c r="AA913" s="222"/>
      <c r="AB913" s="222"/>
      <c r="AC913" s="222"/>
      <c r="AD913" s="222"/>
      <c r="AE913" s="222"/>
      <c r="AG913" s="293"/>
      <c r="AN913" s="222"/>
      <c r="AO913" s="222"/>
      <c r="AP913" s="222"/>
      <c r="AQ913" s="222"/>
      <c r="AR913" s="222"/>
      <c r="AS913" s="222"/>
      <c r="AT913" s="222"/>
      <c r="AU913" s="222"/>
    </row>
    <row r="914" spans="27:64" ht="12.95" customHeight="1">
      <c r="AA914" s="222"/>
      <c r="AB914" s="222"/>
      <c r="AC914" s="222"/>
      <c r="AD914" s="222"/>
      <c r="AE914" s="222"/>
      <c r="AG914" s="293"/>
      <c r="AN914" s="222"/>
      <c r="AO914" s="222"/>
      <c r="AP914" s="222"/>
      <c r="AQ914" s="222"/>
      <c r="AR914" s="222"/>
      <c r="AS914" s="222"/>
      <c r="AT914" s="222"/>
      <c r="AU914" s="222"/>
    </row>
    <row r="915" spans="27:64" ht="12.95" customHeight="1">
      <c r="AA915" s="222"/>
      <c r="AB915" s="222"/>
      <c r="AC915" s="222"/>
      <c r="AD915" s="222"/>
      <c r="AE915" s="222"/>
      <c r="AG915" s="293"/>
      <c r="AN915" s="222"/>
      <c r="AO915" s="222"/>
      <c r="AP915" s="222"/>
      <c r="AQ915" s="222"/>
      <c r="AR915" s="222"/>
      <c r="AS915" s="222"/>
      <c r="AT915" s="222"/>
      <c r="AU915" s="222"/>
    </row>
    <row r="916" spans="27:64" ht="12.95" customHeight="1">
      <c r="AA916" s="222"/>
      <c r="AB916" s="222"/>
      <c r="AC916" s="222"/>
      <c r="AD916" s="222"/>
      <c r="AE916" s="222"/>
      <c r="AG916" s="293"/>
      <c r="AN916" s="222"/>
      <c r="AO916" s="222"/>
      <c r="AP916" s="222"/>
      <c r="AQ916" s="222"/>
      <c r="AR916" s="222"/>
      <c r="AS916" s="222"/>
      <c r="AT916" s="222"/>
      <c r="AU916" s="222"/>
    </row>
    <row r="917" spans="27:64" ht="12.95" customHeight="1">
      <c r="AA917" s="222"/>
      <c r="AB917" s="222"/>
      <c r="AC917" s="222"/>
      <c r="AD917" s="222"/>
      <c r="AE917" s="222"/>
      <c r="AG917" s="293"/>
      <c r="AN917" s="222"/>
      <c r="AO917" s="222"/>
      <c r="AP917" s="222"/>
      <c r="AQ917" s="222"/>
      <c r="AR917" s="222"/>
      <c r="AS917" s="222"/>
      <c r="AT917" s="222"/>
      <c r="AU917" s="222"/>
    </row>
    <row r="918" spans="27:64" ht="12.95" customHeight="1">
      <c r="AA918" s="222"/>
      <c r="AB918" s="222"/>
      <c r="AC918" s="222"/>
      <c r="AD918" s="222"/>
      <c r="AE918" s="222"/>
      <c r="AG918" s="293"/>
      <c r="AN918" s="222"/>
      <c r="AO918" s="222"/>
      <c r="AP918" s="222"/>
      <c r="AQ918" s="222"/>
      <c r="AR918" s="222"/>
      <c r="AS918" s="222"/>
      <c r="AT918" s="222"/>
      <c r="AU918" s="222"/>
    </row>
    <row r="919" spans="27:64" ht="12.95" customHeight="1">
      <c r="AA919" s="222"/>
      <c r="AB919" s="222"/>
      <c r="AC919" s="222"/>
      <c r="AD919" s="222"/>
      <c r="AE919" s="222"/>
      <c r="AG919" s="293"/>
      <c r="AN919" s="222"/>
      <c r="AO919" s="222"/>
      <c r="AP919" s="222"/>
      <c r="AQ919" s="222"/>
      <c r="AR919" s="222"/>
      <c r="AS919" s="222"/>
      <c r="AT919" s="222"/>
      <c r="AU919" s="222"/>
    </row>
    <row r="920" spans="27:64" ht="12.95" customHeight="1">
      <c r="AA920" s="222"/>
      <c r="AB920" s="222"/>
      <c r="AC920" s="222"/>
      <c r="AD920" s="222"/>
      <c r="AE920" s="222"/>
      <c r="AG920" s="293"/>
      <c r="AN920" s="222"/>
      <c r="AO920" s="222"/>
      <c r="AP920" s="222"/>
      <c r="AQ920" s="222"/>
      <c r="AR920" s="222"/>
      <c r="AS920" s="222"/>
      <c r="AT920" s="222"/>
      <c r="AU920" s="222"/>
    </row>
    <row r="921" spans="27:64" ht="12.95" customHeight="1">
      <c r="AA921" s="222"/>
      <c r="AB921" s="222"/>
      <c r="AC921" s="222"/>
      <c r="AD921" s="222"/>
      <c r="AE921" s="222"/>
      <c r="AG921" s="293"/>
      <c r="AN921" s="222"/>
      <c r="AO921" s="222"/>
      <c r="AP921" s="222"/>
      <c r="AQ921" s="222"/>
      <c r="AR921" s="222"/>
      <c r="AS921" s="222"/>
      <c r="AT921" s="222"/>
      <c r="AU921" s="222"/>
    </row>
    <row r="922" spans="27:64" ht="12.95" customHeight="1">
      <c r="AA922" s="222"/>
      <c r="AB922" s="222"/>
      <c r="AC922" s="222"/>
      <c r="AD922" s="222"/>
      <c r="AE922" s="222"/>
      <c r="AG922" s="293"/>
      <c r="AN922" s="222"/>
      <c r="AO922" s="222"/>
      <c r="AP922" s="222"/>
      <c r="AQ922" s="222"/>
      <c r="AR922" s="222"/>
      <c r="AS922" s="222"/>
      <c r="AT922" s="222"/>
      <c r="AU922" s="222"/>
    </row>
    <row r="923" spans="27:64" ht="12.95" customHeight="1">
      <c r="AA923" s="222"/>
      <c r="AB923" s="222"/>
      <c r="AC923" s="222"/>
      <c r="AD923" s="222"/>
      <c r="AE923" s="222"/>
      <c r="AG923" s="293"/>
      <c r="AN923" s="222"/>
      <c r="AO923" s="222"/>
      <c r="AP923" s="222"/>
      <c r="AQ923" s="222"/>
      <c r="AR923" s="222"/>
      <c r="AS923" s="222"/>
      <c r="AT923" s="222"/>
      <c r="AU923" s="222"/>
      <c r="AV923" s="222"/>
      <c r="AW923" s="222"/>
      <c r="AX923" s="222"/>
      <c r="AY923" s="222"/>
      <c r="AZ923" s="222"/>
      <c r="BA923" s="222"/>
      <c r="BB923" s="222"/>
      <c r="BC923" s="222"/>
      <c r="BD923" s="222"/>
      <c r="BE923" s="222"/>
      <c r="BF923" s="222"/>
      <c r="BG923" s="222"/>
      <c r="BH923" s="222"/>
      <c r="BI923" s="222"/>
      <c r="BJ923" s="222"/>
      <c r="BK923" s="222"/>
      <c r="BL923" s="222"/>
    </row>
    <row r="924" spans="27:64" ht="12.95" customHeight="1">
      <c r="AA924" s="222"/>
      <c r="AB924" s="222"/>
      <c r="AC924" s="222"/>
      <c r="AD924" s="222"/>
      <c r="AE924" s="222"/>
      <c r="AG924" s="293"/>
      <c r="AN924" s="222"/>
      <c r="AO924" s="222"/>
      <c r="AP924" s="222"/>
      <c r="AQ924" s="222"/>
      <c r="AR924" s="222"/>
      <c r="AS924" s="222"/>
      <c r="AT924" s="222"/>
      <c r="AU924" s="222"/>
    </row>
    <row r="925" spans="27:64" ht="12.95" customHeight="1">
      <c r="AA925" s="222"/>
      <c r="AB925" s="222"/>
      <c r="AC925" s="222"/>
      <c r="AD925" s="222"/>
      <c r="AE925" s="222"/>
      <c r="AG925" s="293"/>
      <c r="AN925" s="222"/>
      <c r="AO925" s="222"/>
      <c r="AP925" s="222"/>
      <c r="AQ925" s="222"/>
      <c r="AR925" s="222"/>
      <c r="AS925" s="222"/>
      <c r="AT925" s="222"/>
      <c r="AU925" s="222"/>
    </row>
    <row r="926" spans="27:64" ht="12.95" customHeight="1">
      <c r="AA926" s="222"/>
      <c r="AB926" s="222"/>
      <c r="AC926" s="222"/>
      <c r="AD926" s="222"/>
      <c r="AE926" s="222"/>
      <c r="AG926" s="293"/>
      <c r="AN926" s="222"/>
      <c r="AO926" s="222"/>
      <c r="AP926" s="222"/>
      <c r="AQ926" s="222"/>
      <c r="AR926" s="222"/>
      <c r="AS926" s="222"/>
      <c r="AT926" s="222"/>
      <c r="AU926" s="222"/>
    </row>
    <row r="927" spans="27:64" ht="12.95" customHeight="1">
      <c r="AA927" s="222"/>
      <c r="AB927" s="222"/>
      <c r="AC927" s="222"/>
      <c r="AD927" s="222"/>
      <c r="AE927" s="222"/>
      <c r="AG927" s="293"/>
      <c r="AN927" s="222"/>
      <c r="AO927" s="222"/>
      <c r="AP927" s="222"/>
      <c r="AQ927" s="222"/>
      <c r="AR927" s="222"/>
      <c r="AS927" s="222"/>
      <c r="AT927" s="222"/>
      <c r="AU927" s="222"/>
    </row>
    <row r="928" spans="27:64" ht="12.95" customHeight="1">
      <c r="AA928" s="222"/>
      <c r="AB928" s="222"/>
      <c r="AC928" s="222"/>
      <c r="AD928" s="222"/>
      <c r="AE928" s="222"/>
      <c r="AG928" s="293"/>
      <c r="AN928" s="222"/>
      <c r="AO928" s="222"/>
      <c r="AP928" s="222"/>
      <c r="AQ928" s="222"/>
      <c r="AR928" s="222"/>
      <c r="AS928" s="222"/>
      <c r="AT928" s="222"/>
      <c r="AU928" s="222"/>
    </row>
    <row r="929" spans="27:64" ht="12.95" customHeight="1">
      <c r="AA929" s="222"/>
      <c r="AB929" s="222"/>
      <c r="AC929" s="222"/>
      <c r="AD929" s="222"/>
      <c r="AE929" s="222"/>
      <c r="AG929" s="293"/>
      <c r="AN929" s="222"/>
      <c r="AO929" s="222"/>
      <c r="AP929" s="222"/>
      <c r="AQ929" s="222"/>
      <c r="AR929" s="222"/>
      <c r="AS929" s="222"/>
      <c r="AT929" s="222"/>
      <c r="AU929" s="222"/>
    </row>
    <row r="930" spans="27:64" ht="12.95" customHeight="1">
      <c r="AA930" s="222"/>
      <c r="AB930" s="222"/>
      <c r="AC930" s="222"/>
      <c r="AD930" s="222"/>
      <c r="AE930" s="222"/>
      <c r="AG930" s="293"/>
      <c r="AN930" s="222"/>
      <c r="AO930" s="222"/>
      <c r="AP930" s="222"/>
      <c r="AQ930" s="222"/>
      <c r="AR930" s="222"/>
      <c r="AS930" s="222"/>
      <c r="AT930" s="222"/>
      <c r="AU930" s="222"/>
      <c r="AV930" s="222"/>
      <c r="AW930" s="222"/>
      <c r="AX930" s="222"/>
      <c r="AY930" s="222"/>
      <c r="AZ930" s="222"/>
      <c r="BA930" s="222"/>
      <c r="BB930" s="222"/>
      <c r="BC930" s="222"/>
      <c r="BD930" s="222"/>
      <c r="BE930" s="222"/>
      <c r="BF930" s="222"/>
      <c r="BG930" s="222"/>
      <c r="BH930" s="222"/>
      <c r="BI930" s="222"/>
      <c r="BJ930" s="222"/>
      <c r="BK930" s="222"/>
      <c r="BL930" s="222"/>
    </row>
    <row r="931" spans="27:64" ht="12.95" customHeight="1">
      <c r="AA931" s="222"/>
      <c r="AB931" s="222"/>
      <c r="AC931" s="222"/>
      <c r="AD931" s="222"/>
      <c r="AE931" s="222"/>
      <c r="AG931" s="293"/>
      <c r="AN931" s="222"/>
      <c r="AO931" s="222"/>
      <c r="AP931" s="222"/>
      <c r="AQ931" s="222"/>
      <c r="AR931" s="222"/>
      <c r="AS931" s="222"/>
      <c r="AT931" s="222"/>
      <c r="AU931" s="222"/>
    </row>
    <row r="932" spans="27:64" ht="12.95" customHeight="1">
      <c r="AA932" s="222"/>
      <c r="AB932" s="222"/>
      <c r="AC932" s="222"/>
      <c r="AD932" s="222"/>
      <c r="AE932" s="222"/>
      <c r="AG932" s="293"/>
      <c r="AN932" s="222"/>
      <c r="AO932" s="222"/>
      <c r="AP932" s="222"/>
      <c r="AQ932" s="222"/>
      <c r="AR932" s="222"/>
      <c r="AS932" s="222"/>
      <c r="AT932" s="222"/>
      <c r="AU932" s="222"/>
    </row>
    <row r="933" spans="27:64" ht="12.95" customHeight="1">
      <c r="AA933" s="222"/>
      <c r="AB933" s="222"/>
      <c r="AC933" s="222"/>
      <c r="AD933" s="222"/>
      <c r="AE933" s="222"/>
      <c r="AG933" s="293"/>
      <c r="AN933" s="222"/>
      <c r="AO933" s="222"/>
      <c r="AP933" s="222"/>
      <c r="AQ933" s="222"/>
      <c r="AR933" s="222"/>
      <c r="AS933" s="222"/>
      <c r="AT933" s="222"/>
      <c r="AU933" s="222"/>
    </row>
    <row r="934" spans="27:64" ht="12.95" customHeight="1">
      <c r="AA934" s="222"/>
      <c r="AB934" s="222"/>
      <c r="AC934" s="222"/>
      <c r="AD934" s="222"/>
      <c r="AE934" s="222"/>
      <c r="AG934" s="293"/>
      <c r="AN934" s="222"/>
      <c r="AO934" s="222"/>
      <c r="AP934" s="222"/>
      <c r="AQ934" s="222"/>
      <c r="AR934" s="222"/>
      <c r="AS934" s="222"/>
      <c r="AT934" s="222"/>
      <c r="AU934" s="222"/>
    </row>
    <row r="935" spans="27:64" ht="12.95" customHeight="1">
      <c r="AA935" s="222"/>
      <c r="AB935" s="222"/>
      <c r="AC935" s="222"/>
      <c r="AD935" s="222"/>
      <c r="AE935" s="222"/>
      <c r="AG935" s="293"/>
      <c r="AN935" s="222"/>
      <c r="AO935" s="222"/>
      <c r="AP935" s="222"/>
      <c r="AQ935" s="222"/>
      <c r="AR935" s="222"/>
      <c r="AS935" s="222"/>
      <c r="AT935" s="222"/>
      <c r="AU935" s="222"/>
    </row>
    <row r="936" spans="27:64" ht="12.95" customHeight="1">
      <c r="AA936" s="222"/>
      <c r="AB936" s="222"/>
      <c r="AC936" s="222"/>
      <c r="AD936" s="222"/>
      <c r="AE936" s="222"/>
      <c r="AG936" s="293"/>
      <c r="AN936" s="222"/>
      <c r="AO936" s="222"/>
      <c r="AP936" s="222"/>
      <c r="AQ936" s="222"/>
      <c r="AR936" s="222"/>
      <c r="AS936" s="222"/>
      <c r="AT936" s="222"/>
      <c r="AU936" s="222"/>
      <c r="AV936" s="222"/>
      <c r="AW936" s="222"/>
      <c r="AX936" s="222"/>
      <c r="AY936" s="222"/>
      <c r="AZ936" s="222"/>
      <c r="BA936" s="222"/>
      <c r="BB936" s="222"/>
      <c r="BC936" s="222"/>
      <c r="BD936" s="222"/>
      <c r="BE936" s="222"/>
      <c r="BF936" s="222"/>
      <c r="BG936" s="222"/>
      <c r="BH936" s="222"/>
      <c r="BI936" s="222"/>
      <c r="BJ936" s="222"/>
      <c r="BK936" s="222"/>
      <c r="BL936" s="222"/>
    </row>
    <row r="937" spans="27:64" ht="12.95" customHeight="1">
      <c r="AA937" s="222"/>
      <c r="AB937" s="222"/>
      <c r="AC937" s="222"/>
      <c r="AD937" s="222"/>
      <c r="AE937" s="222"/>
      <c r="AG937" s="293"/>
      <c r="AN937" s="222"/>
      <c r="AO937" s="222"/>
      <c r="AP937" s="222"/>
      <c r="AQ937" s="222"/>
      <c r="AR937" s="222"/>
      <c r="AS937" s="222"/>
      <c r="AT937" s="222"/>
      <c r="AU937" s="222"/>
    </row>
    <row r="938" spans="27:64" ht="12.95" customHeight="1">
      <c r="AA938" s="222"/>
      <c r="AB938" s="222"/>
      <c r="AC938" s="222"/>
      <c r="AD938" s="222"/>
      <c r="AE938" s="222"/>
      <c r="AG938" s="293"/>
      <c r="AN938" s="222"/>
      <c r="AO938" s="222"/>
      <c r="AP938" s="222"/>
      <c r="AQ938" s="222"/>
      <c r="AR938" s="222"/>
      <c r="AS938" s="222"/>
      <c r="AT938" s="222"/>
      <c r="AU938" s="222"/>
      <c r="AV938" s="222"/>
      <c r="AW938" s="222"/>
      <c r="AX938" s="222"/>
      <c r="AY938" s="222"/>
      <c r="AZ938" s="222"/>
      <c r="BA938" s="222"/>
      <c r="BB938" s="222"/>
      <c r="BC938" s="222"/>
      <c r="BD938" s="222"/>
      <c r="BE938" s="222"/>
      <c r="BF938" s="222"/>
      <c r="BG938" s="222"/>
      <c r="BH938" s="222"/>
      <c r="BI938" s="222"/>
      <c r="BJ938" s="222"/>
      <c r="BK938" s="222"/>
      <c r="BL938" s="222"/>
    </row>
    <row r="939" spans="27:64" ht="12.95" customHeight="1">
      <c r="AA939" s="222"/>
      <c r="AB939" s="222"/>
      <c r="AC939" s="222"/>
      <c r="AD939" s="222"/>
      <c r="AE939" s="222"/>
      <c r="AG939" s="293"/>
      <c r="AN939" s="222"/>
      <c r="AO939" s="222"/>
      <c r="AP939" s="222"/>
      <c r="AQ939" s="222"/>
      <c r="AR939" s="222"/>
      <c r="AS939" s="222"/>
      <c r="AT939" s="222"/>
      <c r="AU939" s="222"/>
    </row>
    <row r="940" spans="27:64" ht="12.95" customHeight="1">
      <c r="AA940" s="222"/>
      <c r="AB940" s="222"/>
      <c r="AC940" s="222"/>
      <c r="AD940" s="222"/>
      <c r="AE940" s="222"/>
      <c r="AG940" s="293"/>
      <c r="AN940" s="222"/>
      <c r="AO940" s="222"/>
      <c r="AP940" s="222"/>
      <c r="AQ940" s="222"/>
      <c r="AR940" s="222"/>
      <c r="AS940" s="222"/>
      <c r="AT940" s="222"/>
      <c r="AU940" s="222"/>
      <c r="AV940" s="222"/>
    </row>
    <row r="941" spans="27:64" ht="12.95" customHeight="1">
      <c r="AA941" s="222"/>
      <c r="AB941" s="222"/>
      <c r="AC941" s="222"/>
      <c r="AD941" s="222"/>
      <c r="AE941" s="222"/>
      <c r="AG941" s="293"/>
      <c r="AN941" s="222"/>
      <c r="AO941" s="222"/>
      <c r="AP941" s="222"/>
      <c r="AQ941" s="222"/>
      <c r="AR941" s="222"/>
      <c r="AS941" s="222"/>
      <c r="AT941" s="222"/>
      <c r="AU941" s="222"/>
    </row>
    <row r="942" spans="27:64" ht="12.95" customHeight="1">
      <c r="AA942" s="222"/>
      <c r="AB942" s="222"/>
      <c r="AC942" s="222"/>
      <c r="AD942" s="222"/>
      <c r="AE942" s="222"/>
      <c r="AG942" s="293"/>
      <c r="AN942" s="222"/>
      <c r="AO942" s="222"/>
      <c r="AP942" s="222"/>
      <c r="AQ942" s="222"/>
      <c r="AR942" s="222"/>
      <c r="AS942" s="222"/>
      <c r="AT942" s="222"/>
      <c r="AU942" s="222"/>
    </row>
    <row r="943" spans="27:64" ht="12.95" customHeight="1">
      <c r="AA943" s="222"/>
      <c r="AB943" s="222"/>
      <c r="AC943" s="222"/>
      <c r="AD943" s="222"/>
      <c r="AE943" s="222"/>
      <c r="AG943" s="293"/>
      <c r="AN943" s="222"/>
      <c r="AO943" s="222"/>
      <c r="AP943" s="222"/>
      <c r="AQ943" s="222"/>
      <c r="AR943" s="222"/>
      <c r="AS943" s="222"/>
      <c r="AT943" s="222"/>
      <c r="AU943" s="222"/>
    </row>
    <row r="944" spans="27:64" ht="12.95" customHeight="1">
      <c r="AA944" s="222"/>
      <c r="AB944" s="222"/>
      <c r="AC944" s="222"/>
      <c r="AD944" s="222"/>
      <c r="AE944" s="222"/>
      <c r="AG944" s="293"/>
      <c r="AN944" s="222"/>
      <c r="AO944" s="222"/>
      <c r="AP944" s="222"/>
      <c r="AQ944" s="222"/>
      <c r="AR944" s="222"/>
      <c r="AS944" s="222"/>
      <c r="AT944" s="222"/>
      <c r="AU944" s="222"/>
    </row>
    <row r="945" spans="27:48" ht="12.95" customHeight="1">
      <c r="AA945" s="222"/>
      <c r="AB945" s="222"/>
      <c r="AC945" s="222"/>
      <c r="AD945" s="222"/>
      <c r="AE945" s="222"/>
      <c r="AG945" s="293"/>
      <c r="AN945" s="222"/>
      <c r="AO945" s="222"/>
      <c r="AP945" s="222"/>
      <c r="AQ945" s="222"/>
      <c r="AR945" s="222"/>
      <c r="AS945" s="222"/>
      <c r="AT945" s="222"/>
      <c r="AU945" s="222"/>
    </row>
    <row r="946" spans="27:48" ht="12.95" customHeight="1">
      <c r="AA946" s="222"/>
      <c r="AB946" s="222"/>
      <c r="AC946" s="222"/>
      <c r="AD946" s="222"/>
      <c r="AE946" s="222"/>
      <c r="AG946" s="293"/>
      <c r="AN946" s="222"/>
      <c r="AO946" s="222"/>
      <c r="AP946" s="222"/>
      <c r="AQ946" s="222"/>
      <c r="AR946" s="222"/>
      <c r="AS946" s="222"/>
      <c r="AT946" s="222"/>
      <c r="AU946" s="222"/>
      <c r="AV946" s="222"/>
    </row>
    <row r="947" spans="27:48" ht="12.95" customHeight="1">
      <c r="AA947" s="222"/>
      <c r="AB947" s="222"/>
      <c r="AC947" s="222"/>
      <c r="AD947" s="222"/>
      <c r="AE947" s="222"/>
      <c r="AG947" s="293"/>
      <c r="AN947" s="222"/>
      <c r="AO947" s="222"/>
      <c r="AP947" s="222"/>
      <c r="AQ947" s="222"/>
      <c r="AR947" s="222"/>
      <c r="AS947" s="222"/>
      <c r="AT947" s="222"/>
      <c r="AU947" s="222"/>
    </row>
    <row r="948" spans="27:48" ht="12.95" customHeight="1">
      <c r="AA948" s="222"/>
      <c r="AB948" s="222"/>
      <c r="AC948" s="222"/>
      <c r="AD948" s="222"/>
      <c r="AE948" s="222"/>
      <c r="AG948" s="293"/>
      <c r="AN948" s="222"/>
      <c r="AO948" s="222"/>
      <c r="AP948" s="222"/>
      <c r="AQ948" s="222"/>
      <c r="AR948" s="222"/>
      <c r="AS948" s="222"/>
      <c r="AT948" s="222"/>
      <c r="AU948" s="222"/>
    </row>
    <row r="949" spans="27:48" ht="12.95" customHeight="1">
      <c r="AA949" s="222"/>
      <c r="AB949" s="222"/>
      <c r="AC949" s="222"/>
      <c r="AD949" s="222"/>
      <c r="AE949" s="222"/>
      <c r="AG949" s="293"/>
      <c r="AN949" s="222"/>
      <c r="AO949" s="222"/>
      <c r="AP949" s="222"/>
      <c r="AQ949" s="222"/>
      <c r="AR949" s="222"/>
      <c r="AS949" s="222"/>
      <c r="AT949" s="222"/>
      <c r="AU949" s="222"/>
    </row>
    <row r="950" spans="27:48" ht="12.95" customHeight="1">
      <c r="AA950" s="222"/>
      <c r="AB950" s="222"/>
      <c r="AC950" s="222"/>
      <c r="AD950" s="222"/>
      <c r="AE950" s="222"/>
      <c r="AG950" s="293"/>
      <c r="AN950" s="222"/>
      <c r="AO950" s="222"/>
      <c r="AP950" s="222"/>
      <c r="AQ950" s="222"/>
      <c r="AR950" s="222"/>
      <c r="AS950" s="222"/>
      <c r="AT950" s="222"/>
      <c r="AU950" s="222"/>
    </row>
    <row r="951" spans="27:48" ht="12.95" customHeight="1">
      <c r="AA951" s="222"/>
      <c r="AB951" s="222"/>
      <c r="AC951" s="222"/>
      <c r="AD951" s="222"/>
      <c r="AE951" s="222"/>
      <c r="AG951" s="293"/>
      <c r="AN951" s="222"/>
      <c r="AO951" s="222"/>
      <c r="AP951" s="222"/>
      <c r="AQ951" s="222"/>
      <c r="AR951" s="222"/>
      <c r="AS951" s="222"/>
      <c r="AT951" s="222"/>
      <c r="AU951" s="222"/>
    </row>
    <row r="952" spans="27:48" ht="12.95" customHeight="1">
      <c r="AA952" s="222"/>
      <c r="AB952" s="222"/>
      <c r="AC952" s="222"/>
      <c r="AD952" s="222"/>
      <c r="AE952" s="222"/>
      <c r="AG952" s="293"/>
      <c r="AN952" s="222"/>
      <c r="AO952" s="222"/>
      <c r="AP952" s="222"/>
      <c r="AQ952" s="222"/>
      <c r="AR952" s="222"/>
      <c r="AS952" s="222"/>
      <c r="AT952" s="222"/>
      <c r="AU952" s="222"/>
    </row>
    <row r="953" spans="27:48" ht="12.95" customHeight="1">
      <c r="AA953" s="222"/>
      <c r="AB953" s="222"/>
      <c r="AC953" s="222"/>
      <c r="AD953" s="222"/>
      <c r="AE953" s="222"/>
      <c r="AG953" s="293"/>
      <c r="AN953" s="222"/>
      <c r="AO953" s="222"/>
      <c r="AP953" s="222"/>
      <c r="AQ953" s="222"/>
      <c r="AR953" s="222"/>
      <c r="AS953" s="222"/>
      <c r="AT953" s="222"/>
      <c r="AU953" s="222"/>
    </row>
    <row r="954" spans="27:48" ht="12.95" customHeight="1">
      <c r="AA954" s="222"/>
      <c r="AB954" s="222"/>
      <c r="AC954" s="222"/>
      <c r="AD954" s="222"/>
      <c r="AE954" s="222"/>
      <c r="AG954" s="293"/>
      <c r="AN954" s="222"/>
      <c r="AO954" s="222"/>
      <c r="AP954" s="222"/>
      <c r="AQ954" s="222"/>
      <c r="AR954" s="222"/>
      <c r="AS954" s="222"/>
      <c r="AT954" s="222"/>
      <c r="AU954" s="222"/>
    </row>
    <row r="955" spans="27:48" ht="12.95" customHeight="1">
      <c r="AA955" s="222"/>
      <c r="AB955" s="222"/>
      <c r="AC955" s="222"/>
      <c r="AD955" s="222"/>
      <c r="AE955" s="222"/>
      <c r="AG955" s="293"/>
      <c r="AN955" s="222"/>
      <c r="AO955" s="222"/>
      <c r="AP955" s="222"/>
      <c r="AQ955" s="222"/>
      <c r="AR955" s="222"/>
      <c r="AS955" s="222"/>
      <c r="AT955" s="222"/>
      <c r="AU955" s="222"/>
    </row>
    <row r="956" spans="27:48" ht="12.95" customHeight="1">
      <c r="AA956" s="222"/>
      <c r="AB956" s="222"/>
      <c r="AC956" s="222"/>
      <c r="AD956" s="222"/>
      <c r="AE956" s="222"/>
      <c r="AG956" s="293"/>
      <c r="AN956" s="222"/>
      <c r="AO956" s="222"/>
      <c r="AP956" s="222"/>
      <c r="AQ956" s="222"/>
      <c r="AR956" s="222"/>
      <c r="AS956" s="222"/>
      <c r="AT956" s="222"/>
      <c r="AU956" s="222"/>
    </row>
    <row r="957" spans="27:48" ht="12.95" customHeight="1">
      <c r="AA957" s="222"/>
      <c r="AB957" s="222"/>
      <c r="AC957" s="222"/>
      <c r="AD957" s="222"/>
      <c r="AE957" s="222"/>
      <c r="AG957" s="293"/>
      <c r="AN957" s="222"/>
      <c r="AO957" s="222"/>
      <c r="AP957" s="222"/>
      <c r="AQ957" s="222"/>
      <c r="AR957" s="222"/>
      <c r="AS957" s="222"/>
      <c r="AT957" s="222"/>
      <c r="AU957" s="222"/>
      <c r="AV957" s="222"/>
    </row>
    <row r="958" spans="27:48" ht="12.95" customHeight="1">
      <c r="AA958" s="222"/>
      <c r="AB958" s="222"/>
      <c r="AC958" s="222"/>
      <c r="AD958" s="222"/>
      <c r="AE958" s="222"/>
      <c r="AG958" s="293"/>
      <c r="AN958" s="222"/>
      <c r="AO958" s="222"/>
      <c r="AP958" s="222"/>
      <c r="AQ958" s="222"/>
      <c r="AR958" s="222"/>
      <c r="AS958" s="222"/>
      <c r="AT958" s="222"/>
      <c r="AU958" s="222"/>
    </row>
    <row r="959" spans="27:48" ht="12.95" customHeight="1">
      <c r="AA959" s="222"/>
      <c r="AB959" s="222"/>
      <c r="AC959" s="222"/>
      <c r="AD959" s="222"/>
      <c r="AE959" s="222"/>
      <c r="AG959" s="293"/>
      <c r="AN959" s="222"/>
      <c r="AO959" s="222"/>
      <c r="AP959" s="222"/>
      <c r="AQ959" s="222"/>
      <c r="AR959" s="222"/>
      <c r="AS959" s="222"/>
      <c r="AT959" s="222"/>
      <c r="AU959" s="222"/>
    </row>
    <row r="960" spans="27:48" ht="12.95" customHeight="1">
      <c r="AA960" s="222"/>
      <c r="AB960" s="222"/>
      <c r="AC960" s="222"/>
      <c r="AD960" s="222"/>
      <c r="AE960" s="222"/>
      <c r="AG960" s="293"/>
      <c r="AN960" s="222"/>
      <c r="AO960" s="222"/>
      <c r="AP960" s="222"/>
      <c r="AQ960" s="222"/>
      <c r="AR960" s="222"/>
      <c r="AS960" s="222"/>
      <c r="AT960" s="222"/>
      <c r="AU960" s="222"/>
    </row>
    <row r="961" spans="27:64" ht="12.95" customHeight="1">
      <c r="AA961" s="222"/>
      <c r="AB961" s="222"/>
      <c r="AC961" s="222"/>
      <c r="AD961" s="222"/>
      <c r="AE961" s="222"/>
      <c r="AG961" s="293"/>
      <c r="AN961" s="222"/>
      <c r="AO961" s="222"/>
      <c r="AP961" s="222"/>
      <c r="AQ961" s="222"/>
      <c r="AR961" s="222"/>
      <c r="AS961" s="222"/>
      <c r="AT961" s="222"/>
      <c r="AU961" s="222"/>
    </row>
    <row r="962" spans="27:64" ht="12.95" customHeight="1">
      <c r="AA962" s="222"/>
      <c r="AB962" s="222"/>
      <c r="AC962" s="222"/>
      <c r="AD962" s="222"/>
      <c r="AE962" s="222"/>
      <c r="AG962" s="293"/>
      <c r="AN962" s="222"/>
      <c r="AO962" s="222"/>
      <c r="AP962" s="222"/>
      <c r="AQ962" s="222"/>
      <c r="AR962" s="222"/>
      <c r="AS962" s="222"/>
      <c r="AT962" s="222"/>
      <c r="AU962" s="222"/>
    </row>
    <row r="963" spans="27:64" ht="12.95" customHeight="1">
      <c r="AA963" s="222"/>
      <c r="AB963" s="222"/>
      <c r="AC963" s="222"/>
      <c r="AD963" s="222"/>
      <c r="AE963" s="222"/>
      <c r="AG963" s="293"/>
      <c r="AN963" s="222"/>
      <c r="AO963" s="222"/>
      <c r="AP963" s="222"/>
      <c r="AQ963" s="222"/>
      <c r="AR963" s="222"/>
      <c r="AS963" s="222"/>
      <c r="AT963" s="222"/>
      <c r="AU963" s="222"/>
      <c r="AV963" s="222"/>
    </row>
    <row r="964" spans="27:64" ht="12.95" customHeight="1">
      <c r="AA964" s="222"/>
      <c r="AB964" s="222"/>
      <c r="AC964" s="222"/>
      <c r="AD964" s="222"/>
      <c r="AE964" s="222"/>
      <c r="AG964" s="293"/>
      <c r="AN964" s="222"/>
      <c r="AO964" s="222"/>
      <c r="AP964" s="222"/>
      <c r="AQ964" s="222"/>
      <c r="AR964" s="222"/>
      <c r="AS964" s="222"/>
      <c r="AT964" s="222"/>
      <c r="AU964" s="222"/>
    </row>
    <row r="965" spans="27:64" ht="12.95" customHeight="1">
      <c r="AA965" s="222"/>
      <c r="AB965" s="222"/>
      <c r="AC965" s="222"/>
      <c r="AD965" s="222"/>
      <c r="AE965" s="222"/>
      <c r="AG965" s="293"/>
      <c r="AN965" s="222"/>
      <c r="AO965" s="222"/>
      <c r="AP965" s="222"/>
      <c r="AQ965" s="222"/>
      <c r="AR965" s="222"/>
      <c r="AS965" s="222"/>
      <c r="AT965" s="222"/>
      <c r="AU965" s="222"/>
    </row>
    <row r="966" spans="27:64" ht="12.95" customHeight="1">
      <c r="AA966" s="222"/>
      <c r="AB966" s="222"/>
      <c r="AC966" s="222"/>
      <c r="AD966" s="222"/>
      <c r="AE966" s="222"/>
      <c r="AG966" s="293"/>
      <c r="AN966" s="222"/>
      <c r="AO966" s="222"/>
      <c r="AP966" s="222"/>
      <c r="AQ966" s="222"/>
      <c r="AR966" s="222"/>
      <c r="AS966" s="222"/>
      <c r="AT966" s="222"/>
      <c r="AU966" s="222"/>
    </row>
    <row r="967" spans="27:64" ht="12.95" customHeight="1">
      <c r="AA967" s="222"/>
      <c r="AB967" s="222"/>
      <c r="AC967" s="222"/>
      <c r="AD967" s="222"/>
      <c r="AE967" s="222"/>
      <c r="AG967" s="293"/>
      <c r="AN967" s="222"/>
      <c r="AO967" s="222"/>
      <c r="AP967" s="222"/>
      <c r="AQ967" s="222"/>
      <c r="AR967" s="222"/>
      <c r="AS967" s="222"/>
      <c r="AT967" s="222"/>
      <c r="AU967" s="222"/>
    </row>
    <row r="968" spans="27:64" ht="12.95" customHeight="1">
      <c r="AA968" s="222"/>
      <c r="AB968" s="222"/>
      <c r="AC968" s="222"/>
      <c r="AD968" s="222"/>
      <c r="AE968" s="222"/>
      <c r="AG968" s="293"/>
      <c r="AN968" s="222"/>
      <c r="AO968" s="222"/>
      <c r="AP968" s="222"/>
      <c r="AQ968" s="222"/>
      <c r="AR968" s="222"/>
      <c r="AS968" s="222"/>
      <c r="AT968" s="222"/>
      <c r="AU968" s="222"/>
    </row>
    <row r="969" spans="27:64" ht="12.95" customHeight="1">
      <c r="AA969" s="222"/>
      <c r="AB969" s="222"/>
      <c r="AC969" s="222"/>
      <c r="AD969" s="222"/>
      <c r="AE969" s="222"/>
      <c r="AG969" s="293"/>
      <c r="AN969" s="222"/>
      <c r="AO969" s="222"/>
      <c r="AP969" s="222"/>
      <c r="AQ969" s="222"/>
      <c r="AR969" s="222"/>
      <c r="AS969" s="222"/>
      <c r="AT969" s="222"/>
      <c r="AU969" s="222"/>
    </row>
    <row r="970" spans="27:64" ht="12.95" customHeight="1">
      <c r="AA970" s="222"/>
      <c r="AB970" s="222"/>
      <c r="AC970" s="222"/>
      <c r="AD970" s="222"/>
      <c r="AE970" s="222"/>
      <c r="AG970" s="293"/>
      <c r="AN970" s="222"/>
      <c r="AO970" s="222"/>
      <c r="AP970" s="222"/>
      <c r="AQ970" s="222"/>
      <c r="AR970" s="222"/>
      <c r="AS970" s="222"/>
      <c r="AT970" s="222"/>
      <c r="AU970" s="222"/>
    </row>
    <row r="971" spans="27:64" ht="12.95" customHeight="1">
      <c r="AA971" s="222"/>
      <c r="AB971" s="222"/>
      <c r="AC971" s="222"/>
      <c r="AD971" s="222"/>
      <c r="AE971" s="222"/>
      <c r="AG971" s="293"/>
      <c r="AN971" s="222"/>
      <c r="AO971" s="222"/>
      <c r="AP971" s="222"/>
      <c r="AQ971" s="222"/>
      <c r="AR971" s="222"/>
      <c r="AS971" s="222"/>
      <c r="AT971" s="222"/>
      <c r="AU971" s="222"/>
    </row>
    <row r="972" spans="27:64" ht="12.95" customHeight="1">
      <c r="AA972" s="222"/>
      <c r="AB972" s="222"/>
      <c r="AC972" s="222"/>
      <c r="AD972" s="222"/>
      <c r="AE972" s="222"/>
      <c r="AG972" s="293"/>
      <c r="AN972" s="222"/>
      <c r="AO972" s="222"/>
      <c r="AP972" s="222"/>
      <c r="AQ972" s="222"/>
      <c r="AR972" s="222"/>
      <c r="AS972" s="222"/>
      <c r="AT972" s="222"/>
      <c r="AU972" s="222"/>
    </row>
    <row r="973" spans="27:64" ht="12.95" customHeight="1">
      <c r="AA973" s="222"/>
      <c r="AB973" s="222"/>
      <c r="AC973" s="222"/>
      <c r="AD973" s="222"/>
      <c r="AE973" s="222"/>
      <c r="AG973" s="293"/>
      <c r="AN973" s="222"/>
      <c r="AO973" s="222"/>
      <c r="AP973" s="222"/>
      <c r="AQ973" s="222"/>
      <c r="AR973" s="222"/>
      <c r="AS973" s="222"/>
      <c r="AT973" s="222"/>
      <c r="AU973" s="222"/>
    </row>
    <row r="974" spans="27:64" ht="12.95" customHeight="1">
      <c r="AA974" s="222"/>
      <c r="AB974" s="222"/>
      <c r="AC974" s="222"/>
      <c r="AD974" s="222"/>
      <c r="AE974" s="222"/>
      <c r="AG974" s="293"/>
      <c r="AN974" s="222"/>
      <c r="AO974" s="222"/>
      <c r="AP974" s="222"/>
      <c r="AQ974" s="222"/>
      <c r="AR974" s="222"/>
      <c r="AS974" s="222"/>
      <c r="AT974" s="222"/>
      <c r="AU974" s="222"/>
    </row>
    <row r="975" spans="27:64" ht="12.95" customHeight="1">
      <c r="AA975" s="222"/>
      <c r="AB975" s="222"/>
      <c r="AC975" s="222"/>
      <c r="AD975" s="222"/>
      <c r="AE975" s="222"/>
      <c r="AG975" s="293"/>
      <c r="AN975" s="222"/>
      <c r="AO975" s="222"/>
      <c r="AP975" s="222"/>
      <c r="AQ975" s="222"/>
      <c r="AR975" s="222"/>
      <c r="AS975" s="222"/>
      <c r="AT975" s="222"/>
      <c r="AU975" s="222"/>
    </row>
    <row r="976" spans="27:64" ht="12.95" customHeight="1">
      <c r="AA976" s="222"/>
      <c r="AB976" s="222"/>
      <c r="AC976" s="222"/>
      <c r="AD976" s="222"/>
      <c r="AE976" s="222"/>
      <c r="AG976" s="293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</row>
    <row r="977" spans="27:47" ht="12.95" customHeight="1">
      <c r="AA977" s="222"/>
      <c r="AB977" s="222"/>
      <c r="AC977" s="222"/>
      <c r="AD977" s="222"/>
      <c r="AE977" s="222"/>
      <c r="AG977" s="293"/>
      <c r="AN977" s="222"/>
      <c r="AO977" s="222"/>
      <c r="AP977" s="222"/>
      <c r="AQ977" s="222"/>
      <c r="AR977" s="222"/>
      <c r="AS977" s="222"/>
      <c r="AT977" s="222"/>
      <c r="AU977" s="222"/>
    </row>
    <row r="978" spans="27:47" ht="12.95" customHeight="1">
      <c r="AA978" s="222"/>
      <c r="AB978" s="222"/>
      <c r="AC978" s="222"/>
      <c r="AD978" s="222"/>
      <c r="AE978" s="222"/>
      <c r="AG978" s="293"/>
      <c r="AN978" s="222"/>
      <c r="AO978" s="222"/>
      <c r="AP978" s="222"/>
      <c r="AQ978" s="222"/>
      <c r="AR978" s="222"/>
      <c r="AS978" s="222"/>
      <c r="AT978" s="222"/>
      <c r="AU978" s="222"/>
    </row>
    <row r="979" spans="27:47" ht="12.95" customHeight="1">
      <c r="AA979" s="222"/>
      <c r="AB979" s="222"/>
      <c r="AC979" s="222"/>
      <c r="AD979" s="222"/>
      <c r="AE979" s="222"/>
      <c r="AG979" s="293"/>
      <c r="AN979" s="222"/>
      <c r="AO979" s="222"/>
      <c r="AP979" s="222"/>
      <c r="AQ979" s="222"/>
      <c r="AR979" s="222"/>
      <c r="AS979" s="222"/>
      <c r="AT979" s="222"/>
      <c r="AU979" s="222"/>
    </row>
    <row r="980" spans="27:47" ht="12.95" customHeight="1">
      <c r="AA980" s="222"/>
      <c r="AB980" s="222"/>
      <c r="AC980" s="222"/>
      <c r="AD980" s="222"/>
      <c r="AE980" s="222"/>
      <c r="AG980" s="293"/>
      <c r="AN980" s="222"/>
      <c r="AO980" s="222"/>
      <c r="AP980" s="222"/>
      <c r="AQ980" s="222"/>
      <c r="AR980" s="222"/>
      <c r="AS980" s="222"/>
      <c r="AT980" s="222"/>
      <c r="AU980" s="222"/>
    </row>
    <row r="981" spans="27:47" ht="12.95" customHeight="1">
      <c r="AA981" s="222"/>
      <c r="AB981" s="222"/>
      <c r="AC981" s="222"/>
      <c r="AD981" s="222"/>
      <c r="AE981" s="222"/>
      <c r="AG981" s="293"/>
      <c r="AN981" s="222"/>
      <c r="AO981" s="222"/>
      <c r="AP981" s="222"/>
      <c r="AQ981" s="222"/>
      <c r="AR981" s="222"/>
      <c r="AS981" s="222"/>
      <c r="AT981" s="222"/>
      <c r="AU981" s="222"/>
    </row>
    <row r="982" spans="27:47" ht="12.95" customHeight="1">
      <c r="AA982" s="222"/>
      <c r="AB982" s="222"/>
      <c r="AC982" s="222"/>
      <c r="AD982" s="222"/>
      <c r="AE982" s="222"/>
      <c r="AG982" s="293"/>
      <c r="AN982" s="222"/>
      <c r="AO982" s="222"/>
      <c r="AP982" s="222"/>
      <c r="AQ982" s="222"/>
      <c r="AR982" s="222"/>
      <c r="AS982" s="222"/>
      <c r="AT982" s="222"/>
      <c r="AU982" s="222"/>
    </row>
    <row r="983" spans="27:47" ht="12.95" customHeight="1">
      <c r="AA983" s="222"/>
      <c r="AB983" s="222"/>
      <c r="AC983" s="222"/>
      <c r="AD983" s="222"/>
      <c r="AE983" s="222"/>
      <c r="AG983" s="293"/>
      <c r="AN983" s="222"/>
      <c r="AO983" s="222"/>
      <c r="AP983" s="222"/>
      <c r="AQ983" s="222"/>
      <c r="AR983" s="222"/>
      <c r="AS983" s="222"/>
      <c r="AT983" s="222"/>
      <c r="AU983" s="222"/>
    </row>
    <row r="984" spans="27:47" ht="12.95" customHeight="1">
      <c r="AA984" s="222"/>
      <c r="AB984" s="222"/>
      <c r="AC984" s="222"/>
      <c r="AD984" s="222"/>
      <c r="AE984" s="222"/>
      <c r="AG984" s="293"/>
      <c r="AN984" s="222"/>
      <c r="AO984" s="222"/>
      <c r="AP984" s="222"/>
      <c r="AQ984" s="222"/>
      <c r="AR984" s="222"/>
      <c r="AS984" s="222"/>
      <c r="AT984" s="222"/>
      <c r="AU984" s="222"/>
    </row>
    <row r="985" spans="27:47" ht="12.95" customHeight="1">
      <c r="AA985" s="222"/>
      <c r="AB985" s="222"/>
      <c r="AC985" s="222"/>
      <c r="AD985" s="222"/>
      <c r="AE985" s="222"/>
      <c r="AG985" s="293"/>
      <c r="AN985" s="222"/>
      <c r="AO985" s="222"/>
      <c r="AP985" s="222"/>
      <c r="AQ985" s="222"/>
      <c r="AR985" s="222"/>
      <c r="AS985" s="222"/>
      <c r="AT985" s="222"/>
      <c r="AU985" s="222"/>
    </row>
    <row r="986" spans="27:47" ht="12.95" customHeight="1">
      <c r="AA986" s="222"/>
      <c r="AB986" s="222"/>
      <c r="AC986" s="222"/>
      <c r="AD986" s="222"/>
      <c r="AE986" s="222"/>
      <c r="AG986" s="293"/>
      <c r="AN986" s="222"/>
      <c r="AO986" s="222"/>
      <c r="AP986" s="222"/>
      <c r="AQ986" s="222"/>
      <c r="AR986" s="222"/>
      <c r="AS986" s="222"/>
      <c r="AT986" s="222"/>
      <c r="AU986" s="222"/>
    </row>
    <row r="987" spans="27:47" ht="12.95" customHeight="1">
      <c r="AA987" s="222"/>
      <c r="AB987" s="222"/>
      <c r="AC987" s="222"/>
      <c r="AD987" s="222"/>
      <c r="AE987" s="222"/>
      <c r="AG987" s="293"/>
      <c r="AN987" s="222"/>
      <c r="AO987" s="222"/>
      <c r="AP987" s="222"/>
      <c r="AQ987" s="222"/>
      <c r="AR987" s="222"/>
      <c r="AS987" s="222"/>
      <c r="AT987" s="222"/>
      <c r="AU987" s="222"/>
    </row>
    <row r="988" spans="27:47" ht="12.95" customHeight="1">
      <c r="AA988" s="222"/>
      <c r="AB988" s="222"/>
      <c r="AC988" s="222"/>
      <c r="AD988" s="222"/>
      <c r="AE988" s="222"/>
      <c r="AG988" s="293"/>
      <c r="AN988" s="222"/>
      <c r="AO988" s="222"/>
      <c r="AP988" s="222"/>
      <c r="AQ988" s="222"/>
      <c r="AR988" s="222"/>
      <c r="AS988" s="222"/>
      <c r="AT988" s="222"/>
      <c r="AU988" s="222"/>
    </row>
    <row r="989" spans="27:47" ht="12.95" customHeight="1">
      <c r="AA989" s="222"/>
      <c r="AB989" s="222"/>
      <c r="AC989" s="222"/>
      <c r="AD989" s="222"/>
      <c r="AE989" s="222"/>
      <c r="AG989" s="293"/>
      <c r="AN989" s="222"/>
      <c r="AO989" s="222"/>
      <c r="AP989" s="222"/>
      <c r="AQ989" s="222"/>
      <c r="AR989" s="222"/>
      <c r="AS989" s="222"/>
      <c r="AT989" s="222"/>
      <c r="AU989" s="222"/>
    </row>
    <row r="990" spans="27:47" ht="12.95" customHeight="1">
      <c r="AA990" s="222"/>
      <c r="AB990" s="222"/>
      <c r="AC990" s="222"/>
      <c r="AD990" s="222"/>
      <c r="AE990" s="222"/>
      <c r="AG990" s="293"/>
      <c r="AN990" s="222"/>
      <c r="AO990" s="222"/>
      <c r="AP990" s="222"/>
      <c r="AQ990" s="222"/>
      <c r="AR990" s="222"/>
      <c r="AS990" s="222"/>
      <c r="AT990" s="222"/>
      <c r="AU990" s="222"/>
    </row>
    <row r="991" spans="27:47" ht="12.95" customHeight="1">
      <c r="AA991" s="222"/>
      <c r="AB991" s="222"/>
      <c r="AC991" s="222"/>
      <c r="AD991" s="222"/>
      <c r="AE991" s="222"/>
      <c r="AG991" s="293"/>
      <c r="AN991" s="222"/>
      <c r="AO991" s="222"/>
      <c r="AP991" s="222"/>
      <c r="AQ991" s="222"/>
      <c r="AR991" s="222"/>
      <c r="AS991" s="222"/>
      <c r="AT991" s="222"/>
      <c r="AU991" s="222"/>
    </row>
    <row r="992" spans="27:47" ht="12.95" customHeight="1">
      <c r="AA992" s="222"/>
      <c r="AB992" s="222"/>
      <c r="AC992" s="222"/>
      <c r="AD992" s="222"/>
      <c r="AE992" s="222"/>
      <c r="AG992" s="293"/>
      <c r="AN992" s="222"/>
      <c r="AO992" s="222"/>
      <c r="AP992" s="222"/>
      <c r="AQ992" s="222"/>
      <c r="AR992" s="222"/>
      <c r="AS992" s="222"/>
      <c r="AT992" s="222"/>
      <c r="AU992" s="222"/>
    </row>
    <row r="993" spans="27:64" ht="12.95" customHeight="1">
      <c r="AA993" s="222"/>
      <c r="AB993" s="222"/>
      <c r="AC993" s="222"/>
      <c r="AD993" s="222"/>
      <c r="AE993" s="222"/>
      <c r="AG993" s="293"/>
      <c r="AN993" s="222"/>
      <c r="AO993" s="222"/>
      <c r="AP993" s="222"/>
      <c r="AQ993" s="222"/>
      <c r="AR993" s="222"/>
      <c r="AS993" s="222"/>
      <c r="AT993" s="222"/>
      <c r="AU993" s="222"/>
    </row>
    <row r="994" spans="27:64" ht="12.95" customHeight="1">
      <c r="AA994" s="222"/>
      <c r="AB994" s="222"/>
      <c r="AC994" s="222"/>
      <c r="AD994" s="222"/>
      <c r="AE994" s="222"/>
      <c r="AG994" s="293"/>
      <c r="AN994" s="222"/>
      <c r="AO994" s="222"/>
      <c r="AP994" s="222"/>
      <c r="AQ994" s="222"/>
      <c r="AR994" s="222"/>
      <c r="AS994" s="222"/>
      <c r="AT994" s="222"/>
      <c r="AU994" s="222"/>
      <c r="AV994" s="222"/>
      <c r="AW994" s="222"/>
      <c r="AX994" s="222"/>
      <c r="AY994" s="222"/>
      <c r="AZ994" s="222"/>
      <c r="BA994" s="222"/>
      <c r="BB994" s="222"/>
      <c r="BC994" s="222"/>
      <c r="BD994" s="222"/>
      <c r="BE994" s="222"/>
      <c r="BF994" s="222"/>
      <c r="BG994" s="222"/>
      <c r="BH994" s="222"/>
      <c r="BI994" s="222"/>
      <c r="BJ994" s="222"/>
      <c r="BK994" s="222"/>
      <c r="BL994" s="222"/>
    </row>
    <row r="995" spans="27:64" ht="12.95" customHeight="1">
      <c r="AA995" s="222"/>
      <c r="AB995" s="222"/>
      <c r="AC995" s="222"/>
      <c r="AD995" s="222"/>
      <c r="AE995" s="222"/>
      <c r="AG995" s="293"/>
      <c r="AN995" s="222"/>
      <c r="AO995" s="222"/>
      <c r="AP995" s="222"/>
      <c r="AQ995" s="222"/>
      <c r="AR995" s="222"/>
      <c r="AS995" s="222"/>
      <c r="AT995" s="222"/>
      <c r="AU995" s="222"/>
    </row>
    <row r="996" spans="27:64" ht="12.95" customHeight="1">
      <c r="AA996" s="222"/>
      <c r="AB996" s="222"/>
      <c r="AC996" s="222"/>
      <c r="AD996" s="222"/>
      <c r="AE996" s="222"/>
      <c r="AG996" s="293"/>
      <c r="AN996" s="222"/>
      <c r="AO996" s="222"/>
      <c r="AP996" s="222"/>
      <c r="AQ996" s="222"/>
      <c r="AR996" s="222"/>
      <c r="AS996" s="222"/>
      <c r="AT996" s="222"/>
      <c r="AU996" s="222"/>
    </row>
    <row r="997" spans="27:64" ht="12.95" customHeight="1">
      <c r="AA997" s="222"/>
      <c r="AB997" s="222"/>
      <c r="AC997" s="222"/>
      <c r="AD997" s="222"/>
      <c r="AE997" s="222"/>
      <c r="AG997" s="293"/>
      <c r="AN997" s="222"/>
      <c r="AO997" s="222"/>
      <c r="AP997" s="222"/>
      <c r="AQ997" s="222"/>
      <c r="AR997" s="222"/>
      <c r="AS997" s="222"/>
      <c r="AT997" s="222"/>
      <c r="AU997" s="222"/>
    </row>
    <row r="998" spans="27:64" ht="12.95" customHeight="1">
      <c r="AA998" s="222"/>
      <c r="AB998" s="222"/>
      <c r="AC998" s="222"/>
      <c r="AD998" s="222"/>
      <c r="AE998" s="222"/>
      <c r="AG998" s="293"/>
      <c r="AN998" s="222"/>
      <c r="AO998" s="222"/>
      <c r="AP998" s="222"/>
      <c r="AQ998" s="222"/>
      <c r="AR998" s="222"/>
      <c r="AS998" s="222"/>
      <c r="AT998" s="222"/>
      <c r="AU998" s="222"/>
    </row>
    <row r="999" spans="27:64" ht="12.95" customHeight="1">
      <c r="AA999" s="222"/>
      <c r="AB999" s="222"/>
      <c r="AC999" s="222"/>
      <c r="AD999" s="222"/>
      <c r="AE999" s="222"/>
      <c r="AG999" s="293"/>
      <c r="AN999" s="222"/>
      <c r="AO999" s="222"/>
      <c r="AP999" s="222"/>
      <c r="AQ999" s="222"/>
      <c r="AR999" s="222"/>
      <c r="AS999" s="222"/>
      <c r="AT999" s="222"/>
      <c r="AU999" s="222"/>
    </row>
    <row r="1000" spans="27:64" ht="12.95" customHeight="1">
      <c r="AA1000" s="222"/>
      <c r="AB1000" s="222"/>
      <c r="AC1000" s="222"/>
      <c r="AD1000" s="222"/>
      <c r="AE1000" s="222"/>
      <c r="AG1000" s="293"/>
      <c r="AN1000" s="222"/>
      <c r="AO1000" s="222"/>
      <c r="AP1000" s="222"/>
      <c r="AQ1000" s="222"/>
      <c r="AR1000" s="222"/>
      <c r="AS1000" s="222"/>
      <c r="AT1000" s="222"/>
      <c r="AU1000" s="222"/>
    </row>
    <row r="1001" spans="27:64" ht="12.95" customHeight="1">
      <c r="AA1001" s="222"/>
      <c r="AB1001" s="222"/>
      <c r="AC1001" s="222"/>
      <c r="AD1001" s="222"/>
      <c r="AE1001" s="222"/>
      <c r="AG1001" s="293"/>
      <c r="AN1001" s="222"/>
      <c r="AO1001" s="222"/>
      <c r="AP1001" s="222"/>
      <c r="AQ1001" s="222"/>
      <c r="AR1001" s="222"/>
      <c r="AS1001" s="222"/>
      <c r="AT1001" s="222"/>
      <c r="AU1001" s="222"/>
    </row>
    <row r="1002" spans="27:64" ht="12.95" customHeight="1">
      <c r="AA1002" s="222"/>
      <c r="AB1002" s="222"/>
      <c r="AC1002" s="222"/>
      <c r="AD1002" s="222"/>
      <c r="AE1002" s="222"/>
      <c r="AG1002" s="293"/>
      <c r="AN1002" s="222"/>
      <c r="AO1002" s="222"/>
      <c r="AP1002" s="222"/>
      <c r="AQ1002" s="222"/>
      <c r="AR1002" s="222"/>
      <c r="AS1002" s="222"/>
      <c r="AT1002" s="222"/>
      <c r="AU1002" s="222"/>
    </row>
    <row r="1003" spans="27:64" ht="12.95" customHeight="1">
      <c r="AA1003" s="222"/>
      <c r="AB1003" s="222"/>
      <c r="AC1003" s="222"/>
      <c r="AD1003" s="222"/>
      <c r="AE1003" s="222"/>
      <c r="AG1003" s="293"/>
      <c r="AN1003" s="222"/>
      <c r="AO1003" s="222"/>
      <c r="AP1003" s="222"/>
      <c r="AQ1003" s="222"/>
      <c r="AR1003" s="222"/>
      <c r="AS1003" s="222"/>
      <c r="AT1003" s="222"/>
      <c r="AU1003" s="222"/>
    </row>
    <row r="1004" spans="27:64" ht="12.95" customHeight="1">
      <c r="AA1004" s="222"/>
      <c r="AB1004" s="222"/>
      <c r="AC1004" s="222"/>
      <c r="AD1004" s="222"/>
      <c r="AE1004" s="222"/>
      <c r="AG1004" s="293"/>
      <c r="AN1004" s="222"/>
      <c r="AO1004" s="222"/>
      <c r="AP1004" s="222"/>
      <c r="AQ1004" s="222"/>
      <c r="AR1004" s="222"/>
      <c r="AS1004" s="222"/>
      <c r="AT1004" s="222"/>
      <c r="AU1004" s="222"/>
    </row>
    <row r="1005" spans="27:64" ht="12.95" customHeight="1">
      <c r="AA1005" s="222"/>
      <c r="AB1005" s="222"/>
      <c r="AC1005" s="222"/>
      <c r="AD1005" s="222"/>
      <c r="AE1005" s="222"/>
      <c r="AG1005" s="293"/>
      <c r="AN1005" s="222"/>
      <c r="AO1005" s="222"/>
      <c r="AP1005" s="222"/>
      <c r="AQ1005" s="222"/>
      <c r="AR1005" s="222"/>
      <c r="AS1005" s="222"/>
      <c r="AT1005" s="222"/>
      <c r="AU1005" s="222"/>
    </row>
    <row r="1006" spans="27:64" ht="12.95" customHeight="1">
      <c r="AA1006" s="222"/>
      <c r="AB1006" s="222"/>
      <c r="AC1006" s="222"/>
      <c r="AD1006" s="222"/>
      <c r="AE1006" s="222"/>
      <c r="AG1006" s="293"/>
      <c r="AN1006" s="222"/>
      <c r="AO1006" s="222"/>
      <c r="AP1006" s="222"/>
      <c r="AQ1006" s="222"/>
      <c r="AR1006" s="222"/>
      <c r="AS1006" s="222"/>
      <c r="AT1006" s="222"/>
      <c r="AU1006" s="222"/>
    </row>
    <row r="1007" spans="27:64" ht="12.95" customHeight="1">
      <c r="AA1007" s="222"/>
      <c r="AB1007" s="222"/>
      <c r="AC1007" s="222"/>
      <c r="AD1007" s="222"/>
      <c r="AE1007" s="222"/>
      <c r="AG1007" s="293"/>
      <c r="AN1007" s="222"/>
      <c r="AO1007" s="222"/>
      <c r="AP1007" s="222"/>
      <c r="AQ1007" s="222"/>
      <c r="AR1007" s="222"/>
      <c r="AS1007" s="222"/>
      <c r="AT1007" s="222"/>
      <c r="AU1007" s="222"/>
    </row>
    <row r="1008" spans="27:64" ht="12.95" customHeight="1">
      <c r="AA1008" s="222"/>
      <c r="AB1008" s="222"/>
      <c r="AC1008" s="222"/>
      <c r="AD1008" s="222"/>
      <c r="AE1008" s="222"/>
      <c r="AG1008" s="293"/>
      <c r="AN1008" s="222"/>
      <c r="AO1008" s="222"/>
      <c r="AP1008" s="222"/>
      <c r="AQ1008" s="222"/>
      <c r="AR1008" s="222"/>
      <c r="AS1008" s="222"/>
      <c r="AT1008" s="222"/>
      <c r="AU1008" s="222"/>
    </row>
    <row r="1009" spans="27:47" ht="12.95" customHeight="1">
      <c r="AA1009" s="222"/>
      <c r="AB1009" s="222"/>
      <c r="AC1009" s="222"/>
      <c r="AD1009" s="222"/>
      <c r="AE1009" s="222"/>
      <c r="AG1009" s="293"/>
      <c r="AN1009" s="222"/>
      <c r="AO1009" s="222"/>
      <c r="AP1009" s="222"/>
      <c r="AQ1009" s="222"/>
      <c r="AR1009" s="222"/>
      <c r="AS1009" s="222"/>
      <c r="AT1009" s="222"/>
      <c r="AU1009" s="222"/>
    </row>
    <row r="1010" spans="27:47" ht="12.95" customHeight="1">
      <c r="AA1010" s="222"/>
      <c r="AB1010" s="222"/>
      <c r="AC1010" s="222"/>
      <c r="AD1010" s="222"/>
      <c r="AE1010" s="222"/>
      <c r="AG1010" s="293"/>
      <c r="AN1010" s="222"/>
      <c r="AO1010" s="222"/>
      <c r="AP1010" s="222"/>
      <c r="AQ1010" s="222"/>
      <c r="AR1010" s="222"/>
      <c r="AS1010" s="222"/>
      <c r="AT1010" s="222"/>
      <c r="AU1010" s="222"/>
    </row>
    <row r="1011" spans="27:47" ht="12.95" customHeight="1">
      <c r="AA1011" s="222"/>
      <c r="AB1011" s="222"/>
      <c r="AC1011" s="222"/>
      <c r="AD1011" s="222"/>
      <c r="AE1011" s="222"/>
      <c r="AG1011" s="293"/>
      <c r="AN1011" s="222"/>
      <c r="AO1011" s="222"/>
      <c r="AP1011" s="222"/>
      <c r="AQ1011" s="222"/>
      <c r="AR1011" s="222"/>
      <c r="AS1011" s="222"/>
      <c r="AT1011" s="222"/>
      <c r="AU1011" s="222"/>
    </row>
    <row r="1012" spans="27:47" ht="12.95" customHeight="1">
      <c r="AA1012" s="222"/>
      <c r="AB1012" s="222"/>
      <c r="AC1012" s="222"/>
      <c r="AD1012" s="222"/>
      <c r="AE1012" s="222"/>
      <c r="AG1012" s="293"/>
      <c r="AN1012" s="222"/>
      <c r="AO1012" s="222"/>
      <c r="AP1012" s="222"/>
      <c r="AQ1012" s="222"/>
      <c r="AR1012" s="222"/>
      <c r="AS1012" s="222"/>
      <c r="AT1012" s="222"/>
      <c r="AU1012" s="222"/>
    </row>
    <row r="1013" spans="27:47" ht="12.95" customHeight="1">
      <c r="AA1013" s="222"/>
      <c r="AB1013" s="222"/>
      <c r="AC1013" s="222"/>
      <c r="AD1013" s="222"/>
      <c r="AE1013" s="222"/>
      <c r="AG1013" s="293"/>
      <c r="AN1013" s="222"/>
      <c r="AO1013" s="222"/>
      <c r="AP1013" s="222"/>
      <c r="AQ1013" s="222"/>
      <c r="AR1013" s="222"/>
      <c r="AS1013" s="222"/>
      <c r="AT1013" s="222"/>
      <c r="AU1013" s="222"/>
    </row>
    <row r="1014" spans="27:47" ht="12.95" customHeight="1">
      <c r="AA1014" s="222"/>
      <c r="AB1014" s="222"/>
      <c r="AC1014" s="222"/>
      <c r="AD1014" s="222"/>
      <c r="AE1014" s="222"/>
      <c r="AG1014" s="293"/>
      <c r="AN1014" s="222"/>
      <c r="AO1014" s="222"/>
      <c r="AP1014" s="222"/>
      <c r="AQ1014" s="222"/>
      <c r="AR1014" s="222"/>
      <c r="AS1014" s="222"/>
      <c r="AT1014" s="222"/>
      <c r="AU1014" s="222"/>
    </row>
    <row r="1015" spans="27:47" ht="12.95" customHeight="1">
      <c r="AA1015" s="222"/>
      <c r="AB1015" s="222"/>
      <c r="AC1015" s="222"/>
      <c r="AD1015" s="222"/>
      <c r="AE1015" s="222"/>
      <c r="AG1015" s="293"/>
      <c r="AN1015" s="222"/>
      <c r="AO1015" s="222"/>
      <c r="AP1015" s="222"/>
      <c r="AQ1015" s="222"/>
      <c r="AR1015" s="222"/>
      <c r="AS1015" s="222"/>
      <c r="AT1015" s="222"/>
      <c r="AU1015" s="222"/>
    </row>
    <row r="1016" spans="27:47" ht="12.95" customHeight="1">
      <c r="AA1016" s="222"/>
      <c r="AB1016" s="222"/>
      <c r="AC1016" s="222"/>
      <c r="AD1016" s="222"/>
      <c r="AE1016" s="222"/>
      <c r="AG1016" s="293"/>
      <c r="AN1016" s="222"/>
      <c r="AO1016" s="222"/>
      <c r="AP1016" s="222"/>
      <c r="AQ1016" s="222"/>
      <c r="AR1016" s="222"/>
      <c r="AS1016" s="222"/>
      <c r="AT1016" s="222"/>
      <c r="AU1016" s="222"/>
    </row>
    <row r="1017" spans="27:47" ht="12.95" customHeight="1">
      <c r="AA1017" s="222"/>
      <c r="AB1017" s="222"/>
      <c r="AC1017" s="222"/>
      <c r="AD1017" s="222"/>
      <c r="AE1017" s="222"/>
      <c r="AG1017" s="293"/>
      <c r="AN1017" s="222"/>
      <c r="AO1017" s="222"/>
      <c r="AP1017" s="222"/>
      <c r="AQ1017" s="222"/>
      <c r="AR1017" s="222"/>
      <c r="AS1017" s="222"/>
      <c r="AT1017" s="222"/>
      <c r="AU1017" s="222"/>
    </row>
    <row r="1018" spans="27:47" ht="12.95" customHeight="1">
      <c r="AA1018" s="222"/>
      <c r="AB1018" s="222"/>
      <c r="AC1018" s="222"/>
      <c r="AD1018" s="222"/>
      <c r="AE1018" s="222"/>
      <c r="AG1018" s="293"/>
      <c r="AN1018" s="222"/>
      <c r="AO1018" s="222"/>
      <c r="AP1018" s="222"/>
      <c r="AQ1018" s="222"/>
      <c r="AR1018" s="222"/>
      <c r="AS1018" s="222"/>
      <c r="AT1018" s="222"/>
      <c r="AU1018" s="222"/>
    </row>
    <row r="1019" spans="27:47" ht="12.95" customHeight="1">
      <c r="AA1019" s="222"/>
      <c r="AB1019" s="222"/>
      <c r="AC1019" s="222"/>
      <c r="AD1019" s="222"/>
      <c r="AE1019" s="222"/>
      <c r="AG1019" s="293"/>
      <c r="AN1019" s="222"/>
      <c r="AO1019" s="222"/>
      <c r="AP1019" s="222"/>
      <c r="AQ1019" s="222"/>
      <c r="AR1019" s="222"/>
      <c r="AS1019" s="222"/>
      <c r="AT1019" s="222"/>
      <c r="AU1019" s="222"/>
    </row>
    <row r="1020" spans="27:47" ht="12.95" customHeight="1">
      <c r="AA1020" s="222"/>
      <c r="AB1020" s="222"/>
      <c r="AC1020" s="222"/>
      <c r="AD1020" s="222"/>
      <c r="AE1020" s="222"/>
      <c r="AG1020" s="293"/>
      <c r="AN1020" s="222"/>
      <c r="AO1020" s="222"/>
      <c r="AP1020" s="222"/>
      <c r="AQ1020" s="222"/>
      <c r="AR1020" s="222"/>
      <c r="AS1020" s="222"/>
      <c r="AT1020" s="222"/>
      <c r="AU1020" s="222"/>
    </row>
    <row r="1021" spans="27:47" ht="12.95" customHeight="1">
      <c r="AA1021" s="222"/>
      <c r="AB1021" s="222"/>
      <c r="AC1021" s="222"/>
      <c r="AD1021" s="222"/>
      <c r="AE1021" s="222"/>
      <c r="AG1021" s="293"/>
      <c r="AN1021" s="222"/>
      <c r="AO1021" s="222"/>
      <c r="AP1021" s="222"/>
      <c r="AQ1021" s="222"/>
      <c r="AR1021" s="222"/>
      <c r="AS1021" s="222"/>
      <c r="AT1021" s="222"/>
      <c r="AU1021" s="222"/>
    </row>
    <row r="1022" spans="27:47" ht="12.95" customHeight="1">
      <c r="AA1022" s="222"/>
      <c r="AB1022" s="222"/>
      <c r="AC1022" s="222"/>
      <c r="AD1022" s="222"/>
      <c r="AE1022" s="222"/>
      <c r="AG1022" s="293"/>
      <c r="AN1022" s="222"/>
      <c r="AO1022" s="222"/>
      <c r="AP1022" s="222"/>
      <c r="AQ1022" s="222"/>
      <c r="AR1022" s="222"/>
      <c r="AS1022" s="222"/>
      <c r="AT1022" s="222"/>
      <c r="AU1022" s="222"/>
    </row>
    <row r="1023" spans="27:47" ht="12.95" customHeight="1">
      <c r="AA1023" s="222"/>
      <c r="AB1023" s="222"/>
      <c r="AC1023" s="222"/>
      <c r="AD1023" s="222"/>
      <c r="AE1023" s="222"/>
      <c r="AG1023" s="293"/>
      <c r="AN1023" s="222"/>
      <c r="AO1023" s="222"/>
      <c r="AP1023" s="222"/>
      <c r="AQ1023" s="222"/>
      <c r="AR1023" s="222"/>
      <c r="AS1023" s="222"/>
      <c r="AT1023" s="222"/>
      <c r="AU1023" s="222"/>
    </row>
    <row r="1024" spans="27:47" ht="12.95" customHeight="1">
      <c r="AA1024" s="222"/>
      <c r="AB1024" s="222"/>
      <c r="AC1024" s="222"/>
      <c r="AD1024" s="222"/>
      <c r="AE1024" s="222"/>
      <c r="AG1024" s="293"/>
      <c r="AN1024" s="222"/>
      <c r="AO1024" s="222"/>
      <c r="AP1024" s="222"/>
      <c r="AQ1024" s="222"/>
      <c r="AR1024" s="222"/>
      <c r="AS1024" s="222"/>
      <c r="AT1024" s="222"/>
      <c r="AU1024" s="222"/>
    </row>
    <row r="1025" spans="27:48" ht="12.95" customHeight="1">
      <c r="AA1025" s="222"/>
      <c r="AB1025" s="222"/>
      <c r="AC1025" s="222"/>
      <c r="AD1025" s="222"/>
      <c r="AE1025" s="222"/>
      <c r="AG1025" s="293"/>
      <c r="AN1025" s="222"/>
      <c r="AO1025" s="222"/>
      <c r="AP1025" s="222"/>
      <c r="AQ1025" s="222"/>
      <c r="AR1025" s="222"/>
      <c r="AS1025" s="222"/>
      <c r="AT1025" s="222"/>
      <c r="AU1025" s="222"/>
    </row>
    <row r="1026" spans="27:48" ht="12.95" customHeight="1">
      <c r="AA1026" s="222"/>
      <c r="AB1026" s="222"/>
      <c r="AC1026" s="222"/>
      <c r="AD1026" s="222"/>
      <c r="AE1026" s="222"/>
      <c r="AG1026" s="293"/>
      <c r="AN1026" s="222"/>
      <c r="AO1026" s="222"/>
      <c r="AP1026" s="222"/>
      <c r="AQ1026" s="222"/>
      <c r="AR1026" s="222"/>
      <c r="AS1026" s="222"/>
      <c r="AT1026" s="222"/>
      <c r="AU1026" s="222"/>
    </row>
    <row r="1027" spans="27:48" ht="12.95" customHeight="1">
      <c r="AA1027" s="222"/>
      <c r="AB1027" s="222"/>
      <c r="AC1027" s="222"/>
      <c r="AD1027" s="222"/>
      <c r="AE1027" s="222"/>
      <c r="AG1027" s="293"/>
      <c r="AN1027" s="222"/>
      <c r="AO1027" s="222"/>
      <c r="AP1027" s="222"/>
      <c r="AQ1027" s="222"/>
      <c r="AR1027" s="222"/>
      <c r="AS1027" s="222"/>
      <c r="AT1027" s="222"/>
      <c r="AU1027" s="222"/>
    </row>
    <row r="1028" spans="27:48" ht="12.95" customHeight="1">
      <c r="AA1028" s="222"/>
      <c r="AB1028" s="222"/>
      <c r="AC1028" s="222"/>
      <c r="AD1028" s="222"/>
      <c r="AE1028" s="222"/>
      <c r="AG1028" s="293"/>
      <c r="AN1028" s="222"/>
      <c r="AO1028" s="222"/>
      <c r="AP1028" s="222"/>
      <c r="AQ1028" s="222"/>
      <c r="AR1028" s="222"/>
      <c r="AS1028" s="222"/>
      <c r="AT1028" s="222"/>
      <c r="AU1028" s="222"/>
    </row>
    <row r="1029" spans="27:48" ht="12.95" customHeight="1">
      <c r="AA1029" s="222"/>
      <c r="AB1029" s="222"/>
      <c r="AC1029" s="222"/>
      <c r="AD1029" s="222"/>
      <c r="AE1029" s="222"/>
      <c r="AG1029" s="293"/>
      <c r="AN1029" s="222"/>
      <c r="AO1029" s="222"/>
      <c r="AP1029" s="222"/>
      <c r="AQ1029" s="222"/>
      <c r="AR1029" s="222"/>
      <c r="AS1029" s="222"/>
      <c r="AT1029" s="222"/>
      <c r="AU1029" s="222"/>
    </row>
    <row r="1030" spans="27:48" ht="12.95" customHeight="1">
      <c r="AA1030" s="222"/>
      <c r="AB1030" s="222"/>
      <c r="AC1030" s="222"/>
      <c r="AD1030" s="222"/>
      <c r="AE1030" s="222"/>
      <c r="AG1030" s="293"/>
      <c r="AN1030" s="222"/>
      <c r="AO1030" s="222"/>
      <c r="AP1030" s="222"/>
      <c r="AQ1030" s="222"/>
      <c r="AR1030" s="222"/>
      <c r="AS1030" s="222"/>
      <c r="AT1030" s="222"/>
      <c r="AU1030" s="222"/>
    </row>
    <row r="1031" spans="27:48" ht="12.95" customHeight="1">
      <c r="AA1031" s="222"/>
      <c r="AB1031" s="222"/>
      <c r="AC1031" s="222"/>
      <c r="AD1031" s="222"/>
      <c r="AE1031" s="222"/>
      <c r="AG1031" s="293"/>
      <c r="AN1031" s="222"/>
      <c r="AO1031" s="222"/>
      <c r="AP1031" s="222"/>
      <c r="AQ1031" s="222"/>
      <c r="AR1031" s="222"/>
      <c r="AS1031" s="222"/>
      <c r="AT1031" s="222"/>
      <c r="AU1031" s="222"/>
      <c r="AV1031" s="222"/>
    </row>
    <row r="1032" spans="27:48" ht="12.95" customHeight="1">
      <c r="AA1032" s="222"/>
      <c r="AB1032" s="222"/>
      <c r="AC1032" s="222"/>
      <c r="AD1032" s="222"/>
      <c r="AE1032" s="222"/>
      <c r="AG1032" s="293"/>
      <c r="AN1032" s="222"/>
      <c r="AO1032" s="222"/>
      <c r="AP1032" s="222"/>
      <c r="AQ1032" s="222"/>
      <c r="AR1032" s="222"/>
      <c r="AS1032" s="222"/>
      <c r="AT1032" s="222"/>
      <c r="AU1032" s="222"/>
      <c r="AV1032" s="222"/>
    </row>
    <row r="1033" spans="27:48" ht="12.95" customHeight="1">
      <c r="AA1033" s="222"/>
      <c r="AB1033" s="222"/>
      <c r="AC1033" s="222"/>
      <c r="AD1033" s="222"/>
      <c r="AE1033" s="222"/>
      <c r="AG1033" s="293"/>
      <c r="AN1033" s="222"/>
      <c r="AO1033" s="222"/>
      <c r="AP1033" s="222"/>
      <c r="AQ1033" s="222"/>
      <c r="AR1033" s="222"/>
      <c r="AS1033" s="222"/>
      <c r="AT1033" s="222"/>
      <c r="AU1033" s="222"/>
    </row>
    <row r="1034" spans="27:48" ht="12.95" customHeight="1">
      <c r="AA1034" s="222"/>
      <c r="AB1034" s="222"/>
      <c r="AC1034" s="222"/>
      <c r="AD1034" s="222"/>
      <c r="AE1034" s="222"/>
      <c r="AG1034" s="293"/>
      <c r="AN1034" s="222"/>
      <c r="AO1034" s="222"/>
      <c r="AP1034" s="222"/>
      <c r="AQ1034" s="222"/>
      <c r="AR1034" s="222"/>
      <c r="AS1034" s="222"/>
      <c r="AT1034" s="222"/>
      <c r="AU1034" s="222"/>
    </row>
    <row r="1035" spans="27:48" ht="12.95" customHeight="1">
      <c r="AA1035" s="222"/>
      <c r="AB1035" s="222"/>
      <c r="AC1035" s="222"/>
      <c r="AD1035" s="222"/>
      <c r="AE1035" s="222"/>
      <c r="AG1035" s="293"/>
      <c r="AN1035" s="222"/>
      <c r="AO1035" s="222"/>
      <c r="AP1035" s="222"/>
      <c r="AQ1035" s="222"/>
      <c r="AR1035" s="222"/>
      <c r="AS1035" s="222"/>
      <c r="AT1035" s="222"/>
      <c r="AU1035" s="222"/>
    </row>
    <row r="1036" spans="27:48" ht="12.95" customHeight="1">
      <c r="AA1036" s="222"/>
      <c r="AB1036" s="222"/>
      <c r="AC1036" s="222"/>
      <c r="AD1036" s="222"/>
      <c r="AE1036" s="222"/>
      <c r="AG1036" s="293"/>
      <c r="AN1036" s="222"/>
      <c r="AO1036" s="222"/>
      <c r="AP1036" s="222"/>
      <c r="AQ1036" s="222"/>
      <c r="AR1036" s="222"/>
      <c r="AS1036" s="222"/>
      <c r="AT1036" s="222"/>
      <c r="AU1036" s="222"/>
    </row>
    <row r="1037" spans="27:48" ht="12.95" customHeight="1">
      <c r="AA1037" s="222"/>
      <c r="AB1037" s="222"/>
      <c r="AC1037" s="222"/>
      <c r="AD1037" s="222"/>
      <c r="AE1037" s="222"/>
      <c r="AG1037" s="293"/>
      <c r="AN1037" s="222"/>
      <c r="AO1037" s="222"/>
      <c r="AP1037" s="222"/>
      <c r="AQ1037" s="222"/>
      <c r="AR1037" s="222"/>
      <c r="AS1037" s="222"/>
      <c r="AT1037" s="222"/>
      <c r="AU1037" s="222"/>
    </row>
    <row r="1038" spans="27:48" ht="12.95" customHeight="1">
      <c r="AA1038" s="222"/>
      <c r="AB1038" s="222"/>
      <c r="AC1038" s="222"/>
      <c r="AD1038" s="222"/>
      <c r="AE1038" s="222"/>
      <c r="AG1038" s="293"/>
      <c r="AN1038" s="222"/>
      <c r="AO1038" s="222"/>
      <c r="AP1038" s="222"/>
      <c r="AQ1038" s="222"/>
      <c r="AR1038" s="222"/>
      <c r="AS1038" s="222"/>
      <c r="AT1038" s="222"/>
      <c r="AU1038" s="222"/>
    </row>
    <row r="1039" spans="27:48" ht="12.95" customHeight="1">
      <c r="AA1039" s="222"/>
      <c r="AB1039" s="222"/>
      <c r="AC1039" s="222"/>
      <c r="AD1039" s="222"/>
      <c r="AE1039" s="222"/>
      <c r="AG1039" s="293"/>
      <c r="AN1039" s="222"/>
      <c r="AO1039" s="222"/>
      <c r="AP1039" s="222"/>
      <c r="AQ1039" s="222"/>
      <c r="AR1039" s="222"/>
      <c r="AS1039" s="222"/>
      <c r="AT1039" s="222"/>
      <c r="AU1039" s="222"/>
    </row>
    <row r="1040" spans="27:48" ht="12.95" customHeight="1">
      <c r="AA1040" s="222"/>
      <c r="AB1040" s="222"/>
      <c r="AC1040" s="222"/>
      <c r="AD1040" s="222"/>
      <c r="AE1040" s="222"/>
      <c r="AG1040" s="293"/>
      <c r="AN1040" s="222"/>
      <c r="AO1040" s="222"/>
      <c r="AP1040" s="222"/>
      <c r="AQ1040" s="222"/>
      <c r="AR1040" s="222"/>
      <c r="AS1040" s="222"/>
      <c r="AT1040" s="222"/>
      <c r="AU1040" s="222"/>
    </row>
    <row r="1041" spans="27:64" ht="12.95" customHeight="1">
      <c r="AA1041" s="222"/>
      <c r="AB1041" s="222"/>
      <c r="AC1041" s="222"/>
      <c r="AD1041" s="222"/>
      <c r="AE1041" s="222"/>
      <c r="AG1041" s="293"/>
      <c r="AN1041" s="222"/>
      <c r="AO1041" s="222"/>
      <c r="AP1041" s="222"/>
      <c r="AQ1041" s="222"/>
      <c r="AR1041" s="222"/>
      <c r="AS1041" s="222"/>
      <c r="AT1041" s="222"/>
      <c r="AU1041" s="222"/>
    </row>
    <row r="1042" spans="27:64" ht="12.95" customHeight="1">
      <c r="AA1042" s="222"/>
      <c r="AB1042" s="222"/>
      <c r="AC1042" s="222"/>
      <c r="AD1042" s="222"/>
      <c r="AE1042" s="222"/>
      <c r="AG1042" s="293"/>
      <c r="AN1042" s="222"/>
      <c r="AO1042" s="222"/>
      <c r="AP1042" s="222"/>
      <c r="AQ1042" s="222"/>
      <c r="AR1042" s="222"/>
      <c r="AS1042" s="222"/>
      <c r="AT1042" s="222"/>
      <c r="AU1042" s="222"/>
    </row>
    <row r="1043" spans="27:64" ht="12.95" customHeight="1">
      <c r="AA1043" s="222"/>
      <c r="AB1043" s="222"/>
      <c r="AC1043" s="222"/>
      <c r="AD1043" s="222"/>
      <c r="AE1043" s="222"/>
      <c r="AG1043" s="293"/>
      <c r="AN1043" s="222"/>
      <c r="AO1043" s="222"/>
      <c r="AP1043" s="222"/>
      <c r="AQ1043" s="222"/>
      <c r="AR1043" s="222"/>
      <c r="AS1043" s="222"/>
      <c r="AT1043" s="222"/>
      <c r="AU1043" s="222"/>
    </row>
    <row r="1044" spans="27:64" ht="12.95" customHeight="1">
      <c r="AA1044" s="222"/>
      <c r="AB1044" s="222"/>
      <c r="AC1044" s="222"/>
      <c r="AD1044" s="222"/>
      <c r="AE1044" s="222"/>
      <c r="AG1044" s="293"/>
      <c r="AN1044" s="222"/>
      <c r="AO1044" s="222"/>
      <c r="AP1044" s="222"/>
      <c r="AQ1044" s="222"/>
      <c r="AR1044" s="222"/>
      <c r="AS1044" s="222"/>
      <c r="AT1044" s="222"/>
      <c r="AU1044" s="222"/>
    </row>
    <row r="1045" spans="27:64" ht="12.95" customHeight="1">
      <c r="AA1045" s="222"/>
      <c r="AB1045" s="222"/>
      <c r="AC1045" s="222"/>
      <c r="AD1045" s="222"/>
      <c r="AE1045" s="222"/>
      <c r="AG1045" s="293"/>
      <c r="AN1045" s="222"/>
      <c r="AO1045" s="222"/>
      <c r="AP1045" s="222"/>
      <c r="AQ1045" s="222"/>
      <c r="AR1045" s="222"/>
      <c r="AS1045" s="222"/>
      <c r="AT1045" s="222"/>
      <c r="AU1045" s="222"/>
    </row>
    <row r="1046" spans="27:64" ht="12.95" customHeight="1">
      <c r="AA1046" s="222"/>
      <c r="AB1046" s="222"/>
      <c r="AC1046" s="222"/>
      <c r="AD1046" s="222"/>
      <c r="AE1046" s="222"/>
      <c r="AG1046" s="293"/>
      <c r="AN1046" s="222"/>
      <c r="AO1046" s="222"/>
      <c r="AP1046" s="222"/>
      <c r="AQ1046" s="222"/>
      <c r="AR1046" s="222"/>
      <c r="AS1046" s="222"/>
      <c r="AT1046" s="222"/>
      <c r="AU1046" s="222"/>
    </row>
    <row r="1047" spans="27:64" ht="12.95" customHeight="1">
      <c r="AA1047" s="222"/>
      <c r="AB1047" s="222"/>
      <c r="AC1047" s="222"/>
      <c r="AD1047" s="222"/>
      <c r="AE1047" s="222"/>
      <c r="AG1047" s="293"/>
      <c r="AN1047" s="222"/>
      <c r="AO1047" s="222"/>
      <c r="AP1047" s="222"/>
      <c r="AQ1047" s="222"/>
      <c r="AR1047" s="222"/>
      <c r="AS1047" s="222"/>
      <c r="AT1047" s="222"/>
      <c r="AU1047" s="222"/>
    </row>
    <row r="1048" spans="27:64" ht="12.95" customHeight="1">
      <c r="AA1048" s="222"/>
      <c r="AB1048" s="222"/>
      <c r="AC1048" s="222"/>
      <c r="AD1048" s="222"/>
      <c r="AE1048" s="222"/>
      <c r="AG1048" s="293"/>
      <c r="AN1048" s="222"/>
      <c r="AO1048" s="222"/>
      <c r="AP1048" s="222"/>
      <c r="AQ1048" s="222"/>
      <c r="AR1048" s="222"/>
      <c r="AS1048" s="222"/>
      <c r="AT1048" s="222"/>
      <c r="AU1048" s="222"/>
    </row>
    <row r="1049" spans="27:64" ht="12.95" customHeight="1">
      <c r="AA1049" s="222"/>
      <c r="AB1049" s="222"/>
      <c r="AC1049" s="222"/>
      <c r="AD1049" s="222"/>
      <c r="AE1049" s="222"/>
      <c r="AG1049" s="293"/>
      <c r="AN1049" s="222"/>
      <c r="AO1049" s="222"/>
      <c r="AP1049" s="222"/>
      <c r="AQ1049" s="222"/>
      <c r="AR1049" s="222"/>
      <c r="AS1049" s="222"/>
      <c r="AT1049" s="222"/>
      <c r="AU1049" s="222"/>
    </row>
    <row r="1050" spans="27:64" ht="12.95" customHeight="1">
      <c r="AA1050" s="222"/>
      <c r="AB1050" s="222"/>
      <c r="AC1050" s="222"/>
      <c r="AD1050" s="222"/>
      <c r="AE1050" s="222"/>
      <c r="AG1050" s="293"/>
      <c r="AN1050" s="222"/>
      <c r="AO1050" s="222"/>
      <c r="AP1050" s="222"/>
      <c r="AQ1050" s="222"/>
      <c r="AR1050" s="222"/>
      <c r="AS1050" s="222"/>
      <c r="AT1050" s="222"/>
      <c r="AU1050" s="222"/>
    </row>
    <row r="1051" spans="27:64" ht="12.95" customHeight="1">
      <c r="AA1051" s="222"/>
      <c r="AB1051" s="222"/>
      <c r="AC1051" s="222"/>
      <c r="AD1051" s="222"/>
      <c r="AE1051" s="222"/>
      <c r="AG1051" s="293"/>
      <c r="AN1051" s="222"/>
      <c r="AO1051" s="222"/>
      <c r="AP1051" s="222"/>
      <c r="AQ1051" s="222"/>
      <c r="AR1051" s="222"/>
      <c r="AS1051" s="222"/>
      <c r="AT1051" s="222"/>
      <c r="AU1051" s="222"/>
    </row>
    <row r="1052" spans="27:64" ht="12.95" customHeight="1">
      <c r="AA1052" s="222"/>
      <c r="AB1052" s="222"/>
      <c r="AC1052" s="222"/>
      <c r="AD1052" s="222"/>
      <c r="AE1052" s="222"/>
      <c r="AG1052" s="293"/>
      <c r="AN1052" s="222"/>
      <c r="AO1052" s="222"/>
      <c r="AP1052" s="222"/>
      <c r="AQ1052" s="222"/>
      <c r="AR1052" s="222"/>
      <c r="AS1052" s="222"/>
      <c r="AT1052" s="222"/>
      <c r="AU1052" s="222"/>
    </row>
    <row r="1053" spans="27:64" ht="12.95" customHeight="1">
      <c r="AA1053" s="222"/>
      <c r="AB1053" s="222"/>
      <c r="AC1053" s="222"/>
      <c r="AD1053" s="222"/>
      <c r="AE1053" s="222"/>
      <c r="AG1053" s="293"/>
      <c r="AN1053" s="222"/>
      <c r="AO1053" s="222"/>
      <c r="AP1053" s="222"/>
      <c r="AQ1053" s="222"/>
      <c r="AR1053" s="222"/>
      <c r="AS1053" s="222"/>
      <c r="AT1053" s="222"/>
      <c r="AU1053" s="222"/>
    </row>
    <row r="1054" spans="27:64" ht="12.95" customHeight="1">
      <c r="AA1054" s="222"/>
      <c r="AB1054" s="222"/>
      <c r="AC1054" s="222"/>
      <c r="AD1054" s="222"/>
      <c r="AE1054" s="222"/>
      <c r="AG1054" s="293"/>
      <c r="AN1054" s="222"/>
      <c r="AO1054" s="222"/>
      <c r="AP1054" s="222"/>
      <c r="AQ1054" s="222"/>
      <c r="AR1054" s="222"/>
      <c r="AS1054" s="222"/>
      <c r="AT1054" s="222"/>
      <c r="AU1054" s="222"/>
    </row>
    <row r="1055" spans="27:64" ht="12.95" customHeight="1">
      <c r="AA1055" s="222"/>
      <c r="AB1055" s="222"/>
      <c r="AC1055" s="222"/>
      <c r="AD1055" s="222"/>
      <c r="AE1055" s="222"/>
      <c r="AG1055" s="293"/>
      <c r="AN1055" s="222"/>
      <c r="AO1055" s="222"/>
      <c r="AP1055" s="222"/>
      <c r="AQ1055" s="222"/>
      <c r="AR1055" s="222"/>
      <c r="AS1055" s="222"/>
      <c r="AT1055" s="222"/>
      <c r="AU1055" s="222"/>
    </row>
    <row r="1056" spans="27:64" ht="12.95" customHeight="1">
      <c r="AA1056" s="222"/>
      <c r="AB1056" s="222"/>
      <c r="AC1056" s="222"/>
      <c r="AD1056" s="222"/>
      <c r="AE1056" s="222"/>
      <c r="AG1056" s="293"/>
      <c r="AN1056" s="222"/>
      <c r="AO1056" s="222"/>
      <c r="AP1056" s="222"/>
      <c r="AQ1056" s="222"/>
      <c r="AR1056" s="222"/>
      <c r="AS1056" s="222"/>
      <c r="AT1056" s="222"/>
      <c r="AU1056" s="222"/>
      <c r="AV1056" s="222"/>
      <c r="AW1056" s="222"/>
      <c r="AX1056" s="222"/>
      <c r="AY1056" s="222"/>
      <c r="AZ1056" s="222"/>
      <c r="BA1056" s="222"/>
      <c r="BB1056" s="222"/>
      <c r="BC1056" s="222"/>
      <c r="BD1056" s="222"/>
      <c r="BE1056" s="222"/>
      <c r="BF1056" s="222"/>
      <c r="BG1056" s="222"/>
      <c r="BH1056" s="222"/>
      <c r="BI1056" s="222"/>
      <c r="BJ1056" s="222"/>
      <c r="BK1056" s="222"/>
      <c r="BL1056" s="222"/>
    </row>
    <row r="1057" spans="27:48" ht="12.95" customHeight="1">
      <c r="AA1057" s="222"/>
      <c r="AB1057" s="222"/>
      <c r="AC1057" s="222"/>
      <c r="AD1057" s="222"/>
      <c r="AE1057" s="222"/>
      <c r="AG1057" s="293"/>
      <c r="AN1057" s="222"/>
      <c r="AO1057" s="222"/>
      <c r="AP1057" s="222"/>
      <c r="AQ1057" s="222"/>
      <c r="AR1057" s="222"/>
      <c r="AS1057" s="222"/>
      <c r="AT1057" s="222"/>
      <c r="AU1057" s="222"/>
    </row>
    <row r="1058" spans="27:48" ht="12.95" customHeight="1">
      <c r="AA1058" s="222"/>
      <c r="AB1058" s="222"/>
      <c r="AC1058" s="222"/>
      <c r="AD1058" s="222"/>
      <c r="AE1058" s="222"/>
      <c r="AG1058" s="293"/>
      <c r="AN1058" s="222"/>
      <c r="AO1058" s="222"/>
      <c r="AP1058" s="222"/>
      <c r="AQ1058" s="222"/>
      <c r="AR1058" s="222"/>
      <c r="AS1058" s="222"/>
      <c r="AT1058" s="222"/>
      <c r="AU1058" s="222"/>
    </row>
    <row r="1059" spans="27:48" ht="12.95" customHeight="1">
      <c r="AA1059" s="222"/>
      <c r="AB1059" s="222"/>
      <c r="AC1059" s="222"/>
      <c r="AD1059" s="222"/>
      <c r="AE1059" s="222"/>
      <c r="AG1059" s="293"/>
      <c r="AN1059" s="222"/>
      <c r="AO1059" s="222"/>
      <c r="AP1059" s="222"/>
      <c r="AQ1059" s="222"/>
      <c r="AR1059" s="222"/>
      <c r="AS1059" s="222"/>
      <c r="AT1059" s="222"/>
      <c r="AU1059" s="222"/>
    </row>
    <row r="1060" spans="27:48" ht="12.95" customHeight="1">
      <c r="AA1060" s="222"/>
      <c r="AB1060" s="222"/>
      <c r="AC1060" s="222"/>
      <c r="AD1060" s="222"/>
      <c r="AE1060" s="222"/>
      <c r="AG1060" s="293"/>
      <c r="AN1060" s="222"/>
      <c r="AO1060" s="222"/>
      <c r="AP1060" s="222"/>
      <c r="AQ1060" s="222"/>
      <c r="AR1060" s="222"/>
      <c r="AS1060" s="222"/>
      <c r="AT1060" s="222"/>
      <c r="AU1060" s="222"/>
    </row>
    <row r="1061" spans="27:48" ht="12.95" customHeight="1">
      <c r="AA1061" s="222"/>
      <c r="AB1061" s="222"/>
      <c r="AC1061" s="222"/>
      <c r="AD1061" s="222"/>
      <c r="AE1061" s="222"/>
      <c r="AG1061" s="293"/>
      <c r="AN1061" s="222"/>
      <c r="AO1061" s="222"/>
      <c r="AP1061" s="222"/>
      <c r="AQ1061" s="222"/>
      <c r="AR1061" s="222"/>
      <c r="AS1061" s="222"/>
      <c r="AT1061" s="222"/>
      <c r="AU1061" s="222"/>
    </row>
    <row r="1062" spans="27:48" ht="12.95" customHeight="1">
      <c r="AA1062" s="222"/>
      <c r="AB1062" s="222"/>
      <c r="AC1062" s="222"/>
      <c r="AD1062" s="222"/>
      <c r="AE1062" s="222"/>
      <c r="AG1062" s="293"/>
      <c r="AN1062" s="222"/>
      <c r="AO1062" s="222"/>
      <c r="AP1062" s="222"/>
      <c r="AQ1062" s="222"/>
      <c r="AR1062" s="222"/>
      <c r="AS1062" s="222"/>
      <c r="AT1062" s="222"/>
      <c r="AU1062" s="222"/>
    </row>
    <row r="1063" spans="27:48" ht="12.95" customHeight="1">
      <c r="AA1063" s="222"/>
      <c r="AB1063" s="222"/>
      <c r="AC1063" s="222"/>
      <c r="AD1063" s="222"/>
      <c r="AE1063" s="222"/>
      <c r="AG1063" s="293"/>
      <c r="AN1063" s="222"/>
      <c r="AO1063" s="222"/>
      <c r="AP1063" s="222"/>
      <c r="AQ1063" s="222"/>
      <c r="AR1063" s="222"/>
      <c r="AS1063" s="222"/>
      <c r="AT1063" s="222"/>
      <c r="AU1063" s="222"/>
    </row>
    <row r="1064" spans="27:48" ht="12.95" customHeight="1">
      <c r="AA1064" s="222"/>
      <c r="AB1064" s="222"/>
      <c r="AC1064" s="222"/>
      <c r="AD1064" s="222"/>
      <c r="AE1064" s="222"/>
      <c r="AG1064" s="293"/>
      <c r="AN1064" s="222"/>
      <c r="AO1064" s="222"/>
      <c r="AP1064" s="222"/>
      <c r="AQ1064" s="222"/>
      <c r="AR1064" s="222"/>
      <c r="AS1064" s="222"/>
      <c r="AT1064" s="222"/>
      <c r="AU1064" s="222"/>
    </row>
    <row r="1065" spans="27:48" ht="12.95" customHeight="1">
      <c r="AA1065" s="222"/>
      <c r="AB1065" s="222"/>
      <c r="AC1065" s="222"/>
      <c r="AD1065" s="222"/>
      <c r="AE1065" s="222"/>
      <c r="AG1065" s="293"/>
      <c r="AN1065" s="222"/>
      <c r="AO1065" s="222"/>
      <c r="AP1065" s="222"/>
      <c r="AQ1065" s="222"/>
      <c r="AR1065" s="222"/>
      <c r="AS1065" s="222"/>
      <c r="AT1065" s="222"/>
      <c r="AU1065" s="222"/>
    </row>
    <row r="1066" spans="27:48" ht="12.95" customHeight="1">
      <c r="AA1066" s="222"/>
      <c r="AB1066" s="222"/>
      <c r="AC1066" s="222"/>
      <c r="AD1066" s="222"/>
      <c r="AE1066" s="222"/>
      <c r="AG1066" s="293"/>
      <c r="AN1066" s="222"/>
      <c r="AO1066" s="222"/>
      <c r="AP1066" s="222"/>
      <c r="AQ1066" s="222"/>
      <c r="AR1066" s="222"/>
      <c r="AS1066" s="222"/>
      <c r="AT1066" s="222"/>
      <c r="AU1066" s="222"/>
    </row>
    <row r="1067" spans="27:48" ht="12.95" customHeight="1">
      <c r="AA1067" s="222"/>
      <c r="AB1067" s="222"/>
      <c r="AC1067" s="222"/>
      <c r="AD1067" s="222"/>
      <c r="AE1067" s="222"/>
      <c r="AG1067" s="293"/>
      <c r="AN1067" s="222"/>
      <c r="AO1067" s="222"/>
      <c r="AP1067" s="222"/>
      <c r="AQ1067" s="222"/>
      <c r="AR1067" s="222"/>
      <c r="AS1067" s="222"/>
      <c r="AT1067" s="222"/>
      <c r="AU1067" s="222"/>
    </row>
    <row r="1068" spans="27:48" ht="12.95" customHeight="1">
      <c r="AA1068" s="222"/>
      <c r="AB1068" s="222"/>
      <c r="AC1068" s="222"/>
      <c r="AD1068" s="222"/>
      <c r="AE1068" s="222"/>
      <c r="AG1068" s="293"/>
      <c r="AN1068" s="222"/>
      <c r="AO1068" s="222"/>
      <c r="AP1068" s="222"/>
      <c r="AQ1068" s="222"/>
      <c r="AR1068" s="222"/>
      <c r="AS1068" s="222"/>
      <c r="AT1068" s="222"/>
      <c r="AU1068" s="222"/>
      <c r="AV1068" s="222"/>
    </row>
    <row r="1069" spans="27:48" ht="12.95" customHeight="1">
      <c r="AA1069" s="222"/>
      <c r="AB1069" s="222"/>
      <c r="AC1069" s="222"/>
      <c r="AD1069" s="222"/>
      <c r="AE1069" s="222"/>
      <c r="AG1069" s="293"/>
      <c r="AN1069" s="222"/>
      <c r="AO1069" s="222"/>
      <c r="AP1069" s="222"/>
      <c r="AQ1069" s="222"/>
      <c r="AR1069" s="222"/>
      <c r="AS1069" s="222"/>
      <c r="AT1069" s="222"/>
      <c r="AU1069" s="222"/>
    </row>
    <row r="1070" spans="27:48" ht="12.95" customHeight="1">
      <c r="AA1070" s="222"/>
      <c r="AB1070" s="222"/>
      <c r="AC1070" s="222"/>
      <c r="AD1070" s="222"/>
      <c r="AE1070" s="222"/>
      <c r="AG1070" s="293"/>
      <c r="AN1070" s="222"/>
      <c r="AO1070" s="222"/>
      <c r="AP1070" s="222"/>
      <c r="AQ1070" s="222"/>
      <c r="AR1070" s="222"/>
      <c r="AS1070" s="222"/>
      <c r="AT1070" s="222"/>
      <c r="AU1070" s="222"/>
      <c r="AV1070" s="222"/>
    </row>
    <row r="1071" spans="27:48" ht="12.95" customHeight="1">
      <c r="AA1071" s="222"/>
      <c r="AB1071" s="222"/>
      <c r="AC1071" s="222"/>
      <c r="AD1071" s="222"/>
      <c r="AE1071" s="222"/>
      <c r="AG1071" s="293"/>
      <c r="AN1071" s="222"/>
      <c r="AO1071" s="222"/>
      <c r="AP1071" s="222"/>
      <c r="AQ1071" s="222"/>
      <c r="AR1071" s="222"/>
      <c r="AS1071" s="222"/>
      <c r="AT1071" s="222"/>
      <c r="AU1071" s="222"/>
    </row>
    <row r="1072" spans="27:48" ht="12.95" customHeight="1">
      <c r="AA1072" s="222"/>
      <c r="AB1072" s="222"/>
      <c r="AC1072" s="222"/>
      <c r="AD1072" s="222"/>
      <c r="AE1072" s="222"/>
      <c r="AG1072" s="293"/>
      <c r="AN1072" s="222"/>
      <c r="AO1072" s="222"/>
      <c r="AP1072" s="222"/>
      <c r="AQ1072" s="222"/>
      <c r="AR1072" s="222"/>
      <c r="AS1072" s="222"/>
      <c r="AT1072" s="222"/>
      <c r="AU1072" s="222"/>
    </row>
    <row r="1073" spans="27:47" ht="12.95" customHeight="1">
      <c r="AA1073" s="222"/>
      <c r="AB1073" s="222"/>
      <c r="AC1073" s="222"/>
      <c r="AD1073" s="222"/>
      <c r="AE1073" s="222"/>
      <c r="AG1073" s="293"/>
      <c r="AN1073" s="222"/>
      <c r="AO1073" s="222"/>
      <c r="AP1073" s="222"/>
      <c r="AQ1073" s="222"/>
      <c r="AR1073" s="222"/>
      <c r="AS1073" s="222"/>
      <c r="AT1073" s="222"/>
      <c r="AU1073" s="222"/>
    </row>
    <row r="1074" spans="27:47" ht="12.95" customHeight="1">
      <c r="AA1074" s="222"/>
      <c r="AB1074" s="222"/>
      <c r="AC1074" s="222"/>
      <c r="AD1074" s="222"/>
      <c r="AE1074" s="222"/>
      <c r="AG1074" s="293"/>
      <c r="AN1074" s="222"/>
      <c r="AO1074" s="222"/>
      <c r="AP1074" s="222"/>
      <c r="AQ1074" s="222"/>
      <c r="AR1074" s="222"/>
      <c r="AS1074" s="222"/>
      <c r="AT1074" s="222"/>
      <c r="AU1074" s="222"/>
    </row>
    <row r="1075" spans="27:47" ht="12.95" customHeight="1">
      <c r="AA1075" s="222"/>
      <c r="AB1075" s="222"/>
      <c r="AC1075" s="222"/>
      <c r="AD1075" s="222"/>
      <c r="AE1075" s="222"/>
      <c r="AG1075" s="293"/>
      <c r="AN1075" s="222"/>
      <c r="AO1075" s="222"/>
      <c r="AP1075" s="222"/>
      <c r="AQ1075" s="222"/>
      <c r="AR1075" s="222"/>
      <c r="AS1075" s="222"/>
      <c r="AT1075" s="222"/>
      <c r="AU1075" s="222"/>
    </row>
    <row r="1076" spans="27:47" ht="12.95" customHeight="1">
      <c r="AA1076" s="222"/>
      <c r="AB1076" s="222"/>
      <c r="AC1076" s="222"/>
      <c r="AD1076" s="222"/>
      <c r="AE1076" s="222"/>
      <c r="AG1076" s="293"/>
      <c r="AN1076" s="222"/>
      <c r="AO1076" s="222"/>
      <c r="AP1076" s="222"/>
      <c r="AQ1076" s="222"/>
      <c r="AR1076" s="222"/>
      <c r="AS1076" s="222"/>
      <c r="AT1076" s="222"/>
      <c r="AU1076" s="222"/>
    </row>
    <row r="1077" spans="27:47" ht="12.95" customHeight="1">
      <c r="AA1077" s="222"/>
      <c r="AB1077" s="222"/>
      <c r="AC1077" s="222"/>
      <c r="AD1077" s="222"/>
      <c r="AE1077" s="222"/>
      <c r="AG1077" s="293"/>
      <c r="AN1077" s="222"/>
      <c r="AO1077" s="222"/>
      <c r="AP1077" s="222"/>
      <c r="AQ1077" s="222"/>
      <c r="AR1077" s="222"/>
      <c r="AS1077" s="222"/>
      <c r="AT1077" s="222"/>
      <c r="AU1077" s="222"/>
    </row>
    <row r="1078" spans="27:47" ht="12.95" customHeight="1">
      <c r="AA1078" s="222"/>
      <c r="AB1078" s="222"/>
      <c r="AC1078" s="222"/>
      <c r="AD1078" s="222"/>
      <c r="AE1078" s="222"/>
      <c r="AG1078" s="293"/>
      <c r="AN1078" s="222"/>
      <c r="AO1078" s="222"/>
      <c r="AP1078" s="222"/>
      <c r="AQ1078" s="222"/>
      <c r="AR1078" s="222"/>
      <c r="AS1078" s="222"/>
      <c r="AT1078" s="222"/>
      <c r="AU1078" s="222"/>
    </row>
    <row r="1079" spans="27:47" ht="12.95" customHeight="1">
      <c r="AA1079" s="222"/>
      <c r="AB1079" s="222"/>
      <c r="AC1079" s="222"/>
      <c r="AD1079" s="222"/>
      <c r="AE1079" s="222"/>
      <c r="AG1079" s="293"/>
      <c r="AN1079" s="222"/>
      <c r="AO1079" s="222"/>
      <c r="AP1079" s="222"/>
      <c r="AQ1079" s="222"/>
      <c r="AR1079" s="222"/>
      <c r="AS1079" s="222"/>
      <c r="AT1079" s="222"/>
      <c r="AU1079" s="222"/>
    </row>
    <row r="1080" spans="27:47" ht="12.95" customHeight="1">
      <c r="AA1080" s="222"/>
      <c r="AB1080" s="222"/>
      <c r="AC1080" s="222"/>
      <c r="AD1080" s="222"/>
      <c r="AE1080" s="222"/>
      <c r="AG1080" s="293"/>
      <c r="AN1080" s="222"/>
      <c r="AO1080" s="222"/>
      <c r="AP1080" s="222"/>
      <c r="AQ1080" s="222"/>
      <c r="AR1080" s="222"/>
      <c r="AS1080" s="222"/>
      <c r="AT1080" s="222"/>
      <c r="AU1080" s="222"/>
    </row>
    <row r="1081" spans="27:47" ht="12.95" customHeight="1">
      <c r="AA1081" s="222"/>
      <c r="AB1081" s="222"/>
      <c r="AC1081" s="222"/>
      <c r="AD1081" s="222"/>
      <c r="AE1081" s="222"/>
      <c r="AG1081" s="293"/>
      <c r="AN1081" s="222"/>
      <c r="AO1081" s="222"/>
      <c r="AP1081" s="222"/>
      <c r="AQ1081" s="222"/>
      <c r="AR1081" s="222"/>
      <c r="AS1081" s="222"/>
      <c r="AT1081" s="222"/>
      <c r="AU1081" s="222"/>
    </row>
    <row r="1082" spans="27:47" ht="12.95" customHeight="1">
      <c r="AA1082" s="222"/>
      <c r="AB1082" s="222"/>
      <c r="AC1082" s="222"/>
      <c r="AD1082" s="222"/>
      <c r="AE1082" s="222"/>
      <c r="AG1082" s="293"/>
      <c r="AN1082" s="222"/>
      <c r="AO1082" s="222"/>
      <c r="AP1082" s="222"/>
      <c r="AQ1082" s="222"/>
      <c r="AR1082" s="222"/>
      <c r="AS1082" s="222"/>
      <c r="AT1082" s="222"/>
      <c r="AU1082" s="222"/>
    </row>
    <row r="1083" spans="27:47" ht="12.95" customHeight="1">
      <c r="AA1083" s="222"/>
      <c r="AB1083" s="222"/>
      <c r="AC1083" s="222"/>
      <c r="AD1083" s="222"/>
      <c r="AE1083" s="222"/>
      <c r="AG1083" s="293"/>
      <c r="AN1083" s="222"/>
      <c r="AO1083" s="222"/>
      <c r="AP1083" s="222"/>
      <c r="AQ1083" s="222"/>
      <c r="AR1083" s="222"/>
      <c r="AS1083" s="222"/>
      <c r="AT1083" s="222"/>
      <c r="AU1083" s="222"/>
    </row>
    <row r="1084" spans="27:47" ht="12.95" customHeight="1">
      <c r="AA1084" s="222"/>
      <c r="AB1084" s="222"/>
      <c r="AC1084" s="222"/>
      <c r="AD1084" s="222"/>
      <c r="AE1084" s="222"/>
      <c r="AG1084" s="293"/>
      <c r="AN1084" s="222"/>
      <c r="AO1084" s="222"/>
      <c r="AP1084" s="222"/>
      <c r="AQ1084" s="222"/>
      <c r="AR1084" s="222"/>
      <c r="AS1084" s="222"/>
      <c r="AT1084" s="222"/>
      <c r="AU1084" s="222"/>
    </row>
    <row r="1085" spans="27:47" ht="12.95" customHeight="1">
      <c r="AA1085" s="222"/>
      <c r="AB1085" s="222"/>
      <c r="AC1085" s="222"/>
      <c r="AD1085" s="222"/>
      <c r="AE1085" s="222"/>
      <c r="AG1085" s="293"/>
      <c r="AN1085" s="222"/>
      <c r="AO1085" s="222"/>
      <c r="AP1085" s="222"/>
      <c r="AQ1085" s="222"/>
      <c r="AR1085" s="222"/>
      <c r="AS1085" s="222"/>
      <c r="AT1085" s="222"/>
      <c r="AU1085" s="222"/>
    </row>
    <row r="1086" spans="27:47" ht="12.95" customHeight="1">
      <c r="AA1086" s="222"/>
      <c r="AB1086" s="222"/>
      <c r="AC1086" s="222"/>
      <c r="AD1086" s="222"/>
      <c r="AE1086" s="222"/>
      <c r="AG1086" s="293"/>
      <c r="AN1086" s="222"/>
      <c r="AO1086" s="222"/>
      <c r="AP1086" s="222"/>
      <c r="AQ1086" s="222"/>
      <c r="AR1086" s="222"/>
      <c r="AS1086" s="222"/>
      <c r="AT1086" s="222"/>
      <c r="AU1086" s="222"/>
    </row>
    <row r="1087" spans="27:47" ht="12.95" customHeight="1">
      <c r="AA1087" s="222"/>
      <c r="AB1087" s="222"/>
      <c r="AC1087" s="222"/>
      <c r="AD1087" s="222"/>
      <c r="AE1087" s="222"/>
      <c r="AG1087" s="293"/>
      <c r="AN1087" s="222"/>
      <c r="AO1087" s="222"/>
      <c r="AP1087" s="222"/>
      <c r="AQ1087" s="222"/>
      <c r="AR1087" s="222"/>
      <c r="AS1087" s="222"/>
      <c r="AT1087" s="222"/>
      <c r="AU1087" s="222"/>
    </row>
    <row r="1088" spans="27:47" ht="12.95" customHeight="1">
      <c r="AA1088" s="222"/>
      <c r="AB1088" s="222"/>
      <c r="AC1088" s="222"/>
      <c r="AD1088" s="222"/>
      <c r="AE1088" s="222"/>
      <c r="AG1088" s="293"/>
      <c r="AN1088" s="222"/>
      <c r="AO1088" s="222"/>
      <c r="AP1088" s="222"/>
      <c r="AQ1088" s="222"/>
      <c r="AR1088" s="222"/>
      <c r="AS1088" s="222"/>
      <c r="AT1088" s="222"/>
      <c r="AU1088" s="222"/>
    </row>
    <row r="1089" spans="27:47" ht="12.95" customHeight="1">
      <c r="AA1089" s="222"/>
      <c r="AB1089" s="222"/>
      <c r="AC1089" s="222"/>
      <c r="AD1089" s="222"/>
      <c r="AE1089" s="222"/>
      <c r="AG1089" s="293"/>
      <c r="AN1089" s="222"/>
      <c r="AO1089" s="222"/>
      <c r="AP1089" s="222"/>
      <c r="AQ1089" s="222"/>
      <c r="AR1089" s="222"/>
      <c r="AS1089" s="222"/>
      <c r="AT1089" s="222"/>
      <c r="AU1089" s="222"/>
    </row>
    <row r="1090" spans="27:47" ht="12.95" customHeight="1">
      <c r="AA1090" s="222"/>
      <c r="AB1090" s="222"/>
      <c r="AC1090" s="222"/>
      <c r="AD1090" s="222"/>
      <c r="AE1090" s="222"/>
      <c r="AG1090" s="293"/>
      <c r="AN1090" s="222"/>
      <c r="AO1090" s="222"/>
      <c r="AP1090" s="222"/>
      <c r="AQ1090" s="222"/>
      <c r="AR1090" s="222"/>
      <c r="AS1090" s="222"/>
      <c r="AT1090" s="222"/>
      <c r="AU1090" s="222"/>
    </row>
    <row r="1091" spans="27:47" ht="12.95" customHeight="1">
      <c r="AA1091" s="222"/>
      <c r="AB1091" s="222"/>
      <c r="AC1091" s="222"/>
      <c r="AD1091" s="222"/>
      <c r="AE1091" s="222"/>
      <c r="AG1091" s="293"/>
      <c r="AN1091" s="222"/>
      <c r="AO1091" s="222"/>
      <c r="AP1091" s="222"/>
      <c r="AQ1091" s="222"/>
      <c r="AR1091" s="222"/>
      <c r="AS1091" s="222"/>
      <c r="AT1091" s="222"/>
      <c r="AU1091" s="222"/>
    </row>
    <row r="1092" spans="27:47" ht="12.95" customHeight="1">
      <c r="AA1092" s="222"/>
      <c r="AB1092" s="222"/>
      <c r="AC1092" s="222"/>
      <c r="AD1092" s="222"/>
      <c r="AE1092" s="222"/>
      <c r="AG1092" s="293"/>
      <c r="AN1092" s="222"/>
      <c r="AO1092" s="222"/>
      <c r="AP1092" s="222"/>
      <c r="AQ1092" s="222"/>
      <c r="AR1092" s="222"/>
      <c r="AS1092" s="222"/>
      <c r="AT1092" s="222"/>
      <c r="AU1092" s="222"/>
    </row>
    <row r="1093" spans="27:47" ht="12.95" customHeight="1">
      <c r="AA1093" s="222"/>
      <c r="AB1093" s="222"/>
      <c r="AC1093" s="222"/>
      <c r="AD1093" s="222"/>
      <c r="AE1093" s="222"/>
      <c r="AG1093" s="293"/>
      <c r="AN1093" s="222"/>
      <c r="AO1093" s="222"/>
      <c r="AP1093" s="222"/>
      <c r="AQ1093" s="222"/>
      <c r="AR1093" s="222"/>
      <c r="AS1093" s="222"/>
      <c r="AT1093" s="222"/>
      <c r="AU1093" s="222"/>
    </row>
    <row r="1094" spans="27:47" ht="12.95" customHeight="1">
      <c r="AA1094" s="222"/>
      <c r="AB1094" s="222"/>
      <c r="AC1094" s="222"/>
      <c r="AD1094" s="222"/>
      <c r="AE1094" s="222"/>
      <c r="AG1094" s="293"/>
      <c r="AN1094" s="222"/>
      <c r="AO1094" s="222"/>
      <c r="AP1094" s="222"/>
      <c r="AQ1094" s="222"/>
      <c r="AR1094" s="222"/>
      <c r="AS1094" s="222"/>
      <c r="AT1094" s="222"/>
      <c r="AU1094" s="222"/>
    </row>
    <row r="1095" spans="27:47" ht="12.95" customHeight="1">
      <c r="AA1095" s="222"/>
      <c r="AB1095" s="222"/>
      <c r="AC1095" s="222"/>
      <c r="AD1095" s="222"/>
      <c r="AE1095" s="222"/>
      <c r="AG1095" s="293"/>
      <c r="AN1095" s="222"/>
      <c r="AO1095" s="222"/>
      <c r="AP1095" s="222"/>
      <c r="AQ1095" s="222"/>
      <c r="AR1095" s="222"/>
      <c r="AS1095" s="222"/>
      <c r="AT1095" s="222"/>
      <c r="AU1095" s="222"/>
    </row>
    <row r="1096" spans="27:47" ht="12.95" customHeight="1">
      <c r="AA1096" s="222"/>
      <c r="AB1096" s="222"/>
      <c r="AC1096" s="222"/>
      <c r="AD1096" s="222"/>
      <c r="AE1096" s="222"/>
      <c r="AG1096" s="293"/>
      <c r="AN1096" s="222"/>
      <c r="AO1096" s="222"/>
      <c r="AP1096" s="222"/>
      <c r="AQ1096" s="222"/>
      <c r="AR1096" s="222"/>
      <c r="AS1096" s="222"/>
      <c r="AT1096" s="222"/>
      <c r="AU1096" s="222"/>
    </row>
    <row r="1097" spans="27:47" ht="12.95" customHeight="1">
      <c r="AA1097" s="222"/>
      <c r="AB1097" s="222"/>
      <c r="AC1097" s="222"/>
      <c r="AD1097" s="222"/>
      <c r="AE1097" s="222"/>
      <c r="AG1097" s="293"/>
      <c r="AN1097" s="222"/>
      <c r="AO1097" s="222"/>
      <c r="AP1097" s="222"/>
      <c r="AQ1097" s="222"/>
      <c r="AR1097" s="222"/>
      <c r="AS1097" s="222"/>
      <c r="AT1097" s="222"/>
      <c r="AU1097" s="222"/>
    </row>
    <row r="1098" spans="27:47" ht="12.95" customHeight="1">
      <c r="AA1098" s="222"/>
      <c r="AB1098" s="222"/>
      <c r="AC1098" s="222"/>
      <c r="AD1098" s="222"/>
      <c r="AE1098" s="222"/>
      <c r="AG1098" s="293"/>
      <c r="AN1098" s="222"/>
      <c r="AO1098" s="222"/>
      <c r="AP1098" s="222"/>
      <c r="AQ1098" s="222"/>
      <c r="AR1098" s="222"/>
      <c r="AS1098" s="222"/>
      <c r="AT1098" s="222"/>
      <c r="AU1098" s="222"/>
    </row>
    <row r="1099" spans="27:47" ht="12.95" customHeight="1">
      <c r="AA1099" s="222"/>
      <c r="AB1099" s="222"/>
      <c r="AC1099" s="222"/>
      <c r="AD1099" s="222"/>
      <c r="AE1099" s="222"/>
      <c r="AG1099" s="293"/>
      <c r="AN1099" s="222"/>
      <c r="AO1099" s="222"/>
      <c r="AP1099" s="222"/>
      <c r="AQ1099" s="222"/>
      <c r="AR1099" s="222"/>
      <c r="AS1099" s="222"/>
      <c r="AT1099" s="222"/>
      <c r="AU1099" s="222"/>
    </row>
    <row r="1100" spans="27:47" ht="12.95" customHeight="1">
      <c r="AA1100" s="222"/>
      <c r="AB1100" s="222"/>
      <c r="AC1100" s="222"/>
      <c r="AD1100" s="222"/>
      <c r="AE1100" s="222"/>
      <c r="AG1100" s="293"/>
      <c r="AN1100" s="222"/>
      <c r="AO1100" s="222"/>
      <c r="AP1100" s="222"/>
      <c r="AQ1100" s="222"/>
      <c r="AR1100" s="222"/>
      <c r="AS1100" s="222"/>
      <c r="AT1100" s="222"/>
      <c r="AU1100" s="222"/>
    </row>
    <row r="1101" spans="27:47" ht="12.95" customHeight="1">
      <c r="AA1101" s="222"/>
      <c r="AB1101" s="222"/>
      <c r="AC1101" s="222"/>
      <c r="AD1101" s="222"/>
      <c r="AE1101" s="222"/>
      <c r="AG1101" s="293"/>
      <c r="AN1101" s="222"/>
      <c r="AO1101" s="222"/>
      <c r="AP1101" s="222"/>
      <c r="AQ1101" s="222"/>
      <c r="AR1101" s="222"/>
      <c r="AS1101" s="222"/>
      <c r="AT1101" s="222"/>
      <c r="AU1101" s="222"/>
    </row>
    <row r="1102" spans="27:47" ht="12.95" customHeight="1">
      <c r="AA1102" s="222"/>
      <c r="AB1102" s="222"/>
      <c r="AC1102" s="222"/>
      <c r="AD1102" s="222"/>
      <c r="AE1102" s="222"/>
      <c r="AG1102" s="293"/>
      <c r="AN1102" s="222"/>
      <c r="AO1102" s="222"/>
      <c r="AP1102" s="222"/>
      <c r="AQ1102" s="222"/>
      <c r="AR1102" s="222"/>
      <c r="AS1102" s="222"/>
      <c r="AT1102" s="222"/>
      <c r="AU1102" s="222"/>
    </row>
    <row r="1103" spans="27:47" ht="12.95" customHeight="1">
      <c r="AA1103" s="222"/>
      <c r="AB1103" s="222"/>
      <c r="AC1103" s="222"/>
      <c r="AD1103" s="222"/>
      <c r="AE1103" s="222"/>
      <c r="AG1103" s="293"/>
      <c r="AN1103" s="222"/>
      <c r="AO1103" s="222"/>
      <c r="AP1103" s="222"/>
      <c r="AQ1103" s="222"/>
      <c r="AR1103" s="222"/>
      <c r="AS1103" s="222"/>
      <c r="AT1103" s="222"/>
      <c r="AU1103" s="222"/>
    </row>
    <row r="1104" spans="27:47" ht="12.95" customHeight="1">
      <c r="AA1104" s="222"/>
      <c r="AB1104" s="222"/>
      <c r="AC1104" s="222"/>
      <c r="AD1104" s="222"/>
      <c r="AE1104" s="222"/>
      <c r="AG1104" s="293"/>
      <c r="AN1104" s="222"/>
      <c r="AO1104" s="222"/>
      <c r="AP1104" s="222"/>
      <c r="AQ1104" s="222"/>
      <c r="AR1104" s="222"/>
      <c r="AS1104" s="222"/>
      <c r="AT1104" s="222"/>
      <c r="AU1104" s="222"/>
    </row>
    <row r="1105" spans="27:47" ht="12.95" customHeight="1">
      <c r="AA1105" s="222"/>
      <c r="AB1105" s="222"/>
      <c r="AC1105" s="222"/>
      <c r="AD1105" s="222"/>
      <c r="AE1105" s="222"/>
      <c r="AG1105" s="293"/>
      <c r="AN1105" s="222"/>
      <c r="AO1105" s="222"/>
      <c r="AP1105" s="222"/>
      <c r="AQ1105" s="222"/>
      <c r="AR1105" s="222"/>
      <c r="AS1105" s="222"/>
      <c r="AT1105" s="222"/>
      <c r="AU1105" s="222"/>
    </row>
    <row r="1106" spans="27:47" ht="12.95" customHeight="1">
      <c r="AA1106" s="222"/>
      <c r="AB1106" s="222"/>
      <c r="AC1106" s="222"/>
      <c r="AD1106" s="222"/>
      <c r="AE1106" s="222"/>
      <c r="AG1106" s="293"/>
      <c r="AN1106" s="222"/>
      <c r="AO1106" s="222"/>
      <c r="AP1106" s="222"/>
      <c r="AQ1106" s="222"/>
      <c r="AR1106" s="222"/>
      <c r="AS1106" s="222"/>
      <c r="AT1106" s="222"/>
      <c r="AU1106" s="222"/>
    </row>
    <row r="1107" spans="27:47" ht="12.95" customHeight="1">
      <c r="AA1107" s="222"/>
      <c r="AB1107" s="222"/>
      <c r="AC1107" s="222"/>
      <c r="AD1107" s="222"/>
      <c r="AE1107" s="222"/>
      <c r="AG1107" s="293"/>
      <c r="AN1107" s="222"/>
      <c r="AO1107" s="222"/>
      <c r="AP1107" s="222"/>
      <c r="AQ1107" s="222"/>
      <c r="AR1107" s="222"/>
      <c r="AS1107" s="222"/>
      <c r="AT1107" s="222"/>
      <c r="AU1107" s="222"/>
    </row>
    <row r="1108" spans="27:47" ht="12.95" customHeight="1">
      <c r="AA1108" s="222"/>
      <c r="AB1108" s="222"/>
      <c r="AC1108" s="222"/>
      <c r="AD1108" s="222"/>
      <c r="AE1108" s="222"/>
      <c r="AG1108" s="293"/>
      <c r="AN1108" s="222"/>
      <c r="AO1108" s="222"/>
      <c r="AP1108" s="222"/>
      <c r="AQ1108" s="222"/>
      <c r="AR1108" s="222"/>
      <c r="AS1108" s="222"/>
      <c r="AT1108" s="222"/>
      <c r="AU1108" s="222"/>
    </row>
    <row r="1109" spans="27:47" ht="12.95" customHeight="1">
      <c r="AA1109" s="222"/>
      <c r="AB1109" s="222"/>
      <c r="AC1109" s="222"/>
      <c r="AD1109" s="222"/>
      <c r="AE1109" s="222"/>
      <c r="AG1109" s="293"/>
      <c r="AN1109" s="222"/>
      <c r="AO1109" s="222"/>
      <c r="AP1109" s="222"/>
      <c r="AQ1109" s="222"/>
      <c r="AR1109" s="222"/>
      <c r="AS1109" s="222"/>
      <c r="AT1109" s="222"/>
      <c r="AU1109" s="222"/>
    </row>
    <row r="1110" spans="27:47" ht="12.95" customHeight="1">
      <c r="AA1110" s="222"/>
      <c r="AB1110" s="222"/>
      <c r="AC1110" s="222"/>
      <c r="AD1110" s="222"/>
      <c r="AE1110" s="222"/>
      <c r="AG1110" s="293"/>
      <c r="AN1110" s="222"/>
      <c r="AO1110" s="222"/>
      <c r="AP1110" s="222"/>
      <c r="AQ1110" s="222"/>
      <c r="AR1110" s="222"/>
      <c r="AS1110" s="222"/>
      <c r="AT1110" s="222"/>
      <c r="AU1110" s="222"/>
    </row>
    <row r="1111" spans="27:47" ht="12.95" customHeight="1">
      <c r="AA1111" s="222"/>
      <c r="AB1111" s="222"/>
      <c r="AC1111" s="222"/>
      <c r="AD1111" s="222"/>
      <c r="AE1111" s="222"/>
      <c r="AG1111" s="293"/>
      <c r="AN1111" s="222"/>
      <c r="AO1111" s="222"/>
      <c r="AP1111" s="222"/>
      <c r="AQ1111" s="222"/>
      <c r="AR1111" s="222"/>
      <c r="AS1111" s="222"/>
      <c r="AT1111" s="222"/>
      <c r="AU1111" s="222"/>
    </row>
    <row r="1112" spans="27:47" ht="12.95" customHeight="1">
      <c r="AA1112" s="222"/>
      <c r="AB1112" s="222"/>
      <c r="AC1112" s="222"/>
      <c r="AD1112" s="222"/>
      <c r="AE1112" s="222"/>
      <c r="AG1112" s="293"/>
      <c r="AN1112" s="222"/>
      <c r="AO1112" s="222"/>
      <c r="AP1112" s="222"/>
      <c r="AQ1112" s="222"/>
      <c r="AR1112" s="222"/>
      <c r="AS1112" s="222"/>
      <c r="AT1112" s="222"/>
      <c r="AU1112" s="222"/>
    </row>
    <row r="1113" spans="27:47" ht="12.95" customHeight="1">
      <c r="AA1113" s="222"/>
      <c r="AB1113" s="222"/>
      <c r="AC1113" s="222"/>
      <c r="AD1113" s="222"/>
      <c r="AE1113" s="222"/>
      <c r="AG1113" s="293"/>
      <c r="AN1113" s="222"/>
      <c r="AO1113" s="222"/>
      <c r="AP1113" s="222"/>
      <c r="AQ1113" s="222"/>
      <c r="AR1113" s="222"/>
      <c r="AS1113" s="222"/>
      <c r="AT1113" s="222"/>
      <c r="AU1113" s="222"/>
    </row>
    <row r="1114" spans="27:47" ht="12.95" customHeight="1">
      <c r="AA1114" s="222"/>
      <c r="AB1114" s="222"/>
      <c r="AC1114" s="222"/>
      <c r="AD1114" s="222"/>
      <c r="AE1114" s="222"/>
      <c r="AG1114" s="293"/>
      <c r="AN1114" s="222"/>
      <c r="AO1114" s="222"/>
      <c r="AP1114" s="222"/>
      <c r="AQ1114" s="222"/>
      <c r="AR1114" s="222"/>
      <c r="AS1114" s="222"/>
      <c r="AT1114" s="222"/>
      <c r="AU1114" s="222"/>
    </row>
    <row r="1115" spans="27:47" ht="12.95" customHeight="1">
      <c r="AA1115" s="222"/>
      <c r="AB1115" s="222"/>
      <c r="AC1115" s="222"/>
      <c r="AD1115" s="222"/>
      <c r="AE1115" s="222"/>
      <c r="AG1115" s="293"/>
      <c r="AN1115" s="222"/>
      <c r="AO1115" s="222"/>
      <c r="AP1115" s="222"/>
      <c r="AQ1115" s="222"/>
      <c r="AR1115" s="222"/>
      <c r="AS1115" s="222"/>
      <c r="AT1115" s="222"/>
      <c r="AU1115" s="222"/>
    </row>
    <row r="1116" spans="27:47" ht="12.95" customHeight="1">
      <c r="AA1116" s="222"/>
      <c r="AB1116" s="222"/>
      <c r="AC1116" s="222"/>
      <c r="AD1116" s="222"/>
      <c r="AE1116" s="222"/>
      <c r="AG1116" s="293"/>
      <c r="AN1116" s="222"/>
      <c r="AO1116" s="222"/>
      <c r="AP1116" s="222"/>
      <c r="AQ1116" s="222"/>
      <c r="AR1116" s="222"/>
      <c r="AS1116" s="222"/>
      <c r="AT1116" s="222"/>
      <c r="AU1116" s="222"/>
    </row>
    <row r="1117" spans="27:47" ht="12.95" customHeight="1">
      <c r="AA1117" s="222"/>
      <c r="AB1117" s="222"/>
      <c r="AC1117" s="222"/>
      <c r="AD1117" s="222"/>
      <c r="AE1117" s="222"/>
      <c r="AG1117" s="293"/>
      <c r="AN1117" s="222"/>
      <c r="AO1117" s="222"/>
      <c r="AP1117" s="222"/>
      <c r="AQ1117" s="222"/>
      <c r="AR1117" s="222"/>
      <c r="AS1117" s="222"/>
      <c r="AT1117" s="222"/>
      <c r="AU1117" s="222"/>
    </row>
    <row r="1118" spans="27:47" ht="12.95" customHeight="1">
      <c r="AA1118" s="222"/>
      <c r="AB1118" s="222"/>
      <c r="AC1118" s="222"/>
      <c r="AD1118" s="222"/>
      <c r="AE1118" s="222"/>
      <c r="AG1118" s="293"/>
      <c r="AN1118" s="222"/>
      <c r="AO1118" s="222"/>
      <c r="AP1118" s="222"/>
      <c r="AQ1118" s="222"/>
      <c r="AR1118" s="222"/>
      <c r="AS1118" s="222"/>
      <c r="AT1118" s="222"/>
      <c r="AU1118" s="222"/>
    </row>
    <row r="1119" spans="27:47" ht="12.95" customHeight="1">
      <c r="AA1119" s="222"/>
      <c r="AB1119" s="222"/>
      <c r="AC1119" s="222"/>
      <c r="AD1119" s="222"/>
      <c r="AE1119" s="222"/>
      <c r="AG1119" s="293"/>
      <c r="AN1119" s="222"/>
      <c r="AO1119" s="222"/>
      <c r="AP1119" s="222"/>
      <c r="AQ1119" s="222"/>
      <c r="AR1119" s="222"/>
      <c r="AS1119" s="222"/>
      <c r="AT1119" s="222"/>
      <c r="AU1119" s="222"/>
    </row>
    <row r="1120" spans="27:47" ht="12.95" customHeight="1">
      <c r="AA1120" s="222"/>
      <c r="AB1120" s="222"/>
      <c r="AC1120" s="222"/>
      <c r="AD1120" s="222"/>
      <c r="AE1120" s="222"/>
      <c r="AG1120" s="293"/>
      <c r="AN1120" s="222"/>
      <c r="AO1120" s="222"/>
      <c r="AP1120" s="222"/>
      <c r="AQ1120" s="222"/>
      <c r="AR1120" s="222"/>
      <c r="AS1120" s="222"/>
      <c r="AT1120" s="222"/>
      <c r="AU1120" s="222"/>
    </row>
    <row r="1121" spans="27:47" ht="12.95" customHeight="1">
      <c r="AA1121" s="222"/>
      <c r="AB1121" s="222"/>
      <c r="AC1121" s="222"/>
      <c r="AD1121" s="222"/>
      <c r="AE1121" s="222"/>
      <c r="AG1121" s="293"/>
      <c r="AN1121" s="222"/>
      <c r="AO1121" s="222"/>
      <c r="AP1121" s="222"/>
      <c r="AQ1121" s="222"/>
      <c r="AR1121" s="222"/>
      <c r="AS1121" s="222"/>
      <c r="AT1121" s="222"/>
      <c r="AU1121" s="222"/>
    </row>
    <row r="1122" spans="27:47" ht="12.95" customHeight="1">
      <c r="AA1122" s="222"/>
      <c r="AB1122" s="222"/>
      <c r="AC1122" s="222"/>
      <c r="AD1122" s="222"/>
      <c r="AE1122" s="222"/>
      <c r="AG1122" s="293"/>
      <c r="AN1122" s="222"/>
      <c r="AO1122" s="222"/>
      <c r="AP1122" s="222"/>
      <c r="AQ1122" s="222"/>
      <c r="AR1122" s="222"/>
      <c r="AS1122" s="222"/>
      <c r="AT1122" s="222"/>
      <c r="AU1122" s="222"/>
    </row>
    <row r="1123" spans="27:47" ht="12.95" customHeight="1">
      <c r="AA1123" s="222"/>
      <c r="AB1123" s="222"/>
      <c r="AC1123" s="222"/>
      <c r="AD1123" s="222"/>
      <c r="AE1123" s="222"/>
      <c r="AG1123" s="293"/>
      <c r="AN1123" s="222"/>
      <c r="AO1123" s="222"/>
      <c r="AP1123" s="222"/>
      <c r="AQ1123" s="222"/>
      <c r="AR1123" s="222"/>
      <c r="AS1123" s="222"/>
      <c r="AT1123" s="222"/>
      <c r="AU1123" s="222"/>
    </row>
    <row r="1124" spans="27:47" ht="12.95" customHeight="1">
      <c r="AA1124" s="222"/>
      <c r="AB1124" s="222"/>
      <c r="AC1124" s="222"/>
      <c r="AD1124" s="222"/>
      <c r="AE1124" s="222"/>
      <c r="AG1124" s="293"/>
      <c r="AN1124" s="222"/>
      <c r="AO1124" s="222"/>
      <c r="AP1124" s="222"/>
      <c r="AQ1124" s="222"/>
      <c r="AR1124" s="222"/>
      <c r="AS1124" s="222"/>
      <c r="AT1124" s="222"/>
      <c r="AU1124" s="222"/>
    </row>
    <row r="1125" spans="27:47" ht="12.95" customHeight="1">
      <c r="AA1125" s="222"/>
      <c r="AB1125" s="222"/>
      <c r="AC1125" s="222"/>
      <c r="AD1125" s="222"/>
      <c r="AE1125" s="222"/>
      <c r="AG1125" s="293"/>
      <c r="AN1125" s="222"/>
      <c r="AO1125" s="222"/>
      <c r="AP1125" s="222"/>
      <c r="AQ1125" s="222"/>
      <c r="AR1125" s="222"/>
      <c r="AS1125" s="222"/>
      <c r="AT1125" s="222"/>
      <c r="AU1125" s="222"/>
    </row>
    <row r="1126" spans="27:47" ht="12.95" customHeight="1">
      <c r="AA1126" s="222"/>
      <c r="AB1126" s="222"/>
      <c r="AC1126" s="222"/>
      <c r="AD1126" s="222"/>
      <c r="AE1126" s="222"/>
      <c r="AG1126" s="293"/>
      <c r="AN1126" s="222"/>
      <c r="AO1126" s="222"/>
      <c r="AP1126" s="222"/>
      <c r="AQ1126" s="222"/>
      <c r="AR1126" s="222"/>
      <c r="AS1126" s="222"/>
      <c r="AT1126" s="222"/>
      <c r="AU1126" s="222"/>
    </row>
    <row r="1127" spans="27:47" ht="12.95" customHeight="1">
      <c r="AA1127" s="222"/>
      <c r="AB1127" s="222"/>
      <c r="AC1127" s="222"/>
      <c r="AD1127" s="222"/>
      <c r="AE1127" s="222"/>
      <c r="AG1127" s="293"/>
      <c r="AN1127" s="222"/>
      <c r="AO1127" s="222"/>
      <c r="AP1127" s="222"/>
      <c r="AQ1127" s="222"/>
      <c r="AR1127" s="222"/>
      <c r="AS1127" s="222"/>
      <c r="AT1127" s="222"/>
      <c r="AU1127" s="222"/>
    </row>
    <row r="1128" spans="27:47" ht="12.95" customHeight="1">
      <c r="AA1128" s="222"/>
      <c r="AB1128" s="222"/>
      <c r="AC1128" s="222"/>
      <c r="AD1128" s="222"/>
      <c r="AE1128" s="222"/>
      <c r="AG1128" s="293"/>
      <c r="AN1128" s="222"/>
      <c r="AO1128" s="222"/>
      <c r="AP1128" s="222"/>
      <c r="AQ1128" s="222"/>
      <c r="AR1128" s="222"/>
      <c r="AS1128" s="222"/>
      <c r="AT1128" s="222"/>
      <c r="AU1128" s="222"/>
    </row>
    <row r="1129" spans="27:47" ht="12.95" customHeight="1">
      <c r="AA1129" s="222"/>
      <c r="AB1129" s="222"/>
      <c r="AC1129" s="222"/>
      <c r="AD1129" s="222"/>
      <c r="AE1129" s="222"/>
      <c r="AG1129" s="293"/>
      <c r="AN1129" s="222"/>
      <c r="AO1129" s="222"/>
      <c r="AP1129" s="222"/>
      <c r="AQ1129" s="222"/>
      <c r="AR1129" s="222"/>
      <c r="AS1129" s="222"/>
      <c r="AT1129" s="222"/>
      <c r="AU1129" s="222"/>
    </row>
    <row r="1130" spans="27:47" ht="12.95" customHeight="1">
      <c r="AA1130" s="222"/>
      <c r="AB1130" s="222"/>
      <c r="AC1130" s="222"/>
      <c r="AD1130" s="222"/>
      <c r="AE1130" s="222"/>
      <c r="AG1130" s="293"/>
      <c r="AN1130" s="222"/>
      <c r="AO1130" s="222"/>
      <c r="AP1130" s="222"/>
      <c r="AQ1130" s="222"/>
      <c r="AR1130" s="222"/>
      <c r="AS1130" s="222"/>
      <c r="AT1130" s="222"/>
      <c r="AU1130" s="222"/>
    </row>
    <row r="1131" spans="27:47" ht="12.95" customHeight="1">
      <c r="AA1131" s="222"/>
      <c r="AB1131" s="222"/>
      <c r="AC1131" s="222"/>
      <c r="AD1131" s="222"/>
      <c r="AE1131" s="222"/>
      <c r="AG1131" s="293"/>
      <c r="AN1131" s="222"/>
      <c r="AO1131" s="222"/>
      <c r="AP1131" s="222"/>
      <c r="AQ1131" s="222"/>
      <c r="AR1131" s="222"/>
      <c r="AS1131" s="222"/>
      <c r="AT1131" s="222"/>
      <c r="AU1131" s="222"/>
    </row>
    <row r="1132" spans="27:47" ht="12.95" customHeight="1">
      <c r="AA1132" s="222"/>
      <c r="AB1132" s="222"/>
      <c r="AC1132" s="222"/>
      <c r="AD1132" s="222"/>
      <c r="AE1132" s="222"/>
      <c r="AG1132" s="293"/>
      <c r="AN1132" s="222"/>
      <c r="AO1132" s="222"/>
      <c r="AP1132" s="222"/>
      <c r="AQ1132" s="222"/>
      <c r="AR1132" s="222"/>
      <c r="AS1132" s="222"/>
      <c r="AT1132" s="222"/>
      <c r="AU1132" s="222"/>
    </row>
    <row r="1133" spans="27:47" ht="12.95" customHeight="1">
      <c r="AA1133" s="222"/>
      <c r="AB1133" s="222"/>
      <c r="AC1133" s="222"/>
      <c r="AD1133" s="222"/>
      <c r="AE1133" s="222"/>
      <c r="AG1133" s="293"/>
      <c r="AN1133" s="222"/>
      <c r="AO1133" s="222"/>
      <c r="AP1133" s="222"/>
      <c r="AQ1133" s="222"/>
      <c r="AR1133" s="222"/>
      <c r="AS1133" s="222"/>
      <c r="AT1133" s="222"/>
      <c r="AU1133" s="222"/>
    </row>
    <row r="1134" spans="27:47" ht="12.95" customHeight="1">
      <c r="AA1134" s="222"/>
      <c r="AB1134" s="222"/>
      <c r="AC1134" s="222"/>
      <c r="AD1134" s="222"/>
      <c r="AE1134" s="222"/>
      <c r="AG1134" s="293"/>
      <c r="AN1134" s="222"/>
      <c r="AO1134" s="222"/>
      <c r="AP1134" s="222"/>
      <c r="AQ1134" s="222"/>
      <c r="AR1134" s="222"/>
      <c r="AS1134" s="222"/>
      <c r="AT1134" s="222"/>
      <c r="AU1134" s="222"/>
    </row>
    <row r="1135" spans="27:47" ht="12.95" customHeight="1">
      <c r="AA1135" s="222"/>
      <c r="AB1135" s="222"/>
      <c r="AC1135" s="222"/>
      <c r="AD1135" s="222"/>
      <c r="AE1135" s="222"/>
      <c r="AG1135" s="293"/>
      <c r="AN1135" s="222"/>
      <c r="AO1135" s="222"/>
      <c r="AP1135" s="222"/>
      <c r="AQ1135" s="222"/>
      <c r="AR1135" s="222"/>
      <c r="AS1135" s="222"/>
      <c r="AT1135" s="222"/>
      <c r="AU1135" s="222"/>
    </row>
    <row r="1136" spans="27:47" ht="12.95" customHeight="1">
      <c r="AA1136" s="222"/>
      <c r="AB1136" s="222"/>
      <c r="AC1136" s="222"/>
      <c r="AD1136" s="222"/>
      <c r="AE1136" s="222"/>
      <c r="AG1136" s="293"/>
      <c r="AN1136" s="222"/>
      <c r="AO1136" s="222"/>
      <c r="AP1136" s="222"/>
      <c r="AQ1136" s="222"/>
      <c r="AR1136" s="222"/>
      <c r="AS1136" s="222"/>
      <c r="AT1136" s="222"/>
      <c r="AU1136" s="222"/>
    </row>
    <row r="1137" spans="27:48" ht="12.95" customHeight="1">
      <c r="AA1137" s="222"/>
      <c r="AB1137" s="222"/>
      <c r="AC1137" s="222"/>
      <c r="AD1137" s="222"/>
      <c r="AE1137" s="222"/>
      <c r="AG1137" s="293"/>
      <c r="AN1137" s="222"/>
      <c r="AO1137" s="222"/>
      <c r="AP1137" s="222"/>
      <c r="AQ1137" s="222"/>
      <c r="AR1137" s="222"/>
      <c r="AS1137" s="222"/>
      <c r="AT1137" s="222"/>
      <c r="AU1137" s="222"/>
    </row>
    <row r="1138" spans="27:48" ht="12.95" customHeight="1">
      <c r="AA1138" s="222"/>
      <c r="AB1138" s="222"/>
      <c r="AC1138" s="222"/>
      <c r="AD1138" s="222"/>
      <c r="AE1138" s="222"/>
      <c r="AG1138" s="293"/>
      <c r="AN1138" s="222"/>
      <c r="AO1138" s="222"/>
      <c r="AP1138" s="222"/>
      <c r="AQ1138" s="222"/>
      <c r="AR1138" s="222"/>
      <c r="AS1138" s="222"/>
      <c r="AT1138" s="222"/>
      <c r="AU1138" s="222"/>
    </row>
    <row r="1139" spans="27:48" ht="12.95" customHeight="1">
      <c r="AA1139" s="222"/>
      <c r="AB1139" s="222"/>
      <c r="AC1139" s="222"/>
      <c r="AD1139" s="222"/>
      <c r="AE1139" s="222"/>
      <c r="AG1139" s="293"/>
      <c r="AN1139" s="222"/>
      <c r="AO1139" s="222"/>
      <c r="AP1139" s="222"/>
      <c r="AQ1139" s="222"/>
      <c r="AR1139" s="222"/>
      <c r="AS1139" s="222"/>
      <c r="AT1139" s="222"/>
      <c r="AU1139" s="222"/>
    </row>
    <row r="1140" spans="27:48" ht="12.95" customHeight="1">
      <c r="AA1140" s="222"/>
      <c r="AB1140" s="222"/>
      <c r="AC1140" s="222"/>
      <c r="AD1140" s="222"/>
      <c r="AE1140" s="222"/>
      <c r="AG1140" s="293"/>
      <c r="AN1140" s="222"/>
      <c r="AO1140" s="222"/>
      <c r="AP1140" s="222"/>
      <c r="AQ1140" s="222"/>
      <c r="AR1140" s="222"/>
      <c r="AS1140" s="222"/>
      <c r="AT1140" s="222"/>
      <c r="AU1140" s="222"/>
    </row>
    <row r="1141" spans="27:48" ht="12.95" customHeight="1">
      <c r="AA1141" s="222"/>
      <c r="AB1141" s="222"/>
      <c r="AC1141" s="222"/>
      <c r="AD1141" s="222"/>
      <c r="AE1141" s="222"/>
      <c r="AG1141" s="293"/>
      <c r="AN1141" s="222"/>
      <c r="AO1141" s="222"/>
      <c r="AP1141" s="222"/>
      <c r="AQ1141" s="222"/>
      <c r="AR1141" s="222"/>
      <c r="AS1141" s="222"/>
      <c r="AT1141" s="222"/>
      <c r="AU1141" s="222"/>
    </row>
    <row r="1142" spans="27:48" ht="12.95" customHeight="1">
      <c r="AA1142" s="222"/>
      <c r="AB1142" s="222"/>
      <c r="AC1142" s="222"/>
      <c r="AD1142" s="222"/>
      <c r="AE1142" s="222"/>
      <c r="AG1142" s="293"/>
      <c r="AN1142" s="222"/>
      <c r="AO1142" s="222"/>
      <c r="AP1142" s="222"/>
      <c r="AQ1142" s="222"/>
      <c r="AR1142" s="222"/>
      <c r="AS1142" s="222"/>
      <c r="AT1142" s="222"/>
      <c r="AU1142" s="222"/>
    </row>
    <row r="1143" spans="27:48" ht="12.95" customHeight="1">
      <c r="AA1143" s="222"/>
      <c r="AB1143" s="222"/>
      <c r="AC1143" s="222"/>
      <c r="AD1143" s="222"/>
      <c r="AE1143" s="222"/>
      <c r="AG1143" s="293"/>
      <c r="AN1143" s="222"/>
      <c r="AO1143" s="222"/>
      <c r="AP1143" s="222"/>
      <c r="AQ1143" s="222"/>
      <c r="AR1143" s="222"/>
      <c r="AS1143" s="222"/>
      <c r="AT1143" s="222"/>
      <c r="AU1143" s="222"/>
    </row>
    <row r="1144" spans="27:48" ht="12.95" customHeight="1">
      <c r="AA1144" s="222"/>
      <c r="AB1144" s="222"/>
      <c r="AC1144" s="222"/>
      <c r="AD1144" s="222"/>
      <c r="AE1144" s="222"/>
      <c r="AG1144" s="293"/>
      <c r="AN1144" s="222"/>
      <c r="AO1144" s="222"/>
      <c r="AP1144" s="222"/>
      <c r="AQ1144" s="222"/>
      <c r="AR1144" s="222"/>
      <c r="AS1144" s="222"/>
      <c r="AT1144" s="222"/>
      <c r="AU1144" s="222"/>
      <c r="AV1144" s="222"/>
    </row>
    <row r="1145" spans="27:48" ht="12.95" customHeight="1">
      <c r="AA1145" s="222"/>
      <c r="AB1145" s="222"/>
      <c r="AC1145" s="222"/>
      <c r="AD1145" s="222"/>
      <c r="AE1145" s="222"/>
      <c r="AG1145" s="293"/>
      <c r="AN1145" s="222"/>
      <c r="AO1145" s="222"/>
      <c r="AP1145" s="222"/>
      <c r="AQ1145" s="222"/>
      <c r="AR1145" s="222"/>
      <c r="AS1145" s="222"/>
      <c r="AT1145" s="222"/>
      <c r="AU1145" s="222"/>
    </row>
    <row r="1146" spans="27:48" ht="12.95" customHeight="1">
      <c r="AA1146" s="222"/>
      <c r="AB1146" s="222"/>
      <c r="AC1146" s="222"/>
      <c r="AD1146" s="222"/>
      <c r="AE1146" s="222"/>
      <c r="AG1146" s="293"/>
      <c r="AN1146" s="222"/>
      <c r="AO1146" s="222"/>
      <c r="AP1146" s="222"/>
      <c r="AQ1146" s="222"/>
      <c r="AR1146" s="222"/>
      <c r="AS1146" s="222"/>
      <c r="AT1146" s="222"/>
      <c r="AU1146" s="222"/>
    </row>
    <row r="1147" spans="27:48" ht="12.95" customHeight="1">
      <c r="AA1147" s="222"/>
      <c r="AB1147" s="222"/>
      <c r="AC1147" s="222"/>
      <c r="AD1147" s="222"/>
      <c r="AE1147" s="222"/>
      <c r="AG1147" s="293"/>
      <c r="AN1147" s="222"/>
      <c r="AO1147" s="222"/>
      <c r="AP1147" s="222"/>
      <c r="AQ1147" s="222"/>
      <c r="AR1147" s="222"/>
      <c r="AS1147" s="222"/>
      <c r="AT1147" s="222"/>
      <c r="AU1147" s="222"/>
    </row>
    <row r="1148" spans="27:48" ht="12.95" customHeight="1">
      <c r="AA1148" s="222"/>
      <c r="AB1148" s="222"/>
      <c r="AC1148" s="222"/>
      <c r="AD1148" s="222"/>
      <c r="AE1148" s="222"/>
      <c r="AG1148" s="293"/>
      <c r="AN1148" s="222"/>
      <c r="AO1148" s="222"/>
      <c r="AP1148" s="222"/>
      <c r="AQ1148" s="222"/>
      <c r="AR1148" s="222"/>
      <c r="AS1148" s="222"/>
      <c r="AT1148" s="222"/>
      <c r="AU1148" s="222"/>
    </row>
    <row r="1149" spans="27:48" ht="12.95" customHeight="1">
      <c r="AA1149" s="222"/>
      <c r="AB1149" s="222"/>
      <c r="AC1149" s="222"/>
      <c r="AD1149" s="222"/>
      <c r="AE1149" s="222"/>
      <c r="AG1149" s="293"/>
      <c r="AN1149" s="222"/>
      <c r="AO1149" s="222"/>
      <c r="AP1149" s="222"/>
      <c r="AQ1149" s="222"/>
      <c r="AR1149" s="222"/>
      <c r="AS1149" s="222"/>
      <c r="AT1149" s="222"/>
      <c r="AU1149" s="222"/>
    </row>
    <row r="1150" spans="27:48" ht="12.95" customHeight="1">
      <c r="AA1150" s="222"/>
      <c r="AB1150" s="222"/>
      <c r="AC1150" s="222"/>
      <c r="AD1150" s="222"/>
      <c r="AE1150" s="222"/>
      <c r="AG1150" s="293"/>
      <c r="AN1150" s="222"/>
      <c r="AO1150" s="222"/>
      <c r="AP1150" s="222"/>
      <c r="AQ1150" s="222"/>
      <c r="AR1150" s="222"/>
      <c r="AS1150" s="222"/>
      <c r="AT1150" s="222"/>
      <c r="AU1150" s="222"/>
    </row>
    <row r="1151" spans="27:48" ht="12.95" customHeight="1">
      <c r="AA1151" s="222"/>
      <c r="AB1151" s="222"/>
      <c r="AC1151" s="222"/>
      <c r="AD1151" s="222"/>
      <c r="AE1151" s="222"/>
      <c r="AG1151" s="293"/>
      <c r="AN1151" s="222"/>
      <c r="AO1151" s="222"/>
      <c r="AP1151" s="222"/>
      <c r="AQ1151" s="222"/>
      <c r="AR1151" s="222"/>
      <c r="AS1151" s="222"/>
      <c r="AT1151" s="222"/>
      <c r="AU1151" s="222"/>
    </row>
    <row r="1152" spans="27:48" ht="12.95" customHeight="1">
      <c r="AA1152" s="222"/>
      <c r="AB1152" s="222"/>
      <c r="AC1152" s="222"/>
      <c r="AD1152" s="222"/>
      <c r="AE1152" s="222"/>
      <c r="AG1152" s="293"/>
      <c r="AN1152" s="222"/>
      <c r="AO1152" s="222"/>
      <c r="AP1152" s="222"/>
      <c r="AQ1152" s="222"/>
      <c r="AR1152" s="222"/>
      <c r="AS1152" s="222"/>
      <c r="AT1152" s="222"/>
      <c r="AU1152" s="222"/>
    </row>
    <row r="1153" spans="27:64" ht="12.95" customHeight="1">
      <c r="AA1153" s="222"/>
      <c r="AB1153" s="222"/>
      <c r="AC1153" s="222"/>
      <c r="AD1153" s="222"/>
      <c r="AE1153" s="222"/>
      <c r="AG1153" s="293"/>
      <c r="AN1153" s="222"/>
      <c r="AO1153" s="222"/>
      <c r="AP1153" s="222"/>
      <c r="AQ1153" s="222"/>
      <c r="AR1153" s="222"/>
      <c r="AS1153" s="222"/>
      <c r="AT1153" s="222"/>
      <c r="AU1153" s="222"/>
    </row>
    <row r="1154" spans="27:64" ht="12.95" customHeight="1">
      <c r="AA1154" s="222"/>
      <c r="AB1154" s="222"/>
      <c r="AC1154" s="222"/>
      <c r="AD1154" s="222"/>
      <c r="AE1154" s="222"/>
      <c r="AG1154" s="293"/>
      <c r="AN1154" s="222"/>
      <c r="AO1154" s="222"/>
      <c r="AP1154" s="222"/>
      <c r="AQ1154" s="222"/>
      <c r="AR1154" s="222"/>
      <c r="AS1154" s="222"/>
      <c r="AT1154" s="222"/>
      <c r="AU1154" s="222"/>
    </row>
    <row r="1155" spans="27:64" ht="12.95" customHeight="1">
      <c r="AA1155" s="222"/>
      <c r="AB1155" s="222"/>
      <c r="AC1155" s="222"/>
      <c r="AD1155" s="222"/>
      <c r="AE1155" s="222"/>
      <c r="AG1155" s="293"/>
      <c r="AN1155" s="222"/>
      <c r="AO1155" s="222"/>
      <c r="AP1155" s="222"/>
      <c r="AQ1155" s="222"/>
      <c r="AR1155" s="222"/>
      <c r="AS1155" s="222"/>
      <c r="AT1155" s="222"/>
      <c r="AU1155" s="222"/>
    </row>
    <row r="1156" spans="27:64" ht="12.95" customHeight="1">
      <c r="AA1156" s="222"/>
      <c r="AB1156" s="222"/>
      <c r="AC1156" s="222"/>
      <c r="AD1156" s="222"/>
      <c r="AE1156" s="222"/>
      <c r="AG1156" s="293"/>
      <c r="AN1156" s="222"/>
      <c r="AO1156" s="222"/>
      <c r="AP1156" s="222"/>
      <c r="AQ1156" s="222"/>
      <c r="AR1156" s="222"/>
      <c r="AS1156" s="222"/>
      <c r="AT1156" s="222"/>
      <c r="AU1156" s="222"/>
    </row>
    <row r="1157" spans="27:64" ht="12.95" customHeight="1">
      <c r="AA1157" s="222"/>
      <c r="AB1157" s="222"/>
      <c r="AC1157" s="222"/>
      <c r="AD1157" s="222"/>
      <c r="AE1157" s="222"/>
      <c r="AG1157" s="293"/>
      <c r="AN1157" s="222"/>
      <c r="AO1157" s="222"/>
      <c r="AP1157" s="222"/>
      <c r="AQ1157" s="222"/>
      <c r="AR1157" s="222"/>
      <c r="AS1157" s="222"/>
      <c r="AT1157" s="222"/>
      <c r="AU1157" s="222"/>
    </row>
    <row r="1158" spans="27:64" ht="12.95" customHeight="1">
      <c r="AA1158" s="222"/>
      <c r="AB1158" s="222"/>
      <c r="AC1158" s="222"/>
      <c r="AD1158" s="222"/>
      <c r="AE1158" s="222"/>
      <c r="AG1158" s="293"/>
      <c r="AN1158" s="222"/>
      <c r="AO1158" s="222"/>
      <c r="AP1158" s="222"/>
      <c r="AQ1158" s="222"/>
      <c r="AR1158" s="222"/>
      <c r="AS1158" s="222"/>
      <c r="AT1158" s="222"/>
      <c r="AU1158" s="222"/>
    </row>
    <row r="1159" spans="27:64" ht="12.95" customHeight="1">
      <c r="AA1159" s="222"/>
      <c r="AB1159" s="222"/>
      <c r="AC1159" s="222"/>
      <c r="AD1159" s="222"/>
      <c r="AE1159" s="222"/>
      <c r="AG1159" s="293"/>
      <c r="AN1159" s="222"/>
      <c r="AO1159" s="222"/>
      <c r="AP1159" s="222"/>
      <c r="AQ1159" s="222"/>
      <c r="AR1159" s="222"/>
      <c r="AS1159" s="222"/>
      <c r="AT1159" s="222"/>
      <c r="AU1159" s="222"/>
    </row>
    <row r="1160" spans="27:64" ht="12.95" customHeight="1">
      <c r="AA1160" s="222"/>
      <c r="AB1160" s="222"/>
      <c r="AC1160" s="222"/>
      <c r="AD1160" s="222"/>
      <c r="AE1160" s="222"/>
      <c r="AG1160" s="293"/>
      <c r="AN1160" s="222"/>
      <c r="AO1160" s="222"/>
      <c r="AP1160" s="222"/>
      <c r="AQ1160" s="222"/>
      <c r="AR1160" s="222"/>
      <c r="AS1160" s="222"/>
      <c r="AT1160" s="222"/>
      <c r="AU1160" s="222"/>
    </row>
    <row r="1161" spans="27:64" ht="12.95" customHeight="1">
      <c r="AA1161" s="222"/>
      <c r="AB1161" s="222"/>
      <c r="AC1161" s="222"/>
      <c r="AD1161" s="222"/>
      <c r="AE1161" s="222"/>
      <c r="AG1161" s="293"/>
      <c r="AN1161" s="222"/>
      <c r="AO1161" s="222"/>
      <c r="AP1161" s="222"/>
      <c r="AQ1161" s="222"/>
      <c r="AR1161" s="222"/>
      <c r="AS1161" s="222"/>
      <c r="AT1161" s="222"/>
      <c r="AU1161" s="222"/>
    </row>
    <row r="1162" spans="27:64" ht="12.95" customHeight="1">
      <c r="AA1162" s="222"/>
      <c r="AB1162" s="222"/>
      <c r="AC1162" s="222"/>
      <c r="AD1162" s="222"/>
      <c r="AE1162" s="222"/>
      <c r="AG1162" s="293"/>
      <c r="AN1162" s="222"/>
      <c r="AO1162" s="222"/>
      <c r="AP1162" s="222"/>
      <c r="AQ1162" s="222"/>
      <c r="AR1162" s="222"/>
      <c r="AS1162" s="222"/>
      <c r="AT1162" s="222"/>
      <c r="AU1162" s="222"/>
    </row>
    <row r="1163" spans="27:64" ht="12.95" customHeight="1">
      <c r="AA1163" s="222"/>
      <c r="AB1163" s="222"/>
      <c r="AC1163" s="222"/>
      <c r="AD1163" s="222"/>
      <c r="AE1163" s="222"/>
      <c r="AG1163" s="293"/>
      <c r="AN1163" s="222"/>
      <c r="AO1163" s="222"/>
      <c r="AP1163" s="222"/>
      <c r="AQ1163" s="222"/>
      <c r="AR1163" s="222"/>
      <c r="AS1163" s="222"/>
      <c r="AT1163" s="222"/>
      <c r="AU1163" s="222"/>
    </row>
    <row r="1164" spans="27:64" ht="12.95" customHeight="1">
      <c r="AA1164" s="222"/>
      <c r="AB1164" s="222"/>
      <c r="AC1164" s="222"/>
      <c r="AD1164" s="222"/>
      <c r="AE1164" s="222"/>
      <c r="AG1164" s="293"/>
      <c r="AN1164" s="222"/>
      <c r="AO1164" s="222"/>
      <c r="AP1164" s="222"/>
      <c r="AQ1164" s="222"/>
      <c r="AR1164" s="222"/>
      <c r="AS1164" s="222"/>
      <c r="AT1164" s="222"/>
      <c r="AU1164" s="222"/>
      <c r="AV1164" s="222"/>
      <c r="AW1164" s="222"/>
      <c r="AX1164" s="222"/>
      <c r="AY1164" s="222"/>
      <c r="AZ1164" s="222"/>
      <c r="BA1164" s="222"/>
      <c r="BB1164" s="222"/>
      <c r="BC1164" s="222"/>
      <c r="BD1164" s="222"/>
      <c r="BE1164" s="222"/>
      <c r="BF1164" s="222"/>
      <c r="BG1164" s="222"/>
      <c r="BH1164" s="222"/>
      <c r="BI1164" s="222"/>
      <c r="BJ1164" s="222"/>
      <c r="BK1164" s="222"/>
      <c r="BL1164" s="222"/>
    </row>
    <row r="1165" spans="27:64" ht="12.95" customHeight="1">
      <c r="AA1165" s="222"/>
      <c r="AB1165" s="222"/>
      <c r="AC1165" s="222"/>
      <c r="AD1165" s="222"/>
      <c r="AE1165" s="222"/>
      <c r="AG1165" s="293"/>
      <c r="AN1165" s="222"/>
      <c r="AO1165" s="222"/>
      <c r="AP1165" s="222"/>
      <c r="AQ1165" s="222"/>
      <c r="AR1165" s="222"/>
      <c r="AS1165" s="222"/>
      <c r="AT1165" s="222"/>
      <c r="AU1165" s="222"/>
    </row>
    <row r="1166" spans="27:64" ht="12.95" customHeight="1">
      <c r="AA1166" s="222"/>
      <c r="AB1166" s="222"/>
      <c r="AC1166" s="222"/>
      <c r="AD1166" s="222"/>
      <c r="AE1166" s="222"/>
      <c r="AG1166" s="293"/>
      <c r="AN1166" s="222"/>
      <c r="AO1166" s="222"/>
      <c r="AP1166" s="222"/>
      <c r="AQ1166" s="222"/>
      <c r="AR1166" s="222"/>
      <c r="AS1166" s="222"/>
      <c r="AT1166" s="222"/>
      <c r="AU1166" s="222"/>
    </row>
    <row r="1167" spans="27:64" ht="12.95" customHeight="1">
      <c r="AA1167" s="222"/>
      <c r="AB1167" s="222"/>
      <c r="AC1167" s="222"/>
      <c r="AD1167" s="222"/>
      <c r="AE1167" s="222"/>
      <c r="AG1167" s="293"/>
      <c r="AN1167" s="222"/>
      <c r="AO1167" s="222"/>
      <c r="AP1167" s="222"/>
      <c r="AQ1167" s="222"/>
      <c r="AR1167" s="222"/>
      <c r="AS1167" s="222"/>
      <c r="AT1167" s="222"/>
      <c r="AU1167" s="222"/>
    </row>
    <row r="1168" spans="27:64" ht="12.95" customHeight="1">
      <c r="AA1168" s="222"/>
      <c r="AB1168" s="222"/>
      <c r="AC1168" s="222"/>
      <c r="AD1168" s="222"/>
      <c r="AE1168" s="222"/>
      <c r="AG1168" s="293"/>
      <c r="AN1168" s="222"/>
      <c r="AO1168" s="222"/>
      <c r="AP1168" s="222"/>
      <c r="AQ1168" s="222"/>
      <c r="AR1168" s="222"/>
      <c r="AS1168" s="222"/>
      <c r="AT1168" s="222"/>
      <c r="AU1168" s="222"/>
    </row>
    <row r="1169" spans="27:48" ht="12.95" customHeight="1">
      <c r="AA1169" s="222"/>
      <c r="AB1169" s="222"/>
      <c r="AC1169" s="222"/>
      <c r="AD1169" s="222"/>
      <c r="AE1169" s="222"/>
      <c r="AG1169" s="293"/>
      <c r="AN1169" s="222"/>
      <c r="AO1169" s="222"/>
      <c r="AP1169" s="222"/>
      <c r="AQ1169" s="222"/>
      <c r="AR1169" s="222"/>
      <c r="AS1169" s="222"/>
      <c r="AT1169" s="222"/>
      <c r="AU1169" s="222"/>
    </row>
    <row r="1170" spans="27:48" ht="12.95" customHeight="1">
      <c r="AA1170" s="222"/>
      <c r="AB1170" s="222"/>
      <c r="AC1170" s="222"/>
      <c r="AD1170" s="222"/>
      <c r="AE1170" s="222"/>
      <c r="AG1170" s="293"/>
      <c r="AN1170" s="222"/>
      <c r="AO1170" s="222"/>
      <c r="AP1170" s="222"/>
      <c r="AQ1170" s="222"/>
      <c r="AR1170" s="222"/>
      <c r="AS1170" s="222"/>
      <c r="AT1170" s="222"/>
      <c r="AU1170" s="222"/>
    </row>
    <row r="1171" spans="27:48" ht="12.95" customHeight="1">
      <c r="AA1171" s="222"/>
      <c r="AB1171" s="222"/>
      <c r="AC1171" s="222"/>
      <c r="AD1171" s="222"/>
      <c r="AE1171" s="222"/>
      <c r="AG1171" s="293"/>
      <c r="AN1171" s="222"/>
      <c r="AO1171" s="222"/>
      <c r="AP1171" s="222"/>
      <c r="AQ1171" s="222"/>
      <c r="AR1171" s="222"/>
      <c r="AS1171" s="222"/>
      <c r="AT1171" s="222"/>
      <c r="AU1171" s="222"/>
    </row>
    <row r="1172" spans="27:48" ht="12.95" customHeight="1">
      <c r="AA1172" s="222"/>
      <c r="AB1172" s="222"/>
      <c r="AC1172" s="222"/>
      <c r="AD1172" s="222"/>
      <c r="AE1172" s="222"/>
      <c r="AG1172" s="293"/>
      <c r="AN1172" s="222"/>
      <c r="AO1172" s="222"/>
      <c r="AP1172" s="222"/>
      <c r="AQ1172" s="222"/>
      <c r="AR1172" s="222"/>
      <c r="AS1172" s="222"/>
      <c r="AT1172" s="222"/>
      <c r="AU1172" s="222"/>
    </row>
    <row r="1173" spans="27:48" ht="12.95" customHeight="1">
      <c r="AA1173" s="222"/>
      <c r="AB1173" s="222"/>
      <c r="AC1173" s="222"/>
      <c r="AD1173" s="222"/>
      <c r="AE1173" s="222"/>
      <c r="AG1173" s="293"/>
      <c r="AN1173" s="222"/>
      <c r="AO1173" s="222"/>
      <c r="AP1173" s="222"/>
      <c r="AQ1173" s="222"/>
      <c r="AR1173" s="222"/>
      <c r="AS1173" s="222"/>
      <c r="AT1173" s="222"/>
      <c r="AU1173" s="222"/>
    </row>
    <row r="1174" spans="27:48" ht="12.95" customHeight="1">
      <c r="AA1174" s="222"/>
      <c r="AB1174" s="222"/>
      <c r="AC1174" s="222"/>
      <c r="AD1174" s="222"/>
      <c r="AE1174" s="222"/>
      <c r="AG1174" s="293"/>
      <c r="AN1174" s="222"/>
      <c r="AO1174" s="222"/>
      <c r="AP1174" s="222"/>
      <c r="AQ1174" s="222"/>
      <c r="AR1174" s="222"/>
      <c r="AS1174" s="222"/>
      <c r="AT1174" s="222"/>
      <c r="AU1174" s="222"/>
    </row>
    <row r="1175" spans="27:48" ht="12.95" customHeight="1">
      <c r="AA1175" s="222"/>
      <c r="AB1175" s="222"/>
      <c r="AC1175" s="222"/>
      <c r="AD1175" s="222"/>
      <c r="AE1175" s="222"/>
      <c r="AG1175" s="293"/>
      <c r="AN1175" s="222"/>
      <c r="AO1175" s="222"/>
      <c r="AP1175" s="222"/>
      <c r="AQ1175" s="222"/>
      <c r="AR1175" s="222"/>
      <c r="AS1175" s="222"/>
      <c r="AT1175" s="222"/>
      <c r="AU1175" s="222"/>
    </row>
    <row r="1176" spans="27:48" ht="12.95" customHeight="1">
      <c r="AA1176" s="222"/>
      <c r="AB1176" s="222"/>
      <c r="AC1176" s="222"/>
      <c r="AD1176" s="222"/>
      <c r="AE1176" s="222"/>
      <c r="AG1176" s="293"/>
      <c r="AN1176" s="222"/>
      <c r="AO1176" s="222"/>
      <c r="AP1176" s="222"/>
      <c r="AQ1176" s="222"/>
      <c r="AR1176" s="222"/>
      <c r="AS1176" s="222"/>
      <c r="AT1176" s="222"/>
      <c r="AU1176" s="222"/>
    </row>
    <row r="1177" spans="27:48" ht="12.95" customHeight="1">
      <c r="AA1177" s="222"/>
      <c r="AB1177" s="222"/>
      <c r="AC1177" s="222"/>
      <c r="AD1177" s="222"/>
      <c r="AE1177" s="222"/>
      <c r="AG1177" s="293"/>
      <c r="AN1177" s="222"/>
      <c r="AO1177" s="222"/>
      <c r="AP1177" s="222"/>
      <c r="AQ1177" s="222"/>
      <c r="AR1177" s="222"/>
      <c r="AS1177" s="222"/>
      <c r="AT1177" s="222"/>
      <c r="AU1177" s="222"/>
      <c r="AV1177" s="222"/>
    </row>
    <row r="1178" spans="27:48" ht="12.95" customHeight="1">
      <c r="AA1178" s="222"/>
      <c r="AB1178" s="222"/>
      <c r="AC1178" s="222"/>
      <c r="AD1178" s="222"/>
      <c r="AE1178" s="222"/>
      <c r="AG1178" s="293"/>
      <c r="AN1178" s="222"/>
      <c r="AO1178" s="222"/>
      <c r="AP1178" s="222"/>
      <c r="AQ1178" s="222"/>
      <c r="AR1178" s="222"/>
      <c r="AS1178" s="222"/>
      <c r="AT1178" s="222"/>
      <c r="AU1178" s="222"/>
    </row>
    <row r="1179" spans="27:48" ht="12.95" customHeight="1">
      <c r="AA1179" s="222"/>
      <c r="AB1179" s="222"/>
      <c r="AC1179" s="222"/>
      <c r="AD1179" s="222"/>
      <c r="AE1179" s="222"/>
      <c r="AG1179" s="293"/>
      <c r="AN1179" s="222"/>
      <c r="AO1179" s="222"/>
      <c r="AP1179" s="222"/>
      <c r="AQ1179" s="222"/>
      <c r="AR1179" s="222"/>
      <c r="AS1179" s="222"/>
      <c r="AT1179" s="222"/>
      <c r="AU1179" s="222"/>
    </row>
    <row r="1180" spans="27:48" ht="12.95" customHeight="1">
      <c r="AA1180" s="222"/>
      <c r="AB1180" s="222"/>
      <c r="AC1180" s="222"/>
      <c r="AD1180" s="222"/>
      <c r="AE1180" s="222"/>
      <c r="AG1180" s="293"/>
      <c r="AN1180" s="222"/>
      <c r="AO1180" s="222"/>
      <c r="AP1180" s="222"/>
      <c r="AQ1180" s="222"/>
      <c r="AR1180" s="222"/>
      <c r="AS1180" s="222"/>
      <c r="AT1180" s="222"/>
      <c r="AU1180" s="222"/>
      <c r="AV1180" s="222"/>
    </row>
    <row r="1181" spans="27:48" ht="12.95" customHeight="1">
      <c r="AA1181" s="222"/>
      <c r="AB1181" s="222"/>
      <c r="AC1181" s="222"/>
      <c r="AD1181" s="222"/>
      <c r="AE1181" s="222"/>
      <c r="AG1181" s="293"/>
      <c r="AN1181" s="222"/>
      <c r="AO1181" s="222"/>
      <c r="AP1181" s="222"/>
      <c r="AQ1181" s="222"/>
      <c r="AR1181" s="222"/>
      <c r="AS1181" s="222"/>
      <c r="AT1181" s="222"/>
      <c r="AU1181" s="222"/>
    </row>
    <row r="1182" spans="27:48" ht="12.95" customHeight="1">
      <c r="AA1182" s="222"/>
      <c r="AB1182" s="222"/>
      <c r="AC1182" s="222"/>
      <c r="AD1182" s="222"/>
      <c r="AE1182" s="222"/>
      <c r="AG1182" s="293"/>
      <c r="AN1182" s="222"/>
      <c r="AO1182" s="222"/>
      <c r="AP1182" s="222"/>
      <c r="AQ1182" s="222"/>
      <c r="AR1182" s="222"/>
      <c r="AS1182" s="222"/>
      <c r="AT1182" s="222"/>
      <c r="AU1182" s="222"/>
    </row>
    <row r="1183" spans="27:48" ht="12.95" customHeight="1">
      <c r="AA1183" s="222"/>
      <c r="AB1183" s="222"/>
      <c r="AC1183" s="222"/>
      <c r="AD1183" s="222"/>
      <c r="AE1183" s="222"/>
      <c r="AG1183" s="293"/>
      <c r="AN1183" s="222"/>
      <c r="AO1183" s="222"/>
      <c r="AP1183" s="222"/>
      <c r="AQ1183" s="222"/>
      <c r="AR1183" s="222"/>
      <c r="AS1183" s="222"/>
      <c r="AT1183" s="222"/>
      <c r="AU1183" s="222"/>
    </row>
    <row r="1184" spans="27:48" ht="12.95" customHeight="1">
      <c r="AA1184" s="222"/>
      <c r="AB1184" s="222"/>
      <c r="AC1184" s="222"/>
      <c r="AD1184" s="222"/>
      <c r="AE1184" s="222"/>
      <c r="AG1184" s="293"/>
      <c r="AN1184" s="222"/>
      <c r="AO1184" s="222"/>
      <c r="AP1184" s="222"/>
      <c r="AQ1184" s="222"/>
      <c r="AR1184" s="222"/>
      <c r="AS1184" s="222"/>
      <c r="AT1184" s="222"/>
      <c r="AU1184" s="222"/>
    </row>
    <row r="1185" spans="27:48" ht="12.95" customHeight="1">
      <c r="AA1185" s="222"/>
      <c r="AB1185" s="222"/>
      <c r="AC1185" s="222"/>
      <c r="AD1185" s="222"/>
      <c r="AE1185" s="222"/>
      <c r="AG1185" s="293"/>
      <c r="AN1185" s="222"/>
      <c r="AO1185" s="222"/>
      <c r="AP1185" s="222"/>
      <c r="AQ1185" s="222"/>
      <c r="AR1185" s="222"/>
      <c r="AS1185" s="222"/>
      <c r="AT1185" s="222"/>
      <c r="AU1185" s="222"/>
    </row>
    <row r="1186" spans="27:48" ht="12.95" customHeight="1">
      <c r="AA1186" s="222"/>
      <c r="AB1186" s="222"/>
      <c r="AC1186" s="222"/>
      <c r="AD1186" s="222"/>
      <c r="AE1186" s="222"/>
      <c r="AG1186" s="293"/>
      <c r="AN1186" s="222"/>
      <c r="AO1186" s="222"/>
      <c r="AP1186" s="222"/>
      <c r="AQ1186" s="222"/>
      <c r="AR1186" s="222"/>
      <c r="AS1186" s="222"/>
      <c r="AT1186" s="222"/>
      <c r="AU1186" s="222"/>
    </row>
    <row r="1187" spans="27:48" ht="12.95" customHeight="1">
      <c r="AA1187" s="222"/>
      <c r="AB1187" s="222"/>
      <c r="AC1187" s="222"/>
      <c r="AD1187" s="222"/>
      <c r="AE1187" s="222"/>
      <c r="AG1187" s="293"/>
      <c r="AN1187" s="222"/>
      <c r="AO1187" s="222"/>
      <c r="AP1187" s="222"/>
      <c r="AQ1187" s="222"/>
      <c r="AR1187" s="222"/>
      <c r="AS1187" s="222"/>
      <c r="AT1187" s="222"/>
      <c r="AU1187" s="222"/>
    </row>
    <row r="1188" spans="27:48" ht="12.95" customHeight="1">
      <c r="AA1188" s="222"/>
      <c r="AB1188" s="222"/>
      <c r="AC1188" s="222"/>
      <c r="AD1188" s="222"/>
      <c r="AE1188" s="222"/>
      <c r="AG1188" s="293"/>
      <c r="AN1188" s="222"/>
      <c r="AO1188" s="222"/>
      <c r="AP1188" s="222"/>
      <c r="AQ1188" s="222"/>
      <c r="AR1188" s="222"/>
      <c r="AS1188" s="222"/>
      <c r="AT1188" s="222"/>
      <c r="AU1188" s="222"/>
    </row>
    <row r="1189" spans="27:48" ht="12.95" customHeight="1">
      <c r="AA1189" s="222"/>
      <c r="AB1189" s="222"/>
      <c r="AC1189" s="222"/>
      <c r="AD1189" s="222"/>
      <c r="AE1189" s="222"/>
      <c r="AG1189" s="293"/>
      <c r="AN1189" s="222"/>
      <c r="AO1189" s="222"/>
      <c r="AP1189" s="222"/>
      <c r="AQ1189" s="222"/>
      <c r="AR1189" s="222"/>
      <c r="AS1189" s="222"/>
      <c r="AT1189" s="222"/>
      <c r="AU1189" s="222"/>
    </row>
    <row r="1190" spans="27:48" ht="12.95" customHeight="1">
      <c r="AA1190" s="222"/>
      <c r="AB1190" s="222"/>
      <c r="AC1190" s="222"/>
      <c r="AD1190" s="222"/>
      <c r="AE1190" s="222"/>
      <c r="AG1190" s="293"/>
      <c r="AN1190" s="222"/>
      <c r="AO1190" s="222"/>
      <c r="AP1190" s="222"/>
      <c r="AQ1190" s="222"/>
      <c r="AR1190" s="222"/>
      <c r="AS1190" s="222"/>
      <c r="AT1190" s="222"/>
      <c r="AU1190" s="222"/>
    </row>
    <row r="1191" spans="27:48" ht="12.95" customHeight="1">
      <c r="AA1191" s="222"/>
      <c r="AB1191" s="222"/>
      <c r="AC1191" s="222"/>
      <c r="AD1191" s="222"/>
      <c r="AE1191" s="222"/>
      <c r="AG1191" s="293"/>
      <c r="AN1191" s="222"/>
      <c r="AO1191" s="222"/>
      <c r="AP1191" s="222"/>
      <c r="AQ1191" s="222"/>
      <c r="AR1191" s="222"/>
      <c r="AS1191" s="222"/>
      <c r="AT1191" s="222"/>
      <c r="AU1191" s="222"/>
    </row>
    <row r="1192" spans="27:48" ht="12.95" customHeight="1">
      <c r="AA1192" s="222"/>
      <c r="AB1192" s="222"/>
      <c r="AC1192" s="222"/>
      <c r="AD1192" s="222"/>
      <c r="AE1192" s="222"/>
      <c r="AG1192" s="293"/>
      <c r="AN1192" s="222"/>
      <c r="AO1192" s="222"/>
      <c r="AP1192" s="222"/>
      <c r="AQ1192" s="222"/>
      <c r="AR1192" s="222"/>
      <c r="AS1192" s="222"/>
      <c r="AT1192" s="222"/>
      <c r="AU1192" s="222"/>
      <c r="AV1192" s="222"/>
    </row>
    <row r="1193" spans="27:48" ht="12.95" customHeight="1">
      <c r="AA1193" s="222"/>
      <c r="AB1193" s="222"/>
      <c r="AC1193" s="222"/>
      <c r="AD1193" s="222"/>
      <c r="AE1193" s="222"/>
      <c r="AG1193" s="293"/>
      <c r="AN1193" s="222"/>
      <c r="AO1193" s="222"/>
      <c r="AP1193" s="222"/>
      <c r="AQ1193" s="222"/>
      <c r="AR1193" s="222"/>
      <c r="AS1193" s="222"/>
      <c r="AT1193" s="222"/>
      <c r="AU1193" s="222"/>
    </row>
    <row r="1194" spans="27:48" ht="12.95" customHeight="1">
      <c r="AA1194" s="222"/>
      <c r="AB1194" s="222"/>
      <c r="AC1194" s="222"/>
      <c r="AD1194" s="222"/>
      <c r="AE1194" s="222"/>
      <c r="AG1194" s="293"/>
      <c r="AN1194" s="222"/>
      <c r="AO1194" s="222"/>
      <c r="AP1194" s="222"/>
      <c r="AQ1194" s="222"/>
      <c r="AR1194" s="222"/>
      <c r="AS1194" s="222"/>
      <c r="AT1194" s="222"/>
      <c r="AU1194" s="222"/>
    </row>
    <row r="1195" spans="27:48" ht="12.95" customHeight="1">
      <c r="AA1195" s="222"/>
      <c r="AB1195" s="222"/>
      <c r="AC1195" s="222"/>
      <c r="AD1195" s="222"/>
      <c r="AE1195" s="222"/>
      <c r="AG1195" s="293"/>
      <c r="AN1195" s="222"/>
      <c r="AO1195" s="222"/>
      <c r="AP1195" s="222"/>
      <c r="AQ1195" s="222"/>
      <c r="AR1195" s="222"/>
      <c r="AS1195" s="222"/>
      <c r="AT1195" s="222"/>
      <c r="AU1195" s="222"/>
    </row>
    <row r="1196" spans="27:48" ht="12.95" customHeight="1">
      <c r="AA1196" s="222"/>
      <c r="AB1196" s="222"/>
      <c r="AC1196" s="222"/>
      <c r="AD1196" s="222"/>
      <c r="AE1196" s="222"/>
      <c r="AG1196" s="293"/>
      <c r="AN1196" s="222"/>
      <c r="AO1196" s="222"/>
      <c r="AP1196" s="222"/>
      <c r="AQ1196" s="222"/>
      <c r="AR1196" s="222"/>
      <c r="AS1196" s="222"/>
      <c r="AT1196" s="222"/>
      <c r="AU1196" s="222"/>
    </row>
    <row r="1197" spans="27:48" ht="12.95" customHeight="1">
      <c r="AA1197" s="222"/>
      <c r="AB1197" s="222"/>
      <c r="AC1197" s="222"/>
      <c r="AD1197" s="222"/>
      <c r="AE1197" s="222"/>
      <c r="AG1197" s="293"/>
      <c r="AN1197" s="222"/>
      <c r="AO1197" s="222"/>
      <c r="AP1197" s="222"/>
      <c r="AQ1197" s="222"/>
      <c r="AR1197" s="222"/>
      <c r="AS1197" s="222"/>
      <c r="AT1197" s="222"/>
      <c r="AU1197" s="222"/>
    </row>
    <row r="1198" spans="27:48" ht="12.95" customHeight="1">
      <c r="AA1198" s="222"/>
      <c r="AB1198" s="222"/>
      <c r="AC1198" s="222"/>
      <c r="AD1198" s="222"/>
      <c r="AE1198" s="222"/>
      <c r="AG1198" s="293"/>
      <c r="AN1198" s="222"/>
      <c r="AO1198" s="222"/>
      <c r="AP1198" s="222"/>
      <c r="AQ1198" s="222"/>
      <c r="AR1198" s="222"/>
      <c r="AS1198" s="222"/>
      <c r="AT1198" s="222"/>
      <c r="AU1198" s="222"/>
    </row>
    <row r="1199" spans="27:48" ht="12.95" customHeight="1">
      <c r="AA1199" s="222"/>
      <c r="AB1199" s="222"/>
      <c r="AC1199" s="222"/>
      <c r="AD1199" s="222"/>
      <c r="AE1199" s="222"/>
      <c r="AG1199" s="293"/>
      <c r="AN1199" s="222"/>
      <c r="AO1199" s="222"/>
      <c r="AP1199" s="222"/>
      <c r="AQ1199" s="222"/>
      <c r="AR1199" s="222"/>
      <c r="AS1199" s="222"/>
      <c r="AT1199" s="222"/>
      <c r="AU1199" s="222"/>
    </row>
    <row r="1200" spans="27:48" ht="12.95" customHeight="1">
      <c r="AA1200" s="222"/>
      <c r="AB1200" s="222"/>
      <c r="AC1200" s="222"/>
      <c r="AD1200" s="222"/>
      <c r="AE1200" s="222"/>
      <c r="AG1200" s="293"/>
      <c r="AN1200" s="222"/>
      <c r="AO1200" s="222"/>
      <c r="AP1200" s="222"/>
      <c r="AQ1200" s="222"/>
      <c r="AR1200" s="222"/>
      <c r="AS1200" s="222"/>
      <c r="AT1200" s="222"/>
      <c r="AU1200" s="222"/>
    </row>
    <row r="1201" spans="27:47" ht="12.95" customHeight="1">
      <c r="AA1201" s="222"/>
      <c r="AB1201" s="222"/>
      <c r="AC1201" s="222"/>
      <c r="AD1201" s="222"/>
      <c r="AE1201" s="222"/>
      <c r="AG1201" s="293"/>
      <c r="AN1201" s="222"/>
      <c r="AO1201" s="222"/>
      <c r="AP1201" s="222"/>
      <c r="AQ1201" s="222"/>
      <c r="AR1201" s="222"/>
      <c r="AS1201" s="222"/>
      <c r="AT1201" s="222"/>
      <c r="AU1201" s="222"/>
    </row>
    <row r="1202" spans="27:47" ht="12.95" customHeight="1">
      <c r="AA1202" s="222"/>
      <c r="AB1202" s="222"/>
      <c r="AC1202" s="222"/>
      <c r="AD1202" s="222"/>
      <c r="AE1202" s="222"/>
      <c r="AG1202" s="293"/>
      <c r="AN1202" s="222"/>
      <c r="AO1202" s="222"/>
      <c r="AP1202" s="222"/>
      <c r="AQ1202" s="222"/>
      <c r="AR1202" s="222"/>
      <c r="AS1202" s="222"/>
      <c r="AT1202" s="222"/>
      <c r="AU1202" s="222"/>
    </row>
    <row r="1203" spans="27:47" ht="12.95" customHeight="1">
      <c r="AA1203" s="222"/>
      <c r="AB1203" s="222"/>
      <c r="AC1203" s="222"/>
      <c r="AD1203" s="222"/>
      <c r="AE1203" s="222"/>
      <c r="AG1203" s="293"/>
      <c r="AN1203" s="222"/>
      <c r="AO1203" s="222"/>
      <c r="AP1203" s="222"/>
      <c r="AQ1203" s="222"/>
      <c r="AR1203" s="222"/>
      <c r="AS1203" s="222"/>
      <c r="AT1203" s="222"/>
      <c r="AU1203" s="222"/>
    </row>
    <row r="1204" spans="27:47" ht="12.95" customHeight="1">
      <c r="AA1204" s="222"/>
      <c r="AB1204" s="222"/>
      <c r="AC1204" s="222"/>
      <c r="AD1204" s="222"/>
      <c r="AE1204" s="222"/>
      <c r="AG1204" s="293"/>
      <c r="AN1204" s="222"/>
      <c r="AO1204" s="222"/>
      <c r="AP1204" s="222"/>
      <c r="AQ1204" s="222"/>
      <c r="AR1204" s="222"/>
      <c r="AS1204" s="222"/>
      <c r="AT1204" s="222"/>
      <c r="AU1204" s="222"/>
    </row>
    <row r="1205" spans="27:47" ht="12.95" customHeight="1">
      <c r="AA1205" s="222"/>
      <c r="AB1205" s="222"/>
      <c r="AC1205" s="222"/>
      <c r="AD1205" s="222"/>
      <c r="AE1205" s="222"/>
      <c r="AG1205" s="293"/>
      <c r="AN1205" s="222"/>
      <c r="AO1205" s="222"/>
      <c r="AP1205" s="222"/>
      <c r="AQ1205" s="222"/>
      <c r="AR1205" s="222"/>
      <c r="AS1205" s="222"/>
      <c r="AT1205" s="222"/>
      <c r="AU1205" s="222"/>
    </row>
    <row r="1206" spans="27:47" ht="12.95" customHeight="1">
      <c r="AA1206" s="222"/>
      <c r="AB1206" s="222"/>
      <c r="AC1206" s="222"/>
      <c r="AD1206" s="222"/>
      <c r="AE1206" s="222"/>
      <c r="AG1206" s="293"/>
      <c r="AN1206" s="222"/>
      <c r="AO1206" s="222"/>
      <c r="AP1206" s="222"/>
      <c r="AQ1206" s="222"/>
      <c r="AR1206" s="222"/>
      <c r="AS1206" s="222"/>
      <c r="AT1206" s="222"/>
      <c r="AU1206" s="222"/>
    </row>
    <row r="1207" spans="27:47" ht="12.95" customHeight="1">
      <c r="AA1207" s="222"/>
      <c r="AB1207" s="222"/>
      <c r="AC1207" s="222"/>
      <c r="AD1207" s="222"/>
      <c r="AE1207" s="222"/>
      <c r="AG1207" s="293"/>
      <c r="AN1207" s="222"/>
      <c r="AO1207" s="222"/>
      <c r="AP1207" s="222"/>
      <c r="AQ1207" s="222"/>
      <c r="AR1207" s="222"/>
      <c r="AS1207" s="222"/>
      <c r="AT1207" s="222"/>
      <c r="AU1207" s="222"/>
    </row>
    <row r="1208" spans="27:47" ht="12.95" customHeight="1">
      <c r="AA1208" s="222"/>
      <c r="AB1208" s="222"/>
      <c r="AC1208" s="222"/>
      <c r="AD1208" s="222"/>
      <c r="AE1208" s="222"/>
      <c r="AG1208" s="293"/>
      <c r="AN1208" s="222"/>
      <c r="AO1208" s="222"/>
      <c r="AP1208" s="222"/>
      <c r="AQ1208" s="222"/>
      <c r="AR1208" s="222"/>
      <c r="AS1208" s="222"/>
      <c r="AT1208" s="222"/>
      <c r="AU1208" s="222"/>
    </row>
    <row r="1209" spans="27:47" ht="12.95" customHeight="1">
      <c r="AA1209" s="222"/>
      <c r="AB1209" s="222"/>
      <c r="AC1209" s="222"/>
      <c r="AD1209" s="222"/>
      <c r="AE1209" s="222"/>
      <c r="AG1209" s="293"/>
      <c r="AN1209" s="222"/>
      <c r="AO1209" s="222"/>
      <c r="AP1209" s="222"/>
      <c r="AQ1209" s="222"/>
      <c r="AR1209" s="222"/>
      <c r="AS1209" s="222"/>
      <c r="AT1209" s="222"/>
      <c r="AU1209" s="222"/>
    </row>
    <row r="1210" spans="27:47" ht="12.95" customHeight="1">
      <c r="AA1210" s="222"/>
      <c r="AB1210" s="222"/>
      <c r="AC1210" s="222"/>
      <c r="AD1210" s="222"/>
      <c r="AE1210" s="222"/>
      <c r="AG1210" s="293"/>
      <c r="AN1210" s="222"/>
      <c r="AO1210" s="222"/>
      <c r="AP1210" s="222"/>
      <c r="AQ1210" s="222"/>
      <c r="AR1210" s="222"/>
      <c r="AS1210" s="222"/>
      <c r="AT1210" s="222"/>
      <c r="AU1210" s="222"/>
    </row>
    <row r="1211" spans="27:47" ht="12.95" customHeight="1">
      <c r="AA1211" s="222"/>
      <c r="AB1211" s="222"/>
      <c r="AC1211" s="222"/>
      <c r="AD1211" s="222"/>
      <c r="AE1211" s="222"/>
      <c r="AG1211" s="293"/>
      <c r="AN1211" s="222"/>
      <c r="AO1211" s="222"/>
      <c r="AP1211" s="222"/>
      <c r="AQ1211" s="222"/>
      <c r="AR1211" s="222"/>
      <c r="AS1211" s="222"/>
      <c r="AT1211" s="222"/>
      <c r="AU1211" s="222"/>
    </row>
    <row r="1212" spans="27:47" ht="12.95" customHeight="1">
      <c r="AA1212" s="222"/>
      <c r="AB1212" s="222"/>
      <c r="AC1212" s="222"/>
      <c r="AD1212" s="222"/>
      <c r="AE1212" s="222"/>
      <c r="AG1212" s="293"/>
      <c r="AN1212" s="222"/>
      <c r="AO1212" s="222"/>
      <c r="AP1212" s="222"/>
      <c r="AQ1212" s="222"/>
      <c r="AR1212" s="222"/>
      <c r="AS1212" s="222"/>
      <c r="AT1212" s="222"/>
      <c r="AU1212" s="222"/>
    </row>
    <row r="1213" spans="27:47" ht="12.95" customHeight="1">
      <c r="AA1213" s="222"/>
      <c r="AB1213" s="222"/>
      <c r="AC1213" s="222"/>
      <c r="AD1213" s="222"/>
      <c r="AE1213" s="222"/>
      <c r="AG1213" s="293"/>
      <c r="AN1213" s="222"/>
      <c r="AO1213" s="222"/>
      <c r="AP1213" s="222"/>
      <c r="AQ1213" s="222"/>
      <c r="AR1213" s="222"/>
      <c r="AS1213" s="222"/>
      <c r="AT1213" s="222"/>
      <c r="AU1213" s="222"/>
    </row>
    <row r="1214" spans="27:47" ht="12.95" customHeight="1">
      <c r="AA1214" s="222"/>
      <c r="AB1214" s="222"/>
      <c r="AC1214" s="222"/>
      <c r="AD1214" s="222"/>
      <c r="AE1214" s="222"/>
      <c r="AG1214" s="293"/>
      <c r="AN1214" s="222"/>
      <c r="AO1214" s="222"/>
      <c r="AP1214" s="222"/>
      <c r="AQ1214" s="222"/>
      <c r="AR1214" s="222"/>
      <c r="AS1214" s="222"/>
      <c r="AT1214" s="222"/>
      <c r="AU1214" s="222"/>
    </row>
    <row r="1215" spans="27:47" ht="12.95" customHeight="1">
      <c r="AA1215" s="222"/>
      <c r="AB1215" s="222"/>
      <c r="AC1215" s="222"/>
      <c r="AD1215" s="222"/>
      <c r="AE1215" s="222"/>
      <c r="AG1215" s="293"/>
      <c r="AN1215" s="222"/>
      <c r="AO1215" s="222"/>
      <c r="AP1215" s="222"/>
      <c r="AQ1215" s="222"/>
      <c r="AR1215" s="222"/>
      <c r="AS1215" s="222"/>
      <c r="AT1215" s="222"/>
      <c r="AU1215" s="222"/>
    </row>
    <row r="1216" spans="27:47" ht="12.95" customHeight="1">
      <c r="AA1216" s="222"/>
      <c r="AB1216" s="222"/>
      <c r="AC1216" s="222"/>
      <c r="AD1216" s="222"/>
      <c r="AE1216" s="222"/>
      <c r="AG1216" s="293"/>
      <c r="AN1216" s="222"/>
      <c r="AO1216" s="222"/>
      <c r="AP1216" s="222"/>
      <c r="AQ1216" s="222"/>
      <c r="AR1216" s="222"/>
      <c r="AS1216" s="222"/>
      <c r="AT1216" s="222"/>
      <c r="AU1216" s="222"/>
    </row>
    <row r="1217" spans="27:64" ht="12.95" customHeight="1">
      <c r="AA1217" s="222"/>
      <c r="AB1217" s="222"/>
      <c r="AC1217" s="222"/>
      <c r="AD1217" s="222"/>
      <c r="AE1217" s="222"/>
      <c r="AG1217" s="293"/>
      <c r="AN1217" s="222"/>
      <c r="AO1217" s="222"/>
      <c r="AP1217" s="222"/>
      <c r="AQ1217" s="222"/>
      <c r="AR1217" s="222"/>
      <c r="AS1217" s="222"/>
      <c r="AT1217" s="222"/>
      <c r="AU1217" s="222"/>
    </row>
    <row r="1218" spans="27:64" ht="12.95" customHeight="1">
      <c r="AA1218" s="222"/>
      <c r="AB1218" s="222"/>
      <c r="AC1218" s="222"/>
      <c r="AD1218" s="222"/>
      <c r="AE1218" s="222"/>
      <c r="AG1218" s="293"/>
      <c r="AN1218" s="222"/>
      <c r="AO1218" s="222"/>
      <c r="AP1218" s="222"/>
      <c r="AQ1218" s="222"/>
      <c r="AR1218" s="222"/>
      <c r="AS1218" s="222"/>
      <c r="AT1218" s="222"/>
      <c r="AU1218" s="222"/>
    </row>
    <row r="1219" spans="27:64" ht="12.95" customHeight="1">
      <c r="AA1219" s="222"/>
      <c r="AB1219" s="222"/>
      <c r="AC1219" s="222"/>
      <c r="AD1219" s="222"/>
      <c r="AE1219" s="222"/>
      <c r="AG1219" s="293"/>
      <c r="AN1219" s="222"/>
      <c r="AO1219" s="222"/>
      <c r="AP1219" s="222"/>
      <c r="AQ1219" s="222"/>
      <c r="AR1219" s="222"/>
      <c r="AS1219" s="222"/>
      <c r="AT1219" s="222"/>
      <c r="AU1219" s="222"/>
      <c r="AV1219" s="222"/>
      <c r="AW1219" s="222"/>
      <c r="AX1219" s="222"/>
      <c r="AY1219" s="222"/>
      <c r="AZ1219" s="222"/>
      <c r="BA1219" s="222"/>
      <c r="BB1219" s="222"/>
      <c r="BC1219" s="222"/>
      <c r="BD1219" s="222"/>
      <c r="BE1219" s="222"/>
      <c r="BF1219" s="222"/>
      <c r="BG1219" s="222"/>
      <c r="BH1219" s="222"/>
      <c r="BI1219" s="222"/>
      <c r="BJ1219" s="222"/>
      <c r="BK1219" s="222"/>
      <c r="BL1219" s="222"/>
    </row>
    <row r="1220" spans="27:64" ht="12.95" customHeight="1">
      <c r="AA1220" s="222"/>
      <c r="AB1220" s="222"/>
      <c r="AC1220" s="222"/>
      <c r="AD1220" s="222"/>
      <c r="AE1220" s="222"/>
      <c r="AG1220" s="293"/>
      <c r="AN1220" s="222"/>
      <c r="AO1220" s="222"/>
      <c r="AP1220" s="222"/>
      <c r="AQ1220" s="222"/>
      <c r="AR1220" s="222"/>
      <c r="AS1220" s="222"/>
      <c r="AT1220" s="222"/>
      <c r="AU1220" s="222"/>
    </row>
    <row r="1221" spans="27:64" ht="12.95" customHeight="1">
      <c r="AA1221" s="222"/>
      <c r="AB1221" s="222"/>
      <c r="AC1221" s="222"/>
      <c r="AD1221" s="222"/>
      <c r="AE1221" s="222"/>
      <c r="AG1221" s="293"/>
      <c r="AN1221" s="222"/>
      <c r="AO1221" s="222"/>
      <c r="AP1221" s="222"/>
      <c r="AQ1221" s="222"/>
      <c r="AR1221" s="222"/>
      <c r="AS1221" s="222"/>
      <c r="AT1221" s="222"/>
      <c r="AU1221" s="222"/>
    </row>
    <row r="1222" spans="27:64" ht="12.95" customHeight="1">
      <c r="AA1222" s="222"/>
      <c r="AB1222" s="222"/>
      <c r="AC1222" s="222"/>
      <c r="AD1222" s="222"/>
      <c r="AE1222" s="222"/>
      <c r="AG1222" s="293"/>
      <c r="AN1222" s="222"/>
      <c r="AO1222" s="222"/>
      <c r="AP1222" s="222"/>
      <c r="AQ1222" s="222"/>
      <c r="AR1222" s="222"/>
      <c r="AS1222" s="222"/>
      <c r="AT1222" s="222"/>
      <c r="AU1222" s="222"/>
    </row>
    <row r="1223" spans="27:64" ht="12.95" customHeight="1">
      <c r="AA1223" s="222"/>
      <c r="AB1223" s="222"/>
      <c r="AC1223" s="222"/>
      <c r="AD1223" s="222"/>
      <c r="AE1223" s="222"/>
      <c r="AG1223" s="293"/>
      <c r="AN1223" s="222"/>
      <c r="AO1223" s="222"/>
      <c r="AP1223" s="222"/>
      <c r="AQ1223" s="222"/>
      <c r="AR1223" s="222"/>
      <c r="AS1223" s="222"/>
      <c r="AT1223" s="222"/>
      <c r="AU1223" s="222"/>
    </row>
    <row r="1224" spans="27:64" ht="12.95" customHeight="1">
      <c r="AA1224" s="222"/>
      <c r="AB1224" s="222"/>
      <c r="AC1224" s="222"/>
      <c r="AD1224" s="222"/>
      <c r="AE1224" s="222"/>
      <c r="AG1224" s="293"/>
      <c r="AN1224" s="222"/>
      <c r="AO1224" s="222"/>
      <c r="AP1224" s="222"/>
      <c r="AQ1224" s="222"/>
      <c r="AR1224" s="222"/>
      <c r="AS1224" s="222"/>
      <c r="AT1224" s="222"/>
      <c r="AU1224" s="222"/>
    </row>
    <row r="1225" spans="27:64" ht="12.95" customHeight="1">
      <c r="AA1225" s="222"/>
      <c r="AB1225" s="222"/>
      <c r="AC1225" s="222"/>
      <c r="AD1225" s="222"/>
      <c r="AE1225" s="222"/>
      <c r="AG1225" s="293"/>
      <c r="AN1225" s="222"/>
      <c r="AO1225" s="222"/>
      <c r="AP1225" s="222"/>
      <c r="AQ1225" s="222"/>
      <c r="AR1225" s="222"/>
      <c r="AS1225" s="222"/>
      <c r="AT1225" s="222"/>
      <c r="AU1225" s="222"/>
    </row>
    <row r="1226" spans="27:64" ht="12.95" customHeight="1">
      <c r="AA1226" s="222"/>
      <c r="AB1226" s="222"/>
      <c r="AC1226" s="222"/>
      <c r="AD1226" s="222"/>
      <c r="AE1226" s="222"/>
      <c r="AG1226" s="293"/>
      <c r="AN1226" s="222"/>
      <c r="AO1226" s="222"/>
      <c r="AP1226" s="222"/>
      <c r="AQ1226" s="222"/>
      <c r="AR1226" s="222"/>
      <c r="AS1226" s="222"/>
      <c r="AT1226" s="222"/>
      <c r="AU1226" s="222"/>
    </row>
    <row r="1227" spans="27:64" ht="12.95" customHeight="1">
      <c r="AA1227" s="222"/>
      <c r="AB1227" s="222"/>
      <c r="AC1227" s="222"/>
      <c r="AD1227" s="222"/>
      <c r="AE1227" s="222"/>
      <c r="AG1227" s="293"/>
      <c r="AN1227" s="222"/>
      <c r="AO1227" s="222"/>
      <c r="AP1227" s="222"/>
      <c r="AQ1227" s="222"/>
      <c r="AR1227" s="222"/>
      <c r="AS1227" s="222"/>
      <c r="AT1227" s="222"/>
      <c r="AU1227" s="222"/>
    </row>
    <row r="1228" spans="27:64" ht="12.95" customHeight="1">
      <c r="AA1228" s="222"/>
      <c r="AB1228" s="222"/>
      <c r="AC1228" s="222"/>
      <c r="AD1228" s="222"/>
      <c r="AE1228" s="222"/>
      <c r="AG1228" s="293"/>
      <c r="AN1228" s="222"/>
      <c r="AO1228" s="222"/>
      <c r="AP1228" s="222"/>
      <c r="AQ1228" s="222"/>
      <c r="AR1228" s="222"/>
      <c r="AS1228" s="222"/>
      <c r="AT1228" s="222"/>
      <c r="AU1228" s="222"/>
    </row>
    <row r="1229" spans="27:64" ht="12.95" customHeight="1">
      <c r="AA1229" s="222"/>
      <c r="AB1229" s="222"/>
      <c r="AC1229" s="222"/>
      <c r="AD1229" s="222"/>
      <c r="AE1229" s="222"/>
      <c r="AG1229" s="293"/>
      <c r="AN1229" s="222"/>
      <c r="AO1229" s="222"/>
      <c r="AP1229" s="222"/>
      <c r="AQ1229" s="222"/>
      <c r="AR1229" s="222"/>
      <c r="AS1229" s="222"/>
      <c r="AT1229" s="222"/>
      <c r="AU1229" s="222"/>
    </row>
    <row r="1230" spans="27:64" ht="12.95" customHeight="1">
      <c r="AA1230" s="222"/>
      <c r="AB1230" s="222"/>
      <c r="AC1230" s="222"/>
      <c r="AD1230" s="222"/>
      <c r="AE1230" s="222"/>
      <c r="AG1230" s="293"/>
      <c r="AN1230" s="222"/>
      <c r="AO1230" s="222"/>
      <c r="AP1230" s="222"/>
      <c r="AQ1230" s="222"/>
      <c r="AR1230" s="222"/>
      <c r="AS1230" s="222"/>
      <c r="AT1230" s="222"/>
      <c r="AU1230" s="222"/>
    </row>
    <row r="1231" spans="27:64" ht="12.95" customHeight="1">
      <c r="AA1231" s="222"/>
      <c r="AB1231" s="222"/>
      <c r="AC1231" s="222"/>
      <c r="AD1231" s="222"/>
      <c r="AE1231" s="222"/>
      <c r="AG1231" s="293"/>
      <c r="AN1231" s="222"/>
      <c r="AO1231" s="222"/>
      <c r="AP1231" s="222"/>
      <c r="AQ1231" s="222"/>
      <c r="AR1231" s="222"/>
      <c r="AS1231" s="222"/>
      <c r="AT1231" s="222"/>
      <c r="AU1231" s="222"/>
    </row>
    <row r="1232" spans="27:64" ht="12.95" customHeight="1">
      <c r="AA1232" s="222"/>
      <c r="AB1232" s="222"/>
      <c r="AC1232" s="222"/>
      <c r="AD1232" s="222"/>
      <c r="AE1232" s="222"/>
      <c r="AG1232" s="293"/>
      <c r="AN1232" s="222"/>
      <c r="AO1232" s="222"/>
      <c r="AP1232" s="222"/>
      <c r="AQ1232" s="222"/>
      <c r="AR1232" s="222"/>
      <c r="AS1232" s="222"/>
      <c r="AT1232" s="222"/>
      <c r="AU1232" s="222"/>
    </row>
    <row r="1233" spans="27:64" ht="12.95" customHeight="1">
      <c r="AA1233" s="222"/>
      <c r="AB1233" s="222"/>
      <c r="AC1233" s="222"/>
      <c r="AD1233" s="222"/>
      <c r="AE1233" s="222"/>
      <c r="AG1233" s="293"/>
      <c r="AN1233" s="222"/>
      <c r="AO1233" s="222"/>
      <c r="AP1233" s="222"/>
      <c r="AQ1233" s="222"/>
      <c r="AR1233" s="222"/>
      <c r="AS1233" s="222"/>
      <c r="AT1233" s="222"/>
      <c r="AU1233" s="222"/>
    </row>
    <row r="1234" spans="27:64" ht="12.95" customHeight="1">
      <c r="AA1234" s="222"/>
      <c r="AB1234" s="222"/>
      <c r="AC1234" s="222"/>
      <c r="AD1234" s="222"/>
      <c r="AE1234" s="222"/>
      <c r="AG1234" s="293"/>
      <c r="AN1234" s="222"/>
      <c r="AO1234" s="222"/>
      <c r="AP1234" s="222"/>
      <c r="AQ1234" s="222"/>
      <c r="AR1234" s="222"/>
      <c r="AS1234" s="222"/>
      <c r="AT1234" s="222"/>
      <c r="AU1234" s="222"/>
    </row>
    <row r="1235" spans="27:64" ht="12.95" customHeight="1">
      <c r="AA1235" s="222"/>
      <c r="AB1235" s="222"/>
      <c r="AC1235" s="222"/>
      <c r="AD1235" s="222"/>
      <c r="AE1235" s="222"/>
      <c r="AG1235" s="293"/>
      <c r="AN1235" s="222"/>
      <c r="AO1235" s="222"/>
      <c r="AP1235" s="222"/>
      <c r="AQ1235" s="222"/>
      <c r="AR1235" s="222"/>
      <c r="AS1235" s="222"/>
      <c r="AT1235" s="222"/>
      <c r="AU1235" s="222"/>
    </row>
    <row r="1236" spans="27:64" ht="12.95" customHeight="1">
      <c r="AA1236" s="222"/>
      <c r="AB1236" s="222"/>
      <c r="AC1236" s="222"/>
      <c r="AD1236" s="222"/>
      <c r="AE1236" s="222"/>
      <c r="AG1236" s="293"/>
      <c r="AN1236" s="222"/>
      <c r="AO1236" s="222"/>
      <c r="AP1236" s="222"/>
      <c r="AQ1236" s="222"/>
      <c r="AR1236" s="222"/>
      <c r="AS1236" s="222"/>
      <c r="AT1236" s="222"/>
      <c r="AU1236" s="222"/>
      <c r="AV1236" s="222"/>
      <c r="AW1236" s="222"/>
      <c r="AX1236" s="222"/>
      <c r="AY1236" s="222"/>
      <c r="AZ1236" s="222"/>
      <c r="BA1236" s="222"/>
      <c r="BB1236" s="222"/>
      <c r="BC1236" s="222"/>
      <c r="BD1236" s="222"/>
      <c r="BE1236" s="222"/>
      <c r="BF1236" s="222"/>
      <c r="BG1236" s="222"/>
      <c r="BH1236" s="222"/>
      <c r="BI1236" s="222"/>
      <c r="BJ1236" s="222"/>
      <c r="BK1236" s="222"/>
      <c r="BL1236" s="222"/>
    </row>
    <row r="1237" spans="27:64" ht="12.95" customHeight="1">
      <c r="AA1237" s="222"/>
      <c r="AB1237" s="222"/>
      <c r="AC1237" s="222"/>
      <c r="AD1237" s="222"/>
      <c r="AE1237" s="222"/>
      <c r="AG1237" s="293"/>
      <c r="AN1237" s="222"/>
      <c r="AO1237" s="222"/>
      <c r="AP1237" s="222"/>
      <c r="AQ1237" s="222"/>
      <c r="AR1237" s="222"/>
      <c r="AS1237" s="222"/>
      <c r="AT1237" s="222"/>
      <c r="AU1237" s="222"/>
    </row>
    <row r="1238" spans="27:64" ht="12.95" customHeight="1">
      <c r="AA1238" s="222"/>
      <c r="AB1238" s="222"/>
      <c r="AC1238" s="222"/>
      <c r="AD1238" s="222"/>
      <c r="AE1238" s="222"/>
      <c r="AG1238" s="293"/>
      <c r="AN1238" s="222"/>
      <c r="AO1238" s="222"/>
      <c r="AP1238" s="222"/>
      <c r="AQ1238" s="222"/>
      <c r="AR1238" s="222"/>
      <c r="AS1238" s="222"/>
      <c r="AT1238" s="222"/>
      <c r="AU1238" s="222"/>
    </row>
    <row r="1239" spans="27:64" ht="12.95" customHeight="1">
      <c r="AA1239" s="222"/>
      <c r="AB1239" s="222"/>
      <c r="AC1239" s="222"/>
      <c r="AD1239" s="222"/>
      <c r="AE1239" s="222"/>
      <c r="AG1239" s="293"/>
      <c r="AN1239" s="222"/>
      <c r="AO1239" s="222"/>
      <c r="AP1239" s="222"/>
      <c r="AQ1239" s="222"/>
      <c r="AR1239" s="222"/>
      <c r="AS1239" s="222"/>
      <c r="AT1239" s="222"/>
      <c r="AU1239" s="222"/>
    </row>
    <row r="1240" spans="27:64" ht="12.95" customHeight="1">
      <c r="AA1240" s="222"/>
      <c r="AB1240" s="222"/>
      <c r="AC1240" s="222"/>
      <c r="AD1240" s="222"/>
      <c r="AE1240" s="222"/>
      <c r="AG1240" s="293"/>
      <c r="AN1240" s="222"/>
      <c r="AO1240" s="222"/>
      <c r="AP1240" s="222"/>
      <c r="AQ1240" s="222"/>
      <c r="AR1240" s="222"/>
      <c r="AS1240" s="222"/>
      <c r="AT1240" s="222"/>
      <c r="AU1240" s="222"/>
    </row>
    <row r="1241" spans="27:64" ht="12.95" customHeight="1">
      <c r="AA1241" s="222"/>
      <c r="AB1241" s="222"/>
      <c r="AC1241" s="222"/>
      <c r="AD1241" s="222"/>
      <c r="AE1241" s="222"/>
      <c r="AG1241" s="293"/>
      <c r="AN1241" s="222"/>
      <c r="AO1241" s="222"/>
      <c r="AP1241" s="222"/>
      <c r="AQ1241" s="222"/>
      <c r="AR1241" s="222"/>
      <c r="AS1241" s="222"/>
      <c r="AT1241" s="222"/>
      <c r="AU1241" s="222"/>
    </row>
    <row r="1242" spans="27:64" ht="12.95" customHeight="1">
      <c r="AA1242" s="222"/>
      <c r="AB1242" s="222"/>
      <c r="AC1242" s="222"/>
      <c r="AD1242" s="222"/>
      <c r="AE1242" s="222"/>
      <c r="AG1242" s="293"/>
      <c r="AN1242" s="222"/>
      <c r="AO1242" s="222"/>
      <c r="AP1242" s="222"/>
      <c r="AQ1242" s="222"/>
      <c r="AR1242" s="222"/>
      <c r="AS1242" s="222"/>
      <c r="AT1242" s="222"/>
      <c r="AU1242" s="222"/>
    </row>
    <row r="1243" spans="27:64" ht="12.95" customHeight="1">
      <c r="AA1243" s="222"/>
      <c r="AB1243" s="222"/>
      <c r="AC1243" s="222"/>
      <c r="AD1243" s="222"/>
      <c r="AE1243" s="222"/>
      <c r="AG1243" s="293"/>
      <c r="AN1243" s="222"/>
      <c r="AO1243" s="222"/>
      <c r="AP1243" s="222"/>
      <c r="AQ1243" s="222"/>
      <c r="AR1243" s="222"/>
      <c r="AS1243" s="222"/>
      <c r="AT1243" s="222"/>
      <c r="AU1243" s="222"/>
    </row>
    <row r="1244" spans="27:64" ht="12.95" customHeight="1">
      <c r="AA1244" s="222"/>
      <c r="AB1244" s="222"/>
      <c r="AC1244" s="222"/>
      <c r="AD1244" s="222"/>
      <c r="AE1244" s="222"/>
      <c r="AG1244" s="293"/>
      <c r="AN1244" s="222"/>
      <c r="AO1244" s="222"/>
      <c r="AP1244" s="222"/>
      <c r="AQ1244" s="222"/>
      <c r="AR1244" s="222"/>
      <c r="AS1244" s="222"/>
      <c r="AT1244" s="222"/>
      <c r="AU1244" s="222"/>
    </row>
    <row r="1245" spans="27:64" ht="12.95" customHeight="1">
      <c r="AA1245" s="222"/>
      <c r="AB1245" s="222"/>
      <c r="AC1245" s="222"/>
      <c r="AD1245" s="222"/>
      <c r="AE1245" s="222"/>
      <c r="AG1245" s="293"/>
      <c r="AN1245" s="222"/>
      <c r="AO1245" s="222"/>
      <c r="AP1245" s="222"/>
      <c r="AQ1245" s="222"/>
      <c r="AR1245" s="222"/>
      <c r="AS1245" s="222"/>
      <c r="AT1245" s="222"/>
      <c r="AU1245" s="222"/>
      <c r="AV1245" s="222"/>
      <c r="AW1245" s="222"/>
      <c r="AX1245" s="222"/>
      <c r="AY1245" s="222"/>
      <c r="AZ1245" s="222"/>
      <c r="BA1245" s="222"/>
      <c r="BB1245" s="222"/>
      <c r="BC1245" s="222"/>
      <c r="BD1245" s="222"/>
      <c r="BE1245" s="222"/>
      <c r="BF1245" s="222"/>
      <c r="BG1245" s="222"/>
      <c r="BH1245" s="222"/>
      <c r="BI1245" s="222"/>
      <c r="BJ1245" s="222"/>
      <c r="BK1245" s="222"/>
      <c r="BL1245" s="222"/>
    </row>
    <row r="1246" spans="27:64" ht="12.95" customHeight="1">
      <c r="AA1246" s="222"/>
      <c r="AB1246" s="222"/>
      <c r="AC1246" s="222"/>
      <c r="AD1246" s="222"/>
      <c r="AE1246" s="222"/>
      <c r="AG1246" s="293"/>
      <c r="AN1246" s="222"/>
      <c r="AO1246" s="222"/>
      <c r="AP1246" s="222"/>
      <c r="AQ1246" s="222"/>
      <c r="AR1246" s="222"/>
      <c r="AS1246" s="222"/>
      <c r="AT1246" s="222"/>
      <c r="AU1246" s="222"/>
    </row>
    <row r="1247" spans="27:64" ht="12.95" customHeight="1">
      <c r="AA1247" s="222"/>
      <c r="AB1247" s="222"/>
      <c r="AC1247" s="222"/>
      <c r="AD1247" s="222"/>
      <c r="AE1247" s="222"/>
      <c r="AG1247" s="293"/>
      <c r="AN1247" s="222"/>
      <c r="AO1247" s="222"/>
      <c r="AP1247" s="222"/>
      <c r="AQ1247" s="222"/>
      <c r="AR1247" s="222"/>
      <c r="AS1247" s="222"/>
      <c r="AT1247" s="222"/>
      <c r="AU1247" s="222"/>
    </row>
    <row r="1248" spans="27:64" ht="12.95" customHeight="1">
      <c r="AA1248" s="222"/>
      <c r="AB1248" s="222"/>
      <c r="AC1248" s="222"/>
      <c r="AD1248" s="222"/>
      <c r="AE1248" s="222"/>
      <c r="AG1248" s="293"/>
      <c r="AN1248" s="222"/>
      <c r="AO1248" s="222"/>
      <c r="AP1248" s="222"/>
      <c r="AQ1248" s="222"/>
      <c r="AR1248" s="222"/>
      <c r="AS1248" s="222"/>
      <c r="AT1248" s="222"/>
      <c r="AU1248" s="222"/>
    </row>
    <row r="1249" spans="27:47" ht="12.95" customHeight="1">
      <c r="AA1249" s="222"/>
      <c r="AB1249" s="222"/>
      <c r="AC1249" s="222"/>
      <c r="AD1249" s="222"/>
      <c r="AE1249" s="222"/>
      <c r="AG1249" s="293"/>
      <c r="AN1249" s="222"/>
      <c r="AO1249" s="222"/>
      <c r="AP1249" s="222"/>
      <c r="AQ1249" s="222"/>
      <c r="AR1249" s="222"/>
      <c r="AS1249" s="222"/>
      <c r="AT1249" s="222"/>
      <c r="AU1249" s="222"/>
    </row>
    <row r="1250" spans="27:47" ht="12.95" customHeight="1">
      <c r="AA1250" s="222"/>
      <c r="AB1250" s="222"/>
      <c r="AC1250" s="222"/>
      <c r="AD1250" s="222"/>
      <c r="AE1250" s="222"/>
      <c r="AG1250" s="293"/>
      <c r="AN1250" s="222"/>
      <c r="AO1250" s="222"/>
      <c r="AP1250" s="222"/>
      <c r="AQ1250" s="222"/>
      <c r="AR1250" s="222"/>
      <c r="AS1250" s="222"/>
      <c r="AT1250" s="222"/>
      <c r="AU1250" s="222"/>
    </row>
    <row r="1251" spans="27:47" ht="12.95" customHeight="1">
      <c r="AA1251" s="222"/>
      <c r="AB1251" s="222"/>
      <c r="AC1251" s="222"/>
      <c r="AD1251" s="222"/>
      <c r="AE1251" s="222"/>
      <c r="AG1251" s="293"/>
      <c r="AN1251" s="222"/>
      <c r="AO1251" s="222"/>
      <c r="AP1251" s="222"/>
      <c r="AQ1251" s="222"/>
      <c r="AR1251" s="222"/>
      <c r="AS1251" s="222"/>
      <c r="AT1251" s="222"/>
      <c r="AU1251" s="222"/>
    </row>
    <row r="1252" spans="27:47" ht="12.95" customHeight="1">
      <c r="AA1252" s="222"/>
      <c r="AB1252" s="222"/>
      <c r="AC1252" s="222"/>
      <c r="AD1252" s="222"/>
      <c r="AE1252" s="222"/>
      <c r="AG1252" s="293"/>
      <c r="AN1252" s="222"/>
      <c r="AO1252" s="222"/>
      <c r="AP1252" s="222"/>
      <c r="AQ1252" s="222"/>
      <c r="AR1252" s="222"/>
      <c r="AS1252" s="222"/>
      <c r="AT1252" s="222"/>
      <c r="AU1252" s="222"/>
    </row>
    <row r="1253" spans="27:47" ht="12.95" customHeight="1">
      <c r="AA1253" s="222"/>
      <c r="AB1253" s="222"/>
      <c r="AC1253" s="222"/>
      <c r="AD1253" s="222"/>
      <c r="AE1253" s="222"/>
      <c r="AG1253" s="293"/>
      <c r="AN1253" s="222"/>
      <c r="AO1253" s="222"/>
      <c r="AP1253" s="222"/>
      <c r="AQ1253" s="222"/>
      <c r="AR1253" s="222"/>
      <c r="AS1253" s="222"/>
      <c r="AT1253" s="222"/>
      <c r="AU1253" s="222"/>
    </row>
    <row r="1254" spans="27:47" ht="12.95" customHeight="1">
      <c r="AA1254" s="222"/>
      <c r="AB1254" s="222"/>
      <c r="AC1254" s="222"/>
      <c r="AD1254" s="222"/>
      <c r="AE1254" s="222"/>
      <c r="AG1254" s="293"/>
      <c r="AN1254" s="222"/>
      <c r="AO1254" s="222"/>
      <c r="AP1254" s="222"/>
      <c r="AQ1254" s="222"/>
      <c r="AR1254" s="222"/>
      <c r="AS1254" s="222"/>
      <c r="AT1254" s="222"/>
      <c r="AU1254" s="222"/>
    </row>
    <row r="1255" spans="27:47" ht="12.95" customHeight="1">
      <c r="AA1255" s="222"/>
      <c r="AB1255" s="222"/>
      <c r="AC1255" s="222"/>
      <c r="AD1255" s="222"/>
      <c r="AE1255" s="222"/>
      <c r="AG1255" s="293"/>
      <c r="AN1255" s="222"/>
      <c r="AO1255" s="222"/>
      <c r="AP1255" s="222"/>
      <c r="AQ1255" s="222"/>
      <c r="AR1255" s="222"/>
      <c r="AS1255" s="222"/>
      <c r="AT1255" s="222"/>
      <c r="AU1255" s="222"/>
    </row>
    <row r="1256" spans="27:47" ht="12.95" customHeight="1">
      <c r="AA1256" s="222"/>
      <c r="AB1256" s="222"/>
      <c r="AC1256" s="222"/>
      <c r="AD1256" s="222"/>
      <c r="AE1256" s="222"/>
      <c r="AG1256" s="293"/>
      <c r="AN1256" s="222"/>
      <c r="AO1256" s="222"/>
      <c r="AP1256" s="222"/>
      <c r="AQ1256" s="222"/>
      <c r="AR1256" s="222"/>
      <c r="AS1256" s="222"/>
      <c r="AT1256" s="222"/>
      <c r="AU1256" s="222"/>
    </row>
    <row r="1257" spans="27:47" ht="12.95" customHeight="1">
      <c r="AA1257" s="222"/>
      <c r="AB1257" s="222"/>
      <c r="AC1257" s="222"/>
      <c r="AD1257" s="222"/>
      <c r="AE1257" s="222"/>
      <c r="AG1257" s="293"/>
      <c r="AN1257" s="222"/>
      <c r="AO1257" s="222"/>
      <c r="AP1257" s="222"/>
      <c r="AQ1257" s="222"/>
      <c r="AR1257" s="222"/>
      <c r="AS1257" s="222"/>
      <c r="AT1257" s="222"/>
      <c r="AU1257" s="222"/>
    </row>
    <row r="1258" spans="27:47" ht="12.95" customHeight="1">
      <c r="AA1258" s="222"/>
      <c r="AB1258" s="222"/>
      <c r="AC1258" s="222"/>
      <c r="AD1258" s="222"/>
      <c r="AE1258" s="222"/>
      <c r="AG1258" s="293"/>
      <c r="AN1258" s="222"/>
      <c r="AO1258" s="222"/>
      <c r="AP1258" s="222"/>
      <c r="AQ1258" s="222"/>
      <c r="AR1258" s="222"/>
      <c r="AS1258" s="222"/>
      <c r="AT1258" s="222"/>
      <c r="AU1258" s="222"/>
    </row>
    <row r="1259" spans="27:47" ht="12.95" customHeight="1">
      <c r="AA1259" s="222"/>
      <c r="AB1259" s="222"/>
      <c r="AC1259" s="222"/>
      <c r="AD1259" s="222"/>
      <c r="AE1259" s="222"/>
      <c r="AG1259" s="293"/>
      <c r="AN1259" s="222"/>
      <c r="AO1259" s="222"/>
      <c r="AP1259" s="222"/>
      <c r="AQ1259" s="222"/>
      <c r="AR1259" s="222"/>
      <c r="AS1259" s="222"/>
      <c r="AT1259" s="222"/>
      <c r="AU1259" s="222"/>
    </row>
    <row r="1260" spans="27:47" ht="12.95" customHeight="1">
      <c r="AA1260" s="222"/>
      <c r="AB1260" s="222"/>
      <c r="AC1260" s="222"/>
      <c r="AD1260" s="222"/>
      <c r="AE1260" s="222"/>
      <c r="AG1260" s="293"/>
      <c r="AN1260" s="222"/>
      <c r="AO1260" s="222"/>
      <c r="AP1260" s="222"/>
      <c r="AQ1260" s="222"/>
      <c r="AR1260" s="222"/>
      <c r="AS1260" s="222"/>
      <c r="AT1260" s="222"/>
      <c r="AU1260" s="222"/>
    </row>
    <row r="1261" spans="27:47" ht="12.95" customHeight="1">
      <c r="AA1261" s="222"/>
      <c r="AB1261" s="222"/>
      <c r="AC1261" s="222"/>
      <c r="AD1261" s="222"/>
      <c r="AE1261" s="222"/>
      <c r="AG1261" s="293"/>
      <c r="AN1261" s="222"/>
      <c r="AO1261" s="222"/>
      <c r="AP1261" s="222"/>
      <c r="AQ1261" s="222"/>
      <c r="AR1261" s="222"/>
      <c r="AS1261" s="222"/>
      <c r="AT1261" s="222"/>
      <c r="AU1261" s="222"/>
    </row>
    <row r="1262" spans="27:47" ht="12.95" customHeight="1">
      <c r="AA1262" s="222"/>
      <c r="AB1262" s="222"/>
      <c r="AC1262" s="222"/>
      <c r="AD1262" s="222"/>
      <c r="AE1262" s="222"/>
      <c r="AG1262" s="293"/>
      <c r="AN1262" s="222"/>
      <c r="AO1262" s="222"/>
      <c r="AP1262" s="222"/>
      <c r="AQ1262" s="222"/>
      <c r="AR1262" s="222"/>
      <c r="AS1262" s="222"/>
      <c r="AT1262" s="222"/>
      <c r="AU1262" s="222"/>
    </row>
    <row r="1263" spans="27:47" ht="12.95" customHeight="1">
      <c r="AA1263" s="222"/>
      <c r="AB1263" s="222"/>
      <c r="AC1263" s="222"/>
      <c r="AD1263" s="222"/>
      <c r="AE1263" s="222"/>
      <c r="AG1263" s="293"/>
      <c r="AN1263" s="222"/>
      <c r="AO1263" s="222"/>
      <c r="AP1263" s="222"/>
      <c r="AQ1263" s="222"/>
      <c r="AR1263" s="222"/>
      <c r="AS1263" s="222"/>
      <c r="AT1263" s="222"/>
      <c r="AU1263" s="222"/>
    </row>
    <row r="1264" spans="27:47" ht="12.95" customHeight="1">
      <c r="AA1264" s="222"/>
      <c r="AB1264" s="222"/>
      <c r="AC1264" s="222"/>
      <c r="AD1264" s="222"/>
      <c r="AE1264" s="222"/>
      <c r="AG1264" s="293"/>
      <c r="AN1264" s="222"/>
      <c r="AO1264" s="222"/>
      <c r="AP1264" s="222"/>
      <c r="AQ1264" s="222"/>
      <c r="AR1264" s="222"/>
      <c r="AS1264" s="222"/>
      <c r="AT1264" s="222"/>
      <c r="AU1264" s="222"/>
    </row>
    <row r="1265" spans="27:64" ht="12.95" customHeight="1">
      <c r="AA1265" s="222"/>
      <c r="AB1265" s="222"/>
      <c r="AC1265" s="222"/>
      <c r="AD1265" s="222"/>
      <c r="AE1265" s="222"/>
      <c r="AG1265" s="293"/>
      <c r="AN1265" s="222"/>
      <c r="AO1265" s="222"/>
      <c r="AP1265" s="222"/>
      <c r="AQ1265" s="222"/>
      <c r="AR1265" s="222"/>
      <c r="AS1265" s="222"/>
      <c r="AT1265" s="222"/>
      <c r="AU1265" s="222"/>
    </row>
    <row r="1266" spans="27:64" ht="12.95" customHeight="1">
      <c r="AA1266" s="222"/>
      <c r="AB1266" s="222"/>
      <c r="AC1266" s="222"/>
      <c r="AD1266" s="222"/>
      <c r="AE1266" s="222"/>
      <c r="AG1266" s="293"/>
      <c r="AN1266" s="222"/>
      <c r="AO1266" s="222"/>
      <c r="AP1266" s="222"/>
      <c r="AQ1266" s="222"/>
      <c r="AR1266" s="222"/>
      <c r="AS1266" s="222"/>
      <c r="AT1266" s="222"/>
      <c r="AU1266" s="222"/>
    </row>
    <row r="1267" spans="27:64" ht="12.95" customHeight="1">
      <c r="AA1267" s="222"/>
      <c r="AB1267" s="222"/>
      <c r="AC1267" s="222"/>
      <c r="AD1267" s="222"/>
      <c r="AE1267" s="222"/>
      <c r="AG1267" s="293"/>
      <c r="AN1267" s="222"/>
      <c r="AO1267" s="222"/>
      <c r="AP1267" s="222"/>
      <c r="AQ1267" s="222"/>
      <c r="AR1267" s="222"/>
      <c r="AS1267" s="222"/>
      <c r="AT1267" s="222"/>
      <c r="AU1267" s="222"/>
    </row>
    <row r="1268" spans="27:64" ht="12.95" customHeight="1">
      <c r="AA1268" s="222"/>
      <c r="AB1268" s="222"/>
      <c r="AC1268" s="222"/>
      <c r="AD1268" s="222"/>
      <c r="AE1268" s="222"/>
      <c r="AG1268" s="293"/>
      <c r="AN1268" s="222"/>
      <c r="AO1268" s="222"/>
      <c r="AP1268" s="222"/>
      <c r="AQ1268" s="222"/>
      <c r="AR1268" s="222"/>
      <c r="AS1268" s="222"/>
      <c r="AT1268" s="222"/>
      <c r="AU1268" s="222"/>
    </row>
    <row r="1269" spans="27:64" ht="12.95" customHeight="1">
      <c r="AA1269" s="222"/>
      <c r="AB1269" s="222"/>
      <c r="AC1269" s="222"/>
      <c r="AD1269" s="222"/>
      <c r="AE1269" s="222"/>
      <c r="AG1269" s="293"/>
      <c r="AN1269" s="222"/>
      <c r="AO1269" s="222"/>
      <c r="AP1269" s="222"/>
      <c r="AQ1269" s="222"/>
      <c r="AR1269" s="222"/>
      <c r="AS1269" s="222"/>
      <c r="AT1269" s="222"/>
      <c r="AU1269" s="222"/>
    </row>
    <row r="1270" spans="27:64" ht="12.95" customHeight="1">
      <c r="AA1270" s="222"/>
      <c r="AB1270" s="222"/>
      <c r="AC1270" s="222"/>
      <c r="AD1270" s="222"/>
      <c r="AE1270" s="222"/>
      <c r="AG1270" s="293"/>
      <c r="AN1270" s="222"/>
      <c r="AO1270" s="222"/>
      <c r="AP1270" s="222"/>
      <c r="AQ1270" s="222"/>
      <c r="AR1270" s="222"/>
      <c r="AS1270" s="222"/>
      <c r="AT1270" s="222"/>
      <c r="AU1270" s="222"/>
    </row>
    <row r="1271" spans="27:64" ht="12.95" customHeight="1">
      <c r="AA1271" s="222"/>
      <c r="AB1271" s="222"/>
      <c r="AC1271" s="222"/>
      <c r="AD1271" s="222"/>
      <c r="AE1271" s="222"/>
      <c r="AG1271" s="293"/>
      <c r="AN1271" s="222"/>
      <c r="AO1271" s="222"/>
      <c r="AP1271" s="222"/>
      <c r="AQ1271" s="222"/>
      <c r="AR1271" s="222"/>
      <c r="AS1271" s="222"/>
      <c r="AT1271" s="222"/>
      <c r="AU1271" s="222"/>
    </row>
    <row r="1272" spans="27:64" ht="12.95" customHeight="1">
      <c r="AA1272" s="222"/>
      <c r="AB1272" s="222"/>
      <c r="AC1272" s="222"/>
      <c r="AD1272" s="222"/>
      <c r="AE1272" s="222"/>
      <c r="AG1272" s="293"/>
      <c r="AN1272" s="222"/>
      <c r="AO1272" s="222"/>
      <c r="AP1272" s="222"/>
      <c r="AQ1272" s="222"/>
      <c r="AR1272" s="222"/>
      <c r="AS1272" s="222"/>
      <c r="AT1272" s="222"/>
      <c r="AU1272" s="222"/>
    </row>
    <row r="1273" spans="27:64" ht="12.95" customHeight="1">
      <c r="AA1273" s="222"/>
      <c r="AB1273" s="222"/>
      <c r="AC1273" s="222"/>
      <c r="AD1273" s="222"/>
      <c r="AE1273" s="222"/>
      <c r="AG1273" s="293"/>
      <c r="AN1273" s="222"/>
      <c r="AO1273" s="222"/>
      <c r="AP1273" s="222"/>
      <c r="AQ1273" s="222"/>
      <c r="AR1273" s="222"/>
      <c r="AS1273" s="222"/>
      <c r="AT1273" s="222"/>
      <c r="AU1273" s="222"/>
    </row>
    <row r="1274" spans="27:64" ht="12.95" customHeight="1">
      <c r="AA1274" s="222"/>
      <c r="AB1274" s="222"/>
      <c r="AC1274" s="222"/>
      <c r="AD1274" s="222"/>
      <c r="AE1274" s="222"/>
      <c r="AG1274" s="293"/>
      <c r="AN1274" s="222"/>
      <c r="AO1274" s="222"/>
      <c r="AP1274" s="222"/>
      <c r="AQ1274" s="222"/>
      <c r="AR1274" s="222"/>
      <c r="AS1274" s="222"/>
      <c r="AT1274" s="222"/>
      <c r="AU1274" s="222"/>
    </row>
    <row r="1275" spans="27:64" ht="12.95" customHeight="1">
      <c r="AA1275" s="222"/>
      <c r="AB1275" s="222"/>
      <c r="AC1275" s="222"/>
      <c r="AD1275" s="222"/>
      <c r="AE1275" s="222"/>
      <c r="AG1275" s="293"/>
      <c r="AN1275" s="222"/>
      <c r="AO1275" s="222"/>
      <c r="AP1275" s="222"/>
      <c r="AQ1275" s="222"/>
      <c r="AR1275" s="222"/>
      <c r="AS1275" s="222"/>
      <c r="AT1275" s="222"/>
      <c r="AU1275" s="222"/>
    </row>
    <row r="1276" spans="27:64" ht="12.95" customHeight="1">
      <c r="AA1276" s="222"/>
      <c r="AB1276" s="222"/>
      <c r="AC1276" s="222"/>
      <c r="AD1276" s="222"/>
      <c r="AE1276" s="222"/>
      <c r="AG1276" s="293"/>
      <c r="AN1276" s="222"/>
      <c r="AO1276" s="222"/>
      <c r="AP1276" s="222"/>
      <c r="AQ1276" s="222"/>
      <c r="AR1276" s="222"/>
      <c r="AS1276" s="222"/>
      <c r="AT1276" s="222"/>
      <c r="AU1276" s="222"/>
    </row>
    <row r="1277" spans="27:64" ht="12.95" customHeight="1">
      <c r="AA1277" s="222"/>
      <c r="AB1277" s="222"/>
      <c r="AC1277" s="222"/>
      <c r="AD1277" s="222"/>
      <c r="AE1277" s="222"/>
      <c r="AG1277" s="293"/>
      <c r="AN1277" s="222"/>
      <c r="AO1277" s="222"/>
      <c r="AP1277" s="222"/>
      <c r="AQ1277" s="222"/>
      <c r="AR1277" s="222"/>
      <c r="AS1277" s="222"/>
      <c r="AT1277" s="222"/>
      <c r="AU1277" s="222"/>
    </row>
    <row r="1278" spans="27:64" ht="12.95" customHeight="1">
      <c r="AA1278" s="222"/>
      <c r="AB1278" s="222"/>
      <c r="AC1278" s="222"/>
      <c r="AD1278" s="222"/>
      <c r="AE1278" s="222"/>
      <c r="AG1278" s="293"/>
      <c r="AN1278" s="222"/>
      <c r="AO1278" s="222"/>
      <c r="AP1278" s="222"/>
      <c r="AQ1278" s="222"/>
      <c r="AR1278" s="222"/>
      <c r="AS1278" s="222"/>
      <c r="AT1278" s="222"/>
      <c r="AU1278" s="222"/>
      <c r="AV1278" s="222"/>
      <c r="AW1278" s="222"/>
      <c r="AX1278" s="222"/>
      <c r="AY1278" s="222"/>
      <c r="AZ1278" s="222"/>
      <c r="BA1278" s="222"/>
      <c r="BB1278" s="222"/>
      <c r="BC1278" s="222"/>
      <c r="BD1278" s="222"/>
      <c r="BE1278" s="222"/>
      <c r="BF1278" s="222"/>
      <c r="BG1278" s="222"/>
      <c r="BH1278" s="222"/>
      <c r="BI1278" s="222"/>
      <c r="BJ1278" s="222"/>
      <c r="BK1278" s="222"/>
      <c r="BL1278" s="222"/>
    </row>
    <row r="1279" spans="27:64" ht="12.95" customHeight="1">
      <c r="AA1279" s="222"/>
      <c r="AB1279" s="222"/>
      <c r="AC1279" s="222"/>
      <c r="AD1279" s="222"/>
      <c r="AE1279" s="222"/>
      <c r="AG1279" s="293"/>
      <c r="AN1279" s="222"/>
      <c r="AO1279" s="222"/>
      <c r="AP1279" s="222"/>
      <c r="AQ1279" s="222"/>
      <c r="AR1279" s="222"/>
      <c r="AS1279" s="222"/>
      <c r="AT1279" s="222"/>
      <c r="AU1279" s="222"/>
    </row>
    <row r="1280" spans="27:64" ht="12.95" customHeight="1">
      <c r="AA1280" s="222"/>
      <c r="AB1280" s="222"/>
      <c r="AC1280" s="222"/>
      <c r="AD1280" s="222"/>
      <c r="AE1280" s="222"/>
      <c r="AG1280" s="293"/>
      <c r="AN1280" s="222"/>
      <c r="AO1280" s="222"/>
      <c r="AP1280" s="222"/>
      <c r="AQ1280" s="222"/>
      <c r="AR1280" s="222"/>
      <c r="AS1280" s="222"/>
      <c r="AT1280" s="222"/>
      <c r="AU1280" s="222"/>
      <c r="AV1280" s="222"/>
      <c r="AW1280" s="222"/>
      <c r="AX1280" s="222"/>
      <c r="AY1280" s="222"/>
      <c r="AZ1280" s="222"/>
      <c r="BA1280" s="222"/>
      <c r="BB1280" s="222"/>
      <c r="BC1280" s="222"/>
      <c r="BD1280" s="222"/>
      <c r="BE1280" s="222"/>
      <c r="BF1280" s="222"/>
      <c r="BG1280" s="222"/>
      <c r="BH1280" s="222"/>
      <c r="BI1280" s="222"/>
      <c r="BJ1280" s="222"/>
      <c r="BK1280" s="222"/>
      <c r="BL1280" s="222"/>
    </row>
    <row r="1281" spans="27:64" ht="12.95" customHeight="1">
      <c r="AA1281" s="222"/>
      <c r="AB1281" s="222"/>
      <c r="AC1281" s="222"/>
      <c r="AD1281" s="222"/>
      <c r="AE1281" s="222"/>
      <c r="AG1281" s="293"/>
      <c r="AN1281" s="222"/>
      <c r="AO1281" s="222"/>
      <c r="AP1281" s="222"/>
      <c r="AQ1281" s="222"/>
      <c r="AR1281" s="222"/>
      <c r="AS1281" s="222"/>
      <c r="AT1281" s="222"/>
      <c r="AU1281" s="222"/>
    </row>
    <row r="1282" spans="27:64" ht="12.95" customHeight="1">
      <c r="AA1282" s="222"/>
      <c r="AB1282" s="222"/>
      <c r="AC1282" s="222"/>
      <c r="AD1282" s="222"/>
      <c r="AE1282" s="222"/>
      <c r="AG1282" s="293"/>
      <c r="AN1282" s="222"/>
      <c r="AO1282" s="222"/>
      <c r="AP1282" s="222"/>
      <c r="AQ1282" s="222"/>
      <c r="AR1282" s="222"/>
      <c r="AS1282" s="222"/>
      <c r="AT1282" s="222"/>
      <c r="AU1282" s="222"/>
      <c r="AV1282" s="222"/>
    </row>
    <row r="1283" spans="27:64" ht="12.95" customHeight="1">
      <c r="AA1283" s="222"/>
      <c r="AB1283" s="222"/>
      <c r="AC1283" s="222"/>
      <c r="AD1283" s="222"/>
      <c r="AE1283" s="222"/>
      <c r="AG1283" s="293"/>
      <c r="AN1283" s="222"/>
      <c r="AO1283" s="222"/>
      <c r="AP1283" s="222"/>
      <c r="AQ1283" s="222"/>
      <c r="AR1283" s="222"/>
      <c r="AS1283" s="222"/>
      <c r="AT1283" s="222"/>
      <c r="AU1283" s="222"/>
    </row>
    <row r="1284" spans="27:64" ht="12.95" customHeight="1">
      <c r="AA1284" s="222"/>
      <c r="AB1284" s="222"/>
      <c r="AC1284" s="222"/>
      <c r="AD1284" s="222"/>
      <c r="AE1284" s="222"/>
      <c r="AG1284" s="293"/>
      <c r="AN1284" s="222"/>
      <c r="AO1284" s="222"/>
      <c r="AP1284" s="222"/>
      <c r="AQ1284" s="222"/>
      <c r="AR1284" s="222"/>
      <c r="AS1284" s="222"/>
      <c r="AT1284" s="222"/>
      <c r="AU1284" s="222"/>
      <c r="AV1284" s="222"/>
      <c r="AW1284" s="222"/>
      <c r="AX1284" s="222"/>
      <c r="AY1284" s="222"/>
      <c r="AZ1284" s="222"/>
      <c r="BA1284" s="222"/>
      <c r="BB1284" s="222"/>
      <c r="BC1284" s="222"/>
      <c r="BD1284" s="222"/>
      <c r="BE1284" s="222"/>
      <c r="BF1284" s="222"/>
      <c r="BG1284" s="222"/>
      <c r="BH1284" s="222"/>
      <c r="BI1284" s="222"/>
      <c r="BJ1284" s="222"/>
      <c r="BK1284" s="222"/>
      <c r="BL1284" s="222"/>
    </row>
    <row r="1285" spans="27:64" ht="12.95" customHeight="1">
      <c r="AA1285" s="222"/>
      <c r="AB1285" s="222"/>
      <c r="AC1285" s="222"/>
      <c r="AD1285" s="222"/>
      <c r="AE1285" s="222"/>
      <c r="AG1285" s="293"/>
      <c r="AN1285" s="222"/>
      <c r="AO1285" s="222"/>
      <c r="AP1285" s="222"/>
      <c r="AQ1285" s="222"/>
      <c r="AR1285" s="222"/>
      <c r="AS1285" s="222"/>
      <c r="AT1285" s="222"/>
      <c r="AU1285" s="222"/>
    </row>
    <row r="1286" spans="27:64" ht="12.95" customHeight="1">
      <c r="AA1286" s="222"/>
      <c r="AB1286" s="222"/>
      <c r="AC1286" s="222"/>
      <c r="AD1286" s="222"/>
      <c r="AE1286" s="222"/>
      <c r="AG1286" s="293"/>
      <c r="AN1286" s="222"/>
      <c r="AO1286" s="222"/>
      <c r="AP1286" s="222"/>
      <c r="AQ1286" s="222"/>
      <c r="AR1286" s="222"/>
      <c r="AS1286" s="222"/>
      <c r="AT1286" s="222"/>
      <c r="AU1286" s="222"/>
    </row>
    <row r="1287" spans="27:64" ht="12.95" customHeight="1">
      <c r="AA1287" s="222"/>
      <c r="AB1287" s="222"/>
      <c r="AC1287" s="222"/>
      <c r="AD1287" s="222"/>
      <c r="AE1287" s="222"/>
      <c r="AG1287" s="293"/>
      <c r="AN1287" s="222"/>
      <c r="AO1287" s="222"/>
      <c r="AP1287" s="222"/>
      <c r="AQ1287" s="222"/>
      <c r="AR1287" s="222"/>
      <c r="AS1287" s="222"/>
      <c r="AT1287" s="222"/>
      <c r="AU1287" s="222"/>
    </row>
    <row r="1288" spans="27:64" ht="12.95" customHeight="1">
      <c r="AA1288" s="222"/>
      <c r="AB1288" s="222"/>
      <c r="AC1288" s="222"/>
      <c r="AD1288" s="222"/>
      <c r="AE1288" s="222"/>
      <c r="AG1288" s="293"/>
      <c r="AN1288" s="222"/>
      <c r="AO1288" s="222"/>
      <c r="AP1288" s="222"/>
      <c r="AQ1288" s="222"/>
      <c r="AR1288" s="222"/>
      <c r="AS1288" s="222"/>
      <c r="AT1288" s="222"/>
      <c r="AU1288" s="222"/>
      <c r="AV1288" s="222"/>
    </row>
    <row r="1289" spans="27:64" ht="12.95" customHeight="1">
      <c r="AA1289" s="222"/>
      <c r="AB1289" s="222"/>
      <c r="AC1289" s="222"/>
      <c r="AD1289" s="222"/>
      <c r="AE1289" s="222"/>
      <c r="AG1289" s="293"/>
      <c r="AN1289" s="222"/>
      <c r="AO1289" s="222"/>
      <c r="AP1289" s="222"/>
      <c r="AQ1289" s="222"/>
      <c r="AR1289" s="222"/>
      <c r="AS1289" s="222"/>
      <c r="AT1289" s="222"/>
      <c r="AU1289" s="222"/>
    </row>
    <row r="1290" spans="27:64" ht="12.95" customHeight="1">
      <c r="AA1290" s="222"/>
      <c r="AB1290" s="222"/>
      <c r="AC1290" s="222"/>
      <c r="AD1290" s="222"/>
      <c r="AE1290" s="222"/>
      <c r="AG1290" s="293"/>
      <c r="AN1290" s="222"/>
      <c r="AO1290" s="222"/>
      <c r="AP1290" s="222"/>
      <c r="AQ1290" s="222"/>
      <c r="AR1290" s="222"/>
      <c r="AS1290" s="222"/>
      <c r="AT1290" s="222"/>
      <c r="AU1290" s="222"/>
    </row>
    <row r="1291" spans="27:64" ht="12.95" customHeight="1">
      <c r="AA1291" s="222"/>
      <c r="AB1291" s="222"/>
      <c r="AC1291" s="222"/>
      <c r="AD1291" s="222"/>
      <c r="AE1291" s="222"/>
      <c r="AG1291" s="293"/>
      <c r="AN1291" s="222"/>
      <c r="AO1291" s="222"/>
      <c r="AP1291" s="222"/>
      <c r="AQ1291" s="222"/>
      <c r="AR1291" s="222"/>
      <c r="AS1291" s="222"/>
      <c r="AT1291" s="222"/>
      <c r="AU1291" s="222"/>
    </row>
    <row r="1292" spans="27:64" ht="12.95" customHeight="1">
      <c r="AA1292" s="222"/>
      <c r="AB1292" s="222"/>
      <c r="AC1292" s="222"/>
      <c r="AD1292" s="222"/>
      <c r="AE1292" s="222"/>
      <c r="AG1292" s="293"/>
      <c r="AN1292" s="222"/>
      <c r="AO1292" s="222"/>
      <c r="AP1292" s="222"/>
      <c r="AQ1292" s="222"/>
      <c r="AR1292" s="222"/>
      <c r="AS1292" s="222"/>
      <c r="AT1292" s="222"/>
      <c r="AU1292" s="222"/>
    </row>
    <row r="1293" spans="27:64" ht="12.95" customHeight="1">
      <c r="AA1293" s="222"/>
      <c r="AB1293" s="222"/>
      <c r="AC1293" s="222"/>
      <c r="AD1293" s="222"/>
      <c r="AE1293" s="222"/>
      <c r="AG1293" s="293"/>
      <c r="AN1293" s="222"/>
      <c r="AO1293" s="222"/>
      <c r="AP1293" s="222"/>
      <c r="AQ1293" s="222"/>
      <c r="AR1293" s="222"/>
      <c r="AS1293" s="222"/>
      <c r="AT1293" s="222"/>
      <c r="AU1293" s="222"/>
    </row>
    <row r="1294" spans="27:64" ht="12.95" customHeight="1">
      <c r="AA1294" s="222"/>
      <c r="AB1294" s="222"/>
      <c r="AC1294" s="222"/>
      <c r="AD1294" s="222"/>
      <c r="AE1294" s="222"/>
      <c r="AG1294" s="293"/>
      <c r="AN1294" s="222"/>
      <c r="AO1294" s="222"/>
      <c r="AP1294" s="222"/>
      <c r="AQ1294" s="222"/>
      <c r="AR1294" s="222"/>
      <c r="AS1294" s="222"/>
      <c r="AT1294" s="222"/>
      <c r="AU1294" s="222"/>
    </row>
    <row r="1295" spans="27:64" ht="12.95" customHeight="1">
      <c r="AA1295" s="222"/>
      <c r="AB1295" s="222"/>
      <c r="AC1295" s="222"/>
      <c r="AD1295" s="222"/>
      <c r="AE1295" s="222"/>
      <c r="AG1295" s="293"/>
      <c r="AN1295" s="222"/>
      <c r="AO1295" s="222"/>
      <c r="AP1295" s="222"/>
      <c r="AQ1295" s="222"/>
      <c r="AR1295" s="222"/>
      <c r="AS1295" s="222"/>
      <c r="AT1295" s="222"/>
      <c r="AU1295" s="222"/>
    </row>
    <row r="1296" spans="27:64" ht="12.95" customHeight="1">
      <c r="AA1296" s="222"/>
      <c r="AB1296" s="222"/>
      <c r="AC1296" s="222"/>
      <c r="AD1296" s="222"/>
      <c r="AE1296" s="222"/>
      <c r="AG1296" s="293"/>
      <c r="AN1296" s="222"/>
      <c r="AO1296" s="222"/>
      <c r="AP1296" s="222"/>
      <c r="AQ1296" s="222"/>
      <c r="AR1296" s="222"/>
      <c r="AS1296" s="222"/>
      <c r="AT1296" s="222"/>
      <c r="AU1296" s="222"/>
    </row>
    <row r="1297" spans="27:64" ht="12.95" customHeight="1">
      <c r="AA1297" s="222"/>
      <c r="AB1297" s="222"/>
      <c r="AC1297" s="222"/>
      <c r="AD1297" s="222"/>
      <c r="AE1297" s="222"/>
      <c r="AG1297" s="293"/>
      <c r="AN1297" s="222"/>
      <c r="AO1297" s="222"/>
      <c r="AP1297" s="222"/>
      <c r="AQ1297" s="222"/>
      <c r="AR1297" s="222"/>
      <c r="AS1297" s="222"/>
      <c r="AT1297" s="222"/>
      <c r="AU1297" s="222"/>
    </row>
    <row r="1298" spans="27:64" ht="12.95" customHeight="1">
      <c r="AA1298" s="222"/>
      <c r="AB1298" s="222"/>
      <c r="AC1298" s="222"/>
      <c r="AD1298" s="222"/>
      <c r="AE1298" s="222"/>
      <c r="AG1298" s="293"/>
      <c r="AN1298" s="222"/>
      <c r="AO1298" s="222"/>
      <c r="AP1298" s="222"/>
      <c r="AQ1298" s="222"/>
      <c r="AR1298" s="222"/>
      <c r="AS1298" s="222"/>
      <c r="AT1298" s="222"/>
      <c r="AU1298" s="222"/>
    </row>
    <row r="1299" spans="27:64" ht="12.95" customHeight="1">
      <c r="AA1299" s="222"/>
      <c r="AB1299" s="222"/>
      <c r="AC1299" s="222"/>
      <c r="AD1299" s="222"/>
      <c r="AE1299" s="222"/>
      <c r="AG1299" s="293"/>
      <c r="AN1299" s="222"/>
      <c r="AO1299" s="222"/>
      <c r="AP1299" s="222"/>
      <c r="AQ1299" s="222"/>
      <c r="AR1299" s="222"/>
      <c r="AS1299" s="222"/>
      <c r="AT1299" s="222"/>
      <c r="AU1299" s="222"/>
    </row>
    <row r="1300" spans="27:64" ht="12.95" customHeight="1">
      <c r="AA1300" s="222"/>
      <c r="AB1300" s="222"/>
      <c r="AC1300" s="222"/>
      <c r="AD1300" s="222"/>
      <c r="AE1300" s="222"/>
      <c r="AG1300" s="293"/>
      <c r="AN1300" s="222"/>
      <c r="AO1300" s="222"/>
      <c r="AP1300" s="222"/>
      <c r="AQ1300" s="222"/>
      <c r="AR1300" s="222"/>
      <c r="AS1300" s="222"/>
      <c r="AT1300" s="222"/>
      <c r="AU1300" s="222"/>
    </row>
    <row r="1301" spans="27:64" ht="12.95" customHeight="1">
      <c r="AA1301" s="222"/>
      <c r="AB1301" s="222"/>
      <c r="AC1301" s="222"/>
      <c r="AD1301" s="222"/>
      <c r="AE1301" s="222"/>
      <c r="AG1301" s="293"/>
      <c r="AN1301" s="222"/>
      <c r="AO1301" s="222"/>
      <c r="AP1301" s="222"/>
      <c r="AQ1301" s="222"/>
      <c r="AR1301" s="222"/>
      <c r="AS1301" s="222"/>
      <c r="AT1301" s="222"/>
      <c r="AU1301" s="222"/>
    </row>
    <row r="1302" spans="27:64" ht="12.95" customHeight="1">
      <c r="AA1302" s="222"/>
      <c r="AB1302" s="222"/>
      <c r="AC1302" s="222"/>
      <c r="AD1302" s="222"/>
      <c r="AE1302" s="222"/>
      <c r="AG1302" s="293"/>
      <c r="AN1302" s="222"/>
      <c r="AO1302" s="222"/>
      <c r="AP1302" s="222"/>
      <c r="AQ1302" s="222"/>
      <c r="AR1302" s="222"/>
      <c r="AS1302" s="222"/>
      <c r="AT1302" s="222"/>
      <c r="AU1302" s="222"/>
    </row>
    <row r="1303" spans="27:64" ht="12.95" customHeight="1">
      <c r="AA1303" s="222"/>
      <c r="AB1303" s="222"/>
      <c r="AC1303" s="222"/>
      <c r="AD1303" s="222"/>
      <c r="AE1303" s="222"/>
      <c r="AG1303" s="293"/>
      <c r="AN1303" s="222"/>
      <c r="AO1303" s="222"/>
      <c r="AP1303" s="222"/>
      <c r="AQ1303" s="222"/>
      <c r="AR1303" s="222"/>
      <c r="AS1303" s="222"/>
      <c r="AT1303" s="222"/>
      <c r="AU1303" s="222"/>
    </row>
    <row r="1304" spans="27:64" ht="12.95" customHeight="1">
      <c r="AA1304" s="222"/>
      <c r="AB1304" s="222"/>
      <c r="AC1304" s="222"/>
      <c r="AD1304" s="222"/>
      <c r="AE1304" s="222"/>
      <c r="AG1304" s="293"/>
      <c r="AN1304" s="222"/>
      <c r="AO1304" s="222"/>
      <c r="AP1304" s="222"/>
      <c r="AQ1304" s="222"/>
      <c r="AR1304" s="222"/>
      <c r="AS1304" s="222"/>
      <c r="AT1304" s="222"/>
      <c r="AU1304" s="222"/>
    </row>
    <row r="1305" spans="27:64" ht="12.95" customHeight="1">
      <c r="AA1305" s="222"/>
      <c r="AB1305" s="222"/>
      <c r="AC1305" s="222"/>
      <c r="AD1305" s="222"/>
      <c r="AE1305" s="222"/>
      <c r="AG1305" s="293"/>
      <c r="AN1305" s="222"/>
      <c r="AO1305" s="222"/>
      <c r="AP1305" s="222"/>
      <c r="AQ1305" s="222"/>
      <c r="AR1305" s="222"/>
      <c r="AS1305" s="222"/>
      <c r="AT1305" s="222"/>
      <c r="AU1305" s="222"/>
    </row>
    <row r="1306" spans="27:64" ht="12.95" customHeight="1">
      <c r="AA1306" s="222"/>
      <c r="AB1306" s="222"/>
      <c r="AC1306" s="222"/>
      <c r="AD1306" s="222"/>
      <c r="AE1306" s="222"/>
      <c r="AG1306" s="293"/>
      <c r="AN1306" s="222"/>
      <c r="AO1306" s="222"/>
      <c r="AP1306" s="222"/>
      <c r="AQ1306" s="222"/>
      <c r="AR1306" s="222"/>
      <c r="AS1306" s="222"/>
      <c r="AT1306" s="222"/>
      <c r="AU1306" s="222"/>
    </row>
    <row r="1307" spans="27:64" ht="12.95" customHeight="1">
      <c r="AA1307" s="222"/>
      <c r="AB1307" s="222"/>
      <c r="AC1307" s="222"/>
      <c r="AD1307" s="222"/>
      <c r="AE1307" s="222"/>
      <c r="AG1307" s="293"/>
      <c r="AN1307" s="222"/>
      <c r="AO1307" s="222"/>
      <c r="AP1307" s="222"/>
      <c r="AQ1307" s="222"/>
      <c r="AR1307" s="222"/>
      <c r="AS1307" s="222"/>
      <c r="AT1307" s="222"/>
      <c r="AU1307" s="222"/>
    </row>
    <row r="1308" spans="27:64" ht="12.95" customHeight="1">
      <c r="AA1308" s="222"/>
      <c r="AB1308" s="222"/>
      <c r="AC1308" s="222"/>
      <c r="AD1308" s="222"/>
      <c r="AE1308" s="222"/>
      <c r="AG1308" s="293"/>
      <c r="AN1308" s="222"/>
      <c r="AO1308" s="222"/>
      <c r="AP1308" s="222"/>
      <c r="AQ1308" s="222"/>
      <c r="AR1308" s="222"/>
      <c r="AS1308" s="222"/>
      <c r="AT1308" s="222"/>
      <c r="AU1308" s="222"/>
    </row>
    <row r="1309" spans="27:64" ht="12.95" customHeight="1">
      <c r="AA1309" s="222"/>
      <c r="AB1309" s="222"/>
      <c r="AC1309" s="222"/>
      <c r="AD1309" s="222"/>
      <c r="AE1309" s="222"/>
      <c r="AG1309" s="293"/>
      <c r="AN1309" s="222"/>
      <c r="AO1309" s="222"/>
      <c r="AP1309" s="222"/>
      <c r="AQ1309" s="222"/>
      <c r="AR1309" s="222"/>
      <c r="AS1309" s="222"/>
      <c r="AT1309" s="222"/>
      <c r="AU1309" s="222"/>
    </row>
    <row r="1310" spans="27:64" ht="12.95" customHeight="1">
      <c r="AA1310" s="222"/>
      <c r="AB1310" s="222"/>
      <c r="AC1310" s="222"/>
      <c r="AD1310" s="222"/>
      <c r="AE1310" s="222"/>
      <c r="AG1310" s="293"/>
      <c r="AN1310" s="222"/>
      <c r="AO1310" s="222"/>
      <c r="AP1310" s="222"/>
      <c r="AQ1310" s="222"/>
      <c r="AR1310" s="222"/>
      <c r="AS1310" s="222"/>
      <c r="AT1310" s="222"/>
      <c r="AU1310" s="222"/>
    </row>
    <row r="1311" spans="27:64" ht="12.95" customHeight="1">
      <c r="AA1311" s="222"/>
      <c r="AB1311" s="222"/>
      <c r="AC1311" s="222"/>
      <c r="AD1311" s="222"/>
      <c r="AE1311" s="222"/>
      <c r="AG1311" s="293"/>
      <c r="AN1311" s="222"/>
      <c r="AO1311" s="222"/>
      <c r="AP1311" s="222"/>
      <c r="AQ1311" s="222"/>
      <c r="AR1311" s="222"/>
      <c r="AS1311" s="222"/>
      <c r="AT1311" s="222"/>
      <c r="AU1311" s="222"/>
    </row>
    <row r="1312" spans="27:64" ht="12.95" customHeight="1">
      <c r="AA1312" s="222"/>
      <c r="AB1312" s="222"/>
      <c r="AC1312" s="222"/>
      <c r="AD1312" s="222"/>
      <c r="AE1312" s="222"/>
      <c r="AG1312" s="293"/>
      <c r="AN1312" s="222"/>
      <c r="AO1312" s="222"/>
      <c r="AP1312" s="222"/>
      <c r="AQ1312" s="222"/>
      <c r="AR1312" s="222"/>
      <c r="AS1312" s="222"/>
      <c r="AT1312" s="222"/>
      <c r="AU1312" s="222"/>
      <c r="AV1312" s="222"/>
      <c r="AW1312" s="222"/>
      <c r="AX1312" s="222"/>
      <c r="AY1312" s="222"/>
      <c r="AZ1312" s="222"/>
      <c r="BA1312" s="222"/>
      <c r="BB1312" s="222"/>
      <c r="BC1312" s="222"/>
      <c r="BD1312" s="222"/>
      <c r="BE1312" s="222"/>
      <c r="BF1312" s="222"/>
      <c r="BG1312" s="222"/>
      <c r="BH1312" s="222"/>
      <c r="BI1312" s="222"/>
      <c r="BJ1312" s="222"/>
      <c r="BK1312" s="222"/>
      <c r="BL1312" s="222"/>
    </row>
    <row r="1313" spans="27:64" ht="12.95" customHeight="1">
      <c r="AA1313" s="222"/>
      <c r="AB1313" s="222"/>
      <c r="AC1313" s="222"/>
      <c r="AD1313" s="222"/>
      <c r="AE1313" s="222"/>
      <c r="AG1313" s="293"/>
      <c r="AN1313" s="222"/>
      <c r="AO1313" s="222"/>
      <c r="AP1313" s="222"/>
      <c r="AQ1313" s="222"/>
      <c r="AR1313" s="222"/>
      <c r="AS1313" s="222"/>
      <c r="AT1313" s="222"/>
      <c r="AU1313" s="222"/>
    </row>
    <row r="1314" spans="27:64" ht="12.95" customHeight="1">
      <c r="AA1314" s="222"/>
      <c r="AB1314" s="222"/>
      <c r="AC1314" s="222"/>
      <c r="AD1314" s="222"/>
      <c r="AE1314" s="222"/>
      <c r="AG1314" s="293"/>
      <c r="AN1314" s="222"/>
      <c r="AO1314" s="222"/>
      <c r="AP1314" s="222"/>
      <c r="AQ1314" s="222"/>
      <c r="AR1314" s="222"/>
      <c r="AS1314" s="222"/>
      <c r="AT1314" s="222"/>
      <c r="AU1314" s="222"/>
      <c r="AV1314" s="222"/>
      <c r="AW1314" s="222"/>
      <c r="AX1314" s="222"/>
      <c r="AY1314" s="222"/>
      <c r="AZ1314" s="222"/>
      <c r="BA1314" s="222"/>
      <c r="BB1314" s="222"/>
      <c r="BC1314" s="222"/>
      <c r="BD1314" s="222"/>
      <c r="BE1314" s="222"/>
      <c r="BF1314" s="222"/>
      <c r="BG1314" s="222"/>
      <c r="BH1314" s="222"/>
      <c r="BI1314" s="222"/>
      <c r="BJ1314" s="222"/>
      <c r="BK1314" s="222"/>
      <c r="BL1314" s="222"/>
    </row>
    <row r="1315" spans="27:64" ht="12.95" customHeight="1">
      <c r="AA1315" s="222"/>
      <c r="AB1315" s="222"/>
      <c r="AC1315" s="222"/>
      <c r="AD1315" s="222"/>
      <c r="AE1315" s="222"/>
      <c r="AG1315" s="293"/>
      <c r="AN1315" s="222"/>
      <c r="AO1315" s="222"/>
      <c r="AP1315" s="222"/>
      <c r="AQ1315" s="222"/>
      <c r="AR1315" s="222"/>
      <c r="AS1315" s="222"/>
      <c r="AT1315" s="222"/>
      <c r="AU1315" s="222"/>
    </row>
    <row r="1316" spans="27:64" ht="12.95" customHeight="1">
      <c r="AA1316" s="222"/>
      <c r="AB1316" s="222"/>
      <c r="AC1316" s="222"/>
      <c r="AD1316" s="222"/>
      <c r="AE1316" s="222"/>
      <c r="AG1316" s="293"/>
      <c r="AN1316" s="222"/>
      <c r="AO1316" s="222"/>
      <c r="AP1316" s="222"/>
      <c r="AQ1316" s="222"/>
      <c r="AR1316" s="222"/>
      <c r="AS1316" s="222"/>
      <c r="AT1316" s="222"/>
      <c r="AU1316" s="222"/>
      <c r="AV1316" s="222"/>
      <c r="AW1316" s="222"/>
      <c r="AX1316" s="222"/>
      <c r="AY1316" s="222"/>
      <c r="AZ1316" s="222"/>
      <c r="BA1316" s="222"/>
      <c r="BB1316" s="222"/>
      <c r="BC1316" s="222"/>
      <c r="BD1316" s="222"/>
      <c r="BE1316" s="222"/>
      <c r="BF1316" s="222"/>
      <c r="BG1316" s="222"/>
      <c r="BH1316" s="222"/>
      <c r="BI1316" s="222"/>
      <c r="BJ1316" s="222"/>
      <c r="BK1316" s="222"/>
      <c r="BL1316" s="222"/>
    </row>
    <row r="1317" spans="27:64" ht="12.95" customHeight="1">
      <c r="AA1317" s="222"/>
      <c r="AB1317" s="222"/>
      <c r="AC1317" s="222"/>
      <c r="AD1317" s="222"/>
      <c r="AE1317" s="222"/>
      <c r="AG1317" s="293"/>
      <c r="AN1317" s="222"/>
      <c r="AO1317" s="222"/>
      <c r="AP1317" s="222"/>
      <c r="AQ1317" s="222"/>
      <c r="AR1317" s="222"/>
      <c r="AS1317" s="222"/>
      <c r="AT1317" s="222"/>
      <c r="AU1317" s="222"/>
    </row>
    <row r="1318" spans="27:64" ht="12.95" customHeight="1">
      <c r="AA1318" s="222"/>
      <c r="AB1318" s="222"/>
      <c r="AC1318" s="222"/>
      <c r="AD1318" s="222"/>
      <c r="AE1318" s="222"/>
      <c r="AG1318" s="293"/>
      <c r="AN1318" s="222"/>
      <c r="AO1318" s="222"/>
      <c r="AP1318" s="222"/>
      <c r="AQ1318" s="222"/>
      <c r="AR1318" s="222"/>
      <c r="AS1318" s="222"/>
      <c r="AT1318" s="222"/>
      <c r="AU1318" s="222"/>
    </row>
    <row r="1319" spans="27:64" ht="12.95" customHeight="1">
      <c r="AA1319" s="222"/>
      <c r="AB1319" s="222"/>
      <c r="AC1319" s="222"/>
      <c r="AD1319" s="222"/>
      <c r="AE1319" s="222"/>
      <c r="AG1319" s="293"/>
      <c r="AN1319" s="222"/>
      <c r="AO1319" s="222"/>
      <c r="AP1319" s="222"/>
      <c r="AQ1319" s="222"/>
      <c r="AR1319" s="222"/>
      <c r="AS1319" s="222"/>
      <c r="AT1319" s="222"/>
      <c r="AU1319" s="222"/>
    </row>
    <row r="1320" spans="27:64" ht="12.95" customHeight="1">
      <c r="AA1320" s="222"/>
      <c r="AB1320" s="222"/>
      <c r="AC1320" s="222"/>
      <c r="AD1320" s="222"/>
      <c r="AE1320" s="222"/>
      <c r="AG1320" s="293"/>
      <c r="AN1320" s="222"/>
      <c r="AO1320" s="222"/>
      <c r="AP1320" s="222"/>
      <c r="AQ1320" s="222"/>
      <c r="AR1320" s="222"/>
      <c r="AS1320" s="222"/>
      <c r="AT1320" s="222"/>
      <c r="AU1320" s="222"/>
    </row>
    <row r="1321" spans="27:64" ht="12.95" customHeight="1">
      <c r="AA1321" s="222"/>
      <c r="AB1321" s="222"/>
      <c r="AC1321" s="222"/>
      <c r="AD1321" s="222"/>
      <c r="AE1321" s="222"/>
      <c r="AG1321" s="293"/>
      <c r="AN1321" s="222"/>
      <c r="AO1321" s="222"/>
      <c r="AP1321" s="222"/>
      <c r="AQ1321" s="222"/>
      <c r="AR1321" s="222"/>
      <c r="AS1321" s="222"/>
      <c r="AT1321" s="222"/>
      <c r="AU1321" s="222"/>
    </row>
    <row r="1322" spans="27:64" ht="12.95" customHeight="1">
      <c r="AA1322" s="222"/>
      <c r="AB1322" s="222"/>
      <c r="AC1322" s="222"/>
      <c r="AD1322" s="222"/>
      <c r="AE1322" s="222"/>
      <c r="AG1322" s="293"/>
      <c r="AN1322" s="222"/>
      <c r="AO1322" s="222"/>
      <c r="AP1322" s="222"/>
      <c r="AQ1322" s="222"/>
      <c r="AR1322" s="222"/>
      <c r="AS1322" s="222"/>
      <c r="AT1322" s="222"/>
      <c r="AU1322" s="222"/>
    </row>
    <row r="1323" spans="27:64" ht="12.95" customHeight="1">
      <c r="AA1323" s="222"/>
      <c r="AB1323" s="222"/>
      <c r="AC1323" s="222"/>
      <c r="AD1323" s="222"/>
      <c r="AE1323" s="222"/>
      <c r="AG1323" s="293"/>
      <c r="AN1323" s="222"/>
      <c r="AO1323" s="222"/>
      <c r="AP1323" s="222"/>
      <c r="AQ1323" s="222"/>
      <c r="AR1323" s="222"/>
      <c r="AS1323" s="222"/>
      <c r="AT1323" s="222"/>
      <c r="AU1323" s="222"/>
    </row>
    <row r="1324" spans="27:64" ht="12.95" customHeight="1">
      <c r="AA1324" s="222"/>
      <c r="AB1324" s="222"/>
      <c r="AC1324" s="222"/>
      <c r="AD1324" s="222"/>
      <c r="AE1324" s="222"/>
      <c r="AG1324" s="293"/>
      <c r="AN1324" s="222"/>
      <c r="AO1324" s="222"/>
      <c r="AP1324" s="222"/>
      <c r="AQ1324" s="222"/>
      <c r="AR1324" s="222"/>
      <c r="AS1324" s="222"/>
      <c r="AT1324" s="222"/>
      <c r="AU1324" s="222"/>
    </row>
    <row r="1325" spans="27:64" ht="12.95" customHeight="1">
      <c r="AA1325" s="222"/>
      <c r="AB1325" s="222"/>
      <c r="AC1325" s="222"/>
      <c r="AD1325" s="222"/>
      <c r="AE1325" s="222"/>
      <c r="AG1325" s="293"/>
      <c r="AN1325" s="222"/>
      <c r="AO1325" s="222"/>
      <c r="AP1325" s="222"/>
      <c r="AQ1325" s="222"/>
      <c r="AR1325" s="222"/>
      <c r="AS1325" s="222"/>
      <c r="AT1325" s="222"/>
      <c r="AU1325" s="222"/>
      <c r="AV1325" s="222"/>
    </row>
    <row r="1326" spans="27:64" ht="12.95" customHeight="1">
      <c r="AA1326" s="222"/>
      <c r="AB1326" s="222"/>
      <c r="AC1326" s="222"/>
      <c r="AD1326" s="222"/>
      <c r="AE1326" s="222"/>
      <c r="AG1326" s="293"/>
      <c r="AN1326" s="222"/>
      <c r="AO1326" s="222"/>
      <c r="AP1326" s="222"/>
      <c r="AQ1326" s="222"/>
      <c r="AR1326" s="222"/>
      <c r="AS1326" s="222"/>
      <c r="AT1326" s="222"/>
      <c r="AU1326" s="222"/>
    </row>
    <row r="1327" spans="27:64" ht="12.95" customHeight="1">
      <c r="AA1327" s="222"/>
      <c r="AB1327" s="222"/>
      <c r="AC1327" s="222"/>
      <c r="AD1327" s="222"/>
      <c r="AE1327" s="222"/>
      <c r="AG1327" s="293"/>
      <c r="AN1327" s="222"/>
      <c r="AO1327" s="222"/>
      <c r="AP1327" s="222"/>
      <c r="AQ1327" s="222"/>
      <c r="AR1327" s="222"/>
      <c r="AS1327" s="222"/>
      <c r="AT1327" s="222"/>
      <c r="AU1327" s="222"/>
      <c r="AV1327" s="222"/>
    </row>
    <row r="1328" spans="27:64" ht="12.95" customHeight="1">
      <c r="AA1328" s="222"/>
      <c r="AB1328" s="222"/>
      <c r="AC1328" s="222"/>
      <c r="AD1328" s="222"/>
      <c r="AE1328" s="222"/>
      <c r="AG1328" s="293"/>
      <c r="AN1328" s="222"/>
      <c r="AO1328" s="222"/>
      <c r="AP1328" s="222"/>
      <c r="AQ1328" s="222"/>
      <c r="AR1328" s="222"/>
      <c r="AS1328" s="222"/>
      <c r="AT1328" s="222"/>
      <c r="AU1328" s="222"/>
      <c r="AV1328" s="222"/>
      <c r="AW1328" s="222"/>
      <c r="AX1328" s="222"/>
      <c r="AY1328" s="222"/>
      <c r="AZ1328" s="222"/>
      <c r="BA1328" s="222"/>
      <c r="BB1328" s="222"/>
      <c r="BC1328" s="222"/>
      <c r="BD1328" s="222"/>
      <c r="BE1328" s="222"/>
      <c r="BF1328" s="222"/>
      <c r="BG1328" s="222"/>
      <c r="BH1328" s="222"/>
      <c r="BI1328" s="222"/>
      <c r="BJ1328" s="222"/>
      <c r="BK1328" s="222"/>
      <c r="BL1328" s="222"/>
    </row>
    <row r="1329" spans="27:64" ht="12.95" customHeight="1">
      <c r="AA1329" s="222"/>
      <c r="AB1329" s="222"/>
      <c r="AC1329" s="222"/>
      <c r="AD1329" s="222"/>
      <c r="AE1329" s="222"/>
      <c r="AG1329" s="293"/>
      <c r="AN1329" s="222"/>
      <c r="AO1329" s="222"/>
      <c r="AP1329" s="222"/>
      <c r="AQ1329" s="222"/>
      <c r="AR1329" s="222"/>
      <c r="AS1329" s="222"/>
      <c r="AT1329" s="222"/>
      <c r="AU1329" s="222"/>
    </row>
    <row r="1330" spans="27:64" ht="12.95" customHeight="1">
      <c r="AA1330" s="222"/>
      <c r="AB1330" s="222"/>
      <c r="AC1330" s="222"/>
      <c r="AD1330" s="222"/>
      <c r="AE1330" s="222"/>
      <c r="AG1330" s="293"/>
      <c r="AN1330" s="222"/>
      <c r="AO1330" s="222"/>
      <c r="AP1330" s="222"/>
      <c r="AQ1330" s="222"/>
      <c r="AR1330" s="222"/>
      <c r="AS1330" s="222"/>
      <c r="AT1330" s="222"/>
      <c r="AU1330" s="222"/>
    </row>
    <row r="1331" spans="27:64" ht="12.95" customHeight="1">
      <c r="AA1331" s="222"/>
      <c r="AB1331" s="222"/>
      <c r="AC1331" s="222"/>
      <c r="AD1331" s="222"/>
      <c r="AE1331" s="222"/>
      <c r="AG1331" s="293"/>
      <c r="AN1331" s="222"/>
      <c r="AO1331" s="222"/>
      <c r="AP1331" s="222"/>
      <c r="AQ1331" s="222"/>
      <c r="AR1331" s="222"/>
      <c r="AS1331" s="222"/>
      <c r="AT1331" s="222"/>
      <c r="AU1331" s="222"/>
    </row>
    <row r="1332" spans="27:64" ht="12.95" customHeight="1">
      <c r="AA1332" s="222"/>
      <c r="AB1332" s="222"/>
      <c r="AC1332" s="222"/>
      <c r="AD1332" s="222"/>
      <c r="AE1332" s="222"/>
      <c r="AG1332" s="293"/>
      <c r="AN1332" s="222"/>
      <c r="AO1332" s="222"/>
      <c r="AP1332" s="222"/>
      <c r="AQ1332" s="222"/>
      <c r="AR1332" s="222"/>
      <c r="AS1332" s="222"/>
      <c r="AT1332" s="222"/>
      <c r="AU1332" s="222"/>
    </row>
    <row r="1333" spans="27:64" ht="12.95" customHeight="1">
      <c r="AA1333" s="222"/>
      <c r="AB1333" s="222"/>
      <c r="AC1333" s="222"/>
      <c r="AD1333" s="222"/>
      <c r="AE1333" s="222"/>
      <c r="AG1333" s="293"/>
      <c r="AN1333" s="222"/>
      <c r="AO1333" s="222"/>
      <c r="AP1333" s="222"/>
      <c r="AQ1333" s="222"/>
      <c r="AR1333" s="222"/>
      <c r="AS1333" s="222"/>
      <c r="AT1333" s="222"/>
      <c r="AU1333" s="222"/>
    </row>
    <row r="1334" spans="27:64" ht="12.95" customHeight="1">
      <c r="AA1334" s="222"/>
      <c r="AB1334" s="222"/>
      <c r="AC1334" s="222"/>
      <c r="AD1334" s="222"/>
      <c r="AE1334" s="222"/>
      <c r="AG1334" s="293"/>
      <c r="AN1334" s="222"/>
      <c r="AO1334" s="222"/>
      <c r="AP1334" s="222"/>
      <c r="AQ1334" s="222"/>
      <c r="AR1334" s="222"/>
      <c r="AS1334" s="222"/>
      <c r="AT1334" s="222"/>
      <c r="AU1334" s="222"/>
    </row>
    <row r="1335" spans="27:64" ht="12.95" customHeight="1">
      <c r="AA1335" s="222"/>
      <c r="AB1335" s="222"/>
      <c r="AC1335" s="222"/>
      <c r="AD1335" s="222"/>
      <c r="AE1335" s="222"/>
      <c r="AG1335" s="293"/>
      <c r="AN1335" s="222"/>
      <c r="AO1335" s="222"/>
      <c r="AP1335" s="222"/>
      <c r="AQ1335" s="222"/>
      <c r="AR1335" s="222"/>
      <c r="AS1335" s="222"/>
      <c r="AT1335" s="222"/>
      <c r="AU1335" s="222"/>
      <c r="AV1335" s="222"/>
      <c r="AW1335" s="222"/>
      <c r="AX1335" s="222"/>
      <c r="AY1335" s="222"/>
      <c r="AZ1335" s="222"/>
      <c r="BA1335" s="222"/>
      <c r="BB1335" s="222"/>
      <c r="BC1335" s="222"/>
      <c r="BD1335" s="222"/>
      <c r="BE1335" s="222"/>
      <c r="BF1335" s="222"/>
      <c r="BG1335" s="222"/>
      <c r="BH1335" s="222"/>
      <c r="BI1335" s="222"/>
      <c r="BJ1335" s="222"/>
      <c r="BK1335" s="222"/>
      <c r="BL1335" s="222"/>
    </row>
    <row r="1336" spans="27:64" ht="12.95" customHeight="1">
      <c r="AA1336" s="222"/>
      <c r="AB1336" s="222"/>
      <c r="AC1336" s="222"/>
      <c r="AD1336" s="222"/>
      <c r="AE1336" s="222"/>
      <c r="AG1336" s="293"/>
      <c r="AN1336" s="222"/>
      <c r="AO1336" s="222"/>
      <c r="AP1336" s="222"/>
      <c r="AQ1336" s="222"/>
      <c r="AR1336" s="222"/>
      <c r="AS1336" s="222"/>
      <c r="AT1336" s="222"/>
      <c r="AU1336" s="222"/>
      <c r="AV1336" s="222"/>
      <c r="AX1336" s="222"/>
    </row>
    <row r="1337" spans="27:64" ht="12.95" customHeight="1">
      <c r="AA1337" s="222"/>
      <c r="AB1337" s="222"/>
      <c r="AC1337" s="222"/>
      <c r="AD1337" s="222"/>
      <c r="AE1337" s="222"/>
      <c r="AG1337" s="293"/>
      <c r="AN1337" s="222"/>
      <c r="AO1337" s="222"/>
      <c r="AP1337" s="222"/>
      <c r="AQ1337" s="222"/>
      <c r="AR1337" s="222"/>
      <c r="AS1337" s="222"/>
      <c r="AT1337" s="222"/>
      <c r="AU1337" s="222"/>
      <c r="AV1337" s="222"/>
      <c r="AW1337" s="222"/>
      <c r="AX1337" s="222"/>
      <c r="AY1337" s="222"/>
      <c r="AZ1337" s="222"/>
      <c r="BA1337" s="222"/>
      <c r="BB1337" s="222"/>
      <c r="BC1337" s="222"/>
      <c r="BD1337" s="222"/>
      <c r="BE1337" s="222"/>
      <c r="BF1337" s="222"/>
      <c r="BG1337" s="222"/>
      <c r="BH1337" s="222"/>
      <c r="BI1337" s="222"/>
      <c r="BJ1337" s="222"/>
      <c r="BK1337" s="222"/>
      <c r="BL1337" s="222"/>
    </row>
    <row r="1338" spans="27:64" ht="12.95" customHeight="1">
      <c r="AA1338" s="222"/>
      <c r="AB1338" s="222"/>
      <c r="AC1338" s="222"/>
      <c r="AD1338" s="222"/>
      <c r="AE1338" s="222"/>
      <c r="AG1338" s="293"/>
      <c r="AN1338" s="222"/>
      <c r="AO1338" s="222"/>
      <c r="AP1338" s="222"/>
      <c r="AQ1338" s="222"/>
      <c r="AR1338" s="222"/>
      <c r="AS1338" s="222"/>
      <c r="AT1338" s="222"/>
      <c r="AU1338" s="222"/>
      <c r="AV1338" s="222"/>
      <c r="AW1338" s="222"/>
      <c r="AX1338" s="222"/>
      <c r="AY1338" s="222"/>
      <c r="AZ1338" s="222"/>
      <c r="BA1338" s="222"/>
      <c r="BB1338" s="222"/>
      <c r="BC1338" s="222"/>
      <c r="BD1338" s="222"/>
      <c r="BE1338" s="222"/>
      <c r="BF1338" s="222"/>
      <c r="BG1338" s="222"/>
      <c r="BH1338" s="222"/>
      <c r="BI1338" s="222"/>
      <c r="BJ1338" s="222"/>
      <c r="BK1338" s="222"/>
      <c r="BL1338" s="222"/>
    </row>
    <row r="1339" spans="27:64" ht="12.95" customHeight="1">
      <c r="AA1339" s="222"/>
      <c r="AB1339" s="222"/>
      <c r="AC1339" s="222"/>
      <c r="AD1339" s="222"/>
      <c r="AE1339" s="222"/>
      <c r="AG1339" s="293"/>
      <c r="AN1339" s="222"/>
      <c r="AO1339" s="222"/>
      <c r="AP1339" s="222"/>
      <c r="AQ1339" s="222"/>
      <c r="AR1339" s="222"/>
      <c r="AS1339" s="222"/>
      <c r="AT1339" s="222"/>
      <c r="AU1339" s="222"/>
    </row>
    <row r="1340" spans="27:64" ht="12.95" customHeight="1">
      <c r="AA1340" s="222"/>
      <c r="AB1340" s="222"/>
      <c r="AC1340" s="222"/>
      <c r="AD1340" s="222"/>
      <c r="AE1340" s="222"/>
      <c r="AG1340" s="293"/>
      <c r="AN1340" s="222"/>
      <c r="AO1340" s="222"/>
      <c r="AP1340" s="222"/>
      <c r="AQ1340" s="222"/>
      <c r="AR1340" s="222"/>
      <c r="AS1340" s="222"/>
      <c r="AT1340" s="222"/>
      <c r="AU1340" s="222"/>
    </row>
    <row r="1341" spans="27:64" ht="12.95" customHeight="1">
      <c r="AA1341" s="222"/>
      <c r="AB1341" s="222"/>
      <c r="AC1341" s="222"/>
      <c r="AD1341" s="222"/>
      <c r="AE1341" s="222"/>
      <c r="AG1341" s="293"/>
      <c r="AN1341" s="222"/>
      <c r="AO1341" s="222"/>
      <c r="AP1341" s="222"/>
      <c r="AQ1341" s="222"/>
      <c r="AR1341" s="222"/>
      <c r="AS1341" s="222"/>
      <c r="AT1341" s="222"/>
      <c r="AU1341" s="222"/>
    </row>
    <row r="1342" spans="27:64" ht="12.95" customHeight="1">
      <c r="AA1342" s="222"/>
      <c r="AB1342" s="222"/>
      <c r="AC1342" s="222"/>
      <c r="AD1342" s="222"/>
      <c r="AE1342" s="222"/>
      <c r="AG1342" s="293"/>
      <c r="AN1342" s="222"/>
      <c r="AO1342" s="222"/>
      <c r="AP1342" s="222"/>
      <c r="AQ1342" s="222"/>
      <c r="AR1342" s="222"/>
      <c r="AS1342" s="222"/>
      <c r="AT1342" s="222"/>
      <c r="AU1342" s="222"/>
    </row>
    <row r="1343" spans="27:64" ht="12.95" customHeight="1">
      <c r="AA1343" s="222"/>
      <c r="AB1343" s="222"/>
      <c r="AC1343" s="222"/>
      <c r="AD1343" s="222"/>
      <c r="AE1343" s="222"/>
      <c r="AG1343" s="293"/>
      <c r="AN1343" s="222"/>
      <c r="AO1343" s="222"/>
      <c r="AP1343" s="222"/>
      <c r="AQ1343" s="222"/>
      <c r="AR1343" s="222"/>
      <c r="AS1343" s="222"/>
      <c r="AT1343" s="222"/>
      <c r="AU1343" s="222"/>
    </row>
    <row r="1344" spans="27:64" ht="12.95" customHeight="1">
      <c r="AA1344" s="222"/>
      <c r="AB1344" s="222"/>
      <c r="AC1344" s="222"/>
      <c r="AD1344" s="222"/>
      <c r="AE1344" s="222"/>
      <c r="AG1344" s="293"/>
      <c r="AN1344" s="222"/>
      <c r="AO1344" s="222"/>
      <c r="AP1344" s="222"/>
      <c r="AQ1344" s="222"/>
      <c r="AR1344" s="222"/>
      <c r="AS1344" s="222"/>
      <c r="AT1344" s="222"/>
      <c r="AU1344" s="222"/>
    </row>
    <row r="1345" spans="27:64" ht="12.95" customHeight="1">
      <c r="AA1345" s="222"/>
      <c r="AB1345" s="222"/>
      <c r="AC1345" s="222"/>
      <c r="AD1345" s="222"/>
      <c r="AE1345" s="222"/>
      <c r="AG1345" s="293"/>
      <c r="AN1345" s="222"/>
      <c r="AO1345" s="222"/>
      <c r="AP1345" s="222"/>
      <c r="AQ1345" s="222"/>
      <c r="AR1345" s="222"/>
      <c r="AS1345" s="222"/>
      <c r="AT1345" s="222"/>
      <c r="AU1345" s="222"/>
    </row>
    <row r="1346" spans="27:64" ht="12.95" customHeight="1">
      <c r="AA1346" s="222"/>
      <c r="AB1346" s="222"/>
      <c r="AC1346" s="222"/>
      <c r="AD1346" s="222"/>
      <c r="AE1346" s="222"/>
      <c r="AG1346" s="293"/>
      <c r="AN1346" s="222"/>
      <c r="AO1346" s="222"/>
      <c r="AP1346" s="222"/>
      <c r="AQ1346" s="222"/>
      <c r="AR1346" s="222"/>
      <c r="AS1346" s="222"/>
      <c r="AT1346" s="222"/>
      <c r="AU1346" s="222"/>
    </row>
    <row r="1347" spans="27:64" ht="12.95" customHeight="1">
      <c r="AA1347" s="222"/>
      <c r="AB1347" s="222"/>
      <c r="AC1347" s="222"/>
      <c r="AD1347" s="222"/>
      <c r="AE1347" s="222"/>
      <c r="AG1347" s="293"/>
      <c r="AN1347" s="222"/>
      <c r="AO1347" s="222"/>
      <c r="AP1347" s="222"/>
      <c r="AQ1347" s="222"/>
      <c r="AR1347" s="222"/>
      <c r="AS1347" s="222"/>
      <c r="AT1347" s="222"/>
      <c r="AU1347" s="222"/>
    </row>
    <row r="1348" spans="27:64" ht="12.95" customHeight="1">
      <c r="AA1348" s="222"/>
      <c r="AB1348" s="222"/>
      <c r="AC1348" s="222"/>
      <c r="AD1348" s="222"/>
      <c r="AE1348" s="222"/>
      <c r="AG1348" s="293"/>
      <c r="AN1348" s="222"/>
      <c r="AO1348" s="222"/>
      <c r="AP1348" s="222"/>
      <c r="AQ1348" s="222"/>
      <c r="AR1348" s="222"/>
      <c r="AS1348" s="222"/>
      <c r="AT1348" s="222"/>
      <c r="AU1348" s="222"/>
    </row>
    <row r="1349" spans="27:64" ht="12.95" customHeight="1">
      <c r="AA1349" s="222"/>
      <c r="AB1349" s="222"/>
      <c r="AC1349" s="222"/>
      <c r="AD1349" s="222"/>
      <c r="AE1349" s="222"/>
      <c r="AG1349" s="293"/>
      <c r="AN1349" s="222"/>
      <c r="AO1349" s="222"/>
      <c r="AP1349" s="222"/>
      <c r="AQ1349" s="222"/>
      <c r="AR1349" s="222"/>
      <c r="AS1349" s="222"/>
      <c r="AT1349" s="222"/>
      <c r="AU1349" s="222"/>
    </row>
    <row r="1350" spans="27:64" ht="12.95" customHeight="1">
      <c r="AA1350" s="222"/>
      <c r="AB1350" s="222"/>
      <c r="AC1350" s="222"/>
      <c r="AD1350" s="222"/>
      <c r="AE1350" s="222"/>
      <c r="AG1350" s="293"/>
      <c r="AN1350" s="222"/>
      <c r="AO1350" s="222"/>
      <c r="AP1350" s="222"/>
      <c r="AQ1350" s="222"/>
      <c r="AR1350" s="222"/>
      <c r="AS1350" s="222"/>
      <c r="AT1350" s="222"/>
      <c r="AU1350" s="222"/>
    </row>
    <row r="1351" spans="27:64" ht="12.95" customHeight="1">
      <c r="AA1351" s="222"/>
      <c r="AB1351" s="222"/>
      <c r="AC1351" s="222"/>
      <c r="AD1351" s="222"/>
      <c r="AE1351" s="222"/>
      <c r="AG1351" s="293"/>
      <c r="AN1351" s="222"/>
      <c r="AO1351" s="222"/>
      <c r="AP1351" s="222"/>
      <c r="AQ1351" s="222"/>
      <c r="AR1351" s="222"/>
      <c r="AS1351" s="222"/>
      <c r="AT1351" s="222"/>
      <c r="AU1351" s="222"/>
    </row>
    <row r="1352" spans="27:64" ht="12.95" customHeight="1">
      <c r="AA1352" s="222"/>
      <c r="AB1352" s="222"/>
      <c r="AC1352" s="222"/>
      <c r="AD1352" s="222"/>
      <c r="AE1352" s="222"/>
      <c r="AG1352" s="293"/>
      <c r="AN1352" s="222"/>
      <c r="AO1352" s="222"/>
      <c r="AP1352" s="222"/>
      <c r="AQ1352" s="222"/>
      <c r="AR1352" s="222"/>
      <c r="AS1352" s="222"/>
      <c r="AT1352" s="222"/>
      <c r="AU1352" s="222"/>
    </row>
    <row r="1353" spans="27:64" ht="12.95" customHeight="1">
      <c r="AA1353" s="222"/>
      <c r="AB1353" s="222"/>
      <c r="AC1353" s="222"/>
      <c r="AD1353" s="222"/>
      <c r="AE1353" s="222"/>
      <c r="AG1353" s="293"/>
      <c r="AN1353" s="222"/>
      <c r="AO1353" s="222"/>
      <c r="AP1353" s="222"/>
      <c r="AQ1353" s="222"/>
      <c r="AR1353" s="222"/>
      <c r="AS1353" s="222"/>
      <c r="AT1353" s="222"/>
      <c r="AU1353" s="222"/>
    </row>
    <row r="1354" spans="27:64" ht="12.95" customHeight="1">
      <c r="AA1354" s="222"/>
      <c r="AB1354" s="222"/>
      <c r="AC1354" s="222"/>
      <c r="AD1354" s="222"/>
      <c r="AE1354" s="222"/>
      <c r="AG1354" s="293"/>
      <c r="AN1354" s="222"/>
      <c r="AO1354" s="222"/>
      <c r="AP1354" s="222"/>
      <c r="AQ1354" s="222"/>
      <c r="AR1354" s="222"/>
      <c r="AS1354" s="222"/>
      <c r="AT1354" s="222"/>
      <c r="AU1354" s="222"/>
    </row>
    <row r="1355" spans="27:64" ht="12.95" customHeight="1">
      <c r="AA1355" s="222"/>
      <c r="AB1355" s="222"/>
      <c r="AC1355" s="222"/>
      <c r="AD1355" s="222"/>
      <c r="AE1355" s="222"/>
      <c r="AG1355" s="293"/>
      <c r="AN1355" s="222"/>
      <c r="AO1355" s="222"/>
      <c r="AP1355" s="222"/>
      <c r="AQ1355" s="222"/>
      <c r="AR1355" s="222"/>
      <c r="AS1355" s="222"/>
      <c r="AT1355" s="222"/>
      <c r="AU1355" s="222"/>
    </row>
    <row r="1356" spans="27:64" ht="12.95" customHeight="1">
      <c r="AA1356" s="222"/>
      <c r="AB1356" s="222"/>
      <c r="AC1356" s="222"/>
      <c r="AD1356" s="222"/>
      <c r="AE1356" s="222"/>
      <c r="AG1356" s="293"/>
      <c r="AN1356" s="222"/>
      <c r="AO1356" s="222"/>
      <c r="AP1356" s="222"/>
      <c r="AQ1356" s="222"/>
      <c r="AR1356" s="222"/>
      <c r="AS1356" s="222"/>
      <c r="AT1356" s="222"/>
      <c r="AU1356" s="222"/>
      <c r="AV1356" s="222"/>
      <c r="AX1356" s="222"/>
      <c r="AY1356" s="222"/>
      <c r="AZ1356" s="222"/>
      <c r="BA1356" s="222"/>
      <c r="BB1356" s="222"/>
      <c r="BC1356" s="222"/>
      <c r="BD1356" s="222"/>
      <c r="BE1356" s="222"/>
      <c r="BF1356" s="222"/>
      <c r="BG1356" s="222"/>
      <c r="BH1356" s="222"/>
      <c r="BI1356" s="222"/>
      <c r="BJ1356" s="222"/>
      <c r="BK1356" s="222"/>
      <c r="BL1356" s="222"/>
    </row>
    <row r="1357" spans="27:64" ht="12.95" customHeight="1">
      <c r="AA1357" s="222"/>
      <c r="AB1357" s="222"/>
      <c r="AC1357" s="222"/>
      <c r="AD1357" s="222"/>
      <c r="AE1357" s="222"/>
      <c r="AG1357" s="293"/>
      <c r="AN1357" s="222"/>
      <c r="AO1357" s="222"/>
      <c r="AP1357" s="222"/>
      <c r="AQ1357" s="222"/>
      <c r="AR1357" s="222"/>
      <c r="AS1357" s="222"/>
      <c r="AT1357" s="222"/>
      <c r="AU1357" s="222"/>
    </row>
    <row r="1358" spans="27:64" ht="12.95" customHeight="1">
      <c r="AA1358" s="222"/>
      <c r="AB1358" s="222"/>
      <c r="AC1358" s="222"/>
      <c r="AD1358" s="222"/>
      <c r="AE1358" s="222"/>
      <c r="AG1358" s="293"/>
      <c r="AN1358" s="222"/>
      <c r="AO1358" s="222"/>
      <c r="AP1358" s="222"/>
      <c r="AQ1358" s="222"/>
      <c r="AR1358" s="222"/>
      <c r="AS1358" s="222"/>
      <c r="AT1358" s="222"/>
      <c r="AU1358" s="222"/>
    </row>
    <row r="1359" spans="27:64" ht="12.95" customHeight="1">
      <c r="AA1359" s="222"/>
      <c r="AB1359" s="222"/>
      <c r="AC1359" s="222"/>
      <c r="AD1359" s="222"/>
      <c r="AE1359" s="222"/>
      <c r="AG1359" s="293"/>
      <c r="AN1359" s="222"/>
      <c r="AO1359" s="222"/>
      <c r="AP1359" s="222"/>
      <c r="AQ1359" s="222"/>
      <c r="AR1359" s="222"/>
      <c r="AS1359" s="222"/>
      <c r="AT1359" s="222"/>
      <c r="AU1359" s="222"/>
    </row>
    <row r="1360" spans="27:64" ht="12.95" customHeight="1">
      <c r="AA1360" s="222"/>
      <c r="AB1360" s="222"/>
      <c r="AC1360" s="222"/>
      <c r="AD1360" s="222"/>
      <c r="AE1360" s="222"/>
      <c r="AG1360" s="293"/>
      <c r="AN1360" s="222"/>
      <c r="AO1360" s="222"/>
      <c r="AP1360" s="222"/>
      <c r="AQ1360" s="222"/>
      <c r="AR1360" s="222"/>
      <c r="AS1360" s="222"/>
      <c r="AT1360" s="222"/>
      <c r="AU1360" s="222"/>
      <c r="AV1360" s="222"/>
      <c r="AX1360" s="222"/>
    </row>
    <row r="1361" spans="27:64" ht="12.95" customHeight="1">
      <c r="AA1361" s="222"/>
      <c r="AB1361" s="222"/>
      <c r="AC1361" s="222"/>
      <c r="AD1361" s="222"/>
      <c r="AE1361" s="222"/>
      <c r="AG1361" s="293"/>
      <c r="AN1361" s="222"/>
      <c r="AO1361" s="222"/>
      <c r="AP1361" s="222"/>
      <c r="AQ1361" s="222"/>
      <c r="AR1361" s="222"/>
      <c r="AS1361" s="222"/>
      <c r="AT1361" s="222"/>
      <c r="AU1361" s="222"/>
    </row>
    <row r="1362" spans="27:64" ht="12.95" customHeight="1">
      <c r="AA1362" s="222"/>
      <c r="AB1362" s="222"/>
      <c r="AC1362" s="222"/>
      <c r="AD1362" s="222"/>
      <c r="AE1362" s="222"/>
      <c r="AG1362" s="293"/>
      <c r="AN1362" s="222"/>
      <c r="AO1362" s="222"/>
      <c r="AP1362" s="222"/>
      <c r="AQ1362" s="222"/>
      <c r="AR1362" s="222"/>
      <c r="AS1362" s="222"/>
      <c r="AT1362" s="222"/>
      <c r="AU1362" s="222"/>
      <c r="AV1362" s="222"/>
      <c r="AX1362" s="222"/>
      <c r="AY1362" s="222"/>
      <c r="AZ1362" s="222"/>
      <c r="BA1362" s="222"/>
      <c r="BB1362" s="222"/>
      <c r="BC1362" s="222"/>
      <c r="BD1362" s="222"/>
      <c r="BE1362" s="222"/>
      <c r="BF1362" s="222"/>
      <c r="BG1362" s="222"/>
      <c r="BH1362" s="222"/>
      <c r="BI1362" s="222"/>
      <c r="BJ1362" s="222"/>
      <c r="BK1362" s="222"/>
      <c r="BL1362" s="222"/>
    </row>
    <row r="1363" spans="27:64" ht="12.95" customHeight="1">
      <c r="AA1363" s="222"/>
      <c r="AB1363" s="222"/>
      <c r="AC1363" s="222"/>
      <c r="AD1363" s="222"/>
      <c r="AE1363" s="222"/>
      <c r="AG1363" s="293"/>
      <c r="AN1363" s="222"/>
      <c r="AO1363" s="222"/>
      <c r="AP1363" s="222"/>
      <c r="AQ1363" s="222"/>
      <c r="AR1363" s="222"/>
      <c r="AS1363" s="222"/>
      <c r="AT1363" s="222"/>
      <c r="AU1363" s="222"/>
    </row>
    <row r="1364" spans="27:64" ht="12.95" customHeight="1">
      <c r="AA1364" s="222"/>
      <c r="AB1364" s="222"/>
      <c r="AC1364" s="222"/>
      <c r="AD1364" s="222"/>
      <c r="AE1364" s="222"/>
      <c r="AG1364" s="293"/>
      <c r="AN1364" s="222"/>
      <c r="AO1364" s="222"/>
      <c r="AP1364" s="222"/>
      <c r="AQ1364" s="222"/>
      <c r="AR1364" s="222"/>
      <c r="AS1364" s="222"/>
      <c r="AT1364" s="222"/>
      <c r="AU1364" s="222"/>
    </row>
    <row r="1365" spans="27:64" ht="12.95" customHeight="1">
      <c r="AA1365" s="222"/>
      <c r="AB1365" s="222"/>
      <c r="AC1365" s="222"/>
      <c r="AD1365" s="222"/>
      <c r="AE1365" s="222"/>
      <c r="AG1365" s="293"/>
      <c r="AN1365" s="222"/>
      <c r="AO1365" s="222"/>
      <c r="AP1365" s="222"/>
      <c r="AQ1365" s="222"/>
      <c r="AR1365" s="222"/>
      <c r="AS1365" s="222"/>
      <c r="AT1365" s="222"/>
      <c r="AU1365" s="222"/>
      <c r="AV1365" s="222"/>
    </row>
    <row r="1366" spans="27:64" ht="12.95" customHeight="1">
      <c r="AA1366" s="222"/>
      <c r="AB1366" s="222"/>
      <c r="AC1366" s="222"/>
      <c r="AD1366" s="222"/>
      <c r="AE1366" s="222"/>
      <c r="AG1366" s="293"/>
      <c r="AN1366" s="222"/>
      <c r="AO1366" s="222"/>
      <c r="AP1366" s="222"/>
      <c r="AQ1366" s="222"/>
      <c r="AR1366" s="222"/>
      <c r="AS1366" s="222"/>
      <c r="AT1366" s="222"/>
      <c r="AU1366" s="222"/>
      <c r="AV1366" s="222"/>
    </row>
    <row r="1367" spans="27:64" ht="12.95" customHeight="1">
      <c r="AA1367" s="222"/>
      <c r="AB1367" s="222"/>
      <c r="AC1367" s="222"/>
      <c r="AD1367" s="222"/>
      <c r="AE1367" s="222"/>
      <c r="AG1367" s="293"/>
      <c r="AN1367" s="222"/>
      <c r="AO1367" s="222"/>
      <c r="AP1367" s="222"/>
      <c r="AQ1367" s="222"/>
      <c r="AR1367" s="222"/>
      <c r="AS1367" s="222"/>
      <c r="AT1367" s="222"/>
      <c r="AU1367" s="222"/>
      <c r="AV1367" s="222"/>
      <c r="AW1367" s="222"/>
      <c r="AX1367" s="222"/>
      <c r="AY1367" s="222"/>
      <c r="AZ1367" s="222"/>
      <c r="BA1367" s="222"/>
      <c r="BB1367" s="222"/>
      <c r="BC1367" s="222"/>
      <c r="BD1367" s="222"/>
      <c r="BE1367" s="222"/>
      <c r="BF1367" s="222"/>
      <c r="BG1367" s="222"/>
      <c r="BH1367" s="222"/>
      <c r="BI1367" s="222"/>
      <c r="BJ1367" s="222"/>
      <c r="BK1367" s="222"/>
      <c r="BL1367" s="222"/>
    </row>
    <row r="1368" spans="27:64" ht="12.95" customHeight="1">
      <c r="AA1368" s="222"/>
      <c r="AB1368" s="222"/>
      <c r="AC1368" s="222"/>
      <c r="AD1368" s="222"/>
      <c r="AE1368" s="222"/>
      <c r="AG1368" s="293"/>
      <c r="AN1368" s="222"/>
      <c r="AO1368" s="222"/>
      <c r="AP1368" s="222"/>
      <c r="AQ1368" s="222"/>
      <c r="AR1368" s="222"/>
      <c r="AS1368" s="222"/>
      <c r="AT1368" s="222"/>
      <c r="AU1368" s="222"/>
    </row>
    <row r="1369" spans="27:64" ht="12.95" customHeight="1">
      <c r="AA1369" s="222"/>
      <c r="AB1369" s="222"/>
      <c r="AC1369" s="222"/>
      <c r="AD1369" s="222"/>
      <c r="AE1369" s="222"/>
      <c r="AG1369" s="293"/>
      <c r="AN1369" s="222"/>
      <c r="AO1369" s="222"/>
      <c r="AP1369" s="222"/>
      <c r="AQ1369" s="222"/>
      <c r="AR1369" s="222"/>
      <c r="AS1369" s="222"/>
      <c r="AT1369" s="222"/>
      <c r="AU1369" s="222"/>
    </row>
    <row r="1370" spans="27:64" ht="12.95" customHeight="1">
      <c r="AA1370" s="222"/>
      <c r="AB1370" s="222"/>
      <c r="AC1370" s="222"/>
      <c r="AD1370" s="222"/>
      <c r="AE1370" s="222"/>
      <c r="AG1370" s="293"/>
      <c r="AN1370" s="222"/>
      <c r="AO1370" s="222"/>
      <c r="AP1370" s="222"/>
      <c r="AQ1370" s="222"/>
      <c r="AR1370" s="222"/>
      <c r="AS1370" s="222"/>
      <c r="AT1370" s="222"/>
      <c r="AU1370" s="222"/>
      <c r="AV1370" s="222"/>
      <c r="AX1370" s="222"/>
      <c r="AY1370" s="222"/>
      <c r="AZ1370" s="222"/>
      <c r="BA1370" s="222"/>
      <c r="BB1370" s="222"/>
      <c r="BC1370" s="222"/>
      <c r="BD1370" s="222"/>
      <c r="BE1370" s="222"/>
      <c r="BF1370" s="222"/>
      <c r="BG1370" s="222"/>
      <c r="BH1370" s="222"/>
      <c r="BI1370" s="222"/>
      <c r="BJ1370" s="222"/>
      <c r="BK1370" s="222"/>
      <c r="BL1370" s="222"/>
    </row>
    <row r="1371" spans="27:64" ht="12.95" customHeight="1">
      <c r="AA1371" s="222"/>
      <c r="AB1371" s="222"/>
      <c r="AC1371" s="222"/>
      <c r="AD1371" s="222"/>
      <c r="AE1371" s="222"/>
      <c r="AG1371" s="293"/>
      <c r="AN1371" s="222"/>
      <c r="AO1371" s="222"/>
      <c r="AP1371" s="222"/>
      <c r="AQ1371" s="222"/>
      <c r="AR1371" s="222"/>
      <c r="AS1371" s="222"/>
      <c r="AT1371" s="222"/>
      <c r="AU1371" s="222"/>
      <c r="AV1371" s="222"/>
      <c r="AW1371" s="222"/>
      <c r="AX1371" s="222"/>
      <c r="AY1371" s="222"/>
      <c r="AZ1371" s="222"/>
      <c r="BA1371" s="222"/>
      <c r="BB1371" s="222"/>
      <c r="BC1371" s="222"/>
      <c r="BD1371" s="222"/>
      <c r="BE1371" s="222"/>
      <c r="BF1371" s="222"/>
      <c r="BG1371" s="222"/>
      <c r="BH1371" s="222"/>
      <c r="BI1371" s="222"/>
      <c r="BJ1371" s="222"/>
      <c r="BK1371" s="222"/>
      <c r="BL1371" s="222"/>
    </row>
    <row r="1372" spans="27:64" ht="12.95" customHeight="1">
      <c r="AA1372" s="222"/>
      <c r="AB1372" s="222"/>
      <c r="AC1372" s="222"/>
      <c r="AD1372" s="222"/>
      <c r="AE1372" s="222"/>
      <c r="AG1372" s="293"/>
      <c r="AN1372" s="222"/>
      <c r="AO1372" s="222"/>
      <c r="AP1372" s="222"/>
      <c r="AQ1372" s="222"/>
      <c r="AR1372" s="222"/>
      <c r="AS1372" s="222"/>
      <c r="AT1372" s="222"/>
      <c r="AU1372" s="222"/>
    </row>
    <row r="1373" spans="27:64" ht="12.95" customHeight="1">
      <c r="AA1373" s="222"/>
      <c r="AB1373" s="222"/>
      <c r="AC1373" s="222"/>
      <c r="AD1373" s="222"/>
      <c r="AE1373" s="222"/>
      <c r="AG1373" s="293"/>
      <c r="AN1373" s="222"/>
      <c r="AO1373" s="222"/>
      <c r="AP1373" s="222"/>
      <c r="AQ1373" s="222"/>
      <c r="AR1373" s="222"/>
      <c r="AS1373" s="222"/>
      <c r="AT1373" s="222"/>
      <c r="AU1373" s="222"/>
    </row>
    <row r="1374" spans="27:64" ht="12.95" customHeight="1">
      <c r="AA1374" s="222"/>
      <c r="AB1374" s="222"/>
      <c r="AC1374" s="222"/>
      <c r="AD1374" s="222"/>
      <c r="AE1374" s="222"/>
      <c r="AG1374" s="293"/>
      <c r="AN1374" s="222"/>
      <c r="AO1374" s="222"/>
      <c r="AP1374" s="222"/>
      <c r="AQ1374" s="222"/>
      <c r="AR1374" s="222"/>
      <c r="AS1374" s="222"/>
      <c r="AT1374" s="222"/>
      <c r="AU1374" s="222"/>
    </row>
    <row r="1375" spans="27:64" ht="12.95" customHeight="1">
      <c r="AA1375" s="222"/>
      <c r="AB1375" s="222"/>
      <c r="AC1375" s="222"/>
      <c r="AD1375" s="222"/>
      <c r="AE1375" s="222"/>
      <c r="AG1375" s="293"/>
      <c r="AN1375" s="222"/>
      <c r="AO1375" s="222"/>
      <c r="AP1375" s="222"/>
      <c r="AQ1375" s="222"/>
      <c r="AR1375" s="222"/>
      <c r="AS1375" s="222"/>
      <c r="AT1375" s="222"/>
      <c r="AU1375" s="222"/>
    </row>
    <row r="1376" spans="27:64" ht="12.95" customHeight="1">
      <c r="AA1376" s="222"/>
      <c r="AB1376" s="222"/>
      <c r="AC1376" s="222"/>
      <c r="AD1376" s="222"/>
      <c r="AE1376" s="222"/>
      <c r="AG1376" s="293"/>
      <c r="AN1376" s="222"/>
      <c r="AO1376" s="222"/>
      <c r="AP1376" s="222"/>
      <c r="AQ1376" s="222"/>
      <c r="AR1376" s="222"/>
      <c r="AS1376" s="222"/>
      <c r="AT1376" s="222"/>
      <c r="AU1376" s="222"/>
      <c r="AV1376" s="222"/>
      <c r="AX1376" s="222"/>
      <c r="AY1376" s="222"/>
      <c r="AZ1376" s="222"/>
      <c r="BA1376" s="222"/>
      <c r="BB1376" s="222"/>
      <c r="BC1376" s="222"/>
      <c r="BD1376" s="222"/>
      <c r="BE1376" s="222"/>
      <c r="BF1376" s="222"/>
      <c r="BG1376" s="222"/>
      <c r="BH1376" s="222"/>
      <c r="BI1376" s="222"/>
      <c r="BJ1376" s="222"/>
      <c r="BK1376" s="222"/>
      <c r="BL1376" s="222"/>
    </row>
    <row r="1377" spans="27:64" ht="12.95" customHeight="1">
      <c r="AA1377" s="222"/>
      <c r="AB1377" s="222"/>
      <c r="AC1377" s="222"/>
      <c r="AD1377" s="222"/>
      <c r="AE1377" s="222"/>
      <c r="AG1377" s="293"/>
      <c r="AN1377" s="222"/>
      <c r="AO1377" s="222"/>
      <c r="AP1377" s="222"/>
      <c r="AQ1377" s="222"/>
      <c r="AR1377" s="222"/>
      <c r="AS1377" s="222"/>
      <c r="AT1377" s="222"/>
      <c r="AU1377" s="222"/>
      <c r="AV1377" s="222"/>
      <c r="AX1377" s="222"/>
      <c r="AY1377" s="222"/>
      <c r="AZ1377" s="222"/>
      <c r="BA1377" s="222"/>
      <c r="BB1377" s="222"/>
      <c r="BC1377" s="222"/>
      <c r="BD1377" s="222"/>
      <c r="BE1377" s="222"/>
      <c r="BF1377" s="222"/>
      <c r="BG1377" s="222"/>
      <c r="BH1377" s="222"/>
      <c r="BI1377" s="222"/>
      <c r="BJ1377" s="222"/>
      <c r="BK1377" s="222"/>
      <c r="BL1377" s="222"/>
    </row>
    <row r="1378" spans="27:64" ht="12.95" customHeight="1">
      <c r="AA1378" s="222"/>
      <c r="AB1378" s="222"/>
      <c r="AC1378" s="222"/>
      <c r="AD1378" s="222"/>
      <c r="AE1378" s="222"/>
      <c r="AG1378" s="293"/>
      <c r="AN1378" s="222"/>
      <c r="AO1378" s="222"/>
      <c r="AP1378" s="222"/>
      <c r="AQ1378" s="222"/>
      <c r="AR1378" s="222"/>
      <c r="AS1378" s="222"/>
      <c r="AT1378" s="222"/>
      <c r="AU1378" s="222"/>
    </row>
    <row r="1379" spans="27:64" ht="12.95" customHeight="1">
      <c r="AA1379" s="222"/>
      <c r="AB1379" s="222"/>
      <c r="AC1379" s="222"/>
      <c r="AD1379" s="222"/>
      <c r="AE1379" s="222"/>
      <c r="AG1379" s="293"/>
      <c r="AN1379" s="222"/>
      <c r="AO1379" s="222"/>
      <c r="AP1379" s="222"/>
      <c r="AQ1379" s="222"/>
      <c r="AR1379" s="222"/>
      <c r="AS1379" s="222"/>
      <c r="AT1379" s="222"/>
      <c r="AU1379" s="222"/>
    </row>
    <row r="1380" spans="27:64" ht="12.95" customHeight="1">
      <c r="AA1380" s="222"/>
      <c r="AB1380" s="222"/>
      <c r="AC1380" s="222"/>
      <c r="AD1380" s="222"/>
      <c r="AE1380" s="222"/>
      <c r="AG1380" s="293"/>
      <c r="AN1380" s="222"/>
      <c r="AO1380" s="222"/>
      <c r="AP1380" s="222"/>
      <c r="AQ1380" s="222"/>
      <c r="AR1380" s="222"/>
      <c r="AS1380" s="222"/>
      <c r="AT1380" s="222"/>
      <c r="AU1380" s="222"/>
    </row>
    <row r="1381" spans="27:64" ht="12.95" customHeight="1">
      <c r="AA1381" s="222"/>
      <c r="AB1381" s="222"/>
      <c r="AC1381" s="222"/>
      <c r="AD1381" s="222"/>
      <c r="AE1381" s="222"/>
      <c r="AG1381" s="293"/>
      <c r="AN1381" s="222"/>
      <c r="AO1381" s="222"/>
      <c r="AP1381" s="222"/>
      <c r="AQ1381" s="222"/>
      <c r="AR1381" s="222"/>
      <c r="AS1381" s="222"/>
      <c r="AT1381" s="222"/>
      <c r="AU1381" s="222"/>
    </row>
    <row r="1382" spans="27:64" ht="12.95" customHeight="1">
      <c r="AA1382" s="222"/>
      <c r="AB1382" s="222"/>
      <c r="AC1382" s="222"/>
      <c r="AD1382" s="222"/>
      <c r="AE1382" s="222"/>
      <c r="AG1382" s="293"/>
      <c r="AN1382" s="222"/>
      <c r="AO1382" s="222"/>
      <c r="AP1382" s="222"/>
      <c r="AQ1382" s="222"/>
      <c r="AR1382" s="222"/>
      <c r="AS1382" s="222"/>
      <c r="AT1382" s="222"/>
      <c r="AU1382" s="222"/>
    </row>
    <row r="1383" spans="27:64" ht="12.95" customHeight="1">
      <c r="AA1383" s="222"/>
      <c r="AB1383" s="222"/>
      <c r="AC1383" s="222"/>
      <c r="AD1383" s="222"/>
      <c r="AE1383" s="222"/>
      <c r="AG1383" s="293"/>
      <c r="AN1383" s="222"/>
      <c r="AO1383" s="222"/>
      <c r="AP1383" s="222"/>
      <c r="AQ1383" s="222"/>
      <c r="AR1383" s="222"/>
      <c r="AS1383" s="222"/>
      <c r="AT1383" s="222"/>
      <c r="AU1383" s="222"/>
    </row>
    <row r="1384" spans="27:64" ht="12.95" customHeight="1">
      <c r="AA1384" s="222"/>
      <c r="AB1384" s="222"/>
      <c r="AC1384" s="222"/>
      <c r="AD1384" s="222"/>
      <c r="AE1384" s="222"/>
      <c r="AG1384" s="293"/>
      <c r="AN1384" s="222"/>
      <c r="AO1384" s="222"/>
      <c r="AP1384" s="222"/>
      <c r="AQ1384" s="222"/>
      <c r="AR1384" s="222"/>
      <c r="AS1384" s="222"/>
      <c r="AT1384" s="222"/>
      <c r="AU1384" s="222"/>
    </row>
    <row r="1385" spans="27:64" ht="12.95" customHeight="1">
      <c r="AA1385" s="222"/>
      <c r="AB1385" s="222"/>
      <c r="AC1385" s="222"/>
      <c r="AD1385" s="222"/>
      <c r="AE1385" s="222"/>
      <c r="AG1385" s="293"/>
      <c r="AN1385" s="222"/>
      <c r="AO1385" s="222"/>
      <c r="AP1385" s="222"/>
      <c r="AQ1385" s="222"/>
      <c r="AR1385" s="222"/>
      <c r="AS1385" s="222"/>
      <c r="AT1385" s="222"/>
      <c r="AU1385" s="222"/>
      <c r="AV1385" s="222"/>
      <c r="AX1385" s="222"/>
      <c r="AY1385" s="222"/>
      <c r="AZ1385" s="222"/>
      <c r="BA1385" s="222"/>
      <c r="BB1385" s="222"/>
      <c r="BC1385" s="222"/>
      <c r="BD1385" s="222"/>
      <c r="BE1385" s="222"/>
      <c r="BF1385" s="222"/>
      <c r="BG1385" s="222"/>
      <c r="BH1385" s="222"/>
      <c r="BI1385" s="222"/>
      <c r="BJ1385" s="222"/>
      <c r="BK1385" s="222"/>
      <c r="BL1385" s="222"/>
    </row>
    <row r="1386" spans="27:64" ht="12.95" customHeight="1">
      <c r="AA1386" s="222"/>
      <c r="AB1386" s="222"/>
      <c r="AC1386" s="222"/>
      <c r="AD1386" s="222"/>
      <c r="AE1386" s="222"/>
      <c r="AG1386" s="293"/>
      <c r="AN1386" s="222"/>
      <c r="AO1386" s="222"/>
      <c r="AP1386" s="222"/>
      <c r="AQ1386" s="222"/>
      <c r="AR1386" s="222"/>
      <c r="AS1386" s="222"/>
      <c r="AT1386" s="222"/>
      <c r="AU1386" s="222"/>
    </row>
    <row r="1387" spans="27:64" ht="12.95" customHeight="1">
      <c r="AA1387" s="222"/>
      <c r="AB1387" s="222"/>
      <c r="AC1387" s="222"/>
      <c r="AD1387" s="222"/>
      <c r="AE1387" s="222"/>
      <c r="AG1387" s="293"/>
      <c r="AN1387" s="222"/>
      <c r="AO1387" s="222"/>
      <c r="AP1387" s="222"/>
      <c r="AQ1387" s="222"/>
      <c r="AR1387" s="222"/>
      <c r="AS1387" s="222"/>
      <c r="AT1387" s="222"/>
      <c r="AU1387" s="222"/>
    </row>
    <row r="1388" spans="27:64" ht="12.95" customHeight="1">
      <c r="AA1388" s="222"/>
      <c r="AB1388" s="222"/>
      <c r="AC1388" s="222"/>
      <c r="AD1388" s="222"/>
      <c r="AE1388" s="222"/>
      <c r="AG1388" s="293"/>
      <c r="AN1388" s="222"/>
      <c r="AO1388" s="222"/>
      <c r="AP1388" s="222"/>
      <c r="AQ1388" s="222"/>
      <c r="AR1388" s="222"/>
      <c r="AS1388" s="222"/>
      <c r="AT1388" s="222"/>
      <c r="AU1388" s="222"/>
    </row>
    <row r="1389" spans="27:64" ht="12.95" customHeight="1">
      <c r="AA1389" s="222"/>
      <c r="AB1389" s="222"/>
      <c r="AC1389" s="222"/>
      <c r="AD1389" s="222"/>
      <c r="AE1389" s="222"/>
      <c r="AG1389" s="293"/>
      <c r="AN1389" s="222"/>
      <c r="AO1389" s="222"/>
      <c r="AP1389" s="222"/>
      <c r="AQ1389" s="222"/>
      <c r="AR1389" s="222"/>
      <c r="AS1389" s="222"/>
      <c r="AT1389" s="222"/>
      <c r="AU1389" s="222"/>
    </row>
    <row r="1390" spans="27:64" ht="12.95" customHeight="1">
      <c r="AA1390" s="222"/>
      <c r="AB1390" s="222"/>
      <c r="AC1390" s="222"/>
      <c r="AD1390" s="222"/>
      <c r="AE1390" s="222"/>
      <c r="AG1390" s="293"/>
      <c r="AN1390" s="222"/>
      <c r="AO1390" s="222"/>
      <c r="AP1390" s="222"/>
      <c r="AQ1390" s="222"/>
      <c r="AR1390" s="222"/>
      <c r="AS1390" s="222"/>
      <c r="AT1390" s="222"/>
      <c r="AU1390" s="222"/>
    </row>
    <row r="1391" spans="27:64" ht="12.95" customHeight="1">
      <c r="AA1391" s="222"/>
      <c r="AB1391" s="222"/>
      <c r="AC1391" s="222"/>
      <c r="AD1391" s="222"/>
      <c r="AE1391" s="222"/>
      <c r="AG1391" s="293"/>
      <c r="AN1391" s="222"/>
      <c r="AO1391" s="222"/>
      <c r="AP1391" s="222"/>
      <c r="AQ1391" s="222"/>
      <c r="AR1391" s="222"/>
      <c r="AS1391" s="222"/>
      <c r="AT1391" s="222"/>
      <c r="AU1391" s="222"/>
      <c r="AV1391" s="222"/>
      <c r="AW1391" s="222"/>
      <c r="AX1391" s="222"/>
      <c r="AY1391" s="222"/>
      <c r="AZ1391" s="222"/>
      <c r="BA1391" s="222"/>
      <c r="BB1391" s="222"/>
      <c r="BC1391" s="222"/>
      <c r="BD1391" s="222"/>
      <c r="BE1391" s="222"/>
      <c r="BF1391" s="222"/>
      <c r="BG1391" s="222"/>
      <c r="BH1391" s="222"/>
      <c r="BI1391" s="222"/>
      <c r="BJ1391" s="222"/>
      <c r="BK1391" s="222"/>
      <c r="BL1391" s="222"/>
    </row>
    <row r="1392" spans="27:64" ht="12.95" customHeight="1">
      <c r="AA1392" s="222"/>
      <c r="AB1392" s="222"/>
      <c r="AC1392" s="222"/>
      <c r="AD1392" s="222"/>
      <c r="AE1392" s="222"/>
      <c r="AG1392" s="293"/>
      <c r="AN1392" s="222"/>
      <c r="AO1392" s="222"/>
      <c r="AP1392" s="222"/>
      <c r="AQ1392" s="222"/>
      <c r="AR1392" s="222"/>
      <c r="AS1392" s="222"/>
      <c r="AT1392" s="222"/>
      <c r="AU1392" s="222"/>
    </row>
    <row r="1393" spans="27:64" ht="12.95" customHeight="1">
      <c r="AA1393" s="222"/>
      <c r="AB1393" s="222"/>
      <c r="AC1393" s="222"/>
      <c r="AD1393" s="222"/>
      <c r="AE1393" s="222"/>
      <c r="AG1393" s="293"/>
      <c r="AN1393" s="222"/>
      <c r="AO1393" s="222"/>
      <c r="AP1393" s="222"/>
      <c r="AQ1393" s="222"/>
      <c r="AR1393" s="222"/>
      <c r="AS1393" s="222"/>
      <c r="AT1393" s="222"/>
      <c r="AU1393" s="222"/>
    </row>
    <row r="1394" spans="27:64" ht="12.95" customHeight="1">
      <c r="AA1394" s="222"/>
      <c r="AB1394" s="222"/>
      <c r="AC1394" s="222"/>
      <c r="AD1394" s="222"/>
      <c r="AE1394" s="222"/>
      <c r="AG1394" s="293"/>
      <c r="AN1394" s="222"/>
      <c r="AO1394" s="222"/>
      <c r="AP1394" s="222"/>
      <c r="AQ1394" s="222"/>
      <c r="AR1394" s="222"/>
      <c r="AS1394" s="222"/>
      <c r="AT1394" s="222"/>
      <c r="AU1394" s="222"/>
    </row>
    <row r="1395" spans="27:64" ht="12.95" customHeight="1">
      <c r="AA1395" s="222"/>
      <c r="AB1395" s="222"/>
      <c r="AC1395" s="222"/>
      <c r="AD1395" s="222"/>
      <c r="AE1395" s="222"/>
      <c r="AG1395" s="293"/>
      <c r="AN1395" s="222"/>
      <c r="AO1395" s="222"/>
      <c r="AP1395" s="222"/>
      <c r="AQ1395" s="222"/>
      <c r="AR1395" s="222"/>
      <c r="AS1395" s="222"/>
      <c r="AT1395" s="222"/>
      <c r="AU1395" s="222"/>
    </row>
    <row r="1396" spans="27:64" ht="12.95" customHeight="1">
      <c r="AA1396" s="222"/>
      <c r="AB1396" s="222"/>
      <c r="AC1396" s="222"/>
      <c r="AD1396" s="222"/>
      <c r="AE1396" s="222"/>
      <c r="AG1396" s="293"/>
      <c r="AN1396" s="222"/>
      <c r="AO1396" s="222"/>
      <c r="AP1396" s="222"/>
      <c r="AQ1396" s="222"/>
      <c r="AR1396" s="222"/>
      <c r="AS1396" s="222"/>
      <c r="AT1396" s="222"/>
      <c r="AU1396" s="222"/>
    </row>
    <row r="1397" spans="27:64" ht="12.95" customHeight="1">
      <c r="AA1397" s="222"/>
      <c r="AB1397" s="222"/>
      <c r="AC1397" s="222"/>
      <c r="AD1397" s="222"/>
      <c r="AE1397" s="222"/>
      <c r="AG1397" s="293"/>
      <c r="AN1397" s="222"/>
      <c r="AO1397" s="222"/>
      <c r="AP1397" s="222"/>
      <c r="AQ1397" s="222"/>
      <c r="AR1397" s="222"/>
      <c r="AS1397" s="222"/>
      <c r="AT1397" s="222"/>
      <c r="AU1397" s="222"/>
    </row>
    <row r="1398" spans="27:64" ht="12.95" customHeight="1">
      <c r="AA1398" s="222"/>
      <c r="AB1398" s="222"/>
      <c r="AC1398" s="222"/>
      <c r="AD1398" s="222"/>
      <c r="AE1398" s="222"/>
      <c r="AG1398" s="293"/>
      <c r="AN1398" s="222"/>
      <c r="AO1398" s="222"/>
      <c r="AP1398" s="222"/>
      <c r="AQ1398" s="222"/>
      <c r="AR1398" s="222"/>
      <c r="AS1398" s="222"/>
      <c r="AT1398" s="222"/>
      <c r="AU1398" s="222"/>
    </row>
    <row r="1399" spans="27:64" ht="12.95" customHeight="1">
      <c r="AA1399" s="222"/>
      <c r="AB1399" s="222"/>
      <c r="AC1399" s="222"/>
      <c r="AD1399" s="222"/>
      <c r="AE1399" s="222"/>
      <c r="AG1399" s="293"/>
      <c r="AN1399" s="222"/>
      <c r="AO1399" s="222"/>
      <c r="AP1399" s="222"/>
      <c r="AQ1399" s="222"/>
      <c r="AR1399" s="222"/>
      <c r="AS1399" s="222"/>
      <c r="AT1399" s="222"/>
      <c r="AU1399" s="222"/>
    </row>
    <row r="1400" spans="27:64" ht="12.95" customHeight="1">
      <c r="AA1400" s="222"/>
      <c r="AB1400" s="222"/>
      <c r="AC1400" s="222"/>
      <c r="AD1400" s="222"/>
      <c r="AE1400" s="222"/>
      <c r="AG1400" s="293"/>
      <c r="AN1400" s="222"/>
      <c r="AO1400" s="222"/>
      <c r="AP1400" s="222"/>
      <c r="AQ1400" s="222"/>
      <c r="AR1400" s="222"/>
      <c r="AS1400" s="222"/>
      <c r="AT1400" s="222"/>
      <c r="AU1400" s="222"/>
    </row>
    <row r="1401" spans="27:64" ht="12.95" customHeight="1">
      <c r="AA1401" s="222"/>
      <c r="AB1401" s="222"/>
      <c r="AC1401" s="222"/>
      <c r="AD1401" s="222"/>
      <c r="AE1401" s="222"/>
      <c r="AG1401" s="293"/>
      <c r="AN1401" s="222"/>
      <c r="AO1401" s="222"/>
      <c r="AP1401" s="222"/>
      <c r="AQ1401" s="222"/>
      <c r="AR1401" s="222"/>
      <c r="AS1401" s="222"/>
      <c r="AT1401" s="222"/>
      <c r="AU1401" s="222"/>
    </row>
    <row r="1402" spans="27:64" ht="12.95" customHeight="1">
      <c r="AA1402" s="222"/>
      <c r="AB1402" s="222"/>
      <c r="AC1402" s="222"/>
      <c r="AD1402" s="222"/>
      <c r="AE1402" s="222"/>
      <c r="AG1402" s="293"/>
      <c r="AN1402" s="222"/>
      <c r="AO1402" s="222"/>
      <c r="AP1402" s="222"/>
      <c r="AQ1402" s="222"/>
      <c r="AR1402" s="222"/>
      <c r="AS1402" s="222"/>
      <c r="AT1402" s="222"/>
      <c r="AU1402" s="222"/>
    </row>
    <row r="1403" spans="27:64" ht="12.95" customHeight="1">
      <c r="AA1403" s="222"/>
      <c r="AB1403" s="222"/>
      <c r="AC1403" s="222"/>
      <c r="AD1403" s="222"/>
      <c r="AE1403" s="222"/>
      <c r="AG1403" s="293"/>
      <c r="AN1403" s="222"/>
      <c r="AO1403" s="222"/>
      <c r="AP1403" s="222"/>
      <c r="AQ1403" s="222"/>
      <c r="AR1403" s="222"/>
      <c r="AS1403" s="222"/>
      <c r="AT1403" s="222"/>
      <c r="AU1403" s="222"/>
    </row>
    <row r="1404" spans="27:64" ht="12.95" customHeight="1">
      <c r="AA1404" s="222"/>
      <c r="AB1404" s="222"/>
      <c r="AC1404" s="222"/>
      <c r="AD1404" s="222"/>
      <c r="AE1404" s="222"/>
      <c r="AG1404" s="293"/>
      <c r="AN1404" s="222"/>
      <c r="AO1404" s="222"/>
      <c r="AP1404" s="222"/>
      <c r="AQ1404" s="222"/>
      <c r="AR1404" s="222"/>
      <c r="AS1404" s="222"/>
      <c r="AT1404" s="222"/>
      <c r="AU1404" s="222"/>
    </row>
    <row r="1405" spans="27:64" ht="12.95" customHeight="1">
      <c r="AA1405" s="222"/>
      <c r="AB1405" s="222"/>
      <c r="AC1405" s="222"/>
      <c r="AD1405" s="222"/>
      <c r="AE1405" s="222"/>
      <c r="AG1405" s="293"/>
      <c r="AN1405" s="222"/>
      <c r="AO1405" s="222"/>
      <c r="AP1405" s="222"/>
      <c r="AQ1405" s="222"/>
      <c r="AR1405" s="222"/>
      <c r="AS1405" s="222"/>
      <c r="AT1405" s="222"/>
      <c r="AU1405" s="222"/>
      <c r="AV1405" s="222"/>
      <c r="AW1405" s="222"/>
      <c r="AX1405" s="222"/>
      <c r="AY1405" s="222"/>
      <c r="AZ1405" s="222"/>
      <c r="BA1405" s="222"/>
      <c r="BB1405" s="222"/>
      <c r="BC1405" s="222"/>
      <c r="BD1405" s="222"/>
      <c r="BE1405" s="222"/>
      <c r="BF1405" s="222"/>
      <c r="BG1405" s="222"/>
      <c r="BH1405" s="222"/>
      <c r="BI1405" s="222"/>
      <c r="BJ1405" s="222"/>
      <c r="BK1405" s="222"/>
      <c r="BL1405" s="222"/>
    </row>
    <row r="1406" spans="27:64" ht="12.95" customHeight="1">
      <c r="AA1406" s="222"/>
      <c r="AB1406" s="222"/>
      <c r="AC1406" s="222"/>
      <c r="AD1406" s="222"/>
      <c r="AE1406" s="222"/>
      <c r="AG1406" s="293"/>
      <c r="AN1406" s="222"/>
      <c r="AO1406" s="222"/>
      <c r="AP1406" s="222"/>
      <c r="AQ1406" s="222"/>
      <c r="AR1406" s="222"/>
      <c r="AS1406" s="222"/>
      <c r="AT1406" s="222"/>
      <c r="AU1406" s="222"/>
    </row>
    <row r="1407" spans="27:64" ht="12.95" customHeight="1">
      <c r="AA1407" s="222"/>
      <c r="AB1407" s="222"/>
      <c r="AC1407" s="222"/>
      <c r="AD1407" s="222"/>
      <c r="AE1407" s="222"/>
      <c r="AG1407" s="293"/>
      <c r="AN1407" s="222"/>
      <c r="AO1407" s="222"/>
      <c r="AP1407" s="222"/>
      <c r="AQ1407" s="222"/>
      <c r="AR1407" s="222"/>
      <c r="AS1407" s="222"/>
      <c r="AT1407" s="222"/>
      <c r="AU1407" s="222"/>
    </row>
    <row r="1408" spans="27:64" ht="12.95" customHeight="1">
      <c r="AA1408" s="222"/>
      <c r="AB1408" s="222"/>
      <c r="AC1408" s="222"/>
      <c r="AD1408" s="222"/>
      <c r="AE1408" s="222"/>
      <c r="AG1408" s="293"/>
      <c r="AN1408" s="222"/>
      <c r="AO1408" s="222"/>
      <c r="AP1408" s="222"/>
      <c r="AQ1408" s="222"/>
      <c r="AR1408" s="222"/>
      <c r="AS1408" s="222"/>
      <c r="AT1408" s="222"/>
      <c r="AU1408" s="222"/>
    </row>
    <row r="1409" spans="27:64" ht="12.95" customHeight="1">
      <c r="AA1409" s="222"/>
      <c r="AB1409" s="222"/>
      <c r="AC1409" s="222"/>
      <c r="AD1409" s="222"/>
      <c r="AE1409" s="222"/>
      <c r="AG1409" s="293"/>
      <c r="AN1409" s="222"/>
      <c r="AO1409" s="222"/>
      <c r="AP1409" s="222"/>
      <c r="AQ1409" s="222"/>
      <c r="AR1409" s="222"/>
      <c r="AS1409" s="222"/>
      <c r="AT1409" s="222"/>
      <c r="AU1409" s="222"/>
    </row>
    <row r="1410" spans="27:64" ht="12.95" customHeight="1">
      <c r="AA1410" s="222"/>
      <c r="AB1410" s="222"/>
      <c r="AC1410" s="222"/>
      <c r="AD1410" s="222"/>
      <c r="AE1410" s="222"/>
      <c r="AG1410" s="293"/>
      <c r="AN1410" s="222"/>
      <c r="AO1410" s="222"/>
      <c r="AP1410" s="222"/>
      <c r="AQ1410" s="222"/>
      <c r="AR1410" s="222"/>
      <c r="AS1410" s="222"/>
      <c r="AT1410" s="222"/>
      <c r="AU1410" s="222"/>
    </row>
    <row r="1411" spans="27:64" ht="12.95" customHeight="1">
      <c r="AA1411" s="222"/>
      <c r="AB1411" s="222"/>
      <c r="AC1411" s="222"/>
      <c r="AD1411" s="222"/>
      <c r="AE1411" s="222"/>
      <c r="AG1411" s="293"/>
      <c r="AN1411" s="222"/>
      <c r="AO1411" s="222"/>
      <c r="AP1411" s="222"/>
      <c r="AQ1411" s="222"/>
      <c r="AR1411" s="222"/>
      <c r="AS1411" s="222"/>
      <c r="AT1411" s="222"/>
      <c r="AU1411" s="222"/>
    </row>
    <row r="1412" spans="27:64" ht="12.95" customHeight="1">
      <c r="AA1412" s="222"/>
      <c r="AB1412" s="222"/>
      <c r="AC1412" s="222"/>
      <c r="AD1412" s="222"/>
      <c r="AE1412" s="222"/>
      <c r="AG1412" s="293"/>
      <c r="AN1412" s="222"/>
      <c r="AO1412" s="222"/>
      <c r="AP1412" s="222"/>
      <c r="AQ1412" s="222"/>
      <c r="AR1412" s="222"/>
      <c r="AS1412" s="222"/>
      <c r="AT1412" s="222"/>
      <c r="AU1412" s="222"/>
    </row>
    <row r="1413" spans="27:64" ht="12.95" customHeight="1">
      <c r="AA1413" s="222"/>
      <c r="AB1413" s="222"/>
      <c r="AC1413" s="222"/>
      <c r="AD1413" s="222"/>
      <c r="AE1413" s="222"/>
      <c r="AG1413" s="293"/>
      <c r="AN1413" s="222"/>
      <c r="AO1413" s="222"/>
      <c r="AP1413" s="222"/>
      <c r="AQ1413" s="222"/>
      <c r="AR1413" s="222"/>
      <c r="AS1413" s="222"/>
      <c r="AT1413" s="222"/>
      <c r="AU1413" s="222"/>
    </row>
    <row r="1414" spans="27:64" ht="12.95" customHeight="1">
      <c r="AA1414" s="222"/>
      <c r="AB1414" s="222"/>
      <c r="AC1414" s="222"/>
      <c r="AD1414" s="222"/>
      <c r="AE1414" s="222"/>
      <c r="AG1414" s="293"/>
      <c r="AN1414" s="222"/>
      <c r="AO1414" s="222"/>
      <c r="AP1414" s="222"/>
      <c r="AQ1414" s="222"/>
      <c r="AR1414" s="222"/>
      <c r="AS1414" s="222"/>
      <c r="AT1414" s="222"/>
      <c r="AU1414" s="222"/>
    </row>
    <row r="1415" spans="27:64" ht="12.95" customHeight="1">
      <c r="AA1415" s="222"/>
      <c r="AB1415" s="222"/>
      <c r="AC1415" s="222"/>
      <c r="AD1415" s="222"/>
      <c r="AE1415" s="222"/>
      <c r="AG1415" s="293"/>
      <c r="AN1415" s="222"/>
      <c r="AO1415" s="222"/>
      <c r="AP1415" s="222"/>
      <c r="AQ1415" s="222"/>
      <c r="AR1415" s="222"/>
      <c r="AS1415" s="222"/>
      <c r="AT1415" s="222"/>
      <c r="AU1415" s="222"/>
    </row>
    <row r="1416" spans="27:64" ht="12.95" customHeight="1">
      <c r="AA1416" s="222"/>
      <c r="AB1416" s="222"/>
      <c r="AC1416" s="222"/>
      <c r="AD1416" s="222"/>
      <c r="AE1416" s="222"/>
      <c r="AG1416" s="293"/>
      <c r="AN1416" s="222"/>
      <c r="AO1416" s="222"/>
      <c r="AP1416" s="222"/>
      <c r="AQ1416" s="222"/>
      <c r="AR1416" s="222"/>
      <c r="AS1416" s="222"/>
      <c r="AT1416" s="222"/>
      <c r="AU1416" s="222"/>
    </row>
    <row r="1417" spans="27:64" ht="12.95" customHeight="1">
      <c r="AA1417" s="222"/>
      <c r="AB1417" s="222"/>
      <c r="AC1417" s="222"/>
      <c r="AD1417" s="222"/>
      <c r="AE1417" s="222"/>
      <c r="AG1417" s="293"/>
      <c r="AN1417" s="222"/>
      <c r="AO1417" s="222"/>
      <c r="AP1417" s="222"/>
      <c r="AQ1417" s="222"/>
      <c r="AR1417" s="222"/>
      <c r="AS1417" s="222"/>
      <c r="AT1417" s="222"/>
      <c r="AU1417" s="222"/>
    </row>
    <row r="1418" spans="27:64" ht="12.95" customHeight="1">
      <c r="AA1418" s="222"/>
      <c r="AB1418" s="222"/>
      <c r="AC1418" s="222"/>
      <c r="AD1418" s="222"/>
      <c r="AE1418" s="222"/>
      <c r="AG1418" s="293"/>
      <c r="AN1418" s="222"/>
      <c r="AO1418" s="222"/>
      <c r="AP1418" s="222"/>
      <c r="AQ1418" s="222"/>
      <c r="AR1418" s="222"/>
      <c r="AS1418" s="222"/>
      <c r="AT1418" s="222"/>
      <c r="AU1418" s="222"/>
    </row>
    <row r="1419" spans="27:64" ht="12.95" customHeight="1">
      <c r="AA1419" s="222"/>
      <c r="AB1419" s="222"/>
      <c r="AC1419" s="222"/>
      <c r="AD1419" s="222"/>
      <c r="AE1419" s="222"/>
      <c r="AG1419" s="293"/>
      <c r="AN1419" s="222"/>
      <c r="AO1419" s="222"/>
      <c r="AP1419" s="222"/>
      <c r="AQ1419" s="222"/>
      <c r="AR1419" s="222"/>
      <c r="AS1419" s="222"/>
      <c r="AT1419" s="222"/>
      <c r="AU1419" s="222"/>
    </row>
    <row r="1420" spans="27:64" ht="12.95" customHeight="1">
      <c r="AA1420" s="222"/>
      <c r="AB1420" s="222"/>
      <c r="AC1420" s="222"/>
      <c r="AD1420" s="222"/>
      <c r="AE1420" s="222"/>
      <c r="AG1420" s="293"/>
      <c r="AN1420" s="222"/>
      <c r="AO1420" s="222"/>
      <c r="AP1420" s="222"/>
      <c r="AQ1420" s="222"/>
      <c r="AR1420" s="222"/>
      <c r="AS1420" s="222"/>
      <c r="AT1420" s="222"/>
      <c r="AU1420" s="222"/>
    </row>
    <row r="1421" spans="27:64" ht="12.95" customHeight="1">
      <c r="AA1421" s="222"/>
      <c r="AB1421" s="222"/>
      <c r="AC1421" s="222"/>
      <c r="AD1421" s="222"/>
      <c r="AE1421" s="222"/>
      <c r="AG1421" s="293"/>
      <c r="AN1421" s="222"/>
      <c r="AO1421" s="222"/>
      <c r="AP1421" s="222"/>
      <c r="AQ1421" s="222"/>
      <c r="AR1421" s="222"/>
      <c r="AS1421" s="222"/>
      <c r="AT1421" s="222"/>
      <c r="AU1421" s="222"/>
    </row>
    <row r="1422" spans="27:64" ht="12.95" customHeight="1">
      <c r="AA1422" s="222"/>
      <c r="AB1422" s="222"/>
      <c r="AC1422" s="222"/>
      <c r="AD1422" s="222"/>
      <c r="AE1422" s="222"/>
      <c r="AG1422" s="293"/>
      <c r="AN1422" s="222"/>
      <c r="AO1422" s="222"/>
      <c r="AP1422" s="222"/>
      <c r="AQ1422" s="222"/>
      <c r="AR1422" s="222"/>
      <c r="AS1422" s="222"/>
      <c r="AT1422" s="222"/>
      <c r="AU1422" s="222"/>
      <c r="AV1422" s="222"/>
      <c r="AW1422" s="222"/>
      <c r="AX1422" s="222"/>
      <c r="AY1422" s="222"/>
      <c r="AZ1422" s="222"/>
      <c r="BA1422" s="222"/>
      <c r="BB1422" s="222"/>
      <c r="BC1422" s="222"/>
      <c r="BD1422" s="222"/>
      <c r="BE1422" s="222"/>
      <c r="BF1422" s="222"/>
      <c r="BG1422" s="222"/>
      <c r="BH1422" s="222"/>
      <c r="BI1422" s="222"/>
      <c r="BJ1422" s="222"/>
      <c r="BK1422" s="222"/>
      <c r="BL1422" s="222"/>
    </row>
    <row r="1423" spans="27:64" ht="12.95" customHeight="1">
      <c r="AA1423" s="222"/>
      <c r="AB1423" s="222"/>
      <c r="AC1423" s="222"/>
      <c r="AD1423" s="222"/>
      <c r="AE1423" s="222"/>
      <c r="AG1423" s="293"/>
      <c r="AN1423" s="222"/>
      <c r="AO1423" s="222"/>
      <c r="AP1423" s="222"/>
      <c r="AQ1423" s="222"/>
      <c r="AR1423" s="222"/>
      <c r="AS1423" s="222"/>
      <c r="AT1423" s="222"/>
      <c r="AU1423" s="222"/>
    </row>
    <row r="1424" spans="27:64" ht="12.95" customHeight="1">
      <c r="AA1424" s="222"/>
      <c r="AB1424" s="222"/>
      <c r="AC1424" s="222"/>
      <c r="AD1424" s="222"/>
      <c r="AE1424" s="222"/>
      <c r="AG1424" s="293"/>
      <c r="AN1424" s="222"/>
      <c r="AO1424" s="222"/>
      <c r="AP1424" s="222"/>
      <c r="AQ1424" s="222"/>
      <c r="AR1424" s="222"/>
      <c r="AS1424" s="222"/>
      <c r="AT1424" s="222"/>
      <c r="AU1424" s="222"/>
      <c r="AV1424" s="222"/>
    </row>
    <row r="1425" spans="27:64" ht="12.95" customHeight="1">
      <c r="AA1425" s="222"/>
      <c r="AB1425" s="222"/>
      <c r="AC1425" s="222"/>
      <c r="AD1425" s="222"/>
      <c r="AE1425" s="222"/>
      <c r="AG1425" s="293"/>
      <c r="AN1425" s="222"/>
      <c r="AO1425" s="222"/>
      <c r="AP1425" s="222"/>
      <c r="AQ1425" s="222"/>
      <c r="AR1425" s="222"/>
      <c r="AS1425" s="222"/>
      <c r="AT1425" s="222"/>
      <c r="AU1425" s="222"/>
      <c r="AV1425" s="222"/>
    </row>
    <row r="1426" spans="27:64" ht="12.95" customHeight="1">
      <c r="AA1426" s="222"/>
      <c r="AB1426" s="222"/>
      <c r="AC1426" s="222"/>
      <c r="AD1426" s="222"/>
      <c r="AE1426" s="222"/>
      <c r="AG1426" s="293"/>
      <c r="AN1426" s="222"/>
      <c r="AO1426" s="222"/>
      <c r="AP1426" s="222"/>
      <c r="AQ1426" s="222"/>
      <c r="AR1426" s="222"/>
      <c r="AS1426" s="222"/>
      <c r="AT1426" s="222"/>
      <c r="AU1426" s="222"/>
      <c r="AV1426" s="222"/>
    </row>
    <row r="1427" spans="27:64" ht="12.95" customHeight="1">
      <c r="AA1427" s="222"/>
      <c r="AB1427" s="222"/>
      <c r="AC1427" s="222"/>
      <c r="AD1427" s="222"/>
      <c r="AE1427" s="222"/>
      <c r="AG1427" s="293"/>
      <c r="AN1427" s="222"/>
      <c r="AO1427" s="222"/>
      <c r="AP1427" s="222"/>
      <c r="AQ1427" s="222"/>
      <c r="AR1427" s="222"/>
      <c r="AS1427" s="222"/>
      <c r="AT1427" s="222"/>
      <c r="AU1427" s="222"/>
      <c r="AV1427" s="222"/>
      <c r="AX1427" s="222"/>
    </row>
    <row r="1428" spans="27:64" ht="12.95" customHeight="1">
      <c r="AA1428" s="222"/>
      <c r="AB1428" s="222"/>
      <c r="AC1428" s="222"/>
      <c r="AD1428" s="222"/>
      <c r="AE1428" s="222"/>
      <c r="AG1428" s="293"/>
      <c r="AN1428" s="222"/>
      <c r="AO1428" s="222"/>
      <c r="AP1428" s="222"/>
      <c r="AQ1428" s="222"/>
      <c r="AR1428" s="222"/>
      <c r="AS1428" s="222"/>
      <c r="AT1428" s="222"/>
      <c r="AU1428" s="222"/>
      <c r="AV1428" s="222"/>
      <c r="AX1428" s="222"/>
    </row>
    <row r="1429" spans="27:64" ht="12.95" customHeight="1">
      <c r="AA1429" s="222"/>
      <c r="AB1429" s="222"/>
      <c r="AC1429" s="222"/>
      <c r="AD1429" s="222"/>
      <c r="AE1429" s="222"/>
      <c r="AG1429" s="293"/>
      <c r="AN1429" s="222"/>
      <c r="AO1429" s="222"/>
      <c r="AP1429" s="222"/>
      <c r="AQ1429" s="222"/>
      <c r="AR1429" s="222"/>
      <c r="AS1429" s="222"/>
      <c r="AT1429" s="222"/>
      <c r="AU1429" s="222"/>
      <c r="AV1429" s="222"/>
      <c r="AW1429" s="222"/>
      <c r="AX1429" s="222"/>
      <c r="AY1429" s="222"/>
      <c r="AZ1429" s="222"/>
      <c r="BA1429" s="222"/>
      <c r="BB1429" s="222"/>
      <c r="BC1429" s="222"/>
      <c r="BD1429" s="222"/>
      <c r="BE1429" s="222"/>
      <c r="BF1429" s="222"/>
      <c r="BG1429" s="222"/>
      <c r="BH1429" s="222"/>
      <c r="BI1429" s="222"/>
      <c r="BJ1429" s="222"/>
      <c r="BK1429" s="222"/>
      <c r="BL1429" s="222"/>
    </row>
    <row r="1430" spans="27:64" ht="12.95" customHeight="1">
      <c r="AA1430" s="222"/>
      <c r="AB1430" s="222"/>
      <c r="AC1430" s="222"/>
      <c r="AD1430" s="222"/>
      <c r="AE1430" s="222"/>
      <c r="AG1430" s="293"/>
      <c r="AN1430" s="222"/>
      <c r="AO1430" s="222"/>
      <c r="AP1430" s="222"/>
      <c r="AQ1430" s="222"/>
      <c r="AR1430" s="222"/>
      <c r="AS1430" s="222"/>
      <c r="AT1430" s="222"/>
      <c r="AU1430" s="222"/>
    </row>
    <row r="1431" spans="27:64" ht="12.95" customHeight="1">
      <c r="AA1431" s="222"/>
      <c r="AB1431" s="222"/>
      <c r="AC1431" s="222"/>
      <c r="AD1431" s="222"/>
      <c r="AE1431" s="222"/>
      <c r="AG1431" s="293"/>
      <c r="AN1431" s="222"/>
      <c r="AO1431" s="222"/>
      <c r="AP1431" s="222"/>
      <c r="AQ1431" s="222"/>
      <c r="AR1431" s="222"/>
      <c r="AS1431" s="222"/>
      <c r="AT1431" s="222"/>
      <c r="AU1431" s="222"/>
    </row>
    <row r="1432" spans="27:64" ht="12.95" customHeight="1">
      <c r="AA1432" s="222"/>
      <c r="AB1432" s="222"/>
      <c r="AC1432" s="222"/>
      <c r="AD1432" s="222"/>
      <c r="AE1432" s="222"/>
      <c r="AG1432" s="293"/>
      <c r="AN1432" s="222"/>
      <c r="AO1432" s="222"/>
      <c r="AP1432" s="222"/>
      <c r="AQ1432" s="222"/>
      <c r="AR1432" s="222"/>
      <c r="AS1432" s="222"/>
      <c r="AT1432" s="222"/>
      <c r="AU1432" s="222"/>
    </row>
    <row r="1433" spans="27:64" ht="12.95" customHeight="1">
      <c r="AA1433" s="222"/>
      <c r="AB1433" s="222"/>
      <c r="AC1433" s="222"/>
      <c r="AD1433" s="222"/>
      <c r="AE1433" s="222"/>
      <c r="AG1433" s="293"/>
      <c r="AN1433" s="222"/>
      <c r="AO1433" s="222"/>
      <c r="AP1433" s="222"/>
      <c r="AQ1433" s="222"/>
      <c r="AR1433" s="222"/>
      <c r="AS1433" s="222"/>
      <c r="AT1433" s="222"/>
      <c r="AU1433" s="222"/>
      <c r="AV1433" s="222"/>
      <c r="AW1433" s="222"/>
      <c r="AX1433" s="222"/>
      <c r="AY1433" s="222"/>
      <c r="AZ1433" s="222"/>
      <c r="BA1433" s="222"/>
      <c r="BB1433" s="222"/>
      <c r="BC1433" s="222"/>
      <c r="BD1433" s="222"/>
      <c r="BE1433" s="222"/>
      <c r="BF1433" s="222"/>
      <c r="BG1433" s="222"/>
      <c r="BH1433" s="222"/>
      <c r="BI1433" s="222"/>
      <c r="BJ1433" s="222"/>
      <c r="BK1433" s="222"/>
      <c r="BL1433" s="222"/>
    </row>
    <row r="1434" spans="27:64" ht="12.95" customHeight="1">
      <c r="AA1434" s="222"/>
      <c r="AB1434" s="222"/>
      <c r="AC1434" s="222"/>
      <c r="AD1434" s="222"/>
      <c r="AE1434" s="222"/>
      <c r="AG1434" s="293"/>
      <c r="AN1434" s="222"/>
      <c r="AO1434" s="222"/>
      <c r="AP1434" s="222"/>
      <c r="AQ1434" s="222"/>
      <c r="AR1434" s="222"/>
      <c r="AS1434" s="222"/>
      <c r="AT1434" s="222"/>
      <c r="AU1434" s="222"/>
      <c r="AV1434" s="222"/>
      <c r="AX1434" s="222"/>
    </row>
    <row r="1435" spans="27:64" ht="12.95" customHeight="1">
      <c r="AA1435" s="222"/>
      <c r="AB1435" s="222"/>
      <c r="AC1435" s="222"/>
      <c r="AD1435" s="222"/>
      <c r="AE1435" s="222"/>
      <c r="AG1435" s="293"/>
      <c r="AN1435" s="222"/>
      <c r="AO1435" s="222"/>
      <c r="AP1435" s="222"/>
      <c r="AQ1435" s="222"/>
      <c r="AR1435" s="222"/>
      <c r="AS1435" s="222"/>
      <c r="AT1435" s="222"/>
      <c r="AU1435" s="222"/>
      <c r="AV1435" s="222"/>
      <c r="AX1435" s="222"/>
      <c r="AY1435" s="222"/>
      <c r="AZ1435" s="222"/>
      <c r="BA1435" s="222"/>
      <c r="BB1435" s="222"/>
      <c r="BC1435" s="222"/>
      <c r="BD1435" s="222"/>
      <c r="BE1435" s="222"/>
      <c r="BF1435" s="222"/>
      <c r="BG1435" s="222"/>
      <c r="BH1435" s="222"/>
      <c r="BI1435" s="222"/>
      <c r="BJ1435" s="222"/>
      <c r="BK1435" s="222"/>
      <c r="BL1435" s="222"/>
    </row>
    <row r="1436" spans="27:64" ht="12.95" customHeight="1">
      <c r="AA1436" s="222"/>
      <c r="AB1436" s="222"/>
      <c r="AC1436" s="222"/>
      <c r="AD1436" s="222"/>
      <c r="AE1436" s="222"/>
      <c r="AG1436" s="293"/>
      <c r="AN1436" s="222"/>
      <c r="AO1436" s="222"/>
      <c r="AP1436" s="222"/>
      <c r="AQ1436" s="222"/>
      <c r="AR1436" s="222"/>
      <c r="AS1436" s="222"/>
      <c r="AT1436" s="222"/>
      <c r="AU1436" s="222"/>
      <c r="AV1436" s="222"/>
      <c r="AW1436" s="222"/>
      <c r="AX1436" s="222"/>
      <c r="AY1436" s="222"/>
      <c r="AZ1436" s="222"/>
      <c r="BA1436" s="222"/>
      <c r="BB1436" s="222"/>
      <c r="BC1436" s="222"/>
      <c r="BD1436" s="222"/>
      <c r="BE1436" s="222"/>
      <c r="BF1436" s="222"/>
      <c r="BG1436" s="222"/>
      <c r="BH1436" s="222"/>
      <c r="BI1436" s="222"/>
      <c r="BJ1436" s="222"/>
      <c r="BK1436" s="222"/>
      <c r="BL1436" s="222"/>
    </row>
    <row r="1437" spans="27:64" ht="12.95" customHeight="1">
      <c r="AA1437" s="222"/>
      <c r="AB1437" s="222"/>
      <c r="AC1437" s="222"/>
      <c r="AD1437" s="222"/>
      <c r="AE1437" s="222"/>
      <c r="AG1437" s="293"/>
      <c r="AN1437" s="222"/>
      <c r="AO1437" s="222"/>
      <c r="AP1437" s="222"/>
      <c r="AQ1437" s="222"/>
      <c r="AR1437" s="222"/>
      <c r="AS1437" s="222"/>
      <c r="AT1437" s="222"/>
      <c r="AU1437" s="222"/>
      <c r="AV1437" s="222"/>
      <c r="AW1437" s="222"/>
      <c r="AX1437" s="222"/>
      <c r="AY1437" s="222"/>
      <c r="AZ1437" s="222"/>
      <c r="BA1437" s="222"/>
      <c r="BB1437" s="222"/>
      <c r="BC1437" s="222"/>
      <c r="BD1437" s="222"/>
      <c r="BE1437" s="222"/>
      <c r="BF1437" s="222"/>
      <c r="BG1437" s="222"/>
      <c r="BH1437" s="222"/>
      <c r="BI1437" s="222"/>
      <c r="BJ1437" s="222"/>
      <c r="BK1437" s="222"/>
      <c r="BL1437" s="222"/>
    </row>
    <row r="1438" spans="27:64" ht="12.95" customHeight="1">
      <c r="AA1438" s="222"/>
      <c r="AB1438" s="222"/>
      <c r="AC1438" s="222"/>
      <c r="AD1438" s="222"/>
      <c r="AE1438" s="222"/>
      <c r="AG1438" s="293"/>
      <c r="AN1438" s="222"/>
      <c r="AO1438" s="222"/>
      <c r="AP1438" s="222"/>
      <c r="AQ1438" s="222"/>
      <c r="AR1438" s="222"/>
      <c r="AS1438" s="222"/>
      <c r="AT1438" s="222"/>
      <c r="AU1438" s="222"/>
      <c r="AV1438" s="222"/>
    </row>
    <row r="1439" spans="27:64" ht="12.95" customHeight="1">
      <c r="AA1439" s="222"/>
      <c r="AB1439" s="222"/>
      <c r="AC1439" s="222"/>
      <c r="AD1439" s="222"/>
      <c r="AE1439" s="222"/>
      <c r="AG1439" s="293"/>
      <c r="AN1439" s="222"/>
      <c r="AO1439" s="222"/>
      <c r="AP1439" s="222"/>
      <c r="AQ1439" s="222"/>
      <c r="AR1439" s="222"/>
      <c r="AS1439" s="222"/>
      <c r="AT1439" s="222"/>
      <c r="AU1439" s="222"/>
    </row>
    <row r="1440" spans="27:64" ht="12.95" customHeight="1">
      <c r="AA1440" s="222"/>
      <c r="AB1440" s="222"/>
      <c r="AC1440" s="222"/>
      <c r="AD1440" s="222"/>
      <c r="AE1440" s="222"/>
      <c r="AG1440" s="293"/>
      <c r="AN1440" s="222"/>
      <c r="AO1440" s="222"/>
      <c r="AP1440" s="222"/>
      <c r="AQ1440" s="222"/>
      <c r="AR1440" s="222"/>
      <c r="AS1440" s="222"/>
      <c r="AT1440" s="222"/>
      <c r="AU1440" s="222"/>
      <c r="AV1440" s="222"/>
      <c r="AX1440" s="222"/>
    </row>
    <row r="1441" spans="27:64" ht="12.95" customHeight="1">
      <c r="AA1441" s="222"/>
      <c r="AB1441" s="222"/>
      <c r="AC1441" s="222"/>
      <c r="AD1441" s="222"/>
      <c r="AE1441" s="222"/>
      <c r="AG1441" s="293"/>
      <c r="AN1441" s="222"/>
      <c r="AO1441" s="222"/>
      <c r="AP1441" s="222"/>
      <c r="AQ1441" s="222"/>
      <c r="AR1441" s="222"/>
      <c r="AS1441" s="222"/>
      <c r="AT1441" s="222"/>
      <c r="AU1441" s="222"/>
      <c r="AV1441" s="222"/>
      <c r="AX1441" s="222"/>
      <c r="AY1441" s="222"/>
      <c r="AZ1441" s="222"/>
      <c r="BA1441" s="222"/>
      <c r="BB1441" s="222"/>
      <c r="BC1441" s="222"/>
      <c r="BD1441" s="222"/>
      <c r="BE1441" s="222"/>
      <c r="BF1441" s="222"/>
      <c r="BG1441" s="222"/>
      <c r="BH1441" s="222"/>
      <c r="BI1441" s="222"/>
      <c r="BJ1441" s="222"/>
      <c r="BK1441" s="222"/>
      <c r="BL1441" s="222"/>
    </row>
    <row r="1442" spans="27:64" ht="12.95" customHeight="1">
      <c r="AA1442" s="222"/>
      <c r="AB1442" s="222"/>
      <c r="AC1442" s="222"/>
      <c r="AD1442" s="222"/>
      <c r="AE1442" s="222"/>
      <c r="AG1442" s="293"/>
      <c r="AN1442" s="222"/>
      <c r="AO1442" s="222"/>
      <c r="AP1442" s="222"/>
      <c r="AQ1442" s="222"/>
      <c r="AR1442" s="222"/>
      <c r="AS1442" s="222"/>
      <c r="AT1442" s="222"/>
      <c r="AU1442" s="222"/>
      <c r="AV1442" s="222"/>
      <c r="AW1442" s="222"/>
      <c r="AX1442" s="222"/>
      <c r="AY1442" s="222"/>
      <c r="AZ1442" s="222"/>
      <c r="BA1442" s="222"/>
      <c r="BB1442" s="222"/>
      <c r="BC1442" s="222"/>
      <c r="BD1442" s="222"/>
      <c r="BE1442" s="222"/>
      <c r="BF1442" s="222"/>
      <c r="BG1442" s="222"/>
      <c r="BH1442" s="222"/>
      <c r="BI1442" s="222"/>
      <c r="BJ1442" s="222"/>
      <c r="BK1442" s="222"/>
      <c r="BL1442" s="222"/>
    </row>
    <row r="1443" spans="27:64" ht="12.95" customHeight="1">
      <c r="AA1443" s="222"/>
      <c r="AB1443" s="222"/>
      <c r="AC1443" s="222"/>
      <c r="AD1443" s="222"/>
      <c r="AE1443" s="222"/>
      <c r="AG1443" s="293"/>
      <c r="AN1443" s="222"/>
      <c r="AO1443" s="222"/>
      <c r="AP1443" s="222"/>
      <c r="AQ1443" s="222"/>
      <c r="AR1443" s="222"/>
      <c r="AS1443" s="222"/>
      <c r="AT1443" s="222"/>
      <c r="AU1443" s="222"/>
      <c r="AV1443" s="222"/>
      <c r="AW1443" s="222"/>
      <c r="AX1443" s="222"/>
      <c r="AY1443" s="222"/>
      <c r="AZ1443" s="222"/>
      <c r="BA1443" s="222"/>
      <c r="BB1443" s="222"/>
      <c r="BC1443" s="222"/>
      <c r="BD1443" s="222"/>
      <c r="BE1443" s="222"/>
      <c r="BF1443" s="222"/>
      <c r="BG1443" s="222"/>
      <c r="BH1443" s="222"/>
      <c r="BI1443" s="222"/>
      <c r="BJ1443" s="222"/>
      <c r="BK1443" s="222"/>
      <c r="BL1443" s="222"/>
    </row>
    <row r="1444" spans="27:64" ht="12.95" customHeight="1">
      <c r="AA1444" s="222"/>
      <c r="AB1444" s="222"/>
      <c r="AC1444" s="222"/>
      <c r="AD1444" s="222"/>
      <c r="AE1444" s="222"/>
      <c r="AG1444" s="293"/>
      <c r="AN1444" s="222"/>
      <c r="AO1444" s="222"/>
      <c r="AP1444" s="222"/>
      <c r="AQ1444" s="222"/>
      <c r="AR1444" s="222"/>
      <c r="AS1444" s="222"/>
      <c r="AT1444" s="222"/>
      <c r="AU1444" s="222"/>
    </row>
    <row r="1445" spans="27:64" ht="12.95" customHeight="1">
      <c r="AA1445" s="222"/>
      <c r="AB1445" s="222"/>
      <c r="AC1445" s="222"/>
      <c r="AD1445" s="222"/>
      <c r="AE1445" s="222"/>
      <c r="AG1445" s="293"/>
      <c r="AN1445" s="222"/>
      <c r="AO1445" s="222"/>
      <c r="AP1445" s="222"/>
      <c r="AQ1445" s="222"/>
      <c r="AR1445" s="222"/>
      <c r="AS1445" s="222"/>
      <c r="AT1445" s="222"/>
      <c r="AU1445" s="222"/>
    </row>
    <row r="1446" spans="27:64" ht="12.95" customHeight="1">
      <c r="AA1446" s="222"/>
      <c r="AB1446" s="222"/>
      <c r="AC1446" s="222"/>
      <c r="AD1446" s="222"/>
      <c r="AE1446" s="222"/>
      <c r="AG1446" s="293"/>
      <c r="AN1446" s="222"/>
      <c r="AO1446" s="222"/>
      <c r="AP1446" s="222"/>
      <c r="AQ1446" s="222"/>
      <c r="AR1446" s="222"/>
      <c r="AS1446" s="222"/>
      <c r="AT1446" s="222"/>
      <c r="AU1446" s="222"/>
      <c r="AV1446" s="222"/>
      <c r="AX1446" s="222"/>
      <c r="AY1446" s="222"/>
      <c r="AZ1446" s="222"/>
      <c r="BA1446" s="222"/>
      <c r="BB1446" s="222"/>
      <c r="BC1446" s="222"/>
      <c r="BD1446" s="222"/>
      <c r="BE1446" s="222"/>
      <c r="BF1446" s="222"/>
      <c r="BG1446" s="222"/>
      <c r="BH1446" s="222"/>
      <c r="BI1446" s="222"/>
      <c r="BJ1446" s="222"/>
      <c r="BK1446" s="222"/>
      <c r="BL1446" s="222"/>
    </row>
    <row r="1447" spans="27:64" ht="12.95" customHeight="1">
      <c r="AA1447" s="222"/>
      <c r="AB1447" s="222"/>
      <c r="AC1447" s="222"/>
      <c r="AD1447" s="222"/>
      <c r="AE1447" s="222"/>
      <c r="AG1447" s="293"/>
      <c r="AN1447" s="222"/>
      <c r="AO1447" s="222"/>
      <c r="AP1447" s="222"/>
      <c r="AQ1447" s="222"/>
      <c r="AR1447" s="222"/>
      <c r="AS1447" s="222"/>
      <c r="AT1447" s="222"/>
      <c r="AU1447" s="222"/>
      <c r="AV1447" s="222"/>
      <c r="AW1447" s="222"/>
      <c r="AX1447" s="222"/>
      <c r="AY1447" s="222"/>
      <c r="AZ1447" s="222"/>
      <c r="BA1447" s="222"/>
      <c r="BB1447" s="222"/>
      <c r="BC1447" s="222"/>
      <c r="BD1447" s="222"/>
      <c r="BE1447" s="222"/>
      <c r="BF1447" s="222"/>
      <c r="BG1447" s="222"/>
      <c r="BH1447" s="222"/>
      <c r="BI1447" s="222"/>
      <c r="BJ1447" s="222"/>
      <c r="BK1447" s="222"/>
      <c r="BL1447" s="222"/>
    </row>
    <row r="1448" spans="27:64" ht="12.95" customHeight="1">
      <c r="AA1448" s="222"/>
      <c r="AB1448" s="222"/>
      <c r="AC1448" s="222"/>
      <c r="AD1448" s="222"/>
      <c r="AE1448" s="222"/>
      <c r="AG1448" s="293"/>
      <c r="AN1448" s="222"/>
      <c r="AO1448" s="222"/>
      <c r="AP1448" s="222"/>
      <c r="AQ1448" s="222"/>
      <c r="AR1448" s="222"/>
      <c r="AS1448" s="222"/>
      <c r="AT1448" s="222"/>
      <c r="AU1448" s="222"/>
      <c r="AV1448" s="222"/>
      <c r="AW1448" s="222"/>
      <c r="AX1448" s="222"/>
      <c r="AY1448" s="222"/>
      <c r="AZ1448" s="222"/>
      <c r="BA1448" s="222"/>
      <c r="BB1448" s="222"/>
      <c r="BC1448" s="222"/>
      <c r="BD1448" s="222"/>
      <c r="BE1448" s="222"/>
      <c r="BF1448" s="222"/>
      <c r="BG1448" s="222"/>
      <c r="BH1448" s="222"/>
      <c r="BI1448" s="222"/>
      <c r="BJ1448" s="222"/>
      <c r="BK1448" s="222"/>
      <c r="BL1448" s="222"/>
    </row>
    <row r="1449" spans="27:64" ht="12.95" customHeight="1">
      <c r="AA1449" s="222"/>
      <c r="AB1449" s="222"/>
      <c r="AC1449" s="222"/>
      <c r="AD1449" s="222"/>
      <c r="AE1449" s="222"/>
      <c r="AG1449" s="293"/>
      <c r="AN1449" s="222"/>
      <c r="AO1449" s="222"/>
      <c r="AP1449" s="222"/>
      <c r="AQ1449" s="222"/>
      <c r="AR1449" s="222"/>
      <c r="AS1449" s="222"/>
      <c r="AT1449" s="222"/>
      <c r="AU1449" s="222"/>
    </row>
    <row r="1450" spans="27:64" ht="12.95" customHeight="1">
      <c r="AA1450" s="222"/>
      <c r="AB1450" s="222"/>
      <c r="AC1450" s="222"/>
      <c r="AD1450" s="222"/>
      <c r="AE1450" s="222"/>
      <c r="AG1450" s="293"/>
      <c r="AN1450" s="222"/>
      <c r="AO1450" s="222"/>
      <c r="AP1450" s="222"/>
      <c r="AQ1450" s="222"/>
      <c r="AR1450" s="222"/>
      <c r="AS1450" s="222"/>
      <c r="AT1450" s="222"/>
      <c r="AU1450" s="222"/>
      <c r="AV1450" s="222"/>
      <c r="AW1450" s="222"/>
      <c r="AX1450" s="222"/>
      <c r="AY1450" s="222"/>
      <c r="AZ1450" s="222"/>
      <c r="BA1450" s="222"/>
      <c r="BB1450" s="222"/>
      <c r="BC1450" s="222"/>
      <c r="BD1450" s="222"/>
      <c r="BE1450" s="222"/>
      <c r="BF1450" s="222"/>
      <c r="BG1450" s="222"/>
      <c r="BH1450" s="222"/>
      <c r="BI1450" s="222"/>
      <c r="BJ1450" s="222"/>
      <c r="BK1450" s="222"/>
      <c r="BL1450" s="222"/>
    </row>
    <row r="1451" spans="27:64" ht="12.95" customHeight="1">
      <c r="AA1451" s="222"/>
      <c r="AB1451" s="222"/>
      <c r="AC1451" s="222"/>
      <c r="AD1451" s="222"/>
      <c r="AE1451" s="222"/>
      <c r="AG1451" s="293"/>
      <c r="AN1451" s="222"/>
      <c r="AO1451" s="222"/>
      <c r="AP1451" s="222"/>
      <c r="AQ1451" s="222"/>
      <c r="AR1451" s="222"/>
      <c r="AS1451" s="222"/>
      <c r="AT1451" s="222"/>
      <c r="AU1451" s="222"/>
      <c r="AV1451" s="222"/>
    </row>
    <row r="1452" spans="27:64" ht="12.95" customHeight="1">
      <c r="AA1452" s="222"/>
      <c r="AB1452" s="222"/>
      <c r="AC1452" s="222"/>
      <c r="AD1452" s="222"/>
      <c r="AE1452" s="222"/>
      <c r="AG1452" s="293"/>
      <c r="AN1452" s="222"/>
      <c r="AO1452" s="222"/>
      <c r="AP1452" s="222"/>
      <c r="AQ1452" s="222"/>
      <c r="AR1452" s="222"/>
      <c r="AS1452" s="222"/>
      <c r="AT1452" s="222"/>
      <c r="AU1452" s="222"/>
      <c r="AV1452" s="222"/>
    </row>
    <row r="1453" spans="27:64" ht="12.95" customHeight="1">
      <c r="AA1453" s="222"/>
      <c r="AB1453" s="222"/>
      <c r="AC1453" s="222"/>
      <c r="AD1453" s="222"/>
      <c r="AE1453" s="222"/>
      <c r="AG1453" s="293"/>
      <c r="AN1453" s="222"/>
      <c r="AO1453" s="222"/>
      <c r="AP1453" s="222"/>
      <c r="AQ1453" s="222"/>
      <c r="AR1453" s="222"/>
      <c r="AS1453" s="222"/>
      <c r="AT1453" s="222"/>
      <c r="AU1453" s="222"/>
      <c r="AV1453" s="222"/>
    </row>
    <row r="1454" spans="27:64" ht="12.95" customHeight="1">
      <c r="AA1454" s="222"/>
      <c r="AB1454" s="222"/>
      <c r="AC1454" s="222"/>
      <c r="AD1454" s="222"/>
      <c r="AE1454" s="222"/>
      <c r="AG1454" s="293"/>
      <c r="AN1454" s="222"/>
      <c r="AO1454" s="222"/>
      <c r="AP1454" s="222"/>
      <c r="AQ1454" s="222"/>
      <c r="AR1454" s="222"/>
      <c r="AS1454" s="222"/>
      <c r="AT1454" s="222"/>
      <c r="AU1454" s="222"/>
      <c r="AV1454" s="222"/>
      <c r="AW1454" s="222"/>
      <c r="AX1454" s="222"/>
      <c r="AY1454" s="222"/>
      <c r="AZ1454" s="222"/>
      <c r="BA1454" s="222"/>
      <c r="BB1454" s="222"/>
      <c r="BC1454" s="222"/>
      <c r="BD1454" s="222"/>
      <c r="BE1454" s="222"/>
      <c r="BF1454" s="222"/>
      <c r="BG1454" s="222"/>
      <c r="BH1454" s="222"/>
      <c r="BI1454" s="222"/>
      <c r="BJ1454" s="222"/>
      <c r="BK1454" s="222"/>
      <c r="BL1454" s="222"/>
    </row>
    <row r="1455" spans="27:64" ht="12.95" customHeight="1">
      <c r="AA1455" s="222"/>
      <c r="AB1455" s="222"/>
      <c r="AC1455" s="222"/>
      <c r="AD1455" s="222"/>
      <c r="AE1455" s="222"/>
      <c r="AG1455" s="293"/>
      <c r="AN1455" s="222"/>
      <c r="AO1455" s="222"/>
      <c r="AP1455" s="222"/>
      <c r="AQ1455" s="222"/>
      <c r="AR1455" s="222"/>
      <c r="AS1455" s="222"/>
      <c r="AT1455" s="222"/>
      <c r="AU1455" s="222"/>
      <c r="AV1455" s="222"/>
      <c r="AW1455" s="222"/>
      <c r="AX1455" s="222"/>
      <c r="AY1455" s="222"/>
      <c r="AZ1455" s="222"/>
      <c r="BA1455" s="222"/>
      <c r="BB1455" s="222"/>
      <c r="BC1455" s="222"/>
      <c r="BD1455" s="222"/>
      <c r="BE1455" s="222"/>
      <c r="BF1455" s="222"/>
      <c r="BG1455" s="222"/>
      <c r="BH1455" s="222"/>
      <c r="BI1455" s="222"/>
      <c r="BJ1455" s="222"/>
      <c r="BK1455" s="222"/>
      <c r="BL1455" s="222"/>
    </row>
    <row r="1456" spans="27:64" ht="12.95" customHeight="1">
      <c r="AA1456" s="222"/>
      <c r="AB1456" s="222"/>
      <c r="AC1456" s="222"/>
      <c r="AD1456" s="222"/>
      <c r="AE1456" s="222"/>
      <c r="AG1456" s="293"/>
      <c r="AN1456" s="222"/>
      <c r="AO1456" s="222"/>
      <c r="AP1456" s="222"/>
      <c r="AQ1456" s="222"/>
      <c r="AR1456" s="222"/>
      <c r="AS1456" s="222"/>
      <c r="AT1456" s="222"/>
      <c r="AU1456" s="222"/>
    </row>
    <row r="1457" spans="27:64" ht="12.95" customHeight="1">
      <c r="AA1457" s="222"/>
      <c r="AB1457" s="222"/>
      <c r="AC1457" s="222"/>
      <c r="AD1457" s="222"/>
      <c r="AE1457" s="222"/>
      <c r="AG1457" s="293"/>
      <c r="AN1457" s="222"/>
      <c r="AO1457" s="222"/>
      <c r="AP1457" s="222"/>
      <c r="AQ1457" s="222"/>
      <c r="AR1457" s="222"/>
      <c r="AS1457" s="222"/>
      <c r="AT1457" s="222"/>
      <c r="AU1457" s="222"/>
      <c r="AV1457" s="222"/>
      <c r="AW1457" s="222"/>
      <c r="AX1457" s="222"/>
      <c r="AY1457" s="222"/>
      <c r="AZ1457" s="222"/>
      <c r="BA1457" s="222"/>
      <c r="BB1457" s="222"/>
      <c r="BC1457" s="222"/>
      <c r="BD1457" s="222"/>
      <c r="BE1457" s="222"/>
      <c r="BF1457" s="222"/>
      <c r="BG1457" s="222"/>
      <c r="BH1457" s="222"/>
      <c r="BI1457" s="222"/>
      <c r="BJ1457" s="222"/>
      <c r="BK1457" s="222"/>
      <c r="BL1457" s="222"/>
    </row>
    <row r="1458" spans="27:64" ht="12.95" customHeight="1">
      <c r="AA1458" s="222"/>
      <c r="AB1458" s="222"/>
      <c r="AC1458" s="222"/>
      <c r="AD1458" s="222"/>
      <c r="AE1458" s="222"/>
      <c r="AG1458" s="293"/>
      <c r="AN1458" s="222"/>
      <c r="AO1458" s="222"/>
      <c r="AP1458" s="222"/>
      <c r="AQ1458" s="222"/>
      <c r="AR1458" s="222"/>
      <c r="AS1458" s="222"/>
      <c r="AT1458" s="222"/>
      <c r="AU1458" s="222"/>
      <c r="AV1458" s="222"/>
    </row>
    <row r="1459" spans="27:64" ht="12.95" customHeight="1">
      <c r="AA1459" s="222"/>
      <c r="AB1459" s="222"/>
      <c r="AC1459" s="222"/>
      <c r="AD1459" s="222"/>
      <c r="AE1459" s="222"/>
      <c r="AG1459" s="293"/>
      <c r="AN1459" s="222"/>
      <c r="AO1459" s="222"/>
      <c r="AP1459" s="222"/>
      <c r="AQ1459" s="222"/>
      <c r="AR1459" s="222"/>
      <c r="AS1459" s="222"/>
      <c r="AT1459" s="222"/>
      <c r="AU1459" s="222"/>
      <c r="AV1459" s="222"/>
    </row>
    <row r="1460" spans="27:64" ht="12.95" customHeight="1">
      <c r="AA1460" s="222"/>
      <c r="AB1460" s="222"/>
      <c r="AC1460" s="222"/>
      <c r="AD1460" s="222"/>
      <c r="AE1460" s="222"/>
      <c r="AG1460" s="293"/>
      <c r="AN1460" s="222"/>
      <c r="AO1460" s="222"/>
      <c r="AP1460" s="222"/>
      <c r="AQ1460" s="222"/>
      <c r="AR1460" s="222"/>
      <c r="AS1460" s="222"/>
      <c r="AT1460" s="222"/>
      <c r="AU1460" s="222"/>
    </row>
    <row r="1461" spans="27:64" ht="12.95" customHeight="1">
      <c r="AA1461" s="222"/>
      <c r="AB1461" s="222"/>
      <c r="AC1461" s="222"/>
      <c r="AD1461" s="222"/>
      <c r="AE1461" s="222"/>
      <c r="AG1461" s="293"/>
      <c r="AN1461" s="222"/>
      <c r="AO1461" s="222"/>
      <c r="AP1461" s="222"/>
      <c r="AQ1461" s="222"/>
      <c r="AR1461" s="222"/>
      <c r="AS1461" s="222"/>
      <c r="AT1461" s="222"/>
      <c r="AU1461" s="222"/>
      <c r="AV1461" s="222"/>
      <c r="AX1461" s="222"/>
      <c r="AY1461" s="222"/>
      <c r="AZ1461" s="222"/>
      <c r="BA1461" s="222"/>
      <c r="BB1461" s="222"/>
      <c r="BC1461" s="222"/>
      <c r="BD1461" s="222"/>
      <c r="BE1461" s="222"/>
      <c r="BF1461" s="222"/>
      <c r="BG1461" s="222"/>
      <c r="BH1461" s="222"/>
      <c r="BI1461" s="222"/>
      <c r="BJ1461" s="222"/>
      <c r="BK1461" s="222"/>
      <c r="BL1461" s="222"/>
    </row>
    <row r="1462" spans="27:64" ht="12.95" customHeight="1">
      <c r="AA1462" s="222"/>
      <c r="AB1462" s="222"/>
      <c r="AC1462" s="222"/>
      <c r="AD1462" s="222"/>
      <c r="AE1462" s="222"/>
      <c r="AG1462" s="293"/>
      <c r="AN1462" s="222"/>
      <c r="AO1462" s="222"/>
      <c r="AP1462" s="222"/>
      <c r="AQ1462" s="222"/>
      <c r="AR1462" s="222"/>
      <c r="AS1462" s="222"/>
      <c r="AT1462" s="222"/>
      <c r="AU1462" s="222"/>
      <c r="AV1462" s="222"/>
      <c r="AX1462" s="222"/>
    </row>
    <row r="1463" spans="27:64" ht="12.95" customHeight="1">
      <c r="AA1463" s="222"/>
      <c r="AB1463" s="222"/>
      <c r="AC1463" s="222"/>
      <c r="AD1463" s="222"/>
      <c r="AE1463" s="222"/>
      <c r="AG1463" s="293"/>
      <c r="AN1463" s="222"/>
      <c r="AO1463" s="222"/>
      <c r="AP1463" s="222"/>
      <c r="AQ1463" s="222"/>
      <c r="AR1463" s="222"/>
      <c r="AS1463" s="222"/>
      <c r="AT1463" s="222"/>
      <c r="AU1463" s="222"/>
      <c r="AV1463" s="222"/>
      <c r="AX1463" s="222"/>
    </row>
    <row r="1464" spans="27:64" ht="12.95" customHeight="1">
      <c r="AA1464" s="222"/>
      <c r="AB1464" s="222"/>
      <c r="AC1464" s="222"/>
      <c r="AD1464" s="222"/>
      <c r="AE1464" s="222"/>
      <c r="AG1464" s="293"/>
      <c r="AN1464" s="222"/>
      <c r="AO1464" s="222"/>
      <c r="AP1464" s="222"/>
      <c r="AQ1464" s="222"/>
      <c r="AR1464" s="222"/>
      <c r="AS1464" s="222"/>
      <c r="AT1464" s="222"/>
      <c r="AU1464" s="222"/>
      <c r="AV1464" s="222"/>
      <c r="AW1464" s="222"/>
      <c r="AX1464" s="222"/>
      <c r="AY1464" s="222"/>
      <c r="AZ1464" s="222"/>
      <c r="BA1464" s="222"/>
      <c r="BB1464" s="222"/>
      <c r="BC1464" s="222"/>
      <c r="BD1464" s="222"/>
      <c r="BE1464" s="222"/>
      <c r="BF1464" s="222"/>
      <c r="BG1464" s="222"/>
      <c r="BH1464" s="222"/>
      <c r="BI1464" s="222"/>
      <c r="BJ1464" s="222"/>
      <c r="BK1464" s="222"/>
      <c r="BL1464" s="222"/>
    </row>
    <row r="1465" spans="27:64" ht="12.95" customHeight="1">
      <c r="AA1465" s="222"/>
      <c r="AB1465" s="222"/>
      <c r="AC1465" s="222"/>
      <c r="AD1465" s="222"/>
      <c r="AE1465" s="222"/>
      <c r="AG1465" s="293"/>
      <c r="AN1465" s="222"/>
      <c r="AO1465" s="222"/>
      <c r="AP1465" s="222"/>
      <c r="AQ1465" s="222"/>
      <c r="AR1465" s="222"/>
      <c r="AS1465" s="222"/>
      <c r="AT1465" s="222"/>
      <c r="AU1465" s="222"/>
      <c r="AV1465" s="222"/>
      <c r="AW1465" s="222"/>
      <c r="AX1465" s="222"/>
      <c r="AY1465" s="222"/>
      <c r="AZ1465" s="222"/>
      <c r="BA1465" s="222"/>
      <c r="BB1465" s="222"/>
      <c r="BC1465" s="222"/>
      <c r="BD1465" s="222"/>
      <c r="BE1465" s="222"/>
      <c r="BF1465" s="222"/>
      <c r="BG1465" s="222"/>
      <c r="BH1465" s="222"/>
      <c r="BI1465" s="222"/>
      <c r="BJ1465" s="222"/>
      <c r="BK1465" s="222"/>
      <c r="BL1465" s="222"/>
    </row>
    <row r="1466" spans="27:64" ht="12.95" customHeight="1">
      <c r="AA1466" s="222"/>
      <c r="AB1466" s="222"/>
      <c r="AC1466" s="222"/>
      <c r="AD1466" s="222"/>
      <c r="AE1466" s="222"/>
      <c r="AG1466" s="293"/>
      <c r="AN1466" s="222"/>
      <c r="AO1466" s="222"/>
      <c r="AP1466" s="222"/>
      <c r="AQ1466" s="222"/>
      <c r="AR1466" s="222"/>
      <c r="AS1466" s="222"/>
      <c r="AT1466" s="222"/>
      <c r="AU1466" s="222"/>
      <c r="AV1466" s="222"/>
      <c r="AW1466" s="222"/>
      <c r="AX1466" s="222"/>
      <c r="AY1466" s="222"/>
      <c r="AZ1466" s="222"/>
      <c r="BA1466" s="222"/>
      <c r="BB1466" s="222"/>
      <c r="BC1466" s="222"/>
      <c r="BD1466" s="222"/>
      <c r="BE1466" s="222"/>
      <c r="BF1466" s="222"/>
      <c r="BG1466" s="222"/>
      <c r="BH1466" s="222"/>
      <c r="BI1466" s="222"/>
      <c r="BJ1466" s="222"/>
      <c r="BK1466" s="222"/>
      <c r="BL1466" s="222"/>
    </row>
    <row r="1467" spans="27:64" ht="12.95" customHeight="1">
      <c r="AA1467" s="222"/>
      <c r="AB1467" s="222"/>
      <c r="AC1467" s="222"/>
      <c r="AD1467" s="222"/>
      <c r="AE1467" s="222"/>
      <c r="AG1467" s="293"/>
      <c r="AN1467" s="222"/>
      <c r="AO1467" s="222"/>
      <c r="AP1467" s="222"/>
      <c r="AQ1467" s="222"/>
      <c r="AR1467" s="222"/>
      <c r="AS1467" s="222"/>
      <c r="AT1467" s="222"/>
      <c r="AU1467" s="222"/>
      <c r="AV1467" s="222"/>
      <c r="AW1467" s="222"/>
      <c r="AX1467" s="222"/>
      <c r="AY1467" s="222"/>
      <c r="AZ1467" s="222"/>
      <c r="BA1467" s="222"/>
      <c r="BB1467" s="222"/>
      <c r="BC1467" s="222"/>
      <c r="BD1467" s="222"/>
      <c r="BE1467" s="222"/>
      <c r="BF1467" s="222"/>
      <c r="BG1467" s="222"/>
      <c r="BH1467" s="222"/>
      <c r="BI1467" s="222"/>
      <c r="BJ1467" s="222"/>
      <c r="BK1467" s="222"/>
      <c r="BL1467" s="222"/>
    </row>
    <row r="1468" spans="27:64" ht="12.95" customHeight="1">
      <c r="AA1468" s="222"/>
      <c r="AB1468" s="222"/>
      <c r="AC1468" s="222"/>
      <c r="AD1468" s="222"/>
      <c r="AE1468" s="222"/>
      <c r="AG1468" s="293"/>
      <c r="AN1468" s="222"/>
      <c r="AO1468" s="222"/>
      <c r="AP1468" s="222"/>
      <c r="AQ1468" s="222"/>
      <c r="AR1468" s="222"/>
      <c r="AS1468" s="222"/>
      <c r="AT1468" s="222"/>
      <c r="AU1468" s="222"/>
      <c r="AV1468" s="222"/>
    </row>
    <row r="1469" spans="27:64" ht="12.95" customHeight="1">
      <c r="AA1469" s="222"/>
      <c r="AB1469" s="222"/>
      <c r="AC1469" s="222"/>
      <c r="AD1469" s="222"/>
      <c r="AE1469" s="222"/>
      <c r="AG1469" s="293"/>
      <c r="AN1469" s="222"/>
      <c r="AO1469" s="222"/>
      <c r="AP1469" s="222"/>
      <c r="AQ1469" s="222"/>
      <c r="AR1469" s="222"/>
      <c r="AS1469" s="222"/>
      <c r="AT1469" s="222"/>
      <c r="AU1469" s="222"/>
    </row>
    <row r="1470" spans="27:64" ht="12.95" customHeight="1">
      <c r="AA1470" s="222"/>
      <c r="AB1470" s="222"/>
      <c r="AC1470" s="222"/>
      <c r="AD1470" s="222"/>
      <c r="AE1470" s="222"/>
      <c r="AG1470" s="293"/>
      <c r="AN1470" s="222"/>
      <c r="AO1470" s="222"/>
      <c r="AP1470" s="222"/>
      <c r="AQ1470" s="222"/>
      <c r="AR1470" s="222"/>
      <c r="AS1470" s="222"/>
      <c r="AT1470" s="222"/>
      <c r="AU1470" s="222"/>
    </row>
    <row r="1471" spans="27:64" ht="12.95" customHeight="1">
      <c r="AA1471" s="222"/>
      <c r="AB1471" s="222"/>
      <c r="AC1471" s="222"/>
      <c r="AD1471" s="222"/>
      <c r="AE1471" s="222"/>
      <c r="AG1471" s="293"/>
      <c r="AN1471" s="222"/>
      <c r="AO1471" s="222"/>
      <c r="AP1471" s="222"/>
      <c r="AQ1471" s="222"/>
      <c r="AR1471" s="222"/>
      <c r="AS1471" s="222"/>
      <c r="AT1471" s="222"/>
      <c r="AU1471" s="222"/>
      <c r="AV1471" s="222"/>
    </row>
    <row r="1472" spans="27:64" ht="12.95" customHeight="1">
      <c r="AA1472" s="222"/>
      <c r="AB1472" s="222"/>
      <c r="AC1472" s="222"/>
      <c r="AD1472" s="222"/>
      <c r="AE1472" s="222"/>
      <c r="AG1472" s="293"/>
      <c r="AN1472" s="222"/>
      <c r="AO1472" s="222"/>
      <c r="AP1472" s="222"/>
      <c r="AQ1472" s="222"/>
      <c r="AR1472" s="222"/>
      <c r="AS1472" s="222"/>
      <c r="AT1472" s="222"/>
      <c r="AU1472" s="222"/>
      <c r="AV1472" s="222"/>
      <c r="AW1472" s="222"/>
      <c r="AX1472" s="222"/>
      <c r="AY1472" s="222"/>
      <c r="AZ1472" s="222"/>
      <c r="BA1472" s="222"/>
      <c r="BB1472" s="222"/>
      <c r="BC1472" s="222"/>
      <c r="BD1472" s="222"/>
      <c r="BE1472" s="222"/>
      <c r="BF1472" s="222"/>
      <c r="BG1472" s="222"/>
      <c r="BH1472" s="222"/>
      <c r="BI1472" s="222"/>
      <c r="BJ1472" s="222"/>
      <c r="BK1472" s="222"/>
      <c r="BL1472" s="222"/>
    </row>
    <row r="1473" spans="27:64" ht="12.95" customHeight="1">
      <c r="AA1473" s="222"/>
      <c r="AB1473" s="222"/>
      <c r="AC1473" s="222"/>
      <c r="AD1473" s="222"/>
      <c r="AE1473" s="222"/>
      <c r="AG1473" s="293"/>
      <c r="AN1473" s="222"/>
      <c r="AO1473" s="222"/>
      <c r="AP1473" s="222"/>
      <c r="AQ1473" s="222"/>
      <c r="AR1473" s="222"/>
      <c r="AS1473" s="222"/>
      <c r="AT1473" s="222"/>
      <c r="AU1473" s="222"/>
      <c r="AV1473" s="222"/>
      <c r="AW1473" s="222"/>
      <c r="AX1473" s="222"/>
      <c r="AY1473" s="222"/>
      <c r="AZ1473" s="222"/>
      <c r="BA1473" s="222"/>
      <c r="BB1473" s="222"/>
      <c r="BC1473" s="222"/>
      <c r="BD1473" s="222"/>
      <c r="BE1473" s="222"/>
      <c r="BF1473" s="222"/>
      <c r="BG1473" s="222"/>
      <c r="BH1473" s="222"/>
      <c r="BI1473" s="222"/>
      <c r="BJ1473" s="222"/>
      <c r="BK1473" s="222"/>
      <c r="BL1473" s="222"/>
    </row>
    <row r="1474" spans="27:64" ht="12.95" customHeight="1">
      <c r="AA1474" s="222"/>
      <c r="AB1474" s="222"/>
      <c r="AC1474" s="222"/>
      <c r="AD1474" s="222"/>
      <c r="AE1474" s="222"/>
      <c r="AG1474" s="293"/>
      <c r="AN1474" s="222"/>
      <c r="AO1474" s="222"/>
      <c r="AP1474" s="222"/>
      <c r="AQ1474" s="222"/>
      <c r="AR1474" s="222"/>
      <c r="AS1474" s="222"/>
      <c r="AT1474" s="222"/>
      <c r="AU1474" s="222"/>
    </row>
    <row r="1475" spans="27:64" ht="12.95" customHeight="1">
      <c r="AA1475" s="222"/>
      <c r="AB1475" s="222"/>
      <c r="AC1475" s="222"/>
      <c r="AD1475" s="222"/>
      <c r="AE1475" s="222"/>
      <c r="AG1475" s="293"/>
      <c r="AN1475" s="222"/>
      <c r="AO1475" s="222"/>
      <c r="AP1475" s="222"/>
      <c r="AQ1475" s="222"/>
      <c r="AR1475" s="222"/>
      <c r="AS1475" s="222"/>
      <c r="AT1475" s="222"/>
      <c r="AU1475" s="222"/>
      <c r="AV1475" s="222"/>
      <c r="AX1475" s="222"/>
    </row>
    <row r="1476" spans="27:64" ht="12.95" customHeight="1">
      <c r="AA1476" s="222"/>
      <c r="AB1476" s="222"/>
      <c r="AC1476" s="222"/>
      <c r="AD1476" s="222"/>
      <c r="AE1476" s="222"/>
      <c r="AG1476" s="293"/>
      <c r="AN1476" s="222"/>
      <c r="AO1476" s="222"/>
      <c r="AP1476" s="222"/>
      <c r="AQ1476" s="222"/>
      <c r="AR1476" s="222"/>
      <c r="AS1476" s="222"/>
      <c r="AT1476" s="222"/>
      <c r="AU1476" s="222"/>
      <c r="AV1476" s="222"/>
    </row>
    <row r="1477" spans="27:64" ht="12.95" customHeight="1">
      <c r="AA1477" s="222"/>
      <c r="AB1477" s="222"/>
      <c r="AC1477" s="222"/>
      <c r="AD1477" s="222"/>
      <c r="AE1477" s="222"/>
      <c r="AG1477" s="293"/>
      <c r="AN1477" s="222"/>
      <c r="AO1477" s="222"/>
      <c r="AP1477" s="222"/>
      <c r="AQ1477" s="222"/>
      <c r="AR1477" s="222"/>
      <c r="AS1477" s="222"/>
      <c r="AT1477" s="222"/>
      <c r="AU1477" s="222"/>
    </row>
    <row r="1478" spans="27:64" ht="12.95" customHeight="1">
      <c r="AA1478" s="222"/>
      <c r="AB1478" s="222"/>
      <c r="AC1478" s="222"/>
      <c r="AD1478" s="222"/>
      <c r="AE1478" s="222"/>
      <c r="AG1478" s="293"/>
      <c r="AN1478" s="222"/>
      <c r="AO1478" s="222"/>
      <c r="AP1478" s="222"/>
      <c r="AQ1478" s="222"/>
      <c r="AR1478" s="222"/>
      <c r="AS1478" s="222"/>
      <c r="AT1478" s="222"/>
      <c r="AU1478" s="222"/>
    </row>
    <row r="1479" spans="27:64" ht="12.95" customHeight="1">
      <c r="AA1479" s="222"/>
      <c r="AB1479" s="222"/>
      <c r="AC1479" s="222"/>
      <c r="AD1479" s="222"/>
      <c r="AE1479" s="222"/>
      <c r="AG1479" s="293"/>
      <c r="AN1479" s="222"/>
      <c r="AO1479" s="222"/>
      <c r="AP1479" s="222"/>
      <c r="AQ1479" s="222"/>
      <c r="AR1479" s="222"/>
      <c r="AS1479" s="222"/>
      <c r="AT1479" s="222"/>
      <c r="AU1479" s="222"/>
    </row>
    <row r="1480" spans="27:64" ht="12.95" customHeight="1">
      <c r="AA1480" s="222"/>
      <c r="AB1480" s="222"/>
      <c r="AC1480" s="222"/>
      <c r="AD1480" s="222"/>
      <c r="AE1480" s="222"/>
      <c r="AG1480" s="293"/>
      <c r="AN1480" s="222"/>
      <c r="AO1480" s="222"/>
      <c r="AP1480" s="222"/>
      <c r="AQ1480" s="222"/>
      <c r="AR1480" s="222"/>
      <c r="AS1480" s="222"/>
      <c r="AT1480" s="222"/>
      <c r="AU1480" s="222"/>
    </row>
    <row r="1481" spans="27:64" ht="12.95" customHeight="1">
      <c r="AA1481" s="222"/>
      <c r="AB1481" s="222"/>
      <c r="AC1481" s="222"/>
      <c r="AD1481" s="222"/>
      <c r="AE1481" s="222"/>
      <c r="AG1481" s="293"/>
      <c r="AN1481" s="222"/>
      <c r="AO1481" s="222"/>
      <c r="AP1481" s="222"/>
      <c r="AQ1481" s="222"/>
      <c r="AR1481" s="222"/>
      <c r="AS1481" s="222"/>
      <c r="AT1481" s="222"/>
      <c r="AU1481" s="222"/>
      <c r="AV1481" s="222"/>
      <c r="AW1481" s="222"/>
      <c r="AX1481" s="222"/>
      <c r="AY1481" s="222"/>
      <c r="AZ1481" s="222"/>
      <c r="BA1481" s="222"/>
      <c r="BB1481" s="222"/>
      <c r="BC1481" s="222"/>
      <c r="BD1481" s="222"/>
      <c r="BE1481" s="222"/>
      <c r="BF1481" s="222"/>
      <c r="BG1481" s="222"/>
      <c r="BH1481" s="222"/>
      <c r="BI1481" s="222"/>
      <c r="BJ1481" s="222"/>
      <c r="BK1481" s="222"/>
      <c r="BL1481" s="222"/>
    </row>
    <row r="1482" spans="27:64" ht="12.95" customHeight="1">
      <c r="AA1482" s="222"/>
      <c r="AB1482" s="222"/>
      <c r="AC1482" s="222"/>
      <c r="AD1482" s="222"/>
      <c r="AE1482" s="222"/>
      <c r="AG1482" s="293"/>
      <c r="AN1482" s="222"/>
      <c r="AO1482" s="222"/>
      <c r="AP1482" s="222"/>
      <c r="AQ1482" s="222"/>
      <c r="AR1482" s="222"/>
      <c r="AS1482" s="222"/>
      <c r="AT1482" s="222"/>
      <c r="AU1482" s="222"/>
    </row>
    <row r="1483" spans="27:64" ht="12.95" customHeight="1">
      <c r="AA1483" s="222"/>
      <c r="AB1483" s="222"/>
      <c r="AC1483" s="222"/>
      <c r="AD1483" s="222"/>
      <c r="AE1483" s="222"/>
      <c r="AG1483" s="293"/>
      <c r="AN1483" s="222"/>
      <c r="AO1483" s="222"/>
      <c r="AP1483" s="222"/>
      <c r="AQ1483" s="222"/>
      <c r="AR1483" s="222"/>
      <c r="AS1483" s="222"/>
      <c r="AT1483" s="222"/>
      <c r="AU1483" s="222"/>
      <c r="AV1483" s="222"/>
      <c r="AW1483" s="222"/>
      <c r="AX1483" s="222"/>
      <c r="AY1483" s="222"/>
      <c r="AZ1483" s="222"/>
      <c r="BA1483" s="222"/>
      <c r="BB1483" s="222"/>
      <c r="BC1483" s="222"/>
      <c r="BD1483" s="222"/>
      <c r="BE1483" s="222"/>
      <c r="BF1483" s="222"/>
      <c r="BG1483" s="222"/>
      <c r="BH1483" s="222"/>
      <c r="BI1483" s="222"/>
      <c r="BJ1483" s="222"/>
      <c r="BK1483" s="222"/>
      <c r="BL1483" s="222"/>
    </row>
    <row r="1484" spans="27:64" ht="12.95" customHeight="1">
      <c r="AA1484" s="222"/>
      <c r="AB1484" s="222"/>
      <c r="AC1484" s="222"/>
      <c r="AD1484" s="222"/>
      <c r="AE1484" s="222"/>
      <c r="AG1484" s="293"/>
      <c r="AN1484" s="222"/>
      <c r="AO1484" s="222"/>
      <c r="AP1484" s="222"/>
      <c r="AQ1484" s="222"/>
      <c r="AR1484" s="222"/>
      <c r="AS1484" s="222"/>
      <c r="AT1484" s="222"/>
      <c r="AU1484" s="222"/>
      <c r="AV1484" s="222"/>
      <c r="AX1484" s="222"/>
    </row>
    <row r="1485" spans="27:64" ht="12.95" customHeight="1">
      <c r="AA1485" s="222"/>
      <c r="AB1485" s="222"/>
      <c r="AC1485" s="222"/>
      <c r="AD1485" s="222"/>
      <c r="AE1485" s="222"/>
      <c r="AG1485" s="293"/>
      <c r="AN1485" s="222"/>
      <c r="AO1485" s="222"/>
      <c r="AP1485" s="222"/>
      <c r="AQ1485" s="222"/>
      <c r="AR1485" s="222"/>
      <c r="AS1485" s="222"/>
      <c r="AT1485" s="222"/>
      <c r="AU1485" s="222"/>
      <c r="AV1485" s="222"/>
    </row>
    <row r="1486" spans="27:64" ht="12.95" customHeight="1">
      <c r="AA1486" s="222"/>
      <c r="AB1486" s="222"/>
      <c r="AC1486" s="222"/>
      <c r="AD1486" s="222"/>
      <c r="AE1486" s="222"/>
      <c r="AG1486" s="293"/>
      <c r="AN1486" s="222"/>
      <c r="AO1486" s="222"/>
      <c r="AP1486" s="222"/>
      <c r="AQ1486" s="222"/>
      <c r="AR1486" s="222"/>
      <c r="AS1486" s="222"/>
      <c r="AT1486" s="222"/>
      <c r="AU1486" s="222"/>
      <c r="AV1486" s="222"/>
    </row>
    <row r="1487" spans="27:64" ht="12.95" customHeight="1">
      <c r="AA1487" s="222"/>
      <c r="AB1487" s="222"/>
      <c r="AC1487" s="222"/>
      <c r="AD1487" s="222"/>
      <c r="AE1487" s="222"/>
      <c r="AG1487" s="293"/>
      <c r="AN1487" s="222"/>
      <c r="AO1487" s="222"/>
      <c r="AP1487" s="222"/>
      <c r="AQ1487" s="222"/>
      <c r="AR1487" s="222"/>
      <c r="AS1487" s="222"/>
      <c r="AT1487" s="222"/>
      <c r="AU1487" s="222"/>
      <c r="AV1487" s="222"/>
      <c r="AX1487" s="222"/>
    </row>
    <row r="1488" spans="27:64" ht="12.95" customHeight="1">
      <c r="AA1488" s="222"/>
      <c r="AB1488" s="222"/>
      <c r="AC1488" s="222"/>
      <c r="AD1488" s="222"/>
      <c r="AE1488" s="222"/>
      <c r="AG1488" s="293"/>
      <c r="AN1488" s="222"/>
      <c r="AO1488" s="222"/>
      <c r="AP1488" s="222"/>
      <c r="AQ1488" s="222"/>
      <c r="AR1488" s="222"/>
      <c r="AS1488" s="222"/>
      <c r="AT1488" s="222"/>
      <c r="AU1488" s="222"/>
      <c r="AV1488" s="222"/>
      <c r="AW1488" s="222"/>
      <c r="AX1488" s="222"/>
      <c r="AY1488" s="222"/>
      <c r="AZ1488" s="222"/>
      <c r="BA1488" s="222"/>
      <c r="BB1488" s="222"/>
      <c r="BC1488" s="222"/>
      <c r="BD1488" s="222"/>
      <c r="BE1488" s="222"/>
      <c r="BF1488" s="222"/>
      <c r="BG1488" s="222"/>
      <c r="BH1488" s="222"/>
      <c r="BI1488" s="222"/>
      <c r="BJ1488" s="222"/>
      <c r="BK1488" s="222"/>
      <c r="BL1488" s="222"/>
    </row>
    <row r="1489" spans="27:64" ht="12.95" customHeight="1">
      <c r="AA1489" s="222"/>
      <c r="AB1489" s="222"/>
      <c r="AC1489" s="222"/>
      <c r="AD1489" s="222"/>
      <c r="AE1489" s="222"/>
      <c r="AG1489" s="293"/>
      <c r="AN1489" s="222"/>
      <c r="AO1489" s="222"/>
      <c r="AP1489" s="222"/>
      <c r="AQ1489" s="222"/>
      <c r="AR1489" s="222"/>
      <c r="AS1489" s="222"/>
      <c r="AT1489" s="222"/>
      <c r="AU1489" s="222"/>
      <c r="AV1489" s="222"/>
    </row>
    <row r="1490" spans="27:64" ht="12.95" customHeight="1">
      <c r="AA1490" s="222"/>
      <c r="AB1490" s="222"/>
      <c r="AC1490" s="222"/>
      <c r="AD1490" s="222"/>
      <c r="AE1490" s="222"/>
      <c r="AG1490" s="293"/>
      <c r="AN1490" s="222"/>
      <c r="AO1490" s="222"/>
      <c r="AP1490" s="222"/>
      <c r="AQ1490" s="222"/>
      <c r="AR1490" s="222"/>
      <c r="AS1490" s="222"/>
      <c r="AT1490" s="222"/>
      <c r="AU1490" s="222"/>
      <c r="AV1490" s="222"/>
      <c r="AX1490" s="222"/>
    </row>
    <row r="1491" spans="27:64" ht="12.95" customHeight="1">
      <c r="AA1491" s="222"/>
      <c r="AB1491" s="222"/>
      <c r="AC1491" s="222"/>
      <c r="AD1491" s="222"/>
      <c r="AE1491" s="222"/>
      <c r="AG1491" s="293"/>
      <c r="AN1491" s="222"/>
      <c r="AO1491" s="222"/>
      <c r="AP1491" s="222"/>
      <c r="AQ1491" s="222"/>
      <c r="AR1491" s="222"/>
      <c r="AS1491" s="222"/>
      <c r="AT1491" s="222"/>
      <c r="AU1491" s="222"/>
      <c r="AV1491" s="222"/>
      <c r="AW1491" s="222"/>
      <c r="AX1491" s="222"/>
      <c r="AY1491" s="222"/>
      <c r="AZ1491" s="222"/>
      <c r="BA1491" s="222"/>
      <c r="BB1491" s="222"/>
      <c r="BC1491" s="222"/>
      <c r="BD1491" s="222"/>
      <c r="BE1491" s="222"/>
      <c r="BF1491" s="222"/>
      <c r="BG1491" s="222"/>
      <c r="BH1491" s="222"/>
      <c r="BI1491" s="222"/>
      <c r="BJ1491" s="222"/>
      <c r="BK1491" s="222"/>
      <c r="BL1491" s="222"/>
    </row>
    <row r="1492" spans="27:64" ht="12.95" customHeight="1">
      <c r="AA1492" s="222"/>
      <c r="AB1492" s="222"/>
      <c r="AC1492" s="222"/>
      <c r="AD1492" s="222"/>
      <c r="AE1492" s="222"/>
      <c r="AG1492" s="293"/>
      <c r="AN1492" s="222"/>
      <c r="AO1492" s="222"/>
      <c r="AP1492" s="222"/>
      <c r="AQ1492" s="222"/>
      <c r="AR1492" s="222"/>
      <c r="AS1492" s="222"/>
      <c r="AT1492" s="222"/>
      <c r="AU1492" s="222"/>
      <c r="AV1492" s="222"/>
    </row>
    <row r="1493" spans="27:64" ht="12.95" customHeight="1">
      <c r="AA1493" s="222"/>
      <c r="AB1493" s="222"/>
      <c r="AC1493" s="222"/>
      <c r="AD1493" s="222"/>
      <c r="AE1493" s="222"/>
      <c r="AG1493" s="293"/>
      <c r="AN1493" s="222"/>
      <c r="AO1493" s="222"/>
      <c r="AP1493" s="222"/>
      <c r="AQ1493" s="222"/>
      <c r="AR1493" s="222"/>
      <c r="AS1493" s="222"/>
      <c r="AT1493" s="222"/>
      <c r="AU1493" s="222"/>
      <c r="AV1493" s="222"/>
    </row>
    <row r="1494" spans="27:64" ht="12.95" customHeight="1">
      <c r="AA1494" s="222"/>
      <c r="AB1494" s="222"/>
      <c r="AC1494" s="222"/>
      <c r="AD1494" s="222"/>
      <c r="AE1494" s="222"/>
      <c r="AG1494" s="293"/>
      <c r="AN1494" s="222"/>
      <c r="AO1494" s="222"/>
      <c r="AP1494" s="222"/>
      <c r="AQ1494" s="222"/>
      <c r="AR1494" s="222"/>
      <c r="AS1494" s="222"/>
      <c r="AT1494" s="222"/>
      <c r="AU1494" s="222"/>
      <c r="AV1494" s="222"/>
      <c r="AX1494" s="222"/>
      <c r="AY1494" s="222"/>
      <c r="AZ1494" s="222"/>
      <c r="BA1494" s="222"/>
      <c r="BB1494" s="222"/>
      <c r="BC1494" s="222"/>
      <c r="BD1494" s="222"/>
      <c r="BE1494" s="222"/>
      <c r="BF1494" s="222"/>
      <c r="BG1494" s="222"/>
      <c r="BH1494" s="222"/>
      <c r="BI1494" s="222"/>
      <c r="BJ1494" s="222"/>
      <c r="BK1494" s="222"/>
      <c r="BL1494" s="222"/>
    </row>
    <row r="1495" spans="27:64" ht="12.95" customHeight="1">
      <c r="AA1495" s="222"/>
      <c r="AB1495" s="222"/>
      <c r="AC1495" s="222"/>
      <c r="AD1495" s="222"/>
      <c r="AE1495" s="222"/>
      <c r="AG1495" s="293"/>
      <c r="AN1495" s="222"/>
      <c r="AO1495" s="222"/>
      <c r="AP1495" s="222"/>
      <c r="AQ1495" s="222"/>
      <c r="AR1495" s="222"/>
      <c r="AS1495" s="222"/>
      <c r="AT1495" s="222"/>
      <c r="AU1495" s="222"/>
      <c r="AV1495" s="222"/>
    </row>
    <row r="1496" spans="27:64" ht="12.95" customHeight="1">
      <c r="AA1496" s="222"/>
      <c r="AB1496" s="222"/>
      <c r="AC1496" s="222"/>
      <c r="AD1496" s="222"/>
      <c r="AE1496" s="222"/>
      <c r="AG1496" s="293"/>
      <c r="AN1496" s="222"/>
      <c r="AO1496" s="222"/>
      <c r="AP1496" s="222"/>
      <c r="AQ1496" s="222"/>
      <c r="AR1496" s="222"/>
      <c r="AS1496" s="222"/>
      <c r="AT1496" s="222"/>
      <c r="AU1496" s="222"/>
      <c r="AV1496" s="222"/>
      <c r="AX1496" s="222"/>
      <c r="AY1496" s="222"/>
      <c r="AZ1496" s="222"/>
      <c r="BA1496" s="222"/>
      <c r="BB1496" s="222"/>
      <c r="BC1496" s="222"/>
      <c r="BD1496" s="222"/>
      <c r="BE1496" s="222"/>
      <c r="BF1496" s="222"/>
      <c r="BG1496" s="222"/>
      <c r="BH1496" s="222"/>
      <c r="BI1496" s="222"/>
      <c r="BJ1496" s="222"/>
      <c r="BK1496" s="222"/>
      <c r="BL1496" s="222"/>
    </row>
    <row r="1497" spans="27:64" ht="12.95" customHeight="1">
      <c r="AA1497" s="222"/>
      <c r="AB1497" s="222"/>
      <c r="AC1497" s="222"/>
      <c r="AD1497" s="222"/>
      <c r="AE1497" s="222"/>
      <c r="AG1497" s="293"/>
      <c r="AN1497" s="222"/>
      <c r="AO1497" s="222"/>
      <c r="AP1497" s="222"/>
      <c r="AQ1497" s="222"/>
      <c r="AR1497" s="222"/>
      <c r="AS1497" s="222"/>
      <c r="AT1497" s="222"/>
      <c r="AU1497" s="222"/>
    </row>
    <row r="1498" spans="27:64" ht="12.95" customHeight="1">
      <c r="AA1498" s="222"/>
      <c r="AB1498" s="222"/>
      <c r="AC1498" s="222"/>
      <c r="AD1498" s="222"/>
      <c r="AE1498" s="222"/>
      <c r="AG1498" s="293"/>
      <c r="AN1498" s="222"/>
      <c r="AO1498" s="222"/>
      <c r="AP1498" s="222"/>
      <c r="AQ1498" s="222"/>
      <c r="AR1498" s="222"/>
      <c r="AS1498" s="222"/>
      <c r="AT1498" s="222"/>
      <c r="AU1498" s="222"/>
      <c r="AV1498" s="222"/>
      <c r="AX1498" s="222"/>
    </row>
    <row r="1499" spans="27:64" ht="12.95" customHeight="1">
      <c r="AA1499" s="222"/>
      <c r="AB1499" s="222"/>
      <c r="AC1499" s="222"/>
      <c r="AD1499" s="222"/>
      <c r="AE1499" s="222"/>
      <c r="AG1499" s="293"/>
      <c r="AN1499" s="222"/>
      <c r="AO1499" s="222"/>
      <c r="AP1499" s="222"/>
      <c r="AQ1499" s="222"/>
      <c r="AR1499" s="222"/>
      <c r="AS1499" s="222"/>
      <c r="AT1499" s="222"/>
      <c r="AU1499" s="222"/>
    </row>
    <row r="1500" spans="27:64" ht="12.95" customHeight="1">
      <c r="AA1500" s="222"/>
      <c r="AB1500" s="222"/>
      <c r="AC1500" s="222"/>
      <c r="AD1500" s="222"/>
      <c r="AE1500" s="222"/>
      <c r="AG1500" s="293"/>
      <c r="AN1500" s="222"/>
      <c r="AO1500" s="222"/>
      <c r="AP1500" s="222"/>
      <c r="AQ1500" s="222"/>
      <c r="AR1500" s="222"/>
      <c r="AS1500" s="222"/>
      <c r="AT1500" s="222"/>
      <c r="AU1500" s="222"/>
      <c r="AV1500" s="222"/>
    </row>
    <row r="1501" spans="27:64" ht="12.95" customHeight="1">
      <c r="AA1501" s="222"/>
      <c r="AB1501" s="222"/>
      <c r="AC1501" s="222"/>
      <c r="AD1501" s="222"/>
      <c r="AE1501" s="222"/>
      <c r="AG1501" s="293"/>
      <c r="AN1501" s="222"/>
      <c r="AO1501" s="222"/>
      <c r="AP1501" s="222"/>
      <c r="AQ1501" s="222"/>
      <c r="AR1501" s="222"/>
      <c r="AS1501" s="222"/>
      <c r="AT1501" s="222"/>
      <c r="AU1501" s="222"/>
      <c r="AV1501" s="222"/>
      <c r="AW1501" s="222"/>
      <c r="AX1501" s="222"/>
      <c r="AY1501" s="222"/>
      <c r="AZ1501" s="222"/>
      <c r="BA1501" s="222"/>
      <c r="BB1501" s="222"/>
      <c r="BC1501" s="222"/>
      <c r="BD1501" s="222"/>
      <c r="BE1501" s="222"/>
      <c r="BF1501" s="222"/>
      <c r="BG1501" s="222"/>
      <c r="BH1501" s="222"/>
      <c r="BI1501" s="222"/>
      <c r="BJ1501" s="222"/>
      <c r="BK1501" s="222"/>
      <c r="BL1501" s="222"/>
    </row>
    <row r="1502" spans="27:64" ht="12.95" customHeight="1">
      <c r="AA1502" s="222"/>
      <c r="AB1502" s="222"/>
      <c r="AC1502" s="222"/>
      <c r="AD1502" s="222"/>
      <c r="AE1502" s="222"/>
      <c r="AG1502" s="293"/>
      <c r="AN1502" s="222"/>
      <c r="AO1502" s="222"/>
      <c r="AP1502" s="222"/>
      <c r="AQ1502" s="222"/>
      <c r="AR1502" s="222"/>
      <c r="AS1502" s="222"/>
      <c r="AT1502" s="222"/>
      <c r="AU1502" s="222"/>
    </row>
    <row r="1503" spans="27:64" ht="12.95" customHeight="1">
      <c r="AA1503" s="222"/>
      <c r="AB1503" s="222"/>
      <c r="AC1503" s="222"/>
      <c r="AD1503" s="222"/>
      <c r="AE1503" s="222"/>
      <c r="AG1503" s="293"/>
      <c r="AN1503" s="222"/>
      <c r="AO1503" s="222"/>
      <c r="AP1503" s="222"/>
      <c r="AQ1503" s="222"/>
      <c r="AR1503" s="222"/>
      <c r="AS1503" s="222"/>
      <c r="AT1503" s="222"/>
      <c r="AU1503" s="222"/>
      <c r="AV1503" s="222"/>
      <c r="AX1503" s="222"/>
    </row>
    <row r="1504" spans="27:64" ht="12.95" customHeight="1">
      <c r="AA1504" s="222"/>
      <c r="AB1504" s="222"/>
      <c r="AC1504" s="222"/>
      <c r="AD1504" s="222"/>
      <c r="AE1504" s="222"/>
      <c r="AG1504" s="293"/>
      <c r="AN1504" s="222"/>
      <c r="AO1504" s="222"/>
      <c r="AP1504" s="222"/>
      <c r="AQ1504" s="222"/>
      <c r="AR1504" s="222"/>
      <c r="AS1504" s="222"/>
      <c r="AT1504" s="222"/>
      <c r="AU1504" s="222"/>
      <c r="AV1504" s="222"/>
      <c r="AW1504" s="222"/>
      <c r="AX1504" s="222"/>
      <c r="AY1504" s="222"/>
      <c r="AZ1504" s="222"/>
      <c r="BA1504" s="222"/>
      <c r="BB1504" s="222"/>
      <c r="BC1504" s="222"/>
      <c r="BD1504" s="222"/>
      <c r="BE1504" s="222"/>
      <c r="BF1504" s="222"/>
      <c r="BG1504" s="222"/>
      <c r="BH1504" s="222"/>
      <c r="BI1504" s="222"/>
      <c r="BJ1504" s="222"/>
      <c r="BK1504" s="222"/>
      <c r="BL1504" s="222"/>
    </row>
    <row r="1505" spans="27:64" ht="12.95" customHeight="1">
      <c r="AA1505" s="222"/>
      <c r="AB1505" s="222"/>
      <c r="AC1505" s="222"/>
      <c r="AD1505" s="222"/>
      <c r="AE1505" s="222"/>
      <c r="AG1505" s="293"/>
      <c r="AN1505" s="222"/>
      <c r="AO1505" s="222"/>
      <c r="AP1505" s="222"/>
      <c r="AQ1505" s="222"/>
      <c r="AR1505" s="222"/>
      <c r="AS1505" s="222"/>
      <c r="AT1505" s="222"/>
      <c r="AU1505" s="222"/>
      <c r="AV1505" s="222"/>
      <c r="AW1505" s="222"/>
      <c r="AX1505" s="222"/>
      <c r="AY1505" s="222"/>
      <c r="AZ1505" s="222"/>
      <c r="BA1505" s="222"/>
      <c r="BB1505" s="222"/>
      <c r="BC1505" s="222"/>
      <c r="BD1505" s="222"/>
      <c r="BE1505" s="222"/>
      <c r="BF1505" s="222"/>
      <c r="BG1505" s="222"/>
      <c r="BH1505" s="222"/>
      <c r="BI1505" s="222"/>
      <c r="BJ1505" s="222"/>
      <c r="BK1505" s="222"/>
      <c r="BL1505" s="222"/>
    </row>
    <row r="1506" spans="27:64" ht="12.95" customHeight="1">
      <c r="AA1506" s="222"/>
      <c r="AB1506" s="222"/>
      <c r="AC1506" s="222"/>
      <c r="AD1506" s="222"/>
      <c r="AE1506" s="222"/>
      <c r="AG1506" s="293"/>
      <c r="AN1506" s="222"/>
      <c r="AO1506" s="222"/>
      <c r="AP1506" s="222"/>
      <c r="AQ1506" s="222"/>
      <c r="AR1506" s="222"/>
      <c r="AS1506" s="222"/>
      <c r="AT1506" s="222"/>
      <c r="AU1506" s="222"/>
      <c r="AV1506" s="222"/>
      <c r="AW1506" s="222"/>
      <c r="AX1506" s="222"/>
      <c r="AY1506" s="222"/>
      <c r="AZ1506" s="222"/>
      <c r="BA1506" s="222"/>
      <c r="BB1506" s="222"/>
      <c r="BC1506" s="222"/>
      <c r="BD1506" s="222"/>
      <c r="BE1506" s="222"/>
      <c r="BF1506" s="222"/>
      <c r="BG1506" s="222"/>
      <c r="BH1506" s="222"/>
      <c r="BI1506" s="222"/>
      <c r="BJ1506" s="222"/>
      <c r="BK1506" s="222"/>
      <c r="BL1506" s="222"/>
    </row>
    <row r="1507" spans="27:64" ht="12.95" customHeight="1">
      <c r="AA1507" s="222"/>
      <c r="AB1507" s="222"/>
      <c r="AC1507" s="222"/>
      <c r="AD1507" s="222"/>
      <c r="AE1507" s="222"/>
      <c r="AG1507" s="293"/>
      <c r="AN1507" s="222"/>
      <c r="AO1507" s="222"/>
      <c r="AP1507" s="222"/>
      <c r="AQ1507" s="222"/>
      <c r="AR1507" s="222"/>
      <c r="AS1507" s="222"/>
      <c r="AT1507" s="222"/>
      <c r="AU1507" s="222"/>
      <c r="AV1507" s="222"/>
    </row>
    <row r="1508" spans="27:64" ht="12.95" customHeight="1">
      <c r="AA1508" s="222"/>
      <c r="AB1508" s="222"/>
      <c r="AC1508" s="222"/>
      <c r="AD1508" s="222"/>
      <c r="AE1508" s="222"/>
      <c r="AG1508" s="293"/>
      <c r="AN1508" s="222"/>
      <c r="AO1508" s="222"/>
      <c r="AP1508" s="222"/>
      <c r="AQ1508" s="222"/>
      <c r="AR1508" s="222"/>
      <c r="AS1508" s="222"/>
      <c r="AT1508" s="222"/>
      <c r="AU1508" s="222"/>
      <c r="AV1508" s="222"/>
    </row>
    <row r="1509" spans="27:64" ht="12.95" customHeight="1">
      <c r="AA1509" s="222"/>
      <c r="AB1509" s="222"/>
      <c r="AC1509" s="222"/>
      <c r="AD1509" s="222"/>
      <c r="AE1509" s="222"/>
      <c r="AG1509" s="293"/>
      <c r="AN1509" s="222"/>
      <c r="AO1509" s="222"/>
      <c r="AP1509" s="222"/>
      <c r="AQ1509" s="222"/>
      <c r="AR1509" s="222"/>
      <c r="AS1509" s="222"/>
      <c r="AT1509" s="222"/>
      <c r="AU1509" s="222"/>
      <c r="AV1509" s="222"/>
      <c r="AX1509" s="222"/>
      <c r="AY1509" s="222"/>
      <c r="AZ1509" s="222"/>
      <c r="BA1509" s="222"/>
      <c r="BB1509" s="222"/>
      <c r="BC1509" s="222"/>
      <c r="BD1509" s="222"/>
      <c r="BE1509" s="222"/>
      <c r="BF1509" s="222"/>
      <c r="BG1509" s="222"/>
      <c r="BH1509" s="222"/>
      <c r="BI1509" s="222"/>
      <c r="BJ1509" s="222"/>
      <c r="BK1509" s="222"/>
      <c r="BL1509" s="222"/>
    </row>
    <row r="1510" spans="27:64" ht="12.95" customHeight="1">
      <c r="AA1510" s="222"/>
      <c r="AB1510" s="222"/>
      <c r="AC1510" s="222"/>
      <c r="AD1510" s="222"/>
      <c r="AE1510" s="222"/>
      <c r="AG1510" s="293"/>
      <c r="AN1510" s="222"/>
      <c r="AO1510" s="222"/>
      <c r="AP1510" s="222"/>
      <c r="AQ1510" s="222"/>
      <c r="AR1510" s="222"/>
      <c r="AS1510" s="222"/>
      <c r="AT1510" s="222"/>
      <c r="AU1510" s="222"/>
      <c r="AV1510" s="222"/>
    </row>
    <row r="1511" spans="27:64" ht="12.95" customHeight="1">
      <c r="AA1511" s="222"/>
      <c r="AB1511" s="222"/>
      <c r="AC1511" s="222"/>
      <c r="AD1511" s="222"/>
      <c r="AE1511" s="222"/>
      <c r="AG1511" s="293"/>
      <c r="AN1511" s="222"/>
      <c r="AO1511" s="222"/>
      <c r="AP1511" s="222"/>
      <c r="AQ1511" s="222"/>
      <c r="AR1511" s="222"/>
      <c r="AS1511" s="222"/>
      <c r="AT1511" s="222"/>
      <c r="AU1511" s="222"/>
      <c r="AV1511" s="222"/>
      <c r="AX1511" s="222"/>
      <c r="AY1511" s="222"/>
      <c r="AZ1511" s="222"/>
      <c r="BA1511" s="222"/>
      <c r="BB1511" s="222"/>
      <c r="BC1511" s="222"/>
      <c r="BD1511" s="222"/>
      <c r="BE1511" s="222"/>
      <c r="BF1511" s="222"/>
      <c r="BG1511" s="222"/>
      <c r="BH1511" s="222"/>
      <c r="BI1511" s="222"/>
      <c r="BJ1511" s="222"/>
      <c r="BK1511" s="222"/>
      <c r="BL1511" s="222"/>
    </row>
    <row r="1512" spans="27:64" ht="12.95" customHeight="1">
      <c r="AA1512" s="222"/>
      <c r="AB1512" s="222"/>
      <c r="AC1512" s="222"/>
      <c r="AD1512" s="222"/>
      <c r="AE1512" s="222"/>
      <c r="AG1512" s="293"/>
      <c r="AN1512" s="222"/>
      <c r="AO1512" s="222"/>
      <c r="AP1512" s="222"/>
      <c r="AQ1512" s="222"/>
      <c r="AR1512" s="222"/>
      <c r="AS1512" s="222"/>
      <c r="AT1512" s="222"/>
      <c r="AU1512" s="222"/>
      <c r="AV1512" s="222"/>
    </row>
    <row r="1513" spans="27:64" ht="12.95" customHeight="1">
      <c r="AA1513" s="222"/>
      <c r="AB1513" s="222"/>
      <c r="AC1513" s="222"/>
      <c r="AD1513" s="222"/>
      <c r="AE1513" s="222"/>
      <c r="AG1513" s="293"/>
      <c r="AN1513" s="222"/>
      <c r="AO1513" s="222"/>
      <c r="AP1513" s="222"/>
      <c r="AQ1513" s="222"/>
      <c r="AR1513" s="222"/>
      <c r="AS1513" s="222"/>
      <c r="AT1513" s="222"/>
      <c r="AU1513" s="222"/>
      <c r="AV1513" s="222"/>
    </row>
    <row r="1514" spans="27:64" ht="12.95" customHeight="1">
      <c r="AA1514" s="222"/>
      <c r="AB1514" s="222"/>
      <c r="AC1514" s="222"/>
      <c r="AD1514" s="222"/>
      <c r="AE1514" s="222"/>
      <c r="AG1514" s="293"/>
      <c r="AN1514" s="222"/>
      <c r="AO1514" s="222"/>
      <c r="AP1514" s="222"/>
      <c r="AQ1514" s="222"/>
      <c r="AR1514" s="222"/>
      <c r="AS1514" s="222"/>
      <c r="AT1514" s="222"/>
      <c r="AU1514" s="222"/>
      <c r="AV1514" s="222"/>
      <c r="AX1514" s="222"/>
    </row>
    <row r="1515" spans="27:64" ht="12.95" customHeight="1">
      <c r="AA1515" s="222"/>
      <c r="AB1515" s="222"/>
      <c r="AC1515" s="222"/>
      <c r="AD1515" s="222"/>
      <c r="AE1515" s="222"/>
      <c r="AG1515" s="293"/>
      <c r="AN1515" s="222"/>
      <c r="AO1515" s="222"/>
      <c r="AP1515" s="222"/>
      <c r="AQ1515" s="222"/>
      <c r="AR1515" s="222"/>
      <c r="AS1515" s="222"/>
      <c r="AT1515" s="222"/>
      <c r="AU1515" s="222"/>
      <c r="AV1515" s="222"/>
    </row>
    <row r="1516" spans="27:64" ht="12.95" customHeight="1">
      <c r="AA1516" s="222"/>
      <c r="AB1516" s="222"/>
      <c r="AC1516" s="222"/>
      <c r="AD1516" s="222"/>
      <c r="AE1516" s="222"/>
      <c r="AG1516" s="293"/>
      <c r="AN1516" s="222"/>
      <c r="AO1516" s="222"/>
      <c r="AP1516" s="222"/>
      <c r="AQ1516" s="222"/>
      <c r="AR1516" s="222"/>
      <c r="AS1516" s="222"/>
      <c r="AT1516" s="222"/>
      <c r="AU1516" s="222"/>
      <c r="AV1516" s="222"/>
      <c r="AX1516" s="222"/>
    </row>
    <row r="1517" spans="27:64" ht="12.95" customHeight="1">
      <c r="AA1517" s="222"/>
      <c r="AB1517" s="222"/>
      <c r="AC1517" s="222"/>
      <c r="AD1517" s="222"/>
      <c r="AE1517" s="222"/>
      <c r="AG1517" s="293"/>
      <c r="AN1517" s="222"/>
      <c r="AO1517" s="222"/>
      <c r="AP1517" s="222"/>
      <c r="AQ1517" s="222"/>
      <c r="AR1517" s="222"/>
      <c r="AS1517" s="222"/>
      <c r="AT1517" s="222"/>
      <c r="AU1517" s="222"/>
      <c r="AV1517" s="222"/>
    </row>
    <row r="1518" spans="27:64" ht="12.95" customHeight="1">
      <c r="AA1518" s="222"/>
      <c r="AB1518" s="222"/>
      <c r="AC1518" s="222"/>
      <c r="AD1518" s="222"/>
      <c r="AE1518" s="222"/>
      <c r="AG1518" s="293"/>
      <c r="AN1518" s="222"/>
      <c r="AO1518" s="222"/>
      <c r="AP1518" s="222"/>
      <c r="AQ1518" s="222"/>
      <c r="AR1518" s="222"/>
      <c r="AS1518" s="222"/>
      <c r="AT1518" s="222"/>
      <c r="AU1518" s="222"/>
      <c r="AV1518" s="222"/>
    </row>
    <row r="1519" spans="27:64" ht="12.95" customHeight="1">
      <c r="AA1519" s="222"/>
      <c r="AB1519" s="222"/>
      <c r="AC1519" s="222"/>
      <c r="AD1519" s="222"/>
      <c r="AE1519" s="222"/>
      <c r="AG1519" s="293"/>
      <c r="AN1519" s="222"/>
      <c r="AO1519" s="222"/>
      <c r="AP1519" s="222"/>
      <c r="AQ1519" s="222"/>
      <c r="AR1519" s="222"/>
      <c r="AS1519" s="222"/>
      <c r="AT1519" s="222"/>
      <c r="AU1519" s="222"/>
      <c r="AV1519" s="222"/>
    </row>
    <row r="1520" spans="27:64" ht="12.95" customHeight="1">
      <c r="AA1520" s="222"/>
      <c r="AB1520" s="222"/>
      <c r="AC1520" s="222"/>
      <c r="AD1520" s="222"/>
      <c r="AE1520" s="222"/>
      <c r="AG1520" s="293"/>
      <c r="AN1520" s="222"/>
      <c r="AO1520" s="222"/>
      <c r="AP1520" s="222"/>
      <c r="AQ1520" s="222"/>
      <c r="AR1520" s="222"/>
      <c r="AS1520" s="222"/>
      <c r="AT1520" s="222"/>
      <c r="AU1520" s="222"/>
    </row>
    <row r="1521" spans="27:64" ht="12.95" customHeight="1">
      <c r="AA1521" s="222"/>
      <c r="AB1521" s="222"/>
      <c r="AC1521" s="222"/>
      <c r="AD1521" s="222"/>
      <c r="AE1521" s="222"/>
      <c r="AG1521" s="293"/>
      <c r="AN1521" s="222"/>
      <c r="AO1521" s="222"/>
      <c r="AP1521" s="222"/>
      <c r="AQ1521" s="222"/>
      <c r="AR1521" s="222"/>
      <c r="AS1521" s="222"/>
      <c r="AT1521" s="222"/>
      <c r="AU1521" s="222"/>
      <c r="AV1521" s="222"/>
    </row>
    <row r="1522" spans="27:64" ht="12.95" customHeight="1">
      <c r="AA1522" s="222"/>
      <c r="AB1522" s="222"/>
      <c r="AC1522" s="222"/>
      <c r="AD1522" s="222"/>
      <c r="AE1522" s="222"/>
      <c r="AG1522" s="293"/>
      <c r="AN1522" s="222"/>
      <c r="AO1522" s="222"/>
      <c r="AP1522" s="222"/>
      <c r="AQ1522" s="222"/>
      <c r="AR1522" s="222"/>
      <c r="AS1522" s="222"/>
      <c r="AT1522" s="222"/>
      <c r="AU1522" s="222"/>
      <c r="AV1522" s="222"/>
      <c r="AW1522" s="222"/>
      <c r="AX1522" s="222"/>
      <c r="AY1522" s="222"/>
      <c r="AZ1522" s="222"/>
      <c r="BA1522" s="222"/>
      <c r="BB1522" s="222"/>
      <c r="BC1522" s="222"/>
      <c r="BD1522" s="222"/>
      <c r="BE1522" s="222"/>
      <c r="BF1522" s="222"/>
      <c r="BG1522" s="222"/>
      <c r="BH1522" s="222"/>
      <c r="BI1522" s="222"/>
      <c r="BJ1522" s="222"/>
      <c r="BK1522" s="222"/>
      <c r="BL1522" s="222"/>
    </row>
    <row r="1523" spans="27:64" ht="12.95" customHeight="1">
      <c r="AA1523" s="222"/>
      <c r="AB1523" s="222"/>
      <c r="AC1523" s="222"/>
      <c r="AD1523" s="222"/>
      <c r="AE1523" s="222"/>
      <c r="AG1523" s="293"/>
      <c r="AN1523" s="222"/>
      <c r="AO1523" s="222"/>
      <c r="AP1523" s="222"/>
      <c r="AQ1523" s="222"/>
      <c r="AR1523" s="222"/>
      <c r="AS1523" s="222"/>
      <c r="AT1523" s="222"/>
      <c r="AU1523" s="222"/>
    </row>
    <row r="1524" spans="27:64" ht="12.95" customHeight="1">
      <c r="AA1524" s="222"/>
      <c r="AB1524" s="222"/>
      <c r="AC1524" s="222"/>
      <c r="AD1524" s="222"/>
      <c r="AE1524" s="222"/>
      <c r="AG1524" s="293"/>
      <c r="AN1524" s="222"/>
      <c r="AO1524" s="222"/>
      <c r="AP1524" s="222"/>
      <c r="AQ1524" s="222"/>
      <c r="AR1524" s="222"/>
      <c r="AS1524" s="222"/>
      <c r="AT1524" s="222"/>
      <c r="AU1524" s="222"/>
    </row>
    <row r="1525" spans="27:64" ht="12.95" customHeight="1">
      <c r="AA1525" s="222"/>
      <c r="AB1525" s="222"/>
      <c r="AC1525" s="222"/>
      <c r="AD1525" s="222"/>
      <c r="AE1525" s="222"/>
      <c r="AG1525" s="293"/>
      <c r="AN1525" s="222"/>
      <c r="AO1525" s="222"/>
      <c r="AP1525" s="222"/>
      <c r="AQ1525" s="222"/>
      <c r="AR1525" s="222"/>
      <c r="AS1525" s="222"/>
      <c r="AT1525" s="222"/>
      <c r="AU1525" s="222"/>
    </row>
    <row r="1526" spans="27:64" ht="12.95" customHeight="1">
      <c r="AA1526" s="222"/>
      <c r="AB1526" s="222"/>
      <c r="AC1526" s="222"/>
      <c r="AD1526" s="222"/>
      <c r="AE1526" s="222"/>
      <c r="AG1526" s="293"/>
      <c r="AN1526" s="222"/>
      <c r="AO1526" s="222"/>
      <c r="AP1526" s="222"/>
      <c r="AQ1526" s="222"/>
      <c r="AR1526" s="222"/>
      <c r="AS1526" s="222"/>
      <c r="AT1526" s="222"/>
      <c r="AU1526" s="222"/>
      <c r="AV1526" s="222"/>
    </row>
    <row r="1527" spans="27:64" ht="12.95" customHeight="1">
      <c r="AA1527" s="222"/>
      <c r="AB1527" s="222"/>
      <c r="AC1527" s="222"/>
      <c r="AD1527" s="222"/>
      <c r="AE1527" s="222"/>
      <c r="AG1527" s="293"/>
      <c r="AN1527" s="222"/>
      <c r="AO1527" s="222"/>
      <c r="AP1527" s="222"/>
      <c r="AQ1527" s="222"/>
      <c r="AR1527" s="222"/>
      <c r="AS1527" s="222"/>
      <c r="AT1527" s="222"/>
      <c r="AU1527" s="222"/>
      <c r="AV1527" s="222"/>
    </row>
    <row r="1528" spans="27:64" ht="12.95" customHeight="1">
      <c r="AA1528" s="222"/>
      <c r="AB1528" s="222"/>
      <c r="AC1528" s="222"/>
      <c r="AD1528" s="222"/>
      <c r="AE1528" s="222"/>
      <c r="AG1528" s="293"/>
      <c r="AN1528" s="222"/>
      <c r="AO1528" s="222"/>
      <c r="AP1528" s="222"/>
      <c r="AQ1528" s="222"/>
      <c r="AR1528" s="222"/>
      <c r="AS1528" s="222"/>
      <c r="AT1528" s="222"/>
      <c r="AU1528" s="222"/>
      <c r="AV1528" s="222"/>
    </row>
    <row r="1529" spans="27:64" ht="12.95" customHeight="1">
      <c r="AA1529" s="222"/>
      <c r="AB1529" s="222"/>
      <c r="AC1529" s="222"/>
      <c r="AD1529" s="222"/>
      <c r="AE1529" s="222"/>
      <c r="AG1529" s="293"/>
      <c r="AN1529" s="222"/>
      <c r="AO1529" s="222"/>
      <c r="AP1529" s="222"/>
      <c r="AQ1529" s="222"/>
      <c r="AR1529" s="222"/>
      <c r="AS1529" s="222"/>
      <c r="AT1529" s="222"/>
      <c r="AU1529" s="222"/>
    </row>
    <row r="1530" spans="27:64" ht="12.95" customHeight="1">
      <c r="AA1530" s="222"/>
      <c r="AB1530" s="222"/>
      <c r="AC1530" s="222"/>
      <c r="AD1530" s="222"/>
      <c r="AE1530" s="222"/>
      <c r="AG1530" s="293"/>
      <c r="AN1530" s="222"/>
      <c r="AO1530" s="222"/>
      <c r="AP1530" s="222"/>
      <c r="AQ1530" s="222"/>
      <c r="AR1530" s="222"/>
      <c r="AS1530" s="222"/>
      <c r="AT1530" s="222"/>
      <c r="AU1530" s="222"/>
      <c r="AV1530" s="222"/>
      <c r="AW1530" s="222"/>
      <c r="AX1530" s="222"/>
      <c r="AY1530" s="222"/>
      <c r="AZ1530" s="222"/>
      <c r="BA1530" s="222"/>
      <c r="BB1530" s="222"/>
      <c r="BC1530" s="222"/>
      <c r="BD1530" s="222"/>
      <c r="BE1530" s="222"/>
      <c r="BF1530" s="222"/>
      <c r="BG1530" s="222"/>
      <c r="BH1530" s="222"/>
      <c r="BI1530" s="222"/>
      <c r="BJ1530" s="222"/>
      <c r="BK1530" s="222"/>
      <c r="BL1530" s="222"/>
    </row>
    <row r="1531" spans="27:64" ht="12.95" customHeight="1">
      <c r="AA1531" s="222"/>
      <c r="AB1531" s="222"/>
      <c r="AC1531" s="222"/>
      <c r="AD1531" s="222"/>
      <c r="AE1531" s="222"/>
      <c r="AG1531" s="293"/>
      <c r="AN1531" s="222"/>
      <c r="AO1531" s="222"/>
      <c r="AP1531" s="222"/>
      <c r="AQ1531" s="222"/>
      <c r="AR1531" s="222"/>
      <c r="AS1531" s="222"/>
      <c r="AT1531" s="222"/>
      <c r="AU1531" s="222"/>
      <c r="AV1531" s="222"/>
      <c r="AX1531" s="222"/>
      <c r="AY1531" s="222"/>
      <c r="AZ1531" s="222"/>
      <c r="BA1531" s="222"/>
      <c r="BB1531" s="222"/>
      <c r="BC1531" s="222"/>
      <c r="BD1531" s="222"/>
      <c r="BE1531" s="222"/>
      <c r="BF1531" s="222"/>
      <c r="BG1531" s="222"/>
      <c r="BH1531" s="222"/>
      <c r="BI1531" s="222"/>
      <c r="BJ1531" s="222"/>
      <c r="BK1531" s="222"/>
      <c r="BL1531" s="222"/>
    </row>
    <row r="1532" spans="27:64" ht="12.95" customHeight="1">
      <c r="AA1532" s="222"/>
      <c r="AB1532" s="222"/>
      <c r="AC1532" s="222"/>
      <c r="AD1532" s="222"/>
      <c r="AE1532" s="222"/>
      <c r="AG1532" s="293"/>
      <c r="AN1532" s="222"/>
      <c r="AO1532" s="222"/>
      <c r="AP1532" s="222"/>
      <c r="AQ1532" s="222"/>
      <c r="AR1532" s="222"/>
      <c r="AS1532" s="222"/>
      <c r="AT1532" s="222"/>
      <c r="AU1532" s="222"/>
    </row>
    <row r="1533" spans="27:64" ht="12.95" customHeight="1">
      <c r="AA1533" s="222"/>
      <c r="AB1533" s="222"/>
      <c r="AC1533" s="222"/>
      <c r="AD1533" s="222"/>
      <c r="AE1533" s="222"/>
      <c r="AG1533" s="293"/>
      <c r="AN1533" s="222"/>
      <c r="AO1533" s="222"/>
      <c r="AP1533" s="222"/>
      <c r="AQ1533" s="222"/>
      <c r="AR1533" s="222"/>
      <c r="AS1533" s="222"/>
      <c r="AT1533" s="222"/>
      <c r="AU1533" s="222"/>
      <c r="AV1533" s="222"/>
    </row>
    <row r="1534" spans="27:64" ht="12.95" customHeight="1">
      <c r="AA1534" s="222"/>
      <c r="AB1534" s="222"/>
      <c r="AC1534" s="222"/>
      <c r="AD1534" s="222"/>
      <c r="AE1534" s="222"/>
      <c r="AG1534" s="293"/>
      <c r="AN1534" s="222"/>
      <c r="AO1534" s="222"/>
      <c r="AP1534" s="222"/>
      <c r="AQ1534" s="222"/>
      <c r="AR1534" s="222"/>
      <c r="AS1534" s="222"/>
      <c r="AT1534" s="222"/>
      <c r="AU1534" s="222"/>
    </row>
    <row r="1535" spans="27:64" ht="12.95" customHeight="1">
      <c r="AA1535" s="222"/>
      <c r="AB1535" s="222"/>
      <c r="AC1535" s="222"/>
      <c r="AD1535" s="222"/>
      <c r="AE1535" s="222"/>
      <c r="AG1535" s="293"/>
      <c r="AN1535" s="222"/>
      <c r="AO1535" s="222"/>
      <c r="AP1535" s="222"/>
      <c r="AQ1535" s="222"/>
      <c r="AR1535" s="222"/>
      <c r="AS1535" s="222"/>
      <c r="AT1535" s="222"/>
      <c r="AU1535" s="222"/>
      <c r="AV1535" s="222"/>
      <c r="AW1535" s="222"/>
      <c r="AX1535" s="222"/>
      <c r="AY1535" s="222"/>
      <c r="AZ1535" s="222"/>
      <c r="BA1535" s="222"/>
      <c r="BB1535" s="222"/>
      <c r="BC1535" s="222"/>
      <c r="BD1535" s="222"/>
      <c r="BE1535" s="222"/>
      <c r="BF1535" s="222"/>
      <c r="BG1535" s="222"/>
      <c r="BH1535" s="222"/>
      <c r="BI1535" s="222"/>
      <c r="BJ1535" s="222"/>
      <c r="BK1535" s="222"/>
      <c r="BL1535" s="222"/>
    </row>
    <row r="1536" spans="27:64" ht="12.95" customHeight="1">
      <c r="AA1536" s="222"/>
      <c r="AB1536" s="222"/>
      <c r="AC1536" s="222"/>
      <c r="AD1536" s="222"/>
      <c r="AE1536" s="222"/>
      <c r="AG1536" s="293"/>
      <c r="AN1536" s="222"/>
      <c r="AO1536" s="222"/>
      <c r="AP1536" s="222"/>
      <c r="AQ1536" s="222"/>
      <c r="AR1536" s="222"/>
      <c r="AS1536" s="222"/>
      <c r="AT1536" s="222"/>
      <c r="AU1536" s="222"/>
    </row>
    <row r="1537" spans="27:64" ht="12.95" customHeight="1">
      <c r="AA1537" s="222"/>
      <c r="AB1537" s="222"/>
      <c r="AC1537" s="222"/>
      <c r="AD1537" s="222"/>
      <c r="AE1537" s="222"/>
      <c r="AG1537" s="293"/>
      <c r="AN1537" s="222"/>
      <c r="AO1537" s="222"/>
      <c r="AP1537" s="222"/>
      <c r="AQ1537" s="222"/>
      <c r="AR1537" s="222"/>
      <c r="AS1537" s="222"/>
      <c r="AT1537" s="222"/>
      <c r="AU1537" s="222"/>
      <c r="AV1537" s="222"/>
      <c r="AX1537" s="222"/>
    </row>
    <row r="1538" spans="27:64" ht="12.95" customHeight="1">
      <c r="AA1538" s="222"/>
      <c r="AB1538" s="222"/>
      <c r="AC1538" s="222"/>
      <c r="AD1538" s="222"/>
      <c r="AE1538" s="222"/>
      <c r="AG1538" s="293"/>
      <c r="AN1538" s="222"/>
      <c r="AO1538" s="222"/>
      <c r="AP1538" s="222"/>
      <c r="AQ1538" s="222"/>
      <c r="AR1538" s="222"/>
      <c r="AS1538" s="222"/>
      <c r="AT1538" s="222"/>
      <c r="AU1538" s="222"/>
      <c r="AV1538" s="222"/>
      <c r="AX1538" s="222"/>
    </row>
    <row r="1539" spans="27:64" ht="12.95" customHeight="1">
      <c r="AA1539" s="222"/>
      <c r="AB1539" s="222"/>
      <c r="AC1539" s="222"/>
      <c r="AD1539" s="222"/>
      <c r="AE1539" s="222"/>
      <c r="AG1539" s="293"/>
      <c r="AN1539" s="222"/>
      <c r="AO1539" s="222"/>
      <c r="AP1539" s="222"/>
      <c r="AQ1539" s="222"/>
      <c r="AR1539" s="222"/>
      <c r="AS1539" s="222"/>
      <c r="AT1539" s="222"/>
      <c r="AU1539" s="222"/>
      <c r="AV1539" s="222"/>
      <c r="AX1539" s="222"/>
    </row>
    <row r="1540" spans="27:64" ht="12.95" customHeight="1">
      <c r="AA1540" s="222"/>
      <c r="AB1540" s="222"/>
      <c r="AC1540" s="222"/>
      <c r="AD1540" s="222"/>
      <c r="AE1540" s="222"/>
      <c r="AG1540" s="293"/>
      <c r="AN1540" s="222"/>
      <c r="AO1540" s="222"/>
      <c r="AP1540" s="222"/>
      <c r="AQ1540" s="222"/>
      <c r="AR1540" s="222"/>
      <c r="AS1540" s="222"/>
      <c r="AT1540" s="222"/>
      <c r="AU1540" s="222"/>
      <c r="AV1540" s="222"/>
    </row>
    <row r="1541" spans="27:64" ht="12.95" customHeight="1">
      <c r="AA1541" s="222"/>
      <c r="AB1541" s="222"/>
      <c r="AC1541" s="222"/>
      <c r="AD1541" s="222"/>
      <c r="AE1541" s="222"/>
      <c r="AG1541" s="293"/>
      <c r="AN1541" s="222"/>
      <c r="AO1541" s="222"/>
      <c r="AP1541" s="222"/>
      <c r="AQ1541" s="222"/>
      <c r="AR1541" s="222"/>
      <c r="AS1541" s="222"/>
      <c r="AT1541" s="222"/>
      <c r="AU1541" s="222"/>
    </row>
    <row r="1542" spans="27:64" ht="12.95" customHeight="1">
      <c r="AA1542" s="222"/>
      <c r="AB1542" s="222"/>
      <c r="AC1542" s="222"/>
      <c r="AD1542" s="222"/>
      <c r="AE1542" s="222"/>
      <c r="AG1542" s="293"/>
      <c r="AN1542" s="222"/>
      <c r="AO1542" s="222"/>
      <c r="AP1542" s="222"/>
      <c r="AQ1542" s="222"/>
      <c r="AR1542" s="222"/>
      <c r="AS1542" s="222"/>
      <c r="AT1542" s="222"/>
      <c r="AU1542" s="222"/>
      <c r="AV1542" s="222"/>
    </row>
    <row r="1543" spans="27:64" ht="12.95" customHeight="1">
      <c r="AA1543" s="222"/>
      <c r="AB1543" s="222"/>
      <c r="AC1543" s="222"/>
      <c r="AD1543" s="222"/>
      <c r="AE1543" s="222"/>
      <c r="AG1543" s="293"/>
      <c r="AN1543" s="222"/>
      <c r="AO1543" s="222"/>
      <c r="AP1543" s="222"/>
      <c r="AQ1543" s="222"/>
      <c r="AR1543" s="222"/>
      <c r="AS1543" s="222"/>
      <c r="AT1543" s="222"/>
      <c r="AU1543" s="222"/>
      <c r="AV1543" s="222"/>
    </row>
    <row r="1544" spans="27:64" ht="12.95" customHeight="1">
      <c r="AA1544" s="222"/>
      <c r="AB1544" s="222"/>
      <c r="AC1544" s="222"/>
      <c r="AD1544" s="222"/>
      <c r="AE1544" s="222"/>
      <c r="AG1544" s="293"/>
      <c r="AN1544" s="222"/>
      <c r="AO1544" s="222"/>
      <c r="AP1544" s="222"/>
      <c r="AQ1544" s="222"/>
      <c r="AR1544" s="222"/>
      <c r="AS1544" s="222"/>
      <c r="AT1544" s="222"/>
      <c r="AU1544" s="222"/>
      <c r="AV1544" s="222"/>
      <c r="AW1544" s="222"/>
      <c r="AX1544" s="222"/>
      <c r="AY1544" s="222"/>
      <c r="AZ1544" s="222"/>
      <c r="BA1544" s="222"/>
      <c r="BB1544" s="222"/>
      <c r="BC1544" s="222"/>
      <c r="BD1544" s="222"/>
      <c r="BE1544" s="222"/>
      <c r="BF1544" s="222"/>
      <c r="BG1544" s="222"/>
      <c r="BH1544" s="222"/>
      <c r="BI1544" s="222"/>
      <c r="BJ1544" s="222"/>
      <c r="BK1544" s="222"/>
      <c r="BL1544" s="222"/>
    </row>
    <row r="1545" spans="27:64" ht="12.95" customHeight="1">
      <c r="AA1545" s="222"/>
      <c r="AB1545" s="222"/>
      <c r="AC1545" s="222"/>
      <c r="AD1545" s="222"/>
      <c r="AE1545" s="222"/>
      <c r="AG1545" s="293"/>
      <c r="AN1545" s="222"/>
      <c r="AO1545" s="222"/>
      <c r="AP1545" s="222"/>
      <c r="AQ1545" s="222"/>
      <c r="AR1545" s="222"/>
      <c r="AS1545" s="222"/>
      <c r="AT1545" s="222"/>
      <c r="AU1545" s="222"/>
    </row>
    <row r="1546" spans="27:64" ht="12.95" customHeight="1">
      <c r="AA1546" s="222"/>
      <c r="AB1546" s="222"/>
      <c r="AC1546" s="222"/>
      <c r="AD1546" s="222"/>
      <c r="AE1546" s="222"/>
      <c r="AG1546" s="293"/>
      <c r="AN1546" s="222"/>
      <c r="AO1546" s="222"/>
      <c r="AP1546" s="222"/>
      <c r="AQ1546" s="222"/>
      <c r="AR1546" s="222"/>
      <c r="AS1546" s="222"/>
      <c r="AT1546" s="222"/>
      <c r="AU1546" s="222"/>
    </row>
    <row r="1547" spans="27:64" ht="12.95" customHeight="1">
      <c r="AA1547" s="222"/>
      <c r="AB1547" s="222"/>
      <c r="AC1547" s="222"/>
      <c r="AD1547" s="222"/>
      <c r="AE1547" s="222"/>
      <c r="AG1547" s="293"/>
      <c r="AN1547" s="222"/>
      <c r="AO1547" s="222"/>
      <c r="AP1547" s="222"/>
      <c r="AQ1547" s="222"/>
      <c r="AR1547" s="222"/>
      <c r="AS1547" s="222"/>
      <c r="AT1547" s="222"/>
      <c r="AU1547" s="222"/>
      <c r="AV1547" s="222"/>
      <c r="AW1547" s="222"/>
      <c r="AX1547" s="222"/>
      <c r="AY1547" s="222"/>
      <c r="AZ1547" s="222"/>
      <c r="BA1547" s="222"/>
      <c r="BB1547" s="222"/>
      <c r="BC1547" s="222"/>
      <c r="BD1547" s="222"/>
      <c r="BE1547" s="222"/>
      <c r="BF1547" s="222"/>
      <c r="BG1547" s="222"/>
      <c r="BH1547" s="222"/>
      <c r="BI1547" s="222"/>
      <c r="BJ1547" s="222"/>
      <c r="BK1547" s="222"/>
      <c r="BL1547" s="222"/>
    </row>
    <row r="1548" spans="27:64" ht="12.95" customHeight="1">
      <c r="AA1548" s="222"/>
      <c r="AB1548" s="222"/>
      <c r="AC1548" s="222"/>
      <c r="AD1548" s="222"/>
      <c r="AE1548" s="222"/>
      <c r="AG1548" s="293"/>
      <c r="AN1548" s="222"/>
      <c r="AO1548" s="222"/>
      <c r="AP1548" s="222"/>
      <c r="AQ1548" s="222"/>
      <c r="AR1548" s="222"/>
      <c r="AS1548" s="222"/>
      <c r="AT1548" s="222"/>
      <c r="AU1548" s="222"/>
      <c r="AV1548" s="222"/>
      <c r="AX1548" s="222"/>
      <c r="AY1548" s="222"/>
      <c r="AZ1548" s="222"/>
      <c r="BA1548" s="222"/>
      <c r="BB1548" s="222"/>
      <c r="BC1548" s="222"/>
      <c r="BD1548" s="222"/>
      <c r="BE1548" s="222"/>
      <c r="BF1548" s="222"/>
      <c r="BG1548" s="222"/>
      <c r="BH1548" s="222"/>
      <c r="BI1548" s="222"/>
      <c r="BJ1548" s="222"/>
      <c r="BK1548" s="222"/>
      <c r="BL1548" s="222"/>
    </row>
    <row r="1549" spans="27:64" ht="12.95" customHeight="1">
      <c r="AA1549" s="222"/>
      <c r="AB1549" s="222"/>
      <c r="AC1549" s="222"/>
      <c r="AD1549" s="222"/>
      <c r="AE1549" s="222"/>
      <c r="AG1549" s="293"/>
      <c r="AN1549" s="222"/>
      <c r="AO1549" s="222"/>
      <c r="AP1549" s="222"/>
      <c r="AQ1549" s="222"/>
      <c r="AR1549" s="222"/>
      <c r="AS1549" s="222"/>
      <c r="AT1549" s="222"/>
      <c r="AU1549" s="222"/>
      <c r="AV1549" s="222"/>
      <c r="AX1549" s="222"/>
    </row>
    <row r="1550" spans="27:64" ht="12.95" customHeight="1">
      <c r="AA1550" s="222"/>
      <c r="AB1550" s="222"/>
      <c r="AC1550" s="222"/>
      <c r="AD1550" s="222"/>
      <c r="AE1550" s="222"/>
      <c r="AG1550" s="293"/>
      <c r="AN1550" s="222"/>
      <c r="AO1550" s="222"/>
      <c r="AP1550" s="222"/>
      <c r="AQ1550" s="222"/>
      <c r="AR1550" s="222"/>
      <c r="AS1550" s="222"/>
      <c r="AT1550" s="222"/>
      <c r="AU1550" s="222"/>
    </row>
    <row r="1551" spans="27:64" ht="12.95" customHeight="1">
      <c r="AA1551" s="222"/>
      <c r="AB1551" s="222"/>
      <c r="AC1551" s="222"/>
      <c r="AD1551" s="222"/>
      <c r="AE1551" s="222"/>
      <c r="AG1551" s="293"/>
      <c r="AN1551" s="222"/>
      <c r="AO1551" s="222"/>
      <c r="AP1551" s="222"/>
      <c r="AQ1551" s="222"/>
      <c r="AR1551" s="222"/>
      <c r="AS1551" s="222"/>
      <c r="AT1551" s="222"/>
      <c r="AU1551" s="222"/>
      <c r="AV1551" s="222"/>
    </row>
    <row r="1552" spans="27:64" ht="12.95" customHeight="1">
      <c r="AA1552" s="222"/>
      <c r="AB1552" s="222"/>
      <c r="AC1552" s="222"/>
      <c r="AD1552" s="222"/>
      <c r="AE1552" s="222"/>
      <c r="AG1552" s="293"/>
      <c r="AN1552" s="222"/>
      <c r="AO1552" s="222"/>
      <c r="AP1552" s="222"/>
      <c r="AQ1552" s="222"/>
      <c r="AR1552" s="222"/>
      <c r="AS1552" s="222"/>
      <c r="AT1552" s="222"/>
      <c r="AU1552" s="222"/>
      <c r="AV1552" s="222"/>
    </row>
    <row r="1553" spans="27:64" ht="12.95" customHeight="1">
      <c r="AA1553" s="222"/>
      <c r="AB1553" s="222"/>
      <c r="AC1553" s="222"/>
      <c r="AD1553" s="222"/>
      <c r="AE1553" s="222"/>
      <c r="AG1553" s="293"/>
      <c r="AN1553" s="222"/>
      <c r="AO1553" s="222"/>
      <c r="AP1553" s="222"/>
      <c r="AQ1553" s="222"/>
      <c r="AR1553" s="222"/>
      <c r="AS1553" s="222"/>
      <c r="AT1553" s="222"/>
      <c r="AU1553" s="222"/>
      <c r="AV1553" s="222"/>
      <c r="AX1553" s="222"/>
    </row>
    <row r="1554" spans="27:64" ht="12.95" customHeight="1">
      <c r="AA1554" s="222"/>
      <c r="AB1554" s="222"/>
      <c r="AC1554" s="222"/>
      <c r="AD1554" s="222"/>
      <c r="AE1554" s="222"/>
      <c r="AG1554" s="293"/>
      <c r="AN1554" s="222"/>
      <c r="AO1554" s="222"/>
      <c r="AP1554" s="222"/>
      <c r="AQ1554" s="222"/>
      <c r="AR1554" s="222"/>
      <c r="AS1554" s="222"/>
      <c r="AT1554" s="222"/>
      <c r="AU1554" s="222"/>
      <c r="AV1554" s="222"/>
      <c r="AX1554" s="222"/>
      <c r="AY1554" s="222"/>
      <c r="AZ1554" s="222"/>
      <c r="BA1554" s="222"/>
      <c r="BB1554" s="222"/>
      <c r="BC1554" s="222"/>
      <c r="BD1554" s="222"/>
      <c r="BE1554" s="222"/>
      <c r="BF1554" s="222"/>
      <c r="BG1554" s="222"/>
      <c r="BH1554" s="222"/>
      <c r="BI1554" s="222"/>
      <c r="BJ1554" s="222"/>
      <c r="BK1554" s="222"/>
      <c r="BL1554" s="222"/>
    </row>
    <row r="1555" spans="27:64" ht="12.95" customHeight="1">
      <c r="AA1555" s="222"/>
      <c r="AB1555" s="222"/>
      <c r="AC1555" s="222"/>
      <c r="AD1555" s="222"/>
      <c r="AE1555" s="222"/>
      <c r="AG1555" s="293"/>
      <c r="AN1555" s="222"/>
      <c r="AO1555" s="222"/>
      <c r="AP1555" s="222"/>
      <c r="AQ1555" s="222"/>
      <c r="AR1555" s="222"/>
      <c r="AS1555" s="222"/>
      <c r="AT1555" s="222"/>
      <c r="AU1555" s="222"/>
      <c r="AV1555" s="222"/>
    </row>
    <row r="1556" spans="27:64" ht="12.95" customHeight="1">
      <c r="AA1556" s="222"/>
      <c r="AB1556" s="222"/>
      <c r="AC1556" s="222"/>
      <c r="AD1556" s="222"/>
      <c r="AE1556" s="222"/>
      <c r="AG1556" s="293"/>
      <c r="AN1556" s="222"/>
      <c r="AO1556" s="222"/>
      <c r="AP1556" s="222"/>
      <c r="AQ1556" s="222"/>
      <c r="AR1556" s="222"/>
      <c r="AS1556" s="222"/>
      <c r="AT1556" s="222"/>
      <c r="AU1556" s="222"/>
      <c r="AV1556" s="222"/>
    </row>
    <row r="1557" spans="27:64" ht="12.95" customHeight="1">
      <c r="AA1557" s="222"/>
      <c r="AB1557" s="222"/>
      <c r="AC1557" s="222"/>
      <c r="AD1557" s="222"/>
      <c r="AE1557" s="222"/>
      <c r="AG1557" s="293"/>
      <c r="AN1557" s="222"/>
      <c r="AO1557" s="222"/>
      <c r="AP1557" s="222"/>
      <c r="AQ1557" s="222"/>
      <c r="AR1557" s="222"/>
      <c r="AS1557" s="222"/>
      <c r="AT1557" s="222"/>
      <c r="AU1557" s="222"/>
      <c r="AV1557" s="222"/>
    </row>
    <row r="1558" spans="27:64" ht="12.95" customHeight="1">
      <c r="AA1558" s="222"/>
      <c r="AB1558" s="222"/>
      <c r="AC1558" s="222"/>
      <c r="AD1558" s="222"/>
      <c r="AE1558" s="222"/>
      <c r="AG1558" s="293"/>
      <c r="AN1558" s="222"/>
      <c r="AO1558" s="222"/>
      <c r="AP1558" s="222"/>
      <c r="AQ1558" s="222"/>
      <c r="AR1558" s="222"/>
      <c r="AS1558" s="222"/>
      <c r="AT1558" s="222"/>
      <c r="AU1558" s="222"/>
      <c r="AV1558" s="222"/>
      <c r="AX1558" s="222"/>
    </row>
    <row r="1559" spans="27:64" ht="12.95" customHeight="1">
      <c r="AA1559" s="222"/>
      <c r="AB1559" s="222"/>
      <c r="AC1559" s="222"/>
      <c r="AD1559" s="222"/>
      <c r="AE1559" s="222"/>
      <c r="AG1559" s="293"/>
      <c r="AN1559" s="222"/>
      <c r="AO1559" s="222"/>
      <c r="AP1559" s="222"/>
      <c r="AQ1559" s="222"/>
      <c r="AR1559" s="222"/>
      <c r="AS1559" s="222"/>
      <c r="AT1559" s="222"/>
      <c r="AU1559" s="222"/>
      <c r="AV1559" s="222"/>
      <c r="AX1559" s="222"/>
      <c r="AY1559" s="222"/>
      <c r="AZ1559" s="222"/>
      <c r="BA1559" s="222"/>
      <c r="BB1559" s="222"/>
      <c r="BC1559" s="222"/>
      <c r="BD1559" s="222"/>
      <c r="BE1559" s="222"/>
      <c r="BF1559" s="222"/>
      <c r="BG1559" s="222"/>
      <c r="BH1559" s="222"/>
      <c r="BI1559" s="222"/>
      <c r="BJ1559" s="222"/>
      <c r="BK1559" s="222"/>
      <c r="BL1559" s="222"/>
    </row>
    <row r="1560" spans="27:64" ht="12.95" customHeight="1">
      <c r="AA1560" s="222"/>
      <c r="AB1560" s="222"/>
      <c r="AC1560" s="222"/>
      <c r="AD1560" s="222"/>
      <c r="AE1560" s="222"/>
      <c r="AG1560" s="293"/>
      <c r="AN1560" s="222"/>
      <c r="AO1560" s="222"/>
      <c r="AP1560" s="222"/>
      <c r="AQ1560" s="222"/>
      <c r="AR1560" s="222"/>
      <c r="AS1560" s="222"/>
      <c r="AT1560" s="222"/>
      <c r="AU1560" s="222"/>
    </row>
    <row r="1561" spans="27:64" ht="12.95" customHeight="1">
      <c r="AA1561" s="222"/>
      <c r="AB1561" s="222"/>
      <c r="AC1561" s="222"/>
      <c r="AD1561" s="222"/>
      <c r="AE1561" s="222"/>
      <c r="AG1561" s="293"/>
      <c r="AN1561" s="222"/>
      <c r="AO1561" s="222"/>
      <c r="AP1561" s="222"/>
      <c r="AQ1561" s="222"/>
      <c r="AR1561" s="222"/>
      <c r="AS1561" s="222"/>
      <c r="AT1561" s="222"/>
      <c r="AU1561" s="222"/>
      <c r="AV1561" s="222"/>
    </row>
    <row r="1562" spans="27:64" ht="12.95" customHeight="1">
      <c r="AA1562" s="222"/>
      <c r="AB1562" s="222"/>
      <c r="AC1562" s="222"/>
      <c r="AD1562" s="222"/>
      <c r="AE1562" s="222"/>
      <c r="AG1562" s="293"/>
      <c r="AN1562" s="222"/>
      <c r="AO1562" s="222"/>
      <c r="AP1562" s="222"/>
      <c r="AQ1562" s="222"/>
      <c r="AR1562" s="222"/>
      <c r="AS1562" s="222"/>
      <c r="AT1562" s="222"/>
      <c r="AU1562" s="222"/>
      <c r="AV1562" s="222"/>
    </row>
    <row r="1563" spans="27:64" ht="12.95" customHeight="1">
      <c r="AA1563" s="222"/>
      <c r="AB1563" s="222"/>
      <c r="AC1563" s="222"/>
      <c r="AD1563" s="222"/>
      <c r="AE1563" s="222"/>
      <c r="AG1563" s="293"/>
      <c r="AN1563" s="222"/>
      <c r="AO1563" s="222"/>
      <c r="AP1563" s="222"/>
      <c r="AQ1563" s="222"/>
      <c r="AR1563" s="222"/>
      <c r="AS1563" s="222"/>
      <c r="AT1563" s="222"/>
      <c r="AU1563" s="222"/>
      <c r="AV1563" s="222"/>
      <c r="AX1563" s="222"/>
    </row>
    <row r="1564" spans="27:64" ht="12.95" customHeight="1">
      <c r="AA1564" s="222"/>
      <c r="AB1564" s="222"/>
      <c r="AC1564" s="222"/>
      <c r="AD1564" s="222"/>
      <c r="AE1564" s="222"/>
      <c r="AG1564" s="293"/>
      <c r="AN1564" s="222"/>
      <c r="AO1564" s="222"/>
      <c r="AP1564" s="222"/>
      <c r="AQ1564" s="222"/>
      <c r="AR1564" s="222"/>
      <c r="AS1564" s="222"/>
      <c r="AT1564" s="222"/>
      <c r="AU1564" s="222"/>
      <c r="AV1564" s="222"/>
    </row>
    <row r="1565" spans="27:64" ht="12.95" customHeight="1">
      <c r="AA1565" s="222"/>
      <c r="AB1565" s="222"/>
      <c r="AC1565" s="222"/>
      <c r="AD1565" s="222"/>
      <c r="AE1565" s="222"/>
      <c r="AG1565" s="293"/>
      <c r="AN1565" s="222"/>
      <c r="AO1565" s="222"/>
      <c r="AP1565" s="222"/>
      <c r="AQ1565" s="222"/>
      <c r="AR1565" s="222"/>
      <c r="AS1565" s="222"/>
      <c r="AT1565" s="222"/>
      <c r="AU1565" s="222"/>
    </row>
    <row r="1566" spans="27:64" ht="12.95" customHeight="1">
      <c r="AA1566" s="222"/>
      <c r="AB1566" s="222"/>
      <c r="AC1566" s="222"/>
      <c r="AD1566" s="222"/>
      <c r="AE1566" s="222"/>
      <c r="AG1566" s="293"/>
      <c r="AN1566" s="222"/>
      <c r="AO1566" s="222"/>
      <c r="AP1566" s="222"/>
      <c r="AQ1566" s="222"/>
      <c r="AR1566" s="222"/>
      <c r="AS1566" s="222"/>
      <c r="AT1566" s="222"/>
      <c r="AU1566" s="222"/>
    </row>
    <row r="1567" spans="27:64" ht="12.95" customHeight="1">
      <c r="AA1567" s="222"/>
      <c r="AB1567" s="222"/>
      <c r="AC1567" s="222"/>
      <c r="AD1567" s="222"/>
      <c r="AE1567" s="222"/>
      <c r="AG1567" s="293"/>
      <c r="AN1567" s="222"/>
      <c r="AO1567" s="222"/>
      <c r="AP1567" s="222"/>
      <c r="AQ1567" s="222"/>
      <c r="AR1567" s="222"/>
      <c r="AS1567" s="222"/>
      <c r="AT1567" s="222"/>
      <c r="AU1567" s="222"/>
      <c r="AV1567" s="222"/>
      <c r="AW1567" s="222"/>
      <c r="AX1567" s="222"/>
      <c r="AY1567" s="222"/>
      <c r="AZ1567" s="222"/>
      <c r="BA1567" s="222"/>
      <c r="BB1567" s="222"/>
      <c r="BC1567" s="222"/>
      <c r="BD1567" s="222"/>
      <c r="BE1567" s="222"/>
      <c r="BF1567" s="222"/>
      <c r="BG1567" s="222"/>
      <c r="BH1567" s="222"/>
      <c r="BI1567" s="222"/>
      <c r="BJ1567" s="222"/>
      <c r="BK1567" s="222"/>
      <c r="BL1567" s="222"/>
    </row>
    <row r="1568" spans="27:64" ht="12.95" customHeight="1">
      <c r="AA1568" s="222"/>
      <c r="AB1568" s="222"/>
      <c r="AC1568" s="222"/>
      <c r="AD1568" s="222"/>
      <c r="AE1568" s="222"/>
      <c r="AG1568" s="293"/>
      <c r="AN1568" s="222"/>
      <c r="AO1568" s="222"/>
      <c r="AP1568" s="222"/>
      <c r="AQ1568" s="222"/>
      <c r="AR1568" s="222"/>
      <c r="AS1568" s="222"/>
      <c r="AT1568" s="222"/>
      <c r="AU1568" s="222"/>
    </row>
    <row r="1569" spans="27:64" ht="12.95" customHeight="1">
      <c r="AA1569" s="222"/>
      <c r="AB1569" s="222"/>
      <c r="AC1569" s="222"/>
      <c r="AD1569" s="222"/>
      <c r="AE1569" s="222"/>
      <c r="AG1569" s="293"/>
      <c r="AN1569" s="222"/>
      <c r="AO1569" s="222"/>
      <c r="AP1569" s="222"/>
      <c r="AQ1569" s="222"/>
      <c r="AR1569" s="222"/>
      <c r="AS1569" s="222"/>
      <c r="AT1569" s="222"/>
      <c r="AU1569" s="222"/>
      <c r="AV1569" s="222"/>
      <c r="AW1569" s="222"/>
      <c r="AX1569" s="222"/>
      <c r="AY1569" s="222"/>
      <c r="AZ1569" s="222"/>
      <c r="BA1569" s="222"/>
      <c r="BB1569" s="222"/>
      <c r="BC1569" s="222"/>
      <c r="BD1569" s="222"/>
      <c r="BE1569" s="222"/>
      <c r="BF1569" s="222"/>
      <c r="BG1569" s="222"/>
      <c r="BH1569" s="222"/>
      <c r="BI1569" s="222"/>
      <c r="BJ1569" s="222"/>
      <c r="BK1569" s="222"/>
      <c r="BL1569" s="222"/>
    </row>
    <row r="1570" spans="27:64" ht="12.95" customHeight="1">
      <c r="AA1570" s="222"/>
      <c r="AB1570" s="222"/>
      <c r="AC1570" s="222"/>
      <c r="AD1570" s="222"/>
      <c r="AE1570" s="222"/>
      <c r="AG1570" s="293"/>
      <c r="AN1570" s="222"/>
      <c r="AO1570" s="222"/>
      <c r="AP1570" s="222"/>
      <c r="AQ1570" s="222"/>
      <c r="AR1570" s="222"/>
      <c r="AS1570" s="222"/>
      <c r="AT1570" s="222"/>
      <c r="AU1570" s="222"/>
      <c r="AV1570" s="222"/>
      <c r="AX1570" s="222"/>
      <c r="AY1570" s="222"/>
      <c r="AZ1570" s="222"/>
      <c r="BA1570" s="222"/>
      <c r="BB1570" s="222"/>
      <c r="BC1570" s="222"/>
      <c r="BD1570" s="222"/>
      <c r="BE1570" s="222"/>
      <c r="BF1570" s="222"/>
      <c r="BG1570" s="222"/>
      <c r="BH1570" s="222"/>
      <c r="BI1570" s="222"/>
      <c r="BJ1570" s="222"/>
      <c r="BK1570" s="222"/>
      <c r="BL1570" s="222"/>
    </row>
    <row r="1571" spans="27:64" ht="12.95" customHeight="1">
      <c r="AA1571" s="222"/>
      <c r="AB1571" s="222"/>
      <c r="AC1571" s="222"/>
      <c r="AD1571" s="222"/>
      <c r="AE1571" s="222"/>
      <c r="AG1571" s="293"/>
      <c r="AN1571" s="222"/>
      <c r="AO1571" s="222"/>
      <c r="AP1571" s="222"/>
      <c r="AQ1571" s="222"/>
      <c r="AR1571" s="222"/>
      <c r="AS1571" s="222"/>
      <c r="AT1571" s="222"/>
      <c r="AU1571" s="222"/>
      <c r="AV1571" s="222"/>
      <c r="AW1571" s="222"/>
      <c r="AX1571" s="222"/>
      <c r="AY1571" s="222"/>
      <c r="AZ1571" s="222"/>
      <c r="BA1571" s="222"/>
      <c r="BB1571" s="222"/>
      <c r="BC1571" s="222"/>
      <c r="BD1571" s="222"/>
      <c r="BE1571" s="222"/>
      <c r="BF1571" s="222"/>
      <c r="BG1571" s="222"/>
      <c r="BH1571" s="222"/>
      <c r="BI1571" s="222"/>
      <c r="BJ1571" s="222"/>
      <c r="BK1571" s="222"/>
      <c r="BL1571" s="222"/>
    </row>
    <row r="1572" spans="27:64" ht="12.95" customHeight="1">
      <c r="AA1572" s="222"/>
      <c r="AB1572" s="222"/>
      <c r="AC1572" s="222"/>
      <c r="AD1572" s="222"/>
      <c r="AE1572" s="222"/>
      <c r="AG1572" s="293"/>
      <c r="AN1572" s="222"/>
      <c r="AO1572" s="222"/>
      <c r="AP1572" s="222"/>
      <c r="AQ1572" s="222"/>
      <c r="AR1572" s="222"/>
      <c r="AS1572" s="222"/>
      <c r="AT1572" s="222"/>
      <c r="AU1572" s="222"/>
      <c r="AV1572" s="222"/>
      <c r="AX1572" s="222"/>
      <c r="AY1572" s="222"/>
      <c r="AZ1572" s="222"/>
      <c r="BA1572" s="222"/>
      <c r="BB1572" s="222"/>
      <c r="BC1572" s="222"/>
      <c r="BD1572" s="222"/>
      <c r="BE1572" s="222"/>
      <c r="BF1572" s="222"/>
      <c r="BG1572" s="222"/>
      <c r="BH1572" s="222"/>
      <c r="BI1572" s="222"/>
      <c r="BJ1572" s="222"/>
      <c r="BK1572" s="222"/>
      <c r="BL1572" s="222"/>
    </row>
    <row r="1573" spans="27:64" ht="12.95" customHeight="1">
      <c r="AA1573" s="222"/>
      <c r="AB1573" s="222"/>
      <c r="AC1573" s="222"/>
      <c r="AD1573" s="222"/>
      <c r="AE1573" s="222"/>
      <c r="AG1573" s="293"/>
      <c r="AN1573" s="222"/>
      <c r="AO1573" s="222"/>
      <c r="AP1573" s="222"/>
      <c r="AQ1573" s="222"/>
      <c r="AR1573" s="222"/>
      <c r="AS1573" s="222"/>
      <c r="AT1573" s="222"/>
      <c r="AU1573" s="222"/>
      <c r="AV1573" s="222"/>
      <c r="AW1573" s="222"/>
      <c r="AX1573" s="222"/>
      <c r="AY1573" s="222"/>
      <c r="AZ1573" s="222"/>
      <c r="BA1573" s="222"/>
      <c r="BB1573" s="222"/>
      <c r="BC1573" s="222"/>
      <c r="BD1573" s="222"/>
      <c r="BE1573" s="222"/>
      <c r="BF1573" s="222"/>
      <c r="BG1573" s="222"/>
      <c r="BH1573" s="222"/>
      <c r="BI1573" s="222"/>
      <c r="BJ1573" s="222"/>
      <c r="BK1573" s="222"/>
      <c r="BL1573" s="222"/>
    </row>
    <row r="1574" spans="27:64" ht="12.95" customHeight="1">
      <c r="AA1574" s="222"/>
      <c r="AB1574" s="222"/>
      <c r="AC1574" s="222"/>
      <c r="AD1574" s="222"/>
      <c r="AE1574" s="222"/>
      <c r="AG1574" s="293"/>
      <c r="AN1574" s="222"/>
      <c r="AO1574" s="222"/>
      <c r="AP1574" s="222"/>
      <c r="AQ1574" s="222"/>
      <c r="AR1574" s="222"/>
      <c r="AS1574" s="222"/>
      <c r="AT1574" s="222"/>
      <c r="AU1574" s="222"/>
      <c r="AV1574" s="222"/>
      <c r="AX1574" s="222"/>
    </row>
    <row r="1575" spans="27:64" ht="12.95" customHeight="1">
      <c r="AA1575" s="222"/>
      <c r="AB1575" s="222"/>
      <c r="AC1575" s="222"/>
      <c r="AD1575" s="222"/>
      <c r="AE1575" s="222"/>
      <c r="AG1575" s="293"/>
      <c r="AN1575" s="222"/>
      <c r="AO1575" s="222"/>
      <c r="AP1575" s="222"/>
      <c r="AQ1575" s="222"/>
      <c r="AR1575" s="222"/>
      <c r="AS1575" s="222"/>
      <c r="AT1575" s="222"/>
      <c r="AU1575" s="222"/>
      <c r="AV1575" s="222"/>
      <c r="AW1575" s="222"/>
      <c r="AX1575" s="222"/>
      <c r="AY1575" s="222"/>
      <c r="AZ1575" s="222"/>
      <c r="BA1575" s="222"/>
      <c r="BB1575" s="222"/>
      <c r="BC1575" s="222"/>
      <c r="BD1575" s="222"/>
      <c r="BE1575" s="222"/>
      <c r="BF1575" s="222"/>
      <c r="BG1575" s="222"/>
      <c r="BH1575" s="222"/>
      <c r="BI1575" s="222"/>
      <c r="BJ1575" s="222"/>
      <c r="BK1575" s="222"/>
      <c r="BL1575" s="222"/>
    </row>
    <row r="1576" spans="27:64" ht="12.95" customHeight="1">
      <c r="AA1576" s="222"/>
      <c r="AB1576" s="222"/>
      <c r="AC1576" s="222"/>
      <c r="AD1576" s="222"/>
      <c r="AE1576" s="222"/>
      <c r="AG1576" s="293"/>
      <c r="AN1576" s="222"/>
      <c r="AO1576" s="222"/>
      <c r="AP1576" s="222"/>
      <c r="AQ1576" s="222"/>
      <c r="AR1576" s="222"/>
      <c r="AS1576" s="222"/>
      <c r="AT1576" s="222"/>
      <c r="AU1576" s="222"/>
      <c r="AV1576" s="222"/>
      <c r="AX1576" s="222"/>
    </row>
    <row r="1577" spans="27:64" ht="12.95" customHeight="1">
      <c r="AA1577" s="222"/>
      <c r="AB1577" s="222"/>
      <c r="AC1577" s="222"/>
      <c r="AD1577" s="222"/>
      <c r="AE1577" s="222"/>
      <c r="AG1577" s="293"/>
      <c r="AN1577" s="222"/>
      <c r="AO1577" s="222"/>
      <c r="AP1577" s="222"/>
      <c r="AQ1577" s="222"/>
      <c r="AR1577" s="222"/>
      <c r="AS1577" s="222"/>
      <c r="AT1577" s="222"/>
      <c r="AU1577" s="222"/>
      <c r="AV1577" s="222"/>
      <c r="AW1577" s="222"/>
      <c r="AX1577" s="222"/>
      <c r="AY1577" s="222"/>
      <c r="AZ1577" s="222"/>
      <c r="BA1577" s="222"/>
      <c r="BB1577" s="222"/>
      <c r="BC1577" s="222"/>
      <c r="BD1577" s="222"/>
      <c r="BE1577" s="222"/>
      <c r="BF1577" s="222"/>
      <c r="BG1577" s="222"/>
      <c r="BH1577" s="222"/>
      <c r="BI1577" s="222"/>
      <c r="BJ1577" s="222"/>
      <c r="BK1577" s="222"/>
      <c r="BL1577" s="222"/>
    </row>
    <row r="1578" spans="27:64" ht="12.95" customHeight="1">
      <c r="AA1578" s="222"/>
      <c r="AB1578" s="222"/>
      <c r="AC1578" s="222"/>
      <c r="AD1578" s="222"/>
      <c r="AE1578" s="222"/>
      <c r="AG1578" s="293"/>
      <c r="AN1578" s="222"/>
      <c r="AO1578" s="222"/>
      <c r="AP1578" s="222"/>
      <c r="AQ1578" s="222"/>
      <c r="AR1578" s="222"/>
      <c r="AS1578" s="222"/>
      <c r="AT1578" s="222"/>
      <c r="AU1578" s="222"/>
      <c r="AV1578" s="222"/>
      <c r="AW1578" s="222"/>
      <c r="AX1578" s="222"/>
      <c r="AY1578" s="222"/>
      <c r="AZ1578" s="222"/>
      <c r="BA1578" s="222"/>
      <c r="BB1578" s="222"/>
      <c r="BC1578" s="222"/>
      <c r="BD1578" s="222"/>
      <c r="BE1578" s="222"/>
      <c r="BF1578" s="222"/>
      <c r="BG1578" s="222"/>
      <c r="BH1578" s="222"/>
      <c r="BI1578" s="222"/>
      <c r="BJ1578" s="222"/>
      <c r="BK1578" s="222"/>
      <c r="BL1578" s="222"/>
    </row>
    <row r="1579" spans="27:64" ht="12.95" customHeight="1">
      <c r="AA1579" s="222"/>
      <c r="AB1579" s="222"/>
      <c r="AC1579" s="222"/>
      <c r="AD1579" s="222"/>
      <c r="AE1579" s="222"/>
      <c r="AG1579" s="293"/>
      <c r="AN1579" s="222"/>
      <c r="AO1579" s="222"/>
      <c r="AP1579" s="222"/>
      <c r="AQ1579" s="222"/>
      <c r="AR1579" s="222"/>
      <c r="AS1579" s="222"/>
      <c r="AT1579" s="222"/>
      <c r="AU1579" s="222"/>
      <c r="AV1579" s="222"/>
      <c r="AW1579" s="222"/>
      <c r="AX1579" s="222"/>
      <c r="AY1579" s="222"/>
      <c r="AZ1579" s="222"/>
      <c r="BA1579" s="222"/>
      <c r="BB1579" s="222"/>
      <c r="BC1579" s="222"/>
      <c r="BD1579" s="222"/>
      <c r="BE1579" s="222"/>
      <c r="BF1579" s="222"/>
      <c r="BG1579" s="222"/>
      <c r="BH1579" s="222"/>
      <c r="BI1579" s="222"/>
      <c r="BJ1579" s="222"/>
      <c r="BK1579" s="222"/>
      <c r="BL1579" s="222"/>
    </row>
    <row r="1580" spans="27:64" ht="12.95" customHeight="1">
      <c r="AA1580" s="222"/>
      <c r="AB1580" s="222"/>
      <c r="AC1580" s="222"/>
      <c r="AD1580" s="222"/>
      <c r="AE1580" s="222"/>
      <c r="AG1580" s="293"/>
      <c r="AN1580" s="222"/>
      <c r="AO1580" s="222"/>
      <c r="AP1580" s="222"/>
      <c r="AQ1580" s="222"/>
      <c r="AR1580" s="222"/>
      <c r="AS1580" s="222"/>
      <c r="AT1580" s="222"/>
      <c r="AU1580" s="222"/>
      <c r="AV1580" s="222"/>
      <c r="AW1580" s="222"/>
      <c r="AX1580" s="222"/>
      <c r="AY1580" s="222"/>
      <c r="AZ1580" s="222"/>
      <c r="BA1580" s="222"/>
      <c r="BB1580" s="222"/>
      <c r="BC1580" s="222"/>
      <c r="BD1580" s="222"/>
      <c r="BE1580" s="222"/>
      <c r="BF1580" s="222"/>
      <c r="BG1580" s="222"/>
      <c r="BH1580" s="222"/>
      <c r="BI1580" s="222"/>
      <c r="BJ1580" s="222"/>
      <c r="BK1580" s="222"/>
      <c r="BL1580" s="222"/>
    </row>
    <row r="1581" spans="27:64" ht="12.95" customHeight="1">
      <c r="AA1581" s="222"/>
      <c r="AB1581" s="222"/>
      <c r="AC1581" s="222"/>
      <c r="AD1581" s="222"/>
      <c r="AE1581" s="222"/>
      <c r="AG1581" s="293"/>
      <c r="AN1581" s="222"/>
      <c r="AO1581" s="222"/>
      <c r="AP1581" s="222"/>
      <c r="AQ1581" s="222"/>
      <c r="AR1581" s="222"/>
      <c r="AS1581" s="222"/>
      <c r="AT1581" s="222"/>
      <c r="AU1581" s="222"/>
      <c r="AV1581" s="222"/>
      <c r="AX1581" s="222"/>
    </row>
    <row r="1582" spans="27:64" ht="12.95" customHeight="1">
      <c r="AA1582" s="222"/>
      <c r="AB1582" s="222"/>
      <c r="AC1582" s="222"/>
      <c r="AD1582" s="222"/>
      <c r="AE1582" s="222"/>
      <c r="AG1582" s="293"/>
      <c r="AN1582" s="222"/>
      <c r="AO1582" s="222"/>
      <c r="AP1582" s="222"/>
      <c r="AQ1582" s="222"/>
      <c r="AR1582" s="222"/>
      <c r="AS1582" s="222"/>
      <c r="AT1582" s="222"/>
      <c r="AU1582" s="222"/>
    </row>
    <row r="1583" spans="27:64" ht="12.95" customHeight="1">
      <c r="AA1583" s="222"/>
      <c r="AB1583" s="222"/>
      <c r="AC1583" s="222"/>
      <c r="AD1583" s="222"/>
      <c r="AE1583" s="222"/>
      <c r="AG1583" s="293"/>
      <c r="AN1583" s="222"/>
      <c r="AO1583" s="222"/>
      <c r="AP1583" s="222"/>
      <c r="AQ1583" s="222"/>
      <c r="AR1583" s="222"/>
      <c r="AS1583" s="222"/>
      <c r="AT1583" s="222"/>
      <c r="AU1583" s="222"/>
    </row>
    <row r="1584" spans="27:64" ht="12.95" customHeight="1">
      <c r="AA1584" s="222"/>
      <c r="AB1584" s="222"/>
      <c r="AC1584" s="222"/>
      <c r="AD1584" s="222"/>
      <c r="AE1584" s="222"/>
      <c r="AG1584" s="293"/>
      <c r="AN1584" s="222"/>
      <c r="AO1584" s="222"/>
      <c r="AP1584" s="222"/>
      <c r="AQ1584" s="222"/>
      <c r="AR1584" s="222"/>
      <c r="AS1584" s="222"/>
      <c r="AT1584" s="222"/>
      <c r="AU1584" s="222"/>
    </row>
    <row r="1585" spans="27:64" ht="12.95" customHeight="1">
      <c r="AA1585" s="222"/>
      <c r="AB1585" s="222"/>
      <c r="AC1585" s="222"/>
      <c r="AD1585" s="222"/>
      <c r="AE1585" s="222"/>
      <c r="AG1585" s="293"/>
      <c r="AN1585" s="222"/>
      <c r="AO1585" s="222"/>
      <c r="AP1585" s="222"/>
      <c r="AQ1585" s="222"/>
      <c r="AR1585" s="222"/>
      <c r="AS1585" s="222"/>
      <c r="AT1585" s="222"/>
      <c r="AU1585" s="222"/>
      <c r="AV1585" s="222"/>
    </row>
    <row r="1586" spans="27:64" ht="12.95" customHeight="1">
      <c r="AA1586" s="222"/>
      <c r="AB1586" s="222"/>
      <c r="AC1586" s="222"/>
      <c r="AD1586" s="222"/>
      <c r="AE1586" s="222"/>
      <c r="AG1586" s="293"/>
      <c r="AN1586" s="222"/>
      <c r="AO1586" s="222"/>
      <c r="AP1586" s="222"/>
      <c r="AQ1586" s="222"/>
      <c r="AR1586" s="222"/>
      <c r="AS1586" s="222"/>
      <c r="AT1586" s="222"/>
      <c r="AU1586" s="222"/>
      <c r="AV1586" s="222"/>
      <c r="AX1586" s="222"/>
    </row>
    <row r="1587" spans="27:64" ht="12.95" customHeight="1">
      <c r="AA1587" s="222"/>
      <c r="AB1587" s="222"/>
      <c r="AC1587" s="222"/>
      <c r="AD1587" s="222"/>
      <c r="AE1587" s="222"/>
      <c r="AG1587" s="293"/>
      <c r="AN1587" s="222"/>
      <c r="AO1587" s="222"/>
      <c r="AP1587" s="222"/>
      <c r="AQ1587" s="222"/>
      <c r="AR1587" s="222"/>
      <c r="AS1587" s="222"/>
      <c r="AT1587" s="222"/>
      <c r="AU1587" s="222"/>
      <c r="AV1587" s="222"/>
      <c r="AW1587" s="222"/>
      <c r="AX1587" s="222"/>
      <c r="AY1587" s="222"/>
      <c r="AZ1587" s="222"/>
      <c r="BA1587" s="222"/>
      <c r="BB1587" s="222"/>
      <c r="BC1587" s="222"/>
      <c r="BD1587" s="222"/>
      <c r="BE1587" s="222"/>
      <c r="BF1587" s="222"/>
      <c r="BG1587" s="222"/>
      <c r="BH1587" s="222"/>
      <c r="BI1587" s="222"/>
      <c r="BJ1587" s="222"/>
      <c r="BK1587" s="222"/>
      <c r="BL1587" s="222"/>
    </row>
    <row r="1588" spans="27:64" ht="12.95" customHeight="1">
      <c r="AA1588" s="222"/>
      <c r="AB1588" s="222"/>
      <c r="AC1588" s="222"/>
      <c r="AD1588" s="222"/>
      <c r="AE1588" s="222"/>
      <c r="AG1588" s="293"/>
      <c r="AN1588" s="222"/>
      <c r="AO1588" s="222"/>
      <c r="AP1588" s="222"/>
      <c r="AQ1588" s="222"/>
      <c r="AR1588" s="222"/>
      <c r="AS1588" s="222"/>
      <c r="AT1588" s="222"/>
      <c r="AU1588" s="222"/>
      <c r="AV1588" s="222"/>
    </row>
    <row r="1589" spans="27:64" ht="12.95" customHeight="1">
      <c r="AA1589" s="222"/>
      <c r="AB1589" s="222"/>
      <c r="AC1589" s="222"/>
      <c r="AD1589" s="222"/>
      <c r="AE1589" s="222"/>
      <c r="AG1589" s="293"/>
      <c r="AN1589" s="222"/>
      <c r="AO1589" s="222"/>
      <c r="AP1589" s="222"/>
      <c r="AQ1589" s="222"/>
      <c r="AR1589" s="222"/>
      <c r="AS1589" s="222"/>
      <c r="AT1589" s="222"/>
      <c r="AU1589" s="222"/>
      <c r="AV1589" s="222"/>
      <c r="AX1589" s="222"/>
    </row>
    <row r="1590" spans="27:64" ht="12.95" customHeight="1">
      <c r="AA1590" s="222"/>
      <c r="AB1590" s="222"/>
      <c r="AC1590" s="222"/>
      <c r="AD1590" s="222"/>
      <c r="AE1590" s="222"/>
      <c r="AG1590" s="293"/>
      <c r="AN1590" s="222"/>
      <c r="AO1590" s="222"/>
      <c r="AP1590" s="222"/>
      <c r="AQ1590" s="222"/>
      <c r="AR1590" s="222"/>
      <c r="AS1590" s="222"/>
      <c r="AT1590" s="222"/>
      <c r="AU1590" s="222"/>
    </row>
    <row r="1591" spans="27:64" ht="12.95" customHeight="1">
      <c r="AA1591" s="222"/>
      <c r="AB1591" s="222"/>
      <c r="AC1591" s="222"/>
      <c r="AD1591" s="222"/>
      <c r="AE1591" s="222"/>
      <c r="AG1591" s="293"/>
      <c r="AN1591" s="222"/>
      <c r="AO1591" s="222"/>
      <c r="AP1591" s="222"/>
      <c r="AQ1591" s="222"/>
      <c r="AR1591" s="222"/>
      <c r="AS1591" s="222"/>
      <c r="AT1591" s="222"/>
      <c r="AU1591" s="222"/>
      <c r="AV1591" s="222"/>
      <c r="AX1591" s="222"/>
    </row>
    <row r="1592" spans="27:64" ht="12.95" customHeight="1">
      <c r="AA1592" s="222"/>
      <c r="AB1592" s="222"/>
      <c r="AC1592" s="222"/>
      <c r="AD1592" s="222"/>
      <c r="AE1592" s="222"/>
      <c r="AG1592" s="293"/>
      <c r="AN1592" s="222"/>
      <c r="AO1592" s="222"/>
      <c r="AP1592" s="222"/>
      <c r="AQ1592" s="222"/>
      <c r="AR1592" s="222"/>
      <c r="AS1592" s="222"/>
      <c r="AT1592" s="222"/>
      <c r="AU1592" s="222"/>
    </row>
    <row r="1593" spans="27:64" ht="12.95" customHeight="1">
      <c r="AA1593" s="222"/>
      <c r="AB1593" s="222"/>
      <c r="AC1593" s="222"/>
      <c r="AD1593" s="222"/>
      <c r="AE1593" s="222"/>
      <c r="AG1593" s="293"/>
      <c r="AN1593" s="222"/>
      <c r="AO1593" s="222"/>
      <c r="AP1593" s="222"/>
      <c r="AQ1593" s="222"/>
      <c r="AR1593" s="222"/>
      <c r="AS1593" s="222"/>
      <c r="AT1593" s="222"/>
      <c r="AU1593" s="222"/>
      <c r="AV1593" s="222"/>
    </row>
    <row r="1594" spans="27:64" ht="12.95" customHeight="1">
      <c r="AA1594" s="222"/>
      <c r="AB1594" s="222"/>
      <c r="AC1594" s="222"/>
      <c r="AD1594" s="222"/>
      <c r="AE1594" s="222"/>
      <c r="AG1594" s="293"/>
      <c r="AN1594" s="222"/>
      <c r="AO1594" s="222"/>
      <c r="AP1594" s="222"/>
      <c r="AQ1594" s="222"/>
      <c r="AR1594" s="222"/>
      <c r="AS1594" s="222"/>
      <c r="AT1594" s="222"/>
      <c r="AU1594" s="222"/>
      <c r="AV1594" s="222"/>
      <c r="AW1594" s="222"/>
      <c r="AX1594" s="222"/>
      <c r="AY1594" s="222"/>
      <c r="AZ1594" s="222"/>
      <c r="BA1594" s="222"/>
      <c r="BB1594" s="222"/>
      <c r="BC1594" s="222"/>
      <c r="BD1594" s="222"/>
      <c r="BE1594" s="222"/>
      <c r="BF1594" s="222"/>
      <c r="BG1594" s="222"/>
      <c r="BH1594" s="222"/>
      <c r="BI1594" s="222"/>
      <c r="BJ1594" s="222"/>
      <c r="BK1594" s="222"/>
      <c r="BL1594" s="222"/>
    </row>
    <row r="1595" spans="27:64" ht="12.95" customHeight="1">
      <c r="AA1595" s="222"/>
      <c r="AB1595" s="222"/>
      <c r="AC1595" s="222"/>
      <c r="AD1595" s="222"/>
      <c r="AE1595" s="222"/>
      <c r="AG1595" s="293"/>
      <c r="AN1595" s="222"/>
      <c r="AO1595" s="222"/>
      <c r="AP1595" s="222"/>
      <c r="AQ1595" s="222"/>
      <c r="AR1595" s="222"/>
      <c r="AS1595" s="222"/>
      <c r="AT1595" s="222"/>
      <c r="AU1595" s="222"/>
    </row>
    <row r="1596" spans="27:64" ht="12.95" customHeight="1">
      <c r="AA1596" s="222"/>
      <c r="AB1596" s="222"/>
      <c r="AC1596" s="222"/>
      <c r="AD1596" s="222"/>
      <c r="AE1596" s="222"/>
      <c r="AG1596" s="293"/>
      <c r="AN1596" s="222"/>
      <c r="AO1596" s="222"/>
      <c r="AP1596" s="222"/>
      <c r="AQ1596" s="222"/>
      <c r="AR1596" s="222"/>
      <c r="AS1596" s="222"/>
      <c r="AT1596" s="222"/>
      <c r="AU1596" s="222"/>
      <c r="AV1596" s="222"/>
    </row>
    <row r="1597" spans="27:64" ht="12.95" customHeight="1">
      <c r="AA1597" s="222"/>
      <c r="AB1597" s="222"/>
      <c r="AC1597" s="222"/>
      <c r="AD1597" s="222"/>
      <c r="AE1597" s="222"/>
      <c r="AG1597" s="293"/>
      <c r="AN1597" s="222"/>
      <c r="AO1597" s="222"/>
      <c r="AP1597" s="222"/>
      <c r="AQ1597" s="222"/>
      <c r="AR1597" s="222"/>
      <c r="AS1597" s="222"/>
      <c r="AT1597" s="222"/>
      <c r="AU1597" s="222"/>
    </row>
    <row r="1598" spans="27:64" ht="12.95" customHeight="1">
      <c r="AA1598" s="222"/>
      <c r="AB1598" s="222"/>
      <c r="AC1598" s="222"/>
      <c r="AD1598" s="222"/>
      <c r="AE1598" s="222"/>
      <c r="AG1598" s="293"/>
      <c r="AN1598" s="222"/>
      <c r="AO1598" s="222"/>
      <c r="AP1598" s="222"/>
      <c r="AQ1598" s="222"/>
      <c r="AR1598" s="222"/>
      <c r="AS1598" s="222"/>
      <c r="AT1598" s="222"/>
      <c r="AU1598" s="222"/>
      <c r="AV1598" s="222"/>
      <c r="AX1598" s="222"/>
    </row>
    <row r="1599" spans="27:64" ht="12.95" customHeight="1">
      <c r="AA1599" s="222"/>
      <c r="AB1599" s="222"/>
      <c r="AC1599" s="222"/>
      <c r="AD1599" s="222"/>
      <c r="AE1599" s="222"/>
      <c r="AG1599" s="293"/>
      <c r="AN1599" s="222"/>
      <c r="AO1599" s="222"/>
      <c r="AP1599" s="222"/>
      <c r="AQ1599" s="222"/>
      <c r="AR1599" s="222"/>
      <c r="AS1599" s="222"/>
      <c r="AT1599" s="222"/>
      <c r="AU1599" s="222"/>
      <c r="AV1599" s="222"/>
    </row>
    <row r="1600" spans="27:64" ht="12.95" customHeight="1">
      <c r="AA1600" s="222"/>
      <c r="AB1600" s="222"/>
      <c r="AC1600" s="222"/>
      <c r="AD1600" s="222"/>
      <c r="AE1600" s="222"/>
      <c r="AG1600" s="293"/>
      <c r="AN1600" s="222"/>
      <c r="AO1600" s="222"/>
      <c r="AP1600" s="222"/>
      <c r="AQ1600" s="222"/>
      <c r="AR1600" s="222"/>
      <c r="AS1600" s="222"/>
      <c r="AT1600" s="222"/>
      <c r="AU1600" s="222"/>
    </row>
    <row r="1601" spans="27:64" ht="12.95" customHeight="1">
      <c r="AA1601" s="222"/>
      <c r="AB1601" s="222"/>
      <c r="AC1601" s="222"/>
      <c r="AD1601" s="222"/>
      <c r="AE1601" s="222"/>
      <c r="AG1601" s="293"/>
      <c r="AN1601" s="222"/>
      <c r="AO1601" s="222"/>
      <c r="AP1601" s="222"/>
      <c r="AQ1601" s="222"/>
      <c r="AR1601" s="222"/>
      <c r="AS1601" s="222"/>
      <c r="AT1601" s="222"/>
      <c r="AU1601" s="222"/>
    </row>
    <row r="1602" spans="27:64" ht="12.95" customHeight="1">
      <c r="AA1602" s="222"/>
      <c r="AB1602" s="222"/>
      <c r="AC1602" s="222"/>
      <c r="AD1602" s="222"/>
      <c r="AE1602" s="222"/>
      <c r="AG1602" s="293"/>
      <c r="AN1602" s="222"/>
      <c r="AO1602" s="222"/>
      <c r="AP1602" s="222"/>
      <c r="AQ1602" s="222"/>
      <c r="AR1602" s="222"/>
      <c r="AS1602" s="222"/>
      <c r="AT1602" s="222"/>
      <c r="AU1602" s="222"/>
      <c r="AV1602" s="222"/>
      <c r="AX1602" s="222"/>
      <c r="AY1602" s="222"/>
      <c r="AZ1602" s="222"/>
      <c r="BA1602" s="222"/>
      <c r="BB1602" s="222"/>
      <c r="BC1602" s="222"/>
      <c r="BD1602" s="222"/>
      <c r="BE1602" s="222"/>
      <c r="BF1602" s="222"/>
      <c r="BG1602" s="222"/>
      <c r="BH1602" s="222"/>
      <c r="BI1602" s="222"/>
      <c r="BJ1602" s="222"/>
      <c r="BK1602" s="222"/>
      <c r="BL1602" s="222"/>
    </row>
    <row r="1603" spans="27:64" ht="12.95" customHeight="1">
      <c r="AA1603" s="222"/>
      <c r="AB1603" s="222"/>
      <c r="AC1603" s="222"/>
      <c r="AD1603" s="222"/>
      <c r="AE1603" s="222"/>
      <c r="AG1603" s="293"/>
      <c r="AN1603" s="222"/>
      <c r="AO1603" s="222"/>
      <c r="AP1603" s="222"/>
      <c r="AQ1603" s="222"/>
      <c r="AR1603" s="222"/>
      <c r="AS1603" s="222"/>
      <c r="AT1603" s="222"/>
      <c r="AU1603" s="222"/>
      <c r="AV1603" s="222"/>
    </row>
    <row r="1604" spans="27:64" ht="12.95" customHeight="1">
      <c r="AA1604" s="222"/>
      <c r="AB1604" s="222"/>
      <c r="AC1604" s="222"/>
      <c r="AD1604" s="222"/>
      <c r="AE1604" s="222"/>
      <c r="AG1604" s="293"/>
      <c r="AN1604" s="222"/>
      <c r="AO1604" s="222"/>
      <c r="AP1604" s="222"/>
      <c r="AQ1604" s="222"/>
      <c r="AR1604" s="222"/>
      <c r="AS1604" s="222"/>
      <c r="AT1604" s="222"/>
      <c r="AU1604" s="222"/>
      <c r="AV1604" s="222"/>
    </row>
    <row r="1605" spans="27:64" ht="12.95" customHeight="1">
      <c r="AA1605" s="222"/>
      <c r="AB1605" s="222"/>
      <c r="AC1605" s="222"/>
      <c r="AD1605" s="222"/>
      <c r="AE1605" s="222"/>
      <c r="AG1605" s="293"/>
      <c r="AN1605" s="222"/>
      <c r="AO1605" s="222"/>
      <c r="AP1605" s="222"/>
      <c r="AQ1605" s="222"/>
      <c r="AR1605" s="222"/>
      <c r="AS1605" s="222"/>
      <c r="AT1605" s="222"/>
      <c r="AU1605" s="222"/>
      <c r="AV1605" s="222"/>
    </row>
    <row r="1606" spans="27:64" ht="12.95" customHeight="1">
      <c r="AA1606" s="222"/>
      <c r="AB1606" s="222"/>
      <c r="AC1606" s="222"/>
      <c r="AD1606" s="222"/>
      <c r="AE1606" s="222"/>
      <c r="AG1606" s="293"/>
      <c r="AN1606" s="222"/>
      <c r="AO1606" s="222"/>
      <c r="AP1606" s="222"/>
      <c r="AQ1606" s="222"/>
      <c r="AR1606" s="222"/>
      <c r="AS1606" s="222"/>
      <c r="AT1606" s="222"/>
      <c r="AU1606" s="222"/>
      <c r="AV1606" s="222"/>
      <c r="AX1606" s="222"/>
    </row>
    <row r="1607" spans="27:64" ht="12.95" customHeight="1">
      <c r="AA1607" s="222"/>
      <c r="AB1607" s="222"/>
      <c r="AC1607" s="222"/>
      <c r="AD1607" s="222"/>
      <c r="AE1607" s="222"/>
      <c r="AG1607" s="293"/>
      <c r="AN1607" s="222"/>
      <c r="AO1607" s="222"/>
      <c r="AP1607" s="222"/>
      <c r="AQ1607" s="222"/>
      <c r="AR1607" s="222"/>
      <c r="AS1607" s="222"/>
      <c r="AT1607" s="222"/>
      <c r="AU1607" s="222"/>
      <c r="AV1607" s="222"/>
    </row>
    <row r="1608" spans="27:64" ht="12.95" customHeight="1">
      <c r="AA1608" s="222"/>
      <c r="AB1608" s="222"/>
      <c r="AC1608" s="222"/>
      <c r="AD1608" s="222"/>
      <c r="AE1608" s="222"/>
      <c r="AG1608" s="293"/>
      <c r="AN1608" s="222"/>
      <c r="AO1608" s="222"/>
      <c r="AP1608" s="222"/>
      <c r="AQ1608" s="222"/>
      <c r="AR1608" s="222"/>
      <c r="AS1608" s="222"/>
      <c r="AT1608" s="222"/>
      <c r="AU1608" s="222"/>
      <c r="AV1608" s="222"/>
    </row>
    <row r="1609" spans="27:64" ht="12.95" customHeight="1">
      <c r="AA1609" s="222"/>
      <c r="AB1609" s="222"/>
      <c r="AC1609" s="222"/>
      <c r="AD1609" s="222"/>
      <c r="AE1609" s="222"/>
      <c r="AG1609" s="293"/>
      <c r="AN1609" s="222"/>
      <c r="AO1609" s="222"/>
      <c r="AP1609" s="222"/>
      <c r="AQ1609" s="222"/>
      <c r="AR1609" s="222"/>
      <c r="AS1609" s="222"/>
      <c r="AT1609" s="222"/>
      <c r="AU1609" s="222"/>
      <c r="AV1609" s="222"/>
      <c r="AW1609" s="222"/>
      <c r="AX1609" s="222"/>
      <c r="AY1609" s="222"/>
      <c r="AZ1609" s="222"/>
      <c r="BA1609" s="222"/>
      <c r="BB1609" s="222"/>
      <c r="BC1609" s="222"/>
      <c r="BD1609" s="222"/>
      <c r="BE1609" s="222"/>
      <c r="BF1609" s="222"/>
      <c r="BG1609" s="222"/>
      <c r="BH1609" s="222"/>
      <c r="BI1609" s="222"/>
      <c r="BJ1609" s="222"/>
      <c r="BK1609" s="222"/>
      <c r="BL1609" s="222"/>
    </row>
    <row r="1610" spans="27:64" ht="12.95" customHeight="1">
      <c r="AA1610" s="222"/>
      <c r="AB1610" s="222"/>
      <c r="AC1610" s="222"/>
      <c r="AD1610" s="222"/>
      <c r="AE1610" s="222"/>
      <c r="AG1610" s="293"/>
      <c r="AN1610" s="222"/>
      <c r="AO1610" s="222"/>
      <c r="AP1610" s="222"/>
      <c r="AQ1610" s="222"/>
      <c r="AR1610" s="222"/>
      <c r="AS1610" s="222"/>
      <c r="AT1610" s="222"/>
      <c r="AU1610" s="222"/>
      <c r="AV1610" s="222"/>
      <c r="AX1610" s="222"/>
      <c r="AY1610" s="222"/>
      <c r="AZ1610" s="222"/>
      <c r="BA1610" s="222"/>
      <c r="BB1610" s="222"/>
      <c r="BC1610" s="222"/>
      <c r="BD1610" s="222"/>
      <c r="BE1610" s="222"/>
      <c r="BF1610" s="222"/>
      <c r="BG1610" s="222"/>
      <c r="BH1610" s="222"/>
      <c r="BI1610" s="222"/>
      <c r="BJ1610" s="222"/>
      <c r="BK1610" s="222"/>
      <c r="BL1610" s="222"/>
    </row>
    <row r="1611" spans="27:64" ht="12.95" customHeight="1">
      <c r="AA1611" s="222"/>
      <c r="AB1611" s="222"/>
      <c r="AC1611" s="222"/>
      <c r="AD1611" s="222"/>
      <c r="AE1611" s="222"/>
      <c r="AG1611" s="293"/>
      <c r="AN1611" s="222"/>
      <c r="AO1611" s="222"/>
      <c r="AP1611" s="222"/>
      <c r="AQ1611" s="222"/>
      <c r="AR1611" s="222"/>
      <c r="AS1611" s="222"/>
      <c r="AT1611" s="222"/>
      <c r="AU1611" s="222"/>
      <c r="AV1611" s="222"/>
      <c r="AX1611" s="222"/>
    </row>
    <row r="1612" spans="27:64" ht="12.95" customHeight="1">
      <c r="AA1612" s="222"/>
      <c r="AB1612" s="222"/>
      <c r="AC1612" s="222"/>
      <c r="AD1612" s="222"/>
      <c r="AE1612" s="222"/>
      <c r="AG1612" s="293"/>
      <c r="AN1612" s="222"/>
      <c r="AO1612" s="222"/>
      <c r="AP1612" s="222"/>
      <c r="AQ1612" s="222"/>
      <c r="AR1612" s="222"/>
      <c r="AS1612" s="222"/>
      <c r="AT1612" s="222"/>
      <c r="AU1612" s="222"/>
      <c r="AV1612" s="222"/>
      <c r="AW1612" s="222"/>
      <c r="AX1612" s="222"/>
      <c r="AY1612" s="222"/>
      <c r="AZ1612" s="222"/>
      <c r="BA1612" s="222"/>
      <c r="BB1612" s="222"/>
      <c r="BC1612" s="222"/>
      <c r="BD1612" s="222"/>
      <c r="BE1612" s="222"/>
      <c r="BF1612" s="222"/>
      <c r="BG1612" s="222"/>
      <c r="BH1612" s="222"/>
      <c r="BI1612" s="222"/>
      <c r="BJ1612" s="222"/>
      <c r="BK1612" s="222"/>
      <c r="BL1612" s="222"/>
    </row>
    <row r="1613" spans="27:64" ht="12.95" customHeight="1">
      <c r="AA1613" s="222"/>
      <c r="AB1613" s="222"/>
      <c r="AC1613" s="222"/>
      <c r="AD1613" s="222"/>
      <c r="AE1613" s="222"/>
      <c r="AG1613" s="293"/>
      <c r="AN1613" s="222"/>
      <c r="AO1613" s="222"/>
      <c r="AP1613" s="222"/>
      <c r="AQ1613" s="222"/>
      <c r="AR1613" s="222"/>
      <c r="AS1613" s="222"/>
      <c r="AT1613" s="222"/>
      <c r="AU1613" s="222"/>
    </row>
    <row r="1614" spans="27:64" ht="12.95" customHeight="1">
      <c r="AA1614" s="222"/>
      <c r="AB1614" s="222"/>
      <c r="AC1614" s="222"/>
      <c r="AD1614" s="222"/>
      <c r="AE1614" s="222"/>
      <c r="AG1614" s="293"/>
      <c r="AN1614" s="222"/>
      <c r="AO1614" s="222"/>
      <c r="AP1614" s="222"/>
      <c r="AQ1614" s="222"/>
      <c r="AR1614" s="222"/>
      <c r="AS1614" s="222"/>
      <c r="AT1614" s="222"/>
      <c r="AU1614" s="222"/>
    </row>
    <row r="1615" spans="27:64" ht="12.95" customHeight="1">
      <c r="AA1615" s="222"/>
      <c r="AB1615" s="222"/>
      <c r="AC1615" s="222"/>
      <c r="AD1615" s="222"/>
      <c r="AE1615" s="222"/>
      <c r="AG1615" s="293"/>
      <c r="AN1615" s="222"/>
      <c r="AO1615" s="222"/>
      <c r="AP1615" s="222"/>
      <c r="AQ1615" s="222"/>
      <c r="AR1615" s="222"/>
      <c r="AS1615" s="222"/>
      <c r="AT1615" s="222"/>
      <c r="AU1615" s="222"/>
      <c r="AV1615" s="222"/>
      <c r="AX1615" s="222"/>
      <c r="AY1615" s="222"/>
      <c r="AZ1615" s="222"/>
      <c r="BA1615" s="222"/>
      <c r="BB1615" s="222"/>
      <c r="BC1615" s="222"/>
      <c r="BD1615" s="222"/>
      <c r="BE1615" s="222"/>
      <c r="BF1615" s="222"/>
      <c r="BG1615" s="222"/>
      <c r="BH1615" s="222"/>
      <c r="BI1615" s="222"/>
      <c r="BJ1615" s="222"/>
      <c r="BK1615" s="222"/>
      <c r="BL1615" s="222"/>
    </row>
    <row r="1616" spans="27:64" ht="12.95" customHeight="1">
      <c r="AA1616" s="222"/>
      <c r="AB1616" s="222"/>
      <c r="AC1616" s="222"/>
      <c r="AD1616" s="222"/>
      <c r="AE1616" s="222"/>
      <c r="AG1616" s="293"/>
      <c r="AN1616" s="222"/>
      <c r="AO1616" s="222"/>
      <c r="AP1616" s="222"/>
      <c r="AQ1616" s="222"/>
      <c r="AR1616" s="222"/>
      <c r="AS1616" s="222"/>
      <c r="AT1616" s="222"/>
      <c r="AU1616" s="222"/>
      <c r="AV1616" s="222"/>
    </row>
    <row r="1617" spans="27:64" ht="12.95" customHeight="1">
      <c r="AA1617" s="222"/>
      <c r="AB1617" s="222"/>
      <c r="AC1617" s="222"/>
      <c r="AD1617" s="222"/>
      <c r="AE1617" s="222"/>
      <c r="AG1617" s="293"/>
      <c r="AN1617" s="222"/>
      <c r="AO1617" s="222"/>
      <c r="AP1617" s="222"/>
      <c r="AQ1617" s="222"/>
      <c r="AR1617" s="222"/>
      <c r="AS1617" s="222"/>
      <c r="AT1617" s="222"/>
      <c r="AU1617" s="222"/>
      <c r="AV1617" s="222"/>
      <c r="AW1617" s="222"/>
      <c r="AX1617" s="222"/>
      <c r="AY1617" s="222"/>
      <c r="AZ1617" s="222"/>
      <c r="BA1617" s="222"/>
      <c r="BB1617" s="222"/>
      <c r="BC1617" s="222"/>
      <c r="BD1617" s="222"/>
      <c r="BE1617" s="222"/>
      <c r="BF1617" s="222"/>
      <c r="BG1617" s="222"/>
      <c r="BH1617" s="222"/>
      <c r="BI1617" s="222"/>
      <c r="BJ1617" s="222"/>
      <c r="BK1617" s="222"/>
      <c r="BL1617" s="222"/>
    </row>
    <row r="1618" spans="27:64" ht="12.95" customHeight="1">
      <c r="AA1618" s="222"/>
      <c r="AB1618" s="222"/>
      <c r="AC1618" s="222"/>
      <c r="AD1618" s="222"/>
      <c r="AE1618" s="222"/>
      <c r="AG1618" s="293"/>
      <c r="AN1618" s="222"/>
      <c r="AO1618" s="222"/>
      <c r="AP1618" s="222"/>
      <c r="AQ1618" s="222"/>
      <c r="AR1618" s="222"/>
      <c r="AS1618" s="222"/>
      <c r="AT1618" s="222"/>
      <c r="AU1618" s="222"/>
    </row>
    <row r="1619" spans="27:64" ht="12.95" customHeight="1">
      <c r="AA1619" s="222"/>
      <c r="AB1619" s="222"/>
      <c r="AC1619" s="222"/>
      <c r="AD1619" s="222"/>
      <c r="AE1619" s="222"/>
      <c r="AG1619" s="293"/>
      <c r="AN1619" s="222"/>
      <c r="AO1619" s="222"/>
      <c r="AP1619" s="222"/>
      <c r="AQ1619" s="222"/>
      <c r="AR1619" s="222"/>
      <c r="AS1619" s="222"/>
      <c r="AT1619" s="222"/>
      <c r="AU1619" s="222"/>
      <c r="AV1619" s="222"/>
      <c r="AW1619" s="222"/>
      <c r="AX1619" s="222"/>
      <c r="AY1619" s="222"/>
      <c r="AZ1619" s="222"/>
      <c r="BA1619" s="222"/>
      <c r="BB1619" s="222"/>
      <c r="BC1619" s="222"/>
      <c r="BD1619" s="222"/>
      <c r="BE1619" s="222"/>
      <c r="BF1619" s="222"/>
      <c r="BG1619" s="222"/>
      <c r="BH1619" s="222"/>
      <c r="BI1619" s="222"/>
      <c r="BJ1619" s="222"/>
      <c r="BK1619" s="222"/>
      <c r="BL1619" s="222"/>
    </row>
    <row r="1620" spans="27:64" ht="12.95" customHeight="1">
      <c r="AA1620" s="222"/>
      <c r="AB1620" s="222"/>
      <c r="AC1620" s="222"/>
      <c r="AD1620" s="222"/>
      <c r="AE1620" s="222"/>
      <c r="AG1620" s="293"/>
      <c r="AN1620" s="222"/>
      <c r="AO1620" s="222"/>
      <c r="AP1620" s="222"/>
      <c r="AQ1620" s="222"/>
      <c r="AR1620" s="222"/>
      <c r="AS1620" s="222"/>
      <c r="AT1620" s="222"/>
      <c r="AU1620" s="222"/>
    </row>
    <row r="1621" spans="27:64" ht="12.95" customHeight="1">
      <c r="AA1621" s="222"/>
      <c r="AB1621" s="222"/>
      <c r="AC1621" s="222"/>
      <c r="AD1621" s="222"/>
      <c r="AE1621" s="222"/>
      <c r="AG1621" s="293"/>
      <c r="AN1621" s="222"/>
      <c r="AO1621" s="222"/>
      <c r="AP1621" s="222"/>
      <c r="AQ1621" s="222"/>
      <c r="AR1621" s="222"/>
      <c r="AS1621" s="222"/>
      <c r="AT1621" s="222"/>
      <c r="AU1621" s="222"/>
    </row>
    <row r="1622" spans="27:64" ht="12.95" customHeight="1">
      <c r="AA1622" s="222"/>
      <c r="AB1622" s="222"/>
      <c r="AC1622" s="222"/>
      <c r="AD1622" s="222"/>
      <c r="AE1622" s="222"/>
      <c r="AG1622" s="293"/>
      <c r="AN1622" s="222"/>
      <c r="AO1622" s="222"/>
      <c r="AP1622" s="222"/>
      <c r="AQ1622" s="222"/>
      <c r="AR1622" s="222"/>
      <c r="AS1622" s="222"/>
      <c r="AT1622" s="222"/>
      <c r="AU1622" s="222"/>
    </row>
    <row r="1623" spans="27:64" ht="12.95" customHeight="1">
      <c r="AA1623" s="222"/>
      <c r="AB1623" s="222"/>
      <c r="AC1623" s="222"/>
      <c r="AD1623" s="222"/>
      <c r="AE1623" s="222"/>
      <c r="AG1623" s="293"/>
      <c r="AN1623" s="222"/>
      <c r="AO1623" s="222"/>
      <c r="AP1623" s="222"/>
      <c r="AQ1623" s="222"/>
      <c r="AR1623" s="222"/>
      <c r="AS1623" s="222"/>
      <c r="AT1623" s="222"/>
      <c r="AU1623" s="222"/>
    </row>
    <row r="1624" spans="27:64" ht="12.95" customHeight="1">
      <c r="AA1624" s="222"/>
      <c r="AB1624" s="222"/>
      <c r="AC1624" s="222"/>
      <c r="AD1624" s="222"/>
      <c r="AE1624" s="222"/>
      <c r="AG1624" s="293"/>
      <c r="AN1624" s="222"/>
      <c r="AO1624" s="222"/>
      <c r="AP1624" s="222"/>
      <c r="AQ1624" s="222"/>
      <c r="AR1624" s="222"/>
      <c r="AS1624" s="222"/>
      <c r="AT1624" s="222"/>
      <c r="AU1624" s="222"/>
    </row>
    <row r="1625" spans="27:64" ht="12.95" customHeight="1">
      <c r="AA1625" s="222"/>
      <c r="AB1625" s="222"/>
      <c r="AC1625" s="222"/>
      <c r="AD1625" s="222"/>
      <c r="AE1625" s="222"/>
      <c r="AG1625" s="293"/>
      <c r="AN1625" s="222"/>
      <c r="AO1625" s="222"/>
      <c r="AP1625" s="222"/>
      <c r="AQ1625" s="222"/>
      <c r="AR1625" s="222"/>
      <c r="AS1625" s="222"/>
      <c r="AT1625" s="222"/>
      <c r="AU1625" s="222"/>
      <c r="AV1625" s="222"/>
      <c r="AX1625" s="222"/>
    </row>
    <row r="1626" spans="27:64" ht="12.95" customHeight="1">
      <c r="AA1626" s="222"/>
      <c r="AB1626" s="222"/>
      <c r="AC1626" s="222"/>
      <c r="AD1626" s="222"/>
      <c r="AE1626" s="222"/>
      <c r="AG1626" s="293"/>
      <c r="AN1626" s="222"/>
      <c r="AO1626" s="222"/>
      <c r="AP1626" s="222"/>
      <c r="AQ1626" s="222"/>
      <c r="AR1626" s="222"/>
      <c r="AS1626" s="222"/>
      <c r="AT1626" s="222"/>
      <c r="AU1626" s="222"/>
      <c r="AV1626" s="222"/>
      <c r="AX1626" s="222"/>
    </row>
    <row r="1627" spans="27:64" ht="12.95" customHeight="1">
      <c r="AA1627" s="222"/>
      <c r="AB1627" s="222"/>
      <c r="AC1627" s="222"/>
      <c r="AD1627" s="222"/>
      <c r="AE1627" s="222"/>
      <c r="AG1627" s="293"/>
      <c r="AN1627" s="222"/>
      <c r="AO1627" s="222"/>
      <c r="AP1627" s="222"/>
      <c r="AQ1627" s="222"/>
      <c r="AR1627" s="222"/>
      <c r="AS1627" s="222"/>
      <c r="AT1627" s="222"/>
      <c r="AU1627" s="222"/>
      <c r="AV1627" s="222"/>
      <c r="AW1627" s="222"/>
      <c r="AX1627" s="222"/>
      <c r="AY1627" s="222"/>
      <c r="AZ1627" s="222"/>
      <c r="BA1627" s="222"/>
      <c r="BB1627" s="222"/>
      <c r="BC1627" s="222"/>
      <c r="BD1627" s="222"/>
      <c r="BE1627" s="222"/>
      <c r="BF1627" s="222"/>
      <c r="BG1627" s="222"/>
      <c r="BH1627" s="222"/>
      <c r="BI1627" s="222"/>
      <c r="BJ1627" s="222"/>
      <c r="BK1627" s="222"/>
      <c r="BL1627" s="222"/>
    </row>
    <row r="1628" spans="27:64" ht="12.95" customHeight="1">
      <c r="AA1628" s="222"/>
      <c r="AB1628" s="222"/>
      <c r="AC1628" s="222"/>
      <c r="AD1628" s="222"/>
      <c r="AE1628" s="222"/>
      <c r="AG1628" s="293"/>
      <c r="AN1628" s="222"/>
      <c r="AO1628" s="222"/>
      <c r="AP1628" s="222"/>
      <c r="AQ1628" s="222"/>
      <c r="AR1628" s="222"/>
      <c r="AS1628" s="222"/>
      <c r="AT1628" s="222"/>
      <c r="AU1628" s="222"/>
    </row>
    <row r="1629" spans="27:64" ht="12.95" customHeight="1">
      <c r="AA1629" s="222"/>
      <c r="AB1629" s="222"/>
      <c r="AC1629" s="222"/>
      <c r="AD1629" s="222"/>
      <c r="AE1629" s="222"/>
      <c r="AG1629" s="293"/>
      <c r="AN1629" s="222"/>
      <c r="AO1629" s="222"/>
      <c r="AP1629" s="222"/>
      <c r="AQ1629" s="222"/>
      <c r="AR1629" s="222"/>
      <c r="AS1629" s="222"/>
      <c r="AT1629" s="222"/>
      <c r="AU1629" s="222"/>
      <c r="AV1629" s="222"/>
      <c r="AX1629" s="222"/>
      <c r="AY1629" s="222"/>
      <c r="AZ1629" s="222"/>
      <c r="BA1629" s="222"/>
      <c r="BB1629" s="222"/>
      <c r="BC1629" s="222"/>
      <c r="BD1629" s="222"/>
      <c r="BE1629" s="222"/>
      <c r="BF1629" s="222"/>
      <c r="BG1629" s="222"/>
      <c r="BH1629" s="222"/>
      <c r="BI1629" s="222"/>
      <c r="BJ1629" s="222"/>
      <c r="BK1629" s="222"/>
      <c r="BL1629" s="222"/>
    </row>
    <row r="1630" spans="27:64" ht="12.95" customHeight="1">
      <c r="AA1630" s="222"/>
      <c r="AB1630" s="222"/>
      <c r="AC1630" s="222"/>
      <c r="AD1630" s="222"/>
      <c r="AE1630" s="222"/>
      <c r="AG1630" s="293"/>
      <c r="AN1630" s="222"/>
      <c r="AO1630" s="222"/>
      <c r="AP1630" s="222"/>
      <c r="AQ1630" s="222"/>
      <c r="AR1630" s="222"/>
      <c r="AS1630" s="222"/>
      <c r="AT1630" s="222"/>
      <c r="AU1630" s="222"/>
      <c r="AV1630" s="236"/>
    </row>
    <row r="1631" spans="27:64" ht="12.95" customHeight="1">
      <c r="AA1631" s="222"/>
      <c r="AB1631" s="222"/>
      <c r="AC1631" s="222"/>
      <c r="AD1631" s="222"/>
      <c r="AE1631" s="222"/>
      <c r="AG1631" s="293"/>
      <c r="AN1631" s="222"/>
      <c r="AO1631" s="222"/>
      <c r="AP1631" s="222"/>
      <c r="AQ1631" s="222"/>
      <c r="AR1631" s="222"/>
      <c r="AS1631" s="222"/>
      <c r="AT1631" s="222"/>
      <c r="AU1631" s="222"/>
      <c r="AV1631" s="222"/>
    </row>
    <row r="1632" spans="27:64" ht="12.95" customHeight="1">
      <c r="AA1632" s="222"/>
      <c r="AB1632" s="222"/>
      <c r="AC1632" s="222"/>
      <c r="AD1632" s="222"/>
      <c r="AE1632" s="222"/>
      <c r="AG1632" s="293"/>
      <c r="AN1632" s="222"/>
      <c r="AO1632" s="222"/>
      <c r="AP1632" s="222"/>
      <c r="AQ1632" s="222"/>
      <c r="AR1632" s="222"/>
      <c r="AS1632" s="222"/>
      <c r="AT1632" s="222"/>
      <c r="AU1632" s="222"/>
      <c r="AV1632" s="222"/>
      <c r="AX1632" s="222"/>
      <c r="AY1632" s="222"/>
      <c r="AZ1632" s="222"/>
      <c r="BA1632" s="222"/>
      <c r="BB1632" s="222"/>
      <c r="BC1632" s="222"/>
      <c r="BD1632" s="222"/>
      <c r="BE1632" s="222"/>
      <c r="BF1632" s="222"/>
      <c r="BG1632" s="222"/>
      <c r="BH1632" s="222"/>
      <c r="BI1632" s="222"/>
      <c r="BJ1632" s="222"/>
      <c r="BK1632" s="222"/>
      <c r="BL1632" s="222"/>
    </row>
    <row r="1633" spans="27:64" ht="12.95" customHeight="1">
      <c r="AA1633" s="222"/>
      <c r="AB1633" s="222"/>
      <c r="AC1633" s="222"/>
      <c r="AD1633" s="222"/>
      <c r="AE1633" s="222"/>
      <c r="AG1633" s="293"/>
      <c r="AN1633" s="222"/>
      <c r="AO1633" s="222"/>
      <c r="AP1633" s="222"/>
      <c r="AQ1633" s="222"/>
      <c r="AR1633" s="222"/>
      <c r="AS1633" s="222"/>
      <c r="AT1633" s="222"/>
      <c r="AU1633" s="222"/>
      <c r="AV1633" s="222"/>
    </row>
    <row r="1634" spans="27:64" ht="12.95" customHeight="1">
      <c r="AA1634" s="222"/>
      <c r="AB1634" s="222"/>
      <c r="AC1634" s="222"/>
      <c r="AD1634" s="222"/>
      <c r="AE1634" s="222"/>
      <c r="AG1634" s="293"/>
      <c r="AN1634" s="222"/>
      <c r="AO1634" s="222"/>
      <c r="AP1634" s="222"/>
      <c r="AQ1634" s="222"/>
      <c r="AR1634" s="222"/>
      <c r="AS1634" s="222"/>
      <c r="AT1634" s="222"/>
      <c r="AU1634" s="222"/>
      <c r="AV1634" s="222"/>
    </row>
    <row r="1635" spans="27:64" ht="12.95" customHeight="1">
      <c r="AA1635" s="222"/>
      <c r="AB1635" s="222"/>
      <c r="AC1635" s="222"/>
      <c r="AD1635" s="222"/>
      <c r="AE1635" s="222"/>
      <c r="AG1635" s="293"/>
      <c r="AN1635" s="222"/>
      <c r="AO1635" s="222"/>
      <c r="AP1635" s="222"/>
      <c r="AQ1635" s="222"/>
      <c r="AR1635" s="222"/>
      <c r="AS1635" s="222"/>
      <c r="AT1635" s="222"/>
      <c r="AU1635" s="222"/>
    </row>
    <row r="1636" spans="27:64" ht="12.95" customHeight="1">
      <c r="AA1636" s="222"/>
      <c r="AB1636" s="222"/>
      <c r="AC1636" s="222"/>
      <c r="AD1636" s="222"/>
      <c r="AE1636" s="222"/>
      <c r="AG1636" s="293"/>
      <c r="AN1636" s="222"/>
      <c r="AO1636" s="222"/>
      <c r="AP1636" s="222"/>
      <c r="AQ1636" s="222"/>
      <c r="AR1636" s="222"/>
      <c r="AS1636" s="222"/>
      <c r="AT1636" s="222"/>
      <c r="AU1636" s="222"/>
    </row>
    <row r="1637" spans="27:64" ht="12.95" customHeight="1">
      <c r="AA1637" s="222"/>
      <c r="AB1637" s="222"/>
      <c r="AC1637" s="222"/>
      <c r="AD1637" s="222"/>
      <c r="AE1637" s="222"/>
      <c r="AG1637" s="293"/>
      <c r="AN1637" s="222"/>
      <c r="AO1637" s="222"/>
      <c r="AP1637" s="222"/>
      <c r="AQ1637" s="222"/>
      <c r="AR1637" s="222"/>
      <c r="AS1637" s="222"/>
      <c r="AT1637" s="222"/>
      <c r="AU1637" s="222"/>
    </row>
    <row r="1638" spans="27:64" ht="12.95" customHeight="1">
      <c r="AA1638" s="222"/>
      <c r="AB1638" s="222"/>
      <c r="AC1638" s="222"/>
      <c r="AD1638" s="222"/>
      <c r="AE1638" s="222"/>
      <c r="AG1638" s="293"/>
      <c r="AN1638" s="222"/>
      <c r="AO1638" s="222"/>
      <c r="AP1638" s="222"/>
      <c r="AQ1638" s="222"/>
      <c r="AR1638" s="222"/>
      <c r="AS1638" s="222"/>
      <c r="AT1638" s="222"/>
      <c r="AU1638" s="222"/>
    </row>
    <row r="1639" spans="27:64" ht="12.95" customHeight="1">
      <c r="AA1639" s="222"/>
      <c r="AB1639" s="222"/>
      <c r="AC1639" s="222"/>
      <c r="AD1639" s="222"/>
      <c r="AE1639" s="222"/>
      <c r="AG1639" s="293"/>
      <c r="AN1639" s="222"/>
      <c r="AO1639" s="222"/>
      <c r="AP1639" s="222"/>
      <c r="AQ1639" s="222"/>
      <c r="AR1639" s="222"/>
      <c r="AS1639" s="222"/>
      <c r="AT1639" s="222"/>
      <c r="AU1639" s="222"/>
    </row>
    <row r="1640" spans="27:64" ht="12.95" customHeight="1">
      <c r="AA1640" s="222"/>
      <c r="AB1640" s="222"/>
      <c r="AC1640" s="222"/>
      <c r="AD1640" s="222"/>
      <c r="AE1640" s="222"/>
      <c r="AG1640" s="293"/>
      <c r="AN1640" s="222"/>
      <c r="AO1640" s="222"/>
      <c r="AP1640" s="222"/>
      <c r="AQ1640" s="222"/>
      <c r="AR1640" s="222"/>
      <c r="AS1640" s="222"/>
      <c r="AT1640" s="222"/>
      <c r="AU1640" s="222"/>
    </row>
    <row r="1641" spans="27:64" ht="12.95" customHeight="1">
      <c r="AA1641" s="222"/>
      <c r="AB1641" s="222"/>
      <c r="AC1641" s="222"/>
      <c r="AD1641" s="222"/>
      <c r="AE1641" s="222"/>
      <c r="AG1641" s="293"/>
      <c r="AN1641" s="222"/>
      <c r="AO1641" s="222"/>
      <c r="AP1641" s="222"/>
      <c r="AQ1641" s="222"/>
      <c r="AR1641" s="222"/>
      <c r="AS1641" s="222"/>
      <c r="AT1641" s="222"/>
      <c r="AU1641" s="222"/>
    </row>
    <row r="1642" spans="27:64" ht="12.95" customHeight="1">
      <c r="AA1642" s="222"/>
      <c r="AB1642" s="222"/>
      <c r="AC1642" s="222"/>
      <c r="AD1642" s="222"/>
      <c r="AE1642" s="222"/>
      <c r="AG1642" s="293"/>
      <c r="AN1642" s="222"/>
      <c r="AO1642" s="222"/>
      <c r="AP1642" s="222"/>
      <c r="AQ1642" s="222"/>
      <c r="AR1642" s="222"/>
      <c r="AS1642" s="222"/>
      <c r="AT1642" s="222"/>
      <c r="AU1642" s="222"/>
      <c r="AV1642" s="222"/>
    </row>
    <row r="1643" spans="27:64" ht="12.95" customHeight="1">
      <c r="AA1643" s="222"/>
      <c r="AB1643" s="222"/>
      <c r="AC1643" s="222"/>
      <c r="AD1643" s="222"/>
      <c r="AE1643" s="222"/>
      <c r="AG1643" s="293"/>
      <c r="AN1643" s="222"/>
      <c r="AO1643" s="222"/>
      <c r="AP1643" s="222"/>
      <c r="AQ1643" s="222"/>
      <c r="AR1643" s="222"/>
      <c r="AS1643" s="222"/>
      <c r="AT1643" s="222"/>
      <c r="AU1643" s="222"/>
      <c r="AV1643" s="222"/>
      <c r="AW1643" s="222"/>
      <c r="AX1643" s="222"/>
      <c r="AY1643" s="222"/>
      <c r="AZ1643" s="222"/>
      <c r="BA1643" s="222"/>
      <c r="BB1643" s="222"/>
      <c r="BC1643" s="222"/>
      <c r="BD1643" s="222"/>
      <c r="BE1643" s="222"/>
      <c r="BF1643" s="222"/>
      <c r="BG1643" s="222"/>
      <c r="BH1643" s="222"/>
      <c r="BI1643" s="222"/>
      <c r="BJ1643" s="222"/>
      <c r="BK1643" s="222"/>
      <c r="BL1643" s="222"/>
    </row>
    <row r="1644" spans="27:64" ht="12.95" customHeight="1">
      <c r="AA1644" s="222"/>
      <c r="AB1644" s="222"/>
      <c r="AC1644" s="222"/>
      <c r="AD1644" s="222"/>
      <c r="AE1644" s="222"/>
      <c r="AG1644" s="293"/>
      <c r="AN1644" s="222"/>
      <c r="AO1644" s="222"/>
      <c r="AP1644" s="222"/>
      <c r="AQ1644" s="222"/>
      <c r="AR1644" s="222"/>
      <c r="AS1644" s="222"/>
      <c r="AT1644" s="222"/>
      <c r="AU1644" s="222"/>
    </row>
    <row r="1645" spans="27:64" ht="12.95" customHeight="1">
      <c r="AA1645" s="222"/>
      <c r="AB1645" s="222"/>
      <c r="AC1645" s="222"/>
      <c r="AD1645" s="222"/>
      <c r="AE1645" s="222"/>
      <c r="AG1645" s="293"/>
      <c r="AN1645" s="222"/>
      <c r="AO1645" s="222"/>
      <c r="AP1645" s="222"/>
      <c r="AQ1645" s="222"/>
      <c r="AR1645" s="222"/>
      <c r="AS1645" s="222"/>
      <c r="AT1645" s="222"/>
      <c r="AU1645" s="222"/>
    </row>
    <row r="1646" spans="27:64" ht="12.95" customHeight="1">
      <c r="AA1646" s="222"/>
      <c r="AB1646" s="222"/>
      <c r="AC1646" s="222"/>
      <c r="AD1646" s="222"/>
      <c r="AE1646" s="222"/>
      <c r="AG1646" s="293"/>
      <c r="AN1646" s="222"/>
      <c r="AO1646" s="222"/>
      <c r="AP1646" s="222"/>
      <c r="AQ1646" s="222"/>
      <c r="AR1646" s="222"/>
      <c r="AS1646" s="222"/>
      <c r="AT1646" s="222"/>
      <c r="AU1646" s="222"/>
    </row>
    <row r="1647" spans="27:64" ht="12.95" customHeight="1">
      <c r="AA1647" s="222"/>
      <c r="AB1647" s="222"/>
      <c r="AC1647" s="222"/>
      <c r="AD1647" s="222"/>
      <c r="AE1647" s="222"/>
      <c r="AG1647" s="293"/>
      <c r="AN1647" s="222"/>
      <c r="AO1647" s="222"/>
      <c r="AP1647" s="222"/>
      <c r="AQ1647" s="222"/>
      <c r="AR1647" s="222"/>
      <c r="AS1647" s="222"/>
      <c r="AT1647" s="222"/>
      <c r="AU1647" s="222"/>
    </row>
    <row r="1648" spans="27:64" ht="12.95" customHeight="1">
      <c r="AA1648" s="222"/>
      <c r="AB1648" s="222"/>
      <c r="AC1648" s="222"/>
      <c r="AD1648" s="222"/>
      <c r="AE1648" s="222"/>
      <c r="AG1648" s="293"/>
      <c r="AN1648" s="222"/>
      <c r="AO1648" s="222"/>
      <c r="AP1648" s="222"/>
      <c r="AQ1648" s="222"/>
      <c r="AR1648" s="222"/>
      <c r="AS1648" s="222"/>
      <c r="AT1648" s="222"/>
      <c r="AU1648" s="222"/>
      <c r="AV1648" s="222"/>
      <c r="AW1648" s="222"/>
      <c r="AX1648" s="222"/>
      <c r="AY1648" s="222"/>
      <c r="AZ1648" s="222"/>
      <c r="BA1648" s="222"/>
      <c r="BB1648" s="222"/>
      <c r="BC1648" s="222"/>
      <c r="BD1648" s="222"/>
      <c r="BE1648" s="222"/>
      <c r="BF1648" s="222"/>
      <c r="BG1648" s="222"/>
      <c r="BH1648" s="222"/>
      <c r="BI1648" s="222"/>
      <c r="BJ1648" s="222"/>
      <c r="BK1648" s="222"/>
      <c r="BL1648" s="222"/>
    </row>
    <row r="1649" spans="27:64" ht="12.95" customHeight="1">
      <c r="AA1649" s="222"/>
      <c r="AB1649" s="222"/>
      <c r="AC1649" s="222"/>
      <c r="AD1649" s="222"/>
      <c r="AE1649" s="222"/>
      <c r="AG1649" s="293"/>
      <c r="AN1649" s="222"/>
      <c r="AO1649" s="222"/>
      <c r="AP1649" s="222"/>
      <c r="AQ1649" s="222"/>
      <c r="AR1649" s="222"/>
      <c r="AS1649" s="222"/>
      <c r="AT1649" s="222"/>
      <c r="AU1649" s="222"/>
    </row>
    <row r="1650" spans="27:64" ht="12.95" customHeight="1">
      <c r="AA1650" s="222"/>
      <c r="AB1650" s="222"/>
      <c r="AC1650" s="222"/>
      <c r="AD1650" s="222"/>
      <c r="AE1650" s="222"/>
      <c r="AG1650" s="293"/>
      <c r="AN1650" s="222"/>
      <c r="AO1650" s="222"/>
      <c r="AP1650" s="222"/>
      <c r="AQ1650" s="222"/>
      <c r="AR1650" s="222"/>
      <c r="AS1650" s="222"/>
      <c r="AT1650" s="222"/>
      <c r="AU1650" s="222"/>
    </row>
    <row r="1651" spans="27:64" ht="12.95" customHeight="1">
      <c r="AA1651" s="222"/>
      <c r="AB1651" s="222"/>
      <c r="AC1651" s="222"/>
      <c r="AD1651" s="222"/>
      <c r="AE1651" s="222"/>
      <c r="AG1651" s="293"/>
      <c r="AN1651" s="222"/>
      <c r="AO1651" s="222"/>
      <c r="AP1651" s="222"/>
      <c r="AQ1651" s="222"/>
      <c r="AR1651" s="222"/>
      <c r="AS1651" s="222"/>
      <c r="AT1651" s="222"/>
      <c r="AU1651" s="222"/>
      <c r="AV1651" s="222"/>
      <c r="AX1651" s="222"/>
    </row>
    <row r="1652" spans="27:64" ht="12.95" customHeight="1">
      <c r="AA1652" s="222"/>
      <c r="AB1652" s="222"/>
      <c r="AC1652" s="222"/>
      <c r="AD1652" s="222"/>
      <c r="AE1652" s="222"/>
      <c r="AG1652" s="293"/>
      <c r="AN1652" s="222"/>
      <c r="AO1652" s="222"/>
      <c r="AP1652" s="222"/>
      <c r="AQ1652" s="222"/>
      <c r="AR1652" s="222"/>
      <c r="AS1652" s="222"/>
      <c r="AT1652" s="222"/>
      <c r="AU1652" s="222"/>
      <c r="AV1652" s="222"/>
      <c r="AX1652" s="222"/>
      <c r="AY1652" s="222"/>
      <c r="AZ1652" s="222"/>
      <c r="BA1652" s="222"/>
      <c r="BB1652" s="222"/>
      <c r="BC1652" s="222"/>
      <c r="BD1652" s="222"/>
      <c r="BE1652" s="222"/>
      <c r="BF1652" s="222"/>
      <c r="BG1652" s="222"/>
      <c r="BH1652" s="222"/>
      <c r="BI1652" s="222"/>
      <c r="BJ1652" s="222"/>
      <c r="BK1652" s="222"/>
      <c r="BL1652" s="222"/>
    </row>
    <row r="1653" spans="27:64" ht="12.95" customHeight="1">
      <c r="AA1653" s="222"/>
      <c r="AB1653" s="222"/>
      <c r="AC1653" s="222"/>
      <c r="AD1653" s="222"/>
      <c r="AE1653" s="222"/>
      <c r="AG1653" s="293"/>
      <c r="AN1653" s="222"/>
      <c r="AO1653" s="222"/>
      <c r="AP1653" s="222"/>
      <c r="AQ1653" s="222"/>
      <c r="AR1653" s="222"/>
      <c r="AS1653" s="222"/>
      <c r="AT1653" s="222"/>
      <c r="AU1653" s="222"/>
      <c r="AV1653" s="222"/>
      <c r="AW1653" s="222"/>
      <c r="AX1653" s="222"/>
      <c r="AY1653" s="222"/>
      <c r="AZ1653" s="222"/>
      <c r="BA1653" s="222"/>
      <c r="BB1653" s="222"/>
      <c r="BC1653" s="222"/>
      <c r="BD1653" s="222"/>
      <c r="BE1653" s="222"/>
      <c r="BF1653" s="222"/>
      <c r="BG1653" s="222"/>
      <c r="BH1653" s="222"/>
      <c r="BI1653" s="222"/>
      <c r="BJ1653" s="222"/>
      <c r="BK1653" s="222"/>
      <c r="BL1653" s="222"/>
    </row>
    <row r="1654" spans="27:64" ht="12.95" customHeight="1">
      <c r="AA1654" s="222"/>
      <c r="AB1654" s="222"/>
      <c r="AC1654" s="222"/>
      <c r="AD1654" s="222"/>
      <c r="AE1654" s="222"/>
      <c r="AG1654" s="293"/>
      <c r="AN1654" s="222"/>
      <c r="AO1654" s="222"/>
      <c r="AP1654" s="222"/>
      <c r="AQ1654" s="222"/>
      <c r="AR1654" s="222"/>
      <c r="AS1654" s="222"/>
      <c r="AT1654" s="222"/>
      <c r="AU1654" s="222"/>
      <c r="AV1654" s="222"/>
    </row>
    <row r="1655" spans="27:64" ht="12.95" customHeight="1">
      <c r="AA1655" s="222"/>
      <c r="AB1655" s="222"/>
      <c r="AC1655" s="222"/>
      <c r="AD1655" s="222"/>
      <c r="AE1655" s="222"/>
      <c r="AG1655" s="293"/>
      <c r="AN1655" s="222"/>
      <c r="AO1655" s="222"/>
      <c r="AP1655" s="222"/>
      <c r="AQ1655" s="222"/>
      <c r="AR1655" s="222"/>
      <c r="AS1655" s="222"/>
      <c r="AT1655" s="222"/>
      <c r="AU1655" s="222"/>
    </row>
    <row r="1656" spans="27:64" ht="12.95" customHeight="1">
      <c r="AA1656" s="222"/>
      <c r="AB1656" s="222"/>
      <c r="AC1656" s="222"/>
      <c r="AD1656" s="222"/>
      <c r="AE1656" s="222"/>
      <c r="AG1656" s="293"/>
      <c r="AN1656" s="222"/>
      <c r="AO1656" s="222"/>
      <c r="AP1656" s="222"/>
      <c r="AQ1656" s="222"/>
      <c r="AR1656" s="222"/>
      <c r="AS1656" s="222"/>
      <c r="AT1656" s="222"/>
      <c r="AU1656" s="222"/>
      <c r="AV1656" s="222"/>
    </row>
    <row r="1657" spans="27:64" ht="12.95" customHeight="1">
      <c r="AA1657" s="222"/>
      <c r="AB1657" s="222"/>
      <c r="AC1657" s="222"/>
      <c r="AD1657" s="222"/>
      <c r="AE1657" s="222"/>
      <c r="AG1657" s="293"/>
      <c r="AN1657" s="222"/>
      <c r="AO1657" s="222"/>
      <c r="AP1657" s="222"/>
      <c r="AQ1657" s="222"/>
      <c r="AR1657" s="222"/>
      <c r="AS1657" s="222"/>
      <c r="AT1657" s="222"/>
      <c r="AU1657" s="222"/>
      <c r="AV1657" s="222"/>
    </row>
    <row r="1658" spans="27:64" ht="12.95" customHeight="1">
      <c r="AA1658" s="222"/>
      <c r="AB1658" s="222"/>
      <c r="AC1658" s="222"/>
      <c r="AD1658" s="222"/>
      <c r="AE1658" s="222"/>
      <c r="AG1658" s="293"/>
      <c r="AN1658" s="222"/>
      <c r="AO1658" s="222"/>
      <c r="AP1658" s="222"/>
      <c r="AQ1658" s="222"/>
      <c r="AR1658" s="222"/>
      <c r="AS1658" s="222"/>
      <c r="AT1658" s="222"/>
      <c r="AU1658" s="222"/>
    </row>
    <row r="1659" spans="27:64" ht="12.95" customHeight="1">
      <c r="AA1659" s="222"/>
      <c r="AB1659" s="222"/>
      <c r="AC1659" s="222"/>
      <c r="AD1659" s="222"/>
      <c r="AE1659" s="222"/>
      <c r="AG1659" s="293"/>
      <c r="AN1659" s="222"/>
      <c r="AO1659" s="222"/>
      <c r="AP1659" s="222"/>
      <c r="AQ1659" s="222"/>
      <c r="AR1659" s="222"/>
      <c r="AS1659" s="222"/>
      <c r="AT1659" s="222"/>
      <c r="AU1659" s="222"/>
      <c r="AV1659" s="222"/>
      <c r="AX1659" s="222"/>
    </row>
    <row r="1660" spans="27:64" ht="12.95" customHeight="1">
      <c r="AA1660" s="222"/>
      <c r="AB1660" s="222"/>
      <c r="AC1660" s="222"/>
      <c r="AD1660" s="222"/>
      <c r="AE1660" s="222"/>
      <c r="AG1660" s="293"/>
      <c r="AN1660" s="222"/>
      <c r="AO1660" s="222"/>
      <c r="AP1660" s="222"/>
      <c r="AQ1660" s="222"/>
      <c r="AR1660" s="222"/>
      <c r="AS1660" s="222"/>
      <c r="AT1660" s="222"/>
      <c r="AU1660" s="222"/>
    </row>
    <row r="1661" spans="27:64" ht="12.95" customHeight="1">
      <c r="AA1661" s="222"/>
      <c r="AB1661" s="222"/>
      <c r="AC1661" s="222"/>
      <c r="AD1661" s="222"/>
      <c r="AE1661" s="222"/>
      <c r="AG1661" s="293"/>
      <c r="AN1661" s="222"/>
      <c r="AO1661" s="222"/>
      <c r="AP1661" s="222"/>
      <c r="AQ1661" s="222"/>
      <c r="AR1661" s="222"/>
      <c r="AS1661" s="222"/>
      <c r="AT1661" s="222"/>
      <c r="AU1661" s="222"/>
    </row>
    <row r="1662" spans="27:64" ht="12.95" customHeight="1">
      <c r="AA1662" s="222"/>
      <c r="AB1662" s="222"/>
      <c r="AC1662" s="222"/>
      <c r="AD1662" s="222"/>
      <c r="AE1662" s="222"/>
      <c r="AG1662" s="293"/>
      <c r="AN1662" s="222"/>
      <c r="AO1662" s="222"/>
      <c r="AP1662" s="222"/>
      <c r="AQ1662" s="222"/>
      <c r="AR1662" s="222"/>
      <c r="AS1662" s="222"/>
      <c r="AT1662" s="222"/>
      <c r="AU1662" s="222"/>
    </row>
    <row r="1663" spans="27:64" ht="12.95" customHeight="1">
      <c r="AA1663" s="222"/>
      <c r="AB1663" s="222"/>
      <c r="AC1663" s="222"/>
      <c r="AD1663" s="222"/>
      <c r="AE1663" s="222"/>
      <c r="AG1663" s="293"/>
      <c r="AN1663" s="222"/>
      <c r="AO1663" s="222"/>
      <c r="AP1663" s="222"/>
      <c r="AQ1663" s="222"/>
      <c r="AR1663" s="222"/>
      <c r="AS1663" s="222"/>
      <c r="AT1663" s="222"/>
      <c r="AU1663" s="222"/>
      <c r="AV1663" s="222"/>
      <c r="AX1663" s="222"/>
    </row>
    <row r="1664" spans="27:64" ht="12.95" customHeight="1">
      <c r="AA1664" s="222"/>
      <c r="AB1664" s="222"/>
      <c r="AC1664" s="222"/>
      <c r="AD1664" s="222"/>
      <c r="AE1664" s="222"/>
      <c r="AG1664" s="293"/>
      <c r="AN1664" s="222"/>
      <c r="AO1664" s="222"/>
      <c r="AP1664" s="222"/>
      <c r="AQ1664" s="222"/>
      <c r="AR1664" s="222"/>
      <c r="AS1664" s="222"/>
      <c r="AT1664" s="222"/>
      <c r="AU1664" s="222"/>
      <c r="AV1664" s="222"/>
    </row>
    <row r="1665" spans="27:64" ht="12.95" customHeight="1">
      <c r="AA1665" s="222"/>
      <c r="AB1665" s="222"/>
      <c r="AC1665" s="222"/>
      <c r="AD1665" s="222"/>
      <c r="AE1665" s="222"/>
      <c r="AG1665" s="293"/>
      <c r="AN1665" s="222"/>
      <c r="AO1665" s="222"/>
      <c r="AP1665" s="222"/>
      <c r="AQ1665" s="222"/>
      <c r="AR1665" s="222"/>
      <c r="AS1665" s="222"/>
      <c r="AT1665" s="222"/>
      <c r="AU1665" s="222"/>
      <c r="AV1665" s="222"/>
      <c r="AW1665" s="222"/>
      <c r="AX1665" s="222"/>
      <c r="AY1665" s="222"/>
      <c r="AZ1665" s="222"/>
      <c r="BA1665" s="222"/>
      <c r="BB1665" s="222"/>
      <c r="BC1665" s="222"/>
      <c r="BD1665" s="222"/>
      <c r="BE1665" s="222"/>
      <c r="BF1665" s="222"/>
      <c r="BG1665" s="222"/>
      <c r="BH1665" s="222"/>
      <c r="BI1665" s="222"/>
      <c r="BJ1665" s="222"/>
      <c r="BK1665" s="222"/>
      <c r="BL1665" s="222"/>
    </row>
    <row r="1666" spans="27:64" ht="12.95" customHeight="1">
      <c r="AA1666" s="222"/>
      <c r="AB1666" s="222"/>
      <c r="AC1666" s="222"/>
      <c r="AD1666" s="222"/>
      <c r="AE1666" s="222"/>
      <c r="AG1666" s="293"/>
      <c r="AN1666" s="222"/>
      <c r="AO1666" s="222"/>
      <c r="AP1666" s="222"/>
      <c r="AQ1666" s="222"/>
      <c r="AR1666" s="222"/>
      <c r="AS1666" s="222"/>
      <c r="AT1666" s="222"/>
      <c r="AU1666" s="222"/>
      <c r="AV1666" s="222"/>
      <c r="AW1666" s="222"/>
      <c r="AX1666" s="222"/>
      <c r="AY1666" s="222"/>
      <c r="AZ1666" s="222"/>
      <c r="BA1666" s="222"/>
      <c r="BB1666" s="222"/>
      <c r="BC1666" s="222"/>
      <c r="BD1666" s="222"/>
      <c r="BE1666" s="222"/>
      <c r="BF1666" s="222"/>
      <c r="BG1666" s="222"/>
      <c r="BH1666" s="222"/>
      <c r="BI1666" s="222"/>
      <c r="BJ1666" s="222"/>
      <c r="BK1666" s="222"/>
      <c r="BL1666" s="222"/>
    </row>
    <row r="1667" spans="27:64" ht="12.95" customHeight="1">
      <c r="AA1667" s="222"/>
      <c r="AB1667" s="222"/>
      <c r="AC1667" s="222"/>
      <c r="AD1667" s="222"/>
      <c r="AE1667" s="222"/>
      <c r="AG1667" s="293"/>
      <c r="AN1667" s="222"/>
      <c r="AO1667" s="222"/>
      <c r="AP1667" s="222"/>
      <c r="AQ1667" s="222"/>
      <c r="AR1667" s="222"/>
      <c r="AS1667" s="222"/>
      <c r="AT1667" s="222"/>
      <c r="AU1667" s="222"/>
      <c r="AV1667" s="222"/>
      <c r="AW1667" s="222"/>
      <c r="AX1667" s="222"/>
      <c r="AY1667" s="222"/>
      <c r="AZ1667" s="222"/>
      <c r="BA1667" s="222"/>
      <c r="BB1667" s="222"/>
      <c r="BC1667" s="222"/>
      <c r="BD1667" s="222"/>
      <c r="BE1667" s="222"/>
      <c r="BF1667" s="222"/>
      <c r="BG1667" s="222"/>
      <c r="BH1667" s="222"/>
      <c r="BI1667" s="222"/>
      <c r="BJ1667" s="222"/>
      <c r="BK1667" s="222"/>
      <c r="BL1667" s="222"/>
    </row>
    <row r="1668" spans="27:64" ht="12.95" customHeight="1">
      <c r="AA1668" s="222"/>
      <c r="AB1668" s="222"/>
      <c r="AC1668" s="222"/>
      <c r="AD1668" s="222"/>
      <c r="AE1668" s="222"/>
      <c r="AG1668" s="293"/>
      <c r="AN1668" s="222"/>
      <c r="AO1668" s="222"/>
      <c r="AP1668" s="222"/>
      <c r="AQ1668" s="222"/>
      <c r="AR1668" s="222"/>
      <c r="AS1668" s="222"/>
      <c r="AT1668" s="222"/>
      <c r="AU1668" s="222"/>
      <c r="AV1668" s="222"/>
      <c r="AW1668" s="222"/>
      <c r="AX1668" s="222"/>
      <c r="AY1668" s="222"/>
      <c r="AZ1668" s="222"/>
      <c r="BA1668" s="222"/>
      <c r="BB1668" s="222"/>
      <c r="BC1668" s="222"/>
      <c r="BD1668" s="222"/>
      <c r="BE1668" s="222"/>
      <c r="BF1668" s="222"/>
      <c r="BG1668" s="222"/>
      <c r="BH1668" s="222"/>
      <c r="BI1668" s="222"/>
      <c r="BJ1668" s="222"/>
      <c r="BK1668" s="222"/>
      <c r="BL1668" s="222"/>
    </row>
    <row r="1669" spans="27:64" ht="12.95" customHeight="1">
      <c r="AA1669" s="222"/>
      <c r="AB1669" s="222"/>
      <c r="AC1669" s="222"/>
      <c r="AD1669" s="222"/>
      <c r="AE1669" s="222"/>
      <c r="AG1669" s="293"/>
      <c r="AN1669" s="222"/>
      <c r="AO1669" s="222"/>
      <c r="AP1669" s="222"/>
      <c r="AQ1669" s="222"/>
      <c r="AR1669" s="222"/>
      <c r="AS1669" s="222"/>
      <c r="AT1669" s="222"/>
      <c r="AU1669" s="222"/>
      <c r="AV1669" s="222"/>
      <c r="AX1669" s="222"/>
    </row>
    <row r="1670" spans="27:64" ht="12.95" customHeight="1">
      <c r="AA1670" s="222"/>
      <c r="AB1670" s="222"/>
      <c r="AC1670" s="222"/>
      <c r="AD1670" s="222"/>
      <c r="AE1670" s="222"/>
      <c r="AG1670" s="293"/>
      <c r="AN1670" s="222"/>
      <c r="AO1670" s="222"/>
      <c r="AP1670" s="222"/>
      <c r="AQ1670" s="222"/>
      <c r="AR1670" s="222"/>
      <c r="AS1670" s="222"/>
      <c r="AT1670" s="222"/>
      <c r="AU1670" s="222"/>
      <c r="AV1670" s="222"/>
      <c r="AW1670" s="222"/>
      <c r="AX1670" s="222"/>
      <c r="AY1670" s="222"/>
      <c r="AZ1670" s="222"/>
      <c r="BA1670" s="222"/>
      <c r="BB1670" s="222"/>
      <c r="BC1670" s="222"/>
      <c r="BD1670" s="222"/>
      <c r="BE1670" s="222"/>
      <c r="BF1670" s="222"/>
      <c r="BG1670" s="222"/>
      <c r="BH1670" s="222"/>
      <c r="BI1670" s="222"/>
      <c r="BJ1670" s="222"/>
      <c r="BK1670" s="222"/>
      <c r="BL1670" s="222"/>
    </row>
    <row r="1671" spans="27:64" ht="12.95" customHeight="1">
      <c r="AA1671" s="222"/>
      <c r="AB1671" s="222"/>
      <c r="AC1671" s="222"/>
      <c r="AD1671" s="222"/>
      <c r="AE1671" s="222"/>
      <c r="AG1671" s="293"/>
      <c r="AN1671" s="222"/>
      <c r="AO1671" s="222"/>
      <c r="AP1671" s="222"/>
      <c r="AQ1671" s="222"/>
      <c r="AR1671" s="222"/>
      <c r="AS1671" s="222"/>
      <c r="AT1671" s="222"/>
      <c r="AU1671" s="222"/>
      <c r="AV1671" s="222"/>
      <c r="AW1671" s="222"/>
      <c r="AX1671" s="222"/>
      <c r="AY1671" s="222"/>
      <c r="AZ1671" s="222"/>
      <c r="BA1671" s="222"/>
      <c r="BB1671" s="222"/>
      <c r="BC1671" s="222"/>
      <c r="BD1671" s="222"/>
      <c r="BE1671" s="222"/>
      <c r="BF1671" s="222"/>
      <c r="BG1671" s="222"/>
      <c r="BH1671" s="222"/>
      <c r="BI1671" s="222"/>
      <c r="BJ1671" s="222"/>
      <c r="BK1671" s="222"/>
      <c r="BL1671" s="222"/>
    </row>
    <row r="1672" spans="27:64" ht="12.95" customHeight="1">
      <c r="AA1672" s="222"/>
      <c r="AB1672" s="222"/>
      <c r="AC1672" s="222"/>
      <c r="AD1672" s="222"/>
      <c r="AE1672" s="222"/>
      <c r="AG1672" s="293"/>
      <c r="AN1672" s="222"/>
      <c r="AO1672" s="222"/>
      <c r="AP1672" s="222"/>
      <c r="AQ1672" s="222"/>
      <c r="AR1672" s="222"/>
      <c r="AS1672" s="222"/>
      <c r="AT1672" s="222"/>
      <c r="AU1672" s="222"/>
      <c r="AV1672" s="222"/>
      <c r="AX1672" s="222"/>
    </row>
    <row r="1673" spans="27:64" ht="12.95" customHeight="1">
      <c r="AA1673" s="222"/>
      <c r="AB1673" s="222"/>
      <c r="AC1673" s="222"/>
      <c r="AD1673" s="222"/>
      <c r="AE1673" s="222"/>
      <c r="AG1673" s="293"/>
      <c r="AN1673" s="222"/>
      <c r="AO1673" s="222"/>
      <c r="AP1673" s="222"/>
      <c r="AQ1673" s="222"/>
      <c r="AR1673" s="222"/>
      <c r="AS1673" s="222"/>
      <c r="AT1673" s="222"/>
      <c r="AU1673" s="222"/>
      <c r="AV1673" s="222"/>
      <c r="AX1673" s="222"/>
    </row>
    <row r="1674" spans="27:64" ht="12.95" customHeight="1">
      <c r="AA1674" s="222"/>
      <c r="AB1674" s="222"/>
      <c r="AC1674" s="222"/>
      <c r="AD1674" s="222"/>
      <c r="AE1674" s="222"/>
      <c r="AG1674" s="293"/>
      <c r="AN1674" s="222"/>
      <c r="AO1674" s="222"/>
      <c r="AP1674" s="222"/>
      <c r="AQ1674" s="222"/>
      <c r="AR1674" s="222"/>
      <c r="AS1674" s="222"/>
      <c r="AT1674" s="222"/>
      <c r="AU1674" s="222"/>
      <c r="AV1674" s="222"/>
      <c r="AX1674" s="222"/>
      <c r="AY1674" s="222"/>
      <c r="AZ1674" s="222"/>
      <c r="BA1674" s="222"/>
      <c r="BB1674" s="222"/>
      <c r="BC1674" s="222"/>
      <c r="BD1674" s="222"/>
      <c r="BE1674" s="222"/>
      <c r="BF1674" s="222"/>
      <c r="BG1674" s="222"/>
      <c r="BH1674" s="222"/>
      <c r="BI1674" s="222"/>
      <c r="BJ1674" s="222"/>
      <c r="BK1674" s="222"/>
      <c r="BL1674" s="222"/>
    </row>
    <row r="1675" spans="27:64" ht="12.95" customHeight="1">
      <c r="AA1675" s="222"/>
      <c r="AB1675" s="222"/>
      <c r="AC1675" s="222"/>
      <c r="AD1675" s="222"/>
      <c r="AE1675" s="222"/>
      <c r="AG1675" s="293"/>
      <c r="AN1675" s="222"/>
      <c r="AO1675" s="222"/>
      <c r="AP1675" s="222"/>
      <c r="AQ1675" s="222"/>
      <c r="AR1675" s="222"/>
      <c r="AS1675" s="222"/>
      <c r="AT1675" s="222"/>
      <c r="AU1675" s="222"/>
      <c r="AV1675" s="222"/>
      <c r="AW1675" s="222"/>
      <c r="AX1675" s="222"/>
      <c r="AY1675" s="222"/>
      <c r="AZ1675" s="222"/>
      <c r="BA1675" s="222"/>
      <c r="BB1675" s="222"/>
      <c r="BC1675" s="222"/>
      <c r="BD1675" s="222"/>
      <c r="BE1675" s="222"/>
      <c r="BF1675" s="222"/>
      <c r="BG1675" s="222"/>
      <c r="BH1675" s="222"/>
      <c r="BI1675" s="222"/>
      <c r="BJ1675" s="222"/>
      <c r="BK1675" s="222"/>
      <c r="BL1675" s="222"/>
    </row>
    <row r="1676" spans="27:64" ht="12.95" customHeight="1">
      <c r="AA1676" s="222"/>
      <c r="AB1676" s="222"/>
      <c r="AC1676" s="222"/>
      <c r="AD1676" s="222"/>
      <c r="AE1676" s="222"/>
      <c r="AG1676" s="293"/>
      <c r="AN1676" s="222"/>
      <c r="AO1676" s="222"/>
      <c r="AP1676" s="222"/>
      <c r="AQ1676" s="222"/>
      <c r="AR1676" s="222"/>
      <c r="AS1676" s="222"/>
      <c r="AT1676" s="222"/>
      <c r="AU1676" s="222"/>
      <c r="AV1676" s="222"/>
      <c r="AW1676" s="222"/>
      <c r="AX1676" s="222"/>
      <c r="AY1676" s="222"/>
      <c r="AZ1676" s="222"/>
      <c r="BA1676" s="222"/>
      <c r="BB1676" s="222"/>
      <c r="BC1676" s="222"/>
      <c r="BD1676" s="222"/>
      <c r="BE1676" s="222"/>
      <c r="BF1676" s="222"/>
      <c r="BG1676" s="222"/>
      <c r="BH1676" s="222"/>
      <c r="BI1676" s="222"/>
      <c r="BJ1676" s="222"/>
      <c r="BK1676" s="222"/>
      <c r="BL1676" s="222"/>
    </row>
    <row r="1677" spans="27:64" ht="12.95" customHeight="1">
      <c r="AA1677" s="222"/>
      <c r="AB1677" s="222"/>
      <c r="AC1677" s="222"/>
      <c r="AD1677" s="222"/>
      <c r="AE1677" s="222"/>
      <c r="AG1677" s="293"/>
      <c r="AN1677" s="222"/>
      <c r="AO1677" s="222"/>
      <c r="AP1677" s="222"/>
      <c r="AQ1677" s="222"/>
      <c r="AR1677" s="222"/>
      <c r="AS1677" s="222"/>
      <c r="AT1677" s="222"/>
      <c r="AU1677" s="222"/>
      <c r="AV1677" s="222"/>
    </row>
    <row r="1678" spans="27:64" ht="12.95" customHeight="1">
      <c r="AA1678" s="222"/>
      <c r="AB1678" s="222"/>
      <c r="AC1678" s="222"/>
      <c r="AD1678" s="222"/>
      <c r="AE1678" s="222"/>
      <c r="AG1678" s="293"/>
      <c r="AN1678" s="222"/>
      <c r="AO1678" s="222"/>
      <c r="AP1678" s="222"/>
      <c r="AQ1678" s="222"/>
      <c r="AR1678" s="222"/>
      <c r="AS1678" s="222"/>
      <c r="AT1678" s="222"/>
      <c r="AU1678" s="222"/>
      <c r="AV1678" s="222"/>
    </row>
    <row r="1679" spans="27:64" ht="12.95" customHeight="1">
      <c r="AA1679" s="222"/>
      <c r="AB1679" s="222"/>
      <c r="AC1679" s="222"/>
      <c r="AD1679" s="222"/>
      <c r="AE1679" s="222"/>
      <c r="AG1679" s="293"/>
      <c r="AN1679" s="222"/>
      <c r="AO1679" s="222"/>
      <c r="AP1679" s="222"/>
      <c r="AQ1679" s="222"/>
      <c r="AR1679" s="222"/>
      <c r="AS1679" s="222"/>
      <c r="AT1679" s="222"/>
      <c r="AU1679" s="222"/>
      <c r="AV1679" s="222"/>
    </row>
    <row r="1680" spans="27:64" ht="12.95" customHeight="1">
      <c r="AA1680" s="222"/>
      <c r="AB1680" s="222"/>
      <c r="AC1680" s="222"/>
      <c r="AD1680" s="222"/>
      <c r="AE1680" s="222"/>
      <c r="AG1680" s="293"/>
      <c r="AN1680" s="222"/>
      <c r="AO1680" s="222"/>
      <c r="AP1680" s="222"/>
      <c r="AQ1680" s="222"/>
      <c r="AR1680" s="222"/>
      <c r="AS1680" s="222"/>
      <c r="AT1680" s="222"/>
      <c r="AU1680" s="222"/>
      <c r="AV1680" s="222"/>
      <c r="AX1680" s="222"/>
    </row>
    <row r="1681" spans="27:64" ht="12.95" customHeight="1">
      <c r="AA1681" s="222"/>
      <c r="AB1681" s="222"/>
      <c r="AC1681" s="222"/>
      <c r="AD1681" s="222"/>
      <c r="AE1681" s="222"/>
      <c r="AG1681" s="293"/>
      <c r="AN1681" s="222"/>
      <c r="AO1681" s="222"/>
      <c r="AP1681" s="222"/>
      <c r="AQ1681" s="222"/>
      <c r="AR1681" s="222"/>
      <c r="AS1681" s="222"/>
      <c r="AT1681" s="222"/>
      <c r="AU1681" s="222"/>
      <c r="AV1681" s="222"/>
      <c r="AW1681" s="222"/>
      <c r="AX1681" s="222"/>
      <c r="AY1681" s="222"/>
      <c r="AZ1681" s="222"/>
      <c r="BA1681" s="222"/>
      <c r="BB1681" s="222"/>
      <c r="BC1681" s="222"/>
      <c r="BD1681" s="222"/>
      <c r="BE1681" s="222"/>
      <c r="BF1681" s="222"/>
      <c r="BG1681" s="222"/>
      <c r="BH1681" s="222"/>
      <c r="BI1681" s="222"/>
      <c r="BJ1681" s="222"/>
      <c r="BK1681" s="222"/>
      <c r="BL1681" s="222"/>
    </row>
    <row r="1682" spans="27:64" ht="12.95" customHeight="1">
      <c r="AA1682" s="222"/>
      <c r="AB1682" s="222"/>
      <c r="AC1682" s="222"/>
      <c r="AD1682" s="222"/>
      <c r="AE1682" s="222"/>
      <c r="AG1682" s="293"/>
      <c r="AN1682" s="222"/>
      <c r="AO1682" s="222"/>
      <c r="AP1682" s="222"/>
      <c r="AQ1682" s="222"/>
      <c r="AR1682" s="222"/>
      <c r="AS1682" s="222"/>
      <c r="AT1682" s="222"/>
      <c r="AU1682" s="222"/>
      <c r="AV1682" s="222"/>
      <c r="AW1682" s="222"/>
      <c r="AX1682" s="222"/>
      <c r="AY1682" s="222"/>
      <c r="AZ1682" s="222"/>
      <c r="BA1682" s="222"/>
      <c r="BB1682" s="222"/>
      <c r="BC1682" s="222"/>
      <c r="BD1682" s="222"/>
      <c r="BE1682" s="222"/>
      <c r="BF1682" s="222"/>
      <c r="BG1682" s="222"/>
      <c r="BH1682" s="222"/>
      <c r="BI1682" s="222"/>
      <c r="BJ1682" s="222"/>
      <c r="BK1682" s="222"/>
      <c r="BL1682" s="222"/>
    </row>
    <row r="1683" spans="27:64" ht="12.95" customHeight="1">
      <c r="AA1683" s="222"/>
      <c r="AB1683" s="222"/>
      <c r="AC1683" s="222"/>
      <c r="AD1683" s="222"/>
      <c r="AE1683" s="222"/>
      <c r="AG1683" s="293"/>
      <c r="AN1683" s="222"/>
      <c r="AO1683" s="222"/>
      <c r="AP1683" s="222"/>
      <c r="AQ1683" s="222"/>
      <c r="AR1683" s="222"/>
      <c r="AS1683" s="222"/>
      <c r="AT1683" s="222"/>
      <c r="AU1683" s="222"/>
    </row>
    <row r="1684" spans="27:64" ht="12.95" customHeight="1">
      <c r="AA1684" s="222"/>
      <c r="AB1684" s="222"/>
      <c r="AC1684" s="222"/>
      <c r="AD1684" s="222"/>
      <c r="AE1684" s="222"/>
      <c r="AG1684" s="293"/>
      <c r="AN1684" s="222"/>
      <c r="AO1684" s="222"/>
      <c r="AP1684" s="222"/>
      <c r="AQ1684" s="222"/>
      <c r="AR1684" s="222"/>
      <c r="AS1684" s="222"/>
      <c r="AT1684" s="222"/>
      <c r="AU1684" s="222"/>
      <c r="AV1684" s="222"/>
      <c r="AX1684" s="222"/>
    </row>
    <row r="1685" spans="27:64" ht="12.95" customHeight="1">
      <c r="AA1685" s="222"/>
      <c r="AB1685" s="222"/>
      <c r="AC1685" s="222"/>
      <c r="AD1685" s="222"/>
      <c r="AE1685" s="222"/>
      <c r="AG1685" s="293"/>
      <c r="AN1685" s="222"/>
      <c r="AO1685" s="222"/>
      <c r="AP1685" s="222"/>
      <c r="AQ1685" s="222"/>
      <c r="AR1685" s="222"/>
      <c r="AS1685" s="222"/>
      <c r="AT1685" s="222"/>
      <c r="AU1685" s="222"/>
      <c r="AV1685" s="222"/>
    </row>
    <row r="1686" spans="27:64" ht="12.95" customHeight="1">
      <c r="AA1686" s="222"/>
      <c r="AB1686" s="222"/>
      <c r="AC1686" s="222"/>
      <c r="AD1686" s="222"/>
      <c r="AE1686" s="222"/>
      <c r="AG1686" s="293"/>
      <c r="AN1686" s="222"/>
      <c r="AO1686" s="222"/>
      <c r="AP1686" s="222"/>
      <c r="AQ1686" s="222"/>
      <c r="AR1686" s="222"/>
      <c r="AS1686" s="222"/>
      <c r="AT1686" s="222"/>
      <c r="AU1686" s="222"/>
      <c r="AV1686" s="222"/>
    </row>
    <row r="1687" spans="27:64" ht="12.95" customHeight="1">
      <c r="AA1687" s="222"/>
      <c r="AB1687" s="222"/>
      <c r="AC1687" s="222"/>
      <c r="AD1687" s="222"/>
      <c r="AE1687" s="222"/>
      <c r="AG1687" s="293"/>
      <c r="AN1687" s="222"/>
      <c r="AO1687" s="222"/>
      <c r="AP1687" s="222"/>
      <c r="AQ1687" s="222"/>
      <c r="AR1687" s="222"/>
      <c r="AS1687" s="222"/>
      <c r="AT1687" s="222"/>
      <c r="AU1687" s="222"/>
    </row>
    <row r="1688" spans="27:64" ht="12.95" customHeight="1">
      <c r="AA1688" s="222"/>
      <c r="AB1688" s="222"/>
      <c r="AC1688" s="222"/>
      <c r="AD1688" s="222"/>
      <c r="AE1688" s="222"/>
      <c r="AG1688" s="293"/>
      <c r="AN1688" s="222"/>
      <c r="AO1688" s="222"/>
      <c r="AP1688" s="222"/>
      <c r="AQ1688" s="222"/>
      <c r="AR1688" s="222"/>
      <c r="AS1688" s="222"/>
      <c r="AT1688" s="222"/>
      <c r="AU1688" s="222"/>
    </row>
    <row r="1689" spans="27:64" ht="12.95" customHeight="1">
      <c r="AA1689" s="222"/>
      <c r="AB1689" s="222"/>
      <c r="AC1689" s="222"/>
      <c r="AD1689" s="222"/>
      <c r="AE1689" s="222"/>
      <c r="AG1689" s="293"/>
      <c r="AN1689" s="222"/>
      <c r="AO1689" s="222"/>
      <c r="AP1689" s="222"/>
      <c r="AQ1689" s="222"/>
      <c r="AR1689" s="222"/>
      <c r="AS1689" s="222"/>
      <c r="AT1689" s="222"/>
      <c r="AU1689" s="222"/>
    </row>
    <row r="1690" spans="27:64" ht="12.95" customHeight="1">
      <c r="AA1690" s="222"/>
      <c r="AB1690" s="222"/>
      <c r="AC1690" s="222"/>
      <c r="AD1690" s="222"/>
      <c r="AE1690" s="222"/>
      <c r="AG1690" s="293"/>
      <c r="AN1690" s="222"/>
      <c r="AO1690" s="222"/>
      <c r="AP1690" s="222"/>
      <c r="AQ1690" s="222"/>
      <c r="AR1690" s="222"/>
      <c r="AS1690" s="222"/>
      <c r="AT1690" s="222"/>
      <c r="AU1690" s="222"/>
    </row>
    <row r="1691" spans="27:64" ht="12.95" customHeight="1">
      <c r="AA1691" s="222"/>
      <c r="AB1691" s="222"/>
      <c r="AC1691" s="222"/>
      <c r="AD1691" s="222"/>
      <c r="AE1691" s="222"/>
      <c r="AG1691" s="293"/>
      <c r="AN1691" s="222"/>
      <c r="AO1691" s="222"/>
      <c r="AP1691" s="222"/>
      <c r="AQ1691" s="222"/>
      <c r="AR1691" s="222"/>
      <c r="AS1691" s="222"/>
      <c r="AT1691" s="222"/>
      <c r="AU1691" s="222"/>
    </row>
    <row r="1692" spans="27:64" ht="12.95" customHeight="1">
      <c r="AA1692" s="222"/>
      <c r="AB1692" s="222"/>
      <c r="AC1692" s="222"/>
      <c r="AD1692" s="222"/>
      <c r="AE1692" s="222"/>
      <c r="AG1692" s="293"/>
      <c r="AN1692" s="222"/>
      <c r="AO1692" s="222"/>
      <c r="AP1692" s="222"/>
      <c r="AQ1692" s="222"/>
      <c r="AR1692" s="222"/>
      <c r="AS1692" s="222"/>
      <c r="AT1692" s="222"/>
      <c r="AU1692" s="222"/>
    </row>
    <row r="1693" spans="27:64" ht="12.95" customHeight="1">
      <c r="AA1693" s="222"/>
      <c r="AB1693" s="222"/>
      <c r="AC1693" s="222"/>
      <c r="AD1693" s="222"/>
      <c r="AE1693" s="222"/>
      <c r="AG1693" s="293"/>
      <c r="AN1693" s="222"/>
      <c r="AO1693" s="222"/>
      <c r="AP1693" s="222"/>
      <c r="AQ1693" s="222"/>
      <c r="AR1693" s="222"/>
      <c r="AS1693" s="222"/>
      <c r="AT1693" s="222"/>
      <c r="AU1693" s="222"/>
    </row>
    <row r="1694" spans="27:64" ht="12.95" customHeight="1">
      <c r="AA1694" s="222"/>
      <c r="AB1694" s="222"/>
      <c r="AC1694" s="222"/>
      <c r="AD1694" s="222"/>
      <c r="AE1694" s="222"/>
      <c r="AG1694" s="293"/>
      <c r="AN1694" s="222"/>
      <c r="AO1694" s="222"/>
      <c r="AP1694" s="222"/>
      <c r="AQ1694" s="222"/>
      <c r="AR1694" s="222"/>
      <c r="AS1694" s="222"/>
      <c r="AT1694" s="222"/>
      <c r="AU1694" s="222"/>
    </row>
    <row r="1695" spans="27:64" ht="12.95" customHeight="1">
      <c r="AA1695" s="222"/>
      <c r="AB1695" s="222"/>
      <c r="AC1695" s="222"/>
      <c r="AD1695" s="222"/>
      <c r="AE1695" s="222"/>
      <c r="AG1695" s="293"/>
      <c r="AN1695" s="222"/>
      <c r="AO1695" s="222"/>
      <c r="AP1695" s="222"/>
      <c r="AQ1695" s="222"/>
      <c r="AR1695" s="222"/>
      <c r="AS1695" s="222"/>
      <c r="AT1695" s="222"/>
      <c r="AU1695" s="222"/>
      <c r="AV1695" s="222"/>
    </row>
    <row r="1696" spans="27:64" ht="12.95" customHeight="1">
      <c r="AA1696" s="222"/>
      <c r="AB1696" s="222"/>
      <c r="AC1696" s="222"/>
      <c r="AD1696" s="222"/>
      <c r="AE1696" s="222"/>
      <c r="AG1696" s="293"/>
      <c r="AN1696" s="222"/>
      <c r="AO1696" s="222"/>
      <c r="AP1696" s="222"/>
      <c r="AQ1696" s="222"/>
      <c r="AR1696" s="222"/>
      <c r="AS1696" s="222"/>
      <c r="AT1696" s="222"/>
      <c r="AU1696" s="222"/>
      <c r="AV1696" s="222"/>
      <c r="AW1696" s="222"/>
      <c r="AX1696" s="222"/>
      <c r="AY1696" s="222"/>
      <c r="AZ1696" s="222"/>
      <c r="BA1696" s="222"/>
      <c r="BB1696" s="222"/>
      <c r="BC1696" s="222"/>
      <c r="BD1696" s="222"/>
      <c r="BE1696" s="222"/>
      <c r="BF1696" s="222"/>
      <c r="BG1696" s="222"/>
      <c r="BH1696" s="222"/>
      <c r="BI1696" s="222"/>
      <c r="BJ1696" s="222"/>
      <c r="BK1696" s="222"/>
      <c r="BL1696" s="222"/>
    </row>
    <row r="1697" spans="27:64" ht="12.95" customHeight="1">
      <c r="AA1697" s="222"/>
      <c r="AB1697" s="222"/>
      <c r="AC1697" s="222"/>
      <c r="AD1697" s="222"/>
      <c r="AE1697" s="222"/>
      <c r="AG1697" s="293"/>
      <c r="AN1697" s="222"/>
      <c r="AO1697" s="222"/>
      <c r="AP1697" s="222"/>
      <c r="AQ1697" s="222"/>
      <c r="AR1697" s="222"/>
      <c r="AS1697" s="222"/>
      <c r="AT1697" s="222"/>
      <c r="AU1697" s="222"/>
      <c r="AV1697" s="222"/>
    </row>
    <row r="1698" spans="27:64" ht="12.95" customHeight="1">
      <c r="AA1698" s="222"/>
      <c r="AB1698" s="222"/>
      <c r="AC1698" s="222"/>
      <c r="AD1698" s="222"/>
      <c r="AE1698" s="222"/>
      <c r="AG1698" s="293"/>
      <c r="AN1698" s="222"/>
      <c r="AO1698" s="222"/>
      <c r="AP1698" s="222"/>
      <c r="AQ1698" s="222"/>
      <c r="AR1698" s="222"/>
      <c r="AS1698" s="222"/>
      <c r="AT1698" s="222"/>
      <c r="AU1698" s="222"/>
      <c r="AV1698" s="222"/>
    </row>
    <row r="1699" spans="27:64" ht="12.95" customHeight="1">
      <c r="AA1699" s="222"/>
      <c r="AB1699" s="222"/>
      <c r="AC1699" s="222"/>
      <c r="AD1699" s="222"/>
      <c r="AE1699" s="222"/>
      <c r="AG1699" s="293"/>
      <c r="AN1699" s="222"/>
      <c r="AO1699" s="222"/>
      <c r="AP1699" s="222"/>
      <c r="AQ1699" s="222"/>
      <c r="AR1699" s="222"/>
      <c r="AS1699" s="222"/>
      <c r="AT1699" s="222"/>
      <c r="AU1699" s="222"/>
      <c r="AV1699" s="222"/>
      <c r="AX1699" s="222"/>
    </row>
    <row r="1700" spans="27:64" ht="12.95" customHeight="1">
      <c r="AA1700" s="222"/>
      <c r="AB1700" s="222"/>
      <c r="AC1700" s="222"/>
      <c r="AD1700" s="222"/>
      <c r="AE1700" s="222"/>
      <c r="AG1700" s="293"/>
      <c r="AN1700" s="222"/>
      <c r="AO1700" s="222"/>
      <c r="AP1700" s="222"/>
      <c r="AQ1700" s="222"/>
      <c r="AR1700" s="222"/>
      <c r="AS1700" s="222"/>
      <c r="AT1700" s="222"/>
      <c r="AU1700" s="222"/>
      <c r="AV1700" s="222"/>
    </row>
    <row r="1701" spans="27:64" ht="12.95" customHeight="1">
      <c r="AA1701" s="222"/>
      <c r="AB1701" s="222"/>
      <c r="AC1701" s="222"/>
      <c r="AD1701" s="222"/>
      <c r="AE1701" s="222"/>
      <c r="AG1701" s="293"/>
      <c r="AN1701" s="222"/>
      <c r="AO1701" s="222"/>
      <c r="AP1701" s="222"/>
      <c r="AQ1701" s="222"/>
      <c r="AR1701" s="222"/>
      <c r="AS1701" s="222"/>
      <c r="AT1701" s="222"/>
      <c r="AU1701" s="222"/>
    </row>
    <row r="1702" spans="27:64" ht="12.95" customHeight="1">
      <c r="AA1702" s="222"/>
      <c r="AB1702" s="222"/>
      <c r="AC1702" s="222"/>
      <c r="AD1702" s="222"/>
      <c r="AE1702" s="222"/>
      <c r="AG1702" s="293"/>
      <c r="AN1702" s="222"/>
      <c r="AO1702" s="222"/>
      <c r="AP1702" s="222"/>
      <c r="AQ1702" s="222"/>
      <c r="AR1702" s="222"/>
      <c r="AS1702" s="222"/>
      <c r="AT1702" s="222"/>
      <c r="AU1702" s="222"/>
      <c r="AV1702" s="222"/>
      <c r="AX1702" s="222"/>
    </row>
    <row r="1703" spans="27:64" ht="12.95" customHeight="1">
      <c r="AA1703" s="222"/>
      <c r="AB1703" s="222"/>
      <c r="AC1703" s="222"/>
      <c r="AD1703" s="222"/>
      <c r="AE1703" s="222"/>
      <c r="AG1703" s="293"/>
      <c r="AN1703" s="222"/>
      <c r="AO1703" s="222"/>
      <c r="AP1703" s="222"/>
      <c r="AQ1703" s="222"/>
      <c r="AR1703" s="222"/>
      <c r="AS1703" s="222"/>
      <c r="AT1703" s="222"/>
      <c r="AU1703" s="222"/>
      <c r="AV1703" s="222"/>
      <c r="AX1703" s="222"/>
      <c r="AY1703" s="222"/>
      <c r="AZ1703" s="222"/>
      <c r="BA1703" s="222"/>
      <c r="BB1703" s="222"/>
      <c r="BC1703" s="222"/>
      <c r="BD1703" s="222"/>
      <c r="BE1703" s="222"/>
      <c r="BF1703" s="222"/>
      <c r="BG1703" s="222"/>
      <c r="BH1703" s="222"/>
      <c r="BI1703" s="222"/>
      <c r="BJ1703" s="222"/>
      <c r="BK1703" s="222"/>
      <c r="BL1703" s="222"/>
    </row>
    <row r="1704" spans="27:64" ht="12.95" customHeight="1">
      <c r="AA1704" s="222"/>
      <c r="AB1704" s="222"/>
      <c r="AC1704" s="222"/>
      <c r="AD1704" s="222"/>
      <c r="AE1704" s="222"/>
      <c r="AG1704" s="293"/>
      <c r="AN1704" s="222"/>
      <c r="AO1704" s="222"/>
      <c r="AP1704" s="222"/>
      <c r="AQ1704" s="222"/>
      <c r="AR1704" s="222"/>
      <c r="AS1704" s="222"/>
      <c r="AT1704" s="222"/>
      <c r="AU1704" s="222"/>
      <c r="AV1704" s="222"/>
      <c r="AW1704" s="222"/>
      <c r="AX1704" s="222"/>
      <c r="AY1704" s="222"/>
      <c r="AZ1704" s="222"/>
      <c r="BA1704" s="222"/>
      <c r="BB1704" s="222"/>
      <c r="BC1704" s="222"/>
      <c r="BD1704" s="222"/>
      <c r="BE1704" s="222"/>
      <c r="BF1704" s="222"/>
      <c r="BG1704" s="222"/>
      <c r="BH1704" s="222"/>
      <c r="BI1704" s="222"/>
      <c r="BJ1704" s="222"/>
      <c r="BK1704" s="222"/>
      <c r="BL1704" s="222"/>
    </row>
    <row r="1705" spans="27:64" ht="12.95" customHeight="1">
      <c r="AA1705" s="222"/>
      <c r="AB1705" s="222"/>
      <c r="AC1705" s="222"/>
      <c r="AD1705" s="222"/>
      <c r="AE1705" s="222"/>
      <c r="AG1705" s="293"/>
      <c r="AN1705" s="222"/>
      <c r="AO1705" s="222"/>
      <c r="AP1705" s="222"/>
      <c r="AQ1705" s="222"/>
      <c r="AR1705" s="222"/>
      <c r="AS1705" s="222"/>
      <c r="AT1705" s="222"/>
      <c r="AU1705" s="222"/>
      <c r="AV1705" s="222"/>
    </row>
    <row r="1706" spans="27:64" ht="12.95" customHeight="1">
      <c r="AA1706" s="222"/>
      <c r="AB1706" s="222"/>
      <c r="AC1706" s="222"/>
      <c r="AD1706" s="222"/>
      <c r="AE1706" s="222"/>
      <c r="AG1706" s="293"/>
      <c r="AN1706" s="222"/>
      <c r="AO1706" s="222"/>
      <c r="AP1706" s="222"/>
      <c r="AQ1706" s="222"/>
      <c r="AR1706" s="222"/>
      <c r="AS1706" s="222"/>
      <c r="AT1706" s="222"/>
      <c r="AU1706" s="222"/>
    </row>
    <row r="1707" spans="27:64" ht="12.95" customHeight="1">
      <c r="AA1707" s="222"/>
      <c r="AB1707" s="222"/>
      <c r="AC1707" s="222"/>
      <c r="AD1707" s="222"/>
      <c r="AE1707" s="222"/>
      <c r="AG1707" s="293"/>
      <c r="AN1707" s="222"/>
      <c r="AO1707" s="222"/>
      <c r="AP1707" s="222"/>
      <c r="AQ1707" s="222"/>
      <c r="AR1707" s="222"/>
      <c r="AS1707" s="222"/>
      <c r="AT1707" s="222"/>
      <c r="AU1707" s="222"/>
      <c r="AV1707" s="222"/>
    </row>
    <row r="1708" spans="27:64" ht="12.95" customHeight="1">
      <c r="AA1708" s="222"/>
      <c r="AB1708" s="222"/>
      <c r="AC1708" s="222"/>
      <c r="AD1708" s="222"/>
      <c r="AE1708" s="222"/>
      <c r="AG1708" s="293"/>
      <c r="AN1708" s="222"/>
      <c r="AO1708" s="222"/>
      <c r="AP1708" s="222"/>
      <c r="AQ1708" s="222"/>
      <c r="AR1708" s="222"/>
      <c r="AS1708" s="222"/>
      <c r="AT1708" s="222"/>
      <c r="AU1708" s="222"/>
      <c r="AV1708" s="222"/>
    </row>
    <row r="1709" spans="27:64" ht="12.95" customHeight="1">
      <c r="AA1709" s="222"/>
      <c r="AB1709" s="222"/>
      <c r="AC1709" s="222"/>
      <c r="AD1709" s="222"/>
      <c r="AE1709" s="222"/>
      <c r="AG1709" s="293"/>
      <c r="AN1709" s="222"/>
      <c r="AO1709" s="222"/>
      <c r="AP1709" s="222"/>
      <c r="AQ1709" s="222"/>
      <c r="AR1709" s="222"/>
      <c r="AS1709" s="222"/>
      <c r="AT1709" s="222"/>
      <c r="AU1709" s="222"/>
      <c r="AV1709" s="222"/>
    </row>
    <row r="1710" spans="27:64" ht="12.95" customHeight="1">
      <c r="AA1710" s="222"/>
      <c r="AB1710" s="222"/>
      <c r="AC1710" s="222"/>
      <c r="AD1710" s="222"/>
      <c r="AE1710" s="222"/>
      <c r="AG1710" s="293"/>
      <c r="AN1710" s="222"/>
      <c r="AO1710" s="222"/>
      <c r="AP1710" s="222"/>
      <c r="AQ1710" s="222"/>
      <c r="AR1710" s="222"/>
      <c r="AS1710" s="222"/>
      <c r="AT1710" s="222"/>
      <c r="AU1710" s="222"/>
      <c r="AV1710" s="222"/>
    </row>
    <row r="1711" spans="27:64" ht="12.95" customHeight="1">
      <c r="AA1711" s="222"/>
      <c r="AB1711" s="222"/>
      <c r="AC1711" s="222"/>
      <c r="AD1711" s="222"/>
      <c r="AE1711" s="222"/>
      <c r="AG1711" s="293"/>
      <c r="AN1711" s="222"/>
      <c r="AO1711" s="222"/>
      <c r="AP1711" s="222"/>
      <c r="AQ1711" s="222"/>
      <c r="AR1711" s="222"/>
      <c r="AS1711" s="222"/>
      <c r="AT1711" s="222"/>
      <c r="AU1711" s="222"/>
      <c r="AV1711" s="222"/>
    </row>
    <row r="1712" spans="27:64" ht="12.95" customHeight="1">
      <c r="AA1712" s="222"/>
      <c r="AB1712" s="222"/>
      <c r="AC1712" s="222"/>
      <c r="AD1712" s="222"/>
      <c r="AE1712" s="222"/>
      <c r="AG1712" s="293"/>
      <c r="AN1712" s="222"/>
      <c r="AO1712" s="222"/>
      <c r="AP1712" s="222"/>
      <c r="AQ1712" s="222"/>
      <c r="AR1712" s="222"/>
      <c r="AS1712" s="222"/>
      <c r="AT1712" s="222"/>
      <c r="AU1712" s="222"/>
      <c r="AV1712" s="222"/>
      <c r="AX1712" s="222"/>
      <c r="AY1712" s="222"/>
      <c r="AZ1712" s="222"/>
      <c r="BA1712" s="222"/>
      <c r="BB1712" s="222"/>
      <c r="BC1712" s="222"/>
      <c r="BD1712" s="222"/>
      <c r="BE1712" s="222"/>
      <c r="BF1712" s="222"/>
      <c r="BG1712" s="222"/>
      <c r="BH1712" s="222"/>
      <c r="BI1712" s="222"/>
      <c r="BJ1712" s="222"/>
      <c r="BK1712" s="222"/>
      <c r="BL1712" s="222"/>
    </row>
    <row r="1713" spans="27:64" ht="12.95" customHeight="1">
      <c r="AA1713" s="222"/>
      <c r="AB1713" s="222"/>
      <c r="AC1713" s="222"/>
      <c r="AD1713" s="222"/>
      <c r="AE1713" s="222"/>
      <c r="AG1713" s="293"/>
      <c r="AN1713" s="222"/>
      <c r="AO1713" s="222"/>
      <c r="AP1713" s="222"/>
      <c r="AQ1713" s="222"/>
      <c r="AR1713" s="222"/>
      <c r="AS1713" s="222"/>
      <c r="AT1713" s="222"/>
      <c r="AU1713" s="222"/>
    </row>
    <row r="1714" spans="27:64" ht="12.95" customHeight="1">
      <c r="AA1714" s="222"/>
      <c r="AB1714" s="222"/>
      <c r="AC1714" s="222"/>
      <c r="AD1714" s="222"/>
      <c r="AE1714" s="222"/>
      <c r="AG1714" s="293"/>
      <c r="AN1714" s="222"/>
      <c r="AO1714" s="222"/>
      <c r="AP1714" s="222"/>
      <c r="AQ1714" s="222"/>
      <c r="AR1714" s="222"/>
      <c r="AS1714" s="222"/>
      <c r="AT1714" s="222"/>
      <c r="AU1714" s="222"/>
      <c r="AV1714" s="222"/>
    </row>
    <row r="1715" spans="27:64" ht="12.95" customHeight="1">
      <c r="AA1715" s="222"/>
      <c r="AB1715" s="222"/>
      <c r="AC1715" s="222"/>
      <c r="AD1715" s="222"/>
      <c r="AE1715" s="222"/>
      <c r="AG1715" s="293"/>
      <c r="AN1715" s="222"/>
      <c r="AO1715" s="222"/>
      <c r="AP1715" s="222"/>
      <c r="AQ1715" s="222"/>
      <c r="AR1715" s="222"/>
      <c r="AS1715" s="222"/>
      <c r="AT1715" s="222"/>
      <c r="AU1715" s="222"/>
      <c r="AV1715" s="222"/>
    </row>
    <row r="1716" spans="27:64" ht="12.95" customHeight="1">
      <c r="AA1716" s="222"/>
      <c r="AB1716" s="222"/>
      <c r="AC1716" s="222"/>
      <c r="AD1716" s="222"/>
      <c r="AE1716" s="222"/>
      <c r="AG1716" s="293"/>
      <c r="AN1716" s="222"/>
      <c r="AO1716" s="222"/>
      <c r="AP1716" s="222"/>
      <c r="AQ1716" s="222"/>
      <c r="AR1716" s="222"/>
      <c r="AS1716" s="222"/>
      <c r="AT1716" s="222"/>
      <c r="AU1716" s="222"/>
    </row>
    <row r="1717" spans="27:64" ht="12.95" customHeight="1">
      <c r="AA1717" s="222"/>
      <c r="AB1717" s="222"/>
      <c r="AC1717" s="222"/>
      <c r="AD1717" s="222"/>
      <c r="AE1717" s="222"/>
      <c r="AG1717" s="293"/>
      <c r="AN1717" s="222"/>
      <c r="AO1717" s="222"/>
      <c r="AP1717" s="222"/>
      <c r="AQ1717" s="222"/>
      <c r="AR1717" s="222"/>
      <c r="AS1717" s="222"/>
      <c r="AT1717" s="222"/>
      <c r="AU1717" s="222"/>
      <c r="AV1717" s="222"/>
      <c r="AX1717" s="222"/>
      <c r="AY1717" s="222"/>
      <c r="AZ1717" s="222"/>
      <c r="BA1717" s="222"/>
      <c r="BB1717" s="222"/>
      <c r="BC1717" s="222"/>
      <c r="BD1717" s="222"/>
      <c r="BE1717" s="222"/>
      <c r="BF1717" s="222"/>
      <c r="BG1717" s="222"/>
      <c r="BH1717" s="222"/>
      <c r="BI1717" s="222"/>
      <c r="BJ1717" s="222"/>
      <c r="BK1717" s="222"/>
      <c r="BL1717" s="222"/>
    </row>
    <row r="1718" spans="27:64" ht="12.95" customHeight="1">
      <c r="AA1718" s="222"/>
      <c r="AB1718" s="222"/>
      <c r="AC1718" s="222"/>
      <c r="AD1718" s="222"/>
      <c r="AE1718" s="222"/>
      <c r="AG1718" s="293"/>
      <c r="AN1718" s="222"/>
      <c r="AO1718" s="222"/>
      <c r="AP1718" s="222"/>
      <c r="AQ1718" s="222"/>
      <c r="AR1718" s="222"/>
      <c r="AS1718" s="222"/>
      <c r="AT1718" s="222"/>
      <c r="AU1718" s="222"/>
      <c r="AV1718" s="222"/>
    </row>
    <row r="1719" spans="27:64" ht="12.95" customHeight="1">
      <c r="AA1719" s="222"/>
      <c r="AB1719" s="222"/>
      <c r="AC1719" s="222"/>
      <c r="AD1719" s="222"/>
      <c r="AE1719" s="222"/>
      <c r="AG1719" s="293"/>
      <c r="AN1719" s="222"/>
      <c r="AO1719" s="222"/>
      <c r="AP1719" s="222"/>
      <c r="AQ1719" s="222"/>
      <c r="AR1719" s="222"/>
      <c r="AS1719" s="222"/>
      <c r="AT1719" s="222"/>
      <c r="AU1719" s="222"/>
    </row>
    <row r="1720" spans="27:64" ht="12.95" customHeight="1">
      <c r="AA1720" s="222"/>
      <c r="AB1720" s="222"/>
      <c r="AC1720" s="222"/>
      <c r="AD1720" s="222"/>
      <c r="AE1720" s="222"/>
      <c r="AG1720" s="293"/>
      <c r="AN1720" s="222"/>
      <c r="AO1720" s="222"/>
      <c r="AP1720" s="222"/>
      <c r="AQ1720" s="222"/>
      <c r="AR1720" s="222"/>
      <c r="AS1720" s="222"/>
      <c r="AT1720" s="222"/>
      <c r="AU1720" s="222"/>
    </row>
    <row r="1721" spans="27:64" ht="12.95" customHeight="1">
      <c r="AA1721" s="222"/>
      <c r="AB1721" s="222"/>
      <c r="AC1721" s="222"/>
      <c r="AD1721" s="222"/>
      <c r="AE1721" s="222"/>
      <c r="AG1721" s="293"/>
      <c r="AN1721" s="222"/>
      <c r="AO1721" s="222"/>
      <c r="AP1721" s="222"/>
      <c r="AQ1721" s="222"/>
      <c r="AR1721" s="222"/>
      <c r="AS1721" s="222"/>
      <c r="AT1721" s="222"/>
      <c r="AU1721" s="222"/>
    </row>
    <row r="1722" spans="27:64" ht="12.95" customHeight="1">
      <c r="AA1722" s="222"/>
      <c r="AB1722" s="222"/>
      <c r="AC1722" s="222"/>
      <c r="AD1722" s="222"/>
      <c r="AE1722" s="222"/>
      <c r="AG1722" s="293"/>
      <c r="AN1722" s="222"/>
      <c r="AO1722" s="222"/>
      <c r="AP1722" s="222"/>
      <c r="AQ1722" s="222"/>
      <c r="AR1722" s="222"/>
      <c r="AS1722" s="222"/>
      <c r="AT1722" s="222"/>
      <c r="AU1722" s="222"/>
      <c r="AV1722" s="222"/>
      <c r="AX1722" s="222"/>
      <c r="AY1722" s="222"/>
      <c r="AZ1722" s="222"/>
      <c r="BA1722" s="222"/>
      <c r="BB1722" s="222"/>
      <c r="BC1722" s="222"/>
      <c r="BD1722" s="222"/>
      <c r="BE1722" s="222"/>
      <c r="BF1722" s="222"/>
      <c r="BG1722" s="222"/>
      <c r="BH1722" s="222"/>
      <c r="BI1722" s="222"/>
      <c r="BJ1722" s="222"/>
      <c r="BK1722" s="222"/>
      <c r="BL1722" s="222"/>
    </row>
    <row r="1723" spans="27:64" ht="12.95" customHeight="1">
      <c r="AA1723" s="222"/>
      <c r="AB1723" s="222"/>
      <c r="AC1723" s="222"/>
      <c r="AD1723" s="222"/>
      <c r="AE1723" s="222"/>
      <c r="AG1723" s="293"/>
      <c r="AN1723" s="222"/>
      <c r="AO1723" s="222"/>
      <c r="AP1723" s="222"/>
      <c r="AQ1723" s="222"/>
      <c r="AR1723" s="222"/>
      <c r="AS1723" s="222"/>
      <c r="AT1723" s="222"/>
      <c r="AU1723" s="222"/>
    </row>
    <row r="1724" spans="27:64" ht="12.95" customHeight="1">
      <c r="AA1724" s="222"/>
      <c r="AB1724" s="222"/>
      <c r="AC1724" s="222"/>
      <c r="AD1724" s="222"/>
      <c r="AE1724" s="222"/>
      <c r="AG1724" s="293"/>
      <c r="AN1724" s="222"/>
      <c r="AO1724" s="222"/>
      <c r="AP1724" s="222"/>
      <c r="AQ1724" s="222"/>
      <c r="AR1724" s="222"/>
      <c r="AS1724" s="222"/>
      <c r="AT1724" s="222"/>
      <c r="AU1724" s="222"/>
      <c r="AV1724" s="222"/>
      <c r="AX1724" s="222"/>
    </row>
    <row r="1725" spans="27:64" ht="12.95" customHeight="1">
      <c r="AA1725" s="222"/>
      <c r="AB1725" s="222"/>
      <c r="AC1725" s="222"/>
      <c r="AD1725" s="222"/>
      <c r="AE1725" s="222"/>
      <c r="AG1725" s="293"/>
      <c r="AN1725" s="222"/>
      <c r="AO1725" s="222"/>
      <c r="AP1725" s="222"/>
      <c r="AQ1725" s="222"/>
      <c r="AR1725" s="222"/>
      <c r="AS1725" s="222"/>
      <c r="AT1725" s="222"/>
      <c r="AU1725" s="222"/>
    </row>
    <row r="1726" spans="27:64" ht="12.95" customHeight="1">
      <c r="AA1726" s="222"/>
      <c r="AB1726" s="222"/>
      <c r="AC1726" s="222"/>
      <c r="AD1726" s="222"/>
      <c r="AE1726" s="222"/>
      <c r="AG1726" s="293"/>
      <c r="AN1726" s="222"/>
      <c r="AO1726" s="222"/>
      <c r="AP1726" s="222"/>
      <c r="AQ1726" s="222"/>
      <c r="AR1726" s="222"/>
      <c r="AS1726" s="222"/>
      <c r="AT1726" s="222"/>
      <c r="AU1726" s="222"/>
    </row>
    <row r="1727" spans="27:64" ht="12.95" customHeight="1">
      <c r="AA1727" s="222"/>
      <c r="AB1727" s="222"/>
      <c r="AC1727" s="222"/>
      <c r="AD1727" s="222"/>
      <c r="AE1727" s="222"/>
      <c r="AG1727" s="293"/>
      <c r="AN1727" s="222"/>
      <c r="AO1727" s="222"/>
      <c r="AP1727" s="222"/>
      <c r="AQ1727" s="222"/>
      <c r="AR1727" s="222"/>
      <c r="AS1727" s="222"/>
      <c r="AT1727" s="222"/>
      <c r="AU1727" s="222"/>
      <c r="AV1727" s="222"/>
      <c r="AW1727" s="222"/>
      <c r="AX1727" s="222"/>
      <c r="AY1727" s="222"/>
      <c r="AZ1727" s="222"/>
      <c r="BA1727" s="222"/>
      <c r="BB1727" s="222"/>
      <c r="BC1727" s="222"/>
      <c r="BD1727" s="222"/>
      <c r="BE1727" s="222"/>
      <c r="BF1727" s="222"/>
      <c r="BG1727" s="222"/>
      <c r="BH1727" s="222"/>
      <c r="BI1727" s="222"/>
      <c r="BJ1727" s="222"/>
      <c r="BK1727" s="222"/>
      <c r="BL1727" s="222"/>
    </row>
    <row r="1728" spans="27:64" ht="12.95" customHeight="1">
      <c r="AA1728" s="222"/>
      <c r="AB1728" s="222"/>
      <c r="AC1728" s="222"/>
      <c r="AD1728" s="222"/>
      <c r="AE1728" s="222"/>
      <c r="AG1728" s="293"/>
      <c r="AN1728" s="222"/>
      <c r="AO1728" s="222"/>
      <c r="AP1728" s="222"/>
      <c r="AQ1728" s="222"/>
      <c r="AR1728" s="222"/>
      <c r="AS1728" s="222"/>
      <c r="AT1728" s="222"/>
      <c r="AU1728" s="222"/>
      <c r="AV1728" s="222"/>
      <c r="AW1728" s="222"/>
      <c r="AX1728" s="222"/>
      <c r="AY1728" s="222"/>
      <c r="AZ1728" s="222"/>
      <c r="BA1728" s="222"/>
      <c r="BB1728" s="222"/>
      <c r="BC1728" s="222"/>
      <c r="BD1728" s="222"/>
      <c r="BE1728" s="222"/>
      <c r="BF1728" s="222"/>
      <c r="BG1728" s="222"/>
      <c r="BH1728" s="222"/>
      <c r="BI1728" s="222"/>
      <c r="BJ1728" s="222"/>
      <c r="BK1728" s="222"/>
      <c r="BL1728" s="222"/>
    </row>
    <row r="1729" spans="27:64" ht="12.95" customHeight="1">
      <c r="AA1729" s="222"/>
      <c r="AB1729" s="222"/>
      <c r="AC1729" s="222"/>
      <c r="AD1729" s="222"/>
      <c r="AE1729" s="222"/>
      <c r="AG1729" s="293"/>
      <c r="AN1729" s="222"/>
      <c r="AO1729" s="222"/>
      <c r="AP1729" s="222"/>
      <c r="AQ1729" s="222"/>
      <c r="AR1729" s="222"/>
      <c r="AS1729" s="222"/>
      <c r="AT1729" s="222"/>
      <c r="AU1729" s="222"/>
    </row>
    <row r="1730" spans="27:64" ht="12.95" customHeight="1">
      <c r="AA1730" s="222"/>
      <c r="AB1730" s="222"/>
      <c r="AC1730" s="222"/>
      <c r="AD1730" s="222"/>
      <c r="AE1730" s="222"/>
      <c r="AG1730" s="293"/>
      <c r="AN1730" s="222"/>
      <c r="AO1730" s="222"/>
      <c r="AP1730" s="222"/>
      <c r="AQ1730" s="222"/>
      <c r="AR1730" s="222"/>
      <c r="AS1730" s="222"/>
      <c r="AT1730" s="222"/>
      <c r="AU1730" s="222"/>
    </row>
    <row r="1731" spans="27:64" ht="12.95" customHeight="1">
      <c r="AA1731" s="222"/>
      <c r="AB1731" s="222"/>
      <c r="AC1731" s="222"/>
      <c r="AD1731" s="222"/>
      <c r="AE1731" s="222"/>
      <c r="AG1731" s="293"/>
      <c r="AN1731" s="222"/>
      <c r="AO1731" s="222"/>
      <c r="AP1731" s="222"/>
      <c r="AQ1731" s="222"/>
      <c r="AR1731" s="222"/>
      <c r="AS1731" s="222"/>
      <c r="AT1731" s="222"/>
      <c r="AU1731" s="222"/>
      <c r="AV1731" s="222"/>
    </row>
    <row r="1732" spans="27:64" ht="12.95" customHeight="1">
      <c r="AA1732" s="222"/>
      <c r="AB1732" s="222"/>
      <c r="AC1732" s="222"/>
      <c r="AD1732" s="222"/>
      <c r="AE1732" s="222"/>
      <c r="AG1732" s="293"/>
      <c r="AN1732" s="222"/>
      <c r="AO1732" s="222"/>
      <c r="AP1732" s="222"/>
      <c r="AQ1732" s="222"/>
      <c r="AR1732" s="222"/>
      <c r="AS1732" s="222"/>
      <c r="AT1732" s="222"/>
      <c r="AU1732" s="222"/>
    </row>
    <row r="1733" spans="27:64" ht="12.95" customHeight="1">
      <c r="AA1733" s="222"/>
      <c r="AB1733" s="222"/>
      <c r="AC1733" s="222"/>
      <c r="AD1733" s="222"/>
      <c r="AE1733" s="222"/>
      <c r="AG1733" s="293"/>
      <c r="AN1733" s="222"/>
      <c r="AO1733" s="222"/>
      <c r="AP1733" s="222"/>
      <c r="AQ1733" s="222"/>
      <c r="AR1733" s="222"/>
      <c r="AS1733" s="222"/>
      <c r="AT1733" s="222"/>
      <c r="AU1733" s="222"/>
    </row>
    <row r="1734" spans="27:64" ht="12.95" customHeight="1">
      <c r="AA1734" s="222"/>
      <c r="AB1734" s="222"/>
      <c r="AC1734" s="222"/>
      <c r="AD1734" s="222"/>
      <c r="AE1734" s="222"/>
      <c r="AG1734" s="293"/>
      <c r="AN1734" s="222"/>
      <c r="AO1734" s="222"/>
      <c r="AP1734" s="222"/>
      <c r="AQ1734" s="222"/>
      <c r="AR1734" s="222"/>
      <c r="AS1734" s="222"/>
      <c r="AT1734" s="222"/>
      <c r="AU1734" s="222"/>
    </row>
    <row r="1735" spans="27:64" ht="12.95" customHeight="1">
      <c r="AA1735" s="222"/>
      <c r="AB1735" s="222"/>
      <c r="AC1735" s="222"/>
      <c r="AD1735" s="222"/>
      <c r="AE1735" s="222"/>
      <c r="AG1735" s="293"/>
      <c r="AN1735" s="222"/>
      <c r="AO1735" s="222"/>
      <c r="AP1735" s="222"/>
      <c r="AQ1735" s="222"/>
      <c r="AR1735" s="222"/>
      <c r="AS1735" s="222"/>
      <c r="AT1735" s="222"/>
      <c r="AU1735" s="222"/>
    </row>
    <row r="1736" spans="27:64" ht="12.95" customHeight="1">
      <c r="AA1736" s="222"/>
      <c r="AB1736" s="222"/>
      <c r="AC1736" s="222"/>
      <c r="AD1736" s="222"/>
      <c r="AE1736" s="222"/>
      <c r="AG1736" s="293"/>
      <c r="AN1736" s="222"/>
      <c r="AO1736" s="222"/>
      <c r="AP1736" s="222"/>
      <c r="AQ1736" s="222"/>
      <c r="AR1736" s="222"/>
      <c r="AS1736" s="222"/>
      <c r="AT1736" s="222"/>
      <c r="AU1736" s="222"/>
    </row>
    <row r="1737" spans="27:64" ht="12.95" customHeight="1">
      <c r="AA1737" s="222"/>
      <c r="AB1737" s="222"/>
      <c r="AC1737" s="222"/>
      <c r="AD1737" s="222"/>
      <c r="AE1737" s="222"/>
      <c r="AG1737" s="293"/>
      <c r="AN1737" s="222"/>
      <c r="AO1737" s="222"/>
      <c r="AP1737" s="222"/>
      <c r="AQ1737" s="222"/>
      <c r="AR1737" s="222"/>
      <c r="AS1737" s="222"/>
      <c r="AT1737" s="222"/>
      <c r="AU1737" s="222"/>
      <c r="AV1737" s="222"/>
    </row>
    <row r="1738" spans="27:64" ht="12.95" customHeight="1">
      <c r="AA1738" s="222"/>
      <c r="AB1738" s="222"/>
      <c r="AC1738" s="222"/>
      <c r="AD1738" s="222"/>
      <c r="AE1738" s="222"/>
      <c r="AG1738" s="293"/>
      <c r="AN1738" s="222"/>
      <c r="AO1738" s="222"/>
      <c r="AP1738" s="222"/>
      <c r="AQ1738" s="222"/>
      <c r="AR1738" s="222"/>
      <c r="AS1738" s="222"/>
      <c r="AT1738" s="222"/>
      <c r="AU1738" s="222"/>
    </row>
    <row r="1739" spans="27:64" ht="12.95" customHeight="1">
      <c r="AA1739" s="222"/>
      <c r="AB1739" s="222"/>
      <c r="AC1739" s="222"/>
      <c r="AD1739" s="222"/>
      <c r="AE1739" s="222"/>
      <c r="AG1739" s="293"/>
      <c r="AN1739" s="222"/>
      <c r="AO1739" s="222"/>
      <c r="AP1739" s="222"/>
      <c r="AQ1739" s="222"/>
      <c r="AR1739" s="222"/>
      <c r="AS1739" s="222"/>
      <c r="AT1739" s="222"/>
      <c r="AU1739" s="222"/>
    </row>
    <row r="1740" spans="27:64" ht="12.95" customHeight="1">
      <c r="AA1740" s="222"/>
      <c r="AB1740" s="222"/>
      <c r="AC1740" s="222"/>
      <c r="AD1740" s="222"/>
      <c r="AE1740" s="222"/>
      <c r="AG1740" s="293"/>
      <c r="AN1740" s="222"/>
      <c r="AO1740" s="222"/>
      <c r="AP1740" s="222"/>
      <c r="AQ1740" s="222"/>
      <c r="AR1740" s="222"/>
      <c r="AS1740" s="222"/>
      <c r="AT1740" s="222"/>
      <c r="AU1740" s="222"/>
      <c r="AV1740" s="222"/>
      <c r="AW1740" s="222"/>
      <c r="AX1740" s="222"/>
      <c r="AY1740" s="222"/>
      <c r="AZ1740" s="222"/>
      <c r="BA1740" s="222"/>
      <c r="BB1740" s="222"/>
      <c r="BC1740" s="222"/>
      <c r="BD1740" s="222"/>
      <c r="BE1740" s="222"/>
      <c r="BF1740" s="222"/>
      <c r="BG1740" s="222"/>
      <c r="BH1740" s="222"/>
      <c r="BI1740" s="222"/>
      <c r="BJ1740" s="222"/>
      <c r="BK1740" s="222"/>
      <c r="BL1740" s="222"/>
    </row>
    <row r="1741" spans="27:64" ht="12.95" customHeight="1">
      <c r="AA1741" s="222"/>
      <c r="AB1741" s="222"/>
      <c r="AC1741" s="222"/>
      <c r="AD1741" s="222"/>
      <c r="AE1741" s="222"/>
      <c r="AG1741" s="293"/>
      <c r="AN1741" s="222"/>
      <c r="AO1741" s="222"/>
      <c r="AP1741" s="222"/>
      <c r="AQ1741" s="222"/>
      <c r="AR1741" s="222"/>
      <c r="AS1741" s="222"/>
      <c r="AT1741" s="222"/>
      <c r="AU1741" s="222"/>
    </row>
    <row r="1742" spans="27:64" ht="12.95" customHeight="1">
      <c r="AA1742" s="222"/>
      <c r="AB1742" s="222"/>
      <c r="AC1742" s="222"/>
      <c r="AD1742" s="222"/>
      <c r="AE1742" s="222"/>
      <c r="AG1742" s="293"/>
      <c r="AN1742" s="222"/>
      <c r="AO1742" s="222"/>
      <c r="AP1742" s="222"/>
      <c r="AQ1742" s="222"/>
      <c r="AR1742" s="222"/>
      <c r="AS1742" s="222"/>
      <c r="AT1742" s="222"/>
      <c r="AU1742" s="222"/>
    </row>
    <row r="1743" spans="27:64" ht="12.95" customHeight="1">
      <c r="AA1743" s="222"/>
      <c r="AB1743" s="222"/>
      <c r="AC1743" s="222"/>
      <c r="AD1743" s="222"/>
      <c r="AE1743" s="222"/>
      <c r="AG1743" s="293"/>
      <c r="AN1743" s="222"/>
      <c r="AO1743" s="222"/>
      <c r="AP1743" s="222"/>
      <c r="AQ1743" s="222"/>
      <c r="AR1743" s="222"/>
      <c r="AS1743" s="222"/>
      <c r="AT1743" s="222"/>
      <c r="AU1743" s="222"/>
    </row>
    <row r="1744" spans="27:64" ht="12.95" customHeight="1">
      <c r="AA1744" s="222"/>
      <c r="AB1744" s="222"/>
      <c r="AC1744" s="222"/>
      <c r="AD1744" s="222"/>
      <c r="AE1744" s="222"/>
      <c r="AG1744" s="293"/>
      <c r="AN1744" s="222"/>
      <c r="AO1744" s="222"/>
      <c r="AP1744" s="222"/>
      <c r="AQ1744" s="222"/>
      <c r="AR1744" s="222"/>
      <c r="AS1744" s="222"/>
      <c r="AT1744" s="222"/>
      <c r="AU1744" s="222"/>
    </row>
    <row r="1745" spans="27:64" ht="12.95" customHeight="1">
      <c r="AA1745" s="222"/>
      <c r="AB1745" s="222"/>
      <c r="AC1745" s="222"/>
      <c r="AD1745" s="222"/>
      <c r="AE1745" s="222"/>
      <c r="AG1745" s="293"/>
      <c r="AN1745" s="222"/>
      <c r="AO1745" s="222"/>
      <c r="AP1745" s="222"/>
      <c r="AQ1745" s="222"/>
      <c r="AR1745" s="222"/>
      <c r="AS1745" s="222"/>
      <c r="AT1745" s="222"/>
      <c r="AU1745" s="222"/>
    </row>
    <row r="1746" spans="27:64" ht="12.95" customHeight="1">
      <c r="AA1746" s="222"/>
      <c r="AB1746" s="222"/>
      <c r="AC1746" s="222"/>
      <c r="AD1746" s="222"/>
      <c r="AE1746" s="222"/>
      <c r="AG1746" s="293"/>
      <c r="AN1746" s="222"/>
      <c r="AO1746" s="222"/>
      <c r="AP1746" s="222"/>
      <c r="AQ1746" s="222"/>
      <c r="AR1746" s="222"/>
      <c r="AS1746" s="222"/>
      <c r="AT1746" s="222"/>
      <c r="AU1746" s="222"/>
      <c r="AV1746" s="222"/>
      <c r="AW1746" s="222"/>
      <c r="AX1746" s="222"/>
      <c r="AY1746" s="222"/>
      <c r="AZ1746" s="222"/>
      <c r="BA1746" s="222"/>
      <c r="BB1746" s="222"/>
      <c r="BC1746" s="222"/>
      <c r="BD1746" s="222"/>
      <c r="BE1746" s="222"/>
      <c r="BF1746" s="222"/>
      <c r="BG1746" s="222"/>
      <c r="BH1746" s="222"/>
      <c r="BI1746" s="222"/>
      <c r="BJ1746" s="222"/>
      <c r="BK1746" s="222"/>
      <c r="BL1746" s="222"/>
    </row>
    <row r="1747" spans="27:64" ht="12.95" customHeight="1">
      <c r="AA1747" s="222"/>
      <c r="AB1747" s="222"/>
      <c r="AC1747" s="222"/>
      <c r="AD1747" s="222"/>
      <c r="AE1747" s="222"/>
      <c r="AG1747" s="293"/>
      <c r="AN1747" s="222"/>
      <c r="AO1747" s="222"/>
      <c r="AP1747" s="222"/>
      <c r="AQ1747" s="222"/>
      <c r="AR1747" s="222"/>
      <c r="AS1747" s="222"/>
      <c r="AT1747" s="222"/>
      <c r="AU1747" s="222"/>
      <c r="AV1747" s="222"/>
      <c r="AW1747" s="222"/>
      <c r="AX1747" s="222"/>
      <c r="AY1747" s="222"/>
      <c r="AZ1747" s="222"/>
      <c r="BA1747" s="222"/>
      <c r="BB1747" s="222"/>
      <c r="BC1747" s="222"/>
      <c r="BD1747" s="222"/>
      <c r="BE1747" s="222"/>
      <c r="BF1747" s="222"/>
      <c r="BG1747" s="222"/>
      <c r="BH1747" s="222"/>
      <c r="BI1747" s="222"/>
      <c r="BJ1747" s="222"/>
      <c r="BK1747" s="222"/>
      <c r="BL1747" s="222"/>
    </row>
    <row r="1748" spans="27:64" ht="12.95" customHeight="1">
      <c r="AA1748" s="222"/>
      <c r="AB1748" s="222"/>
      <c r="AC1748" s="222"/>
      <c r="AD1748" s="222"/>
      <c r="AE1748" s="222"/>
      <c r="AG1748" s="293"/>
      <c r="AN1748" s="222"/>
      <c r="AO1748" s="222"/>
      <c r="AP1748" s="222"/>
      <c r="AQ1748" s="222"/>
      <c r="AR1748" s="222"/>
      <c r="AS1748" s="222"/>
      <c r="AT1748" s="222"/>
      <c r="AU1748" s="222"/>
      <c r="AV1748" s="222"/>
    </row>
    <row r="1749" spans="27:64" ht="12.95" customHeight="1">
      <c r="AA1749" s="222"/>
      <c r="AB1749" s="222"/>
      <c r="AC1749" s="222"/>
      <c r="AD1749" s="222"/>
      <c r="AE1749" s="222"/>
      <c r="AG1749" s="293"/>
      <c r="AN1749" s="222"/>
      <c r="AO1749" s="222"/>
      <c r="AP1749" s="222"/>
      <c r="AQ1749" s="222"/>
      <c r="AR1749" s="222"/>
      <c r="AS1749" s="222"/>
      <c r="AT1749" s="222"/>
      <c r="AU1749" s="222"/>
      <c r="AV1749" s="222"/>
    </row>
    <row r="1750" spans="27:64" ht="12.95" customHeight="1">
      <c r="AA1750" s="222"/>
      <c r="AB1750" s="222"/>
      <c r="AC1750" s="222"/>
      <c r="AD1750" s="222"/>
      <c r="AE1750" s="222"/>
      <c r="AG1750" s="293"/>
      <c r="AN1750" s="222"/>
      <c r="AO1750" s="222"/>
      <c r="AP1750" s="222"/>
      <c r="AQ1750" s="222"/>
      <c r="AR1750" s="222"/>
      <c r="AS1750" s="222"/>
      <c r="AT1750" s="222"/>
      <c r="AU1750" s="222"/>
    </row>
    <row r="1751" spans="27:64" ht="12.95" customHeight="1">
      <c r="AA1751" s="222"/>
      <c r="AB1751" s="222"/>
      <c r="AC1751" s="222"/>
      <c r="AD1751" s="222"/>
      <c r="AE1751" s="222"/>
      <c r="AG1751" s="293"/>
      <c r="AN1751" s="222"/>
      <c r="AO1751" s="222"/>
      <c r="AP1751" s="222"/>
      <c r="AQ1751" s="222"/>
      <c r="AR1751" s="222"/>
      <c r="AS1751" s="222"/>
      <c r="AT1751" s="222"/>
      <c r="AU1751" s="222"/>
    </row>
    <row r="1752" spans="27:64" ht="12.95" customHeight="1">
      <c r="AA1752" s="222"/>
      <c r="AB1752" s="222"/>
      <c r="AC1752" s="222"/>
      <c r="AD1752" s="222"/>
      <c r="AE1752" s="222"/>
      <c r="AG1752" s="293"/>
      <c r="AN1752" s="222"/>
      <c r="AO1752" s="222"/>
      <c r="AP1752" s="222"/>
      <c r="AQ1752" s="222"/>
      <c r="AR1752" s="222"/>
      <c r="AS1752" s="222"/>
      <c r="AT1752" s="222"/>
      <c r="AU1752" s="222"/>
      <c r="AV1752" s="222"/>
      <c r="AW1752" s="222"/>
      <c r="AX1752" s="222"/>
      <c r="AY1752" s="222"/>
      <c r="AZ1752" s="222"/>
      <c r="BA1752" s="222"/>
      <c r="BB1752" s="222"/>
      <c r="BC1752" s="222"/>
      <c r="BD1752" s="222"/>
      <c r="BE1752" s="222"/>
      <c r="BF1752" s="222"/>
      <c r="BG1752" s="222"/>
      <c r="BH1752" s="222"/>
      <c r="BI1752" s="222"/>
      <c r="BJ1752" s="222"/>
      <c r="BK1752" s="222"/>
      <c r="BL1752" s="222"/>
    </row>
    <row r="1753" spans="27:64" ht="12.95" customHeight="1">
      <c r="AA1753" s="222"/>
      <c r="AB1753" s="222"/>
      <c r="AC1753" s="222"/>
      <c r="AD1753" s="222"/>
      <c r="AE1753" s="222"/>
      <c r="AG1753" s="293"/>
      <c r="AN1753" s="222"/>
      <c r="AO1753" s="222"/>
      <c r="AP1753" s="222"/>
      <c r="AQ1753" s="222"/>
      <c r="AR1753" s="222"/>
      <c r="AS1753" s="222"/>
      <c r="AT1753" s="222"/>
      <c r="AU1753" s="222"/>
      <c r="AV1753" s="222"/>
      <c r="AX1753" s="222"/>
      <c r="AY1753" s="222"/>
      <c r="AZ1753" s="222"/>
      <c r="BA1753" s="222"/>
      <c r="BB1753" s="222"/>
      <c r="BC1753" s="222"/>
      <c r="BD1753" s="222"/>
      <c r="BE1753" s="222"/>
      <c r="BF1753" s="222"/>
      <c r="BG1753" s="222"/>
      <c r="BH1753" s="222"/>
      <c r="BI1753" s="222"/>
      <c r="BJ1753" s="222"/>
      <c r="BK1753" s="222"/>
      <c r="BL1753" s="222"/>
    </row>
    <row r="1754" spans="27:64" ht="12.95" customHeight="1">
      <c r="AA1754" s="222"/>
      <c r="AB1754" s="222"/>
      <c r="AC1754" s="222"/>
      <c r="AD1754" s="222"/>
      <c r="AE1754" s="222"/>
      <c r="AG1754" s="293"/>
      <c r="AN1754" s="222"/>
      <c r="AO1754" s="222"/>
      <c r="AP1754" s="222"/>
      <c r="AQ1754" s="222"/>
      <c r="AR1754" s="222"/>
      <c r="AS1754" s="222"/>
      <c r="AT1754" s="222"/>
      <c r="AU1754" s="222"/>
    </row>
    <row r="1755" spans="27:64" ht="12.95" customHeight="1">
      <c r="AA1755" s="222"/>
      <c r="AB1755" s="222"/>
      <c r="AC1755" s="222"/>
      <c r="AD1755" s="222"/>
      <c r="AE1755" s="222"/>
      <c r="AG1755" s="293"/>
      <c r="AN1755" s="222"/>
      <c r="AO1755" s="222"/>
      <c r="AP1755" s="222"/>
      <c r="AQ1755" s="222"/>
      <c r="AR1755" s="222"/>
      <c r="AS1755" s="222"/>
      <c r="AT1755" s="222"/>
      <c r="AU1755" s="222"/>
      <c r="AV1755" s="222"/>
    </row>
    <row r="1756" spans="27:64" ht="12.95" customHeight="1">
      <c r="AA1756" s="222"/>
      <c r="AB1756" s="222"/>
      <c r="AC1756" s="222"/>
      <c r="AD1756" s="222"/>
      <c r="AE1756" s="222"/>
      <c r="AG1756" s="293"/>
      <c r="AN1756" s="222"/>
      <c r="AO1756" s="222"/>
      <c r="AP1756" s="222"/>
      <c r="AQ1756" s="222"/>
      <c r="AR1756" s="222"/>
      <c r="AS1756" s="222"/>
      <c r="AT1756" s="222"/>
      <c r="AU1756" s="222"/>
    </row>
    <row r="1757" spans="27:64" ht="12.95" customHeight="1">
      <c r="AA1757" s="222"/>
      <c r="AB1757" s="222"/>
      <c r="AC1757" s="222"/>
      <c r="AD1757" s="222"/>
      <c r="AE1757" s="222"/>
      <c r="AG1757" s="293"/>
      <c r="AN1757" s="222"/>
      <c r="AO1757" s="222"/>
      <c r="AP1757" s="222"/>
      <c r="AQ1757" s="222"/>
      <c r="AR1757" s="222"/>
      <c r="AS1757" s="222"/>
      <c r="AT1757" s="222"/>
      <c r="AU1757" s="222"/>
      <c r="AV1757" s="222"/>
    </row>
    <row r="1758" spans="27:64" ht="12.95" customHeight="1">
      <c r="AA1758" s="222"/>
      <c r="AB1758" s="222"/>
      <c r="AC1758" s="222"/>
      <c r="AD1758" s="222"/>
      <c r="AE1758" s="222"/>
      <c r="AG1758" s="293"/>
      <c r="AN1758" s="222"/>
      <c r="AO1758" s="222"/>
      <c r="AP1758" s="222"/>
      <c r="AQ1758" s="222"/>
      <c r="AR1758" s="222"/>
      <c r="AS1758" s="222"/>
      <c r="AT1758" s="222"/>
      <c r="AU1758" s="222"/>
    </row>
    <row r="1759" spans="27:64" ht="12.95" customHeight="1">
      <c r="AA1759" s="222"/>
      <c r="AB1759" s="222"/>
      <c r="AC1759" s="222"/>
      <c r="AD1759" s="222"/>
      <c r="AE1759" s="222"/>
      <c r="AG1759" s="293"/>
      <c r="AN1759" s="222"/>
      <c r="AO1759" s="222"/>
      <c r="AP1759" s="222"/>
      <c r="AQ1759" s="222"/>
      <c r="AR1759" s="222"/>
      <c r="AS1759" s="222"/>
      <c r="AT1759" s="222"/>
      <c r="AU1759" s="222"/>
      <c r="AV1759" s="222"/>
    </row>
    <row r="1760" spans="27:64" ht="12.95" customHeight="1">
      <c r="AA1760" s="222"/>
      <c r="AB1760" s="222"/>
      <c r="AC1760" s="222"/>
      <c r="AD1760" s="222"/>
      <c r="AE1760" s="222"/>
      <c r="AG1760" s="293"/>
      <c r="AN1760" s="222"/>
      <c r="AO1760" s="222"/>
      <c r="AP1760" s="222"/>
      <c r="AQ1760" s="222"/>
      <c r="AR1760" s="222"/>
      <c r="AS1760" s="222"/>
      <c r="AT1760" s="222"/>
      <c r="AU1760" s="222"/>
      <c r="AV1760" s="222"/>
      <c r="AW1760" s="222"/>
      <c r="AX1760" s="222"/>
      <c r="AY1760" s="222"/>
      <c r="AZ1760" s="222"/>
      <c r="BA1760" s="222"/>
      <c r="BB1760" s="222"/>
      <c r="BC1760" s="222"/>
      <c r="BD1760" s="222"/>
      <c r="BE1760" s="222"/>
      <c r="BF1760" s="222"/>
      <c r="BG1760" s="222"/>
      <c r="BH1760" s="222"/>
      <c r="BI1760" s="222"/>
      <c r="BJ1760" s="222"/>
      <c r="BK1760" s="222"/>
      <c r="BL1760" s="222"/>
    </row>
    <row r="1761" spans="27:48" ht="12.95" customHeight="1">
      <c r="AA1761" s="222"/>
      <c r="AB1761" s="222"/>
      <c r="AC1761" s="222"/>
      <c r="AD1761" s="222"/>
      <c r="AE1761" s="222"/>
      <c r="AG1761" s="293"/>
      <c r="AN1761" s="222"/>
      <c r="AO1761" s="222"/>
      <c r="AP1761" s="222"/>
      <c r="AQ1761" s="222"/>
      <c r="AR1761" s="222"/>
      <c r="AS1761" s="222"/>
      <c r="AT1761" s="222"/>
      <c r="AU1761" s="222"/>
    </row>
    <row r="1762" spans="27:48" ht="12.95" customHeight="1">
      <c r="AA1762" s="222"/>
      <c r="AB1762" s="222"/>
      <c r="AC1762" s="222"/>
      <c r="AD1762" s="222"/>
      <c r="AE1762" s="222"/>
      <c r="AG1762" s="293"/>
      <c r="AN1762" s="222"/>
      <c r="AO1762" s="222"/>
      <c r="AP1762" s="222"/>
      <c r="AQ1762" s="222"/>
      <c r="AR1762" s="222"/>
      <c r="AS1762" s="222"/>
      <c r="AT1762" s="222"/>
      <c r="AU1762" s="222"/>
    </row>
    <row r="1763" spans="27:48" ht="12.95" customHeight="1">
      <c r="AA1763" s="222"/>
      <c r="AB1763" s="222"/>
      <c r="AC1763" s="222"/>
      <c r="AD1763" s="222"/>
      <c r="AE1763" s="222"/>
      <c r="AG1763" s="293"/>
      <c r="AN1763" s="222"/>
      <c r="AO1763" s="222"/>
      <c r="AP1763" s="222"/>
      <c r="AQ1763" s="222"/>
      <c r="AR1763" s="222"/>
      <c r="AS1763" s="222"/>
      <c r="AT1763" s="222"/>
      <c r="AU1763" s="222"/>
    </row>
    <row r="1764" spans="27:48" ht="12.95" customHeight="1">
      <c r="AA1764" s="222"/>
      <c r="AB1764" s="222"/>
      <c r="AC1764" s="222"/>
      <c r="AD1764" s="222"/>
      <c r="AE1764" s="222"/>
      <c r="AG1764" s="293"/>
      <c r="AN1764" s="222"/>
      <c r="AO1764" s="222"/>
      <c r="AP1764" s="222"/>
      <c r="AQ1764" s="222"/>
      <c r="AR1764" s="222"/>
      <c r="AS1764" s="222"/>
      <c r="AT1764" s="222"/>
      <c r="AU1764" s="222"/>
    </row>
    <row r="1765" spans="27:48" ht="12.95" customHeight="1">
      <c r="AA1765" s="222"/>
      <c r="AB1765" s="222"/>
      <c r="AC1765" s="222"/>
      <c r="AD1765" s="222"/>
      <c r="AE1765" s="222"/>
      <c r="AG1765" s="293"/>
      <c r="AN1765" s="222"/>
      <c r="AO1765" s="222"/>
      <c r="AP1765" s="222"/>
      <c r="AQ1765" s="222"/>
      <c r="AR1765" s="222"/>
      <c r="AS1765" s="222"/>
      <c r="AT1765" s="222"/>
      <c r="AU1765" s="222"/>
    </row>
    <row r="1766" spans="27:48" ht="12.95" customHeight="1">
      <c r="AA1766" s="222"/>
      <c r="AB1766" s="222"/>
      <c r="AC1766" s="222"/>
      <c r="AD1766" s="222"/>
      <c r="AE1766" s="222"/>
      <c r="AG1766" s="293"/>
      <c r="AN1766" s="222"/>
      <c r="AO1766" s="222"/>
      <c r="AP1766" s="222"/>
      <c r="AQ1766" s="222"/>
      <c r="AR1766" s="222"/>
      <c r="AS1766" s="222"/>
      <c r="AT1766" s="222"/>
      <c r="AU1766" s="222"/>
    </row>
    <row r="1767" spans="27:48" ht="12.95" customHeight="1">
      <c r="AA1767" s="222"/>
      <c r="AB1767" s="222"/>
      <c r="AC1767" s="222"/>
      <c r="AD1767" s="222"/>
      <c r="AE1767" s="222"/>
      <c r="AG1767" s="293"/>
      <c r="AN1767" s="222"/>
      <c r="AO1767" s="222"/>
      <c r="AP1767" s="222"/>
      <c r="AQ1767" s="222"/>
      <c r="AR1767" s="222"/>
      <c r="AS1767" s="222"/>
      <c r="AT1767" s="222"/>
      <c r="AU1767" s="222"/>
    </row>
    <row r="1768" spans="27:48" ht="12.95" customHeight="1">
      <c r="AA1768" s="222"/>
      <c r="AB1768" s="222"/>
      <c r="AC1768" s="222"/>
      <c r="AD1768" s="222"/>
      <c r="AE1768" s="222"/>
      <c r="AG1768" s="293"/>
      <c r="AN1768" s="222"/>
      <c r="AO1768" s="222"/>
      <c r="AP1768" s="222"/>
      <c r="AQ1768" s="222"/>
      <c r="AR1768" s="222"/>
      <c r="AS1768" s="222"/>
      <c r="AT1768" s="222"/>
      <c r="AU1768" s="222"/>
    </row>
    <row r="1769" spans="27:48" ht="12.95" customHeight="1">
      <c r="AA1769" s="222"/>
      <c r="AB1769" s="222"/>
      <c r="AC1769" s="222"/>
      <c r="AD1769" s="222"/>
      <c r="AE1769" s="222"/>
      <c r="AG1769" s="293"/>
      <c r="AN1769" s="222"/>
      <c r="AO1769" s="222"/>
      <c r="AP1769" s="222"/>
      <c r="AQ1769" s="222"/>
      <c r="AR1769" s="222"/>
      <c r="AS1769" s="222"/>
      <c r="AT1769" s="222"/>
      <c r="AU1769" s="222"/>
    </row>
    <row r="1770" spans="27:48" ht="12.95" customHeight="1">
      <c r="AA1770" s="222"/>
      <c r="AB1770" s="222"/>
      <c r="AC1770" s="222"/>
      <c r="AD1770" s="222"/>
      <c r="AE1770" s="222"/>
      <c r="AG1770" s="293"/>
      <c r="AN1770" s="222"/>
      <c r="AO1770" s="222"/>
      <c r="AP1770" s="222"/>
      <c r="AQ1770" s="222"/>
      <c r="AR1770" s="222"/>
      <c r="AS1770" s="222"/>
      <c r="AT1770" s="222"/>
      <c r="AU1770" s="222"/>
    </row>
    <row r="1771" spans="27:48" ht="12.95" customHeight="1">
      <c r="AA1771" s="222"/>
      <c r="AB1771" s="222"/>
      <c r="AC1771" s="222"/>
      <c r="AD1771" s="222"/>
      <c r="AE1771" s="222"/>
      <c r="AG1771" s="293"/>
      <c r="AN1771" s="222"/>
      <c r="AO1771" s="222"/>
      <c r="AP1771" s="222"/>
      <c r="AQ1771" s="222"/>
      <c r="AR1771" s="222"/>
      <c r="AS1771" s="222"/>
      <c r="AT1771" s="222"/>
      <c r="AU1771" s="222"/>
      <c r="AV1771" s="222"/>
    </row>
    <row r="1772" spans="27:48" ht="12.95" customHeight="1">
      <c r="AA1772" s="222"/>
      <c r="AB1772" s="222"/>
      <c r="AC1772" s="222"/>
      <c r="AD1772" s="222"/>
      <c r="AE1772" s="222"/>
      <c r="AG1772" s="293"/>
      <c r="AN1772" s="222"/>
      <c r="AO1772" s="222"/>
      <c r="AP1772" s="222"/>
      <c r="AQ1772" s="222"/>
      <c r="AR1772" s="222"/>
      <c r="AS1772" s="222"/>
      <c r="AT1772" s="222"/>
      <c r="AU1772" s="222"/>
    </row>
    <row r="1773" spans="27:48" ht="12.95" customHeight="1">
      <c r="AA1773" s="222"/>
      <c r="AB1773" s="222"/>
      <c r="AC1773" s="222"/>
      <c r="AD1773" s="222"/>
      <c r="AE1773" s="222"/>
      <c r="AG1773" s="293"/>
      <c r="AN1773" s="222"/>
      <c r="AO1773" s="222"/>
      <c r="AP1773" s="222"/>
      <c r="AQ1773" s="222"/>
      <c r="AR1773" s="222"/>
      <c r="AS1773" s="222"/>
      <c r="AT1773" s="222"/>
      <c r="AU1773" s="222"/>
    </row>
    <row r="1774" spans="27:48" ht="12.95" customHeight="1">
      <c r="AA1774" s="222"/>
      <c r="AB1774" s="222"/>
      <c r="AC1774" s="222"/>
      <c r="AD1774" s="222"/>
      <c r="AE1774" s="222"/>
      <c r="AG1774" s="293"/>
      <c r="AN1774" s="222"/>
      <c r="AO1774" s="222"/>
      <c r="AP1774" s="222"/>
      <c r="AQ1774" s="222"/>
      <c r="AR1774" s="222"/>
      <c r="AS1774" s="222"/>
      <c r="AT1774" s="222"/>
      <c r="AU1774" s="222"/>
    </row>
    <row r="1775" spans="27:48" ht="12.95" customHeight="1">
      <c r="AA1775" s="222"/>
      <c r="AB1775" s="222"/>
      <c r="AC1775" s="222"/>
      <c r="AD1775" s="222"/>
      <c r="AE1775" s="222"/>
      <c r="AG1775" s="293"/>
      <c r="AN1775" s="222"/>
      <c r="AO1775" s="222"/>
      <c r="AP1775" s="222"/>
      <c r="AQ1775" s="222"/>
      <c r="AR1775" s="222"/>
      <c r="AS1775" s="222"/>
      <c r="AT1775" s="222"/>
      <c r="AU1775" s="222"/>
    </row>
    <row r="1776" spans="27:48" ht="12.95" customHeight="1">
      <c r="AA1776" s="222"/>
      <c r="AB1776" s="222"/>
      <c r="AC1776" s="222"/>
      <c r="AD1776" s="222"/>
      <c r="AE1776" s="222"/>
      <c r="AG1776" s="293"/>
      <c r="AN1776" s="222"/>
      <c r="AO1776" s="222"/>
      <c r="AP1776" s="222"/>
      <c r="AQ1776" s="222"/>
      <c r="AR1776" s="222"/>
      <c r="AS1776" s="222"/>
      <c r="AT1776" s="222"/>
      <c r="AU1776" s="222"/>
      <c r="AV1776" s="222"/>
    </row>
    <row r="1777" spans="27:64" ht="12.95" customHeight="1">
      <c r="AA1777" s="222"/>
      <c r="AB1777" s="222"/>
      <c r="AC1777" s="222"/>
      <c r="AD1777" s="222"/>
      <c r="AE1777" s="222"/>
      <c r="AG1777" s="293"/>
      <c r="AN1777" s="222"/>
      <c r="AO1777" s="222"/>
      <c r="AP1777" s="222"/>
      <c r="AQ1777" s="222"/>
      <c r="AR1777" s="222"/>
      <c r="AS1777" s="222"/>
      <c r="AT1777" s="222"/>
      <c r="AU1777" s="222"/>
    </row>
    <row r="1778" spans="27:64" ht="12.95" customHeight="1">
      <c r="AA1778" s="222"/>
      <c r="AB1778" s="222"/>
      <c r="AC1778" s="222"/>
      <c r="AD1778" s="222"/>
      <c r="AE1778" s="222"/>
      <c r="AG1778" s="293"/>
      <c r="AN1778" s="222"/>
      <c r="AO1778" s="222"/>
      <c r="AP1778" s="222"/>
      <c r="AQ1778" s="222"/>
      <c r="AR1778" s="222"/>
      <c r="AS1778" s="222"/>
      <c r="AT1778" s="222"/>
      <c r="AU1778" s="222"/>
    </row>
    <row r="1779" spans="27:64" ht="12.95" customHeight="1">
      <c r="AA1779" s="222"/>
      <c r="AB1779" s="222"/>
      <c r="AC1779" s="222"/>
      <c r="AD1779" s="222"/>
      <c r="AE1779" s="222"/>
      <c r="AG1779" s="293"/>
      <c r="AN1779" s="222"/>
      <c r="AO1779" s="222"/>
      <c r="AP1779" s="222"/>
      <c r="AQ1779" s="222"/>
      <c r="AR1779" s="222"/>
      <c r="AS1779" s="222"/>
      <c r="AT1779" s="222"/>
      <c r="AU1779" s="222"/>
    </row>
    <row r="1780" spans="27:64" ht="12.95" customHeight="1">
      <c r="AA1780" s="222"/>
      <c r="AB1780" s="222"/>
      <c r="AC1780" s="222"/>
      <c r="AD1780" s="222"/>
      <c r="AE1780" s="222"/>
      <c r="AG1780" s="293"/>
      <c r="AN1780" s="222"/>
      <c r="AO1780" s="222"/>
      <c r="AP1780" s="222"/>
      <c r="AQ1780" s="222"/>
      <c r="AR1780" s="222"/>
      <c r="AS1780" s="222"/>
      <c r="AT1780" s="222"/>
      <c r="AU1780" s="222"/>
    </row>
    <row r="1781" spans="27:64" ht="12.95" customHeight="1">
      <c r="AA1781" s="222"/>
      <c r="AB1781" s="222"/>
      <c r="AC1781" s="222"/>
      <c r="AD1781" s="222"/>
      <c r="AE1781" s="222"/>
      <c r="AG1781" s="293"/>
      <c r="AN1781" s="222"/>
      <c r="AO1781" s="222"/>
      <c r="AP1781" s="222"/>
      <c r="AQ1781" s="222"/>
      <c r="AR1781" s="222"/>
      <c r="AS1781" s="222"/>
      <c r="AT1781" s="222"/>
      <c r="AU1781" s="222"/>
    </row>
    <row r="1782" spans="27:64" ht="12.95" customHeight="1">
      <c r="AA1782" s="222"/>
      <c r="AB1782" s="222"/>
      <c r="AC1782" s="222"/>
      <c r="AD1782" s="222"/>
      <c r="AE1782" s="222"/>
      <c r="AG1782" s="293"/>
      <c r="AN1782" s="222"/>
      <c r="AO1782" s="222"/>
      <c r="AP1782" s="222"/>
      <c r="AQ1782" s="222"/>
      <c r="AR1782" s="222"/>
      <c r="AS1782" s="222"/>
      <c r="AT1782" s="222"/>
      <c r="AU1782" s="222"/>
    </row>
    <row r="1783" spans="27:64" ht="12.95" customHeight="1">
      <c r="AA1783" s="222"/>
      <c r="AB1783" s="222"/>
      <c r="AC1783" s="222"/>
      <c r="AD1783" s="222"/>
      <c r="AE1783" s="222"/>
      <c r="AG1783" s="293"/>
      <c r="AN1783" s="222"/>
      <c r="AO1783" s="222"/>
      <c r="AP1783" s="222"/>
      <c r="AQ1783" s="222"/>
      <c r="AR1783" s="222"/>
      <c r="AS1783" s="222"/>
      <c r="AT1783" s="222"/>
      <c r="AU1783" s="222"/>
    </row>
    <row r="1784" spans="27:64" ht="12.95" customHeight="1">
      <c r="AA1784" s="222"/>
      <c r="AB1784" s="222"/>
      <c r="AC1784" s="222"/>
      <c r="AD1784" s="222"/>
      <c r="AE1784" s="222"/>
      <c r="AG1784" s="293"/>
      <c r="AN1784" s="222"/>
      <c r="AO1784" s="222"/>
      <c r="AP1784" s="222"/>
      <c r="AQ1784" s="222"/>
      <c r="AR1784" s="222"/>
      <c r="AS1784" s="222"/>
      <c r="AT1784" s="222"/>
      <c r="AU1784" s="222"/>
    </row>
    <row r="1785" spans="27:64" ht="12.95" customHeight="1">
      <c r="AA1785" s="222"/>
      <c r="AB1785" s="222"/>
      <c r="AC1785" s="222"/>
      <c r="AD1785" s="222"/>
      <c r="AE1785" s="222"/>
      <c r="AG1785" s="293"/>
      <c r="AN1785" s="222"/>
      <c r="AO1785" s="222"/>
      <c r="AP1785" s="222"/>
      <c r="AQ1785" s="222"/>
      <c r="AR1785" s="222"/>
      <c r="AS1785" s="222"/>
      <c r="AT1785" s="222"/>
      <c r="AU1785" s="222"/>
      <c r="AV1785" s="222"/>
    </row>
    <row r="1786" spans="27:64" ht="12.95" customHeight="1">
      <c r="AA1786" s="222"/>
      <c r="AB1786" s="222"/>
      <c r="AC1786" s="222"/>
      <c r="AD1786" s="222"/>
      <c r="AE1786" s="222"/>
      <c r="AG1786" s="293"/>
      <c r="AN1786" s="222"/>
      <c r="AO1786" s="222"/>
      <c r="AP1786" s="222"/>
      <c r="AQ1786" s="222"/>
      <c r="AR1786" s="222"/>
      <c r="AS1786" s="222"/>
      <c r="AT1786" s="222"/>
      <c r="AU1786" s="222"/>
    </row>
    <row r="1787" spans="27:64" ht="12.95" customHeight="1">
      <c r="AA1787" s="222"/>
      <c r="AB1787" s="222"/>
      <c r="AC1787" s="222"/>
      <c r="AD1787" s="222"/>
      <c r="AE1787" s="222"/>
      <c r="AG1787" s="293"/>
      <c r="AN1787" s="222"/>
      <c r="AO1787" s="222"/>
      <c r="AP1787" s="222"/>
      <c r="AQ1787" s="222"/>
      <c r="AR1787" s="222"/>
      <c r="AS1787" s="222"/>
      <c r="AT1787" s="222"/>
      <c r="AU1787" s="222"/>
      <c r="AV1787" s="222"/>
      <c r="AX1787" s="222"/>
    </row>
    <row r="1788" spans="27:64" ht="12.95" customHeight="1">
      <c r="AA1788" s="222"/>
      <c r="AB1788" s="222"/>
      <c r="AC1788" s="222"/>
      <c r="AD1788" s="222"/>
      <c r="AE1788" s="222"/>
      <c r="AG1788" s="293"/>
      <c r="AN1788" s="222"/>
      <c r="AO1788" s="222"/>
      <c r="AP1788" s="222"/>
      <c r="AQ1788" s="222"/>
      <c r="AR1788" s="222"/>
      <c r="AS1788" s="222"/>
      <c r="AT1788" s="222"/>
      <c r="AU1788" s="222"/>
      <c r="AV1788" s="222"/>
      <c r="AW1788" s="222"/>
      <c r="AX1788" s="222"/>
      <c r="AY1788" s="222"/>
      <c r="AZ1788" s="222"/>
      <c r="BA1788" s="222"/>
      <c r="BB1788" s="222"/>
      <c r="BC1788" s="222"/>
      <c r="BD1788" s="222"/>
      <c r="BE1788" s="222"/>
      <c r="BF1788" s="222"/>
      <c r="BG1788" s="222"/>
      <c r="BH1788" s="222"/>
      <c r="BI1788" s="222"/>
      <c r="BJ1788" s="222"/>
      <c r="BK1788" s="222"/>
      <c r="BL1788" s="222"/>
    </row>
    <row r="1789" spans="27:64" ht="12.95" customHeight="1">
      <c r="AA1789" s="222"/>
      <c r="AB1789" s="222"/>
      <c r="AC1789" s="222"/>
      <c r="AD1789" s="222"/>
      <c r="AE1789" s="222"/>
      <c r="AG1789" s="293"/>
      <c r="AN1789" s="222"/>
      <c r="AO1789" s="222"/>
      <c r="AP1789" s="222"/>
      <c r="AQ1789" s="222"/>
      <c r="AR1789" s="222"/>
      <c r="AS1789" s="222"/>
      <c r="AT1789" s="222"/>
      <c r="AU1789" s="222"/>
    </row>
    <row r="1790" spans="27:64" ht="12.95" customHeight="1">
      <c r="AA1790" s="222"/>
      <c r="AB1790" s="222"/>
      <c r="AC1790" s="222"/>
      <c r="AD1790" s="222"/>
      <c r="AE1790" s="222"/>
      <c r="AG1790" s="293"/>
      <c r="AN1790" s="222"/>
      <c r="AO1790" s="222"/>
      <c r="AP1790" s="222"/>
      <c r="AQ1790" s="222"/>
      <c r="AR1790" s="222"/>
      <c r="AS1790" s="222"/>
      <c r="AT1790" s="222"/>
      <c r="AU1790" s="222"/>
    </row>
    <row r="1791" spans="27:64" ht="12.95" customHeight="1">
      <c r="AA1791" s="222"/>
      <c r="AB1791" s="222"/>
      <c r="AC1791" s="222"/>
      <c r="AD1791" s="222"/>
      <c r="AE1791" s="222"/>
      <c r="AG1791" s="293"/>
      <c r="AN1791" s="222"/>
      <c r="AO1791" s="222"/>
      <c r="AP1791" s="222"/>
      <c r="AQ1791" s="222"/>
      <c r="AR1791" s="222"/>
      <c r="AS1791" s="222"/>
      <c r="AT1791" s="222"/>
      <c r="AU1791" s="222"/>
    </row>
    <row r="1792" spans="27:64" ht="12.95" customHeight="1">
      <c r="AA1792" s="222"/>
      <c r="AB1792" s="222"/>
      <c r="AC1792" s="222"/>
      <c r="AD1792" s="222"/>
      <c r="AE1792" s="222"/>
      <c r="AG1792" s="293"/>
      <c r="AN1792" s="222"/>
      <c r="AO1792" s="222"/>
      <c r="AP1792" s="222"/>
      <c r="AQ1792" s="222"/>
      <c r="AR1792" s="222"/>
      <c r="AS1792" s="222"/>
      <c r="AT1792" s="222"/>
      <c r="AU1792" s="222"/>
      <c r="AV1792" s="222"/>
      <c r="AX1792" s="222"/>
    </row>
    <row r="1793" spans="27:64" ht="12.95" customHeight="1">
      <c r="AA1793" s="222"/>
      <c r="AB1793" s="222"/>
      <c r="AC1793" s="222"/>
      <c r="AD1793" s="222"/>
      <c r="AE1793" s="222"/>
      <c r="AG1793" s="293"/>
      <c r="AN1793" s="222"/>
      <c r="AO1793" s="222"/>
      <c r="AP1793" s="222"/>
      <c r="AQ1793" s="222"/>
      <c r="AR1793" s="222"/>
      <c r="AS1793" s="222"/>
      <c r="AT1793" s="222"/>
      <c r="AU1793" s="222"/>
      <c r="AV1793" s="222"/>
      <c r="AW1793" s="222"/>
      <c r="AX1793" s="222"/>
      <c r="AY1793" s="222"/>
      <c r="AZ1793" s="222"/>
      <c r="BA1793" s="222"/>
      <c r="BB1793" s="222"/>
      <c r="BC1793" s="222"/>
      <c r="BD1793" s="222"/>
      <c r="BE1793" s="222"/>
      <c r="BF1793" s="222"/>
      <c r="BG1793" s="222"/>
      <c r="BH1793" s="222"/>
      <c r="BI1793" s="222"/>
      <c r="BJ1793" s="222"/>
      <c r="BK1793" s="222"/>
      <c r="BL1793" s="222"/>
    </row>
    <row r="1794" spans="27:64" ht="12.95" customHeight="1">
      <c r="AA1794" s="222"/>
      <c r="AB1794" s="222"/>
      <c r="AC1794" s="222"/>
      <c r="AD1794" s="222"/>
      <c r="AE1794" s="222"/>
      <c r="AG1794" s="293"/>
      <c r="AN1794" s="222"/>
      <c r="AO1794" s="222"/>
      <c r="AP1794" s="222"/>
      <c r="AQ1794" s="222"/>
      <c r="AR1794" s="222"/>
      <c r="AS1794" s="222"/>
      <c r="AT1794" s="222"/>
      <c r="AU1794" s="222"/>
    </row>
    <row r="1795" spans="27:64" ht="12.95" customHeight="1">
      <c r="AA1795" s="222"/>
      <c r="AB1795" s="222"/>
      <c r="AC1795" s="222"/>
      <c r="AD1795" s="222"/>
      <c r="AE1795" s="222"/>
      <c r="AG1795" s="293"/>
      <c r="AN1795" s="222"/>
      <c r="AO1795" s="222"/>
      <c r="AP1795" s="222"/>
      <c r="AQ1795" s="222"/>
      <c r="AR1795" s="222"/>
      <c r="AS1795" s="222"/>
      <c r="AT1795" s="222"/>
      <c r="AU1795" s="222"/>
    </row>
    <row r="1796" spans="27:64" ht="12.95" customHeight="1">
      <c r="AA1796" s="222"/>
      <c r="AB1796" s="222"/>
      <c r="AC1796" s="222"/>
      <c r="AD1796" s="222"/>
      <c r="AE1796" s="222"/>
      <c r="AG1796" s="293"/>
      <c r="AN1796" s="222"/>
      <c r="AO1796" s="222"/>
      <c r="AP1796" s="222"/>
      <c r="AQ1796" s="222"/>
      <c r="AR1796" s="222"/>
      <c r="AS1796" s="222"/>
      <c r="AT1796" s="222"/>
      <c r="AU1796" s="222"/>
    </row>
    <row r="1797" spans="27:64" ht="12.95" customHeight="1">
      <c r="AA1797" s="222"/>
      <c r="AB1797" s="222"/>
      <c r="AC1797" s="222"/>
      <c r="AD1797" s="222"/>
      <c r="AE1797" s="222"/>
      <c r="AG1797" s="293"/>
      <c r="AN1797" s="222"/>
      <c r="AO1797" s="222"/>
      <c r="AP1797" s="222"/>
      <c r="AQ1797" s="222"/>
      <c r="AR1797" s="222"/>
      <c r="AS1797" s="222"/>
      <c r="AT1797" s="222"/>
      <c r="AU1797" s="222"/>
    </row>
    <row r="1798" spans="27:64" ht="12.95" customHeight="1">
      <c r="AA1798" s="222"/>
      <c r="AB1798" s="222"/>
      <c r="AC1798" s="222"/>
      <c r="AD1798" s="222"/>
      <c r="AE1798" s="222"/>
      <c r="AG1798" s="293"/>
      <c r="AN1798" s="222"/>
      <c r="AO1798" s="222"/>
      <c r="AP1798" s="222"/>
      <c r="AQ1798" s="222"/>
      <c r="AR1798" s="222"/>
      <c r="AS1798" s="222"/>
      <c r="AT1798" s="222"/>
      <c r="AU1798" s="222"/>
      <c r="AV1798" s="222"/>
      <c r="AX1798" s="222"/>
    </row>
    <row r="1799" spans="27:64" ht="12.95" customHeight="1">
      <c r="AA1799" s="222"/>
      <c r="AB1799" s="222"/>
      <c r="AC1799" s="222"/>
      <c r="AD1799" s="222"/>
      <c r="AE1799" s="222"/>
      <c r="AG1799" s="293"/>
      <c r="AN1799" s="222"/>
      <c r="AO1799" s="222"/>
      <c r="AP1799" s="222"/>
      <c r="AQ1799" s="222"/>
      <c r="AR1799" s="222"/>
      <c r="AS1799" s="222"/>
      <c r="AT1799" s="222"/>
      <c r="AU1799" s="222"/>
    </row>
    <row r="1800" spans="27:64" ht="12.95" customHeight="1">
      <c r="AA1800" s="222"/>
      <c r="AB1800" s="222"/>
      <c r="AC1800" s="222"/>
      <c r="AD1800" s="222"/>
      <c r="AE1800" s="222"/>
      <c r="AG1800" s="293"/>
      <c r="AN1800" s="222"/>
      <c r="AO1800" s="222"/>
      <c r="AP1800" s="222"/>
      <c r="AQ1800" s="222"/>
      <c r="AR1800" s="222"/>
      <c r="AS1800" s="222"/>
      <c r="AT1800" s="222"/>
      <c r="AU1800" s="222"/>
    </row>
    <row r="1801" spans="27:64" ht="12.95" customHeight="1">
      <c r="AA1801" s="222"/>
      <c r="AB1801" s="222"/>
      <c r="AC1801" s="222"/>
      <c r="AD1801" s="222"/>
      <c r="AE1801" s="222"/>
      <c r="AG1801" s="293"/>
      <c r="AN1801" s="222"/>
      <c r="AO1801" s="222"/>
      <c r="AP1801" s="222"/>
      <c r="AQ1801" s="222"/>
      <c r="AR1801" s="222"/>
      <c r="AS1801" s="222"/>
      <c r="AT1801" s="222"/>
      <c r="AU1801" s="222"/>
    </row>
    <row r="1802" spans="27:64" ht="12.95" customHeight="1">
      <c r="AA1802" s="222"/>
      <c r="AB1802" s="222"/>
      <c r="AC1802" s="222"/>
      <c r="AD1802" s="222"/>
      <c r="AE1802" s="222"/>
      <c r="AG1802" s="293"/>
      <c r="AN1802" s="222"/>
      <c r="AO1802" s="222"/>
      <c r="AP1802" s="222"/>
      <c r="AQ1802" s="222"/>
      <c r="AR1802" s="222"/>
      <c r="AS1802" s="222"/>
      <c r="AT1802" s="222"/>
      <c r="AU1802" s="222"/>
    </row>
    <row r="1803" spans="27:64" ht="12.95" customHeight="1">
      <c r="AA1803" s="222"/>
      <c r="AB1803" s="222"/>
      <c r="AC1803" s="222"/>
      <c r="AD1803" s="222"/>
      <c r="AE1803" s="222"/>
      <c r="AG1803" s="293"/>
      <c r="AN1803" s="222"/>
      <c r="AO1803" s="222"/>
      <c r="AP1803" s="222"/>
      <c r="AQ1803" s="222"/>
      <c r="AR1803" s="222"/>
      <c r="AS1803" s="222"/>
      <c r="AT1803" s="222"/>
      <c r="AU1803" s="222"/>
    </row>
    <row r="1804" spans="27:64" ht="12.95" customHeight="1">
      <c r="AA1804" s="222"/>
      <c r="AB1804" s="222"/>
      <c r="AC1804" s="222"/>
      <c r="AD1804" s="222"/>
      <c r="AE1804" s="222"/>
      <c r="AG1804" s="293"/>
      <c r="AN1804" s="222"/>
      <c r="AO1804" s="222"/>
      <c r="AP1804" s="222"/>
      <c r="AQ1804" s="222"/>
      <c r="AR1804" s="222"/>
      <c r="AS1804" s="222"/>
      <c r="AT1804" s="222"/>
      <c r="AU1804" s="222"/>
    </row>
    <row r="1805" spans="27:64" ht="12.95" customHeight="1">
      <c r="AA1805" s="222"/>
      <c r="AB1805" s="222"/>
      <c r="AC1805" s="222"/>
      <c r="AD1805" s="222"/>
      <c r="AE1805" s="222"/>
      <c r="AG1805" s="293"/>
      <c r="AN1805" s="222"/>
      <c r="AO1805" s="222"/>
      <c r="AP1805" s="222"/>
      <c r="AQ1805" s="222"/>
      <c r="AR1805" s="222"/>
      <c r="AS1805" s="222"/>
      <c r="AT1805" s="222"/>
      <c r="AU1805" s="222"/>
      <c r="AV1805" s="222"/>
      <c r="AX1805" s="222"/>
      <c r="AY1805" s="222"/>
      <c r="AZ1805" s="222"/>
      <c r="BA1805" s="222"/>
      <c r="BB1805" s="222"/>
      <c r="BC1805" s="222"/>
      <c r="BD1805" s="222"/>
      <c r="BE1805" s="222"/>
      <c r="BF1805" s="222"/>
      <c r="BG1805" s="222"/>
      <c r="BH1805" s="222"/>
      <c r="BI1805" s="222"/>
      <c r="BJ1805" s="222"/>
      <c r="BK1805" s="222"/>
      <c r="BL1805" s="222"/>
    </row>
    <row r="1806" spans="27:64" ht="12.95" customHeight="1">
      <c r="AA1806" s="222"/>
      <c r="AB1806" s="222"/>
      <c r="AC1806" s="222"/>
      <c r="AD1806" s="222"/>
      <c r="AE1806" s="222"/>
      <c r="AG1806" s="293"/>
      <c r="AN1806" s="222"/>
      <c r="AO1806" s="222"/>
      <c r="AP1806" s="222"/>
      <c r="AQ1806" s="222"/>
      <c r="AR1806" s="222"/>
      <c r="AS1806" s="222"/>
      <c r="AT1806" s="222"/>
      <c r="AU1806" s="222"/>
      <c r="AV1806" s="222"/>
    </row>
    <row r="1807" spans="27:64" ht="12.95" customHeight="1">
      <c r="AA1807" s="222"/>
      <c r="AB1807" s="222"/>
      <c r="AC1807" s="222"/>
      <c r="AD1807" s="222"/>
      <c r="AE1807" s="222"/>
      <c r="AG1807" s="293"/>
      <c r="AN1807" s="222"/>
      <c r="AO1807" s="222"/>
      <c r="AP1807" s="222"/>
      <c r="AQ1807" s="222"/>
      <c r="AR1807" s="222"/>
      <c r="AS1807" s="222"/>
      <c r="AT1807" s="222"/>
      <c r="AU1807" s="222"/>
    </row>
    <row r="1808" spans="27:64" ht="12.95" customHeight="1">
      <c r="AA1808" s="222"/>
      <c r="AB1808" s="222"/>
      <c r="AC1808" s="222"/>
      <c r="AD1808" s="222"/>
      <c r="AE1808" s="222"/>
      <c r="AG1808" s="293"/>
      <c r="AN1808" s="222"/>
      <c r="AO1808" s="222"/>
      <c r="AP1808" s="222"/>
      <c r="AQ1808" s="222"/>
      <c r="AR1808" s="222"/>
      <c r="AS1808" s="222"/>
      <c r="AT1808" s="222"/>
      <c r="AU1808" s="222"/>
      <c r="AV1808" s="222"/>
    </row>
    <row r="1809" spans="27:64" ht="12.95" customHeight="1">
      <c r="AA1809" s="222"/>
      <c r="AB1809" s="222"/>
      <c r="AC1809" s="222"/>
      <c r="AD1809" s="222"/>
      <c r="AE1809" s="222"/>
      <c r="AG1809" s="293"/>
      <c r="AN1809" s="222"/>
      <c r="AO1809" s="222"/>
      <c r="AP1809" s="222"/>
      <c r="AQ1809" s="222"/>
      <c r="AR1809" s="222"/>
      <c r="AS1809" s="222"/>
      <c r="AT1809" s="222"/>
      <c r="AU1809" s="222"/>
    </row>
    <row r="1810" spans="27:64" ht="12.95" customHeight="1">
      <c r="AA1810" s="222"/>
      <c r="AB1810" s="222"/>
      <c r="AC1810" s="222"/>
      <c r="AD1810" s="222"/>
      <c r="AE1810" s="222"/>
      <c r="AG1810" s="293"/>
      <c r="AN1810" s="222"/>
      <c r="AO1810" s="222"/>
      <c r="AP1810" s="222"/>
      <c r="AQ1810" s="222"/>
      <c r="AR1810" s="222"/>
      <c r="AS1810" s="222"/>
      <c r="AT1810" s="222"/>
      <c r="AU1810" s="222"/>
    </row>
    <row r="1811" spans="27:64" ht="12.95" customHeight="1">
      <c r="AA1811" s="222"/>
      <c r="AB1811" s="222"/>
      <c r="AC1811" s="222"/>
      <c r="AD1811" s="222"/>
      <c r="AE1811" s="222"/>
      <c r="AG1811" s="293"/>
      <c r="AN1811" s="222"/>
      <c r="AO1811" s="222"/>
      <c r="AP1811" s="222"/>
      <c r="AQ1811" s="222"/>
      <c r="AR1811" s="222"/>
      <c r="AS1811" s="222"/>
      <c r="AT1811" s="222"/>
      <c r="AU1811" s="222"/>
    </row>
    <row r="1812" spans="27:64" ht="12.95" customHeight="1">
      <c r="AA1812" s="222"/>
      <c r="AB1812" s="222"/>
      <c r="AC1812" s="222"/>
      <c r="AD1812" s="222"/>
      <c r="AE1812" s="222"/>
      <c r="AG1812" s="293"/>
      <c r="AN1812" s="222"/>
      <c r="AO1812" s="222"/>
      <c r="AP1812" s="222"/>
      <c r="AQ1812" s="222"/>
      <c r="AR1812" s="222"/>
      <c r="AS1812" s="222"/>
      <c r="AT1812" s="222"/>
      <c r="AU1812" s="222"/>
    </row>
    <row r="1813" spans="27:64" ht="12.95" customHeight="1">
      <c r="AA1813" s="222"/>
      <c r="AB1813" s="222"/>
      <c r="AC1813" s="222"/>
      <c r="AD1813" s="222"/>
      <c r="AE1813" s="222"/>
      <c r="AG1813" s="293"/>
      <c r="AN1813" s="222"/>
      <c r="AO1813" s="222"/>
      <c r="AP1813" s="222"/>
      <c r="AQ1813" s="222"/>
      <c r="AR1813" s="222"/>
      <c r="AS1813" s="222"/>
      <c r="AT1813" s="222"/>
      <c r="AU1813" s="222"/>
    </row>
    <row r="1814" spans="27:64" ht="12.95" customHeight="1">
      <c r="AA1814" s="222"/>
      <c r="AB1814" s="222"/>
      <c r="AC1814" s="222"/>
      <c r="AD1814" s="222"/>
      <c r="AE1814" s="222"/>
      <c r="AG1814" s="293"/>
      <c r="AN1814" s="222"/>
      <c r="AO1814" s="222"/>
      <c r="AP1814" s="222"/>
      <c r="AQ1814" s="222"/>
      <c r="AR1814" s="222"/>
      <c r="AS1814" s="222"/>
      <c r="AT1814" s="222"/>
      <c r="AU1814" s="222"/>
    </row>
    <row r="1815" spans="27:64" ht="12.95" customHeight="1">
      <c r="AA1815" s="222"/>
      <c r="AB1815" s="222"/>
      <c r="AC1815" s="222"/>
      <c r="AD1815" s="222"/>
      <c r="AE1815" s="222"/>
      <c r="AG1815" s="293"/>
      <c r="AN1815" s="222"/>
      <c r="AO1815" s="222"/>
      <c r="AP1815" s="222"/>
      <c r="AQ1815" s="222"/>
      <c r="AR1815" s="222"/>
      <c r="AS1815" s="222"/>
      <c r="AT1815" s="222"/>
      <c r="AU1815" s="222"/>
    </row>
    <row r="1816" spans="27:64" ht="12.95" customHeight="1">
      <c r="AA1816" s="222"/>
      <c r="AB1816" s="222"/>
      <c r="AC1816" s="222"/>
      <c r="AD1816" s="222"/>
      <c r="AE1816" s="222"/>
      <c r="AG1816" s="293"/>
      <c r="AN1816" s="222"/>
      <c r="AO1816" s="222"/>
      <c r="AP1816" s="222"/>
      <c r="AQ1816" s="222"/>
      <c r="AR1816" s="222"/>
      <c r="AS1816" s="222"/>
      <c r="AT1816" s="222"/>
      <c r="AU1816" s="222"/>
    </row>
    <row r="1817" spans="27:64" ht="12.95" customHeight="1">
      <c r="AA1817" s="222"/>
      <c r="AB1817" s="222"/>
      <c r="AC1817" s="222"/>
      <c r="AD1817" s="222"/>
      <c r="AE1817" s="222"/>
      <c r="AG1817" s="293"/>
      <c r="AN1817" s="222"/>
      <c r="AO1817" s="222"/>
      <c r="AP1817" s="222"/>
      <c r="AQ1817" s="222"/>
      <c r="AR1817" s="222"/>
      <c r="AS1817" s="222"/>
      <c r="AT1817" s="222"/>
      <c r="AU1817" s="222"/>
    </row>
    <row r="1818" spans="27:64" ht="12.95" customHeight="1">
      <c r="AA1818" s="222"/>
      <c r="AB1818" s="222"/>
      <c r="AC1818" s="222"/>
      <c r="AD1818" s="222"/>
      <c r="AE1818" s="222"/>
      <c r="AG1818" s="293"/>
      <c r="AN1818" s="222"/>
      <c r="AO1818" s="222"/>
      <c r="AP1818" s="222"/>
      <c r="AQ1818" s="222"/>
      <c r="AR1818" s="222"/>
      <c r="AS1818" s="222"/>
      <c r="AT1818" s="222"/>
      <c r="AU1818" s="222"/>
      <c r="AV1818" s="222"/>
      <c r="AW1818" s="222"/>
      <c r="AX1818" s="222"/>
      <c r="AY1818" s="222"/>
      <c r="AZ1818" s="222"/>
      <c r="BA1818" s="222"/>
      <c r="BB1818" s="222"/>
      <c r="BC1818" s="222"/>
      <c r="BD1818" s="222"/>
      <c r="BE1818" s="222"/>
      <c r="BF1818" s="222"/>
      <c r="BG1818" s="222"/>
      <c r="BH1818" s="222"/>
      <c r="BI1818" s="222"/>
      <c r="BJ1818" s="222"/>
      <c r="BK1818" s="222"/>
      <c r="BL1818" s="222"/>
    </row>
    <row r="1819" spans="27:64" ht="12.95" customHeight="1">
      <c r="AA1819" s="222"/>
      <c r="AB1819" s="222"/>
      <c r="AC1819" s="222"/>
      <c r="AD1819" s="222"/>
      <c r="AE1819" s="222"/>
      <c r="AG1819" s="293"/>
      <c r="AN1819" s="222"/>
      <c r="AO1819" s="222"/>
      <c r="AP1819" s="222"/>
      <c r="AQ1819" s="222"/>
      <c r="AR1819" s="222"/>
      <c r="AS1819" s="222"/>
      <c r="AT1819" s="222"/>
      <c r="AU1819" s="222"/>
    </row>
    <row r="1820" spans="27:64" ht="12.95" customHeight="1">
      <c r="AA1820" s="222"/>
      <c r="AB1820" s="222"/>
      <c r="AC1820" s="222"/>
      <c r="AD1820" s="222"/>
      <c r="AE1820" s="222"/>
      <c r="AG1820" s="293"/>
      <c r="AN1820" s="222"/>
      <c r="AO1820" s="222"/>
      <c r="AP1820" s="222"/>
      <c r="AQ1820" s="222"/>
      <c r="AR1820" s="222"/>
      <c r="AS1820" s="222"/>
      <c r="AT1820" s="222"/>
      <c r="AU1820" s="222"/>
    </row>
    <row r="1821" spans="27:64" ht="12.95" customHeight="1">
      <c r="AA1821" s="222"/>
      <c r="AB1821" s="222"/>
      <c r="AC1821" s="222"/>
      <c r="AD1821" s="222"/>
      <c r="AE1821" s="222"/>
      <c r="AG1821" s="293"/>
      <c r="AN1821" s="222"/>
      <c r="AO1821" s="222"/>
      <c r="AP1821" s="222"/>
      <c r="AQ1821" s="222"/>
      <c r="AR1821" s="222"/>
      <c r="AS1821" s="222"/>
      <c r="AT1821" s="222"/>
      <c r="AU1821" s="222"/>
    </row>
    <row r="1822" spans="27:64" ht="12.95" customHeight="1">
      <c r="AA1822" s="222"/>
      <c r="AB1822" s="222"/>
      <c r="AC1822" s="222"/>
      <c r="AD1822" s="222"/>
      <c r="AE1822" s="222"/>
      <c r="AG1822" s="293"/>
      <c r="AN1822" s="222"/>
      <c r="AO1822" s="222"/>
      <c r="AP1822" s="222"/>
      <c r="AQ1822" s="222"/>
      <c r="AR1822" s="222"/>
      <c r="AS1822" s="222"/>
      <c r="AT1822" s="222"/>
      <c r="AU1822" s="222"/>
    </row>
    <row r="1823" spans="27:64" ht="12.95" customHeight="1">
      <c r="AA1823" s="222"/>
      <c r="AB1823" s="222"/>
      <c r="AC1823" s="222"/>
      <c r="AD1823" s="222"/>
      <c r="AE1823" s="222"/>
      <c r="AG1823" s="293"/>
      <c r="AN1823" s="222"/>
      <c r="AO1823" s="222"/>
      <c r="AP1823" s="222"/>
      <c r="AQ1823" s="222"/>
      <c r="AR1823" s="222"/>
      <c r="AS1823" s="222"/>
      <c r="AT1823" s="222"/>
      <c r="AU1823" s="222"/>
    </row>
    <row r="1824" spans="27:64" ht="12.95" customHeight="1">
      <c r="AA1824" s="222"/>
      <c r="AB1824" s="222"/>
      <c r="AC1824" s="222"/>
      <c r="AD1824" s="222"/>
      <c r="AE1824" s="222"/>
      <c r="AG1824" s="293"/>
      <c r="AN1824" s="222"/>
      <c r="AO1824" s="222"/>
      <c r="AP1824" s="222"/>
      <c r="AQ1824" s="222"/>
      <c r="AR1824" s="222"/>
      <c r="AS1824" s="222"/>
      <c r="AT1824" s="222"/>
      <c r="AU1824" s="222"/>
    </row>
    <row r="1825" spans="27:64" ht="12.95" customHeight="1">
      <c r="AA1825" s="222"/>
      <c r="AB1825" s="222"/>
      <c r="AC1825" s="222"/>
      <c r="AD1825" s="222"/>
      <c r="AE1825" s="222"/>
      <c r="AG1825" s="293"/>
      <c r="AN1825" s="222"/>
      <c r="AO1825" s="222"/>
      <c r="AP1825" s="222"/>
      <c r="AQ1825" s="222"/>
      <c r="AR1825" s="222"/>
      <c r="AS1825" s="222"/>
      <c r="AT1825" s="222"/>
      <c r="AU1825" s="222"/>
    </row>
    <row r="1826" spans="27:64" ht="12.95" customHeight="1">
      <c r="AA1826" s="222"/>
      <c r="AB1826" s="222"/>
      <c r="AC1826" s="222"/>
      <c r="AD1826" s="222"/>
      <c r="AE1826" s="222"/>
      <c r="AG1826" s="293"/>
      <c r="AN1826" s="222"/>
      <c r="AO1826" s="222"/>
      <c r="AP1826" s="222"/>
      <c r="AQ1826" s="222"/>
      <c r="AR1826" s="222"/>
      <c r="AS1826" s="222"/>
      <c r="AT1826" s="222"/>
      <c r="AU1826" s="222"/>
    </row>
    <row r="1827" spans="27:64" ht="12.95" customHeight="1">
      <c r="AA1827" s="222"/>
      <c r="AB1827" s="222"/>
      <c r="AC1827" s="222"/>
      <c r="AD1827" s="222"/>
      <c r="AE1827" s="222"/>
      <c r="AG1827" s="293"/>
      <c r="AN1827" s="222"/>
      <c r="AO1827" s="222"/>
      <c r="AP1827" s="222"/>
      <c r="AQ1827" s="222"/>
      <c r="AR1827" s="222"/>
      <c r="AS1827" s="222"/>
      <c r="AT1827" s="222"/>
      <c r="AU1827" s="222"/>
    </row>
    <row r="1828" spans="27:64" ht="12.95" customHeight="1">
      <c r="AA1828" s="222"/>
      <c r="AB1828" s="222"/>
      <c r="AC1828" s="222"/>
      <c r="AD1828" s="222"/>
      <c r="AE1828" s="222"/>
      <c r="AG1828" s="293"/>
      <c r="AN1828" s="222"/>
      <c r="AO1828" s="222"/>
      <c r="AP1828" s="222"/>
      <c r="AQ1828" s="222"/>
      <c r="AR1828" s="222"/>
      <c r="AS1828" s="222"/>
      <c r="AT1828" s="222"/>
      <c r="AU1828" s="222"/>
    </row>
    <row r="1829" spans="27:64" ht="12.95" customHeight="1">
      <c r="AA1829" s="222"/>
      <c r="AB1829" s="222"/>
      <c r="AC1829" s="222"/>
      <c r="AD1829" s="222"/>
      <c r="AE1829" s="222"/>
      <c r="AG1829" s="293"/>
      <c r="AN1829" s="222"/>
      <c r="AO1829" s="222"/>
      <c r="AP1829" s="222"/>
      <c r="AQ1829" s="222"/>
      <c r="AR1829" s="222"/>
      <c r="AS1829" s="222"/>
      <c r="AT1829" s="222"/>
      <c r="AU1829" s="222"/>
    </row>
    <row r="1830" spans="27:64" ht="12.95" customHeight="1">
      <c r="AA1830" s="222"/>
      <c r="AB1830" s="222"/>
      <c r="AC1830" s="222"/>
      <c r="AD1830" s="222"/>
      <c r="AE1830" s="222"/>
      <c r="AG1830" s="293"/>
      <c r="AN1830" s="222"/>
      <c r="AO1830" s="222"/>
      <c r="AP1830" s="222"/>
      <c r="AQ1830" s="222"/>
      <c r="AR1830" s="222"/>
      <c r="AS1830" s="222"/>
      <c r="AT1830" s="222"/>
      <c r="AU1830" s="222"/>
    </row>
    <row r="1831" spans="27:64" ht="12.95" customHeight="1">
      <c r="AA1831" s="222"/>
      <c r="AB1831" s="222"/>
      <c r="AC1831" s="222"/>
      <c r="AD1831" s="222"/>
      <c r="AE1831" s="222"/>
      <c r="AG1831" s="293"/>
      <c r="AN1831" s="222"/>
      <c r="AO1831" s="222"/>
      <c r="AP1831" s="222"/>
      <c r="AQ1831" s="222"/>
      <c r="AR1831" s="222"/>
      <c r="AS1831" s="222"/>
      <c r="AT1831" s="222"/>
      <c r="AU1831" s="222"/>
    </row>
    <row r="1832" spans="27:64" ht="12.95" customHeight="1">
      <c r="AA1832" s="222"/>
      <c r="AB1832" s="222"/>
      <c r="AC1832" s="222"/>
      <c r="AD1832" s="222"/>
      <c r="AE1832" s="222"/>
      <c r="AG1832" s="293"/>
      <c r="AN1832" s="222"/>
      <c r="AO1832" s="222"/>
      <c r="AP1832" s="222"/>
      <c r="AQ1832" s="222"/>
      <c r="AR1832" s="222"/>
      <c r="AS1832" s="222"/>
      <c r="AT1832" s="222"/>
      <c r="AU1832" s="222"/>
    </row>
    <row r="1833" spans="27:64" ht="12.95" customHeight="1">
      <c r="AA1833" s="222"/>
      <c r="AB1833" s="222"/>
      <c r="AC1833" s="222"/>
      <c r="AD1833" s="222"/>
      <c r="AE1833" s="222"/>
      <c r="AG1833" s="293"/>
      <c r="AN1833" s="222"/>
      <c r="AO1833" s="222"/>
      <c r="AP1833" s="222"/>
      <c r="AQ1833" s="222"/>
      <c r="AR1833" s="222"/>
      <c r="AS1833" s="222"/>
      <c r="AT1833" s="222"/>
      <c r="AU1833" s="222"/>
    </row>
    <row r="1834" spans="27:64" ht="12.95" customHeight="1">
      <c r="AA1834" s="222"/>
      <c r="AB1834" s="222"/>
      <c r="AC1834" s="222"/>
      <c r="AD1834" s="222"/>
      <c r="AE1834" s="222"/>
      <c r="AG1834" s="293"/>
      <c r="AN1834" s="222"/>
      <c r="AO1834" s="222"/>
      <c r="AP1834" s="222"/>
      <c r="AQ1834" s="222"/>
      <c r="AR1834" s="222"/>
      <c r="AS1834" s="222"/>
      <c r="AT1834" s="222"/>
      <c r="AU1834" s="222"/>
    </row>
    <row r="1835" spans="27:64" ht="12.95" customHeight="1">
      <c r="AA1835" s="222"/>
      <c r="AB1835" s="222"/>
      <c r="AC1835" s="222"/>
      <c r="AD1835" s="222"/>
      <c r="AE1835" s="222"/>
      <c r="AG1835" s="293"/>
      <c r="AN1835" s="222"/>
      <c r="AO1835" s="222"/>
      <c r="AP1835" s="222"/>
      <c r="AQ1835" s="222"/>
      <c r="AR1835" s="222"/>
      <c r="AS1835" s="222"/>
      <c r="AT1835" s="222"/>
      <c r="AU1835" s="222"/>
    </row>
    <row r="1836" spans="27:64" ht="12.95" customHeight="1">
      <c r="AA1836" s="222"/>
      <c r="AB1836" s="222"/>
      <c r="AC1836" s="222"/>
      <c r="AD1836" s="222"/>
      <c r="AE1836" s="222"/>
      <c r="AG1836" s="293"/>
      <c r="AN1836" s="222"/>
      <c r="AO1836" s="222"/>
      <c r="AP1836" s="222"/>
      <c r="AQ1836" s="222"/>
      <c r="AR1836" s="222"/>
      <c r="AS1836" s="222"/>
      <c r="AT1836" s="222"/>
      <c r="AU1836" s="222"/>
    </row>
    <row r="1837" spans="27:64" ht="12.95" customHeight="1">
      <c r="AA1837" s="222"/>
      <c r="AB1837" s="222"/>
      <c r="AC1837" s="222"/>
      <c r="AD1837" s="222"/>
      <c r="AE1837" s="222"/>
      <c r="AG1837" s="293"/>
      <c r="AN1837" s="222"/>
      <c r="AO1837" s="222"/>
      <c r="AP1837" s="222"/>
      <c r="AQ1837" s="222"/>
      <c r="AR1837" s="222"/>
      <c r="AS1837" s="222"/>
      <c r="AT1837" s="222"/>
      <c r="AU1837" s="222"/>
      <c r="AV1837" s="222"/>
    </row>
    <row r="1838" spans="27:64" ht="12.95" customHeight="1">
      <c r="AA1838" s="222"/>
      <c r="AB1838" s="222"/>
      <c r="AC1838" s="222"/>
      <c r="AD1838" s="222"/>
      <c r="AE1838" s="222"/>
      <c r="AG1838" s="293"/>
      <c r="AN1838" s="222"/>
      <c r="AO1838" s="222"/>
      <c r="AP1838" s="222"/>
      <c r="AQ1838" s="222"/>
      <c r="AR1838" s="222"/>
      <c r="AS1838" s="222"/>
      <c r="AT1838" s="222"/>
      <c r="AU1838" s="222"/>
    </row>
    <row r="1839" spans="27:64" ht="12.95" customHeight="1">
      <c r="AA1839" s="222"/>
      <c r="AB1839" s="222"/>
      <c r="AC1839" s="222"/>
      <c r="AD1839" s="222"/>
      <c r="AE1839" s="222"/>
      <c r="AG1839" s="293"/>
      <c r="AN1839" s="222"/>
      <c r="AO1839" s="222"/>
      <c r="AP1839" s="222"/>
      <c r="AQ1839" s="222"/>
      <c r="AR1839" s="222"/>
      <c r="AS1839" s="222"/>
      <c r="AT1839" s="222"/>
      <c r="AU1839" s="222"/>
      <c r="AV1839" s="222"/>
      <c r="AW1839" s="222"/>
      <c r="AX1839" s="222"/>
      <c r="AY1839" s="222"/>
      <c r="AZ1839" s="222"/>
      <c r="BA1839" s="222"/>
      <c r="BB1839" s="222"/>
      <c r="BC1839" s="222"/>
      <c r="BD1839" s="222"/>
      <c r="BE1839" s="222"/>
      <c r="BF1839" s="222"/>
      <c r="BG1839" s="222"/>
      <c r="BH1839" s="222"/>
      <c r="BI1839" s="222"/>
      <c r="BJ1839" s="222"/>
      <c r="BK1839" s="222"/>
      <c r="BL1839" s="222"/>
    </row>
    <row r="1840" spans="27:64" ht="12.95" customHeight="1">
      <c r="AA1840" s="222"/>
      <c r="AB1840" s="222"/>
      <c r="AC1840" s="222"/>
      <c r="AD1840" s="222"/>
      <c r="AE1840" s="222"/>
      <c r="AG1840" s="293"/>
      <c r="AN1840" s="222"/>
      <c r="AO1840" s="222"/>
      <c r="AP1840" s="222"/>
      <c r="AQ1840" s="222"/>
      <c r="AR1840" s="222"/>
      <c r="AS1840" s="222"/>
      <c r="AT1840" s="222"/>
      <c r="AU1840" s="222"/>
      <c r="AV1840" s="222"/>
    </row>
    <row r="1841" spans="27:47" ht="12.95" customHeight="1">
      <c r="AA1841" s="222"/>
      <c r="AB1841" s="222"/>
      <c r="AC1841" s="222"/>
      <c r="AD1841" s="222"/>
      <c r="AE1841" s="222"/>
      <c r="AG1841" s="293"/>
      <c r="AN1841" s="222"/>
      <c r="AO1841" s="222"/>
      <c r="AP1841" s="222"/>
      <c r="AQ1841" s="222"/>
      <c r="AR1841" s="222"/>
      <c r="AS1841" s="222"/>
      <c r="AT1841" s="222"/>
      <c r="AU1841" s="222"/>
    </row>
    <row r="1842" spans="27:47" ht="12.95" customHeight="1">
      <c r="AA1842" s="222"/>
      <c r="AB1842" s="222"/>
      <c r="AC1842" s="222"/>
      <c r="AD1842" s="222"/>
      <c r="AE1842" s="222"/>
      <c r="AG1842" s="293"/>
      <c r="AN1842" s="222"/>
      <c r="AO1842" s="222"/>
      <c r="AP1842" s="222"/>
      <c r="AQ1842" s="222"/>
      <c r="AR1842" s="222"/>
      <c r="AS1842" s="222"/>
      <c r="AT1842" s="222"/>
      <c r="AU1842" s="222"/>
    </row>
    <row r="1843" spans="27:47" ht="12.95" customHeight="1">
      <c r="AA1843" s="222"/>
      <c r="AB1843" s="222"/>
      <c r="AC1843" s="222"/>
      <c r="AD1843" s="222"/>
      <c r="AE1843" s="222"/>
      <c r="AG1843" s="293"/>
      <c r="AN1843" s="222"/>
      <c r="AO1843" s="222"/>
      <c r="AP1843" s="222"/>
      <c r="AQ1843" s="222"/>
      <c r="AR1843" s="222"/>
      <c r="AS1843" s="222"/>
      <c r="AT1843" s="222"/>
      <c r="AU1843" s="222"/>
    </row>
    <row r="1844" spans="27:47" ht="12.95" customHeight="1">
      <c r="AA1844" s="222"/>
      <c r="AB1844" s="222"/>
      <c r="AC1844" s="222"/>
      <c r="AD1844" s="222"/>
      <c r="AE1844" s="222"/>
      <c r="AG1844" s="293"/>
      <c r="AN1844" s="222"/>
      <c r="AO1844" s="222"/>
      <c r="AP1844" s="222"/>
      <c r="AQ1844" s="222"/>
      <c r="AR1844" s="222"/>
      <c r="AS1844" s="222"/>
      <c r="AT1844" s="222"/>
      <c r="AU1844" s="222"/>
    </row>
    <row r="1845" spans="27:47" ht="12.95" customHeight="1">
      <c r="AA1845" s="222"/>
      <c r="AB1845" s="222"/>
      <c r="AC1845" s="222"/>
      <c r="AD1845" s="222"/>
      <c r="AE1845" s="222"/>
      <c r="AG1845" s="293"/>
      <c r="AN1845" s="222"/>
      <c r="AO1845" s="222"/>
      <c r="AP1845" s="222"/>
      <c r="AQ1845" s="222"/>
      <c r="AR1845" s="222"/>
      <c r="AS1845" s="222"/>
      <c r="AT1845" s="222"/>
      <c r="AU1845" s="222"/>
    </row>
    <row r="1846" spans="27:47" ht="12.95" customHeight="1">
      <c r="AA1846" s="222"/>
      <c r="AB1846" s="222"/>
      <c r="AC1846" s="222"/>
      <c r="AD1846" s="222"/>
      <c r="AE1846" s="222"/>
      <c r="AG1846" s="293"/>
      <c r="AN1846" s="222"/>
      <c r="AO1846" s="222"/>
      <c r="AP1846" s="222"/>
      <c r="AQ1846" s="222"/>
      <c r="AR1846" s="222"/>
      <c r="AS1846" s="222"/>
      <c r="AT1846" s="222"/>
      <c r="AU1846" s="222"/>
    </row>
    <row r="1847" spans="27:47" ht="12.95" customHeight="1">
      <c r="AA1847" s="222"/>
      <c r="AB1847" s="222"/>
      <c r="AC1847" s="222"/>
      <c r="AD1847" s="222"/>
      <c r="AE1847" s="222"/>
      <c r="AG1847" s="293"/>
      <c r="AN1847" s="222"/>
      <c r="AO1847" s="222"/>
      <c r="AP1847" s="222"/>
      <c r="AQ1847" s="222"/>
      <c r="AR1847" s="222"/>
      <c r="AS1847" s="222"/>
      <c r="AT1847" s="222"/>
      <c r="AU1847" s="222"/>
    </row>
    <row r="1848" spans="27:47" ht="12.95" customHeight="1">
      <c r="AA1848" s="222"/>
      <c r="AB1848" s="222"/>
      <c r="AC1848" s="222"/>
      <c r="AD1848" s="222"/>
      <c r="AE1848" s="222"/>
      <c r="AG1848" s="293"/>
      <c r="AN1848" s="222"/>
      <c r="AO1848" s="222"/>
      <c r="AP1848" s="222"/>
      <c r="AQ1848" s="222"/>
      <c r="AR1848" s="222"/>
      <c r="AS1848" s="222"/>
      <c r="AT1848" s="222"/>
      <c r="AU1848" s="222"/>
    </row>
    <row r="1849" spans="27:47" ht="12.95" customHeight="1">
      <c r="AA1849" s="222"/>
      <c r="AB1849" s="222"/>
      <c r="AC1849" s="222"/>
      <c r="AD1849" s="222"/>
      <c r="AE1849" s="222"/>
      <c r="AG1849" s="293"/>
      <c r="AN1849" s="222"/>
      <c r="AO1849" s="222"/>
      <c r="AP1849" s="222"/>
      <c r="AQ1849" s="222"/>
      <c r="AR1849" s="222"/>
      <c r="AS1849" s="222"/>
      <c r="AT1849" s="222"/>
      <c r="AU1849" s="222"/>
    </row>
    <row r="1850" spans="27:47" ht="12.95" customHeight="1">
      <c r="AA1850" s="222"/>
      <c r="AB1850" s="222"/>
      <c r="AC1850" s="222"/>
      <c r="AD1850" s="222"/>
      <c r="AE1850" s="222"/>
      <c r="AG1850" s="293"/>
      <c r="AN1850" s="222"/>
      <c r="AO1850" s="222"/>
      <c r="AP1850" s="222"/>
      <c r="AQ1850" s="222"/>
      <c r="AR1850" s="222"/>
      <c r="AS1850" s="222"/>
      <c r="AT1850" s="222"/>
      <c r="AU1850" s="222"/>
    </row>
    <row r="1851" spans="27:47" ht="12.95" customHeight="1">
      <c r="AA1851" s="222"/>
      <c r="AB1851" s="222"/>
      <c r="AC1851" s="222"/>
      <c r="AD1851" s="222"/>
      <c r="AE1851" s="222"/>
      <c r="AG1851" s="293"/>
      <c r="AN1851" s="222"/>
      <c r="AO1851" s="222"/>
      <c r="AP1851" s="222"/>
      <c r="AQ1851" s="222"/>
      <c r="AR1851" s="222"/>
      <c r="AS1851" s="222"/>
      <c r="AT1851" s="222"/>
      <c r="AU1851" s="222"/>
    </row>
    <row r="1852" spans="27:47" ht="12.95" customHeight="1">
      <c r="AA1852" s="222"/>
      <c r="AB1852" s="222"/>
      <c r="AC1852" s="222"/>
      <c r="AD1852" s="222"/>
      <c r="AE1852" s="222"/>
      <c r="AG1852" s="293"/>
      <c r="AN1852" s="222"/>
      <c r="AO1852" s="222"/>
      <c r="AP1852" s="222"/>
      <c r="AQ1852" s="222"/>
      <c r="AR1852" s="222"/>
      <c r="AS1852" s="222"/>
      <c r="AT1852" s="222"/>
      <c r="AU1852" s="222"/>
    </row>
    <row r="1853" spans="27:47" ht="12.95" customHeight="1">
      <c r="AA1853" s="222"/>
      <c r="AB1853" s="222"/>
      <c r="AC1853" s="222"/>
      <c r="AD1853" s="222"/>
      <c r="AE1853" s="222"/>
      <c r="AG1853" s="293"/>
      <c r="AN1853" s="222"/>
      <c r="AO1853" s="222"/>
      <c r="AP1853" s="222"/>
      <c r="AQ1853" s="222"/>
      <c r="AR1853" s="222"/>
      <c r="AS1853" s="222"/>
      <c r="AT1853" s="222"/>
      <c r="AU1853" s="222"/>
    </row>
    <row r="1854" spans="27:47" ht="12.95" customHeight="1">
      <c r="AA1854" s="222"/>
      <c r="AB1854" s="222"/>
      <c r="AC1854" s="222"/>
      <c r="AD1854" s="222"/>
      <c r="AE1854" s="222"/>
      <c r="AG1854" s="293"/>
      <c r="AN1854" s="222"/>
      <c r="AO1854" s="222"/>
      <c r="AP1854" s="222"/>
      <c r="AQ1854" s="222"/>
      <c r="AR1854" s="222"/>
      <c r="AS1854" s="222"/>
      <c r="AT1854" s="222"/>
      <c r="AU1854" s="222"/>
    </row>
    <row r="1855" spans="27:47" ht="12.95" customHeight="1">
      <c r="AA1855" s="222"/>
      <c r="AB1855" s="222"/>
      <c r="AC1855" s="222"/>
      <c r="AD1855" s="222"/>
      <c r="AE1855" s="222"/>
      <c r="AG1855" s="293"/>
      <c r="AN1855" s="222"/>
      <c r="AO1855" s="222"/>
      <c r="AP1855" s="222"/>
      <c r="AQ1855" s="222"/>
      <c r="AR1855" s="222"/>
      <c r="AS1855" s="222"/>
      <c r="AT1855" s="222"/>
      <c r="AU1855" s="222"/>
    </row>
    <row r="1856" spans="27:47" ht="12.95" customHeight="1">
      <c r="AA1856" s="222"/>
      <c r="AB1856" s="222"/>
      <c r="AC1856" s="222"/>
      <c r="AD1856" s="222"/>
      <c r="AE1856" s="222"/>
      <c r="AG1856" s="293"/>
      <c r="AN1856" s="222"/>
      <c r="AO1856" s="222"/>
      <c r="AP1856" s="222"/>
      <c r="AQ1856" s="222"/>
      <c r="AR1856" s="222"/>
      <c r="AS1856" s="222"/>
      <c r="AT1856" s="222"/>
      <c r="AU1856" s="222"/>
    </row>
    <row r="1857" spans="27:47" ht="12.95" customHeight="1">
      <c r="AA1857" s="222"/>
      <c r="AB1857" s="222"/>
      <c r="AC1857" s="222"/>
      <c r="AD1857" s="222"/>
      <c r="AE1857" s="222"/>
      <c r="AG1857" s="293"/>
      <c r="AN1857" s="222"/>
      <c r="AO1857" s="222"/>
      <c r="AP1857" s="222"/>
      <c r="AQ1857" s="222"/>
      <c r="AR1857" s="222"/>
      <c r="AS1857" s="222"/>
      <c r="AT1857" s="222"/>
      <c r="AU1857" s="222"/>
    </row>
    <row r="1858" spans="27:47" ht="12.95" customHeight="1">
      <c r="AA1858" s="222"/>
      <c r="AB1858" s="222"/>
      <c r="AC1858" s="222"/>
      <c r="AD1858" s="222"/>
      <c r="AE1858" s="222"/>
      <c r="AG1858" s="293"/>
      <c r="AN1858" s="222"/>
      <c r="AO1858" s="222"/>
      <c r="AP1858" s="222"/>
      <c r="AQ1858" s="222"/>
      <c r="AR1858" s="222"/>
      <c r="AS1858" s="222"/>
      <c r="AT1858" s="222"/>
      <c r="AU1858" s="222"/>
    </row>
    <row r="1859" spans="27:47" ht="12.95" customHeight="1">
      <c r="AA1859" s="222"/>
      <c r="AB1859" s="222"/>
      <c r="AC1859" s="222"/>
      <c r="AD1859" s="222"/>
      <c r="AE1859" s="222"/>
      <c r="AG1859" s="293"/>
      <c r="AN1859" s="222"/>
      <c r="AO1859" s="222"/>
      <c r="AP1859" s="222"/>
      <c r="AQ1859" s="222"/>
      <c r="AR1859" s="222"/>
      <c r="AS1859" s="222"/>
      <c r="AT1859" s="222"/>
      <c r="AU1859" s="222"/>
    </row>
    <row r="1860" spans="27:47" ht="12.95" customHeight="1">
      <c r="AA1860" s="222"/>
      <c r="AB1860" s="222"/>
      <c r="AC1860" s="222"/>
      <c r="AD1860" s="222"/>
      <c r="AE1860" s="222"/>
      <c r="AG1860" s="293"/>
      <c r="AN1860" s="222"/>
      <c r="AO1860" s="222"/>
      <c r="AP1860" s="222"/>
      <c r="AQ1860" s="222"/>
      <c r="AR1860" s="222"/>
      <c r="AS1860" s="222"/>
      <c r="AT1860" s="222"/>
      <c r="AU1860" s="222"/>
    </row>
    <row r="1861" spans="27:47" ht="12.95" customHeight="1">
      <c r="AA1861" s="222"/>
      <c r="AB1861" s="222"/>
      <c r="AC1861" s="222"/>
      <c r="AD1861" s="222"/>
      <c r="AE1861" s="222"/>
      <c r="AG1861" s="293"/>
      <c r="AN1861" s="222"/>
      <c r="AO1861" s="222"/>
      <c r="AP1861" s="222"/>
      <c r="AQ1861" s="222"/>
      <c r="AR1861" s="222"/>
      <c r="AS1861" s="222"/>
      <c r="AT1861" s="222"/>
      <c r="AU1861" s="222"/>
    </row>
    <row r="1862" spans="27:47" ht="12.95" customHeight="1">
      <c r="AA1862" s="222"/>
      <c r="AB1862" s="222"/>
      <c r="AC1862" s="222"/>
      <c r="AD1862" s="222"/>
      <c r="AE1862" s="222"/>
      <c r="AG1862" s="293"/>
      <c r="AN1862" s="222"/>
      <c r="AO1862" s="222"/>
      <c r="AP1862" s="222"/>
      <c r="AQ1862" s="222"/>
      <c r="AR1862" s="222"/>
      <c r="AS1862" s="222"/>
      <c r="AT1862" s="222"/>
      <c r="AU1862" s="222"/>
    </row>
    <row r="1863" spans="27:47" ht="12.95" customHeight="1">
      <c r="AA1863" s="222"/>
      <c r="AB1863" s="222"/>
      <c r="AC1863" s="222"/>
      <c r="AD1863" s="222"/>
      <c r="AE1863" s="222"/>
      <c r="AG1863" s="293"/>
      <c r="AN1863" s="222"/>
      <c r="AO1863" s="222"/>
      <c r="AP1863" s="222"/>
      <c r="AQ1863" s="222"/>
      <c r="AR1863" s="222"/>
      <c r="AS1863" s="222"/>
      <c r="AT1863" s="222"/>
      <c r="AU1863" s="222"/>
    </row>
    <row r="1864" spans="27:47" ht="12.95" customHeight="1">
      <c r="AA1864" s="222"/>
      <c r="AB1864" s="222"/>
      <c r="AC1864" s="222"/>
      <c r="AD1864" s="222"/>
      <c r="AE1864" s="222"/>
      <c r="AG1864" s="293"/>
      <c r="AN1864" s="222"/>
      <c r="AO1864" s="222"/>
      <c r="AP1864" s="222"/>
      <c r="AQ1864" s="222"/>
      <c r="AR1864" s="222"/>
      <c r="AS1864" s="222"/>
      <c r="AT1864" s="222"/>
      <c r="AU1864" s="222"/>
    </row>
    <row r="1865" spans="27:47" ht="12.95" customHeight="1">
      <c r="AA1865" s="222"/>
      <c r="AB1865" s="222"/>
      <c r="AC1865" s="222"/>
      <c r="AD1865" s="222"/>
      <c r="AE1865" s="222"/>
      <c r="AG1865" s="293"/>
      <c r="AN1865" s="222"/>
      <c r="AO1865" s="222"/>
      <c r="AP1865" s="222"/>
      <c r="AQ1865" s="222"/>
      <c r="AR1865" s="222"/>
      <c r="AS1865" s="222"/>
      <c r="AT1865" s="222"/>
      <c r="AU1865" s="222"/>
    </row>
    <row r="1866" spans="27:47" ht="12.95" customHeight="1">
      <c r="AA1866" s="222"/>
      <c r="AB1866" s="222"/>
      <c r="AC1866" s="222"/>
      <c r="AD1866" s="222"/>
      <c r="AE1866" s="222"/>
      <c r="AG1866" s="293"/>
      <c r="AN1866" s="222"/>
      <c r="AO1866" s="222"/>
      <c r="AP1866" s="222"/>
      <c r="AQ1866" s="222"/>
      <c r="AR1866" s="222"/>
      <c r="AS1866" s="222"/>
      <c r="AT1866" s="222"/>
      <c r="AU1866" s="222"/>
    </row>
    <row r="1867" spans="27:47" ht="12.95" customHeight="1">
      <c r="AA1867" s="222"/>
      <c r="AB1867" s="222"/>
      <c r="AC1867" s="222"/>
      <c r="AD1867" s="222"/>
      <c r="AE1867" s="222"/>
      <c r="AG1867" s="293"/>
      <c r="AN1867" s="222"/>
      <c r="AO1867" s="222"/>
      <c r="AP1867" s="222"/>
      <c r="AQ1867" s="222"/>
      <c r="AR1867" s="222"/>
      <c r="AS1867" s="222"/>
      <c r="AT1867" s="222"/>
      <c r="AU1867" s="222"/>
    </row>
    <row r="1868" spans="27:47" ht="12.95" customHeight="1">
      <c r="AA1868" s="222"/>
      <c r="AB1868" s="222"/>
      <c r="AC1868" s="222"/>
      <c r="AD1868" s="222"/>
      <c r="AE1868" s="222"/>
      <c r="AG1868" s="293"/>
      <c r="AN1868" s="222"/>
      <c r="AO1868" s="222"/>
      <c r="AP1868" s="222"/>
      <c r="AQ1868" s="222"/>
      <c r="AR1868" s="222"/>
      <c r="AS1868" s="222"/>
      <c r="AT1868" s="222"/>
      <c r="AU1868" s="222"/>
    </row>
    <row r="1869" spans="27:47" ht="12.95" customHeight="1">
      <c r="AA1869" s="222"/>
      <c r="AB1869" s="222"/>
      <c r="AC1869" s="222"/>
      <c r="AD1869" s="222"/>
      <c r="AE1869" s="222"/>
      <c r="AG1869" s="293"/>
      <c r="AN1869" s="222"/>
      <c r="AO1869" s="222"/>
      <c r="AP1869" s="222"/>
      <c r="AQ1869" s="222"/>
      <c r="AR1869" s="222"/>
      <c r="AS1869" s="222"/>
      <c r="AT1869" s="222"/>
      <c r="AU1869" s="222"/>
    </row>
    <row r="1870" spans="27:47" ht="12.95" customHeight="1">
      <c r="AA1870" s="222"/>
      <c r="AB1870" s="222"/>
      <c r="AC1870" s="222"/>
      <c r="AD1870" s="222"/>
      <c r="AE1870" s="222"/>
      <c r="AG1870" s="293"/>
      <c r="AN1870" s="222"/>
      <c r="AO1870" s="222"/>
      <c r="AP1870" s="222"/>
      <c r="AQ1870" s="222"/>
      <c r="AR1870" s="222"/>
      <c r="AS1870" s="222"/>
      <c r="AT1870" s="222"/>
      <c r="AU1870" s="222"/>
    </row>
    <row r="1871" spans="27:47" ht="12.95" customHeight="1">
      <c r="AA1871" s="222"/>
      <c r="AB1871" s="222"/>
      <c r="AC1871" s="222"/>
      <c r="AD1871" s="222"/>
      <c r="AE1871" s="222"/>
      <c r="AG1871" s="293"/>
      <c r="AN1871" s="222"/>
      <c r="AO1871" s="222"/>
      <c r="AP1871" s="222"/>
      <c r="AQ1871" s="222"/>
      <c r="AR1871" s="222"/>
      <c r="AS1871" s="222"/>
      <c r="AT1871" s="222"/>
      <c r="AU1871" s="222"/>
    </row>
    <row r="1872" spans="27:47" ht="12.95" customHeight="1">
      <c r="AA1872" s="222"/>
      <c r="AB1872" s="222"/>
      <c r="AC1872" s="222"/>
      <c r="AD1872" s="222"/>
      <c r="AE1872" s="222"/>
      <c r="AG1872" s="293"/>
      <c r="AN1872" s="222"/>
      <c r="AO1872" s="222"/>
      <c r="AP1872" s="222"/>
      <c r="AQ1872" s="222"/>
      <c r="AR1872" s="222"/>
      <c r="AS1872" s="222"/>
      <c r="AT1872" s="222"/>
      <c r="AU1872" s="222"/>
    </row>
    <row r="1873" spans="27:47" ht="12.95" customHeight="1">
      <c r="AA1873" s="222"/>
      <c r="AB1873" s="222"/>
      <c r="AC1873" s="222"/>
      <c r="AD1873" s="222"/>
      <c r="AE1873" s="222"/>
      <c r="AG1873" s="293"/>
      <c r="AN1873" s="222"/>
      <c r="AO1873" s="222"/>
      <c r="AP1873" s="222"/>
      <c r="AQ1873" s="222"/>
      <c r="AR1873" s="222"/>
      <c r="AS1873" s="222"/>
      <c r="AT1873" s="222"/>
      <c r="AU1873" s="222"/>
    </row>
    <row r="1874" spans="27:47" ht="12.95" customHeight="1">
      <c r="AA1874" s="222"/>
      <c r="AB1874" s="222"/>
      <c r="AC1874" s="222"/>
      <c r="AD1874" s="222"/>
      <c r="AE1874" s="222"/>
      <c r="AG1874" s="293"/>
      <c r="AN1874" s="222"/>
      <c r="AO1874" s="222"/>
      <c r="AP1874" s="222"/>
      <c r="AQ1874" s="222"/>
      <c r="AR1874" s="222"/>
      <c r="AS1874" s="222"/>
      <c r="AT1874" s="222"/>
      <c r="AU1874" s="222"/>
    </row>
    <row r="1875" spans="27:47" ht="12.95" customHeight="1">
      <c r="AA1875" s="222"/>
      <c r="AB1875" s="222"/>
      <c r="AC1875" s="222"/>
      <c r="AD1875" s="222"/>
      <c r="AE1875" s="222"/>
      <c r="AG1875" s="293"/>
      <c r="AN1875" s="222"/>
      <c r="AO1875" s="222"/>
      <c r="AP1875" s="222"/>
      <c r="AQ1875" s="222"/>
      <c r="AR1875" s="222"/>
      <c r="AS1875" s="222"/>
      <c r="AT1875" s="222"/>
      <c r="AU1875" s="222"/>
    </row>
    <row r="1876" spans="27:47" ht="12.95" customHeight="1">
      <c r="AA1876" s="222"/>
      <c r="AB1876" s="222"/>
      <c r="AC1876" s="222"/>
      <c r="AD1876" s="222"/>
      <c r="AE1876" s="222"/>
      <c r="AG1876" s="293"/>
      <c r="AN1876" s="222"/>
      <c r="AO1876" s="222"/>
      <c r="AP1876" s="222"/>
      <c r="AQ1876" s="222"/>
      <c r="AR1876" s="222"/>
      <c r="AS1876" s="222"/>
      <c r="AT1876" s="222"/>
      <c r="AU1876" s="222"/>
    </row>
    <row r="1877" spans="27:47" ht="12.95" customHeight="1">
      <c r="AA1877" s="222"/>
      <c r="AB1877" s="222"/>
      <c r="AC1877" s="222"/>
      <c r="AD1877" s="222"/>
      <c r="AE1877" s="222"/>
      <c r="AG1877" s="293"/>
      <c r="AN1877" s="222"/>
      <c r="AO1877" s="222"/>
      <c r="AP1877" s="222"/>
      <c r="AQ1877" s="222"/>
      <c r="AR1877" s="222"/>
      <c r="AS1877" s="222"/>
      <c r="AT1877" s="222"/>
      <c r="AU1877" s="222"/>
    </row>
    <row r="1878" spans="27:47" ht="12.95" customHeight="1">
      <c r="AA1878" s="222"/>
      <c r="AB1878" s="222"/>
      <c r="AC1878" s="222"/>
      <c r="AD1878" s="222"/>
      <c r="AE1878" s="222"/>
      <c r="AG1878" s="293"/>
      <c r="AN1878" s="222"/>
      <c r="AO1878" s="222"/>
      <c r="AP1878" s="222"/>
      <c r="AQ1878" s="222"/>
      <c r="AR1878" s="222"/>
      <c r="AS1878" s="222"/>
      <c r="AT1878" s="222"/>
      <c r="AU1878" s="222"/>
    </row>
    <row r="1879" spans="27:47" ht="12.95" customHeight="1">
      <c r="AA1879" s="222"/>
      <c r="AB1879" s="222"/>
      <c r="AC1879" s="222"/>
      <c r="AD1879" s="222"/>
      <c r="AE1879" s="222"/>
      <c r="AG1879" s="293"/>
      <c r="AN1879" s="222"/>
      <c r="AO1879" s="222"/>
      <c r="AP1879" s="222"/>
      <c r="AQ1879" s="222"/>
      <c r="AR1879" s="222"/>
      <c r="AS1879" s="222"/>
      <c r="AT1879" s="222"/>
      <c r="AU1879" s="222"/>
    </row>
    <row r="1880" spans="27:47" ht="12.95" customHeight="1">
      <c r="AA1880" s="222"/>
      <c r="AB1880" s="222"/>
      <c r="AC1880" s="222"/>
      <c r="AD1880" s="222"/>
      <c r="AE1880" s="222"/>
      <c r="AG1880" s="293"/>
      <c r="AN1880" s="222"/>
      <c r="AO1880" s="222"/>
      <c r="AP1880" s="222"/>
      <c r="AQ1880" s="222"/>
      <c r="AR1880" s="222"/>
      <c r="AS1880" s="222"/>
      <c r="AT1880" s="222"/>
      <c r="AU1880" s="222"/>
    </row>
    <row r="1881" spans="27:47" ht="12.95" customHeight="1">
      <c r="AA1881" s="222"/>
      <c r="AB1881" s="222"/>
      <c r="AC1881" s="222"/>
      <c r="AD1881" s="222"/>
      <c r="AE1881" s="222"/>
      <c r="AG1881" s="293"/>
      <c r="AN1881" s="222"/>
      <c r="AO1881" s="222"/>
      <c r="AP1881" s="222"/>
      <c r="AQ1881" s="222"/>
      <c r="AR1881" s="222"/>
      <c r="AS1881" s="222"/>
      <c r="AT1881" s="222"/>
      <c r="AU1881" s="222"/>
    </row>
    <row r="1882" spans="27:47" ht="12.95" customHeight="1">
      <c r="AA1882" s="222"/>
      <c r="AB1882" s="222"/>
      <c r="AC1882" s="222"/>
      <c r="AD1882" s="222"/>
      <c r="AE1882" s="222"/>
      <c r="AG1882" s="293"/>
      <c r="AN1882" s="222"/>
      <c r="AO1882" s="222"/>
      <c r="AP1882" s="222"/>
      <c r="AQ1882" s="222"/>
      <c r="AR1882" s="222"/>
      <c r="AS1882" s="222"/>
      <c r="AT1882" s="222"/>
      <c r="AU1882" s="222"/>
    </row>
    <row r="1883" spans="27:47" ht="12.95" customHeight="1">
      <c r="AA1883" s="222"/>
      <c r="AB1883" s="222"/>
      <c r="AC1883" s="222"/>
      <c r="AD1883" s="222"/>
      <c r="AE1883" s="222"/>
      <c r="AG1883" s="293"/>
      <c r="AN1883" s="222"/>
      <c r="AO1883" s="222"/>
      <c r="AP1883" s="222"/>
      <c r="AQ1883" s="222"/>
      <c r="AR1883" s="222"/>
      <c r="AS1883" s="222"/>
      <c r="AT1883" s="222"/>
      <c r="AU1883" s="222"/>
    </row>
    <row r="1884" spans="27:47" ht="12.95" customHeight="1">
      <c r="AA1884" s="222"/>
      <c r="AB1884" s="222"/>
      <c r="AC1884" s="222"/>
      <c r="AD1884" s="222"/>
      <c r="AE1884" s="222"/>
      <c r="AG1884" s="293"/>
      <c r="AN1884" s="222"/>
      <c r="AO1884" s="222"/>
      <c r="AP1884" s="222"/>
      <c r="AQ1884" s="222"/>
      <c r="AR1884" s="222"/>
      <c r="AS1884" s="222"/>
      <c r="AT1884" s="222"/>
      <c r="AU1884" s="222"/>
    </row>
    <row r="1885" spans="27:47" ht="12.95" customHeight="1">
      <c r="AA1885" s="222"/>
      <c r="AB1885" s="222"/>
      <c r="AC1885" s="222"/>
      <c r="AD1885" s="222"/>
      <c r="AE1885" s="222"/>
      <c r="AG1885" s="293"/>
      <c r="AN1885" s="222"/>
      <c r="AO1885" s="222"/>
      <c r="AP1885" s="222"/>
      <c r="AQ1885" s="222"/>
      <c r="AR1885" s="222"/>
      <c r="AS1885" s="222"/>
      <c r="AT1885" s="222"/>
      <c r="AU1885" s="222"/>
    </row>
    <row r="1886" spans="27:47" ht="12.95" customHeight="1">
      <c r="AA1886" s="222"/>
      <c r="AB1886" s="222"/>
      <c r="AC1886" s="222"/>
      <c r="AD1886" s="222"/>
      <c r="AE1886" s="222"/>
      <c r="AG1886" s="293"/>
      <c r="AN1886" s="222"/>
      <c r="AO1886" s="222"/>
      <c r="AP1886" s="222"/>
      <c r="AQ1886" s="222"/>
      <c r="AR1886" s="222"/>
      <c r="AS1886" s="222"/>
      <c r="AT1886" s="222"/>
      <c r="AU1886" s="222"/>
    </row>
    <row r="1887" spans="27:47" ht="12.95" customHeight="1">
      <c r="AA1887" s="222"/>
      <c r="AB1887" s="222"/>
      <c r="AC1887" s="222"/>
      <c r="AD1887" s="222"/>
      <c r="AE1887" s="222"/>
      <c r="AG1887" s="293"/>
      <c r="AN1887" s="222"/>
      <c r="AO1887" s="222"/>
      <c r="AP1887" s="222"/>
      <c r="AQ1887" s="222"/>
      <c r="AR1887" s="222"/>
      <c r="AS1887" s="222"/>
      <c r="AT1887" s="222"/>
      <c r="AU1887" s="222"/>
    </row>
    <row r="1888" spans="27:47" ht="12.95" customHeight="1">
      <c r="AA1888" s="222"/>
      <c r="AB1888" s="222"/>
      <c r="AC1888" s="222"/>
      <c r="AD1888" s="222"/>
      <c r="AE1888" s="222"/>
      <c r="AG1888" s="293"/>
      <c r="AN1888" s="222"/>
      <c r="AO1888" s="222"/>
      <c r="AP1888" s="222"/>
      <c r="AQ1888" s="222"/>
      <c r="AR1888" s="222"/>
      <c r="AS1888" s="222"/>
      <c r="AT1888" s="222"/>
      <c r="AU1888" s="222"/>
    </row>
    <row r="1889" spans="27:48" ht="12.95" customHeight="1">
      <c r="AA1889" s="222"/>
      <c r="AB1889" s="222"/>
      <c r="AC1889" s="222"/>
      <c r="AD1889" s="222"/>
      <c r="AE1889" s="222"/>
      <c r="AG1889" s="293"/>
      <c r="AN1889" s="222"/>
      <c r="AO1889" s="222"/>
      <c r="AP1889" s="222"/>
      <c r="AQ1889" s="222"/>
      <c r="AR1889" s="222"/>
      <c r="AS1889" s="222"/>
      <c r="AT1889" s="222"/>
      <c r="AU1889" s="222"/>
    </row>
    <row r="1890" spans="27:48" ht="12.95" customHeight="1">
      <c r="AA1890" s="222"/>
      <c r="AB1890" s="222"/>
      <c r="AC1890" s="222"/>
      <c r="AD1890" s="222"/>
      <c r="AE1890" s="222"/>
      <c r="AG1890" s="293"/>
      <c r="AN1890" s="222"/>
      <c r="AO1890" s="222"/>
      <c r="AP1890" s="222"/>
      <c r="AQ1890" s="222"/>
      <c r="AR1890" s="222"/>
      <c r="AS1890" s="222"/>
      <c r="AT1890" s="222"/>
      <c r="AU1890" s="222"/>
    </row>
    <row r="1891" spans="27:48" ht="12.95" customHeight="1">
      <c r="AA1891" s="222"/>
      <c r="AB1891" s="222"/>
      <c r="AC1891" s="222"/>
      <c r="AD1891" s="222"/>
      <c r="AE1891" s="222"/>
      <c r="AG1891" s="293"/>
      <c r="AN1891" s="222"/>
      <c r="AO1891" s="222"/>
      <c r="AP1891" s="222"/>
      <c r="AQ1891" s="222"/>
      <c r="AR1891" s="222"/>
      <c r="AS1891" s="222"/>
      <c r="AT1891" s="222"/>
      <c r="AU1891" s="222"/>
    </row>
    <row r="1892" spans="27:48" ht="12.95" customHeight="1">
      <c r="AA1892" s="222"/>
      <c r="AB1892" s="222"/>
      <c r="AC1892" s="222"/>
      <c r="AD1892" s="222"/>
      <c r="AE1892" s="222"/>
      <c r="AG1892" s="293"/>
      <c r="AN1892" s="222"/>
      <c r="AO1892" s="222"/>
      <c r="AP1892" s="222"/>
      <c r="AQ1892" s="222"/>
      <c r="AR1892" s="222"/>
      <c r="AS1892" s="222"/>
      <c r="AT1892" s="222"/>
      <c r="AU1892" s="222"/>
    </row>
    <row r="1893" spans="27:48" ht="12.95" customHeight="1">
      <c r="AA1893" s="222"/>
      <c r="AB1893" s="222"/>
      <c r="AC1893" s="222"/>
      <c r="AD1893" s="222"/>
      <c r="AE1893" s="222"/>
      <c r="AG1893" s="293"/>
      <c r="AN1893" s="222"/>
      <c r="AO1893" s="222"/>
      <c r="AP1893" s="222"/>
      <c r="AQ1893" s="222"/>
      <c r="AR1893" s="222"/>
      <c r="AS1893" s="222"/>
      <c r="AT1893" s="222"/>
      <c r="AU1893" s="222"/>
    </row>
    <row r="1894" spans="27:48" ht="12.95" customHeight="1">
      <c r="AA1894" s="222"/>
      <c r="AB1894" s="222"/>
      <c r="AC1894" s="222"/>
      <c r="AD1894" s="222"/>
      <c r="AE1894" s="222"/>
      <c r="AG1894" s="293"/>
      <c r="AN1894" s="222"/>
      <c r="AO1894" s="222"/>
      <c r="AP1894" s="222"/>
      <c r="AQ1894" s="222"/>
      <c r="AR1894" s="222"/>
      <c r="AS1894" s="222"/>
      <c r="AT1894" s="222"/>
      <c r="AU1894" s="222"/>
    </row>
    <row r="1895" spans="27:48" ht="12.95" customHeight="1">
      <c r="AA1895" s="222"/>
      <c r="AB1895" s="222"/>
      <c r="AC1895" s="222"/>
      <c r="AD1895" s="222"/>
      <c r="AE1895" s="222"/>
      <c r="AG1895" s="293"/>
      <c r="AN1895" s="222"/>
      <c r="AO1895" s="222"/>
      <c r="AP1895" s="222"/>
      <c r="AQ1895" s="222"/>
      <c r="AR1895" s="222"/>
      <c r="AS1895" s="222"/>
      <c r="AT1895" s="222"/>
      <c r="AU1895" s="222"/>
    </row>
    <row r="1896" spans="27:48" ht="12.95" customHeight="1">
      <c r="AA1896" s="222"/>
      <c r="AB1896" s="222"/>
      <c r="AC1896" s="222"/>
      <c r="AD1896" s="222"/>
      <c r="AE1896" s="222"/>
      <c r="AG1896" s="293"/>
      <c r="AN1896" s="222"/>
      <c r="AO1896" s="222"/>
      <c r="AP1896" s="222"/>
      <c r="AQ1896" s="222"/>
      <c r="AR1896" s="222"/>
      <c r="AS1896" s="222"/>
      <c r="AT1896" s="222"/>
      <c r="AU1896" s="222"/>
    </row>
    <row r="1897" spans="27:48" ht="12.95" customHeight="1">
      <c r="AA1897" s="222"/>
      <c r="AB1897" s="222"/>
      <c r="AC1897" s="222"/>
      <c r="AD1897" s="222"/>
      <c r="AE1897" s="222"/>
      <c r="AG1897" s="293"/>
      <c r="AN1897" s="222"/>
      <c r="AO1897" s="222"/>
      <c r="AP1897" s="222"/>
      <c r="AQ1897" s="222"/>
      <c r="AR1897" s="222"/>
      <c r="AS1897" s="222"/>
      <c r="AT1897" s="222"/>
      <c r="AU1897" s="222"/>
    </row>
    <row r="1898" spans="27:48" ht="12.95" customHeight="1">
      <c r="AA1898" s="222"/>
      <c r="AB1898" s="222"/>
      <c r="AC1898" s="222"/>
      <c r="AD1898" s="222"/>
      <c r="AE1898" s="222"/>
      <c r="AG1898" s="293"/>
      <c r="AN1898" s="222"/>
      <c r="AO1898" s="222"/>
      <c r="AP1898" s="222"/>
      <c r="AQ1898" s="222"/>
      <c r="AR1898" s="222"/>
      <c r="AS1898" s="222"/>
      <c r="AT1898" s="222"/>
      <c r="AU1898" s="222"/>
    </row>
    <row r="1899" spans="27:48" ht="12.95" customHeight="1">
      <c r="AA1899" s="222"/>
      <c r="AB1899" s="222"/>
      <c r="AC1899" s="222"/>
      <c r="AD1899" s="222"/>
      <c r="AE1899" s="222"/>
      <c r="AG1899" s="293"/>
      <c r="AN1899" s="222"/>
      <c r="AO1899" s="222"/>
      <c r="AP1899" s="222"/>
      <c r="AQ1899" s="222"/>
      <c r="AR1899" s="222"/>
      <c r="AS1899" s="222"/>
      <c r="AT1899" s="222"/>
      <c r="AU1899" s="222"/>
    </row>
    <row r="1900" spans="27:48" ht="12.95" customHeight="1">
      <c r="AA1900" s="222"/>
      <c r="AB1900" s="222"/>
      <c r="AC1900" s="222"/>
      <c r="AD1900" s="222"/>
      <c r="AE1900" s="222"/>
      <c r="AG1900" s="293"/>
      <c r="AN1900" s="222"/>
      <c r="AO1900" s="222"/>
      <c r="AP1900" s="222"/>
      <c r="AQ1900" s="222"/>
      <c r="AR1900" s="222"/>
      <c r="AS1900" s="222"/>
      <c r="AT1900" s="222"/>
      <c r="AU1900" s="222"/>
    </row>
    <row r="1901" spans="27:48" ht="12.95" customHeight="1">
      <c r="AA1901" s="222"/>
      <c r="AB1901" s="222"/>
      <c r="AC1901" s="222"/>
      <c r="AD1901" s="222"/>
      <c r="AE1901" s="222"/>
      <c r="AG1901" s="293"/>
      <c r="AN1901" s="222"/>
      <c r="AO1901" s="222"/>
      <c r="AP1901" s="222"/>
      <c r="AQ1901" s="222"/>
      <c r="AR1901" s="222"/>
      <c r="AS1901" s="222"/>
      <c r="AT1901" s="222"/>
      <c r="AU1901" s="222"/>
    </row>
    <row r="1902" spans="27:48" ht="12.95" customHeight="1">
      <c r="AA1902" s="222"/>
      <c r="AB1902" s="222"/>
      <c r="AC1902" s="222"/>
      <c r="AD1902" s="222"/>
      <c r="AE1902" s="222"/>
      <c r="AG1902" s="293"/>
      <c r="AN1902" s="222"/>
      <c r="AO1902" s="222"/>
      <c r="AP1902" s="222"/>
      <c r="AQ1902" s="222"/>
      <c r="AR1902" s="222"/>
      <c r="AS1902" s="222"/>
      <c r="AT1902" s="222"/>
      <c r="AU1902" s="222"/>
    </row>
    <row r="1903" spans="27:48" ht="12.95" customHeight="1">
      <c r="AA1903" s="222"/>
      <c r="AB1903" s="222"/>
      <c r="AC1903" s="222"/>
      <c r="AD1903" s="222"/>
      <c r="AE1903" s="222"/>
      <c r="AG1903" s="293"/>
      <c r="AN1903" s="222"/>
      <c r="AO1903" s="222"/>
      <c r="AP1903" s="222"/>
      <c r="AQ1903" s="222"/>
      <c r="AR1903" s="222"/>
      <c r="AS1903" s="222"/>
      <c r="AT1903" s="222"/>
      <c r="AU1903" s="222"/>
      <c r="AV1903" s="222"/>
    </row>
    <row r="1904" spans="27:48" ht="12.95" customHeight="1">
      <c r="AA1904" s="222"/>
      <c r="AB1904" s="222"/>
      <c r="AC1904" s="222"/>
      <c r="AD1904" s="222"/>
      <c r="AE1904" s="222"/>
      <c r="AG1904" s="293"/>
      <c r="AN1904" s="222"/>
      <c r="AO1904" s="222"/>
      <c r="AP1904" s="222"/>
      <c r="AQ1904" s="222"/>
      <c r="AR1904" s="222"/>
      <c r="AS1904" s="222"/>
      <c r="AT1904" s="222"/>
      <c r="AU1904" s="222"/>
    </row>
    <row r="1905" spans="27:48" ht="12.95" customHeight="1">
      <c r="AA1905" s="222"/>
      <c r="AB1905" s="222"/>
      <c r="AC1905" s="222"/>
      <c r="AD1905" s="222"/>
      <c r="AE1905" s="222"/>
      <c r="AG1905" s="293"/>
      <c r="AN1905" s="222"/>
      <c r="AO1905" s="222"/>
      <c r="AP1905" s="222"/>
      <c r="AQ1905" s="222"/>
      <c r="AR1905" s="222"/>
      <c r="AS1905" s="222"/>
      <c r="AT1905" s="222"/>
      <c r="AU1905" s="222"/>
    </row>
    <row r="1906" spans="27:48" ht="12.95" customHeight="1">
      <c r="AA1906" s="222"/>
      <c r="AB1906" s="222"/>
      <c r="AC1906" s="222"/>
      <c r="AD1906" s="222"/>
      <c r="AE1906" s="222"/>
      <c r="AG1906" s="293"/>
      <c r="AN1906" s="222"/>
      <c r="AO1906" s="222"/>
      <c r="AP1906" s="222"/>
      <c r="AQ1906" s="222"/>
      <c r="AR1906" s="222"/>
      <c r="AS1906" s="222"/>
      <c r="AT1906" s="222"/>
      <c r="AU1906" s="222"/>
    </row>
    <row r="1907" spans="27:48" ht="12.95" customHeight="1">
      <c r="AA1907" s="222"/>
      <c r="AB1907" s="222"/>
      <c r="AC1907" s="222"/>
      <c r="AD1907" s="222"/>
      <c r="AE1907" s="222"/>
      <c r="AG1907" s="293"/>
      <c r="AN1907" s="222"/>
      <c r="AO1907" s="222"/>
      <c r="AP1907" s="222"/>
      <c r="AQ1907" s="222"/>
      <c r="AR1907" s="222"/>
      <c r="AS1907" s="222"/>
      <c r="AT1907" s="222"/>
      <c r="AU1907" s="222"/>
      <c r="AV1907" s="222"/>
    </row>
    <row r="1908" spans="27:48" ht="12.95" customHeight="1">
      <c r="AA1908" s="222"/>
      <c r="AB1908" s="222"/>
      <c r="AC1908" s="222"/>
      <c r="AD1908" s="222"/>
      <c r="AE1908" s="222"/>
      <c r="AG1908" s="293"/>
      <c r="AN1908" s="222"/>
      <c r="AO1908" s="222"/>
      <c r="AP1908" s="222"/>
      <c r="AQ1908" s="222"/>
      <c r="AR1908" s="222"/>
      <c r="AS1908" s="222"/>
      <c r="AT1908" s="222"/>
      <c r="AU1908" s="222"/>
    </row>
    <row r="1909" spans="27:48" ht="12.95" customHeight="1">
      <c r="AA1909" s="222"/>
      <c r="AB1909" s="222"/>
      <c r="AC1909" s="222"/>
      <c r="AD1909" s="222"/>
      <c r="AE1909" s="222"/>
      <c r="AG1909" s="293"/>
      <c r="AN1909" s="222"/>
      <c r="AO1909" s="222"/>
      <c r="AP1909" s="222"/>
      <c r="AQ1909" s="222"/>
      <c r="AR1909" s="222"/>
      <c r="AS1909" s="222"/>
      <c r="AT1909" s="222"/>
      <c r="AU1909" s="222"/>
    </row>
    <row r="1910" spans="27:48" ht="12.95" customHeight="1">
      <c r="AA1910" s="222"/>
      <c r="AB1910" s="222"/>
      <c r="AC1910" s="222"/>
      <c r="AD1910" s="222"/>
      <c r="AE1910" s="222"/>
      <c r="AG1910" s="293"/>
      <c r="AN1910" s="222"/>
      <c r="AO1910" s="222"/>
      <c r="AP1910" s="222"/>
      <c r="AQ1910" s="222"/>
      <c r="AR1910" s="222"/>
      <c r="AS1910" s="222"/>
      <c r="AT1910" s="222"/>
      <c r="AU1910" s="222"/>
      <c r="AV1910" s="222"/>
    </row>
    <row r="1911" spans="27:48" ht="12.95" customHeight="1">
      <c r="AA1911" s="222"/>
      <c r="AB1911" s="222"/>
      <c r="AC1911" s="222"/>
      <c r="AD1911" s="222"/>
      <c r="AE1911" s="222"/>
      <c r="AG1911" s="293"/>
      <c r="AN1911" s="222"/>
      <c r="AO1911" s="222"/>
      <c r="AP1911" s="222"/>
      <c r="AQ1911" s="222"/>
      <c r="AR1911" s="222"/>
      <c r="AS1911" s="222"/>
      <c r="AT1911" s="222"/>
      <c r="AU1911" s="222"/>
    </row>
    <row r="1912" spans="27:48" ht="12.95" customHeight="1">
      <c r="AA1912" s="222"/>
      <c r="AB1912" s="222"/>
      <c r="AC1912" s="222"/>
      <c r="AD1912" s="222"/>
      <c r="AE1912" s="222"/>
      <c r="AG1912" s="293"/>
      <c r="AN1912" s="222"/>
      <c r="AO1912" s="222"/>
      <c r="AP1912" s="222"/>
      <c r="AQ1912" s="222"/>
      <c r="AR1912" s="222"/>
      <c r="AS1912" s="222"/>
      <c r="AT1912" s="222"/>
      <c r="AU1912" s="222"/>
    </row>
    <row r="1913" spans="27:48" ht="12.95" customHeight="1">
      <c r="AA1913" s="222"/>
      <c r="AB1913" s="222"/>
      <c r="AC1913" s="222"/>
      <c r="AD1913" s="222"/>
      <c r="AE1913" s="222"/>
      <c r="AG1913" s="293"/>
      <c r="AN1913" s="222"/>
      <c r="AO1913" s="222"/>
      <c r="AP1913" s="222"/>
      <c r="AQ1913" s="222"/>
      <c r="AR1913" s="222"/>
      <c r="AS1913" s="222"/>
      <c r="AT1913" s="222"/>
      <c r="AU1913" s="222"/>
    </row>
    <row r="1914" spans="27:48" ht="12.95" customHeight="1">
      <c r="AA1914" s="222"/>
      <c r="AB1914" s="222"/>
      <c r="AC1914" s="222"/>
      <c r="AD1914" s="222"/>
      <c r="AE1914" s="222"/>
      <c r="AG1914" s="293"/>
      <c r="AN1914" s="222"/>
      <c r="AO1914" s="222"/>
      <c r="AP1914" s="222"/>
      <c r="AQ1914" s="222"/>
      <c r="AR1914" s="222"/>
      <c r="AS1914" s="222"/>
      <c r="AT1914" s="222"/>
      <c r="AU1914" s="222"/>
    </row>
    <row r="1915" spans="27:48" ht="12.95" customHeight="1">
      <c r="AA1915" s="222"/>
      <c r="AB1915" s="222"/>
      <c r="AC1915" s="222"/>
      <c r="AD1915" s="222"/>
      <c r="AE1915" s="222"/>
      <c r="AG1915" s="293"/>
      <c r="AN1915" s="222"/>
      <c r="AO1915" s="222"/>
      <c r="AP1915" s="222"/>
      <c r="AQ1915" s="222"/>
      <c r="AR1915" s="222"/>
      <c r="AS1915" s="222"/>
      <c r="AT1915" s="222"/>
      <c r="AU1915" s="222"/>
    </row>
    <row r="1916" spans="27:48" ht="12.95" customHeight="1">
      <c r="AA1916" s="222"/>
      <c r="AB1916" s="222"/>
      <c r="AC1916" s="222"/>
      <c r="AD1916" s="222"/>
      <c r="AE1916" s="222"/>
      <c r="AG1916" s="293"/>
      <c r="AN1916" s="222"/>
      <c r="AO1916" s="222"/>
      <c r="AP1916" s="222"/>
      <c r="AQ1916" s="222"/>
      <c r="AR1916" s="222"/>
      <c r="AS1916" s="222"/>
      <c r="AT1916" s="222"/>
      <c r="AU1916" s="222"/>
    </row>
    <row r="1917" spans="27:48" ht="12.95" customHeight="1">
      <c r="AA1917" s="222"/>
      <c r="AB1917" s="222"/>
      <c r="AC1917" s="222"/>
      <c r="AD1917" s="222"/>
      <c r="AE1917" s="222"/>
      <c r="AG1917" s="293"/>
      <c r="AN1917" s="222"/>
      <c r="AO1917" s="222"/>
      <c r="AP1917" s="222"/>
      <c r="AQ1917" s="222"/>
      <c r="AR1917" s="222"/>
      <c r="AS1917" s="222"/>
      <c r="AT1917" s="222"/>
      <c r="AU1917" s="222"/>
    </row>
    <row r="1918" spans="27:48" ht="12.95" customHeight="1">
      <c r="AA1918" s="222"/>
      <c r="AB1918" s="222"/>
      <c r="AC1918" s="222"/>
      <c r="AD1918" s="222"/>
      <c r="AE1918" s="222"/>
      <c r="AG1918" s="293"/>
      <c r="AN1918" s="222"/>
      <c r="AO1918" s="222"/>
      <c r="AP1918" s="222"/>
      <c r="AQ1918" s="222"/>
      <c r="AR1918" s="222"/>
      <c r="AS1918" s="222"/>
      <c r="AT1918" s="222"/>
      <c r="AU1918" s="222"/>
    </row>
    <row r="1919" spans="27:48" ht="12.95" customHeight="1">
      <c r="AA1919" s="222"/>
      <c r="AB1919" s="222"/>
      <c r="AC1919" s="222"/>
      <c r="AD1919" s="222"/>
      <c r="AE1919" s="222"/>
      <c r="AG1919" s="293"/>
      <c r="AN1919" s="222"/>
      <c r="AO1919" s="222"/>
      <c r="AP1919" s="222"/>
      <c r="AQ1919" s="222"/>
      <c r="AR1919" s="222"/>
      <c r="AS1919" s="222"/>
      <c r="AT1919" s="222"/>
      <c r="AU1919" s="222"/>
    </row>
    <row r="1920" spans="27:48" ht="12.95" customHeight="1">
      <c r="AA1920" s="222"/>
      <c r="AB1920" s="222"/>
      <c r="AC1920" s="222"/>
      <c r="AD1920" s="222"/>
      <c r="AE1920" s="222"/>
      <c r="AG1920" s="293"/>
      <c r="AN1920" s="222"/>
      <c r="AO1920" s="222"/>
      <c r="AP1920" s="222"/>
      <c r="AQ1920" s="222"/>
      <c r="AR1920" s="222"/>
      <c r="AS1920" s="222"/>
      <c r="AT1920" s="222"/>
      <c r="AU1920" s="222"/>
    </row>
    <row r="1921" spans="27:47" ht="12.95" customHeight="1">
      <c r="AA1921" s="222"/>
      <c r="AB1921" s="222"/>
      <c r="AC1921" s="222"/>
      <c r="AD1921" s="222"/>
      <c r="AE1921" s="222"/>
      <c r="AG1921" s="293"/>
      <c r="AN1921" s="222"/>
      <c r="AO1921" s="222"/>
      <c r="AP1921" s="222"/>
      <c r="AQ1921" s="222"/>
      <c r="AR1921" s="222"/>
      <c r="AS1921" s="222"/>
      <c r="AT1921" s="222"/>
      <c r="AU1921" s="222"/>
    </row>
    <row r="1922" spans="27:47" ht="12.95" customHeight="1">
      <c r="AA1922" s="222"/>
      <c r="AB1922" s="222"/>
      <c r="AC1922" s="222"/>
      <c r="AD1922" s="222"/>
      <c r="AE1922" s="222"/>
      <c r="AG1922" s="293"/>
      <c r="AN1922" s="222"/>
      <c r="AO1922" s="222"/>
      <c r="AP1922" s="222"/>
      <c r="AQ1922" s="222"/>
      <c r="AR1922" s="222"/>
      <c r="AS1922" s="222"/>
      <c r="AT1922" s="222"/>
      <c r="AU1922" s="222"/>
    </row>
    <row r="1923" spans="27:47" ht="12.95" customHeight="1">
      <c r="AA1923" s="222"/>
      <c r="AB1923" s="222"/>
      <c r="AC1923" s="222"/>
      <c r="AD1923" s="222"/>
      <c r="AE1923" s="222"/>
      <c r="AG1923" s="293"/>
      <c r="AN1923" s="222"/>
      <c r="AO1923" s="222"/>
      <c r="AP1923" s="222"/>
      <c r="AQ1923" s="222"/>
      <c r="AR1923" s="222"/>
      <c r="AS1923" s="222"/>
      <c r="AT1923" s="222"/>
      <c r="AU1923" s="222"/>
    </row>
    <row r="1924" spans="27:47" ht="12.95" customHeight="1">
      <c r="AA1924" s="222"/>
      <c r="AB1924" s="222"/>
      <c r="AC1924" s="222"/>
      <c r="AD1924" s="222"/>
      <c r="AE1924" s="222"/>
      <c r="AG1924" s="293"/>
      <c r="AN1924" s="222"/>
      <c r="AO1924" s="222"/>
      <c r="AP1924" s="222"/>
      <c r="AQ1924" s="222"/>
      <c r="AR1924" s="222"/>
      <c r="AS1924" s="222"/>
      <c r="AT1924" s="222"/>
      <c r="AU1924" s="222"/>
    </row>
    <row r="1925" spans="27:47" ht="12.95" customHeight="1">
      <c r="AA1925" s="222"/>
      <c r="AB1925" s="222"/>
      <c r="AC1925" s="222"/>
      <c r="AD1925" s="222"/>
      <c r="AE1925" s="222"/>
      <c r="AG1925" s="293"/>
      <c r="AN1925" s="222"/>
      <c r="AO1925" s="222"/>
      <c r="AP1925" s="222"/>
      <c r="AQ1925" s="222"/>
      <c r="AR1925" s="222"/>
      <c r="AS1925" s="222"/>
      <c r="AT1925" s="222"/>
      <c r="AU1925" s="222"/>
    </row>
    <row r="1926" spans="27:47" ht="12.95" customHeight="1">
      <c r="AA1926" s="222"/>
      <c r="AB1926" s="222"/>
      <c r="AC1926" s="222"/>
      <c r="AD1926" s="222"/>
      <c r="AE1926" s="222"/>
      <c r="AG1926" s="293"/>
      <c r="AN1926" s="222"/>
      <c r="AO1926" s="222"/>
      <c r="AP1926" s="222"/>
      <c r="AQ1926" s="222"/>
      <c r="AR1926" s="222"/>
      <c r="AS1926" s="222"/>
      <c r="AT1926" s="222"/>
      <c r="AU1926" s="222"/>
    </row>
    <row r="1927" spans="27:47" ht="12.95" customHeight="1">
      <c r="AA1927" s="222"/>
      <c r="AB1927" s="222"/>
      <c r="AC1927" s="222"/>
      <c r="AD1927" s="222"/>
      <c r="AE1927" s="222"/>
      <c r="AG1927" s="293"/>
      <c r="AN1927" s="222"/>
      <c r="AO1927" s="222"/>
      <c r="AP1927" s="222"/>
      <c r="AQ1927" s="222"/>
      <c r="AR1927" s="222"/>
      <c r="AS1927" s="222"/>
      <c r="AT1927" s="222"/>
      <c r="AU1927" s="222"/>
    </row>
    <row r="1928" spans="27:47" ht="12.95" customHeight="1">
      <c r="AA1928" s="222"/>
      <c r="AB1928" s="222"/>
      <c r="AC1928" s="222"/>
      <c r="AD1928" s="222"/>
      <c r="AE1928" s="222"/>
      <c r="AG1928" s="293"/>
      <c r="AN1928" s="222"/>
      <c r="AO1928" s="222"/>
      <c r="AP1928" s="222"/>
      <c r="AQ1928" s="222"/>
      <c r="AR1928" s="222"/>
      <c r="AS1928" s="222"/>
      <c r="AT1928" s="222"/>
      <c r="AU1928" s="222"/>
    </row>
    <row r="1929" spans="27:47" ht="12.95" customHeight="1">
      <c r="AA1929" s="222"/>
      <c r="AB1929" s="222"/>
      <c r="AC1929" s="222"/>
      <c r="AD1929" s="222"/>
      <c r="AE1929" s="222"/>
      <c r="AG1929" s="293"/>
      <c r="AN1929" s="222"/>
      <c r="AO1929" s="222"/>
      <c r="AP1929" s="222"/>
      <c r="AQ1929" s="222"/>
      <c r="AR1929" s="222"/>
      <c r="AS1929" s="222"/>
      <c r="AT1929" s="222"/>
      <c r="AU1929" s="222"/>
    </row>
    <row r="1930" spans="27:47" ht="12.95" customHeight="1">
      <c r="AA1930" s="222"/>
      <c r="AB1930" s="222"/>
      <c r="AC1930" s="222"/>
      <c r="AD1930" s="222"/>
      <c r="AE1930" s="222"/>
      <c r="AG1930" s="293"/>
      <c r="AN1930" s="222"/>
      <c r="AO1930" s="222"/>
      <c r="AP1930" s="222"/>
      <c r="AQ1930" s="222"/>
      <c r="AR1930" s="222"/>
      <c r="AS1930" s="222"/>
      <c r="AT1930" s="222"/>
      <c r="AU1930" s="222"/>
    </row>
    <row r="1931" spans="27:47" ht="12.95" customHeight="1">
      <c r="AA1931" s="222"/>
      <c r="AB1931" s="222"/>
      <c r="AC1931" s="222"/>
      <c r="AD1931" s="222"/>
      <c r="AE1931" s="222"/>
      <c r="AG1931" s="293"/>
      <c r="AN1931" s="222"/>
      <c r="AO1931" s="222"/>
      <c r="AP1931" s="222"/>
      <c r="AQ1931" s="222"/>
      <c r="AR1931" s="222"/>
      <c r="AS1931" s="222"/>
      <c r="AT1931" s="222"/>
      <c r="AU1931" s="222"/>
    </row>
    <row r="1932" spans="27:47" ht="12.95" customHeight="1">
      <c r="AA1932" s="222"/>
      <c r="AB1932" s="222"/>
      <c r="AC1932" s="222"/>
      <c r="AD1932" s="222"/>
      <c r="AE1932" s="222"/>
      <c r="AG1932" s="293"/>
      <c r="AN1932" s="222"/>
      <c r="AO1932" s="222"/>
      <c r="AP1932" s="222"/>
      <c r="AQ1932" s="222"/>
      <c r="AR1932" s="222"/>
      <c r="AS1932" s="222"/>
      <c r="AT1932" s="222"/>
      <c r="AU1932" s="222"/>
    </row>
    <row r="1933" spans="27:47" ht="12.95" customHeight="1">
      <c r="AA1933" s="222"/>
      <c r="AB1933" s="222"/>
      <c r="AC1933" s="222"/>
      <c r="AD1933" s="222"/>
      <c r="AE1933" s="222"/>
      <c r="AG1933" s="293"/>
      <c r="AN1933" s="222"/>
      <c r="AO1933" s="222"/>
      <c r="AP1933" s="222"/>
      <c r="AQ1933" s="222"/>
      <c r="AR1933" s="222"/>
      <c r="AS1933" s="222"/>
      <c r="AT1933" s="222"/>
      <c r="AU1933" s="222"/>
    </row>
    <row r="1934" spans="27:47" ht="12.95" customHeight="1">
      <c r="AA1934" s="222"/>
      <c r="AB1934" s="222"/>
      <c r="AC1934" s="222"/>
      <c r="AD1934" s="222"/>
      <c r="AE1934" s="222"/>
      <c r="AG1934" s="293"/>
      <c r="AN1934" s="222"/>
      <c r="AO1934" s="222"/>
      <c r="AP1934" s="222"/>
      <c r="AQ1934" s="222"/>
      <c r="AR1934" s="222"/>
      <c r="AS1934" s="222"/>
      <c r="AT1934" s="222"/>
      <c r="AU1934" s="222"/>
    </row>
    <row r="1935" spans="27:47" ht="12.95" customHeight="1">
      <c r="AA1935" s="222"/>
      <c r="AB1935" s="222"/>
      <c r="AC1935" s="222"/>
      <c r="AD1935" s="222"/>
      <c r="AE1935" s="222"/>
      <c r="AG1935" s="293"/>
      <c r="AN1935" s="222"/>
      <c r="AO1935" s="222"/>
      <c r="AP1935" s="222"/>
      <c r="AQ1935" s="222"/>
      <c r="AR1935" s="222"/>
      <c r="AS1935" s="222"/>
      <c r="AT1935" s="222"/>
      <c r="AU1935" s="222"/>
    </row>
    <row r="1936" spans="27:47" ht="12.95" customHeight="1">
      <c r="AA1936" s="222"/>
      <c r="AB1936" s="222"/>
      <c r="AC1936" s="222"/>
      <c r="AD1936" s="222"/>
      <c r="AE1936" s="222"/>
      <c r="AG1936" s="293"/>
      <c r="AN1936" s="222"/>
      <c r="AO1936" s="222"/>
      <c r="AP1936" s="222"/>
      <c r="AQ1936" s="222"/>
      <c r="AR1936" s="222"/>
      <c r="AS1936" s="222"/>
      <c r="AT1936" s="222"/>
      <c r="AU1936" s="222"/>
    </row>
    <row r="1937" spans="27:47" ht="12.95" customHeight="1">
      <c r="AA1937" s="222"/>
      <c r="AB1937" s="222"/>
      <c r="AC1937" s="222"/>
      <c r="AD1937" s="222"/>
      <c r="AE1937" s="222"/>
      <c r="AG1937" s="293"/>
      <c r="AN1937" s="222"/>
      <c r="AO1937" s="222"/>
      <c r="AP1937" s="222"/>
      <c r="AQ1937" s="222"/>
      <c r="AR1937" s="222"/>
      <c r="AS1937" s="222"/>
      <c r="AT1937" s="222"/>
      <c r="AU1937" s="222"/>
    </row>
    <row r="1938" spans="27:47" ht="12.95" customHeight="1">
      <c r="AA1938" s="222"/>
      <c r="AB1938" s="222"/>
      <c r="AC1938" s="222"/>
      <c r="AD1938" s="222"/>
      <c r="AE1938" s="222"/>
      <c r="AG1938" s="293"/>
      <c r="AN1938" s="222"/>
      <c r="AO1938" s="222"/>
      <c r="AP1938" s="222"/>
      <c r="AQ1938" s="222"/>
      <c r="AR1938" s="222"/>
      <c r="AS1938" s="222"/>
      <c r="AT1938" s="222"/>
      <c r="AU1938" s="222"/>
    </row>
    <row r="1939" spans="27:47" ht="12.95" customHeight="1">
      <c r="AA1939" s="222"/>
      <c r="AB1939" s="222"/>
      <c r="AC1939" s="222"/>
      <c r="AD1939" s="222"/>
      <c r="AE1939" s="222"/>
      <c r="AG1939" s="293"/>
      <c r="AN1939" s="222"/>
      <c r="AO1939" s="222"/>
      <c r="AP1939" s="222"/>
      <c r="AQ1939" s="222"/>
      <c r="AR1939" s="222"/>
      <c r="AS1939" s="222"/>
      <c r="AT1939" s="222"/>
      <c r="AU1939" s="222"/>
    </row>
    <row r="1940" spans="27:47" ht="12.95" customHeight="1">
      <c r="AA1940" s="222"/>
      <c r="AB1940" s="222"/>
      <c r="AC1940" s="222"/>
      <c r="AD1940" s="222"/>
      <c r="AE1940" s="222"/>
      <c r="AG1940" s="293"/>
      <c r="AN1940" s="222"/>
      <c r="AO1940" s="222"/>
      <c r="AP1940" s="222"/>
      <c r="AQ1940" s="222"/>
      <c r="AR1940" s="222"/>
      <c r="AS1940" s="222"/>
      <c r="AT1940" s="222"/>
      <c r="AU1940" s="222"/>
    </row>
    <row r="1941" spans="27:47" ht="12.95" customHeight="1">
      <c r="AA1941" s="222"/>
      <c r="AB1941" s="222"/>
      <c r="AC1941" s="222"/>
      <c r="AD1941" s="222"/>
      <c r="AE1941" s="222"/>
      <c r="AG1941" s="293"/>
      <c r="AN1941" s="222"/>
      <c r="AO1941" s="222"/>
      <c r="AP1941" s="222"/>
      <c r="AQ1941" s="222"/>
      <c r="AR1941" s="222"/>
      <c r="AS1941" s="222"/>
      <c r="AT1941" s="222"/>
      <c r="AU1941" s="222"/>
    </row>
    <row r="1942" spans="27:47" ht="12.95" customHeight="1">
      <c r="AA1942" s="222"/>
      <c r="AB1942" s="222"/>
      <c r="AC1942" s="222"/>
      <c r="AD1942" s="222"/>
      <c r="AE1942" s="222"/>
      <c r="AG1942" s="293"/>
      <c r="AN1942" s="222"/>
      <c r="AO1942" s="222"/>
      <c r="AP1942" s="222"/>
      <c r="AQ1942" s="222"/>
      <c r="AR1942" s="222"/>
      <c r="AS1942" s="222"/>
      <c r="AT1942" s="222"/>
      <c r="AU1942" s="222"/>
    </row>
    <row r="1943" spans="27:47" ht="12.95" customHeight="1">
      <c r="AA1943" s="222"/>
      <c r="AB1943" s="222"/>
      <c r="AC1943" s="222"/>
      <c r="AD1943" s="222"/>
      <c r="AE1943" s="222"/>
      <c r="AG1943" s="293"/>
      <c r="AN1943" s="222"/>
      <c r="AO1943" s="222"/>
      <c r="AP1943" s="222"/>
      <c r="AQ1943" s="222"/>
      <c r="AR1943" s="222"/>
      <c r="AS1943" s="222"/>
      <c r="AT1943" s="222"/>
      <c r="AU1943" s="222"/>
    </row>
    <row r="1944" spans="27:47" ht="12.95" customHeight="1">
      <c r="AA1944" s="222"/>
      <c r="AB1944" s="222"/>
      <c r="AC1944" s="222"/>
      <c r="AD1944" s="222"/>
      <c r="AE1944" s="222"/>
      <c r="AG1944" s="293"/>
      <c r="AN1944" s="222"/>
      <c r="AO1944" s="222"/>
      <c r="AP1944" s="222"/>
      <c r="AQ1944" s="222"/>
      <c r="AR1944" s="222"/>
      <c r="AS1944" s="222"/>
      <c r="AT1944" s="222"/>
      <c r="AU1944" s="222"/>
    </row>
    <row r="1945" spans="27:47" ht="12.95" customHeight="1">
      <c r="AA1945" s="222"/>
      <c r="AB1945" s="222"/>
      <c r="AC1945" s="222"/>
      <c r="AD1945" s="222"/>
      <c r="AE1945" s="222"/>
      <c r="AG1945" s="293"/>
      <c r="AN1945" s="222"/>
      <c r="AO1945" s="222"/>
      <c r="AP1945" s="222"/>
      <c r="AQ1945" s="222"/>
      <c r="AR1945" s="222"/>
      <c r="AS1945" s="222"/>
      <c r="AT1945" s="222"/>
      <c r="AU1945" s="222"/>
    </row>
    <row r="1946" spans="27:47" ht="12.95" customHeight="1">
      <c r="AA1946" s="222"/>
      <c r="AB1946" s="222"/>
      <c r="AC1946" s="222"/>
      <c r="AD1946" s="222"/>
      <c r="AE1946" s="222"/>
      <c r="AG1946" s="293"/>
      <c r="AN1946" s="222"/>
      <c r="AO1946" s="222"/>
      <c r="AP1946" s="222"/>
      <c r="AQ1946" s="222"/>
      <c r="AR1946" s="222"/>
      <c r="AS1946" s="222"/>
      <c r="AT1946" s="222"/>
      <c r="AU1946" s="222"/>
    </row>
    <row r="1947" spans="27:47" ht="12.95" customHeight="1">
      <c r="AA1947" s="222"/>
      <c r="AB1947" s="222"/>
      <c r="AC1947" s="222"/>
      <c r="AD1947" s="222"/>
      <c r="AE1947" s="222"/>
      <c r="AG1947" s="293"/>
      <c r="AN1947" s="222"/>
      <c r="AO1947" s="222"/>
      <c r="AP1947" s="222"/>
      <c r="AQ1947" s="222"/>
      <c r="AR1947" s="222"/>
      <c r="AS1947" s="222"/>
      <c r="AT1947" s="222"/>
      <c r="AU1947" s="222"/>
    </row>
    <row r="1948" spans="27:47" ht="12.95" customHeight="1">
      <c r="AA1948" s="222"/>
      <c r="AB1948" s="222"/>
      <c r="AC1948" s="222"/>
      <c r="AD1948" s="222"/>
      <c r="AE1948" s="222"/>
      <c r="AG1948" s="293"/>
      <c r="AN1948" s="222"/>
      <c r="AO1948" s="222"/>
      <c r="AP1948" s="222"/>
      <c r="AQ1948" s="222"/>
      <c r="AR1948" s="222"/>
      <c r="AS1948" s="222"/>
      <c r="AT1948" s="222"/>
      <c r="AU1948" s="222"/>
    </row>
    <row r="1949" spans="27:47" ht="12.95" customHeight="1">
      <c r="AA1949" s="222"/>
      <c r="AB1949" s="222"/>
      <c r="AC1949" s="222"/>
      <c r="AD1949" s="222"/>
      <c r="AE1949" s="222"/>
      <c r="AG1949" s="293"/>
      <c r="AN1949" s="222"/>
      <c r="AO1949" s="222"/>
      <c r="AP1949" s="222"/>
      <c r="AQ1949" s="222"/>
      <c r="AR1949" s="222"/>
      <c r="AS1949" s="222"/>
      <c r="AT1949" s="222"/>
      <c r="AU1949" s="222"/>
    </row>
    <row r="1950" spans="27:47" ht="12.95" customHeight="1">
      <c r="AA1950" s="222"/>
      <c r="AB1950" s="222"/>
      <c r="AC1950" s="222"/>
      <c r="AD1950" s="222"/>
      <c r="AE1950" s="222"/>
      <c r="AG1950" s="293"/>
      <c r="AN1950" s="222"/>
      <c r="AO1950" s="222"/>
      <c r="AP1950" s="222"/>
      <c r="AQ1950" s="222"/>
      <c r="AR1950" s="222"/>
      <c r="AS1950" s="222"/>
      <c r="AT1950" s="222"/>
      <c r="AU1950" s="222"/>
    </row>
    <row r="1951" spans="27:47" ht="12.95" customHeight="1">
      <c r="AA1951" s="222"/>
      <c r="AB1951" s="222"/>
      <c r="AC1951" s="222"/>
      <c r="AD1951" s="222"/>
      <c r="AE1951" s="222"/>
      <c r="AG1951" s="293"/>
      <c r="AN1951" s="222"/>
      <c r="AO1951" s="222"/>
      <c r="AP1951" s="222"/>
      <c r="AQ1951" s="222"/>
      <c r="AR1951" s="222"/>
      <c r="AS1951" s="222"/>
      <c r="AT1951" s="222"/>
      <c r="AU1951" s="222"/>
    </row>
    <row r="1952" spans="27:47" ht="12.95" customHeight="1">
      <c r="AA1952" s="222"/>
      <c r="AB1952" s="222"/>
      <c r="AC1952" s="222"/>
      <c r="AD1952" s="222"/>
      <c r="AE1952" s="222"/>
      <c r="AG1952" s="293"/>
      <c r="AN1952" s="222"/>
      <c r="AO1952" s="222"/>
      <c r="AP1952" s="222"/>
      <c r="AQ1952" s="222"/>
      <c r="AR1952" s="222"/>
      <c r="AS1952" s="222"/>
      <c r="AT1952" s="222"/>
      <c r="AU1952" s="222"/>
    </row>
    <row r="1953" spans="27:47" ht="12.95" customHeight="1">
      <c r="AA1953" s="222"/>
      <c r="AB1953" s="222"/>
      <c r="AC1953" s="222"/>
      <c r="AD1953" s="222"/>
      <c r="AE1953" s="222"/>
      <c r="AG1953" s="293"/>
      <c r="AN1953" s="222"/>
      <c r="AO1953" s="222"/>
      <c r="AP1953" s="222"/>
      <c r="AQ1953" s="222"/>
      <c r="AR1953" s="222"/>
      <c r="AS1953" s="222"/>
      <c r="AT1953" s="222"/>
      <c r="AU1953" s="222"/>
    </row>
    <row r="1954" spans="27:47" ht="12.95" customHeight="1">
      <c r="AA1954" s="222"/>
      <c r="AB1954" s="222"/>
      <c r="AC1954" s="222"/>
      <c r="AD1954" s="222"/>
      <c r="AE1954" s="222"/>
      <c r="AG1954" s="293"/>
      <c r="AN1954" s="222"/>
      <c r="AO1954" s="222"/>
      <c r="AP1954" s="222"/>
      <c r="AQ1954" s="222"/>
      <c r="AR1954" s="222"/>
      <c r="AS1954" s="222"/>
      <c r="AT1954" s="222"/>
      <c r="AU1954" s="222"/>
    </row>
    <row r="1955" spans="27:47" ht="12.95" customHeight="1">
      <c r="AA1955" s="222"/>
      <c r="AB1955" s="222"/>
      <c r="AC1955" s="222"/>
      <c r="AD1955" s="222"/>
      <c r="AE1955" s="222"/>
      <c r="AG1955" s="293"/>
      <c r="AN1955" s="222"/>
      <c r="AO1955" s="222"/>
      <c r="AP1955" s="222"/>
      <c r="AQ1955" s="222"/>
      <c r="AR1955" s="222"/>
      <c r="AS1955" s="222"/>
      <c r="AT1955" s="222"/>
      <c r="AU1955" s="222"/>
    </row>
    <row r="1956" spans="27:47" ht="12.95" customHeight="1">
      <c r="AA1956" s="222"/>
      <c r="AB1956" s="222"/>
      <c r="AC1956" s="222"/>
      <c r="AD1956" s="222"/>
      <c r="AE1956" s="222"/>
      <c r="AG1956" s="293"/>
      <c r="AN1956" s="222"/>
      <c r="AO1956" s="222"/>
      <c r="AP1956" s="222"/>
      <c r="AQ1956" s="222"/>
      <c r="AR1956" s="222"/>
      <c r="AS1956" s="222"/>
      <c r="AT1956" s="222"/>
      <c r="AU1956" s="222"/>
    </row>
    <row r="1957" spans="27:47" ht="12.95" customHeight="1">
      <c r="AA1957" s="222"/>
      <c r="AB1957" s="222"/>
      <c r="AC1957" s="222"/>
      <c r="AD1957" s="222"/>
      <c r="AE1957" s="222"/>
      <c r="AG1957" s="293"/>
      <c r="AN1957" s="222"/>
      <c r="AO1957" s="222"/>
      <c r="AP1957" s="222"/>
      <c r="AQ1957" s="222"/>
      <c r="AR1957" s="222"/>
      <c r="AS1957" s="222"/>
      <c r="AT1957" s="222"/>
      <c r="AU1957" s="222"/>
    </row>
    <row r="1958" spans="27:47" ht="12.95" customHeight="1">
      <c r="AA1958" s="222"/>
      <c r="AB1958" s="222"/>
      <c r="AC1958" s="222"/>
      <c r="AD1958" s="222"/>
      <c r="AE1958" s="222"/>
      <c r="AG1958" s="293"/>
      <c r="AN1958" s="222"/>
      <c r="AO1958" s="222"/>
      <c r="AP1958" s="222"/>
      <c r="AQ1958" s="222"/>
      <c r="AR1958" s="222"/>
      <c r="AS1958" s="222"/>
      <c r="AT1958" s="222"/>
      <c r="AU1958" s="222"/>
    </row>
    <row r="1959" spans="27:47" ht="12.95" customHeight="1">
      <c r="AA1959" s="222"/>
      <c r="AB1959" s="222"/>
      <c r="AC1959" s="222"/>
      <c r="AD1959" s="222"/>
      <c r="AE1959" s="222"/>
      <c r="AG1959" s="293"/>
      <c r="AN1959" s="222"/>
      <c r="AO1959" s="222"/>
      <c r="AP1959" s="222"/>
      <c r="AQ1959" s="222"/>
      <c r="AR1959" s="222"/>
      <c r="AS1959" s="222"/>
      <c r="AT1959" s="222"/>
      <c r="AU1959" s="222"/>
    </row>
    <row r="1960" spans="27:47" ht="12.95" customHeight="1">
      <c r="AA1960" s="222"/>
      <c r="AB1960" s="222"/>
      <c r="AC1960" s="222"/>
      <c r="AD1960" s="222"/>
      <c r="AE1960" s="222"/>
      <c r="AG1960" s="293"/>
      <c r="AN1960" s="222"/>
      <c r="AO1960" s="222"/>
      <c r="AP1960" s="222"/>
      <c r="AQ1960" s="222"/>
      <c r="AR1960" s="222"/>
      <c r="AS1960" s="222"/>
      <c r="AT1960" s="222"/>
      <c r="AU1960" s="222"/>
    </row>
    <row r="1961" spans="27:47" ht="12.95" customHeight="1">
      <c r="AA1961" s="222"/>
      <c r="AB1961" s="222"/>
      <c r="AC1961" s="222"/>
      <c r="AD1961" s="222"/>
      <c r="AE1961" s="222"/>
      <c r="AG1961" s="293"/>
      <c r="AN1961" s="222"/>
      <c r="AO1961" s="222"/>
      <c r="AP1961" s="222"/>
      <c r="AQ1961" s="222"/>
      <c r="AR1961" s="222"/>
      <c r="AS1961" s="222"/>
      <c r="AT1961" s="222"/>
      <c r="AU1961" s="222"/>
    </row>
    <row r="1962" spans="27:47" ht="12.95" customHeight="1">
      <c r="AA1962" s="222"/>
      <c r="AB1962" s="222"/>
      <c r="AC1962" s="222"/>
      <c r="AD1962" s="222"/>
      <c r="AE1962" s="222"/>
      <c r="AG1962" s="293"/>
      <c r="AN1962" s="222"/>
      <c r="AO1962" s="222"/>
      <c r="AP1962" s="222"/>
      <c r="AQ1962" s="222"/>
      <c r="AR1962" s="222"/>
      <c r="AS1962" s="222"/>
      <c r="AT1962" s="222"/>
      <c r="AU1962" s="222"/>
    </row>
    <row r="1963" spans="27:47" ht="12.95" customHeight="1">
      <c r="AA1963" s="222"/>
      <c r="AB1963" s="222"/>
      <c r="AC1963" s="222"/>
      <c r="AD1963" s="222"/>
      <c r="AE1963" s="222"/>
      <c r="AG1963" s="293"/>
      <c r="AN1963" s="222"/>
      <c r="AO1963" s="222"/>
      <c r="AP1963" s="222"/>
      <c r="AQ1963" s="222"/>
      <c r="AR1963" s="222"/>
      <c r="AS1963" s="222"/>
      <c r="AT1963" s="222"/>
      <c r="AU1963" s="222"/>
    </row>
    <row r="1964" spans="27:47" ht="12.95" customHeight="1">
      <c r="AA1964" s="222"/>
      <c r="AB1964" s="222"/>
      <c r="AC1964" s="222"/>
      <c r="AD1964" s="222"/>
      <c r="AE1964" s="222"/>
      <c r="AG1964" s="293"/>
      <c r="AN1964" s="222"/>
      <c r="AO1964" s="222"/>
      <c r="AP1964" s="222"/>
      <c r="AQ1964" s="222"/>
      <c r="AR1964" s="222"/>
      <c r="AS1964" s="222"/>
      <c r="AT1964" s="222"/>
      <c r="AU1964" s="222"/>
    </row>
    <row r="1965" spans="27:47" ht="12.95" customHeight="1">
      <c r="AA1965" s="222"/>
      <c r="AB1965" s="222"/>
      <c r="AC1965" s="222"/>
      <c r="AD1965" s="222"/>
      <c r="AE1965" s="222"/>
      <c r="AG1965" s="293"/>
      <c r="AN1965" s="222"/>
      <c r="AO1965" s="222"/>
      <c r="AP1965" s="222"/>
      <c r="AQ1965" s="222"/>
      <c r="AR1965" s="222"/>
      <c r="AS1965" s="222"/>
      <c r="AT1965" s="222"/>
      <c r="AU1965" s="222"/>
    </row>
    <row r="1966" spans="27:47" ht="12.95" customHeight="1">
      <c r="AA1966" s="222"/>
      <c r="AB1966" s="222"/>
      <c r="AC1966" s="222"/>
      <c r="AD1966" s="222"/>
      <c r="AE1966" s="222"/>
      <c r="AG1966" s="293"/>
      <c r="AN1966" s="222"/>
      <c r="AO1966" s="222"/>
      <c r="AP1966" s="222"/>
      <c r="AQ1966" s="222"/>
      <c r="AR1966" s="222"/>
      <c r="AS1966" s="222"/>
      <c r="AT1966" s="222"/>
      <c r="AU1966" s="222"/>
    </row>
    <row r="1967" spans="27:47" ht="12.95" customHeight="1">
      <c r="AA1967" s="222"/>
      <c r="AB1967" s="222"/>
      <c r="AC1967" s="222"/>
      <c r="AD1967" s="222"/>
      <c r="AE1967" s="222"/>
      <c r="AG1967" s="293"/>
      <c r="AN1967" s="222"/>
      <c r="AO1967" s="222"/>
      <c r="AP1967" s="222"/>
      <c r="AQ1967" s="222"/>
      <c r="AR1967" s="222"/>
      <c r="AS1967" s="222"/>
      <c r="AT1967" s="222"/>
      <c r="AU1967" s="222"/>
    </row>
    <row r="1968" spans="27:47" ht="12.95" customHeight="1">
      <c r="AA1968" s="222"/>
      <c r="AB1968" s="222"/>
      <c r="AC1968" s="222"/>
      <c r="AD1968" s="222"/>
      <c r="AE1968" s="222"/>
      <c r="AG1968" s="293"/>
      <c r="AN1968" s="222"/>
      <c r="AO1968" s="222"/>
      <c r="AP1968" s="222"/>
      <c r="AQ1968" s="222"/>
      <c r="AR1968" s="222"/>
      <c r="AS1968" s="222"/>
      <c r="AT1968" s="222"/>
      <c r="AU1968" s="222"/>
    </row>
    <row r="1969" spans="27:47" ht="12.95" customHeight="1">
      <c r="AA1969" s="222"/>
      <c r="AB1969" s="222"/>
      <c r="AC1969" s="222"/>
      <c r="AD1969" s="222"/>
      <c r="AE1969" s="222"/>
      <c r="AG1969" s="293"/>
      <c r="AN1969" s="222"/>
      <c r="AO1969" s="222"/>
      <c r="AP1969" s="222"/>
      <c r="AQ1969" s="222"/>
      <c r="AR1969" s="222"/>
      <c r="AS1969" s="222"/>
      <c r="AT1969" s="222"/>
      <c r="AU1969" s="222"/>
    </row>
    <row r="1970" spans="27:47" ht="12.95" customHeight="1">
      <c r="AA1970" s="222"/>
      <c r="AB1970" s="222"/>
      <c r="AC1970" s="222"/>
      <c r="AD1970" s="222"/>
      <c r="AE1970" s="222"/>
      <c r="AG1970" s="293"/>
      <c r="AN1970" s="222"/>
      <c r="AO1970" s="222"/>
      <c r="AP1970" s="222"/>
      <c r="AQ1970" s="222"/>
      <c r="AR1970" s="222"/>
      <c r="AS1970" s="222"/>
      <c r="AT1970" s="222"/>
      <c r="AU1970" s="222"/>
    </row>
    <row r="1971" spans="27:47" ht="12.95" customHeight="1">
      <c r="AA1971" s="222"/>
      <c r="AB1971" s="222"/>
      <c r="AC1971" s="222"/>
      <c r="AD1971" s="222"/>
      <c r="AE1971" s="222"/>
      <c r="AG1971" s="293"/>
      <c r="AN1971" s="222"/>
      <c r="AO1971" s="222"/>
      <c r="AP1971" s="222"/>
      <c r="AQ1971" s="222"/>
      <c r="AR1971" s="222"/>
      <c r="AS1971" s="222"/>
      <c r="AT1971" s="222"/>
      <c r="AU1971" s="222"/>
    </row>
    <row r="1972" spans="27:47" ht="12.95" customHeight="1">
      <c r="AA1972" s="222"/>
      <c r="AB1972" s="222"/>
      <c r="AC1972" s="222"/>
      <c r="AD1972" s="222"/>
      <c r="AE1972" s="222"/>
      <c r="AG1972" s="293"/>
      <c r="AN1972" s="222"/>
      <c r="AO1972" s="222"/>
      <c r="AP1972" s="222"/>
      <c r="AQ1972" s="222"/>
      <c r="AR1972" s="222"/>
      <c r="AS1972" s="222"/>
      <c r="AT1972" s="222"/>
      <c r="AU1972" s="222"/>
    </row>
    <row r="1973" spans="27:47" ht="12.95" customHeight="1">
      <c r="AA1973" s="222"/>
      <c r="AB1973" s="222"/>
      <c r="AC1973" s="222"/>
      <c r="AD1973" s="222"/>
      <c r="AE1973" s="222"/>
      <c r="AG1973" s="293"/>
      <c r="AN1973" s="222"/>
      <c r="AO1973" s="222"/>
      <c r="AP1973" s="222"/>
      <c r="AQ1973" s="222"/>
      <c r="AR1973" s="222"/>
      <c r="AS1973" s="222"/>
      <c r="AT1973" s="222"/>
      <c r="AU1973" s="222"/>
    </row>
    <row r="1974" spans="27:47" ht="12.95" customHeight="1">
      <c r="AA1974" s="222"/>
      <c r="AB1974" s="222"/>
      <c r="AC1974" s="222"/>
      <c r="AD1974" s="222"/>
      <c r="AE1974" s="222"/>
      <c r="AG1974" s="293"/>
      <c r="AN1974" s="222"/>
      <c r="AO1974" s="222"/>
      <c r="AP1974" s="222"/>
      <c r="AQ1974" s="222"/>
      <c r="AR1974" s="222"/>
      <c r="AS1974" s="222"/>
      <c r="AT1974" s="222"/>
      <c r="AU1974" s="222"/>
    </row>
    <row r="1975" spans="27:47" ht="12.95" customHeight="1">
      <c r="AA1975" s="222"/>
      <c r="AB1975" s="222"/>
      <c r="AC1975" s="222"/>
      <c r="AD1975" s="222"/>
      <c r="AE1975" s="222"/>
      <c r="AG1975" s="293"/>
      <c r="AN1975" s="222"/>
      <c r="AO1975" s="222"/>
      <c r="AP1975" s="222"/>
      <c r="AQ1975" s="222"/>
      <c r="AR1975" s="222"/>
      <c r="AS1975" s="222"/>
      <c r="AT1975" s="222"/>
      <c r="AU1975" s="222"/>
    </row>
    <row r="1976" spans="27:47" ht="12.95" customHeight="1">
      <c r="AA1976" s="222"/>
      <c r="AB1976" s="222"/>
      <c r="AC1976" s="222"/>
      <c r="AD1976" s="222"/>
      <c r="AE1976" s="222"/>
      <c r="AG1976" s="293"/>
      <c r="AN1976" s="222"/>
      <c r="AO1976" s="222"/>
      <c r="AP1976" s="222"/>
      <c r="AQ1976" s="222"/>
      <c r="AR1976" s="222"/>
      <c r="AS1976" s="222"/>
      <c r="AT1976" s="222"/>
      <c r="AU1976" s="222"/>
    </row>
    <row r="1977" spans="27:47" ht="12.95" customHeight="1">
      <c r="AA1977" s="222"/>
      <c r="AB1977" s="222"/>
      <c r="AC1977" s="222"/>
      <c r="AD1977" s="222"/>
      <c r="AE1977" s="222"/>
      <c r="AG1977" s="293"/>
      <c r="AN1977" s="222"/>
      <c r="AO1977" s="222"/>
      <c r="AP1977" s="222"/>
      <c r="AQ1977" s="222"/>
      <c r="AR1977" s="222"/>
      <c r="AS1977" s="222"/>
      <c r="AT1977" s="222"/>
      <c r="AU1977" s="222"/>
    </row>
    <row r="1978" spans="27:47" ht="12.95" customHeight="1">
      <c r="AA1978" s="222"/>
      <c r="AB1978" s="222"/>
      <c r="AC1978" s="222"/>
      <c r="AD1978" s="222"/>
      <c r="AE1978" s="222"/>
      <c r="AG1978" s="293"/>
      <c r="AN1978" s="222"/>
      <c r="AO1978" s="222"/>
      <c r="AP1978" s="222"/>
      <c r="AQ1978" s="222"/>
      <c r="AR1978" s="222"/>
      <c r="AS1978" s="222"/>
      <c r="AT1978" s="222"/>
      <c r="AU1978" s="222"/>
    </row>
    <row r="1979" spans="27:47" ht="12.95" customHeight="1">
      <c r="AA1979" s="222"/>
      <c r="AB1979" s="222"/>
      <c r="AC1979" s="222"/>
      <c r="AD1979" s="222"/>
      <c r="AE1979" s="222"/>
      <c r="AG1979" s="293"/>
      <c r="AN1979" s="222"/>
      <c r="AO1979" s="222"/>
      <c r="AP1979" s="222"/>
      <c r="AQ1979" s="222"/>
      <c r="AR1979" s="222"/>
      <c r="AS1979" s="222"/>
      <c r="AT1979" s="222"/>
      <c r="AU1979" s="222"/>
    </row>
    <row r="1980" spans="27:47" ht="12.95" customHeight="1">
      <c r="AA1980" s="222"/>
      <c r="AB1980" s="222"/>
      <c r="AC1980" s="222"/>
      <c r="AD1980" s="222"/>
      <c r="AE1980" s="222"/>
      <c r="AG1980" s="293"/>
      <c r="AN1980" s="222"/>
      <c r="AO1980" s="222"/>
      <c r="AP1980" s="222"/>
      <c r="AQ1980" s="222"/>
      <c r="AR1980" s="222"/>
      <c r="AS1980" s="222"/>
      <c r="AT1980" s="222"/>
      <c r="AU1980" s="222"/>
    </row>
    <row r="1981" spans="27:47" ht="12.95" customHeight="1">
      <c r="AA1981" s="222"/>
      <c r="AB1981" s="222"/>
      <c r="AC1981" s="222"/>
      <c r="AD1981" s="222"/>
      <c r="AE1981" s="222"/>
      <c r="AG1981" s="293"/>
      <c r="AN1981" s="222"/>
      <c r="AO1981" s="222"/>
      <c r="AP1981" s="222"/>
      <c r="AQ1981" s="222"/>
      <c r="AR1981" s="222"/>
      <c r="AS1981" s="222"/>
      <c r="AT1981" s="222"/>
      <c r="AU1981" s="222"/>
    </row>
    <row r="1982" spans="27:47" ht="12.95" customHeight="1">
      <c r="AA1982" s="222"/>
      <c r="AB1982" s="222"/>
      <c r="AC1982" s="222"/>
      <c r="AD1982" s="222"/>
      <c r="AE1982" s="222"/>
      <c r="AG1982" s="293"/>
      <c r="AN1982" s="222"/>
      <c r="AO1982" s="222"/>
      <c r="AP1982" s="222"/>
      <c r="AQ1982" s="222"/>
      <c r="AR1982" s="222"/>
      <c r="AS1982" s="222"/>
      <c r="AT1982" s="222"/>
      <c r="AU1982" s="222"/>
    </row>
    <row r="1983" spans="27:47" ht="12.95" customHeight="1">
      <c r="AA1983" s="222"/>
      <c r="AB1983" s="222"/>
      <c r="AC1983" s="222"/>
      <c r="AD1983" s="222"/>
      <c r="AE1983" s="222"/>
      <c r="AG1983" s="293"/>
      <c r="AN1983" s="222"/>
      <c r="AO1983" s="222"/>
      <c r="AP1983" s="222"/>
      <c r="AQ1983" s="222"/>
      <c r="AR1983" s="222"/>
      <c r="AS1983" s="222"/>
      <c r="AT1983" s="222"/>
      <c r="AU1983" s="222"/>
    </row>
    <row r="1984" spans="27:47" ht="12.95" customHeight="1">
      <c r="AA1984" s="222"/>
      <c r="AB1984" s="222"/>
      <c r="AC1984" s="222"/>
      <c r="AD1984" s="222"/>
      <c r="AE1984" s="222"/>
      <c r="AG1984" s="293"/>
      <c r="AN1984" s="222"/>
      <c r="AO1984" s="222"/>
      <c r="AP1984" s="222"/>
      <c r="AQ1984" s="222"/>
      <c r="AR1984" s="222"/>
      <c r="AS1984" s="222"/>
      <c r="AT1984" s="222"/>
      <c r="AU1984" s="222"/>
    </row>
    <row r="1985" spans="27:47" ht="12.95" customHeight="1">
      <c r="AA1985" s="222"/>
      <c r="AB1985" s="222"/>
      <c r="AC1985" s="222"/>
      <c r="AD1985" s="222"/>
      <c r="AE1985" s="222"/>
      <c r="AG1985" s="293"/>
      <c r="AN1985" s="222"/>
      <c r="AO1985" s="222"/>
      <c r="AP1985" s="222"/>
      <c r="AQ1985" s="222"/>
      <c r="AR1985" s="222"/>
      <c r="AS1985" s="222"/>
      <c r="AT1985" s="222"/>
      <c r="AU1985" s="222"/>
    </row>
    <row r="1986" spans="27:47" ht="12.95" customHeight="1">
      <c r="AA1986" s="222"/>
      <c r="AB1986" s="222"/>
      <c r="AC1986" s="222"/>
      <c r="AD1986" s="222"/>
      <c r="AE1986" s="222"/>
      <c r="AG1986" s="293"/>
      <c r="AN1986" s="222"/>
      <c r="AO1986" s="222"/>
      <c r="AP1986" s="222"/>
      <c r="AQ1986" s="222"/>
      <c r="AR1986" s="222"/>
      <c r="AS1986" s="222"/>
      <c r="AT1986" s="222"/>
      <c r="AU1986" s="222"/>
    </row>
    <row r="1987" spans="27:47" ht="12.95" customHeight="1">
      <c r="AA1987" s="222"/>
      <c r="AB1987" s="222"/>
      <c r="AC1987" s="222"/>
      <c r="AD1987" s="222"/>
      <c r="AE1987" s="222"/>
      <c r="AG1987" s="293"/>
      <c r="AN1987" s="222"/>
      <c r="AO1987" s="222"/>
      <c r="AP1987" s="222"/>
      <c r="AQ1987" s="222"/>
      <c r="AR1987" s="222"/>
      <c r="AS1987" s="222"/>
      <c r="AT1987" s="222"/>
      <c r="AU1987" s="222"/>
    </row>
    <row r="1988" spans="27:47" ht="12.95" customHeight="1">
      <c r="AA1988" s="222"/>
      <c r="AB1988" s="222"/>
      <c r="AC1988" s="222"/>
      <c r="AD1988" s="222"/>
      <c r="AE1988" s="222"/>
      <c r="AG1988" s="293"/>
      <c r="AN1988" s="222"/>
      <c r="AO1988" s="222"/>
      <c r="AP1988" s="222"/>
      <c r="AQ1988" s="222"/>
      <c r="AR1988" s="222"/>
      <c r="AS1988" s="222"/>
      <c r="AT1988" s="222"/>
      <c r="AU1988" s="222"/>
    </row>
    <row r="1989" spans="27:47" ht="12.95" customHeight="1">
      <c r="AA1989" s="222"/>
      <c r="AB1989" s="222"/>
      <c r="AC1989" s="222"/>
      <c r="AD1989" s="222"/>
      <c r="AE1989" s="222"/>
      <c r="AG1989" s="293"/>
      <c r="AN1989" s="222"/>
      <c r="AO1989" s="222"/>
      <c r="AP1989" s="222"/>
      <c r="AQ1989" s="222"/>
      <c r="AR1989" s="222"/>
      <c r="AS1989" s="222"/>
      <c r="AT1989" s="222"/>
      <c r="AU1989" s="222"/>
    </row>
    <row r="1990" spans="27:47" ht="12.95" customHeight="1">
      <c r="AA1990" s="222"/>
      <c r="AB1990" s="222"/>
      <c r="AC1990" s="222"/>
      <c r="AD1990" s="222"/>
      <c r="AE1990" s="222"/>
      <c r="AG1990" s="293"/>
      <c r="AN1990" s="222"/>
      <c r="AO1990" s="222"/>
      <c r="AP1990" s="222"/>
      <c r="AQ1990" s="222"/>
      <c r="AR1990" s="222"/>
      <c r="AS1990" s="222"/>
      <c r="AT1990" s="222"/>
      <c r="AU1990" s="222"/>
    </row>
    <row r="1991" spans="27:47" ht="12.95" customHeight="1">
      <c r="AA1991" s="222"/>
      <c r="AB1991" s="222"/>
      <c r="AC1991" s="222"/>
      <c r="AD1991" s="222"/>
      <c r="AE1991" s="222"/>
      <c r="AG1991" s="293"/>
      <c r="AN1991" s="222"/>
      <c r="AO1991" s="222"/>
      <c r="AP1991" s="222"/>
      <c r="AQ1991" s="222"/>
      <c r="AR1991" s="222"/>
      <c r="AS1991" s="222"/>
      <c r="AT1991" s="222"/>
      <c r="AU1991" s="222"/>
    </row>
    <row r="1992" spans="27:47" ht="12.95" customHeight="1">
      <c r="AA1992" s="222"/>
      <c r="AB1992" s="222"/>
      <c r="AC1992" s="222"/>
      <c r="AD1992" s="222"/>
      <c r="AE1992" s="222"/>
      <c r="AG1992" s="293"/>
      <c r="AN1992" s="222"/>
      <c r="AO1992" s="222"/>
      <c r="AP1992" s="222"/>
      <c r="AQ1992" s="222"/>
      <c r="AR1992" s="222"/>
      <c r="AS1992" s="222"/>
      <c r="AT1992" s="222"/>
      <c r="AU1992" s="222"/>
    </row>
    <row r="1993" spans="27:47" ht="12.95" customHeight="1">
      <c r="AA1993" s="222"/>
      <c r="AB1993" s="222"/>
      <c r="AC1993" s="222"/>
      <c r="AD1993" s="222"/>
      <c r="AE1993" s="222"/>
      <c r="AG1993" s="293"/>
      <c r="AN1993" s="222"/>
      <c r="AO1993" s="222"/>
      <c r="AP1993" s="222"/>
      <c r="AQ1993" s="222"/>
      <c r="AR1993" s="222"/>
      <c r="AS1993" s="222"/>
      <c r="AT1993" s="222"/>
      <c r="AU1993" s="222"/>
    </row>
    <row r="1994" spans="27:47" ht="12.95" customHeight="1">
      <c r="AA1994" s="222"/>
      <c r="AB1994" s="222"/>
      <c r="AC1994" s="222"/>
      <c r="AD1994" s="222"/>
      <c r="AE1994" s="222"/>
      <c r="AG1994" s="293"/>
      <c r="AN1994" s="222"/>
      <c r="AO1994" s="222"/>
      <c r="AP1994" s="222"/>
      <c r="AQ1994" s="222"/>
      <c r="AR1994" s="222"/>
      <c r="AS1994" s="222"/>
      <c r="AT1994" s="222"/>
      <c r="AU1994" s="222"/>
    </row>
    <row r="1995" spans="27:47" ht="12.95" customHeight="1">
      <c r="AA1995" s="222"/>
      <c r="AB1995" s="222"/>
      <c r="AC1995" s="222"/>
      <c r="AD1995" s="222"/>
      <c r="AE1995" s="222"/>
      <c r="AG1995" s="293"/>
      <c r="AN1995" s="222"/>
      <c r="AO1995" s="222"/>
      <c r="AP1995" s="222"/>
      <c r="AQ1995" s="222"/>
      <c r="AR1995" s="222"/>
      <c r="AS1995" s="222"/>
      <c r="AT1995" s="222"/>
      <c r="AU1995" s="222"/>
    </row>
    <row r="1996" spans="27:47" ht="12.95" customHeight="1">
      <c r="AA1996" s="222"/>
      <c r="AB1996" s="222"/>
      <c r="AC1996" s="222"/>
      <c r="AD1996" s="222"/>
      <c r="AE1996" s="222"/>
      <c r="AG1996" s="293"/>
      <c r="AN1996" s="222"/>
      <c r="AO1996" s="222"/>
      <c r="AP1996" s="222"/>
      <c r="AQ1996" s="222"/>
      <c r="AR1996" s="222"/>
      <c r="AS1996" s="222"/>
      <c r="AT1996" s="222"/>
      <c r="AU1996" s="222"/>
    </row>
    <row r="1997" spans="27:47" ht="12.95" customHeight="1">
      <c r="AA1997" s="222"/>
      <c r="AB1997" s="222"/>
      <c r="AC1997" s="222"/>
      <c r="AD1997" s="222"/>
      <c r="AE1997" s="222"/>
      <c r="AG1997" s="293"/>
      <c r="AN1997" s="222"/>
      <c r="AO1997" s="222"/>
      <c r="AP1997" s="222"/>
      <c r="AQ1997" s="222"/>
      <c r="AR1997" s="222"/>
      <c r="AS1997" s="222"/>
      <c r="AT1997" s="222"/>
      <c r="AU1997" s="222"/>
    </row>
    <row r="1998" spans="27:47" ht="12.95" customHeight="1">
      <c r="AA1998" s="222"/>
      <c r="AB1998" s="222"/>
      <c r="AC1998" s="222"/>
      <c r="AD1998" s="222"/>
      <c r="AE1998" s="222"/>
      <c r="AG1998" s="293"/>
      <c r="AN1998" s="222"/>
      <c r="AO1998" s="222"/>
      <c r="AP1998" s="222"/>
      <c r="AQ1998" s="222"/>
      <c r="AR1998" s="222"/>
      <c r="AS1998" s="222"/>
      <c r="AT1998" s="222"/>
      <c r="AU1998" s="222"/>
    </row>
    <row r="1999" spans="27:47" ht="12.95" customHeight="1">
      <c r="AA1999" s="222"/>
      <c r="AB1999" s="222"/>
      <c r="AC1999" s="222"/>
      <c r="AD1999" s="222"/>
      <c r="AE1999" s="222"/>
      <c r="AG1999" s="293"/>
      <c r="AN1999" s="222"/>
      <c r="AO1999" s="222"/>
      <c r="AP1999" s="222"/>
      <c r="AQ1999" s="222"/>
      <c r="AR1999" s="222"/>
      <c r="AS1999" s="222"/>
      <c r="AT1999" s="222"/>
      <c r="AU1999" s="222"/>
    </row>
    <row r="2000" spans="27:47" ht="12.95" customHeight="1">
      <c r="AA2000" s="222"/>
      <c r="AB2000" s="222"/>
      <c r="AC2000" s="222"/>
      <c r="AD2000" s="222"/>
      <c r="AE2000" s="222"/>
      <c r="AG2000" s="293"/>
      <c r="AN2000" s="222"/>
      <c r="AO2000" s="222"/>
      <c r="AP2000" s="222"/>
      <c r="AQ2000" s="222"/>
      <c r="AR2000" s="222"/>
      <c r="AS2000" s="222"/>
      <c r="AT2000" s="222"/>
      <c r="AU2000" s="222"/>
    </row>
    <row r="2001" spans="27:47" ht="12.95" customHeight="1">
      <c r="AA2001" s="222"/>
      <c r="AB2001" s="222"/>
      <c r="AC2001" s="222"/>
      <c r="AD2001" s="222"/>
      <c r="AE2001" s="222"/>
      <c r="AG2001" s="293"/>
      <c r="AN2001" s="222"/>
      <c r="AO2001" s="222"/>
      <c r="AP2001" s="222"/>
      <c r="AQ2001" s="222"/>
      <c r="AR2001" s="222"/>
      <c r="AS2001" s="222"/>
      <c r="AT2001" s="222"/>
      <c r="AU2001" s="222"/>
    </row>
    <row r="2002" spans="27:47" ht="12.95" customHeight="1">
      <c r="AA2002" s="222"/>
      <c r="AB2002" s="222"/>
      <c r="AC2002" s="222"/>
      <c r="AD2002" s="222"/>
      <c r="AE2002" s="222"/>
      <c r="AG2002" s="293"/>
      <c r="AN2002" s="222"/>
      <c r="AO2002" s="222"/>
      <c r="AP2002" s="222"/>
      <c r="AQ2002" s="222"/>
      <c r="AR2002" s="222"/>
      <c r="AS2002" s="222"/>
      <c r="AT2002" s="222"/>
      <c r="AU2002" s="222"/>
    </row>
    <row r="2003" spans="27:47" ht="12.95" customHeight="1">
      <c r="AA2003" s="222"/>
      <c r="AB2003" s="222"/>
      <c r="AC2003" s="222"/>
      <c r="AD2003" s="222"/>
      <c r="AE2003" s="222"/>
      <c r="AG2003" s="293"/>
      <c r="AN2003" s="222"/>
      <c r="AO2003" s="222"/>
      <c r="AP2003" s="222"/>
      <c r="AQ2003" s="222"/>
      <c r="AR2003" s="222"/>
      <c r="AS2003" s="222"/>
      <c r="AT2003" s="222"/>
      <c r="AU2003" s="222"/>
    </row>
    <row r="2004" spans="27:47" ht="12.95" customHeight="1">
      <c r="AA2004" s="222"/>
      <c r="AB2004" s="222"/>
      <c r="AC2004" s="222"/>
      <c r="AD2004" s="222"/>
      <c r="AE2004" s="222"/>
      <c r="AG2004" s="293"/>
      <c r="AN2004" s="222"/>
      <c r="AO2004" s="222"/>
      <c r="AP2004" s="222"/>
      <c r="AQ2004" s="222"/>
      <c r="AR2004" s="222"/>
      <c r="AS2004" s="222"/>
      <c r="AT2004" s="222"/>
      <c r="AU2004" s="222"/>
    </row>
    <row r="2005" spans="27:47" ht="12.95" customHeight="1">
      <c r="AA2005" s="222"/>
      <c r="AB2005" s="222"/>
      <c r="AC2005" s="222"/>
      <c r="AD2005" s="222"/>
      <c r="AE2005" s="222"/>
      <c r="AG2005" s="293"/>
      <c r="AN2005" s="222"/>
      <c r="AO2005" s="222"/>
      <c r="AP2005" s="222"/>
      <c r="AQ2005" s="222"/>
      <c r="AR2005" s="222"/>
      <c r="AS2005" s="222"/>
      <c r="AT2005" s="222"/>
      <c r="AU2005" s="222"/>
    </row>
    <row r="2006" spans="27:47" ht="12.95" customHeight="1">
      <c r="AA2006" s="222"/>
      <c r="AB2006" s="222"/>
      <c r="AC2006" s="222"/>
      <c r="AD2006" s="222"/>
      <c r="AE2006" s="222"/>
      <c r="AG2006" s="293"/>
      <c r="AN2006" s="222"/>
      <c r="AO2006" s="222"/>
      <c r="AP2006" s="222"/>
      <c r="AQ2006" s="222"/>
      <c r="AR2006" s="222"/>
      <c r="AS2006" s="222"/>
      <c r="AT2006" s="222"/>
      <c r="AU2006" s="222"/>
    </row>
    <row r="2007" spans="27:47" ht="12.95" customHeight="1">
      <c r="AA2007" s="222"/>
      <c r="AB2007" s="222"/>
      <c r="AC2007" s="222"/>
      <c r="AD2007" s="222"/>
      <c r="AE2007" s="222"/>
      <c r="AG2007" s="293"/>
      <c r="AN2007" s="222"/>
      <c r="AO2007" s="222"/>
      <c r="AP2007" s="222"/>
      <c r="AQ2007" s="222"/>
      <c r="AR2007" s="222"/>
      <c r="AS2007" s="222"/>
      <c r="AT2007" s="222"/>
      <c r="AU2007" s="222"/>
    </row>
    <row r="2008" spans="27:47" ht="12.95" customHeight="1">
      <c r="AA2008" s="222"/>
      <c r="AB2008" s="222"/>
      <c r="AC2008" s="222"/>
      <c r="AD2008" s="222"/>
      <c r="AE2008" s="222"/>
      <c r="AG2008" s="293"/>
      <c r="AN2008" s="222"/>
      <c r="AO2008" s="222"/>
      <c r="AP2008" s="222"/>
      <c r="AQ2008" s="222"/>
      <c r="AR2008" s="222"/>
      <c r="AS2008" s="222"/>
      <c r="AT2008" s="222"/>
      <c r="AU2008" s="222"/>
    </row>
    <row r="2009" spans="27:47" ht="12.95" customHeight="1">
      <c r="AA2009" s="222"/>
      <c r="AB2009" s="222"/>
      <c r="AC2009" s="222"/>
      <c r="AD2009" s="222"/>
      <c r="AE2009" s="222"/>
      <c r="AG2009" s="293"/>
      <c r="AN2009" s="222"/>
      <c r="AO2009" s="222"/>
      <c r="AP2009" s="222"/>
      <c r="AQ2009" s="222"/>
      <c r="AR2009" s="222"/>
      <c r="AS2009" s="222"/>
      <c r="AT2009" s="222"/>
      <c r="AU2009" s="222"/>
    </row>
    <row r="2010" spans="27:47" ht="12.95" customHeight="1">
      <c r="AA2010" s="222"/>
      <c r="AB2010" s="222"/>
      <c r="AC2010" s="222"/>
      <c r="AD2010" s="222"/>
      <c r="AE2010" s="222"/>
      <c r="AG2010" s="293"/>
      <c r="AN2010" s="222"/>
      <c r="AO2010" s="222"/>
      <c r="AP2010" s="222"/>
      <c r="AQ2010" s="222"/>
      <c r="AR2010" s="222"/>
      <c r="AS2010" s="222"/>
      <c r="AT2010" s="222"/>
      <c r="AU2010" s="222"/>
    </row>
    <row r="2011" spans="27:47" ht="12.95" customHeight="1">
      <c r="AA2011" s="222"/>
      <c r="AB2011" s="222"/>
      <c r="AC2011" s="222"/>
      <c r="AD2011" s="222"/>
      <c r="AE2011" s="222"/>
      <c r="AG2011" s="293"/>
      <c r="AN2011" s="222"/>
      <c r="AO2011" s="222"/>
      <c r="AP2011" s="222"/>
      <c r="AQ2011" s="222"/>
      <c r="AR2011" s="222"/>
      <c r="AS2011" s="222"/>
      <c r="AT2011" s="222"/>
      <c r="AU2011" s="222"/>
    </row>
    <row r="2012" spans="27:47" ht="12.95" customHeight="1">
      <c r="AA2012" s="222"/>
      <c r="AB2012" s="222"/>
      <c r="AC2012" s="222"/>
      <c r="AD2012" s="222"/>
      <c r="AE2012" s="222"/>
      <c r="AG2012" s="293"/>
      <c r="AN2012" s="222"/>
      <c r="AO2012" s="222"/>
      <c r="AP2012" s="222"/>
      <c r="AQ2012" s="222"/>
      <c r="AR2012" s="222"/>
      <c r="AS2012" s="222"/>
      <c r="AT2012" s="222"/>
      <c r="AU2012" s="222"/>
    </row>
    <row r="2013" spans="27:47" ht="12.95" customHeight="1">
      <c r="AA2013" s="222"/>
      <c r="AB2013" s="222"/>
      <c r="AC2013" s="222"/>
      <c r="AD2013" s="222"/>
      <c r="AE2013" s="222"/>
      <c r="AG2013" s="293"/>
      <c r="AN2013" s="222"/>
      <c r="AO2013" s="222"/>
      <c r="AP2013" s="222"/>
      <c r="AQ2013" s="222"/>
      <c r="AR2013" s="222"/>
      <c r="AS2013" s="222"/>
      <c r="AT2013" s="222"/>
      <c r="AU2013" s="222"/>
    </row>
    <row r="2014" spans="27:47" ht="12.95" customHeight="1">
      <c r="AA2014" s="222"/>
      <c r="AB2014" s="222"/>
      <c r="AC2014" s="222"/>
      <c r="AD2014" s="222"/>
      <c r="AE2014" s="222"/>
      <c r="AG2014" s="293"/>
      <c r="AN2014" s="222"/>
      <c r="AO2014" s="222"/>
      <c r="AP2014" s="222"/>
      <c r="AQ2014" s="222"/>
      <c r="AR2014" s="222"/>
      <c r="AS2014" s="222"/>
      <c r="AT2014" s="222"/>
      <c r="AU2014" s="222"/>
    </row>
    <row r="2015" spans="27:47" ht="12.95" customHeight="1">
      <c r="AA2015" s="222"/>
      <c r="AB2015" s="222"/>
      <c r="AC2015" s="222"/>
      <c r="AD2015" s="222"/>
      <c r="AE2015" s="222"/>
      <c r="AG2015" s="293"/>
      <c r="AN2015" s="222"/>
      <c r="AO2015" s="222"/>
      <c r="AP2015" s="222"/>
      <c r="AQ2015" s="222"/>
      <c r="AR2015" s="222"/>
      <c r="AS2015" s="222"/>
      <c r="AT2015" s="222"/>
      <c r="AU2015" s="222"/>
    </row>
    <row r="2016" spans="27:47" ht="12.95" customHeight="1">
      <c r="AA2016" s="222"/>
      <c r="AB2016" s="222"/>
      <c r="AC2016" s="222"/>
      <c r="AD2016" s="222"/>
      <c r="AE2016" s="222"/>
      <c r="AG2016" s="293"/>
      <c r="AN2016" s="222"/>
      <c r="AO2016" s="222"/>
      <c r="AP2016" s="222"/>
      <c r="AQ2016" s="222"/>
      <c r="AR2016" s="222"/>
      <c r="AS2016" s="222"/>
      <c r="AT2016" s="222"/>
      <c r="AU2016" s="222"/>
    </row>
    <row r="2017" spans="27:47" ht="12.95" customHeight="1">
      <c r="AA2017" s="222"/>
      <c r="AB2017" s="222"/>
      <c r="AC2017" s="222"/>
      <c r="AD2017" s="222"/>
      <c r="AE2017" s="222"/>
      <c r="AG2017" s="293"/>
      <c r="AN2017" s="222"/>
      <c r="AO2017" s="222"/>
      <c r="AP2017" s="222"/>
      <c r="AQ2017" s="222"/>
      <c r="AR2017" s="222"/>
      <c r="AS2017" s="222"/>
      <c r="AT2017" s="222"/>
      <c r="AU2017" s="222"/>
    </row>
    <row r="2018" spans="27:47" ht="12.95" customHeight="1">
      <c r="AA2018" s="222"/>
      <c r="AB2018" s="222"/>
      <c r="AC2018" s="222"/>
      <c r="AD2018" s="222"/>
      <c r="AE2018" s="222"/>
      <c r="AG2018" s="293"/>
      <c r="AN2018" s="222"/>
      <c r="AO2018" s="222"/>
      <c r="AP2018" s="222"/>
      <c r="AQ2018" s="222"/>
      <c r="AR2018" s="222"/>
      <c r="AS2018" s="222"/>
      <c r="AT2018" s="222"/>
      <c r="AU2018" s="222"/>
    </row>
    <row r="2019" spans="27:47" ht="12.95" customHeight="1">
      <c r="AA2019" s="222"/>
      <c r="AB2019" s="222"/>
      <c r="AC2019" s="222"/>
      <c r="AD2019" s="222"/>
      <c r="AE2019" s="222"/>
      <c r="AG2019" s="293"/>
      <c r="AN2019" s="222"/>
      <c r="AO2019" s="222"/>
      <c r="AP2019" s="222"/>
      <c r="AQ2019" s="222"/>
      <c r="AR2019" s="222"/>
      <c r="AS2019" s="222"/>
      <c r="AT2019" s="222"/>
      <c r="AU2019" s="222"/>
    </row>
    <row r="2020" spans="27:47" ht="12.95" customHeight="1">
      <c r="AA2020" s="222"/>
      <c r="AB2020" s="222"/>
      <c r="AC2020" s="222"/>
      <c r="AD2020" s="222"/>
      <c r="AE2020" s="222"/>
      <c r="AG2020" s="293"/>
      <c r="AN2020" s="222"/>
      <c r="AO2020" s="222"/>
      <c r="AP2020" s="222"/>
      <c r="AQ2020" s="222"/>
      <c r="AR2020" s="222"/>
      <c r="AS2020" s="222"/>
      <c r="AT2020" s="222"/>
      <c r="AU2020" s="222"/>
    </row>
    <row r="2021" spans="27:47" ht="12.95" customHeight="1">
      <c r="AA2021" s="222"/>
      <c r="AB2021" s="222"/>
      <c r="AC2021" s="222"/>
      <c r="AD2021" s="222"/>
      <c r="AE2021" s="222"/>
      <c r="AG2021" s="293"/>
      <c r="AN2021" s="222"/>
      <c r="AO2021" s="222"/>
      <c r="AP2021" s="222"/>
      <c r="AQ2021" s="222"/>
      <c r="AR2021" s="222"/>
      <c r="AS2021" s="222"/>
      <c r="AT2021" s="222"/>
      <c r="AU2021" s="222"/>
    </row>
    <row r="2022" spans="27:47" ht="12.95" customHeight="1">
      <c r="AA2022" s="222"/>
      <c r="AB2022" s="222"/>
      <c r="AC2022" s="222"/>
      <c r="AD2022" s="222"/>
      <c r="AE2022" s="222"/>
      <c r="AG2022" s="293"/>
      <c r="AN2022" s="222"/>
      <c r="AO2022" s="222"/>
      <c r="AP2022" s="222"/>
      <c r="AQ2022" s="222"/>
      <c r="AR2022" s="222"/>
      <c r="AS2022" s="222"/>
      <c r="AT2022" s="222"/>
      <c r="AU2022" s="222"/>
    </row>
    <row r="2023" spans="27:47" ht="12.95" customHeight="1">
      <c r="AA2023" s="222"/>
      <c r="AB2023" s="222"/>
      <c r="AC2023" s="222"/>
      <c r="AD2023" s="222"/>
      <c r="AE2023" s="222"/>
      <c r="AG2023" s="293"/>
      <c r="AN2023" s="222"/>
      <c r="AO2023" s="222"/>
      <c r="AP2023" s="222"/>
      <c r="AQ2023" s="222"/>
      <c r="AR2023" s="222"/>
      <c r="AS2023" s="222"/>
      <c r="AT2023" s="222"/>
      <c r="AU2023" s="222"/>
    </row>
    <row r="2024" spans="27:47" ht="12.95" customHeight="1">
      <c r="AA2024" s="222"/>
      <c r="AB2024" s="222"/>
      <c r="AC2024" s="222"/>
      <c r="AD2024" s="222"/>
      <c r="AE2024" s="222"/>
      <c r="AG2024" s="293"/>
      <c r="AN2024" s="222"/>
      <c r="AO2024" s="222"/>
      <c r="AP2024" s="222"/>
      <c r="AQ2024" s="222"/>
      <c r="AR2024" s="222"/>
      <c r="AS2024" s="222"/>
      <c r="AT2024" s="222"/>
      <c r="AU2024" s="222"/>
    </row>
    <row r="2025" spans="27:47" ht="12.95" customHeight="1">
      <c r="AA2025" s="222"/>
      <c r="AB2025" s="222"/>
      <c r="AC2025" s="222"/>
      <c r="AD2025" s="222"/>
      <c r="AE2025" s="222"/>
      <c r="AG2025" s="293"/>
      <c r="AN2025" s="222"/>
      <c r="AO2025" s="222"/>
      <c r="AP2025" s="222"/>
      <c r="AQ2025" s="222"/>
      <c r="AR2025" s="222"/>
      <c r="AS2025" s="222"/>
      <c r="AT2025" s="222"/>
      <c r="AU2025" s="222"/>
    </row>
    <row r="2026" spans="27:47" ht="12.95" customHeight="1">
      <c r="AA2026" s="222"/>
      <c r="AB2026" s="222"/>
      <c r="AC2026" s="222"/>
      <c r="AD2026" s="222"/>
      <c r="AE2026" s="222"/>
      <c r="AG2026" s="293"/>
      <c r="AN2026" s="222"/>
      <c r="AO2026" s="222"/>
      <c r="AP2026" s="222"/>
      <c r="AQ2026" s="222"/>
      <c r="AR2026" s="222"/>
      <c r="AS2026" s="222"/>
      <c r="AT2026" s="222"/>
      <c r="AU2026" s="222"/>
    </row>
    <row r="2027" spans="27:47" ht="12.95" customHeight="1">
      <c r="AA2027" s="222"/>
      <c r="AB2027" s="222"/>
      <c r="AC2027" s="222"/>
      <c r="AD2027" s="222"/>
      <c r="AE2027" s="222"/>
      <c r="AG2027" s="293"/>
      <c r="AN2027" s="222"/>
      <c r="AO2027" s="222"/>
      <c r="AP2027" s="222"/>
      <c r="AQ2027" s="222"/>
      <c r="AR2027" s="222"/>
      <c r="AS2027" s="222"/>
      <c r="AT2027" s="222"/>
      <c r="AU2027" s="222"/>
    </row>
    <row r="2028" spans="27:47" ht="12.95" customHeight="1">
      <c r="AA2028" s="222"/>
      <c r="AB2028" s="222"/>
      <c r="AC2028" s="222"/>
      <c r="AD2028" s="222"/>
      <c r="AE2028" s="222"/>
      <c r="AG2028" s="293"/>
      <c r="AN2028" s="222"/>
      <c r="AO2028" s="222"/>
      <c r="AP2028" s="222"/>
      <c r="AQ2028" s="222"/>
      <c r="AR2028" s="222"/>
      <c r="AS2028" s="222"/>
      <c r="AT2028" s="222"/>
      <c r="AU2028" s="222"/>
    </row>
    <row r="2029" spans="27:47" ht="12.95" customHeight="1">
      <c r="AA2029" s="222"/>
      <c r="AB2029" s="222"/>
      <c r="AC2029" s="222"/>
      <c r="AD2029" s="222"/>
      <c r="AE2029" s="222"/>
      <c r="AG2029" s="293"/>
      <c r="AN2029" s="222"/>
      <c r="AO2029" s="222"/>
      <c r="AP2029" s="222"/>
      <c r="AQ2029" s="222"/>
      <c r="AR2029" s="222"/>
      <c r="AS2029" s="222"/>
      <c r="AT2029" s="222"/>
      <c r="AU2029" s="222"/>
    </row>
    <row r="2030" spans="27:47" ht="12.95" customHeight="1">
      <c r="AA2030" s="222"/>
      <c r="AB2030" s="222"/>
      <c r="AC2030" s="222"/>
      <c r="AD2030" s="222"/>
      <c r="AE2030" s="222"/>
      <c r="AG2030" s="293"/>
      <c r="AN2030" s="222"/>
      <c r="AO2030" s="222"/>
      <c r="AP2030" s="222"/>
      <c r="AQ2030" s="222"/>
      <c r="AR2030" s="222"/>
      <c r="AS2030" s="222"/>
      <c r="AT2030" s="222"/>
      <c r="AU2030" s="222"/>
    </row>
    <row r="2031" spans="27:47" ht="12.95" customHeight="1">
      <c r="AA2031" s="222"/>
      <c r="AB2031" s="222"/>
      <c r="AC2031" s="222"/>
      <c r="AD2031" s="222"/>
      <c r="AE2031" s="222"/>
      <c r="AG2031" s="293"/>
      <c r="AN2031" s="222"/>
      <c r="AO2031" s="222"/>
      <c r="AP2031" s="222"/>
      <c r="AQ2031" s="222"/>
      <c r="AR2031" s="222"/>
      <c r="AS2031" s="222"/>
      <c r="AT2031" s="222"/>
      <c r="AU2031" s="222"/>
    </row>
    <row r="2032" spans="27:47" ht="12.95" customHeight="1">
      <c r="AA2032" s="222"/>
      <c r="AB2032" s="222"/>
      <c r="AC2032" s="222"/>
      <c r="AD2032" s="222"/>
      <c r="AE2032" s="222"/>
      <c r="AG2032" s="293"/>
      <c r="AN2032" s="222"/>
      <c r="AO2032" s="222"/>
      <c r="AP2032" s="222"/>
      <c r="AQ2032" s="222"/>
      <c r="AR2032" s="222"/>
      <c r="AS2032" s="222"/>
      <c r="AT2032" s="222"/>
      <c r="AU2032" s="222"/>
    </row>
    <row r="2033" spans="27:47" ht="12.95" customHeight="1">
      <c r="AA2033" s="222"/>
      <c r="AB2033" s="222"/>
      <c r="AC2033" s="222"/>
      <c r="AD2033" s="222"/>
      <c r="AE2033" s="222"/>
      <c r="AG2033" s="293"/>
      <c r="AN2033" s="222"/>
      <c r="AO2033" s="222"/>
      <c r="AP2033" s="222"/>
      <c r="AQ2033" s="222"/>
      <c r="AR2033" s="222"/>
      <c r="AS2033" s="222"/>
      <c r="AT2033" s="222"/>
      <c r="AU2033" s="222"/>
    </row>
    <row r="2034" spans="27:47" ht="12.95" customHeight="1">
      <c r="AA2034" s="222"/>
      <c r="AB2034" s="222"/>
      <c r="AC2034" s="222"/>
      <c r="AD2034" s="222"/>
      <c r="AE2034" s="222"/>
      <c r="AG2034" s="293"/>
      <c r="AN2034" s="222"/>
      <c r="AO2034" s="222"/>
      <c r="AP2034" s="222"/>
      <c r="AQ2034" s="222"/>
      <c r="AR2034" s="222"/>
      <c r="AS2034" s="222"/>
      <c r="AT2034" s="222"/>
      <c r="AU2034" s="222"/>
    </row>
    <row r="2035" spans="27:47" ht="12.95" customHeight="1">
      <c r="AA2035" s="222"/>
      <c r="AB2035" s="222"/>
      <c r="AC2035" s="222"/>
      <c r="AD2035" s="222"/>
      <c r="AE2035" s="222"/>
      <c r="AG2035" s="293"/>
      <c r="AN2035" s="222"/>
      <c r="AO2035" s="222"/>
      <c r="AP2035" s="222"/>
      <c r="AQ2035" s="222"/>
      <c r="AR2035" s="222"/>
      <c r="AS2035" s="222"/>
      <c r="AT2035" s="222"/>
      <c r="AU2035" s="222"/>
    </row>
    <row r="2036" spans="27:47" ht="12.95" customHeight="1">
      <c r="AA2036" s="222"/>
      <c r="AB2036" s="222"/>
      <c r="AC2036" s="222"/>
      <c r="AD2036" s="222"/>
      <c r="AE2036" s="222"/>
      <c r="AG2036" s="293"/>
      <c r="AN2036" s="222"/>
      <c r="AO2036" s="222"/>
      <c r="AP2036" s="222"/>
      <c r="AQ2036" s="222"/>
      <c r="AR2036" s="222"/>
      <c r="AS2036" s="222"/>
      <c r="AT2036" s="222"/>
      <c r="AU2036" s="222"/>
    </row>
    <row r="2037" spans="27:47" ht="12.95" customHeight="1">
      <c r="AA2037" s="222"/>
      <c r="AB2037" s="222"/>
      <c r="AC2037" s="222"/>
      <c r="AD2037" s="222"/>
      <c r="AE2037" s="222"/>
      <c r="AG2037" s="293"/>
      <c r="AN2037" s="222"/>
      <c r="AO2037" s="222"/>
      <c r="AP2037" s="222"/>
      <c r="AQ2037" s="222"/>
      <c r="AR2037" s="222"/>
      <c r="AS2037" s="222"/>
      <c r="AT2037" s="222"/>
      <c r="AU2037" s="222"/>
    </row>
    <row r="2038" spans="27:47" ht="12.95" customHeight="1">
      <c r="AA2038" s="222"/>
      <c r="AB2038" s="222"/>
      <c r="AC2038" s="222"/>
      <c r="AD2038" s="222"/>
      <c r="AE2038" s="222"/>
      <c r="AG2038" s="293"/>
      <c r="AN2038" s="222"/>
      <c r="AO2038" s="222"/>
      <c r="AP2038" s="222"/>
      <c r="AQ2038" s="222"/>
      <c r="AR2038" s="222"/>
      <c r="AS2038" s="222"/>
      <c r="AT2038" s="222"/>
      <c r="AU2038" s="222"/>
    </row>
    <row r="2039" spans="27:47" ht="12.95" customHeight="1">
      <c r="AA2039" s="222"/>
      <c r="AB2039" s="222"/>
      <c r="AC2039" s="222"/>
      <c r="AD2039" s="222"/>
      <c r="AE2039" s="222"/>
      <c r="AG2039" s="293"/>
      <c r="AN2039" s="222"/>
      <c r="AO2039" s="222"/>
      <c r="AP2039" s="222"/>
      <c r="AQ2039" s="222"/>
      <c r="AR2039" s="222"/>
      <c r="AS2039" s="222"/>
      <c r="AT2039" s="222"/>
      <c r="AU2039" s="222"/>
    </row>
    <row r="2040" spans="27:47" ht="12.95" customHeight="1">
      <c r="AA2040" s="222"/>
      <c r="AB2040" s="222"/>
      <c r="AC2040" s="222"/>
      <c r="AD2040" s="222"/>
      <c r="AE2040" s="222"/>
      <c r="AG2040" s="293"/>
      <c r="AN2040" s="222"/>
      <c r="AO2040" s="222"/>
      <c r="AP2040" s="222"/>
      <c r="AQ2040" s="222"/>
      <c r="AR2040" s="222"/>
      <c r="AS2040" s="222"/>
      <c r="AT2040" s="222"/>
      <c r="AU2040" s="222"/>
    </row>
    <row r="2041" spans="27:47" ht="12.95" customHeight="1">
      <c r="AA2041" s="222"/>
      <c r="AB2041" s="222"/>
      <c r="AC2041" s="222"/>
      <c r="AD2041" s="222"/>
      <c r="AE2041" s="222"/>
      <c r="AG2041" s="293"/>
      <c r="AN2041" s="222"/>
      <c r="AO2041" s="222"/>
      <c r="AP2041" s="222"/>
      <c r="AQ2041" s="222"/>
      <c r="AR2041" s="222"/>
      <c r="AS2041" s="222"/>
      <c r="AT2041" s="222"/>
      <c r="AU2041" s="222"/>
    </row>
    <row r="2042" spans="27:47" ht="12.95" customHeight="1">
      <c r="AA2042" s="222"/>
      <c r="AB2042" s="222"/>
      <c r="AC2042" s="222"/>
      <c r="AD2042" s="222"/>
      <c r="AE2042" s="222"/>
      <c r="AG2042" s="293"/>
      <c r="AN2042" s="222"/>
      <c r="AO2042" s="222"/>
      <c r="AP2042" s="222"/>
      <c r="AQ2042" s="222"/>
      <c r="AR2042" s="222"/>
      <c r="AS2042" s="222"/>
      <c r="AT2042" s="222"/>
      <c r="AU2042" s="222"/>
    </row>
    <row r="2043" spans="27:47" ht="12.95" customHeight="1">
      <c r="AA2043" s="222"/>
      <c r="AB2043" s="222"/>
      <c r="AC2043" s="222"/>
      <c r="AD2043" s="222"/>
      <c r="AE2043" s="222"/>
      <c r="AG2043" s="293"/>
      <c r="AN2043" s="222"/>
      <c r="AO2043" s="222"/>
      <c r="AP2043" s="222"/>
      <c r="AQ2043" s="222"/>
      <c r="AR2043" s="222"/>
      <c r="AS2043" s="222"/>
      <c r="AT2043" s="222"/>
      <c r="AU2043" s="222"/>
    </row>
    <row r="2044" spans="27:47" ht="12.95" customHeight="1">
      <c r="AA2044" s="222"/>
      <c r="AB2044" s="222"/>
      <c r="AC2044" s="222"/>
      <c r="AD2044" s="222"/>
      <c r="AE2044" s="222"/>
      <c r="AG2044" s="293"/>
      <c r="AN2044" s="222"/>
      <c r="AO2044" s="222"/>
      <c r="AP2044" s="222"/>
      <c r="AQ2044" s="222"/>
      <c r="AR2044" s="222"/>
      <c r="AS2044" s="222"/>
      <c r="AT2044" s="222"/>
      <c r="AU2044" s="222"/>
    </row>
    <row r="2045" spans="27:47" ht="12.95" customHeight="1">
      <c r="AA2045" s="222"/>
      <c r="AB2045" s="222"/>
      <c r="AC2045" s="222"/>
      <c r="AD2045" s="222"/>
      <c r="AE2045" s="222"/>
      <c r="AG2045" s="293"/>
      <c r="AN2045" s="222"/>
      <c r="AO2045" s="222"/>
      <c r="AP2045" s="222"/>
      <c r="AQ2045" s="222"/>
      <c r="AR2045" s="222"/>
      <c r="AS2045" s="222"/>
      <c r="AT2045" s="222"/>
      <c r="AU2045" s="222"/>
    </row>
    <row r="2046" spans="27:47" ht="12.95" customHeight="1">
      <c r="AA2046" s="222"/>
      <c r="AB2046" s="222"/>
      <c r="AC2046" s="222"/>
      <c r="AD2046" s="222"/>
      <c r="AE2046" s="222"/>
      <c r="AG2046" s="293"/>
      <c r="AN2046" s="222"/>
      <c r="AO2046" s="222"/>
      <c r="AP2046" s="222"/>
      <c r="AQ2046" s="222"/>
      <c r="AR2046" s="222"/>
      <c r="AS2046" s="222"/>
      <c r="AT2046" s="222"/>
      <c r="AU2046" s="222"/>
    </row>
    <row r="2047" spans="27:47" ht="12.95" customHeight="1">
      <c r="AA2047" s="222"/>
      <c r="AB2047" s="222"/>
      <c r="AC2047" s="222"/>
      <c r="AD2047" s="222"/>
      <c r="AE2047" s="222"/>
      <c r="AG2047" s="293"/>
      <c r="AN2047" s="222"/>
      <c r="AO2047" s="222"/>
      <c r="AP2047" s="222"/>
      <c r="AQ2047" s="222"/>
      <c r="AR2047" s="222"/>
      <c r="AS2047" s="222"/>
      <c r="AT2047" s="222"/>
      <c r="AU2047" s="222"/>
    </row>
    <row r="2048" spans="27:47" ht="12.95" customHeight="1">
      <c r="AA2048" s="222"/>
      <c r="AB2048" s="222"/>
      <c r="AC2048" s="222"/>
      <c r="AD2048" s="222"/>
      <c r="AE2048" s="222"/>
      <c r="AG2048" s="293"/>
      <c r="AN2048" s="222"/>
      <c r="AO2048" s="222"/>
      <c r="AP2048" s="222"/>
      <c r="AQ2048" s="222"/>
      <c r="AR2048" s="222"/>
      <c r="AS2048" s="222"/>
      <c r="AT2048" s="222"/>
      <c r="AU2048" s="222"/>
    </row>
    <row r="2049" spans="27:47" ht="12.95" customHeight="1">
      <c r="AA2049" s="222"/>
      <c r="AB2049" s="222"/>
      <c r="AC2049" s="222"/>
      <c r="AD2049" s="222"/>
      <c r="AE2049" s="222"/>
      <c r="AG2049" s="293"/>
      <c r="AN2049" s="222"/>
      <c r="AO2049" s="222"/>
      <c r="AP2049" s="222"/>
      <c r="AQ2049" s="222"/>
      <c r="AR2049" s="222"/>
      <c r="AS2049" s="222"/>
      <c r="AT2049" s="222"/>
      <c r="AU2049" s="222"/>
    </row>
    <row r="2050" spans="27:47" ht="12.95" customHeight="1">
      <c r="AA2050" s="222"/>
      <c r="AB2050" s="222"/>
      <c r="AC2050" s="222"/>
      <c r="AD2050" s="222"/>
      <c r="AE2050" s="222"/>
      <c r="AG2050" s="293"/>
      <c r="AN2050" s="222"/>
      <c r="AO2050" s="222"/>
      <c r="AP2050" s="222"/>
      <c r="AQ2050" s="222"/>
      <c r="AR2050" s="222"/>
      <c r="AS2050" s="222"/>
      <c r="AT2050" s="222"/>
      <c r="AU2050" s="222"/>
    </row>
    <row r="2051" spans="27:47" ht="12.95" customHeight="1">
      <c r="AA2051" s="222"/>
      <c r="AB2051" s="222"/>
      <c r="AC2051" s="222"/>
      <c r="AD2051" s="222"/>
      <c r="AE2051" s="222"/>
      <c r="AG2051" s="293"/>
      <c r="AN2051" s="222"/>
      <c r="AO2051" s="222"/>
      <c r="AP2051" s="222"/>
      <c r="AQ2051" s="222"/>
      <c r="AR2051" s="222"/>
      <c r="AS2051" s="222"/>
      <c r="AT2051" s="222"/>
      <c r="AU2051" s="222"/>
    </row>
    <row r="2052" spans="27:47" ht="12.95" customHeight="1">
      <c r="AA2052" s="222"/>
      <c r="AB2052" s="222"/>
      <c r="AC2052" s="222"/>
      <c r="AD2052" s="222"/>
      <c r="AE2052" s="222"/>
      <c r="AG2052" s="293"/>
      <c r="AN2052" s="222"/>
      <c r="AO2052" s="222"/>
      <c r="AP2052" s="222"/>
      <c r="AQ2052" s="222"/>
      <c r="AR2052" s="222"/>
      <c r="AS2052" s="222"/>
      <c r="AT2052" s="222"/>
      <c r="AU2052" s="222"/>
    </row>
    <row r="2053" spans="27:47" ht="12.95" customHeight="1">
      <c r="AA2053" s="222"/>
      <c r="AB2053" s="222"/>
      <c r="AC2053" s="222"/>
      <c r="AD2053" s="222"/>
      <c r="AE2053" s="222"/>
      <c r="AG2053" s="293"/>
      <c r="AN2053" s="222"/>
      <c r="AO2053" s="222"/>
      <c r="AP2053" s="222"/>
      <c r="AQ2053" s="222"/>
      <c r="AR2053" s="222"/>
      <c r="AS2053" s="222"/>
      <c r="AT2053" s="222"/>
      <c r="AU2053" s="222"/>
    </row>
    <row r="2054" spans="27:47" ht="12.95" customHeight="1">
      <c r="AA2054" s="222"/>
      <c r="AB2054" s="222"/>
      <c r="AC2054" s="222"/>
      <c r="AD2054" s="222"/>
      <c r="AE2054" s="222"/>
      <c r="AG2054" s="293"/>
      <c r="AN2054" s="222"/>
      <c r="AO2054" s="222"/>
      <c r="AP2054" s="222"/>
      <c r="AQ2054" s="222"/>
      <c r="AR2054" s="222"/>
      <c r="AS2054" s="222"/>
      <c r="AT2054" s="222"/>
      <c r="AU2054" s="222"/>
    </row>
    <row r="2055" spans="27:47" ht="12.95" customHeight="1">
      <c r="AA2055" s="222"/>
      <c r="AB2055" s="222"/>
      <c r="AC2055" s="222"/>
      <c r="AD2055" s="222"/>
      <c r="AE2055" s="222"/>
      <c r="AG2055" s="293"/>
      <c r="AN2055" s="222"/>
      <c r="AO2055" s="222"/>
      <c r="AP2055" s="222"/>
      <c r="AQ2055" s="222"/>
      <c r="AR2055" s="222"/>
      <c r="AS2055" s="222"/>
      <c r="AT2055" s="222"/>
      <c r="AU2055" s="222"/>
    </row>
    <row r="2056" spans="27:47" ht="12.95" customHeight="1">
      <c r="AA2056" s="222"/>
      <c r="AB2056" s="222"/>
      <c r="AC2056" s="222"/>
      <c r="AD2056" s="222"/>
      <c r="AE2056" s="222"/>
      <c r="AG2056" s="293"/>
      <c r="AN2056" s="222"/>
      <c r="AO2056" s="222"/>
      <c r="AP2056" s="222"/>
      <c r="AQ2056" s="222"/>
      <c r="AR2056" s="222"/>
      <c r="AS2056" s="222"/>
      <c r="AT2056" s="222"/>
      <c r="AU2056" s="222"/>
    </row>
    <row r="2057" spans="27:47" ht="12.95" customHeight="1">
      <c r="AA2057" s="222"/>
      <c r="AB2057" s="222"/>
      <c r="AC2057" s="222"/>
      <c r="AD2057" s="222"/>
      <c r="AE2057" s="222"/>
      <c r="AG2057" s="293"/>
      <c r="AN2057" s="222"/>
      <c r="AO2057" s="222"/>
      <c r="AP2057" s="222"/>
      <c r="AQ2057" s="222"/>
      <c r="AR2057" s="222"/>
      <c r="AS2057" s="222"/>
      <c r="AT2057" s="222"/>
      <c r="AU2057" s="222"/>
    </row>
    <row r="2058" spans="27:47" ht="12.95" customHeight="1">
      <c r="AA2058" s="222"/>
      <c r="AB2058" s="222"/>
      <c r="AC2058" s="222"/>
      <c r="AD2058" s="222"/>
      <c r="AE2058" s="222"/>
      <c r="AF2058" s="292"/>
      <c r="AG2058" s="293"/>
      <c r="AN2058" s="222"/>
      <c r="AO2058" s="222"/>
      <c r="AP2058" s="222"/>
      <c r="AQ2058" s="222"/>
      <c r="AR2058" s="222"/>
      <c r="AS2058" s="222"/>
      <c r="AT2058" s="222"/>
      <c r="AU2058" s="222"/>
    </row>
    <row r="2059" spans="27:47" ht="12.95" customHeight="1">
      <c r="AA2059" s="222"/>
      <c r="AB2059" s="222"/>
      <c r="AC2059" s="222"/>
      <c r="AD2059" s="222"/>
      <c r="AE2059" s="222"/>
      <c r="AF2059" s="292"/>
      <c r="AG2059" s="293"/>
      <c r="AN2059" s="222"/>
      <c r="AO2059" s="222"/>
      <c r="AP2059" s="222"/>
      <c r="AQ2059" s="222"/>
      <c r="AR2059" s="222"/>
      <c r="AS2059" s="222"/>
      <c r="AT2059" s="222"/>
      <c r="AU2059" s="222"/>
    </row>
    <row r="2060" spans="27:47" ht="12.95" customHeight="1">
      <c r="AA2060" s="222"/>
      <c r="AB2060" s="222"/>
      <c r="AC2060" s="222"/>
      <c r="AD2060" s="222"/>
      <c r="AE2060" s="222"/>
      <c r="AF2060" s="292"/>
      <c r="AG2060" s="293"/>
      <c r="AN2060" s="222"/>
      <c r="AO2060" s="222"/>
      <c r="AP2060" s="222"/>
      <c r="AQ2060" s="222"/>
      <c r="AR2060" s="222"/>
      <c r="AS2060" s="222"/>
      <c r="AT2060" s="222"/>
      <c r="AU2060" s="222"/>
    </row>
    <row r="2061" spans="27:47" ht="12.95" customHeight="1">
      <c r="AA2061" s="222"/>
      <c r="AB2061" s="222"/>
      <c r="AC2061" s="222"/>
      <c r="AD2061" s="222"/>
      <c r="AE2061" s="222"/>
      <c r="AF2061" s="292"/>
      <c r="AG2061" s="293"/>
      <c r="AN2061" s="222"/>
      <c r="AO2061" s="222"/>
      <c r="AP2061" s="222"/>
      <c r="AQ2061" s="222"/>
      <c r="AR2061" s="222"/>
      <c r="AS2061" s="222"/>
      <c r="AT2061" s="222"/>
      <c r="AU2061" s="222"/>
    </row>
    <row r="2062" spans="27:47" ht="12.95" customHeight="1">
      <c r="AA2062" s="222"/>
      <c r="AB2062" s="222"/>
      <c r="AC2062" s="222"/>
      <c r="AD2062" s="222"/>
      <c r="AE2062" s="222"/>
      <c r="AF2062" s="292"/>
      <c r="AG2062" s="293"/>
      <c r="AN2062" s="222"/>
      <c r="AO2062" s="222"/>
      <c r="AP2062" s="222"/>
      <c r="AQ2062" s="222"/>
      <c r="AR2062" s="222"/>
      <c r="AS2062" s="222"/>
      <c r="AT2062" s="222"/>
      <c r="AU2062" s="222"/>
    </row>
    <row r="2063" spans="27:47" ht="12.95" customHeight="1">
      <c r="AA2063" s="222"/>
      <c r="AB2063" s="222"/>
      <c r="AC2063" s="222"/>
      <c r="AD2063" s="222"/>
      <c r="AE2063" s="222"/>
      <c r="AF2063" s="292"/>
      <c r="AG2063" s="293"/>
      <c r="AN2063" s="222"/>
      <c r="AO2063" s="222"/>
      <c r="AP2063" s="222"/>
      <c r="AQ2063" s="222"/>
      <c r="AR2063" s="222"/>
      <c r="AS2063" s="222"/>
      <c r="AT2063" s="222"/>
      <c r="AU2063" s="222"/>
    </row>
    <row r="2064" spans="27:47" ht="12.95" customHeight="1">
      <c r="AA2064" s="222"/>
      <c r="AB2064" s="222"/>
      <c r="AC2064" s="222"/>
      <c r="AD2064" s="222"/>
      <c r="AE2064" s="222"/>
      <c r="AF2064" s="292"/>
      <c r="AG2064" s="293"/>
      <c r="AN2064" s="222"/>
      <c r="AO2064" s="222"/>
      <c r="AP2064" s="222"/>
      <c r="AQ2064" s="222"/>
      <c r="AR2064" s="222"/>
      <c r="AS2064" s="222"/>
      <c r="AT2064" s="222"/>
      <c r="AU2064" s="222"/>
    </row>
    <row r="2065" spans="27:47" ht="12.95" customHeight="1">
      <c r="AA2065" s="222"/>
      <c r="AB2065" s="222"/>
      <c r="AC2065" s="222"/>
      <c r="AD2065" s="222"/>
      <c r="AE2065" s="222"/>
      <c r="AF2065" s="292"/>
      <c r="AG2065" s="293"/>
      <c r="AN2065" s="222"/>
      <c r="AO2065" s="222"/>
      <c r="AP2065" s="222"/>
      <c r="AQ2065" s="222"/>
      <c r="AR2065" s="222"/>
      <c r="AS2065" s="222"/>
      <c r="AT2065" s="222"/>
      <c r="AU2065" s="222"/>
    </row>
    <row r="2066" spans="27:47" ht="12.95" customHeight="1">
      <c r="AA2066" s="222"/>
      <c r="AB2066" s="222"/>
      <c r="AC2066" s="222"/>
      <c r="AD2066" s="222"/>
      <c r="AE2066" s="222"/>
      <c r="AF2066" s="292"/>
      <c r="AG2066" s="293"/>
      <c r="AN2066" s="222"/>
      <c r="AO2066" s="222"/>
      <c r="AP2066" s="222"/>
      <c r="AQ2066" s="222"/>
      <c r="AR2066" s="222"/>
      <c r="AS2066" s="222"/>
      <c r="AT2066" s="222"/>
      <c r="AU2066" s="222"/>
    </row>
    <row r="2067" spans="27:47" ht="12.95" customHeight="1">
      <c r="AA2067" s="222"/>
      <c r="AB2067" s="222"/>
      <c r="AC2067" s="222"/>
      <c r="AD2067" s="222"/>
      <c r="AE2067" s="222"/>
      <c r="AF2067" s="292"/>
      <c r="AG2067" s="293"/>
      <c r="AN2067" s="222"/>
      <c r="AO2067" s="222"/>
      <c r="AP2067" s="222"/>
      <c r="AQ2067" s="222"/>
      <c r="AR2067" s="222"/>
      <c r="AS2067" s="222"/>
      <c r="AT2067" s="222"/>
      <c r="AU2067" s="222"/>
    </row>
    <row r="2068" spans="27:47" ht="12.95" customHeight="1">
      <c r="AA2068" s="222"/>
      <c r="AB2068" s="222"/>
      <c r="AC2068" s="222"/>
      <c r="AD2068" s="222"/>
      <c r="AE2068" s="222"/>
      <c r="AF2068" s="292"/>
      <c r="AG2068" s="293"/>
      <c r="AN2068" s="222"/>
      <c r="AO2068" s="222"/>
      <c r="AP2068" s="222"/>
      <c r="AQ2068" s="222"/>
      <c r="AR2068" s="222"/>
      <c r="AS2068" s="222"/>
      <c r="AT2068" s="222"/>
      <c r="AU2068" s="222"/>
    </row>
    <row r="2069" spans="27:47" ht="12.95" customHeight="1">
      <c r="AA2069" s="222"/>
      <c r="AB2069" s="222"/>
      <c r="AC2069" s="222"/>
      <c r="AD2069" s="222"/>
      <c r="AE2069" s="222"/>
      <c r="AF2069" s="292"/>
      <c r="AG2069" s="293"/>
      <c r="AN2069" s="222"/>
      <c r="AO2069" s="222"/>
      <c r="AP2069" s="222"/>
      <c r="AQ2069" s="222"/>
      <c r="AR2069" s="222"/>
      <c r="AS2069" s="222"/>
      <c r="AT2069" s="222"/>
      <c r="AU2069" s="222"/>
    </row>
    <row r="2070" spans="27:47" ht="12.95" customHeight="1">
      <c r="AA2070" s="222"/>
      <c r="AB2070" s="222"/>
      <c r="AC2070" s="222"/>
      <c r="AD2070" s="222"/>
      <c r="AE2070" s="222"/>
      <c r="AF2070" s="292"/>
      <c r="AG2070" s="293"/>
      <c r="AN2070" s="222"/>
      <c r="AO2070" s="222"/>
      <c r="AP2070" s="222"/>
      <c r="AQ2070" s="222"/>
      <c r="AR2070" s="222"/>
      <c r="AS2070" s="222"/>
      <c r="AT2070" s="222"/>
      <c r="AU2070" s="222"/>
    </row>
    <row r="2071" spans="27:47" ht="12.95" customHeight="1">
      <c r="AA2071" s="222"/>
      <c r="AB2071" s="222"/>
      <c r="AC2071" s="222"/>
      <c r="AD2071" s="222"/>
      <c r="AE2071" s="222"/>
      <c r="AF2071" s="292"/>
      <c r="AG2071" s="293"/>
      <c r="AN2071" s="222"/>
      <c r="AO2071" s="222"/>
      <c r="AP2071" s="222"/>
      <c r="AQ2071" s="222"/>
      <c r="AR2071" s="222"/>
      <c r="AS2071" s="222"/>
      <c r="AT2071" s="222"/>
      <c r="AU2071" s="222"/>
    </row>
    <row r="2072" spans="27:47" ht="12.95" customHeight="1">
      <c r="AA2072" s="222"/>
      <c r="AB2072" s="222"/>
      <c r="AC2072" s="222"/>
      <c r="AD2072" s="222"/>
      <c r="AE2072" s="222"/>
      <c r="AF2072" s="292"/>
      <c r="AG2072" s="293"/>
      <c r="AN2072" s="222"/>
      <c r="AO2072" s="222"/>
      <c r="AP2072" s="222"/>
      <c r="AQ2072" s="222"/>
      <c r="AR2072" s="222"/>
      <c r="AS2072" s="222"/>
      <c r="AT2072" s="222"/>
      <c r="AU2072" s="222"/>
    </row>
    <row r="2073" spans="27:47" ht="12.95" customHeight="1">
      <c r="AA2073" s="222"/>
      <c r="AB2073" s="222"/>
      <c r="AC2073" s="222"/>
      <c r="AD2073" s="222"/>
      <c r="AE2073" s="222"/>
      <c r="AF2073" s="292"/>
      <c r="AG2073" s="293"/>
      <c r="AN2073" s="222"/>
      <c r="AO2073" s="222"/>
      <c r="AP2073" s="222"/>
      <c r="AQ2073" s="222"/>
      <c r="AR2073" s="222"/>
      <c r="AS2073" s="222"/>
      <c r="AT2073" s="222"/>
      <c r="AU2073" s="222"/>
    </row>
    <row r="2074" spans="27:47" ht="12.95" customHeight="1">
      <c r="AA2074" s="222"/>
      <c r="AB2074" s="222"/>
      <c r="AC2074" s="222"/>
      <c r="AD2074" s="222"/>
      <c r="AE2074" s="222"/>
      <c r="AF2074" s="292"/>
      <c r="AG2074" s="293"/>
      <c r="AN2074" s="222"/>
      <c r="AO2074" s="222"/>
      <c r="AP2074" s="222"/>
      <c r="AQ2074" s="222"/>
      <c r="AR2074" s="222"/>
      <c r="AS2074" s="222"/>
      <c r="AT2074" s="222"/>
      <c r="AU2074" s="222"/>
    </row>
    <row r="2075" spans="27:47" ht="12.95" customHeight="1">
      <c r="AA2075" s="222"/>
      <c r="AB2075" s="222"/>
      <c r="AC2075" s="222"/>
      <c r="AD2075" s="222"/>
      <c r="AE2075" s="222"/>
      <c r="AF2075" s="292"/>
      <c r="AG2075" s="293"/>
      <c r="AN2075" s="222"/>
      <c r="AO2075" s="222"/>
      <c r="AP2075" s="222"/>
      <c r="AQ2075" s="222"/>
      <c r="AR2075" s="222"/>
      <c r="AS2075" s="222"/>
      <c r="AT2075" s="222"/>
      <c r="AU2075" s="222"/>
    </row>
    <row r="2076" spans="27:47" ht="12.95" customHeight="1">
      <c r="AA2076" s="222"/>
      <c r="AB2076" s="222"/>
      <c r="AC2076" s="222"/>
      <c r="AD2076" s="222"/>
      <c r="AE2076" s="222"/>
      <c r="AF2076" s="292"/>
      <c r="AG2076" s="293"/>
      <c r="AN2076" s="222"/>
      <c r="AO2076" s="222"/>
      <c r="AP2076" s="222"/>
      <c r="AQ2076" s="222"/>
      <c r="AR2076" s="222"/>
      <c r="AS2076" s="222"/>
      <c r="AT2076" s="222"/>
      <c r="AU2076" s="222"/>
    </row>
    <row r="2077" spans="27:47" ht="12.95" customHeight="1">
      <c r="AA2077" s="222"/>
      <c r="AB2077" s="222"/>
      <c r="AC2077" s="222"/>
      <c r="AD2077" s="222"/>
      <c r="AE2077" s="222"/>
      <c r="AF2077" s="292"/>
      <c r="AG2077" s="293"/>
      <c r="AN2077" s="222"/>
      <c r="AO2077" s="222"/>
      <c r="AP2077" s="222"/>
      <c r="AQ2077" s="222"/>
      <c r="AR2077" s="222"/>
      <c r="AS2077" s="222"/>
      <c r="AT2077" s="222"/>
      <c r="AU2077" s="222"/>
    </row>
    <row r="2078" spans="27:47" ht="12.95" customHeight="1">
      <c r="AA2078" s="222"/>
      <c r="AB2078" s="222"/>
      <c r="AC2078" s="222"/>
      <c r="AD2078" s="222"/>
      <c r="AE2078" s="222"/>
      <c r="AF2078" s="292"/>
      <c r="AG2078" s="293"/>
      <c r="AN2078" s="222"/>
      <c r="AO2078" s="222"/>
      <c r="AP2078" s="222"/>
      <c r="AQ2078" s="222"/>
      <c r="AR2078" s="222"/>
      <c r="AS2078" s="222"/>
      <c r="AT2078" s="222"/>
      <c r="AU2078" s="222"/>
    </row>
    <row r="2079" spans="27:47" ht="12.95" customHeight="1">
      <c r="AA2079" s="222"/>
      <c r="AB2079" s="222"/>
      <c r="AC2079" s="222"/>
      <c r="AD2079" s="222"/>
      <c r="AE2079" s="222"/>
      <c r="AF2079" s="292"/>
      <c r="AG2079" s="293"/>
      <c r="AN2079" s="222"/>
      <c r="AO2079" s="222"/>
      <c r="AP2079" s="222"/>
      <c r="AQ2079" s="222"/>
      <c r="AR2079" s="222"/>
      <c r="AS2079" s="222"/>
      <c r="AT2079" s="222"/>
      <c r="AU2079" s="222"/>
    </row>
    <row r="2080" spans="27:47" ht="12.95" customHeight="1">
      <c r="AA2080" s="222"/>
      <c r="AB2080" s="222"/>
      <c r="AC2080" s="222"/>
      <c r="AD2080" s="222"/>
      <c r="AE2080" s="222"/>
      <c r="AF2080" s="292"/>
      <c r="AG2080" s="293"/>
      <c r="AN2080" s="222"/>
      <c r="AO2080" s="222"/>
      <c r="AP2080" s="222"/>
      <c r="AQ2080" s="222"/>
      <c r="AR2080" s="222"/>
      <c r="AS2080" s="222"/>
      <c r="AT2080" s="222"/>
      <c r="AU2080" s="222"/>
    </row>
    <row r="2081" spans="27:47" ht="12.95" customHeight="1">
      <c r="AA2081" s="222"/>
      <c r="AB2081" s="222"/>
      <c r="AC2081" s="222"/>
      <c r="AD2081" s="222"/>
      <c r="AE2081" s="222"/>
      <c r="AF2081" s="292"/>
      <c r="AG2081" s="293"/>
      <c r="AN2081" s="222"/>
      <c r="AO2081" s="222"/>
      <c r="AP2081" s="222"/>
      <c r="AQ2081" s="222"/>
      <c r="AR2081" s="222"/>
      <c r="AS2081" s="222"/>
      <c r="AT2081" s="222"/>
      <c r="AU2081" s="222"/>
    </row>
    <row r="2082" spans="27:47" ht="12.95" customHeight="1">
      <c r="AA2082" s="222"/>
      <c r="AB2082" s="222"/>
      <c r="AC2082" s="222"/>
      <c r="AD2082" s="222"/>
      <c r="AE2082" s="222"/>
      <c r="AF2082" s="292"/>
      <c r="AG2082" s="293"/>
      <c r="AN2082" s="222"/>
      <c r="AO2082" s="222"/>
      <c r="AP2082" s="222"/>
      <c r="AQ2082" s="222"/>
      <c r="AR2082" s="222"/>
      <c r="AS2082" s="222"/>
      <c r="AT2082" s="222"/>
      <c r="AU2082" s="222"/>
    </row>
    <row r="2083" spans="27:47" ht="12.95" customHeight="1">
      <c r="AA2083" s="222"/>
      <c r="AB2083" s="222"/>
      <c r="AC2083" s="222"/>
      <c r="AD2083" s="222"/>
      <c r="AE2083" s="222"/>
      <c r="AF2083" s="292"/>
      <c r="AG2083" s="293"/>
      <c r="AN2083" s="222"/>
      <c r="AO2083" s="222"/>
      <c r="AP2083" s="222"/>
      <c r="AQ2083" s="222"/>
      <c r="AR2083" s="222"/>
      <c r="AS2083" s="222"/>
      <c r="AT2083" s="222"/>
      <c r="AU2083" s="222"/>
    </row>
    <row r="2084" spans="27:47" ht="12.95" customHeight="1">
      <c r="AA2084" s="222"/>
      <c r="AB2084" s="222"/>
      <c r="AC2084" s="222"/>
      <c r="AD2084" s="222"/>
      <c r="AE2084" s="222"/>
      <c r="AF2084" s="292"/>
      <c r="AG2084" s="293"/>
      <c r="AN2084" s="222"/>
      <c r="AO2084" s="222"/>
      <c r="AP2084" s="222"/>
      <c r="AQ2084" s="222"/>
      <c r="AR2084" s="222"/>
      <c r="AS2084" s="222"/>
      <c r="AT2084" s="222"/>
      <c r="AU2084" s="222"/>
    </row>
    <row r="2085" spans="27:47" ht="12.95" customHeight="1">
      <c r="AA2085" s="222"/>
      <c r="AB2085" s="222"/>
      <c r="AC2085" s="222"/>
      <c r="AD2085" s="222"/>
      <c r="AE2085" s="222"/>
      <c r="AF2085" s="292"/>
      <c r="AG2085" s="293"/>
      <c r="AN2085" s="222"/>
      <c r="AO2085" s="222"/>
      <c r="AP2085" s="222"/>
      <c r="AQ2085" s="222"/>
      <c r="AR2085" s="222"/>
      <c r="AS2085" s="222"/>
      <c r="AT2085" s="222"/>
      <c r="AU2085" s="222"/>
    </row>
    <row r="2086" spans="27:47" ht="12.95" customHeight="1">
      <c r="AA2086" s="222"/>
      <c r="AB2086" s="222"/>
      <c r="AC2086" s="222"/>
      <c r="AD2086" s="222"/>
      <c r="AE2086" s="222"/>
      <c r="AF2086" s="292"/>
      <c r="AG2086" s="293"/>
      <c r="AN2086" s="222"/>
      <c r="AO2086" s="222"/>
      <c r="AP2086" s="222"/>
      <c r="AQ2086" s="222"/>
      <c r="AR2086" s="222"/>
      <c r="AS2086" s="222"/>
      <c r="AT2086" s="222"/>
      <c r="AU2086" s="222"/>
    </row>
    <row r="2087" spans="27:47" ht="12.95" customHeight="1">
      <c r="AA2087" s="222"/>
      <c r="AB2087" s="222"/>
      <c r="AC2087" s="222"/>
      <c r="AD2087" s="222"/>
      <c r="AE2087" s="222"/>
      <c r="AF2087" s="292"/>
      <c r="AG2087" s="293"/>
      <c r="AN2087" s="222"/>
      <c r="AO2087" s="222"/>
      <c r="AP2087" s="222"/>
      <c r="AQ2087" s="222"/>
      <c r="AR2087" s="222"/>
      <c r="AS2087" s="222"/>
      <c r="AT2087" s="222"/>
      <c r="AU2087" s="222"/>
    </row>
    <row r="2088" spans="27:47" ht="12.95" customHeight="1">
      <c r="AA2088" s="222"/>
      <c r="AB2088" s="222"/>
      <c r="AC2088" s="222"/>
      <c r="AD2088" s="222"/>
      <c r="AE2088" s="222"/>
      <c r="AF2088" s="292"/>
      <c r="AG2088" s="293"/>
      <c r="AN2088" s="222"/>
      <c r="AO2088" s="222"/>
      <c r="AP2088" s="222"/>
      <c r="AQ2088" s="222"/>
      <c r="AR2088" s="222"/>
      <c r="AS2088" s="222"/>
      <c r="AT2088" s="222"/>
      <c r="AU2088" s="222"/>
    </row>
    <row r="2089" spans="27:47" ht="12.95" customHeight="1">
      <c r="AA2089" s="222"/>
      <c r="AB2089" s="222"/>
      <c r="AC2089" s="222"/>
      <c r="AD2089" s="222"/>
      <c r="AE2089" s="222"/>
      <c r="AF2089" s="292"/>
      <c r="AG2089" s="293"/>
      <c r="AN2089" s="222"/>
      <c r="AO2089" s="222"/>
      <c r="AP2089" s="222"/>
      <c r="AQ2089" s="222"/>
      <c r="AR2089" s="222"/>
      <c r="AS2089" s="222"/>
      <c r="AT2089" s="222"/>
      <c r="AU2089" s="222"/>
    </row>
    <row r="2090" spans="27:47" ht="12.95" customHeight="1">
      <c r="AA2090" s="222"/>
      <c r="AB2090" s="222"/>
      <c r="AC2090" s="222"/>
      <c r="AD2090" s="222"/>
      <c r="AE2090" s="222"/>
      <c r="AF2090" s="292"/>
      <c r="AG2090" s="293"/>
      <c r="AN2090" s="222"/>
      <c r="AO2090" s="222"/>
      <c r="AP2090" s="222"/>
      <c r="AQ2090" s="222"/>
      <c r="AR2090" s="222"/>
      <c r="AS2090" s="222"/>
      <c r="AT2090" s="222"/>
      <c r="AU2090" s="222"/>
    </row>
    <row r="2091" spans="27:47" ht="12.95" customHeight="1">
      <c r="AA2091" s="222"/>
      <c r="AB2091" s="222"/>
      <c r="AC2091" s="222"/>
      <c r="AD2091" s="222"/>
      <c r="AE2091" s="222"/>
      <c r="AF2091" s="292"/>
      <c r="AG2091" s="293"/>
      <c r="AN2091" s="222"/>
      <c r="AO2091" s="222"/>
      <c r="AP2091" s="222"/>
      <c r="AQ2091" s="222"/>
      <c r="AR2091" s="222"/>
      <c r="AS2091" s="222"/>
      <c r="AT2091" s="222"/>
      <c r="AU2091" s="222"/>
    </row>
    <row r="2092" spans="27:47" ht="12.95" customHeight="1">
      <c r="AA2092" s="222"/>
      <c r="AB2092" s="222"/>
      <c r="AC2092" s="222"/>
      <c r="AD2092" s="222"/>
      <c r="AE2092" s="222"/>
      <c r="AF2092" s="292"/>
      <c r="AG2092" s="293"/>
      <c r="AN2092" s="222"/>
      <c r="AO2092" s="222"/>
      <c r="AP2092" s="222"/>
      <c r="AQ2092" s="222"/>
      <c r="AR2092" s="222"/>
      <c r="AS2092" s="222"/>
      <c r="AT2092" s="222"/>
      <c r="AU2092" s="222"/>
    </row>
    <row r="2093" spans="27:47" ht="12.95" customHeight="1">
      <c r="AA2093" s="222"/>
      <c r="AB2093" s="222"/>
      <c r="AC2093" s="222"/>
      <c r="AD2093" s="222"/>
      <c r="AE2093" s="222"/>
      <c r="AF2093" s="292"/>
      <c r="AG2093" s="293"/>
      <c r="AN2093" s="222"/>
      <c r="AO2093" s="222"/>
      <c r="AP2093" s="222"/>
      <c r="AQ2093" s="222"/>
      <c r="AR2093" s="222"/>
      <c r="AS2093" s="222"/>
      <c r="AT2093" s="222"/>
      <c r="AU2093" s="222"/>
    </row>
    <row r="2094" spans="27:47" ht="12.95" customHeight="1">
      <c r="AA2094" s="222"/>
      <c r="AB2094" s="222"/>
      <c r="AC2094" s="222"/>
      <c r="AD2094" s="222"/>
      <c r="AE2094" s="222"/>
      <c r="AF2094" s="292"/>
      <c r="AG2094" s="293"/>
      <c r="AN2094" s="222"/>
      <c r="AO2094" s="222"/>
      <c r="AP2094" s="222"/>
      <c r="AQ2094" s="222"/>
      <c r="AR2094" s="222"/>
      <c r="AS2094" s="222"/>
      <c r="AT2094" s="222"/>
      <c r="AU2094" s="222"/>
    </row>
    <row r="2095" spans="27:47" ht="12.95" customHeight="1">
      <c r="AA2095" s="222"/>
      <c r="AB2095" s="222"/>
      <c r="AC2095" s="222"/>
      <c r="AD2095" s="222"/>
      <c r="AE2095" s="222"/>
      <c r="AF2095" s="292"/>
      <c r="AG2095" s="293"/>
      <c r="AN2095" s="222"/>
      <c r="AO2095" s="222"/>
      <c r="AP2095" s="222"/>
      <c r="AQ2095" s="222"/>
      <c r="AR2095" s="222"/>
      <c r="AS2095" s="222"/>
      <c r="AT2095" s="222"/>
      <c r="AU2095" s="222"/>
    </row>
    <row r="2096" spans="27:47" ht="12.95" customHeight="1">
      <c r="AA2096" s="222"/>
      <c r="AB2096" s="222"/>
      <c r="AC2096" s="222"/>
      <c r="AD2096" s="222"/>
      <c r="AE2096" s="222"/>
      <c r="AF2096" s="292"/>
      <c r="AG2096" s="293"/>
      <c r="AN2096" s="222"/>
      <c r="AO2096" s="222"/>
      <c r="AP2096" s="222"/>
      <c r="AQ2096" s="222"/>
      <c r="AR2096" s="222"/>
      <c r="AS2096" s="222"/>
      <c r="AT2096" s="222"/>
      <c r="AU2096" s="222"/>
    </row>
    <row r="2097" spans="27:47" ht="12.95" customHeight="1">
      <c r="AA2097" s="222"/>
      <c r="AB2097" s="222"/>
      <c r="AC2097" s="222"/>
      <c r="AD2097" s="222"/>
      <c r="AE2097" s="222"/>
      <c r="AF2097" s="292"/>
      <c r="AG2097" s="293"/>
      <c r="AN2097" s="222"/>
      <c r="AO2097" s="222"/>
      <c r="AP2097" s="222"/>
      <c r="AQ2097" s="222"/>
      <c r="AR2097" s="222"/>
      <c r="AS2097" s="222"/>
      <c r="AT2097" s="222"/>
      <c r="AU2097" s="222"/>
    </row>
    <row r="2098" spans="27:47" ht="12.95" customHeight="1">
      <c r="AA2098" s="222"/>
      <c r="AB2098" s="222"/>
      <c r="AC2098" s="222"/>
      <c r="AD2098" s="222"/>
      <c r="AE2098" s="222"/>
      <c r="AF2098" s="292"/>
      <c r="AG2098" s="293"/>
      <c r="AN2098" s="222"/>
      <c r="AO2098" s="222"/>
      <c r="AP2098" s="222"/>
      <c r="AQ2098" s="222"/>
      <c r="AR2098" s="222"/>
      <c r="AS2098" s="222"/>
      <c r="AT2098" s="222"/>
      <c r="AU2098" s="222"/>
    </row>
    <row r="2099" spans="27:47" ht="12.95" customHeight="1">
      <c r="AA2099" s="222"/>
      <c r="AB2099" s="222"/>
      <c r="AC2099" s="222"/>
      <c r="AD2099" s="222"/>
      <c r="AE2099" s="222"/>
      <c r="AF2099" s="292"/>
      <c r="AG2099" s="293"/>
      <c r="AN2099" s="222"/>
      <c r="AO2099" s="222"/>
      <c r="AP2099" s="222"/>
      <c r="AQ2099" s="222"/>
      <c r="AR2099" s="222"/>
      <c r="AS2099" s="222"/>
      <c r="AT2099" s="222"/>
      <c r="AU2099" s="222"/>
    </row>
    <row r="2100" spans="27:47" ht="12.95" customHeight="1">
      <c r="AA2100" s="222"/>
      <c r="AB2100" s="222"/>
      <c r="AC2100" s="222"/>
      <c r="AD2100" s="222"/>
      <c r="AE2100" s="222"/>
      <c r="AF2100" s="292"/>
      <c r="AG2100" s="293"/>
      <c r="AN2100" s="222"/>
      <c r="AO2100" s="222"/>
      <c r="AP2100" s="222"/>
      <c r="AQ2100" s="222"/>
      <c r="AR2100" s="222"/>
      <c r="AS2100" s="222"/>
      <c r="AT2100" s="222"/>
      <c r="AU2100" s="222"/>
    </row>
    <row r="2101" spans="27:47" ht="12.95" customHeight="1">
      <c r="AA2101" s="222"/>
      <c r="AB2101" s="222"/>
      <c r="AC2101" s="222"/>
      <c r="AD2101" s="222"/>
      <c r="AE2101" s="222"/>
      <c r="AF2101" s="292"/>
      <c r="AG2101" s="293"/>
      <c r="AN2101" s="222"/>
      <c r="AO2101" s="222"/>
      <c r="AP2101" s="222"/>
      <c r="AQ2101" s="222"/>
      <c r="AR2101" s="222"/>
      <c r="AS2101" s="222"/>
      <c r="AT2101" s="222"/>
      <c r="AU2101" s="222"/>
    </row>
    <row r="2102" spans="27:47" ht="12.95" customHeight="1">
      <c r="AA2102" s="222"/>
      <c r="AB2102" s="222"/>
      <c r="AC2102" s="222"/>
      <c r="AD2102" s="222"/>
      <c r="AE2102" s="222"/>
      <c r="AF2102" s="292"/>
      <c r="AG2102" s="293"/>
      <c r="AN2102" s="222"/>
      <c r="AO2102" s="222"/>
      <c r="AP2102" s="222"/>
      <c r="AQ2102" s="222"/>
      <c r="AR2102" s="222"/>
      <c r="AS2102" s="222"/>
      <c r="AT2102" s="222"/>
      <c r="AU2102" s="222"/>
    </row>
    <row r="2103" spans="27:47" ht="12.95" customHeight="1">
      <c r="AA2103" s="222"/>
      <c r="AB2103" s="222"/>
      <c r="AC2103" s="222"/>
      <c r="AD2103" s="222"/>
      <c r="AE2103" s="222"/>
      <c r="AF2103" s="292"/>
      <c r="AG2103" s="293"/>
      <c r="AN2103" s="222"/>
      <c r="AO2103" s="222"/>
      <c r="AP2103" s="222"/>
      <c r="AQ2103" s="222"/>
      <c r="AR2103" s="222"/>
      <c r="AS2103" s="222"/>
      <c r="AT2103" s="222"/>
      <c r="AU2103" s="222"/>
    </row>
    <row r="2104" spans="27:47" ht="12.95" customHeight="1">
      <c r="AA2104" s="222"/>
      <c r="AB2104" s="222"/>
      <c r="AC2104" s="222"/>
      <c r="AD2104" s="222"/>
      <c r="AE2104" s="222"/>
      <c r="AF2104" s="292"/>
      <c r="AG2104" s="293"/>
      <c r="AN2104" s="222"/>
      <c r="AO2104" s="222"/>
      <c r="AP2104" s="222"/>
      <c r="AQ2104" s="222"/>
      <c r="AR2104" s="222"/>
      <c r="AS2104" s="222"/>
      <c r="AT2104" s="222"/>
      <c r="AU2104" s="222"/>
    </row>
    <row r="2105" spans="27:47" ht="12.95" customHeight="1">
      <c r="AA2105" s="222"/>
      <c r="AB2105" s="222"/>
      <c r="AC2105" s="222"/>
      <c r="AD2105" s="222"/>
      <c r="AE2105" s="222"/>
      <c r="AF2105" s="292"/>
      <c r="AG2105" s="293"/>
      <c r="AN2105" s="222"/>
      <c r="AO2105" s="222"/>
      <c r="AP2105" s="222"/>
      <c r="AQ2105" s="222"/>
      <c r="AR2105" s="222"/>
      <c r="AS2105" s="222"/>
      <c r="AT2105" s="222"/>
      <c r="AU2105" s="222"/>
    </row>
    <row r="2106" spans="27:47" ht="12.95" customHeight="1">
      <c r="AA2106" s="222"/>
      <c r="AB2106" s="222"/>
      <c r="AC2106" s="222"/>
      <c r="AD2106" s="222"/>
      <c r="AE2106" s="222"/>
      <c r="AF2106" s="292"/>
      <c r="AG2106" s="293"/>
      <c r="AN2106" s="222"/>
      <c r="AO2106" s="222"/>
      <c r="AP2106" s="222"/>
      <c r="AQ2106" s="222"/>
      <c r="AR2106" s="222"/>
      <c r="AS2106" s="222"/>
      <c r="AT2106" s="222"/>
      <c r="AU2106" s="222"/>
    </row>
    <row r="2107" spans="27:47" ht="12.95" customHeight="1">
      <c r="AA2107" s="222"/>
      <c r="AB2107" s="222"/>
      <c r="AC2107" s="222"/>
      <c r="AD2107" s="222"/>
      <c r="AE2107" s="222"/>
      <c r="AF2107" s="292"/>
      <c r="AG2107" s="293"/>
      <c r="AN2107" s="222"/>
      <c r="AO2107" s="222"/>
      <c r="AP2107" s="222"/>
      <c r="AQ2107" s="222"/>
      <c r="AR2107" s="222"/>
      <c r="AS2107" s="222"/>
      <c r="AT2107" s="222"/>
      <c r="AU2107" s="222"/>
    </row>
    <row r="2108" spans="27:47" ht="12.95" customHeight="1">
      <c r="AA2108" s="222"/>
      <c r="AB2108" s="222"/>
      <c r="AC2108" s="222"/>
      <c r="AD2108" s="222"/>
      <c r="AE2108" s="222"/>
      <c r="AF2108" s="292"/>
      <c r="AG2108" s="293"/>
      <c r="AN2108" s="222"/>
      <c r="AO2108" s="222"/>
      <c r="AP2108" s="222"/>
      <c r="AQ2108" s="222"/>
      <c r="AR2108" s="222"/>
      <c r="AS2108" s="222"/>
      <c r="AT2108" s="222"/>
      <c r="AU2108" s="222"/>
    </row>
    <row r="2109" spans="27:47" ht="12.95" customHeight="1">
      <c r="AA2109" s="222"/>
      <c r="AB2109" s="222"/>
      <c r="AC2109" s="222"/>
      <c r="AD2109" s="222"/>
      <c r="AE2109" s="222"/>
      <c r="AF2109" s="292"/>
      <c r="AG2109" s="293"/>
      <c r="AN2109" s="222"/>
      <c r="AO2109" s="222"/>
      <c r="AP2109" s="222"/>
      <c r="AQ2109" s="222"/>
      <c r="AR2109" s="222"/>
      <c r="AS2109" s="222"/>
      <c r="AT2109" s="222"/>
      <c r="AU2109" s="222"/>
    </row>
    <row r="2110" spans="27:47" ht="12.95" customHeight="1">
      <c r="AA2110" s="222"/>
      <c r="AB2110" s="222"/>
      <c r="AC2110" s="222"/>
      <c r="AD2110" s="222"/>
      <c r="AE2110" s="222"/>
      <c r="AF2110" s="292"/>
      <c r="AG2110" s="293"/>
      <c r="AN2110" s="222"/>
      <c r="AO2110" s="222"/>
      <c r="AP2110" s="222"/>
      <c r="AQ2110" s="222"/>
      <c r="AR2110" s="222"/>
      <c r="AS2110" s="222"/>
      <c r="AT2110" s="222"/>
      <c r="AU2110" s="222"/>
    </row>
    <row r="2111" spans="27:47" ht="12.95" customHeight="1">
      <c r="AA2111" s="222"/>
      <c r="AB2111" s="222"/>
      <c r="AC2111" s="222"/>
      <c r="AD2111" s="222"/>
      <c r="AE2111" s="222"/>
      <c r="AF2111" s="292"/>
      <c r="AG2111" s="293"/>
      <c r="AN2111" s="222"/>
      <c r="AO2111" s="222"/>
      <c r="AP2111" s="222"/>
      <c r="AQ2111" s="222"/>
      <c r="AR2111" s="222"/>
      <c r="AS2111" s="222"/>
      <c r="AT2111" s="222"/>
      <c r="AU2111" s="222"/>
    </row>
    <row r="2112" spans="27:47" ht="12.95" customHeight="1">
      <c r="AA2112" s="222"/>
      <c r="AB2112" s="222"/>
      <c r="AC2112" s="222"/>
      <c r="AD2112" s="222"/>
      <c r="AE2112" s="222"/>
      <c r="AF2112" s="292"/>
      <c r="AG2112" s="293"/>
      <c r="AN2112" s="222"/>
      <c r="AO2112" s="222"/>
      <c r="AP2112" s="222"/>
      <c r="AQ2112" s="222"/>
      <c r="AR2112" s="222"/>
      <c r="AS2112" s="222"/>
      <c r="AT2112" s="222"/>
      <c r="AU2112" s="222"/>
    </row>
    <row r="2113" spans="27:47" ht="12.95" customHeight="1">
      <c r="AA2113" s="222"/>
      <c r="AB2113" s="222"/>
      <c r="AC2113" s="222"/>
      <c r="AD2113" s="222"/>
      <c r="AE2113" s="222"/>
      <c r="AF2113" s="292"/>
      <c r="AG2113" s="293"/>
      <c r="AN2113" s="222"/>
      <c r="AO2113" s="222"/>
      <c r="AP2113" s="222"/>
      <c r="AQ2113" s="222"/>
      <c r="AR2113" s="222"/>
      <c r="AS2113" s="222"/>
      <c r="AT2113" s="222"/>
      <c r="AU2113" s="222"/>
    </row>
    <row r="2114" spans="27:47" ht="12.95" customHeight="1">
      <c r="AA2114" s="222"/>
      <c r="AB2114" s="222"/>
      <c r="AC2114" s="222"/>
      <c r="AD2114" s="222"/>
      <c r="AE2114" s="222"/>
      <c r="AF2114" s="292"/>
      <c r="AG2114" s="293"/>
      <c r="AN2114" s="222"/>
      <c r="AO2114" s="222"/>
      <c r="AP2114" s="222"/>
      <c r="AQ2114" s="222"/>
      <c r="AR2114" s="222"/>
      <c r="AS2114" s="222"/>
      <c r="AT2114" s="222"/>
      <c r="AU2114" s="222"/>
    </row>
    <row r="2115" spans="27:47" ht="12.95" customHeight="1">
      <c r="AA2115" s="222"/>
      <c r="AB2115" s="222"/>
      <c r="AC2115" s="222"/>
      <c r="AD2115" s="222"/>
      <c r="AE2115" s="222"/>
      <c r="AF2115" s="292"/>
      <c r="AG2115" s="293"/>
      <c r="AN2115" s="222"/>
      <c r="AO2115" s="222"/>
      <c r="AP2115" s="222"/>
      <c r="AQ2115" s="222"/>
      <c r="AR2115" s="222"/>
      <c r="AS2115" s="222"/>
      <c r="AT2115" s="222"/>
      <c r="AU2115" s="222"/>
    </row>
    <row r="2116" spans="27:47" ht="12.95" customHeight="1">
      <c r="AA2116" s="222"/>
      <c r="AB2116" s="222"/>
      <c r="AC2116" s="222"/>
      <c r="AD2116" s="222"/>
      <c r="AE2116" s="222"/>
      <c r="AF2116" s="292"/>
      <c r="AG2116" s="293"/>
      <c r="AN2116" s="222"/>
      <c r="AO2116" s="222"/>
      <c r="AP2116" s="222"/>
      <c r="AQ2116" s="222"/>
      <c r="AR2116" s="222"/>
      <c r="AS2116" s="222"/>
      <c r="AT2116" s="222"/>
      <c r="AU2116" s="222"/>
    </row>
    <row r="2117" spans="27:47" ht="12.95" customHeight="1">
      <c r="AA2117" s="222"/>
      <c r="AB2117" s="222"/>
      <c r="AC2117" s="222"/>
      <c r="AD2117" s="222"/>
      <c r="AE2117" s="222"/>
      <c r="AF2117" s="292"/>
      <c r="AG2117" s="293"/>
      <c r="AN2117" s="222"/>
      <c r="AO2117" s="222"/>
      <c r="AP2117" s="222"/>
      <c r="AQ2117" s="222"/>
      <c r="AR2117" s="222"/>
      <c r="AS2117" s="222"/>
      <c r="AT2117" s="222"/>
      <c r="AU2117" s="222"/>
    </row>
    <row r="2118" spans="27:47" ht="12.95" customHeight="1">
      <c r="AA2118" s="222"/>
      <c r="AB2118" s="222"/>
      <c r="AC2118" s="222"/>
      <c r="AD2118" s="222"/>
      <c r="AE2118" s="222"/>
      <c r="AF2118" s="292"/>
      <c r="AG2118" s="293"/>
      <c r="AN2118" s="222"/>
      <c r="AO2118" s="222"/>
      <c r="AP2118" s="222"/>
      <c r="AQ2118" s="222"/>
      <c r="AR2118" s="222"/>
      <c r="AS2118" s="222"/>
      <c r="AT2118" s="222"/>
      <c r="AU2118" s="222"/>
    </row>
    <row r="2119" spans="27:47" ht="12.95" customHeight="1">
      <c r="AA2119" s="222"/>
      <c r="AB2119" s="222"/>
      <c r="AC2119" s="222"/>
      <c r="AD2119" s="222"/>
      <c r="AE2119" s="222"/>
      <c r="AF2119" s="292"/>
      <c r="AG2119" s="293"/>
      <c r="AN2119" s="222"/>
      <c r="AO2119" s="222"/>
      <c r="AP2119" s="222"/>
      <c r="AQ2119" s="222"/>
      <c r="AR2119" s="222"/>
      <c r="AS2119" s="222"/>
      <c r="AT2119" s="222"/>
      <c r="AU2119" s="222"/>
    </row>
    <row r="2120" spans="27:47" ht="12.95" customHeight="1">
      <c r="AA2120" s="222"/>
      <c r="AB2120" s="222"/>
      <c r="AC2120" s="222"/>
      <c r="AD2120" s="222"/>
      <c r="AE2120" s="222"/>
      <c r="AF2120" s="292"/>
      <c r="AG2120" s="293"/>
      <c r="AN2120" s="222"/>
      <c r="AO2120" s="222"/>
      <c r="AP2120" s="222"/>
      <c r="AQ2120" s="222"/>
      <c r="AR2120" s="222"/>
      <c r="AS2120" s="222"/>
      <c r="AT2120" s="222"/>
      <c r="AU2120" s="222"/>
    </row>
    <row r="2121" spans="27:47" ht="12.95" customHeight="1">
      <c r="AA2121" s="222"/>
      <c r="AB2121" s="222"/>
      <c r="AC2121" s="222"/>
      <c r="AD2121" s="222"/>
      <c r="AE2121" s="222"/>
      <c r="AF2121" s="292"/>
      <c r="AG2121" s="293"/>
      <c r="AN2121" s="222"/>
      <c r="AO2121" s="222"/>
      <c r="AP2121" s="222"/>
      <c r="AQ2121" s="222"/>
      <c r="AR2121" s="222"/>
      <c r="AS2121" s="222"/>
      <c r="AT2121" s="222"/>
      <c r="AU2121" s="222"/>
    </row>
    <row r="2122" spans="27:47" ht="12.95" customHeight="1">
      <c r="AA2122" s="222"/>
      <c r="AB2122" s="222"/>
      <c r="AC2122" s="222"/>
      <c r="AD2122" s="222"/>
      <c r="AE2122" s="222"/>
      <c r="AF2122" s="292"/>
      <c r="AG2122" s="293"/>
      <c r="AN2122" s="222"/>
      <c r="AO2122" s="222"/>
      <c r="AP2122" s="222"/>
      <c r="AQ2122" s="222"/>
      <c r="AR2122" s="222"/>
      <c r="AS2122" s="222"/>
      <c r="AT2122" s="222"/>
      <c r="AU2122" s="222"/>
    </row>
    <row r="2123" spans="27:47" ht="12.95" customHeight="1">
      <c r="AA2123" s="222"/>
      <c r="AB2123" s="222"/>
      <c r="AC2123" s="222"/>
      <c r="AD2123" s="222"/>
      <c r="AE2123" s="222"/>
      <c r="AF2123" s="292"/>
      <c r="AG2123" s="293"/>
      <c r="AN2123" s="222"/>
      <c r="AO2123" s="222"/>
      <c r="AP2123" s="222"/>
      <c r="AQ2123" s="222"/>
      <c r="AR2123" s="222"/>
      <c r="AS2123" s="222"/>
      <c r="AT2123" s="222"/>
      <c r="AU2123" s="222"/>
    </row>
    <row r="2124" spans="27:47" ht="12.95" customHeight="1">
      <c r="AA2124" s="222"/>
      <c r="AB2124" s="222"/>
      <c r="AC2124" s="222"/>
      <c r="AD2124" s="222"/>
      <c r="AE2124" s="222"/>
      <c r="AF2124" s="292"/>
      <c r="AG2124" s="293"/>
      <c r="AN2124" s="222"/>
      <c r="AO2124" s="222"/>
      <c r="AP2124" s="222"/>
      <c r="AQ2124" s="222"/>
      <c r="AR2124" s="222"/>
      <c r="AS2124" s="222"/>
      <c r="AT2124" s="222"/>
      <c r="AU2124" s="222"/>
    </row>
    <row r="2125" spans="27:47" ht="12.95" customHeight="1">
      <c r="AA2125" s="222"/>
      <c r="AB2125" s="222"/>
      <c r="AC2125" s="222"/>
      <c r="AD2125" s="222"/>
      <c r="AE2125" s="222"/>
      <c r="AF2125" s="292"/>
      <c r="AG2125" s="293"/>
      <c r="AN2125" s="222"/>
      <c r="AO2125" s="222"/>
      <c r="AP2125" s="222"/>
      <c r="AQ2125" s="222"/>
      <c r="AR2125" s="222"/>
      <c r="AS2125" s="222"/>
      <c r="AT2125" s="222"/>
      <c r="AU2125" s="222"/>
    </row>
    <row r="2126" spans="27:47" ht="12.95" customHeight="1">
      <c r="AA2126" s="222"/>
      <c r="AB2126" s="222"/>
      <c r="AC2126" s="222"/>
      <c r="AD2126" s="222"/>
      <c r="AE2126" s="222"/>
      <c r="AF2126" s="292"/>
      <c r="AG2126" s="293"/>
      <c r="AN2126" s="222"/>
      <c r="AO2126" s="222"/>
      <c r="AP2126" s="222"/>
      <c r="AQ2126" s="222"/>
      <c r="AR2126" s="222"/>
      <c r="AS2126" s="222"/>
      <c r="AT2126" s="222"/>
      <c r="AU2126" s="222"/>
    </row>
    <row r="2127" spans="27:47" ht="12.95" customHeight="1">
      <c r="AA2127" s="222"/>
      <c r="AB2127" s="222"/>
      <c r="AC2127" s="222"/>
      <c r="AD2127" s="222"/>
      <c r="AE2127" s="222"/>
      <c r="AF2127" s="292"/>
      <c r="AG2127" s="293"/>
      <c r="AN2127" s="222"/>
      <c r="AO2127" s="222"/>
      <c r="AP2127" s="222"/>
      <c r="AQ2127" s="222"/>
      <c r="AR2127" s="222"/>
      <c r="AS2127" s="222"/>
      <c r="AT2127" s="222"/>
      <c r="AU2127" s="222"/>
    </row>
    <row r="2128" spans="27:47" ht="12.95" customHeight="1">
      <c r="AA2128" s="222"/>
      <c r="AB2128" s="222"/>
      <c r="AC2128" s="222"/>
      <c r="AD2128" s="222"/>
      <c r="AE2128" s="222"/>
      <c r="AF2128" s="292"/>
      <c r="AG2128" s="293"/>
      <c r="AN2128" s="222"/>
      <c r="AO2128" s="222"/>
      <c r="AP2128" s="222"/>
      <c r="AQ2128" s="222"/>
      <c r="AR2128" s="222"/>
      <c r="AS2128" s="222"/>
      <c r="AT2128" s="222"/>
      <c r="AU2128" s="222"/>
    </row>
    <row r="2129" spans="27:47" ht="12.95" customHeight="1">
      <c r="AA2129" s="222"/>
      <c r="AB2129" s="222"/>
      <c r="AC2129" s="222"/>
      <c r="AD2129" s="222"/>
      <c r="AE2129" s="222"/>
      <c r="AF2129" s="292"/>
      <c r="AG2129" s="293"/>
      <c r="AN2129" s="222"/>
      <c r="AO2129" s="222"/>
      <c r="AP2129" s="222"/>
      <c r="AQ2129" s="222"/>
      <c r="AR2129" s="222"/>
      <c r="AS2129" s="222"/>
      <c r="AT2129" s="222"/>
      <c r="AU2129" s="222"/>
    </row>
    <row r="2130" spans="27:47" ht="12.95" customHeight="1">
      <c r="AA2130" s="222"/>
      <c r="AB2130" s="222"/>
      <c r="AC2130" s="222"/>
      <c r="AD2130" s="222"/>
      <c r="AE2130" s="222"/>
      <c r="AF2130" s="292"/>
      <c r="AG2130" s="293"/>
      <c r="AN2130" s="222"/>
      <c r="AO2130" s="222"/>
      <c r="AP2130" s="222"/>
      <c r="AQ2130" s="222"/>
      <c r="AR2130" s="222"/>
      <c r="AS2130" s="222"/>
      <c r="AT2130" s="222"/>
      <c r="AU2130" s="222"/>
    </row>
    <row r="2131" spans="27:47" ht="12.95" customHeight="1">
      <c r="AA2131" s="222"/>
      <c r="AB2131" s="222"/>
      <c r="AC2131" s="222"/>
      <c r="AD2131" s="222"/>
      <c r="AE2131" s="222"/>
      <c r="AF2131" s="292"/>
      <c r="AG2131" s="293"/>
      <c r="AN2131" s="222"/>
      <c r="AO2131" s="222"/>
      <c r="AP2131" s="222"/>
      <c r="AQ2131" s="222"/>
      <c r="AR2131" s="222"/>
      <c r="AS2131" s="222"/>
      <c r="AT2131" s="222"/>
      <c r="AU2131" s="222"/>
    </row>
    <row r="2132" spans="27:47" ht="12.95" customHeight="1">
      <c r="AA2132" s="222"/>
      <c r="AB2132" s="222"/>
      <c r="AC2132" s="222"/>
      <c r="AD2132" s="222"/>
      <c r="AE2132" s="222"/>
      <c r="AF2132" s="292"/>
      <c r="AG2132" s="293"/>
      <c r="AN2132" s="222"/>
      <c r="AO2132" s="222"/>
      <c r="AP2132" s="222"/>
      <c r="AQ2132" s="222"/>
      <c r="AR2132" s="222"/>
      <c r="AS2132" s="222"/>
      <c r="AT2132" s="222"/>
      <c r="AU2132" s="222"/>
    </row>
    <row r="2133" spans="27:47" ht="12.95" customHeight="1">
      <c r="AA2133" s="222"/>
      <c r="AB2133" s="222"/>
      <c r="AC2133" s="222"/>
      <c r="AD2133" s="222"/>
      <c r="AE2133" s="222"/>
      <c r="AF2133" s="292"/>
      <c r="AG2133" s="293"/>
      <c r="AN2133" s="222"/>
      <c r="AO2133" s="222"/>
      <c r="AP2133" s="222"/>
      <c r="AQ2133" s="222"/>
      <c r="AR2133" s="222"/>
      <c r="AS2133" s="222"/>
      <c r="AT2133" s="222"/>
      <c r="AU2133" s="222"/>
    </row>
    <row r="2134" spans="27:47" ht="12.95" customHeight="1">
      <c r="AA2134" s="222"/>
      <c r="AB2134" s="222"/>
      <c r="AC2134" s="222"/>
      <c r="AD2134" s="222"/>
      <c r="AE2134" s="222"/>
      <c r="AF2134" s="292"/>
      <c r="AG2134" s="293"/>
      <c r="AN2134" s="222"/>
      <c r="AO2134" s="222"/>
      <c r="AP2134" s="222"/>
      <c r="AQ2134" s="222"/>
      <c r="AR2134" s="222"/>
      <c r="AS2134" s="222"/>
      <c r="AT2134" s="222"/>
      <c r="AU2134" s="222"/>
    </row>
    <row r="2135" spans="27:47" ht="12.95" customHeight="1">
      <c r="AA2135" s="222"/>
      <c r="AB2135" s="222"/>
      <c r="AC2135" s="222"/>
      <c r="AD2135" s="222"/>
      <c r="AE2135" s="222"/>
      <c r="AF2135" s="292"/>
      <c r="AG2135" s="293"/>
      <c r="AN2135" s="222"/>
      <c r="AO2135" s="222"/>
      <c r="AP2135" s="222"/>
      <c r="AQ2135" s="222"/>
      <c r="AR2135" s="222"/>
      <c r="AS2135" s="222"/>
      <c r="AT2135" s="222"/>
      <c r="AU2135" s="222"/>
    </row>
    <row r="2136" spans="27:47" ht="12.95" customHeight="1">
      <c r="AA2136" s="222"/>
      <c r="AB2136" s="222"/>
      <c r="AC2136" s="222"/>
      <c r="AD2136" s="222"/>
      <c r="AE2136" s="222"/>
      <c r="AF2136" s="292"/>
      <c r="AG2136" s="293"/>
      <c r="AN2136" s="222"/>
      <c r="AO2136" s="222"/>
      <c r="AP2136" s="222"/>
      <c r="AQ2136" s="222"/>
      <c r="AR2136" s="222"/>
      <c r="AS2136" s="222"/>
      <c r="AT2136" s="222"/>
      <c r="AU2136" s="222"/>
    </row>
    <row r="2137" spans="27:47" ht="12.95" customHeight="1">
      <c r="AA2137" s="222"/>
      <c r="AB2137" s="222"/>
      <c r="AC2137" s="222"/>
      <c r="AD2137" s="222"/>
      <c r="AE2137" s="222"/>
      <c r="AF2137" s="292"/>
      <c r="AG2137" s="293"/>
      <c r="AN2137" s="222"/>
      <c r="AO2137" s="222"/>
      <c r="AP2137" s="222"/>
      <c r="AQ2137" s="222"/>
      <c r="AR2137" s="222"/>
      <c r="AS2137" s="222"/>
      <c r="AT2137" s="222"/>
      <c r="AU2137" s="222"/>
    </row>
    <row r="2138" spans="27:47" ht="12.95" customHeight="1">
      <c r="AA2138" s="222"/>
      <c r="AB2138" s="222"/>
      <c r="AC2138" s="222"/>
      <c r="AD2138" s="222"/>
      <c r="AE2138" s="222"/>
      <c r="AF2138" s="292"/>
      <c r="AG2138" s="293"/>
      <c r="AN2138" s="222"/>
      <c r="AO2138" s="222"/>
      <c r="AP2138" s="222"/>
      <c r="AQ2138" s="222"/>
      <c r="AR2138" s="222"/>
      <c r="AS2138" s="222"/>
      <c r="AT2138" s="222"/>
      <c r="AU2138" s="222"/>
    </row>
    <row r="2139" spans="27:47" ht="12.95" customHeight="1">
      <c r="AA2139" s="222"/>
      <c r="AB2139" s="222"/>
      <c r="AC2139" s="222"/>
      <c r="AD2139" s="222"/>
      <c r="AE2139" s="222"/>
      <c r="AF2139" s="292"/>
      <c r="AG2139" s="293"/>
      <c r="AN2139" s="222"/>
      <c r="AO2139" s="222"/>
      <c r="AP2139" s="222"/>
      <c r="AQ2139" s="222"/>
      <c r="AR2139" s="222"/>
      <c r="AS2139" s="222"/>
      <c r="AT2139" s="222"/>
      <c r="AU2139" s="222"/>
    </row>
    <row r="2140" spans="27:47" ht="12.95" customHeight="1">
      <c r="AA2140" s="222"/>
      <c r="AB2140" s="222"/>
      <c r="AC2140" s="222"/>
      <c r="AD2140" s="222"/>
      <c r="AE2140" s="222"/>
      <c r="AF2140" s="292"/>
      <c r="AG2140" s="293"/>
      <c r="AN2140" s="222"/>
      <c r="AO2140" s="222"/>
      <c r="AP2140" s="222"/>
      <c r="AQ2140" s="222"/>
      <c r="AR2140" s="222"/>
      <c r="AS2140" s="222"/>
      <c r="AT2140" s="222"/>
      <c r="AU2140" s="222"/>
    </row>
    <row r="2141" spans="27:47" ht="12.95" customHeight="1">
      <c r="AA2141" s="222"/>
      <c r="AB2141" s="222"/>
      <c r="AC2141" s="222"/>
      <c r="AD2141" s="222"/>
      <c r="AE2141" s="222"/>
      <c r="AF2141" s="292"/>
      <c r="AG2141" s="293"/>
      <c r="AN2141" s="222"/>
      <c r="AO2141" s="222"/>
      <c r="AP2141" s="222"/>
      <c r="AQ2141" s="222"/>
      <c r="AR2141" s="222"/>
      <c r="AS2141" s="222"/>
      <c r="AT2141" s="222"/>
      <c r="AU2141" s="222"/>
    </row>
    <row r="2142" spans="27:47" ht="12.95" customHeight="1">
      <c r="AA2142" s="222"/>
      <c r="AB2142" s="222"/>
      <c r="AC2142" s="222"/>
      <c r="AD2142" s="222"/>
      <c r="AE2142" s="222"/>
      <c r="AF2142" s="292"/>
      <c r="AG2142" s="293"/>
      <c r="AN2142" s="222"/>
      <c r="AO2142" s="222"/>
      <c r="AP2142" s="222"/>
      <c r="AQ2142" s="222"/>
      <c r="AR2142" s="222"/>
      <c r="AS2142" s="222"/>
      <c r="AT2142" s="222"/>
      <c r="AU2142" s="222"/>
    </row>
    <row r="2143" spans="27:47" ht="12.95" customHeight="1">
      <c r="AA2143" s="222"/>
      <c r="AB2143" s="222"/>
      <c r="AC2143" s="222"/>
      <c r="AD2143" s="222"/>
      <c r="AE2143" s="222"/>
      <c r="AF2143" s="292"/>
      <c r="AG2143" s="293"/>
      <c r="AN2143" s="222"/>
      <c r="AO2143" s="222"/>
      <c r="AP2143" s="222"/>
      <c r="AQ2143" s="222"/>
      <c r="AR2143" s="222"/>
      <c r="AS2143" s="222"/>
      <c r="AT2143" s="222"/>
      <c r="AU2143" s="222"/>
    </row>
    <row r="2144" spans="27:47" ht="12.95" customHeight="1">
      <c r="AA2144" s="222"/>
      <c r="AB2144" s="222"/>
      <c r="AC2144" s="222"/>
      <c r="AD2144" s="222"/>
      <c r="AE2144" s="222"/>
      <c r="AF2144" s="292"/>
      <c r="AG2144" s="293"/>
      <c r="AN2144" s="222"/>
      <c r="AO2144" s="222"/>
      <c r="AP2144" s="222"/>
      <c r="AQ2144" s="222"/>
      <c r="AR2144" s="222"/>
      <c r="AS2144" s="222"/>
      <c r="AT2144" s="222"/>
      <c r="AU2144" s="222"/>
    </row>
    <row r="2145" spans="27:47" ht="12.95" customHeight="1">
      <c r="AA2145" s="222"/>
      <c r="AB2145" s="222"/>
      <c r="AC2145" s="222"/>
      <c r="AD2145" s="222"/>
      <c r="AE2145" s="222"/>
      <c r="AF2145" s="292"/>
      <c r="AG2145" s="293"/>
      <c r="AN2145" s="222"/>
      <c r="AO2145" s="222"/>
      <c r="AP2145" s="222"/>
      <c r="AQ2145" s="222"/>
      <c r="AR2145" s="222"/>
      <c r="AS2145" s="222"/>
      <c r="AT2145" s="222"/>
      <c r="AU2145" s="222"/>
    </row>
    <row r="2146" spans="27:47" ht="12.95" customHeight="1">
      <c r="AA2146" s="222"/>
      <c r="AB2146" s="222"/>
      <c r="AC2146" s="222"/>
      <c r="AD2146" s="222"/>
      <c r="AE2146" s="222"/>
      <c r="AF2146" s="292"/>
      <c r="AG2146" s="293"/>
      <c r="AN2146" s="222"/>
      <c r="AO2146" s="222"/>
      <c r="AP2146" s="222"/>
      <c r="AQ2146" s="222"/>
      <c r="AR2146" s="222"/>
      <c r="AS2146" s="222"/>
      <c r="AT2146" s="222"/>
      <c r="AU2146" s="222"/>
    </row>
    <row r="2147" spans="27:47" ht="12.95" customHeight="1">
      <c r="AA2147" s="222"/>
      <c r="AB2147" s="222"/>
      <c r="AC2147" s="222"/>
      <c r="AD2147" s="222"/>
      <c r="AE2147" s="222"/>
      <c r="AF2147" s="292"/>
      <c r="AG2147" s="293"/>
      <c r="AN2147" s="222"/>
      <c r="AO2147" s="222"/>
      <c r="AP2147" s="222"/>
      <c r="AQ2147" s="222"/>
      <c r="AR2147" s="222"/>
      <c r="AS2147" s="222"/>
      <c r="AT2147" s="222"/>
      <c r="AU2147" s="222"/>
    </row>
    <row r="2148" spans="27:47" ht="12.95" customHeight="1">
      <c r="AA2148" s="222"/>
      <c r="AB2148" s="222"/>
      <c r="AC2148" s="222"/>
      <c r="AD2148" s="222"/>
      <c r="AE2148" s="222"/>
      <c r="AF2148" s="292"/>
      <c r="AG2148" s="293"/>
      <c r="AN2148" s="222"/>
      <c r="AO2148" s="222"/>
      <c r="AP2148" s="222"/>
      <c r="AQ2148" s="222"/>
      <c r="AR2148" s="222"/>
      <c r="AS2148" s="222"/>
      <c r="AT2148" s="222"/>
      <c r="AU2148" s="222"/>
    </row>
    <row r="2149" spans="27:47" ht="12.95" customHeight="1">
      <c r="AA2149" s="222"/>
      <c r="AB2149" s="222"/>
      <c r="AC2149" s="222"/>
      <c r="AD2149" s="222"/>
      <c r="AE2149" s="222"/>
      <c r="AF2149" s="292"/>
      <c r="AG2149" s="293"/>
      <c r="AN2149" s="222"/>
      <c r="AO2149" s="222"/>
      <c r="AP2149" s="222"/>
      <c r="AQ2149" s="222"/>
      <c r="AR2149" s="222"/>
      <c r="AS2149" s="222"/>
      <c r="AT2149" s="222"/>
      <c r="AU2149" s="222"/>
    </row>
    <row r="2150" spans="27:47" ht="12.95" customHeight="1">
      <c r="AA2150" s="222"/>
      <c r="AB2150" s="222"/>
      <c r="AC2150" s="222"/>
      <c r="AD2150" s="222"/>
      <c r="AE2150" s="222"/>
      <c r="AF2150" s="292"/>
      <c r="AG2150" s="293"/>
      <c r="AN2150" s="222"/>
      <c r="AO2150" s="222"/>
      <c r="AP2150" s="222"/>
      <c r="AQ2150" s="222"/>
      <c r="AR2150" s="222"/>
      <c r="AS2150" s="222"/>
      <c r="AT2150" s="222"/>
      <c r="AU2150" s="222"/>
    </row>
    <row r="2151" spans="27:47" ht="12.95" customHeight="1">
      <c r="AA2151" s="222"/>
      <c r="AB2151" s="222"/>
      <c r="AC2151" s="222"/>
      <c r="AD2151" s="222"/>
      <c r="AE2151" s="222"/>
      <c r="AF2151" s="292"/>
      <c r="AG2151" s="293"/>
      <c r="AN2151" s="222"/>
      <c r="AO2151" s="222"/>
      <c r="AP2151" s="222"/>
      <c r="AQ2151" s="222"/>
      <c r="AR2151" s="222"/>
      <c r="AS2151" s="222"/>
      <c r="AT2151" s="222"/>
      <c r="AU2151" s="222"/>
    </row>
    <row r="2152" spans="27:47" ht="12.95" customHeight="1">
      <c r="AA2152" s="222"/>
      <c r="AB2152" s="222"/>
      <c r="AC2152" s="222"/>
      <c r="AD2152" s="222"/>
      <c r="AE2152" s="222"/>
      <c r="AF2152" s="292"/>
      <c r="AG2152" s="293"/>
      <c r="AN2152" s="222"/>
      <c r="AO2152" s="222"/>
      <c r="AP2152" s="222"/>
      <c r="AQ2152" s="222"/>
      <c r="AR2152" s="222"/>
      <c r="AS2152" s="222"/>
      <c r="AT2152" s="222"/>
      <c r="AU2152" s="222"/>
    </row>
    <row r="2153" spans="27:47" ht="12.95" customHeight="1">
      <c r="AA2153" s="222"/>
      <c r="AB2153" s="222"/>
      <c r="AC2153" s="222"/>
      <c r="AD2153" s="222"/>
      <c r="AE2153" s="222"/>
      <c r="AF2153" s="292"/>
      <c r="AG2153" s="293"/>
      <c r="AN2153" s="222"/>
      <c r="AO2153" s="222"/>
      <c r="AP2153" s="222"/>
      <c r="AQ2153" s="222"/>
      <c r="AR2153" s="222"/>
      <c r="AS2153" s="222"/>
      <c r="AT2153" s="222"/>
      <c r="AU2153" s="222"/>
    </row>
    <row r="2154" spans="27:47" ht="12.95" customHeight="1">
      <c r="AA2154" s="222"/>
      <c r="AB2154" s="222"/>
      <c r="AC2154" s="222"/>
      <c r="AD2154" s="222"/>
      <c r="AE2154" s="222"/>
      <c r="AF2154" s="292"/>
      <c r="AG2154" s="293"/>
      <c r="AN2154" s="222"/>
      <c r="AO2154" s="222"/>
      <c r="AP2154" s="222"/>
      <c r="AQ2154" s="222"/>
      <c r="AR2154" s="222"/>
      <c r="AS2154" s="222"/>
      <c r="AT2154" s="222"/>
      <c r="AU2154" s="222"/>
    </row>
    <row r="2155" spans="27:47" ht="12.95" customHeight="1">
      <c r="AA2155" s="222"/>
      <c r="AB2155" s="222"/>
      <c r="AC2155" s="222"/>
      <c r="AD2155" s="222"/>
      <c r="AE2155" s="222"/>
      <c r="AF2155" s="292"/>
      <c r="AG2155" s="293"/>
      <c r="AN2155" s="222"/>
      <c r="AO2155" s="222"/>
      <c r="AP2155" s="222"/>
      <c r="AQ2155" s="222"/>
      <c r="AR2155" s="222"/>
      <c r="AS2155" s="222"/>
      <c r="AT2155" s="222"/>
      <c r="AU2155" s="222"/>
    </row>
    <row r="2156" spans="27:47" ht="12.95" customHeight="1">
      <c r="AA2156" s="222"/>
      <c r="AB2156" s="222"/>
      <c r="AC2156" s="222"/>
      <c r="AD2156" s="222"/>
      <c r="AE2156" s="222"/>
      <c r="AF2156" s="292"/>
      <c r="AG2156" s="293"/>
      <c r="AN2156" s="222"/>
      <c r="AO2156" s="222"/>
      <c r="AP2156" s="222"/>
      <c r="AQ2156" s="222"/>
      <c r="AR2156" s="222"/>
      <c r="AS2156" s="222"/>
      <c r="AT2156" s="222"/>
      <c r="AU2156" s="222"/>
    </row>
    <row r="2157" spans="27:47" ht="12.95" customHeight="1">
      <c r="AA2157" s="222"/>
      <c r="AB2157" s="222"/>
      <c r="AC2157" s="222"/>
      <c r="AD2157" s="222"/>
      <c r="AE2157" s="222"/>
      <c r="AF2157" s="292"/>
      <c r="AG2157" s="293"/>
      <c r="AN2157" s="222"/>
      <c r="AO2157" s="222"/>
      <c r="AP2157" s="222"/>
      <c r="AQ2157" s="222"/>
      <c r="AR2157" s="222"/>
      <c r="AS2157" s="222"/>
      <c r="AT2157" s="222"/>
      <c r="AU2157" s="222"/>
    </row>
    <row r="2158" spans="27:47" ht="12.95" customHeight="1">
      <c r="AA2158" s="222"/>
      <c r="AB2158" s="222"/>
      <c r="AC2158" s="222"/>
      <c r="AD2158" s="222"/>
      <c r="AE2158" s="222"/>
      <c r="AF2158" s="292"/>
      <c r="AG2158" s="293"/>
      <c r="AN2158" s="222"/>
      <c r="AO2158" s="222"/>
      <c r="AP2158" s="222"/>
      <c r="AQ2158" s="222"/>
      <c r="AR2158" s="222"/>
      <c r="AS2158" s="222"/>
      <c r="AT2158" s="222"/>
      <c r="AU2158" s="222"/>
    </row>
    <row r="2159" spans="27:47" ht="12.95" customHeight="1">
      <c r="AA2159" s="222"/>
      <c r="AB2159" s="222"/>
      <c r="AC2159" s="222"/>
      <c r="AD2159" s="222"/>
      <c r="AE2159" s="222"/>
      <c r="AF2159" s="292"/>
      <c r="AG2159" s="293"/>
      <c r="AN2159" s="222"/>
      <c r="AO2159" s="222"/>
      <c r="AP2159" s="222"/>
      <c r="AQ2159" s="222"/>
      <c r="AR2159" s="222"/>
      <c r="AS2159" s="222"/>
      <c r="AT2159" s="222"/>
      <c r="AU2159" s="222"/>
    </row>
    <row r="2160" spans="27:47" ht="12.95" customHeight="1">
      <c r="AA2160" s="222"/>
      <c r="AB2160" s="222"/>
      <c r="AC2160" s="222"/>
      <c r="AD2160" s="222"/>
      <c r="AE2160" s="222"/>
      <c r="AF2160" s="292"/>
      <c r="AG2160" s="293"/>
      <c r="AN2160" s="222"/>
      <c r="AO2160" s="222"/>
      <c r="AP2160" s="222"/>
      <c r="AQ2160" s="222"/>
      <c r="AR2160" s="222"/>
      <c r="AS2160" s="222"/>
      <c r="AT2160" s="222"/>
      <c r="AU2160" s="222"/>
    </row>
    <row r="2161" spans="27:47" ht="12.95" customHeight="1">
      <c r="AA2161" s="222"/>
      <c r="AB2161" s="222"/>
      <c r="AC2161" s="222"/>
      <c r="AD2161" s="222"/>
      <c r="AE2161" s="222"/>
      <c r="AF2161" s="292"/>
      <c r="AG2161" s="293"/>
      <c r="AN2161" s="222"/>
      <c r="AO2161" s="222"/>
      <c r="AP2161" s="222"/>
      <c r="AQ2161" s="222"/>
      <c r="AR2161" s="222"/>
      <c r="AS2161" s="222"/>
      <c r="AT2161" s="222"/>
      <c r="AU2161" s="222"/>
    </row>
    <row r="2162" spans="27:47" ht="12.95" customHeight="1">
      <c r="AA2162" s="222"/>
      <c r="AB2162" s="222"/>
      <c r="AC2162" s="222"/>
      <c r="AD2162" s="222"/>
      <c r="AE2162" s="222"/>
      <c r="AF2162" s="292"/>
      <c r="AG2162" s="293"/>
      <c r="AN2162" s="222"/>
      <c r="AO2162" s="222"/>
      <c r="AP2162" s="222"/>
      <c r="AQ2162" s="222"/>
      <c r="AR2162" s="222"/>
      <c r="AS2162" s="222"/>
      <c r="AT2162" s="222"/>
      <c r="AU2162" s="222"/>
    </row>
    <row r="2163" spans="27:47" ht="12.95" customHeight="1">
      <c r="AA2163" s="222"/>
      <c r="AB2163" s="222"/>
      <c r="AC2163" s="222"/>
      <c r="AD2163" s="222"/>
      <c r="AE2163" s="222"/>
      <c r="AF2163" s="292"/>
      <c r="AG2163" s="293"/>
      <c r="AN2163" s="222"/>
      <c r="AO2163" s="222"/>
      <c r="AP2163" s="222"/>
      <c r="AQ2163" s="222"/>
      <c r="AR2163" s="222"/>
      <c r="AS2163" s="222"/>
      <c r="AT2163" s="222"/>
      <c r="AU2163" s="222"/>
    </row>
    <row r="2164" spans="27:47" ht="12.95" customHeight="1">
      <c r="AA2164" s="222"/>
      <c r="AB2164" s="222"/>
      <c r="AC2164" s="222"/>
      <c r="AD2164" s="222"/>
      <c r="AE2164" s="222"/>
      <c r="AF2164" s="292"/>
      <c r="AG2164" s="293"/>
      <c r="AN2164" s="222"/>
      <c r="AO2164" s="222"/>
      <c r="AP2164" s="222"/>
      <c r="AQ2164" s="222"/>
      <c r="AR2164" s="222"/>
      <c r="AS2164" s="222"/>
      <c r="AT2164" s="222"/>
      <c r="AU2164" s="222"/>
    </row>
    <row r="2165" spans="27:47" ht="12.95" customHeight="1">
      <c r="AA2165" s="222"/>
      <c r="AB2165" s="222"/>
      <c r="AC2165" s="222"/>
      <c r="AD2165" s="222"/>
      <c r="AE2165" s="222"/>
      <c r="AF2165" s="292"/>
      <c r="AG2165" s="293"/>
      <c r="AN2165" s="222"/>
      <c r="AO2165" s="222"/>
      <c r="AP2165" s="222"/>
      <c r="AQ2165" s="222"/>
      <c r="AR2165" s="222"/>
      <c r="AS2165" s="222"/>
      <c r="AT2165" s="222"/>
      <c r="AU2165" s="222"/>
    </row>
    <row r="2166" spans="27:47" ht="12.95" customHeight="1">
      <c r="AA2166" s="222"/>
      <c r="AB2166" s="222"/>
      <c r="AC2166" s="222"/>
      <c r="AD2166" s="222"/>
      <c r="AE2166" s="222"/>
      <c r="AF2166" s="292"/>
      <c r="AG2166" s="293"/>
      <c r="AN2166" s="222"/>
      <c r="AO2166" s="222"/>
      <c r="AP2166" s="222"/>
      <c r="AQ2166" s="222"/>
      <c r="AR2166" s="222"/>
      <c r="AS2166" s="222"/>
      <c r="AT2166" s="222"/>
      <c r="AU2166" s="222"/>
    </row>
    <row r="2167" spans="27:47" ht="12.95" customHeight="1">
      <c r="AA2167" s="222"/>
      <c r="AB2167" s="222"/>
      <c r="AC2167" s="222"/>
      <c r="AD2167" s="222"/>
      <c r="AE2167" s="222"/>
      <c r="AF2167" s="292"/>
      <c r="AG2167" s="293"/>
      <c r="AN2167" s="222"/>
      <c r="AO2167" s="222"/>
      <c r="AP2167" s="222"/>
      <c r="AQ2167" s="222"/>
      <c r="AR2167" s="222"/>
      <c r="AS2167" s="222"/>
      <c r="AT2167" s="222"/>
      <c r="AU2167" s="222"/>
    </row>
    <row r="2168" spans="27:47" ht="12.95" customHeight="1">
      <c r="AA2168" s="222"/>
      <c r="AB2168" s="222"/>
      <c r="AC2168" s="222"/>
      <c r="AD2168" s="222"/>
      <c r="AE2168" s="222"/>
      <c r="AF2168" s="292"/>
      <c r="AG2168" s="293"/>
      <c r="AN2168" s="222"/>
      <c r="AO2168" s="222"/>
      <c r="AP2168" s="222"/>
      <c r="AQ2168" s="222"/>
      <c r="AR2168" s="222"/>
      <c r="AS2168" s="222"/>
      <c r="AT2168" s="222"/>
      <c r="AU2168" s="222"/>
    </row>
    <row r="2169" spans="27:47" ht="12.95" customHeight="1">
      <c r="AA2169" s="222"/>
      <c r="AB2169" s="222"/>
      <c r="AC2169" s="222"/>
      <c r="AD2169" s="222"/>
      <c r="AE2169" s="222"/>
      <c r="AF2169" s="292"/>
      <c r="AG2169" s="293"/>
      <c r="AN2169" s="222"/>
      <c r="AO2169" s="222"/>
      <c r="AP2169" s="222"/>
      <c r="AQ2169" s="222"/>
      <c r="AR2169" s="222"/>
      <c r="AS2169" s="222"/>
      <c r="AT2169" s="222"/>
      <c r="AU2169" s="222"/>
    </row>
    <row r="2170" spans="27:47" ht="12.95" customHeight="1">
      <c r="AA2170" s="222"/>
      <c r="AB2170" s="222"/>
      <c r="AC2170" s="222"/>
      <c r="AD2170" s="222"/>
      <c r="AE2170" s="222"/>
      <c r="AF2170" s="292"/>
      <c r="AG2170" s="293"/>
      <c r="AN2170" s="222"/>
      <c r="AO2170" s="222"/>
      <c r="AP2170" s="222"/>
      <c r="AQ2170" s="222"/>
      <c r="AR2170" s="222"/>
      <c r="AS2170" s="222"/>
      <c r="AT2170" s="222"/>
      <c r="AU2170" s="222"/>
    </row>
    <row r="2171" spans="27:47" ht="12.95" customHeight="1">
      <c r="AA2171" s="222"/>
      <c r="AB2171" s="222"/>
      <c r="AC2171" s="222"/>
      <c r="AD2171" s="222"/>
      <c r="AE2171" s="222"/>
      <c r="AF2171" s="292"/>
      <c r="AG2171" s="293"/>
      <c r="AN2171" s="222"/>
      <c r="AO2171" s="222"/>
      <c r="AP2171" s="222"/>
      <c r="AQ2171" s="222"/>
      <c r="AR2171" s="222"/>
      <c r="AS2171" s="222"/>
      <c r="AT2171" s="222"/>
      <c r="AU2171" s="222"/>
    </row>
    <row r="2172" spans="27:47" ht="12.95" customHeight="1">
      <c r="AA2172" s="222"/>
      <c r="AB2172" s="222"/>
      <c r="AC2172" s="222"/>
      <c r="AD2172" s="222"/>
      <c r="AE2172" s="222"/>
      <c r="AF2172" s="292"/>
      <c r="AG2172" s="293"/>
      <c r="AN2172" s="222"/>
      <c r="AO2172" s="222"/>
      <c r="AP2172" s="222"/>
      <c r="AQ2172" s="222"/>
      <c r="AR2172" s="222"/>
      <c r="AS2172" s="222"/>
      <c r="AT2172" s="222"/>
      <c r="AU2172" s="222"/>
    </row>
    <row r="2173" spans="27:47" ht="12.95" customHeight="1">
      <c r="AA2173" s="222"/>
      <c r="AB2173" s="222"/>
      <c r="AC2173" s="222"/>
      <c r="AD2173" s="222"/>
      <c r="AE2173" s="222"/>
      <c r="AF2173" s="292"/>
      <c r="AG2173" s="293"/>
      <c r="AN2173" s="222"/>
      <c r="AO2173" s="222"/>
      <c r="AP2173" s="222"/>
      <c r="AQ2173" s="222"/>
      <c r="AR2173" s="222"/>
      <c r="AS2173" s="222"/>
      <c r="AT2173" s="222"/>
      <c r="AU2173" s="222"/>
    </row>
    <row r="2174" spans="27:47" ht="12.95" customHeight="1">
      <c r="AA2174" s="222"/>
      <c r="AB2174" s="222"/>
      <c r="AC2174" s="222"/>
      <c r="AD2174" s="222"/>
      <c r="AE2174" s="222"/>
      <c r="AF2174" s="292"/>
      <c r="AG2174" s="293"/>
      <c r="AN2174" s="222"/>
      <c r="AO2174" s="222"/>
      <c r="AP2174" s="222"/>
      <c r="AQ2174" s="222"/>
      <c r="AR2174" s="222"/>
      <c r="AS2174" s="222"/>
      <c r="AT2174" s="222"/>
      <c r="AU2174" s="222"/>
    </row>
    <row r="2175" spans="27:47" ht="12.95" customHeight="1">
      <c r="AA2175" s="222"/>
      <c r="AB2175" s="222"/>
      <c r="AC2175" s="222"/>
      <c r="AD2175" s="222"/>
      <c r="AE2175" s="222"/>
      <c r="AF2175" s="292"/>
      <c r="AG2175" s="293"/>
      <c r="AN2175" s="222"/>
      <c r="AO2175" s="222"/>
      <c r="AP2175" s="222"/>
      <c r="AQ2175" s="222"/>
      <c r="AR2175" s="222"/>
      <c r="AS2175" s="222"/>
      <c r="AT2175" s="222"/>
      <c r="AU2175" s="222"/>
    </row>
    <row r="2176" spans="27:47" ht="12.95" customHeight="1">
      <c r="AA2176" s="222"/>
      <c r="AB2176" s="222"/>
      <c r="AC2176" s="222"/>
      <c r="AD2176" s="222"/>
      <c r="AE2176" s="222"/>
      <c r="AF2176" s="292"/>
      <c r="AG2176" s="293"/>
      <c r="AN2176" s="222"/>
      <c r="AO2176" s="222"/>
      <c r="AP2176" s="222"/>
      <c r="AQ2176" s="222"/>
      <c r="AR2176" s="222"/>
      <c r="AS2176" s="222"/>
      <c r="AT2176" s="222"/>
      <c r="AU2176" s="222"/>
    </row>
    <row r="2177" spans="27:47" ht="12.95" customHeight="1">
      <c r="AA2177" s="222"/>
      <c r="AB2177" s="222"/>
      <c r="AC2177" s="222"/>
      <c r="AD2177" s="222"/>
      <c r="AE2177" s="222"/>
      <c r="AF2177" s="292"/>
      <c r="AG2177" s="293"/>
      <c r="AN2177" s="222"/>
      <c r="AO2177" s="222"/>
      <c r="AP2177" s="222"/>
      <c r="AQ2177" s="222"/>
      <c r="AR2177" s="222"/>
      <c r="AS2177" s="222"/>
      <c r="AT2177" s="222"/>
      <c r="AU2177" s="222"/>
    </row>
    <row r="2178" spans="27:47" ht="12.95" customHeight="1">
      <c r="AA2178" s="222"/>
      <c r="AB2178" s="222"/>
      <c r="AC2178" s="222"/>
      <c r="AD2178" s="222"/>
      <c r="AE2178" s="222"/>
      <c r="AF2178" s="292"/>
      <c r="AG2178" s="293"/>
      <c r="AN2178" s="222"/>
      <c r="AO2178" s="222"/>
      <c r="AP2178" s="222"/>
      <c r="AQ2178" s="222"/>
      <c r="AR2178" s="222"/>
      <c r="AS2178" s="222"/>
      <c r="AT2178" s="222"/>
      <c r="AU2178" s="222"/>
    </row>
    <row r="2179" spans="27:47" ht="12.95" customHeight="1">
      <c r="AA2179" s="222"/>
      <c r="AB2179" s="222"/>
      <c r="AC2179" s="222"/>
      <c r="AD2179" s="222"/>
      <c r="AE2179" s="222"/>
      <c r="AF2179" s="292"/>
      <c r="AG2179" s="293"/>
      <c r="AN2179" s="222"/>
      <c r="AO2179" s="222"/>
      <c r="AP2179" s="222"/>
      <c r="AQ2179" s="222"/>
      <c r="AR2179" s="222"/>
      <c r="AS2179" s="222"/>
      <c r="AT2179" s="222"/>
      <c r="AU2179" s="222"/>
    </row>
    <row r="2180" spans="27:47" ht="12.95" customHeight="1">
      <c r="AA2180" s="222"/>
      <c r="AB2180" s="222"/>
      <c r="AC2180" s="222"/>
      <c r="AD2180" s="222"/>
      <c r="AE2180" s="222"/>
      <c r="AF2180" s="292"/>
      <c r="AG2180" s="293"/>
      <c r="AN2180" s="222"/>
      <c r="AO2180" s="222"/>
      <c r="AP2180" s="222"/>
      <c r="AQ2180" s="222"/>
      <c r="AR2180" s="222"/>
      <c r="AS2180" s="222"/>
      <c r="AT2180" s="222"/>
      <c r="AU2180" s="222"/>
    </row>
    <row r="2181" spans="27:47" ht="12.95" customHeight="1">
      <c r="AA2181" s="222"/>
      <c r="AB2181" s="222"/>
      <c r="AC2181" s="222"/>
      <c r="AD2181" s="222"/>
      <c r="AE2181" s="222"/>
      <c r="AF2181" s="292"/>
      <c r="AG2181" s="293"/>
      <c r="AN2181" s="222"/>
      <c r="AO2181" s="222"/>
      <c r="AP2181" s="222"/>
      <c r="AQ2181" s="222"/>
      <c r="AR2181" s="222"/>
      <c r="AS2181" s="222"/>
      <c r="AT2181" s="222"/>
      <c r="AU2181" s="222"/>
    </row>
    <row r="2182" spans="27:47" ht="12.95" customHeight="1">
      <c r="AA2182" s="222"/>
      <c r="AB2182" s="222"/>
      <c r="AC2182" s="222"/>
      <c r="AD2182" s="222"/>
      <c r="AE2182" s="222"/>
      <c r="AF2182" s="292"/>
      <c r="AG2182" s="293"/>
      <c r="AN2182" s="222"/>
      <c r="AO2182" s="222"/>
      <c r="AP2182" s="222"/>
      <c r="AQ2182" s="222"/>
      <c r="AR2182" s="222"/>
      <c r="AS2182" s="222"/>
      <c r="AT2182" s="222"/>
      <c r="AU2182" s="222"/>
    </row>
    <row r="2183" spans="27:47" ht="12.95" customHeight="1">
      <c r="AA2183" s="222"/>
      <c r="AB2183" s="222"/>
      <c r="AC2183" s="222"/>
      <c r="AD2183" s="222"/>
      <c r="AE2183" s="222"/>
      <c r="AF2183" s="292"/>
      <c r="AG2183" s="293"/>
      <c r="AN2183" s="222"/>
      <c r="AO2183" s="222"/>
      <c r="AP2183" s="222"/>
      <c r="AQ2183" s="222"/>
      <c r="AR2183" s="222"/>
      <c r="AS2183" s="222"/>
      <c r="AT2183" s="222"/>
      <c r="AU2183" s="222"/>
    </row>
    <row r="2184" spans="27:47" ht="12.95" customHeight="1">
      <c r="AA2184" s="222"/>
      <c r="AB2184" s="222"/>
      <c r="AC2184" s="222"/>
      <c r="AD2184" s="222"/>
      <c r="AE2184" s="222"/>
      <c r="AF2184" s="292"/>
      <c r="AG2184" s="293"/>
      <c r="AN2184" s="222"/>
      <c r="AO2184" s="222"/>
      <c r="AP2184" s="222"/>
      <c r="AQ2184" s="222"/>
      <c r="AR2184" s="222"/>
      <c r="AS2184" s="222"/>
      <c r="AT2184" s="222"/>
      <c r="AU2184" s="222"/>
    </row>
    <row r="2185" spans="27:47" ht="12.95" customHeight="1">
      <c r="AA2185" s="222"/>
      <c r="AB2185" s="222"/>
      <c r="AC2185" s="222"/>
      <c r="AD2185" s="222"/>
      <c r="AE2185" s="222"/>
      <c r="AF2185" s="292"/>
      <c r="AG2185" s="293"/>
      <c r="AN2185" s="222"/>
      <c r="AO2185" s="222"/>
      <c r="AP2185" s="222"/>
      <c r="AQ2185" s="222"/>
      <c r="AR2185" s="222"/>
      <c r="AS2185" s="222"/>
      <c r="AT2185" s="222"/>
      <c r="AU2185" s="222"/>
    </row>
    <row r="2186" spans="27:47" ht="12.95" customHeight="1">
      <c r="AA2186" s="222"/>
      <c r="AB2186" s="222"/>
      <c r="AC2186" s="222"/>
      <c r="AD2186" s="222"/>
      <c r="AE2186" s="222"/>
      <c r="AF2186" s="292"/>
      <c r="AG2186" s="293"/>
      <c r="AN2186" s="222"/>
      <c r="AO2186" s="222"/>
      <c r="AP2186" s="222"/>
      <c r="AQ2186" s="222"/>
      <c r="AR2186" s="222"/>
      <c r="AS2186" s="222"/>
      <c r="AT2186" s="222"/>
      <c r="AU2186" s="222"/>
    </row>
    <row r="2187" spans="27:47" ht="12.95" customHeight="1">
      <c r="AA2187" s="222"/>
      <c r="AB2187" s="222"/>
      <c r="AC2187" s="222"/>
      <c r="AD2187" s="222"/>
      <c r="AE2187" s="222"/>
      <c r="AF2187" s="292"/>
      <c r="AG2187" s="293"/>
      <c r="AN2187" s="222"/>
      <c r="AO2187" s="222"/>
      <c r="AP2187" s="222"/>
      <c r="AQ2187" s="222"/>
      <c r="AR2187" s="222"/>
      <c r="AS2187" s="222"/>
      <c r="AT2187" s="222"/>
      <c r="AU2187" s="222"/>
    </row>
    <row r="2188" spans="27:47" ht="12.95" customHeight="1">
      <c r="AA2188" s="222"/>
      <c r="AB2188" s="222"/>
      <c r="AC2188" s="222"/>
      <c r="AD2188" s="222"/>
      <c r="AE2188" s="222"/>
      <c r="AF2188" s="292"/>
      <c r="AG2188" s="293"/>
      <c r="AN2188" s="222"/>
      <c r="AO2188" s="222"/>
      <c r="AP2188" s="222"/>
      <c r="AQ2188" s="222"/>
      <c r="AR2188" s="222"/>
      <c r="AS2188" s="222"/>
      <c r="AT2188" s="222"/>
      <c r="AU2188" s="222"/>
    </row>
    <row r="2189" spans="27:47" ht="12.95" customHeight="1">
      <c r="AA2189" s="222"/>
      <c r="AB2189" s="222"/>
      <c r="AC2189" s="222"/>
      <c r="AD2189" s="222"/>
      <c r="AE2189" s="222"/>
      <c r="AF2189" s="292"/>
      <c r="AG2189" s="293"/>
      <c r="AN2189" s="222"/>
      <c r="AO2189" s="222"/>
      <c r="AP2189" s="222"/>
      <c r="AQ2189" s="222"/>
      <c r="AR2189" s="222"/>
      <c r="AS2189" s="222"/>
      <c r="AT2189" s="222"/>
      <c r="AU2189" s="222"/>
    </row>
    <row r="2190" spans="27:47" ht="12.95" customHeight="1">
      <c r="AA2190" s="222"/>
      <c r="AB2190" s="222"/>
      <c r="AC2190" s="222"/>
      <c r="AD2190" s="222"/>
      <c r="AE2190" s="222"/>
      <c r="AF2190" s="292"/>
      <c r="AG2190" s="293"/>
      <c r="AN2190" s="222"/>
      <c r="AO2190" s="222"/>
      <c r="AP2190" s="222"/>
      <c r="AQ2190" s="222"/>
      <c r="AR2190" s="222"/>
      <c r="AS2190" s="222"/>
      <c r="AT2190" s="222"/>
      <c r="AU2190" s="222"/>
    </row>
    <row r="2191" spans="27:47" ht="12.95" customHeight="1">
      <c r="AA2191" s="222"/>
      <c r="AB2191" s="222"/>
      <c r="AC2191" s="222"/>
      <c r="AD2191" s="222"/>
      <c r="AE2191" s="222"/>
      <c r="AF2191" s="292"/>
      <c r="AG2191" s="293"/>
      <c r="AN2191" s="222"/>
      <c r="AO2191" s="222"/>
      <c r="AP2191" s="222"/>
      <c r="AQ2191" s="222"/>
      <c r="AR2191" s="222"/>
      <c r="AS2191" s="222"/>
      <c r="AT2191" s="222"/>
      <c r="AU2191" s="222"/>
    </row>
    <row r="2192" spans="27:47" ht="12.95" customHeight="1">
      <c r="AA2192" s="222"/>
      <c r="AB2192" s="222"/>
      <c r="AC2192" s="222"/>
      <c r="AD2192" s="222"/>
      <c r="AE2192" s="222"/>
      <c r="AF2192" s="292"/>
      <c r="AG2192" s="293"/>
      <c r="AN2192" s="222"/>
      <c r="AO2192" s="222"/>
      <c r="AP2192" s="222"/>
      <c r="AQ2192" s="222"/>
      <c r="AR2192" s="222"/>
      <c r="AS2192" s="222"/>
      <c r="AT2192" s="222"/>
      <c r="AU2192" s="222"/>
    </row>
    <row r="2193" spans="27:47" ht="12.95" customHeight="1">
      <c r="AA2193" s="222"/>
      <c r="AB2193" s="222"/>
      <c r="AC2193" s="222"/>
      <c r="AD2193" s="222"/>
      <c r="AE2193" s="222"/>
      <c r="AF2193" s="292"/>
      <c r="AG2193" s="293"/>
      <c r="AN2193" s="222"/>
      <c r="AO2193" s="222"/>
      <c r="AP2193" s="222"/>
      <c r="AQ2193" s="222"/>
      <c r="AR2193" s="222"/>
      <c r="AS2193" s="222"/>
      <c r="AT2193" s="222"/>
      <c r="AU2193" s="222"/>
    </row>
    <row r="2194" spans="27:47" ht="12.95" customHeight="1">
      <c r="AA2194" s="222"/>
      <c r="AB2194" s="222"/>
      <c r="AC2194" s="222"/>
      <c r="AD2194" s="222"/>
      <c r="AE2194" s="222"/>
      <c r="AF2194" s="292"/>
      <c r="AG2194" s="293"/>
      <c r="AN2194" s="222"/>
      <c r="AO2194" s="222"/>
      <c r="AP2194" s="222"/>
      <c r="AQ2194" s="222"/>
      <c r="AR2194" s="222"/>
      <c r="AS2194" s="222"/>
      <c r="AT2194" s="222"/>
      <c r="AU2194" s="222"/>
    </row>
    <row r="2195" spans="27:47" ht="12.95" customHeight="1">
      <c r="AA2195" s="222"/>
      <c r="AB2195" s="222"/>
      <c r="AC2195" s="222"/>
      <c r="AD2195" s="222"/>
      <c r="AE2195" s="222"/>
      <c r="AF2195" s="292"/>
      <c r="AG2195" s="293"/>
      <c r="AN2195" s="222"/>
      <c r="AO2195" s="222"/>
      <c r="AP2195" s="222"/>
      <c r="AQ2195" s="222"/>
      <c r="AR2195" s="222"/>
      <c r="AS2195" s="222"/>
      <c r="AT2195" s="222"/>
      <c r="AU2195" s="222"/>
    </row>
    <row r="2196" spans="27:47" ht="12.95" customHeight="1">
      <c r="AA2196" s="222"/>
      <c r="AB2196" s="222"/>
      <c r="AC2196" s="222"/>
      <c r="AD2196" s="222"/>
      <c r="AE2196" s="222"/>
      <c r="AF2196" s="292"/>
      <c r="AG2196" s="293"/>
      <c r="AN2196" s="222"/>
      <c r="AO2196" s="222"/>
      <c r="AP2196" s="222"/>
      <c r="AQ2196" s="222"/>
      <c r="AR2196" s="222"/>
      <c r="AS2196" s="222"/>
      <c r="AT2196" s="222"/>
      <c r="AU2196" s="222"/>
    </row>
    <row r="2197" spans="27:47" ht="12.95" customHeight="1">
      <c r="AA2197" s="222"/>
      <c r="AB2197" s="222"/>
      <c r="AC2197" s="222"/>
      <c r="AD2197" s="222"/>
      <c r="AE2197" s="222"/>
      <c r="AF2197" s="292"/>
      <c r="AG2197" s="293"/>
      <c r="AN2197" s="222"/>
      <c r="AO2197" s="222"/>
      <c r="AP2197" s="222"/>
      <c r="AQ2197" s="222"/>
      <c r="AR2197" s="222"/>
      <c r="AS2197" s="222"/>
      <c r="AT2197" s="222"/>
      <c r="AU2197" s="222"/>
    </row>
    <row r="2198" spans="27:47" ht="12.95" customHeight="1">
      <c r="AA2198" s="222"/>
      <c r="AB2198" s="222"/>
      <c r="AC2198" s="222"/>
      <c r="AD2198" s="222"/>
      <c r="AE2198" s="222"/>
      <c r="AF2198" s="292"/>
      <c r="AG2198" s="293"/>
      <c r="AN2198" s="222"/>
      <c r="AO2198" s="222"/>
      <c r="AP2198" s="222"/>
      <c r="AQ2198" s="222"/>
      <c r="AR2198" s="222"/>
      <c r="AS2198" s="222"/>
      <c r="AT2198" s="222"/>
      <c r="AU2198" s="222"/>
    </row>
    <row r="2199" spans="27:47" ht="12.95" customHeight="1">
      <c r="AA2199" s="222"/>
      <c r="AB2199" s="222"/>
      <c r="AC2199" s="222"/>
      <c r="AD2199" s="222"/>
      <c r="AE2199" s="222"/>
      <c r="AF2199" s="292"/>
      <c r="AG2199" s="293"/>
      <c r="AN2199" s="222"/>
      <c r="AO2199" s="222"/>
      <c r="AP2199" s="222"/>
      <c r="AQ2199" s="222"/>
      <c r="AR2199" s="222"/>
      <c r="AS2199" s="222"/>
      <c r="AT2199" s="222"/>
      <c r="AU2199" s="222"/>
    </row>
    <row r="2200" spans="27:47" ht="12.95" customHeight="1">
      <c r="AA2200" s="222"/>
      <c r="AB2200" s="222"/>
      <c r="AC2200" s="222"/>
      <c r="AD2200" s="222"/>
      <c r="AE2200" s="222"/>
      <c r="AF2200" s="292"/>
      <c r="AG2200" s="293"/>
      <c r="AN2200" s="222"/>
      <c r="AO2200" s="222"/>
      <c r="AP2200" s="222"/>
      <c r="AQ2200" s="222"/>
      <c r="AR2200" s="222"/>
      <c r="AS2200" s="222"/>
      <c r="AT2200" s="222"/>
      <c r="AU2200" s="222"/>
    </row>
    <row r="2201" spans="27:47" ht="12.95" customHeight="1">
      <c r="AA2201" s="222"/>
      <c r="AB2201" s="222"/>
      <c r="AC2201" s="222"/>
      <c r="AD2201" s="222"/>
      <c r="AE2201" s="222"/>
      <c r="AF2201" s="292"/>
      <c r="AG2201" s="293"/>
      <c r="AN2201" s="222"/>
      <c r="AO2201" s="222"/>
      <c r="AP2201" s="222"/>
      <c r="AQ2201" s="222"/>
      <c r="AR2201" s="222"/>
      <c r="AS2201" s="222"/>
      <c r="AT2201" s="222"/>
      <c r="AU2201" s="222"/>
    </row>
    <row r="2202" spans="27:47" ht="12.95" customHeight="1">
      <c r="AA2202" s="222"/>
      <c r="AB2202" s="222"/>
      <c r="AC2202" s="222"/>
      <c r="AD2202" s="222"/>
      <c r="AE2202" s="222"/>
      <c r="AF2202" s="292"/>
      <c r="AG2202" s="293"/>
      <c r="AN2202" s="222"/>
      <c r="AO2202" s="222"/>
      <c r="AP2202" s="222"/>
      <c r="AQ2202" s="222"/>
      <c r="AR2202" s="222"/>
      <c r="AS2202" s="222"/>
      <c r="AT2202" s="222"/>
      <c r="AU2202" s="222"/>
    </row>
    <row r="2203" spans="27:47" ht="12.95" customHeight="1">
      <c r="AA2203" s="222"/>
      <c r="AB2203" s="222"/>
      <c r="AC2203" s="222"/>
      <c r="AD2203" s="222"/>
      <c r="AE2203" s="222"/>
      <c r="AF2203" s="292"/>
      <c r="AG2203" s="293"/>
      <c r="AN2203" s="222"/>
      <c r="AO2203" s="222"/>
      <c r="AP2203" s="222"/>
      <c r="AQ2203" s="222"/>
      <c r="AR2203" s="222"/>
      <c r="AS2203" s="222"/>
      <c r="AT2203" s="222"/>
      <c r="AU2203" s="222"/>
    </row>
    <row r="2204" spans="27:47" ht="12.95" customHeight="1">
      <c r="AA2204" s="222"/>
      <c r="AB2204" s="222"/>
      <c r="AC2204" s="222"/>
      <c r="AD2204" s="222"/>
      <c r="AE2204" s="222"/>
      <c r="AF2204" s="292"/>
      <c r="AG2204" s="293"/>
      <c r="AN2204" s="222"/>
      <c r="AO2204" s="222"/>
      <c r="AP2204" s="222"/>
      <c r="AQ2204" s="222"/>
      <c r="AR2204" s="222"/>
      <c r="AS2204" s="222"/>
      <c r="AT2204" s="222"/>
      <c r="AU2204" s="222"/>
    </row>
    <row r="2205" spans="27:47" ht="12.95" customHeight="1">
      <c r="AA2205" s="222"/>
      <c r="AB2205" s="222"/>
      <c r="AC2205" s="222"/>
      <c r="AD2205" s="222"/>
      <c r="AE2205" s="222"/>
      <c r="AF2205" s="292"/>
      <c r="AG2205" s="293"/>
      <c r="AN2205" s="222"/>
      <c r="AO2205" s="222"/>
      <c r="AP2205" s="222"/>
      <c r="AQ2205" s="222"/>
      <c r="AR2205" s="222"/>
      <c r="AS2205" s="222"/>
      <c r="AT2205" s="222"/>
      <c r="AU2205" s="222"/>
    </row>
    <row r="2206" spans="27:47" ht="12.95" customHeight="1">
      <c r="AA2206" s="222"/>
      <c r="AB2206" s="222"/>
      <c r="AC2206" s="222"/>
      <c r="AD2206" s="222"/>
      <c r="AE2206" s="222"/>
      <c r="AF2206" s="292"/>
      <c r="AG2206" s="293"/>
      <c r="AN2206" s="222"/>
      <c r="AO2206" s="222"/>
      <c r="AP2206" s="222"/>
      <c r="AQ2206" s="222"/>
      <c r="AR2206" s="222"/>
      <c r="AS2206" s="222"/>
      <c r="AT2206" s="222"/>
      <c r="AU2206" s="222"/>
    </row>
    <row r="2207" spans="27:47" ht="12.95" customHeight="1">
      <c r="AA2207" s="222"/>
      <c r="AB2207" s="222"/>
      <c r="AC2207" s="222"/>
      <c r="AD2207" s="222"/>
      <c r="AE2207" s="222"/>
      <c r="AF2207" s="292"/>
      <c r="AG2207" s="293"/>
      <c r="AN2207" s="222"/>
      <c r="AO2207" s="222"/>
      <c r="AP2207" s="222"/>
      <c r="AQ2207" s="222"/>
      <c r="AR2207" s="222"/>
      <c r="AS2207" s="222"/>
      <c r="AT2207" s="222"/>
      <c r="AU2207" s="222"/>
    </row>
    <row r="2208" spans="27:47" ht="12.95" customHeight="1">
      <c r="AA2208" s="222"/>
      <c r="AB2208" s="222"/>
      <c r="AC2208" s="222"/>
      <c r="AD2208" s="222"/>
      <c r="AE2208" s="222"/>
      <c r="AF2208" s="292"/>
      <c r="AG2208" s="293"/>
      <c r="AN2208" s="222"/>
      <c r="AO2208" s="222"/>
      <c r="AP2208" s="222"/>
      <c r="AQ2208" s="222"/>
      <c r="AR2208" s="222"/>
      <c r="AS2208" s="222"/>
      <c r="AT2208" s="222"/>
      <c r="AU2208" s="222"/>
    </row>
    <row r="2209" spans="27:47" ht="12.95" customHeight="1">
      <c r="AA2209" s="222"/>
      <c r="AB2209" s="222"/>
      <c r="AC2209" s="222"/>
      <c r="AD2209" s="222"/>
      <c r="AE2209" s="222"/>
      <c r="AF2209" s="292"/>
      <c r="AG2209" s="293"/>
      <c r="AN2209" s="222"/>
      <c r="AO2209" s="222"/>
      <c r="AP2209" s="222"/>
      <c r="AQ2209" s="222"/>
      <c r="AR2209" s="222"/>
      <c r="AS2209" s="222"/>
      <c r="AT2209" s="222"/>
      <c r="AU2209" s="222"/>
    </row>
    <row r="2210" spans="27:47" ht="12.95" customHeight="1">
      <c r="AA2210" s="222"/>
      <c r="AB2210" s="222"/>
      <c r="AC2210" s="222"/>
      <c r="AD2210" s="222"/>
      <c r="AE2210" s="222"/>
      <c r="AF2210" s="292"/>
      <c r="AG2210" s="293"/>
      <c r="AN2210" s="222"/>
      <c r="AO2210" s="222"/>
      <c r="AP2210" s="222"/>
      <c r="AQ2210" s="222"/>
      <c r="AR2210" s="222"/>
      <c r="AS2210" s="222"/>
      <c r="AT2210" s="222"/>
      <c r="AU2210" s="222"/>
    </row>
    <row r="2211" spans="27:47" ht="12.95" customHeight="1">
      <c r="AA2211" s="222"/>
      <c r="AB2211" s="222"/>
      <c r="AC2211" s="222"/>
      <c r="AD2211" s="222"/>
      <c r="AE2211" s="222"/>
      <c r="AF2211" s="292"/>
      <c r="AG2211" s="293"/>
      <c r="AN2211" s="222"/>
      <c r="AO2211" s="222"/>
      <c r="AP2211" s="222"/>
      <c r="AQ2211" s="222"/>
      <c r="AR2211" s="222"/>
      <c r="AS2211" s="222"/>
      <c r="AT2211" s="222"/>
      <c r="AU2211" s="222"/>
    </row>
    <row r="2212" spans="27:47" ht="12.95" customHeight="1">
      <c r="AA2212" s="222"/>
      <c r="AB2212" s="222"/>
      <c r="AC2212" s="222"/>
      <c r="AD2212" s="222"/>
      <c r="AE2212" s="222"/>
      <c r="AF2212" s="292"/>
      <c r="AG2212" s="293"/>
      <c r="AN2212" s="222"/>
      <c r="AO2212" s="222"/>
      <c r="AP2212" s="222"/>
      <c r="AQ2212" s="222"/>
      <c r="AR2212" s="222"/>
      <c r="AS2212" s="222"/>
      <c r="AT2212" s="222"/>
      <c r="AU2212" s="222"/>
    </row>
    <row r="2213" spans="27:47" ht="12.95" customHeight="1">
      <c r="AA2213" s="222"/>
      <c r="AB2213" s="222"/>
      <c r="AC2213" s="222"/>
      <c r="AD2213" s="222"/>
      <c r="AE2213" s="222"/>
      <c r="AF2213" s="292"/>
      <c r="AG2213" s="293"/>
      <c r="AN2213" s="222"/>
      <c r="AO2213" s="222"/>
      <c r="AP2213" s="222"/>
      <c r="AQ2213" s="222"/>
      <c r="AR2213" s="222"/>
      <c r="AS2213" s="222"/>
      <c r="AT2213" s="222"/>
      <c r="AU2213" s="222"/>
    </row>
    <row r="2214" spans="27:47" ht="12.95" customHeight="1">
      <c r="AA2214" s="222"/>
      <c r="AB2214" s="222"/>
      <c r="AC2214" s="222"/>
      <c r="AD2214" s="222"/>
      <c r="AE2214" s="222"/>
      <c r="AF2214" s="292"/>
      <c r="AG2214" s="293"/>
      <c r="AN2214" s="222"/>
      <c r="AO2214" s="222"/>
      <c r="AP2214" s="222"/>
      <c r="AQ2214" s="222"/>
      <c r="AR2214" s="222"/>
      <c r="AS2214" s="222"/>
      <c r="AT2214" s="222"/>
      <c r="AU2214" s="222"/>
    </row>
    <row r="2215" spans="27:47" ht="12.95" customHeight="1">
      <c r="AA2215" s="222"/>
      <c r="AB2215" s="222"/>
      <c r="AC2215" s="222"/>
      <c r="AD2215" s="222"/>
      <c r="AE2215" s="222"/>
      <c r="AF2215" s="292"/>
      <c r="AG2215" s="293"/>
      <c r="AN2215" s="222"/>
      <c r="AO2215" s="222"/>
      <c r="AP2215" s="222"/>
      <c r="AQ2215" s="222"/>
      <c r="AR2215" s="222"/>
      <c r="AS2215" s="222"/>
      <c r="AT2215" s="222"/>
      <c r="AU2215" s="222"/>
    </row>
    <row r="2216" spans="27:47" ht="12.95" customHeight="1">
      <c r="AA2216" s="222"/>
      <c r="AB2216" s="222"/>
      <c r="AC2216" s="222"/>
      <c r="AD2216" s="222"/>
      <c r="AE2216" s="222"/>
      <c r="AF2216" s="292"/>
      <c r="AG2216" s="293"/>
      <c r="AN2216" s="222"/>
      <c r="AO2216" s="222"/>
      <c r="AP2216" s="222"/>
      <c r="AQ2216" s="222"/>
      <c r="AR2216" s="222"/>
      <c r="AS2216" s="222"/>
      <c r="AT2216" s="222"/>
      <c r="AU2216" s="222"/>
    </row>
    <row r="2217" spans="27:47" ht="12.95" customHeight="1">
      <c r="AA2217" s="222"/>
      <c r="AB2217" s="222"/>
      <c r="AC2217" s="222"/>
      <c r="AD2217" s="222"/>
      <c r="AE2217" s="222"/>
      <c r="AF2217" s="292"/>
      <c r="AG2217" s="293"/>
      <c r="AN2217" s="222"/>
      <c r="AO2217" s="222"/>
      <c r="AP2217" s="222"/>
      <c r="AQ2217" s="222"/>
      <c r="AR2217" s="222"/>
      <c r="AS2217" s="222"/>
      <c r="AT2217" s="222"/>
      <c r="AU2217" s="222"/>
    </row>
    <row r="2218" spans="27:47" ht="12.95" customHeight="1">
      <c r="AA2218" s="222"/>
      <c r="AB2218" s="222"/>
      <c r="AC2218" s="222"/>
      <c r="AD2218" s="222"/>
      <c r="AE2218" s="222"/>
      <c r="AF2218" s="292"/>
      <c r="AG2218" s="293"/>
      <c r="AN2218" s="222"/>
      <c r="AO2218" s="222"/>
      <c r="AP2218" s="222"/>
      <c r="AQ2218" s="222"/>
      <c r="AR2218" s="222"/>
      <c r="AS2218" s="222"/>
      <c r="AT2218" s="222"/>
      <c r="AU2218" s="222"/>
    </row>
    <row r="2219" spans="27:47" ht="12.95" customHeight="1">
      <c r="AA2219" s="222"/>
      <c r="AB2219" s="222"/>
      <c r="AC2219" s="222"/>
      <c r="AD2219" s="222"/>
      <c r="AE2219" s="222"/>
      <c r="AF2219" s="292"/>
      <c r="AG2219" s="293"/>
      <c r="AN2219" s="222"/>
      <c r="AO2219" s="222"/>
      <c r="AP2219" s="222"/>
      <c r="AQ2219" s="222"/>
      <c r="AR2219" s="222"/>
      <c r="AS2219" s="222"/>
      <c r="AT2219" s="222"/>
      <c r="AU2219" s="222"/>
    </row>
    <row r="2220" spans="27:47" ht="12.95" customHeight="1">
      <c r="AA2220" s="222"/>
      <c r="AB2220" s="222"/>
      <c r="AC2220" s="222"/>
      <c r="AD2220" s="222"/>
      <c r="AE2220" s="222"/>
      <c r="AF2220" s="292"/>
      <c r="AG2220" s="293"/>
      <c r="AN2220" s="222"/>
      <c r="AO2220" s="222"/>
      <c r="AP2220" s="222"/>
      <c r="AQ2220" s="222"/>
      <c r="AR2220" s="222"/>
      <c r="AS2220" s="222"/>
      <c r="AT2220" s="222"/>
      <c r="AU2220" s="222"/>
    </row>
    <row r="2221" spans="27:47" ht="12.95" customHeight="1">
      <c r="AA2221" s="222"/>
      <c r="AB2221" s="222"/>
      <c r="AC2221" s="222"/>
      <c r="AD2221" s="222"/>
      <c r="AE2221" s="222"/>
      <c r="AF2221" s="292"/>
      <c r="AG2221" s="293"/>
      <c r="AN2221" s="222"/>
      <c r="AO2221" s="222"/>
      <c r="AP2221" s="222"/>
      <c r="AQ2221" s="222"/>
      <c r="AR2221" s="222"/>
      <c r="AS2221" s="222"/>
      <c r="AT2221" s="222"/>
      <c r="AU2221" s="222"/>
    </row>
    <row r="2222" spans="27:47" ht="12.95" customHeight="1">
      <c r="AA2222" s="222"/>
      <c r="AB2222" s="222"/>
      <c r="AC2222" s="222"/>
      <c r="AD2222" s="222"/>
      <c r="AE2222" s="222"/>
      <c r="AF2222" s="292"/>
      <c r="AG2222" s="293"/>
      <c r="AN2222" s="222"/>
      <c r="AO2222" s="222"/>
      <c r="AP2222" s="222"/>
      <c r="AQ2222" s="222"/>
      <c r="AR2222" s="222"/>
      <c r="AS2222" s="222"/>
      <c r="AT2222" s="222"/>
      <c r="AU2222" s="222"/>
    </row>
    <row r="2223" spans="27:47" ht="12.95" customHeight="1">
      <c r="AA2223" s="222"/>
      <c r="AB2223" s="222"/>
      <c r="AC2223" s="222"/>
      <c r="AD2223" s="222"/>
      <c r="AE2223" s="222"/>
      <c r="AF2223" s="292"/>
      <c r="AG2223" s="293"/>
      <c r="AN2223" s="222"/>
      <c r="AO2223" s="222"/>
      <c r="AP2223" s="222"/>
      <c r="AQ2223" s="222"/>
      <c r="AR2223" s="222"/>
      <c r="AS2223" s="222"/>
      <c r="AT2223" s="222"/>
      <c r="AU2223" s="222"/>
    </row>
    <row r="2224" spans="27:47" ht="12.95" customHeight="1">
      <c r="AA2224" s="222"/>
      <c r="AB2224" s="222"/>
      <c r="AC2224" s="222"/>
      <c r="AD2224" s="222"/>
      <c r="AE2224" s="222"/>
      <c r="AF2224" s="292"/>
      <c r="AG2224" s="293"/>
      <c r="AN2224" s="222"/>
      <c r="AO2224" s="222"/>
      <c r="AP2224" s="222"/>
      <c r="AQ2224" s="222"/>
      <c r="AR2224" s="222"/>
      <c r="AS2224" s="222"/>
      <c r="AT2224" s="222"/>
      <c r="AU2224" s="222"/>
    </row>
    <row r="2225" spans="27:47" ht="12.95" customHeight="1">
      <c r="AA2225" s="222"/>
      <c r="AB2225" s="222"/>
      <c r="AC2225" s="222"/>
      <c r="AD2225" s="222"/>
      <c r="AE2225" s="222"/>
      <c r="AF2225" s="292"/>
      <c r="AG2225" s="293"/>
      <c r="AN2225" s="222"/>
      <c r="AO2225" s="222"/>
      <c r="AP2225" s="222"/>
      <c r="AQ2225" s="222"/>
      <c r="AR2225" s="222"/>
      <c r="AS2225" s="222"/>
      <c r="AT2225" s="222"/>
      <c r="AU2225" s="222"/>
    </row>
    <row r="2226" spans="27:47" ht="12.95" customHeight="1">
      <c r="AA2226" s="222"/>
      <c r="AB2226" s="222"/>
      <c r="AC2226" s="222"/>
      <c r="AD2226" s="222"/>
      <c r="AE2226" s="222"/>
      <c r="AF2226" s="292"/>
      <c r="AG2226" s="293"/>
      <c r="AN2226" s="222"/>
      <c r="AO2226" s="222"/>
      <c r="AP2226" s="222"/>
      <c r="AQ2226" s="222"/>
      <c r="AR2226" s="222"/>
      <c r="AS2226" s="222"/>
      <c r="AT2226" s="222"/>
      <c r="AU2226" s="222"/>
    </row>
    <row r="2227" spans="27:47" ht="12.95" customHeight="1">
      <c r="AA2227" s="222"/>
      <c r="AB2227" s="222"/>
      <c r="AC2227" s="222"/>
      <c r="AD2227" s="222"/>
      <c r="AE2227" s="222"/>
      <c r="AF2227" s="292"/>
      <c r="AG2227" s="293"/>
      <c r="AN2227" s="222"/>
      <c r="AO2227" s="222"/>
      <c r="AP2227" s="222"/>
      <c r="AQ2227" s="222"/>
      <c r="AR2227" s="222"/>
      <c r="AS2227" s="222"/>
      <c r="AT2227" s="222"/>
      <c r="AU2227" s="222"/>
    </row>
    <row r="2228" spans="27:47" ht="12.95" customHeight="1">
      <c r="AA2228" s="222"/>
      <c r="AB2228" s="222"/>
      <c r="AC2228" s="222"/>
      <c r="AD2228" s="222"/>
      <c r="AE2228" s="222"/>
      <c r="AF2228" s="292"/>
      <c r="AG2228" s="293"/>
      <c r="AN2228" s="222"/>
      <c r="AO2228" s="222"/>
      <c r="AP2228" s="222"/>
      <c r="AQ2228" s="222"/>
      <c r="AR2228" s="222"/>
      <c r="AS2228" s="222"/>
      <c r="AT2228" s="222"/>
      <c r="AU2228" s="222"/>
    </row>
    <row r="2229" spans="27:47" ht="12.95" customHeight="1">
      <c r="AA2229" s="222"/>
      <c r="AB2229" s="222"/>
      <c r="AC2229" s="222"/>
      <c r="AD2229" s="222"/>
      <c r="AE2229" s="222"/>
      <c r="AF2229" s="292"/>
      <c r="AG2229" s="293"/>
      <c r="AN2229" s="222"/>
      <c r="AO2229" s="222"/>
      <c r="AP2229" s="222"/>
      <c r="AQ2229" s="222"/>
      <c r="AR2229" s="222"/>
      <c r="AS2229" s="222"/>
      <c r="AT2229" s="222"/>
      <c r="AU2229" s="222"/>
    </row>
    <row r="2230" spans="27:47" ht="12.95" customHeight="1">
      <c r="AA2230" s="222"/>
      <c r="AB2230" s="222"/>
      <c r="AC2230" s="222"/>
      <c r="AD2230" s="222"/>
      <c r="AE2230" s="222"/>
      <c r="AF2230" s="292"/>
      <c r="AG2230" s="293"/>
      <c r="AN2230" s="222"/>
      <c r="AO2230" s="222"/>
      <c r="AP2230" s="222"/>
      <c r="AQ2230" s="222"/>
      <c r="AR2230" s="222"/>
      <c r="AS2230" s="222"/>
      <c r="AT2230" s="222"/>
      <c r="AU2230" s="222"/>
    </row>
    <row r="2231" spans="27:47" ht="12.95" customHeight="1">
      <c r="AA2231" s="222"/>
      <c r="AB2231" s="222"/>
      <c r="AC2231" s="222"/>
      <c r="AD2231" s="222"/>
      <c r="AE2231" s="222"/>
      <c r="AF2231" s="292"/>
      <c r="AG2231" s="293"/>
      <c r="AN2231" s="222"/>
      <c r="AO2231" s="222"/>
      <c r="AP2231" s="222"/>
      <c r="AQ2231" s="222"/>
      <c r="AR2231" s="222"/>
      <c r="AS2231" s="222"/>
      <c r="AT2231" s="222"/>
      <c r="AU2231" s="222"/>
    </row>
    <row r="2232" spans="27:47" ht="12.95" customHeight="1">
      <c r="AA2232" s="222"/>
      <c r="AB2232" s="222"/>
      <c r="AC2232" s="222"/>
      <c r="AD2232" s="222"/>
      <c r="AE2232" s="222"/>
      <c r="AF2232" s="292"/>
      <c r="AG2232" s="293"/>
      <c r="AN2232" s="222"/>
      <c r="AO2232" s="222"/>
      <c r="AP2232" s="222"/>
      <c r="AQ2232" s="222"/>
      <c r="AR2232" s="222"/>
      <c r="AS2232" s="222"/>
      <c r="AT2232" s="222"/>
      <c r="AU2232" s="222"/>
    </row>
    <row r="2233" spans="27:47" ht="12.95" customHeight="1">
      <c r="AA2233" s="222"/>
      <c r="AB2233" s="222"/>
      <c r="AC2233" s="222"/>
      <c r="AD2233" s="222"/>
      <c r="AE2233" s="222"/>
      <c r="AF2233" s="292"/>
      <c r="AG2233" s="293"/>
      <c r="AN2233" s="222"/>
      <c r="AO2233" s="222"/>
      <c r="AP2233" s="222"/>
      <c r="AQ2233" s="222"/>
      <c r="AR2233" s="222"/>
      <c r="AS2233" s="222"/>
      <c r="AT2233" s="222"/>
      <c r="AU2233" s="222"/>
    </row>
    <row r="2234" spans="27:47" ht="12.95" customHeight="1">
      <c r="AA2234" s="222"/>
      <c r="AB2234" s="222"/>
      <c r="AC2234" s="222"/>
      <c r="AD2234" s="222"/>
      <c r="AE2234" s="222"/>
      <c r="AF2234" s="292"/>
      <c r="AG2234" s="293"/>
      <c r="AN2234" s="222"/>
      <c r="AO2234" s="222"/>
      <c r="AP2234" s="222"/>
      <c r="AQ2234" s="222"/>
      <c r="AR2234" s="222"/>
      <c r="AS2234" s="222"/>
      <c r="AT2234" s="222"/>
      <c r="AU2234" s="222"/>
    </row>
    <row r="2235" spans="27:47" ht="12.95" customHeight="1">
      <c r="AA2235" s="222"/>
      <c r="AB2235" s="222"/>
      <c r="AC2235" s="222"/>
      <c r="AD2235" s="222"/>
      <c r="AE2235" s="222"/>
      <c r="AF2235" s="292"/>
      <c r="AG2235" s="293"/>
      <c r="AN2235" s="222"/>
      <c r="AO2235" s="222"/>
      <c r="AP2235" s="222"/>
      <c r="AQ2235" s="222"/>
      <c r="AR2235" s="222"/>
      <c r="AS2235" s="222"/>
      <c r="AT2235" s="222"/>
      <c r="AU2235" s="222"/>
    </row>
    <row r="2236" spans="27:47" ht="12.95" customHeight="1">
      <c r="AA2236" s="222"/>
      <c r="AB2236" s="222"/>
      <c r="AC2236" s="222"/>
      <c r="AD2236" s="222"/>
      <c r="AE2236" s="222"/>
      <c r="AF2236" s="292"/>
      <c r="AG2236" s="293"/>
      <c r="AN2236" s="222"/>
      <c r="AO2236" s="222"/>
      <c r="AP2236" s="222"/>
      <c r="AQ2236" s="222"/>
      <c r="AR2236" s="222"/>
      <c r="AS2236" s="222"/>
      <c r="AT2236" s="222"/>
      <c r="AU2236" s="222"/>
    </row>
    <row r="2237" spans="27:47" ht="12.95" customHeight="1">
      <c r="AA2237" s="222"/>
      <c r="AB2237" s="222"/>
      <c r="AC2237" s="222"/>
      <c r="AD2237" s="222"/>
      <c r="AE2237" s="222"/>
      <c r="AF2237" s="292"/>
      <c r="AG2237" s="293"/>
      <c r="AN2237" s="222"/>
      <c r="AO2237" s="222"/>
      <c r="AP2237" s="222"/>
      <c r="AQ2237" s="222"/>
      <c r="AR2237" s="222"/>
      <c r="AS2237" s="222"/>
      <c r="AT2237" s="222"/>
      <c r="AU2237" s="222"/>
    </row>
    <row r="2238" spans="27:47" ht="12.95" customHeight="1">
      <c r="AA2238" s="222"/>
      <c r="AB2238" s="222"/>
      <c r="AC2238" s="222"/>
      <c r="AD2238" s="222"/>
      <c r="AE2238" s="222"/>
      <c r="AF2238" s="292"/>
      <c r="AG2238" s="293"/>
      <c r="AN2238" s="222"/>
      <c r="AO2238" s="222"/>
      <c r="AP2238" s="222"/>
      <c r="AQ2238" s="222"/>
      <c r="AR2238" s="222"/>
      <c r="AS2238" s="222"/>
      <c r="AT2238" s="222"/>
      <c r="AU2238" s="222"/>
    </row>
    <row r="2239" spans="27:47" ht="12.95" customHeight="1">
      <c r="AA2239" s="222"/>
      <c r="AB2239" s="222"/>
      <c r="AC2239" s="222"/>
      <c r="AD2239" s="222"/>
      <c r="AE2239" s="222"/>
      <c r="AF2239" s="292"/>
      <c r="AG2239" s="293"/>
      <c r="AN2239" s="222"/>
      <c r="AO2239" s="222"/>
      <c r="AP2239" s="222"/>
      <c r="AQ2239" s="222"/>
      <c r="AR2239" s="222"/>
      <c r="AS2239" s="222"/>
      <c r="AT2239" s="222"/>
      <c r="AU2239" s="222"/>
    </row>
    <row r="2240" spans="27:47" ht="12.95" customHeight="1">
      <c r="AA2240" s="222"/>
      <c r="AB2240" s="222"/>
      <c r="AC2240" s="222"/>
      <c r="AD2240" s="222"/>
      <c r="AE2240" s="222"/>
      <c r="AF2240" s="292"/>
      <c r="AG2240" s="293"/>
      <c r="AN2240" s="222"/>
      <c r="AO2240" s="222"/>
      <c r="AP2240" s="222"/>
      <c r="AQ2240" s="222"/>
      <c r="AR2240" s="222"/>
      <c r="AS2240" s="222"/>
      <c r="AT2240" s="222"/>
      <c r="AU2240" s="222"/>
    </row>
    <row r="2241" spans="27:47" ht="12.95" customHeight="1">
      <c r="AA2241" s="222"/>
      <c r="AB2241" s="222"/>
      <c r="AC2241" s="222"/>
      <c r="AD2241" s="222"/>
      <c r="AE2241" s="222"/>
      <c r="AF2241" s="292"/>
      <c r="AG2241" s="293"/>
      <c r="AN2241" s="222"/>
      <c r="AO2241" s="222"/>
      <c r="AP2241" s="222"/>
      <c r="AQ2241" s="222"/>
      <c r="AR2241" s="222"/>
      <c r="AS2241" s="222"/>
      <c r="AT2241" s="222"/>
      <c r="AU2241" s="222"/>
    </row>
    <row r="2242" spans="27:47" ht="12.95" customHeight="1">
      <c r="AA2242" s="222"/>
      <c r="AB2242" s="222"/>
      <c r="AC2242" s="222"/>
      <c r="AD2242" s="222"/>
      <c r="AE2242" s="222"/>
      <c r="AF2242" s="292"/>
      <c r="AG2242" s="293"/>
      <c r="AN2242" s="222"/>
      <c r="AO2242" s="222"/>
      <c r="AP2242" s="222"/>
      <c r="AQ2242" s="222"/>
      <c r="AR2242" s="222"/>
      <c r="AS2242" s="222"/>
      <c r="AT2242" s="222"/>
      <c r="AU2242" s="222"/>
    </row>
    <row r="2243" spans="27:47" ht="12.95" customHeight="1">
      <c r="AA2243" s="222"/>
      <c r="AB2243" s="222"/>
      <c r="AC2243" s="222"/>
      <c r="AD2243" s="222"/>
      <c r="AE2243" s="222"/>
      <c r="AF2243" s="292"/>
      <c r="AG2243" s="293"/>
      <c r="AN2243" s="222"/>
      <c r="AO2243" s="222"/>
      <c r="AP2243" s="222"/>
      <c r="AQ2243" s="222"/>
      <c r="AR2243" s="222"/>
      <c r="AS2243" s="222"/>
      <c r="AT2243" s="222"/>
      <c r="AU2243" s="222"/>
    </row>
    <row r="2244" spans="27:47" ht="12.95" customHeight="1">
      <c r="AA2244" s="222"/>
      <c r="AB2244" s="222"/>
      <c r="AC2244" s="222"/>
      <c r="AD2244" s="222"/>
      <c r="AE2244" s="222"/>
      <c r="AF2244" s="292"/>
      <c r="AG2244" s="293"/>
      <c r="AN2244" s="222"/>
      <c r="AO2244" s="222"/>
      <c r="AP2244" s="222"/>
      <c r="AQ2244" s="222"/>
      <c r="AR2244" s="222"/>
      <c r="AS2244" s="222"/>
      <c r="AT2244" s="222"/>
      <c r="AU2244" s="222"/>
    </row>
    <row r="2245" spans="27:47" ht="12.95" customHeight="1">
      <c r="AA2245" s="222"/>
      <c r="AB2245" s="222"/>
      <c r="AC2245" s="222"/>
      <c r="AD2245" s="222"/>
      <c r="AE2245" s="222"/>
      <c r="AF2245" s="292"/>
      <c r="AG2245" s="293"/>
      <c r="AN2245" s="222"/>
      <c r="AO2245" s="222"/>
      <c r="AP2245" s="222"/>
      <c r="AQ2245" s="222"/>
      <c r="AR2245" s="222"/>
      <c r="AS2245" s="222"/>
      <c r="AT2245" s="222"/>
      <c r="AU2245" s="222"/>
    </row>
    <row r="2246" spans="27:47" ht="12.95" customHeight="1">
      <c r="AA2246" s="222"/>
      <c r="AB2246" s="222"/>
      <c r="AC2246" s="222"/>
      <c r="AD2246" s="222"/>
      <c r="AE2246" s="222"/>
      <c r="AF2246" s="292"/>
      <c r="AG2246" s="293"/>
      <c r="AN2246" s="222"/>
      <c r="AO2246" s="222"/>
      <c r="AP2246" s="222"/>
      <c r="AQ2246" s="222"/>
      <c r="AR2246" s="222"/>
      <c r="AS2246" s="222"/>
      <c r="AT2246" s="222"/>
      <c r="AU2246" s="222"/>
    </row>
    <row r="2247" spans="27:47" ht="12.95" customHeight="1">
      <c r="AA2247" s="222"/>
      <c r="AB2247" s="222"/>
      <c r="AC2247" s="222"/>
      <c r="AD2247" s="222"/>
      <c r="AE2247" s="222"/>
      <c r="AF2247" s="292"/>
      <c r="AG2247" s="293"/>
      <c r="AN2247" s="222"/>
      <c r="AO2247" s="222"/>
      <c r="AP2247" s="222"/>
      <c r="AQ2247" s="222"/>
      <c r="AR2247" s="222"/>
      <c r="AS2247" s="222"/>
      <c r="AT2247" s="222"/>
      <c r="AU2247" s="222"/>
    </row>
    <row r="2248" spans="27:47" ht="12.95" customHeight="1">
      <c r="AA2248" s="222"/>
      <c r="AB2248" s="222"/>
      <c r="AC2248" s="222"/>
      <c r="AD2248" s="222"/>
      <c r="AE2248" s="222"/>
      <c r="AF2248" s="292"/>
      <c r="AG2248" s="293"/>
      <c r="AN2248" s="222"/>
      <c r="AO2248" s="222"/>
      <c r="AP2248" s="222"/>
      <c r="AQ2248" s="222"/>
      <c r="AR2248" s="222"/>
      <c r="AS2248" s="222"/>
      <c r="AT2248" s="222"/>
      <c r="AU2248" s="222"/>
    </row>
    <row r="2249" spans="27:47" ht="12.95" customHeight="1">
      <c r="AA2249" s="222"/>
      <c r="AB2249" s="222"/>
      <c r="AC2249" s="222"/>
      <c r="AD2249" s="222"/>
      <c r="AE2249" s="222"/>
      <c r="AF2249" s="292"/>
      <c r="AG2249" s="293"/>
      <c r="AN2249" s="222"/>
      <c r="AO2249" s="222"/>
      <c r="AP2249" s="222"/>
      <c r="AQ2249" s="222"/>
      <c r="AR2249" s="222"/>
      <c r="AS2249" s="222"/>
      <c r="AT2249" s="222"/>
      <c r="AU2249" s="222"/>
    </row>
    <row r="2250" spans="27:47" ht="12.95" customHeight="1">
      <c r="AA2250" s="222"/>
      <c r="AB2250" s="222"/>
      <c r="AC2250" s="222"/>
      <c r="AD2250" s="222"/>
      <c r="AE2250" s="222"/>
      <c r="AF2250" s="292"/>
      <c r="AG2250" s="293"/>
      <c r="AN2250" s="222"/>
      <c r="AO2250" s="222"/>
      <c r="AP2250" s="222"/>
      <c r="AQ2250" s="222"/>
      <c r="AR2250" s="222"/>
      <c r="AS2250" s="222"/>
      <c r="AT2250" s="222"/>
      <c r="AU2250" s="222"/>
    </row>
    <row r="2251" spans="27:47" ht="12.95" customHeight="1">
      <c r="AA2251" s="222"/>
      <c r="AB2251" s="222"/>
      <c r="AC2251" s="222"/>
      <c r="AD2251" s="222"/>
      <c r="AE2251" s="222"/>
      <c r="AF2251" s="292"/>
      <c r="AG2251" s="293"/>
      <c r="AN2251" s="222"/>
      <c r="AO2251" s="222"/>
      <c r="AP2251" s="222"/>
      <c r="AQ2251" s="222"/>
      <c r="AR2251" s="222"/>
      <c r="AS2251" s="222"/>
      <c r="AT2251" s="222"/>
      <c r="AU2251" s="222"/>
    </row>
    <row r="2252" spans="27:47" ht="12.95" customHeight="1">
      <c r="AA2252" s="222"/>
      <c r="AB2252" s="222"/>
      <c r="AC2252" s="222"/>
      <c r="AD2252" s="222"/>
      <c r="AE2252" s="222"/>
      <c r="AF2252" s="292"/>
      <c r="AG2252" s="293"/>
      <c r="AN2252" s="222"/>
      <c r="AO2252" s="222"/>
      <c r="AP2252" s="222"/>
      <c r="AQ2252" s="222"/>
      <c r="AR2252" s="222"/>
      <c r="AS2252" s="222"/>
      <c r="AT2252" s="222"/>
      <c r="AU2252" s="222"/>
    </row>
    <row r="2253" spans="27:47" ht="12.95" customHeight="1">
      <c r="AA2253" s="222"/>
      <c r="AB2253" s="222"/>
      <c r="AC2253" s="222"/>
      <c r="AD2253" s="222"/>
      <c r="AE2253" s="222"/>
      <c r="AF2253" s="292"/>
      <c r="AG2253" s="293"/>
      <c r="AN2253" s="222"/>
      <c r="AO2253" s="222"/>
      <c r="AP2253" s="222"/>
      <c r="AQ2253" s="222"/>
      <c r="AR2253" s="222"/>
      <c r="AS2253" s="222"/>
      <c r="AT2253" s="222"/>
      <c r="AU2253" s="222"/>
    </row>
    <row r="2254" spans="27:47" ht="12.95" customHeight="1">
      <c r="AA2254" s="222"/>
      <c r="AB2254" s="222"/>
      <c r="AC2254" s="222"/>
      <c r="AD2254" s="222"/>
      <c r="AE2254" s="222"/>
      <c r="AF2254" s="292"/>
      <c r="AG2254" s="293"/>
      <c r="AN2254" s="222"/>
      <c r="AO2254" s="222"/>
      <c r="AP2254" s="222"/>
      <c r="AQ2254" s="222"/>
      <c r="AR2254" s="222"/>
      <c r="AS2254" s="222"/>
      <c r="AT2254" s="222"/>
      <c r="AU2254" s="222"/>
    </row>
    <row r="2255" spans="27:47" ht="12.95" customHeight="1">
      <c r="AA2255" s="222"/>
      <c r="AB2255" s="222"/>
      <c r="AC2255" s="222"/>
      <c r="AD2255" s="222"/>
      <c r="AE2255" s="222"/>
      <c r="AF2255" s="292"/>
      <c r="AG2255" s="293"/>
      <c r="AN2255" s="222"/>
      <c r="AO2255" s="222"/>
      <c r="AP2255" s="222"/>
      <c r="AQ2255" s="222"/>
      <c r="AR2255" s="222"/>
      <c r="AS2255" s="222"/>
      <c r="AT2255" s="222"/>
      <c r="AU2255" s="222"/>
    </row>
    <row r="2256" spans="27:47" ht="12.95" customHeight="1">
      <c r="AA2256" s="222"/>
      <c r="AB2256" s="222"/>
      <c r="AC2256" s="222"/>
      <c r="AD2256" s="222"/>
      <c r="AE2256" s="222"/>
      <c r="AF2256" s="292"/>
      <c r="AG2256" s="293"/>
      <c r="AN2256" s="222"/>
      <c r="AO2256" s="222"/>
      <c r="AP2256" s="222"/>
      <c r="AQ2256" s="222"/>
      <c r="AR2256" s="222"/>
      <c r="AS2256" s="222"/>
      <c r="AT2256" s="222"/>
      <c r="AU2256" s="222"/>
    </row>
    <row r="2257" spans="27:47" ht="12.95" customHeight="1">
      <c r="AA2257" s="222"/>
      <c r="AB2257" s="222"/>
      <c r="AC2257" s="222"/>
      <c r="AD2257" s="222"/>
      <c r="AE2257" s="222"/>
      <c r="AF2257" s="292"/>
      <c r="AG2257" s="293"/>
      <c r="AN2257" s="222"/>
      <c r="AO2257" s="222"/>
      <c r="AP2257" s="222"/>
      <c r="AQ2257" s="222"/>
      <c r="AR2257" s="222"/>
      <c r="AS2257" s="222"/>
      <c r="AT2257" s="222"/>
      <c r="AU2257" s="222"/>
    </row>
    <row r="2258" spans="27:47" ht="12.95" customHeight="1">
      <c r="AA2258" s="222"/>
      <c r="AB2258" s="222"/>
      <c r="AC2258" s="222"/>
      <c r="AD2258" s="222"/>
      <c r="AE2258" s="222"/>
      <c r="AF2258" s="292"/>
      <c r="AG2258" s="293"/>
      <c r="AN2258" s="222"/>
      <c r="AO2258" s="222"/>
      <c r="AP2258" s="222"/>
      <c r="AQ2258" s="222"/>
      <c r="AR2258" s="222"/>
      <c r="AS2258" s="222"/>
      <c r="AT2258" s="222"/>
      <c r="AU2258" s="222"/>
    </row>
    <row r="2259" spans="27:47" ht="12.95" customHeight="1">
      <c r="AA2259" s="222"/>
      <c r="AB2259" s="222"/>
      <c r="AC2259" s="222"/>
      <c r="AD2259" s="222"/>
      <c r="AE2259" s="222"/>
      <c r="AF2259" s="292"/>
      <c r="AG2259" s="293"/>
      <c r="AN2259" s="222"/>
      <c r="AO2259" s="222"/>
      <c r="AP2259" s="222"/>
      <c r="AQ2259" s="222"/>
      <c r="AR2259" s="222"/>
      <c r="AS2259" s="222"/>
      <c r="AT2259" s="222"/>
      <c r="AU2259" s="222"/>
    </row>
    <row r="2260" spans="27:47" ht="12.95" customHeight="1">
      <c r="AA2260" s="222"/>
      <c r="AB2260" s="222"/>
      <c r="AC2260" s="222"/>
      <c r="AD2260" s="222"/>
      <c r="AE2260" s="222"/>
      <c r="AF2260" s="292"/>
      <c r="AG2260" s="293"/>
      <c r="AN2260" s="222"/>
      <c r="AO2260" s="222"/>
      <c r="AP2260" s="222"/>
      <c r="AQ2260" s="222"/>
      <c r="AR2260" s="222"/>
      <c r="AS2260" s="222"/>
      <c r="AT2260" s="222"/>
      <c r="AU2260" s="222"/>
    </row>
    <row r="2261" spans="27:47" ht="12.95" customHeight="1">
      <c r="AA2261" s="222"/>
      <c r="AB2261" s="222"/>
      <c r="AC2261" s="222"/>
      <c r="AD2261" s="222"/>
      <c r="AE2261" s="222"/>
      <c r="AF2261" s="292"/>
      <c r="AG2261" s="293"/>
      <c r="AN2261" s="222"/>
      <c r="AO2261" s="222"/>
      <c r="AP2261" s="222"/>
      <c r="AQ2261" s="222"/>
      <c r="AR2261" s="222"/>
      <c r="AS2261" s="222"/>
      <c r="AT2261" s="222"/>
      <c r="AU2261" s="222"/>
    </row>
    <row r="2262" spans="27:47" ht="12.95" customHeight="1">
      <c r="AA2262" s="222"/>
      <c r="AB2262" s="222"/>
      <c r="AC2262" s="222"/>
      <c r="AD2262" s="222"/>
      <c r="AE2262" s="222"/>
      <c r="AF2262" s="292"/>
      <c r="AG2262" s="293"/>
      <c r="AN2262" s="222"/>
      <c r="AO2262" s="222"/>
      <c r="AP2262" s="222"/>
      <c r="AQ2262" s="222"/>
      <c r="AR2262" s="222"/>
      <c r="AS2262" s="222"/>
      <c r="AT2262" s="222"/>
      <c r="AU2262" s="222"/>
    </row>
    <row r="2263" spans="27:47" ht="12.95" customHeight="1">
      <c r="AA2263" s="222"/>
      <c r="AB2263" s="222"/>
      <c r="AC2263" s="222"/>
      <c r="AD2263" s="222"/>
      <c r="AE2263" s="222"/>
      <c r="AF2263" s="292"/>
      <c r="AG2263" s="293"/>
      <c r="AN2263" s="222"/>
      <c r="AO2263" s="222"/>
      <c r="AP2263" s="222"/>
      <c r="AQ2263" s="222"/>
      <c r="AR2263" s="222"/>
      <c r="AS2263" s="222"/>
      <c r="AT2263" s="222"/>
      <c r="AU2263" s="222"/>
    </row>
    <row r="2264" spans="27:47" ht="12.95" customHeight="1">
      <c r="AA2264" s="222"/>
      <c r="AB2264" s="222"/>
      <c r="AC2264" s="222"/>
      <c r="AD2264" s="222"/>
      <c r="AE2264" s="222"/>
      <c r="AF2264" s="292"/>
      <c r="AG2264" s="293"/>
      <c r="AN2264" s="222"/>
      <c r="AO2264" s="222"/>
      <c r="AP2264" s="222"/>
      <c r="AQ2264" s="222"/>
      <c r="AR2264" s="222"/>
      <c r="AS2264" s="222"/>
      <c r="AT2264" s="222"/>
      <c r="AU2264" s="222"/>
    </row>
    <row r="2265" spans="27:47" ht="12.95" customHeight="1">
      <c r="AA2265" s="222"/>
      <c r="AB2265" s="222"/>
      <c r="AC2265" s="222"/>
      <c r="AD2265" s="222"/>
      <c r="AE2265" s="222"/>
      <c r="AF2265" s="292"/>
      <c r="AG2265" s="293"/>
      <c r="AN2265" s="222"/>
      <c r="AO2265" s="222"/>
      <c r="AP2265" s="222"/>
      <c r="AQ2265" s="222"/>
      <c r="AR2265" s="222"/>
      <c r="AS2265" s="222"/>
      <c r="AT2265" s="222"/>
      <c r="AU2265" s="222"/>
    </row>
    <row r="2266" spans="27:47" ht="12.95" customHeight="1">
      <c r="AA2266" s="222"/>
      <c r="AB2266" s="222"/>
      <c r="AC2266" s="222"/>
      <c r="AD2266" s="222"/>
      <c r="AE2266" s="222"/>
      <c r="AF2266" s="292"/>
      <c r="AG2266" s="293"/>
      <c r="AN2266" s="222"/>
      <c r="AO2266" s="222"/>
      <c r="AP2266" s="222"/>
      <c r="AQ2266" s="222"/>
      <c r="AR2266" s="222"/>
      <c r="AS2266" s="222"/>
      <c r="AT2266" s="222"/>
      <c r="AU2266" s="222"/>
    </row>
    <row r="2267" spans="27:47" ht="12.95" customHeight="1">
      <c r="AA2267" s="222"/>
      <c r="AB2267" s="222"/>
      <c r="AC2267" s="222"/>
      <c r="AD2267" s="222"/>
      <c r="AE2267" s="222"/>
      <c r="AF2267" s="292"/>
      <c r="AG2267" s="293"/>
      <c r="AN2267" s="222"/>
      <c r="AO2267" s="222"/>
      <c r="AP2267" s="222"/>
      <c r="AQ2267" s="222"/>
      <c r="AR2267" s="222"/>
      <c r="AS2267" s="222"/>
      <c r="AT2267" s="222"/>
      <c r="AU2267" s="222"/>
    </row>
    <row r="2268" spans="27:47" ht="12.95" customHeight="1">
      <c r="AA2268" s="222"/>
      <c r="AB2268" s="222"/>
      <c r="AC2268" s="222"/>
      <c r="AD2268" s="222"/>
      <c r="AE2268" s="222"/>
      <c r="AF2268" s="292"/>
      <c r="AG2268" s="293"/>
      <c r="AN2268" s="222"/>
      <c r="AO2268" s="222"/>
      <c r="AP2268" s="222"/>
      <c r="AQ2268" s="222"/>
      <c r="AR2268" s="222"/>
      <c r="AS2268" s="222"/>
      <c r="AT2268" s="222"/>
      <c r="AU2268" s="222"/>
    </row>
    <row r="2269" spans="27:47" ht="12.95" customHeight="1">
      <c r="AA2269" s="222"/>
      <c r="AB2269" s="222"/>
      <c r="AC2269" s="222"/>
      <c r="AD2269" s="222"/>
      <c r="AE2269" s="222"/>
      <c r="AF2269" s="292"/>
      <c r="AG2269" s="293"/>
      <c r="AN2269" s="222"/>
      <c r="AO2269" s="222"/>
      <c r="AP2269" s="222"/>
      <c r="AQ2269" s="222"/>
      <c r="AR2269" s="222"/>
      <c r="AS2269" s="222"/>
      <c r="AT2269" s="222"/>
      <c r="AU2269" s="222"/>
    </row>
    <row r="2270" spans="27:47" ht="12.95" customHeight="1">
      <c r="AA2270" s="222"/>
      <c r="AB2270" s="222"/>
      <c r="AC2270" s="222"/>
      <c r="AD2270" s="222"/>
      <c r="AE2270" s="222"/>
      <c r="AF2270" s="292"/>
      <c r="AG2270" s="293"/>
      <c r="AN2270" s="222"/>
      <c r="AO2270" s="222"/>
      <c r="AP2270" s="222"/>
      <c r="AQ2270" s="222"/>
      <c r="AR2270" s="222"/>
      <c r="AS2270" s="222"/>
      <c r="AT2270" s="222"/>
      <c r="AU2270" s="222"/>
    </row>
    <row r="2271" spans="27:47" ht="12.95" customHeight="1">
      <c r="AA2271" s="222"/>
      <c r="AB2271" s="222"/>
      <c r="AC2271" s="222"/>
      <c r="AD2271" s="222"/>
      <c r="AE2271" s="222"/>
      <c r="AF2271" s="292"/>
      <c r="AG2271" s="293"/>
      <c r="AN2271" s="222"/>
      <c r="AO2271" s="222"/>
      <c r="AP2271" s="222"/>
      <c r="AQ2271" s="222"/>
      <c r="AR2271" s="222"/>
      <c r="AS2271" s="222"/>
      <c r="AT2271" s="222"/>
      <c r="AU2271" s="222"/>
    </row>
    <row r="2272" spans="27:47" ht="12.95" customHeight="1">
      <c r="AA2272" s="222"/>
      <c r="AB2272" s="222"/>
      <c r="AC2272" s="222"/>
      <c r="AD2272" s="222"/>
      <c r="AE2272" s="222"/>
      <c r="AF2272" s="292"/>
      <c r="AG2272" s="293"/>
      <c r="AN2272" s="222"/>
      <c r="AO2272" s="222"/>
      <c r="AP2272" s="222"/>
      <c r="AQ2272" s="222"/>
      <c r="AR2272" s="222"/>
      <c r="AS2272" s="222"/>
      <c r="AT2272" s="222"/>
      <c r="AU2272" s="222"/>
    </row>
    <row r="2273" spans="27:47" ht="12.95" customHeight="1">
      <c r="AA2273" s="222"/>
      <c r="AB2273" s="222"/>
      <c r="AC2273" s="222"/>
      <c r="AD2273" s="222"/>
      <c r="AE2273" s="222"/>
      <c r="AF2273" s="292"/>
      <c r="AG2273" s="293"/>
      <c r="AN2273" s="222"/>
      <c r="AO2273" s="222"/>
      <c r="AP2273" s="222"/>
      <c r="AQ2273" s="222"/>
      <c r="AR2273" s="222"/>
      <c r="AS2273" s="222"/>
      <c r="AT2273" s="222"/>
      <c r="AU2273" s="222"/>
    </row>
    <row r="2274" spans="27:47" ht="12.95" customHeight="1">
      <c r="AA2274" s="222"/>
      <c r="AB2274" s="222"/>
      <c r="AC2274" s="222"/>
      <c r="AD2274" s="222"/>
      <c r="AE2274" s="222"/>
      <c r="AF2274" s="292"/>
      <c r="AG2274" s="293"/>
      <c r="AN2274" s="222"/>
      <c r="AO2274" s="222"/>
      <c r="AP2274" s="222"/>
      <c r="AQ2274" s="222"/>
      <c r="AR2274" s="222"/>
      <c r="AS2274" s="222"/>
      <c r="AT2274" s="222"/>
      <c r="AU2274" s="222"/>
    </row>
    <row r="2275" spans="27:47" ht="12.95" customHeight="1">
      <c r="AA2275" s="222"/>
      <c r="AB2275" s="222"/>
      <c r="AC2275" s="222"/>
      <c r="AD2275" s="222"/>
      <c r="AE2275" s="222"/>
      <c r="AF2275" s="292"/>
      <c r="AG2275" s="293"/>
      <c r="AN2275" s="222"/>
      <c r="AO2275" s="222"/>
      <c r="AP2275" s="222"/>
      <c r="AQ2275" s="222"/>
      <c r="AR2275" s="222"/>
      <c r="AS2275" s="222"/>
      <c r="AT2275" s="222"/>
      <c r="AU2275" s="222"/>
    </row>
    <row r="2276" spans="27:47" ht="12.95" customHeight="1">
      <c r="AA2276" s="222"/>
      <c r="AB2276" s="222"/>
      <c r="AC2276" s="222"/>
      <c r="AD2276" s="222"/>
      <c r="AE2276" s="222"/>
      <c r="AF2276" s="292"/>
      <c r="AG2276" s="293"/>
      <c r="AN2276" s="222"/>
      <c r="AO2276" s="222"/>
      <c r="AP2276" s="222"/>
      <c r="AQ2276" s="222"/>
      <c r="AR2276" s="222"/>
      <c r="AS2276" s="222"/>
      <c r="AT2276" s="222"/>
      <c r="AU2276" s="222"/>
    </row>
    <row r="2277" spans="27:47" ht="12.95" customHeight="1">
      <c r="AA2277" s="222"/>
      <c r="AB2277" s="222"/>
      <c r="AC2277" s="222"/>
      <c r="AD2277" s="222"/>
      <c r="AE2277" s="222"/>
      <c r="AF2277" s="292"/>
      <c r="AG2277" s="293"/>
      <c r="AN2277" s="222"/>
      <c r="AO2277" s="222"/>
      <c r="AP2277" s="222"/>
      <c r="AQ2277" s="222"/>
      <c r="AR2277" s="222"/>
      <c r="AS2277" s="222"/>
      <c r="AT2277" s="222"/>
      <c r="AU2277" s="222"/>
    </row>
    <row r="2278" spans="27:47" ht="12.95" customHeight="1">
      <c r="AA2278" s="222"/>
      <c r="AB2278" s="222"/>
      <c r="AC2278" s="222"/>
      <c r="AD2278" s="222"/>
      <c r="AE2278" s="222"/>
      <c r="AF2278" s="292"/>
      <c r="AG2278" s="293"/>
      <c r="AN2278" s="222"/>
      <c r="AO2278" s="222"/>
      <c r="AP2278" s="222"/>
      <c r="AQ2278" s="222"/>
      <c r="AR2278" s="222"/>
      <c r="AS2278" s="222"/>
      <c r="AT2278" s="222"/>
      <c r="AU2278" s="222"/>
    </row>
    <row r="2279" spans="27:47" ht="12.95" customHeight="1">
      <c r="AA2279" s="222"/>
      <c r="AB2279" s="222"/>
      <c r="AC2279" s="222"/>
      <c r="AD2279" s="222"/>
      <c r="AE2279" s="222"/>
      <c r="AF2279" s="292"/>
      <c r="AG2279" s="293"/>
      <c r="AN2279" s="222"/>
      <c r="AO2279" s="222"/>
      <c r="AP2279" s="222"/>
      <c r="AQ2279" s="222"/>
      <c r="AR2279" s="222"/>
      <c r="AS2279" s="222"/>
      <c r="AT2279" s="222"/>
      <c r="AU2279" s="222"/>
    </row>
    <row r="2280" spans="27:47" ht="12.95" customHeight="1">
      <c r="AA2280" s="222"/>
      <c r="AB2280" s="222"/>
      <c r="AC2280" s="222"/>
      <c r="AD2280" s="222"/>
      <c r="AE2280" s="222"/>
      <c r="AF2280" s="292"/>
      <c r="AG2280" s="293"/>
      <c r="AN2280" s="222"/>
      <c r="AO2280" s="222"/>
      <c r="AP2280" s="222"/>
      <c r="AQ2280" s="222"/>
      <c r="AR2280" s="222"/>
      <c r="AS2280" s="222"/>
      <c r="AT2280" s="222"/>
      <c r="AU2280" s="222"/>
    </row>
    <row r="2281" spans="27:47" ht="12.95" customHeight="1">
      <c r="AA2281" s="222"/>
      <c r="AB2281" s="222"/>
      <c r="AC2281" s="222"/>
      <c r="AD2281" s="222"/>
      <c r="AE2281" s="222"/>
      <c r="AF2281" s="292"/>
      <c r="AG2281" s="293"/>
      <c r="AN2281" s="222"/>
      <c r="AO2281" s="222"/>
      <c r="AP2281" s="222"/>
      <c r="AQ2281" s="222"/>
      <c r="AR2281" s="222"/>
      <c r="AS2281" s="222"/>
      <c r="AT2281" s="222"/>
      <c r="AU2281" s="222"/>
    </row>
    <row r="2282" spans="27:47" ht="12.95" customHeight="1">
      <c r="AA2282" s="222"/>
      <c r="AB2282" s="222"/>
      <c r="AC2282" s="222"/>
      <c r="AD2282" s="222"/>
      <c r="AE2282" s="222"/>
      <c r="AF2282" s="292"/>
      <c r="AG2282" s="293"/>
      <c r="AN2282" s="222"/>
      <c r="AO2282" s="222"/>
      <c r="AP2282" s="222"/>
      <c r="AQ2282" s="222"/>
      <c r="AR2282" s="222"/>
      <c r="AS2282" s="222"/>
      <c r="AT2282" s="222"/>
      <c r="AU2282" s="222"/>
    </row>
    <row r="2283" spans="27:47" ht="12.95" customHeight="1">
      <c r="AA2283" s="222"/>
      <c r="AB2283" s="222"/>
      <c r="AC2283" s="222"/>
      <c r="AD2283" s="222"/>
      <c r="AE2283" s="222"/>
      <c r="AF2283" s="292"/>
      <c r="AG2283" s="293"/>
      <c r="AN2283" s="222"/>
      <c r="AO2283" s="222"/>
      <c r="AP2283" s="222"/>
      <c r="AQ2283" s="222"/>
      <c r="AR2283" s="222"/>
      <c r="AS2283" s="222"/>
      <c r="AT2283" s="222"/>
      <c r="AU2283" s="222"/>
    </row>
    <row r="2284" spans="27:47" ht="12.95" customHeight="1">
      <c r="AA2284" s="222"/>
      <c r="AB2284" s="222"/>
      <c r="AC2284" s="222"/>
      <c r="AD2284" s="222"/>
      <c r="AE2284" s="222"/>
      <c r="AF2284" s="292"/>
      <c r="AG2284" s="293"/>
      <c r="AN2284" s="222"/>
      <c r="AO2284" s="222"/>
      <c r="AP2284" s="222"/>
      <c r="AQ2284" s="222"/>
      <c r="AR2284" s="222"/>
      <c r="AS2284" s="222"/>
      <c r="AT2284" s="222"/>
      <c r="AU2284" s="222"/>
    </row>
    <row r="2285" spans="27:47" ht="12.95" customHeight="1">
      <c r="AA2285" s="222"/>
      <c r="AB2285" s="222"/>
      <c r="AC2285" s="222"/>
      <c r="AD2285" s="222"/>
      <c r="AE2285" s="222"/>
      <c r="AF2285" s="292"/>
      <c r="AG2285" s="293"/>
      <c r="AN2285" s="222"/>
      <c r="AO2285" s="222"/>
      <c r="AP2285" s="222"/>
      <c r="AQ2285" s="222"/>
      <c r="AR2285" s="222"/>
      <c r="AS2285" s="222"/>
      <c r="AT2285" s="222"/>
      <c r="AU2285" s="222"/>
    </row>
    <row r="2286" spans="27:47" ht="12.95" customHeight="1">
      <c r="AA2286" s="222"/>
      <c r="AB2286" s="222"/>
      <c r="AC2286" s="222"/>
      <c r="AD2286" s="222"/>
      <c r="AE2286" s="222"/>
      <c r="AF2286" s="292"/>
      <c r="AG2286" s="293"/>
      <c r="AN2286" s="222"/>
      <c r="AO2286" s="222"/>
      <c r="AP2286" s="222"/>
      <c r="AQ2286" s="222"/>
      <c r="AR2286" s="222"/>
      <c r="AS2286" s="222"/>
      <c r="AT2286" s="222"/>
      <c r="AU2286" s="222"/>
    </row>
    <row r="2287" spans="27:47" ht="12.95" customHeight="1">
      <c r="AA2287" s="222"/>
      <c r="AB2287" s="222"/>
      <c r="AC2287" s="222"/>
      <c r="AD2287" s="222"/>
      <c r="AE2287" s="222"/>
      <c r="AF2287" s="292"/>
      <c r="AG2287" s="293"/>
      <c r="AN2287" s="222"/>
      <c r="AO2287" s="222"/>
      <c r="AP2287" s="222"/>
      <c r="AQ2287" s="222"/>
      <c r="AR2287" s="222"/>
      <c r="AS2287" s="222"/>
      <c r="AT2287" s="222"/>
      <c r="AU2287" s="222"/>
    </row>
    <row r="2288" spans="27:47" ht="12.95" customHeight="1">
      <c r="AA2288" s="222"/>
      <c r="AB2288" s="222"/>
      <c r="AC2288" s="222"/>
      <c r="AD2288" s="222"/>
      <c r="AE2288" s="222"/>
      <c r="AF2288" s="292"/>
      <c r="AG2288" s="293"/>
      <c r="AN2288" s="222"/>
      <c r="AO2288" s="222"/>
      <c r="AP2288" s="222"/>
      <c r="AQ2288" s="222"/>
      <c r="AR2288" s="222"/>
      <c r="AS2288" s="222"/>
      <c r="AT2288" s="222"/>
      <c r="AU2288" s="222"/>
    </row>
    <row r="2289" spans="27:47" ht="12.95" customHeight="1">
      <c r="AA2289" s="222"/>
      <c r="AB2289" s="222"/>
      <c r="AC2289" s="222"/>
      <c r="AD2289" s="222"/>
      <c r="AE2289" s="222"/>
      <c r="AF2289" s="292"/>
      <c r="AG2289" s="293"/>
      <c r="AN2289" s="222"/>
      <c r="AO2289" s="222"/>
      <c r="AP2289" s="222"/>
      <c r="AQ2289" s="222"/>
      <c r="AR2289" s="222"/>
      <c r="AS2289" s="222"/>
      <c r="AT2289" s="222"/>
      <c r="AU2289" s="222"/>
    </row>
    <row r="2290" spans="27:47" ht="12.95" customHeight="1">
      <c r="AA2290" s="222"/>
      <c r="AB2290" s="222"/>
      <c r="AC2290" s="222"/>
      <c r="AD2290" s="222"/>
      <c r="AE2290" s="222"/>
      <c r="AF2290" s="292"/>
      <c r="AG2290" s="293"/>
      <c r="AN2290" s="222"/>
      <c r="AO2290" s="222"/>
      <c r="AP2290" s="222"/>
      <c r="AQ2290" s="222"/>
      <c r="AR2290" s="222"/>
      <c r="AS2290" s="222"/>
      <c r="AT2290" s="222"/>
      <c r="AU2290" s="222"/>
    </row>
    <row r="2291" spans="27:47" ht="12.95" customHeight="1">
      <c r="AA2291" s="222"/>
      <c r="AB2291" s="222"/>
      <c r="AC2291" s="222"/>
      <c r="AD2291" s="222"/>
      <c r="AE2291" s="222"/>
      <c r="AF2291" s="292"/>
      <c r="AG2291" s="293"/>
      <c r="AN2291" s="222"/>
      <c r="AO2291" s="222"/>
      <c r="AP2291" s="222"/>
      <c r="AQ2291" s="222"/>
      <c r="AR2291" s="222"/>
      <c r="AS2291" s="222"/>
      <c r="AT2291" s="222"/>
      <c r="AU2291" s="222"/>
    </row>
    <row r="2292" spans="27:47" ht="12.95" customHeight="1">
      <c r="AA2292" s="222"/>
      <c r="AB2292" s="222"/>
      <c r="AC2292" s="222"/>
      <c r="AD2292" s="222"/>
      <c r="AE2292" s="222"/>
      <c r="AF2292" s="292"/>
      <c r="AG2292" s="293"/>
      <c r="AN2292" s="222"/>
      <c r="AO2292" s="222"/>
      <c r="AP2292" s="222"/>
      <c r="AQ2292" s="222"/>
      <c r="AR2292" s="222"/>
      <c r="AS2292" s="222"/>
      <c r="AT2292" s="222"/>
      <c r="AU2292" s="222"/>
    </row>
    <row r="2293" spans="27:47" ht="12.95" customHeight="1">
      <c r="AA2293" s="222"/>
      <c r="AB2293" s="222"/>
      <c r="AC2293" s="222"/>
      <c r="AD2293" s="222"/>
      <c r="AE2293" s="222"/>
      <c r="AF2293" s="292"/>
      <c r="AG2293" s="293"/>
      <c r="AN2293" s="222"/>
      <c r="AO2293" s="222"/>
      <c r="AP2293" s="222"/>
      <c r="AQ2293" s="222"/>
      <c r="AR2293" s="222"/>
      <c r="AS2293" s="222"/>
      <c r="AT2293" s="222"/>
      <c r="AU2293" s="222"/>
    </row>
    <row r="2294" spans="27:47" ht="12.95" customHeight="1">
      <c r="AA2294" s="222"/>
      <c r="AB2294" s="222"/>
      <c r="AC2294" s="222"/>
      <c r="AD2294" s="222"/>
      <c r="AE2294" s="222"/>
      <c r="AF2294" s="292"/>
      <c r="AG2294" s="293"/>
      <c r="AN2294" s="222"/>
      <c r="AO2294" s="222"/>
      <c r="AP2294" s="222"/>
      <c r="AQ2294" s="222"/>
      <c r="AR2294" s="222"/>
      <c r="AS2294" s="222"/>
      <c r="AT2294" s="222"/>
      <c r="AU2294" s="222"/>
    </row>
    <row r="2295" spans="27:47" ht="12.95" customHeight="1">
      <c r="AA2295" s="222"/>
      <c r="AB2295" s="222"/>
      <c r="AC2295" s="222"/>
      <c r="AD2295" s="222"/>
      <c r="AE2295" s="222"/>
      <c r="AF2295" s="292"/>
      <c r="AG2295" s="293"/>
      <c r="AN2295" s="222"/>
      <c r="AO2295" s="222"/>
      <c r="AP2295" s="222"/>
      <c r="AQ2295" s="222"/>
      <c r="AR2295" s="222"/>
      <c r="AS2295" s="222"/>
      <c r="AT2295" s="222"/>
      <c r="AU2295" s="222"/>
    </row>
    <row r="2296" spans="27:47" ht="12.95" customHeight="1">
      <c r="AA2296" s="222"/>
      <c r="AB2296" s="222"/>
      <c r="AC2296" s="222"/>
      <c r="AD2296" s="222"/>
      <c r="AE2296" s="222"/>
      <c r="AF2296" s="292"/>
      <c r="AG2296" s="293"/>
      <c r="AN2296" s="222"/>
      <c r="AO2296" s="222"/>
      <c r="AP2296" s="222"/>
      <c r="AQ2296" s="222"/>
      <c r="AR2296" s="222"/>
      <c r="AS2296" s="222"/>
      <c r="AT2296" s="222"/>
      <c r="AU2296" s="222"/>
    </row>
    <row r="2297" spans="27:47" ht="12.95" customHeight="1">
      <c r="AA2297" s="222"/>
      <c r="AB2297" s="222"/>
      <c r="AC2297" s="222"/>
      <c r="AD2297" s="222"/>
      <c r="AE2297" s="222"/>
      <c r="AF2297" s="292"/>
      <c r="AG2297" s="293"/>
      <c r="AN2297" s="222"/>
      <c r="AO2297" s="222"/>
      <c r="AP2297" s="222"/>
      <c r="AQ2297" s="222"/>
      <c r="AR2297" s="222"/>
      <c r="AS2297" s="222"/>
      <c r="AT2297" s="222"/>
      <c r="AU2297" s="222"/>
    </row>
    <row r="2298" spans="27:47" ht="12.95" customHeight="1">
      <c r="AA2298" s="222"/>
      <c r="AB2298" s="222"/>
      <c r="AC2298" s="222"/>
      <c r="AD2298" s="222"/>
      <c r="AE2298" s="222"/>
      <c r="AF2298" s="292"/>
      <c r="AG2298" s="293"/>
      <c r="AN2298" s="222"/>
      <c r="AO2298" s="222"/>
      <c r="AP2298" s="222"/>
      <c r="AQ2298" s="222"/>
      <c r="AR2298" s="222"/>
      <c r="AS2298" s="222"/>
      <c r="AT2298" s="222"/>
      <c r="AU2298" s="222"/>
    </row>
    <row r="2299" spans="27:47" ht="12.95" customHeight="1">
      <c r="AA2299" s="222"/>
      <c r="AB2299" s="222"/>
      <c r="AC2299" s="222"/>
      <c r="AD2299" s="222"/>
      <c r="AE2299" s="222"/>
      <c r="AF2299" s="292"/>
      <c r="AG2299" s="293"/>
      <c r="AN2299" s="222"/>
      <c r="AO2299" s="222"/>
      <c r="AP2299" s="222"/>
      <c r="AQ2299" s="222"/>
      <c r="AR2299" s="222"/>
      <c r="AS2299" s="222"/>
      <c r="AT2299" s="222"/>
      <c r="AU2299" s="222"/>
    </row>
    <row r="2300" spans="27:47" ht="12.95" customHeight="1">
      <c r="AA2300" s="222"/>
      <c r="AB2300" s="222"/>
      <c r="AC2300" s="222"/>
      <c r="AD2300" s="222"/>
      <c r="AE2300" s="222"/>
      <c r="AF2300" s="292"/>
      <c r="AG2300" s="293"/>
      <c r="AN2300" s="222"/>
      <c r="AO2300" s="222"/>
      <c r="AP2300" s="222"/>
      <c r="AQ2300" s="222"/>
      <c r="AR2300" s="222"/>
      <c r="AS2300" s="222"/>
      <c r="AT2300" s="222"/>
      <c r="AU2300" s="222"/>
    </row>
    <row r="2301" spans="27:47" ht="12.95" customHeight="1">
      <c r="AA2301" s="222"/>
      <c r="AB2301" s="222"/>
      <c r="AC2301" s="222"/>
      <c r="AD2301" s="222"/>
      <c r="AE2301" s="222"/>
      <c r="AF2301" s="292"/>
      <c r="AG2301" s="293"/>
      <c r="AN2301" s="222"/>
      <c r="AO2301" s="222"/>
      <c r="AP2301" s="222"/>
      <c r="AQ2301" s="222"/>
      <c r="AR2301" s="222"/>
      <c r="AS2301" s="222"/>
      <c r="AT2301" s="222"/>
      <c r="AU2301" s="222"/>
    </row>
    <row r="2302" spans="27:47" ht="12.95" customHeight="1">
      <c r="AA2302" s="222"/>
      <c r="AB2302" s="222"/>
      <c r="AC2302" s="222"/>
      <c r="AD2302" s="222"/>
      <c r="AE2302" s="222"/>
      <c r="AF2302" s="292"/>
      <c r="AG2302" s="293"/>
      <c r="AN2302" s="222"/>
      <c r="AO2302" s="222"/>
      <c r="AP2302" s="222"/>
      <c r="AQ2302" s="222"/>
      <c r="AR2302" s="222"/>
      <c r="AS2302" s="222"/>
      <c r="AT2302" s="222"/>
      <c r="AU2302" s="222"/>
    </row>
    <row r="2303" spans="27:47" ht="12.95" customHeight="1">
      <c r="AA2303" s="222"/>
      <c r="AB2303" s="222"/>
      <c r="AC2303" s="222"/>
      <c r="AD2303" s="222"/>
      <c r="AE2303" s="222"/>
      <c r="AF2303" s="292"/>
      <c r="AG2303" s="293"/>
      <c r="AN2303" s="222"/>
      <c r="AO2303" s="222"/>
      <c r="AP2303" s="222"/>
      <c r="AQ2303" s="222"/>
      <c r="AR2303" s="222"/>
      <c r="AS2303" s="222"/>
      <c r="AT2303" s="222"/>
      <c r="AU2303" s="222"/>
    </row>
    <row r="2304" spans="27:47" ht="12.95" customHeight="1">
      <c r="AA2304" s="222"/>
      <c r="AB2304" s="222"/>
      <c r="AC2304" s="222"/>
      <c r="AD2304" s="222"/>
      <c r="AE2304" s="222"/>
      <c r="AF2304" s="292"/>
      <c r="AG2304" s="293"/>
      <c r="AN2304" s="222"/>
      <c r="AO2304" s="222"/>
      <c r="AP2304" s="222"/>
      <c r="AQ2304" s="222"/>
      <c r="AR2304" s="222"/>
      <c r="AS2304" s="222"/>
      <c r="AT2304" s="222"/>
      <c r="AU2304" s="222"/>
    </row>
    <row r="2305" spans="27:47" ht="12.95" customHeight="1">
      <c r="AA2305" s="222"/>
      <c r="AB2305" s="222"/>
      <c r="AC2305" s="222"/>
      <c r="AD2305" s="222"/>
      <c r="AE2305" s="222"/>
      <c r="AF2305" s="292"/>
      <c r="AG2305" s="293"/>
      <c r="AN2305" s="222"/>
      <c r="AO2305" s="222"/>
      <c r="AP2305" s="222"/>
      <c r="AQ2305" s="222"/>
      <c r="AR2305" s="222"/>
      <c r="AS2305" s="222"/>
      <c r="AT2305" s="222"/>
      <c r="AU2305" s="222"/>
    </row>
    <row r="2306" spans="27:47" ht="12.95" customHeight="1">
      <c r="AA2306" s="222"/>
      <c r="AB2306" s="222"/>
      <c r="AC2306" s="222"/>
      <c r="AD2306" s="222"/>
      <c r="AE2306" s="222"/>
      <c r="AF2306" s="292"/>
      <c r="AG2306" s="293"/>
      <c r="AN2306" s="222"/>
      <c r="AO2306" s="222"/>
      <c r="AP2306" s="222"/>
      <c r="AQ2306" s="222"/>
      <c r="AR2306" s="222"/>
      <c r="AS2306" s="222"/>
      <c r="AT2306" s="222"/>
      <c r="AU2306" s="222"/>
    </row>
    <row r="2307" spans="27:47" ht="12.95" customHeight="1">
      <c r="AA2307" s="222"/>
      <c r="AB2307" s="222"/>
      <c r="AC2307" s="222"/>
      <c r="AD2307" s="222"/>
      <c r="AE2307" s="222"/>
      <c r="AF2307" s="292"/>
      <c r="AG2307" s="293"/>
      <c r="AN2307" s="222"/>
      <c r="AO2307" s="222"/>
      <c r="AP2307" s="222"/>
      <c r="AQ2307" s="222"/>
      <c r="AR2307" s="222"/>
      <c r="AS2307" s="222"/>
      <c r="AT2307" s="222"/>
      <c r="AU2307" s="222"/>
    </row>
    <row r="2308" spans="27:47" ht="12.95" customHeight="1">
      <c r="AA2308" s="222"/>
      <c r="AB2308" s="222"/>
      <c r="AC2308" s="222"/>
      <c r="AD2308" s="222"/>
      <c r="AE2308" s="222"/>
      <c r="AF2308" s="292"/>
      <c r="AG2308" s="293"/>
      <c r="AN2308" s="222"/>
      <c r="AO2308" s="222"/>
      <c r="AP2308" s="222"/>
      <c r="AQ2308" s="222"/>
      <c r="AR2308" s="222"/>
      <c r="AS2308" s="222"/>
      <c r="AT2308" s="222"/>
      <c r="AU2308" s="222"/>
    </row>
    <row r="2309" spans="27:47" ht="12.95" customHeight="1">
      <c r="AA2309" s="222"/>
      <c r="AB2309" s="222"/>
      <c r="AC2309" s="222"/>
      <c r="AD2309" s="222"/>
      <c r="AE2309" s="222"/>
      <c r="AF2309" s="292"/>
      <c r="AG2309" s="293"/>
      <c r="AN2309" s="222"/>
      <c r="AO2309" s="222"/>
      <c r="AP2309" s="222"/>
      <c r="AQ2309" s="222"/>
      <c r="AR2309" s="222"/>
      <c r="AS2309" s="222"/>
      <c r="AT2309" s="222"/>
      <c r="AU2309" s="222"/>
    </row>
    <row r="2310" spans="27:47" ht="12.95" customHeight="1">
      <c r="AA2310" s="222"/>
      <c r="AB2310" s="222"/>
      <c r="AC2310" s="222"/>
      <c r="AD2310" s="222"/>
      <c r="AE2310" s="222"/>
      <c r="AF2310" s="292"/>
      <c r="AG2310" s="293"/>
      <c r="AN2310" s="222"/>
      <c r="AO2310" s="222"/>
      <c r="AP2310" s="222"/>
      <c r="AQ2310" s="222"/>
      <c r="AR2310" s="222"/>
      <c r="AS2310" s="222"/>
      <c r="AT2310" s="222"/>
      <c r="AU2310" s="222"/>
    </row>
    <row r="2311" spans="27:47" ht="12.95" customHeight="1">
      <c r="AA2311" s="222"/>
      <c r="AB2311" s="222"/>
      <c r="AC2311" s="222"/>
      <c r="AD2311" s="222"/>
      <c r="AE2311" s="222"/>
      <c r="AF2311" s="292"/>
      <c r="AG2311" s="293"/>
      <c r="AN2311" s="222"/>
      <c r="AO2311" s="222"/>
      <c r="AP2311" s="222"/>
      <c r="AQ2311" s="222"/>
      <c r="AR2311" s="222"/>
      <c r="AS2311" s="222"/>
      <c r="AT2311" s="222"/>
      <c r="AU2311" s="222"/>
    </row>
    <row r="2312" spans="27:47" ht="12.95" customHeight="1">
      <c r="AA2312" s="222"/>
      <c r="AB2312" s="222"/>
      <c r="AC2312" s="222"/>
      <c r="AD2312" s="222"/>
      <c r="AE2312" s="222"/>
      <c r="AF2312" s="292"/>
      <c r="AG2312" s="293"/>
      <c r="AN2312" s="222"/>
      <c r="AO2312" s="222"/>
      <c r="AP2312" s="222"/>
      <c r="AQ2312" s="222"/>
      <c r="AR2312" s="222"/>
      <c r="AS2312" s="222"/>
      <c r="AT2312" s="222"/>
      <c r="AU2312" s="222"/>
    </row>
    <row r="2313" spans="27:47" ht="12.95" customHeight="1">
      <c r="AA2313" s="222"/>
      <c r="AB2313" s="222"/>
      <c r="AC2313" s="222"/>
      <c r="AD2313" s="222"/>
      <c r="AE2313" s="222"/>
      <c r="AF2313" s="292"/>
      <c r="AG2313" s="293"/>
      <c r="AN2313" s="222"/>
      <c r="AO2313" s="222"/>
      <c r="AP2313" s="222"/>
      <c r="AQ2313" s="222"/>
      <c r="AR2313" s="222"/>
      <c r="AS2313" s="222"/>
      <c r="AT2313" s="222"/>
      <c r="AU2313" s="222"/>
    </row>
    <row r="2314" spans="27:47" ht="12.95" customHeight="1">
      <c r="AA2314" s="222"/>
      <c r="AB2314" s="222"/>
      <c r="AC2314" s="222"/>
      <c r="AD2314" s="222"/>
      <c r="AE2314" s="222"/>
      <c r="AF2314" s="292"/>
      <c r="AG2314" s="293"/>
      <c r="AN2314" s="222"/>
      <c r="AO2314" s="222"/>
      <c r="AP2314" s="222"/>
      <c r="AQ2314" s="222"/>
      <c r="AR2314" s="222"/>
      <c r="AS2314" s="222"/>
      <c r="AT2314" s="222"/>
      <c r="AU2314" s="222"/>
    </row>
    <row r="2315" spans="27:47" ht="12.95" customHeight="1">
      <c r="AA2315" s="222"/>
      <c r="AB2315" s="222"/>
      <c r="AC2315" s="222"/>
      <c r="AD2315" s="222"/>
      <c r="AE2315" s="222"/>
      <c r="AF2315" s="292"/>
      <c r="AG2315" s="293"/>
      <c r="AN2315" s="222"/>
      <c r="AO2315" s="222"/>
      <c r="AP2315" s="222"/>
      <c r="AQ2315" s="222"/>
      <c r="AR2315" s="222"/>
      <c r="AS2315" s="222"/>
      <c r="AT2315" s="222"/>
      <c r="AU2315" s="222"/>
    </row>
    <row r="2316" spans="27:47" ht="12.95" customHeight="1">
      <c r="AA2316" s="222"/>
      <c r="AB2316" s="222"/>
      <c r="AC2316" s="222"/>
      <c r="AD2316" s="222"/>
      <c r="AE2316" s="222"/>
      <c r="AF2316" s="292"/>
      <c r="AG2316" s="293"/>
      <c r="AN2316" s="222"/>
      <c r="AO2316" s="222"/>
      <c r="AP2316" s="222"/>
      <c r="AQ2316" s="222"/>
      <c r="AR2316" s="222"/>
      <c r="AS2316" s="222"/>
      <c r="AT2316" s="222"/>
      <c r="AU2316" s="222"/>
    </row>
    <row r="2317" spans="27:47" ht="12.95" customHeight="1">
      <c r="AA2317" s="222"/>
      <c r="AB2317" s="222"/>
      <c r="AC2317" s="222"/>
      <c r="AD2317" s="222"/>
      <c r="AE2317" s="222"/>
      <c r="AF2317" s="292"/>
      <c r="AG2317" s="293"/>
      <c r="AN2317" s="222"/>
      <c r="AO2317" s="222"/>
      <c r="AP2317" s="222"/>
      <c r="AQ2317" s="222"/>
      <c r="AR2317" s="222"/>
      <c r="AS2317" s="222"/>
      <c r="AT2317" s="222"/>
      <c r="AU2317" s="222"/>
    </row>
    <row r="2318" spans="27:47" ht="12.95" customHeight="1">
      <c r="AA2318" s="222"/>
      <c r="AB2318" s="222"/>
      <c r="AC2318" s="222"/>
      <c r="AD2318" s="222"/>
      <c r="AE2318" s="222"/>
      <c r="AF2318" s="292"/>
      <c r="AG2318" s="293"/>
      <c r="AN2318" s="222"/>
      <c r="AO2318" s="222"/>
      <c r="AP2318" s="222"/>
      <c r="AQ2318" s="222"/>
      <c r="AR2318" s="222"/>
      <c r="AS2318" s="222"/>
      <c r="AT2318" s="222"/>
      <c r="AU2318" s="222"/>
    </row>
    <row r="2319" spans="27:47" ht="12.95" customHeight="1">
      <c r="AA2319" s="222"/>
      <c r="AB2319" s="222"/>
      <c r="AC2319" s="222"/>
      <c r="AD2319" s="222"/>
      <c r="AE2319" s="222"/>
      <c r="AF2319" s="292"/>
      <c r="AG2319" s="293"/>
      <c r="AN2319" s="222"/>
      <c r="AO2319" s="222"/>
      <c r="AP2319" s="222"/>
      <c r="AQ2319" s="222"/>
      <c r="AR2319" s="222"/>
      <c r="AS2319" s="222"/>
      <c r="AT2319" s="222"/>
      <c r="AU2319" s="222"/>
    </row>
    <row r="2320" spans="27:47" ht="12.95" customHeight="1">
      <c r="AA2320" s="222"/>
      <c r="AB2320" s="222"/>
      <c r="AC2320" s="222"/>
      <c r="AD2320" s="222"/>
      <c r="AE2320" s="222"/>
      <c r="AF2320" s="292"/>
      <c r="AG2320" s="293"/>
      <c r="AN2320" s="222"/>
      <c r="AO2320" s="222"/>
      <c r="AP2320" s="222"/>
      <c r="AQ2320" s="222"/>
      <c r="AR2320" s="222"/>
      <c r="AS2320" s="222"/>
      <c r="AT2320" s="222"/>
      <c r="AU2320" s="222"/>
    </row>
    <row r="2321" spans="27:47" ht="12.95" customHeight="1">
      <c r="AA2321" s="222"/>
      <c r="AB2321" s="222"/>
      <c r="AC2321" s="222"/>
      <c r="AD2321" s="222"/>
      <c r="AE2321" s="222"/>
      <c r="AF2321" s="292"/>
      <c r="AG2321" s="293"/>
      <c r="AN2321" s="222"/>
      <c r="AO2321" s="222"/>
      <c r="AP2321" s="222"/>
      <c r="AQ2321" s="222"/>
      <c r="AR2321" s="222"/>
      <c r="AS2321" s="222"/>
      <c r="AT2321" s="222"/>
      <c r="AU2321" s="222"/>
    </row>
    <row r="2322" spans="27:47" ht="12.95" customHeight="1">
      <c r="AA2322" s="222"/>
      <c r="AB2322" s="222"/>
      <c r="AC2322" s="222"/>
      <c r="AD2322" s="222"/>
      <c r="AE2322" s="222"/>
      <c r="AF2322" s="292"/>
      <c r="AG2322" s="293"/>
      <c r="AN2322" s="222"/>
      <c r="AO2322" s="222"/>
      <c r="AP2322" s="222"/>
      <c r="AQ2322" s="222"/>
      <c r="AR2322" s="222"/>
      <c r="AS2322" s="222"/>
      <c r="AT2322" s="222"/>
      <c r="AU2322" s="222"/>
    </row>
    <row r="2323" spans="27:47" ht="12.95" customHeight="1">
      <c r="AA2323" s="222"/>
      <c r="AB2323" s="222"/>
      <c r="AC2323" s="222"/>
      <c r="AD2323" s="222"/>
      <c r="AE2323" s="222"/>
      <c r="AF2323" s="292"/>
      <c r="AG2323" s="293"/>
      <c r="AN2323" s="222"/>
      <c r="AO2323" s="222"/>
      <c r="AP2323" s="222"/>
      <c r="AQ2323" s="222"/>
      <c r="AR2323" s="222"/>
      <c r="AS2323" s="222"/>
      <c r="AT2323" s="222"/>
      <c r="AU2323" s="222"/>
    </row>
    <row r="2324" spans="27:47" ht="12.95" customHeight="1">
      <c r="AA2324" s="222"/>
      <c r="AB2324" s="222"/>
      <c r="AC2324" s="222"/>
      <c r="AD2324" s="222"/>
      <c r="AE2324" s="222"/>
      <c r="AF2324" s="292"/>
      <c r="AG2324" s="293"/>
      <c r="AN2324" s="222"/>
      <c r="AO2324" s="222"/>
      <c r="AP2324" s="222"/>
      <c r="AQ2324" s="222"/>
      <c r="AR2324" s="222"/>
      <c r="AS2324" s="222"/>
      <c r="AT2324" s="222"/>
      <c r="AU2324" s="222"/>
    </row>
    <row r="2325" spans="27:47" ht="12.95" customHeight="1">
      <c r="AA2325" s="222"/>
      <c r="AB2325" s="222"/>
      <c r="AC2325" s="222"/>
      <c r="AD2325" s="222"/>
      <c r="AE2325" s="222"/>
      <c r="AF2325" s="292"/>
      <c r="AG2325" s="293"/>
      <c r="AN2325" s="222"/>
      <c r="AO2325" s="222"/>
      <c r="AP2325" s="222"/>
      <c r="AQ2325" s="222"/>
      <c r="AR2325" s="222"/>
      <c r="AS2325" s="222"/>
      <c r="AT2325" s="222"/>
      <c r="AU2325" s="222"/>
    </row>
    <row r="2326" spans="27:47" ht="12.95" customHeight="1">
      <c r="AA2326" s="222"/>
      <c r="AB2326" s="222"/>
      <c r="AC2326" s="222"/>
      <c r="AD2326" s="222"/>
      <c r="AE2326" s="222"/>
      <c r="AF2326" s="292"/>
      <c r="AG2326" s="293"/>
      <c r="AN2326" s="222"/>
      <c r="AO2326" s="222"/>
      <c r="AP2326" s="222"/>
      <c r="AQ2326" s="222"/>
      <c r="AR2326" s="222"/>
      <c r="AS2326" s="222"/>
      <c r="AT2326" s="222"/>
      <c r="AU2326" s="222"/>
    </row>
    <row r="2327" spans="27:47" ht="12.95" customHeight="1">
      <c r="AA2327" s="222"/>
      <c r="AB2327" s="222"/>
      <c r="AC2327" s="222"/>
      <c r="AD2327" s="222"/>
      <c r="AE2327" s="222"/>
      <c r="AF2327" s="292"/>
      <c r="AG2327" s="293"/>
      <c r="AN2327" s="222"/>
      <c r="AO2327" s="222"/>
      <c r="AP2327" s="222"/>
      <c r="AQ2327" s="222"/>
      <c r="AR2327" s="222"/>
      <c r="AS2327" s="222"/>
      <c r="AT2327" s="222"/>
      <c r="AU2327" s="222"/>
    </row>
    <row r="2328" spans="27:47" ht="12.95" customHeight="1">
      <c r="AA2328" s="222"/>
      <c r="AB2328" s="222"/>
      <c r="AC2328" s="222"/>
      <c r="AD2328" s="222"/>
      <c r="AE2328" s="222"/>
      <c r="AF2328" s="292"/>
      <c r="AG2328" s="293"/>
      <c r="AN2328" s="222"/>
      <c r="AO2328" s="222"/>
      <c r="AP2328" s="222"/>
      <c r="AQ2328" s="222"/>
      <c r="AR2328" s="222"/>
      <c r="AS2328" s="222"/>
      <c r="AT2328" s="222"/>
      <c r="AU2328" s="222"/>
    </row>
    <row r="2329" spans="27:47" ht="12.95" customHeight="1">
      <c r="AA2329" s="222"/>
      <c r="AB2329" s="222"/>
      <c r="AC2329" s="222"/>
      <c r="AD2329" s="222"/>
      <c r="AE2329" s="222"/>
      <c r="AF2329" s="292"/>
      <c r="AG2329" s="293"/>
      <c r="AN2329" s="222"/>
      <c r="AO2329" s="222"/>
      <c r="AP2329" s="222"/>
      <c r="AQ2329" s="222"/>
      <c r="AR2329" s="222"/>
      <c r="AS2329" s="222"/>
      <c r="AT2329" s="222"/>
      <c r="AU2329" s="222"/>
    </row>
    <row r="2330" spans="27:47" ht="12.95" customHeight="1">
      <c r="AA2330" s="222"/>
      <c r="AB2330" s="222"/>
      <c r="AC2330" s="222"/>
      <c r="AD2330" s="222"/>
      <c r="AE2330" s="222"/>
      <c r="AF2330" s="292"/>
      <c r="AG2330" s="293"/>
      <c r="AN2330" s="222"/>
      <c r="AO2330" s="222"/>
      <c r="AP2330" s="222"/>
      <c r="AQ2330" s="222"/>
      <c r="AR2330" s="222"/>
      <c r="AS2330" s="222"/>
      <c r="AT2330" s="222"/>
      <c r="AU2330" s="222"/>
    </row>
    <row r="2331" spans="27:47" ht="12.95" customHeight="1">
      <c r="AA2331" s="222"/>
      <c r="AB2331" s="222"/>
      <c r="AC2331" s="222"/>
      <c r="AD2331" s="222"/>
      <c r="AE2331" s="222"/>
      <c r="AF2331" s="292"/>
      <c r="AG2331" s="293"/>
      <c r="AN2331" s="222"/>
      <c r="AO2331" s="222"/>
      <c r="AP2331" s="222"/>
      <c r="AQ2331" s="222"/>
      <c r="AR2331" s="222"/>
      <c r="AS2331" s="222"/>
      <c r="AT2331" s="222"/>
      <c r="AU2331" s="222"/>
    </row>
    <row r="2332" spans="27:47" ht="12.95" customHeight="1">
      <c r="AA2332" s="222"/>
      <c r="AB2332" s="222"/>
      <c r="AC2332" s="222"/>
      <c r="AD2332" s="222"/>
      <c r="AE2332" s="222"/>
      <c r="AF2332" s="292"/>
      <c r="AG2332" s="293"/>
      <c r="AN2332" s="222"/>
      <c r="AO2332" s="222"/>
      <c r="AP2332" s="222"/>
      <c r="AQ2332" s="222"/>
      <c r="AR2332" s="222"/>
      <c r="AS2332" s="222"/>
      <c r="AT2332" s="222"/>
      <c r="AU2332" s="222"/>
    </row>
    <row r="2333" spans="27:47" ht="12.95" customHeight="1">
      <c r="AA2333" s="222"/>
      <c r="AB2333" s="222"/>
      <c r="AC2333" s="222"/>
      <c r="AD2333" s="222"/>
      <c r="AE2333" s="222"/>
      <c r="AF2333" s="292"/>
      <c r="AG2333" s="293"/>
      <c r="AN2333" s="222"/>
      <c r="AO2333" s="222"/>
      <c r="AP2333" s="222"/>
      <c r="AQ2333" s="222"/>
      <c r="AR2333" s="222"/>
      <c r="AS2333" s="222"/>
      <c r="AT2333" s="222"/>
      <c r="AU2333" s="222"/>
    </row>
    <row r="2334" spans="27:47" ht="12.95" customHeight="1">
      <c r="AA2334" s="222"/>
      <c r="AB2334" s="222"/>
      <c r="AC2334" s="222"/>
      <c r="AD2334" s="222"/>
      <c r="AE2334" s="222"/>
      <c r="AF2334" s="292"/>
      <c r="AG2334" s="293"/>
      <c r="AN2334" s="222"/>
      <c r="AO2334" s="222"/>
      <c r="AP2334" s="222"/>
      <c r="AQ2334" s="222"/>
      <c r="AR2334" s="222"/>
      <c r="AS2334" s="222"/>
      <c r="AT2334" s="222"/>
      <c r="AU2334" s="222"/>
    </row>
    <row r="2335" spans="27:47" ht="12.95" customHeight="1">
      <c r="AA2335" s="222"/>
      <c r="AB2335" s="222"/>
      <c r="AC2335" s="222"/>
      <c r="AD2335" s="222"/>
      <c r="AE2335" s="222"/>
      <c r="AF2335" s="292"/>
      <c r="AG2335" s="293"/>
      <c r="AN2335" s="222"/>
      <c r="AO2335" s="222"/>
      <c r="AP2335" s="222"/>
      <c r="AQ2335" s="222"/>
      <c r="AR2335" s="222"/>
      <c r="AS2335" s="222"/>
      <c r="AT2335" s="222"/>
      <c r="AU2335" s="222"/>
    </row>
    <row r="2336" spans="27:47" ht="12.95" customHeight="1">
      <c r="AA2336" s="222"/>
      <c r="AB2336" s="222"/>
      <c r="AC2336" s="222"/>
      <c r="AD2336" s="222"/>
      <c r="AE2336" s="222"/>
      <c r="AF2336" s="292"/>
      <c r="AG2336" s="293"/>
      <c r="AN2336" s="222"/>
      <c r="AO2336" s="222"/>
      <c r="AP2336" s="222"/>
      <c r="AQ2336" s="222"/>
      <c r="AR2336" s="222"/>
      <c r="AS2336" s="222"/>
      <c r="AT2336" s="222"/>
      <c r="AU2336" s="222"/>
    </row>
    <row r="2337" spans="27:47" ht="12.95" customHeight="1">
      <c r="AA2337" s="222"/>
      <c r="AB2337" s="222"/>
      <c r="AC2337" s="222"/>
      <c r="AD2337" s="222"/>
      <c r="AE2337" s="222"/>
      <c r="AF2337" s="292"/>
      <c r="AG2337" s="293"/>
      <c r="AN2337" s="222"/>
      <c r="AO2337" s="222"/>
      <c r="AP2337" s="222"/>
      <c r="AQ2337" s="222"/>
      <c r="AR2337" s="222"/>
      <c r="AS2337" s="222"/>
      <c r="AT2337" s="222"/>
      <c r="AU2337" s="222"/>
    </row>
    <row r="2338" spans="27:47" ht="12.95" customHeight="1">
      <c r="AA2338" s="222"/>
      <c r="AB2338" s="222"/>
      <c r="AC2338" s="222"/>
      <c r="AD2338" s="222"/>
      <c r="AE2338" s="222"/>
      <c r="AF2338" s="292"/>
      <c r="AG2338" s="293"/>
      <c r="AN2338" s="222"/>
      <c r="AO2338" s="222"/>
      <c r="AP2338" s="222"/>
      <c r="AQ2338" s="222"/>
      <c r="AR2338" s="222"/>
      <c r="AS2338" s="222"/>
      <c r="AT2338" s="222"/>
      <c r="AU2338" s="222"/>
    </row>
    <row r="2339" spans="27:47" ht="12.95" customHeight="1">
      <c r="AA2339" s="222"/>
      <c r="AB2339" s="222"/>
      <c r="AC2339" s="222"/>
      <c r="AD2339" s="222"/>
      <c r="AE2339" s="222"/>
      <c r="AF2339" s="292"/>
      <c r="AG2339" s="293"/>
      <c r="AN2339" s="222"/>
      <c r="AO2339" s="222"/>
      <c r="AP2339" s="222"/>
      <c r="AQ2339" s="222"/>
      <c r="AR2339" s="222"/>
      <c r="AS2339" s="222"/>
      <c r="AT2339" s="222"/>
      <c r="AU2339" s="222"/>
    </row>
    <row r="2340" spans="27:47" ht="12.95" customHeight="1">
      <c r="AA2340" s="222"/>
      <c r="AB2340" s="222"/>
      <c r="AC2340" s="222"/>
      <c r="AD2340" s="222"/>
      <c r="AE2340" s="222"/>
      <c r="AF2340" s="292"/>
      <c r="AG2340" s="293"/>
      <c r="AN2340" s="222"/>
      <c r="AO2340" s="222"/>
      <c r="AP2340" s="222"/>
      <c r="AQ2340" s="222"/>
      <c r="AR2340" s="222"/>
      <c r="AS2340" s="222"/>
      <c r="AT2340" s="222"/>
      <c r="AU2340" s="222"/>
    </row>
    <row r="2341" spans="27:47" ht="12.95" customHeight="1">
      <c r="AA2341" s="222"/>
      <c r="AB2341" s="222"/>
      <c r="AC2341" s="222"/>
      <c r="AD2341" s="222"/>
      <c r="AE2341" s="222"/>
      <c r="AF2341" s="292"/>
      <c r="AG2341" s="293"/>
      <c r="AN2341" s="222"/>
      <c r="AO2341" s="222"/>
      <c r="AP2341" s="222"/>
      <c r="AQ2341" s="222"/>
      <c r="AR2341" s="222"/>
      <c r="AS2341" s="222"/>
      <c r="AT2341" s="222"/>
      <c r="AU2341" s="222"/>
    </row>
    <row r="2342" spans="27:47" ht="12.95" customHeight="1">
      <c r="AA2342" s="222"/>
      <c r="AB2342" s="222"/>
      <c r="AC2342" s="222"/>
      <c r="AD2342" s="222"/>
      <c r="AE2342" s="222"/>
      <c r="AF2342" s="292"/>
      <c r="AG2342" s="293"/>
      <c r="AN2342" s="222"/>
      <c r="AO2342" s="222"/>
      <c r="AP2342" s="222"/>
      <c r="AQ2342" s="222"/>
      <c r="AR2342" s="222"/>
      <c r="AS2342" s="222"/>
      <c r="AT2342" s="222"/>
      <c r="AU2342" s="222"/>
    </row>
    <row r="2343" spans="27:47" ht="12.95" customHeight="1">
      <c r="AA2343" s="222"/>
      <c r="AB2343" s="222"/>
      <c r="AC2343" s="222"/>
      <c r="AD2343" s="222"/>
      <c r="AE2343" s="222"/>
      <c r="AF2343" s="292"/>
      <c r="AG2343" s="293"/>
      <c r="AN2343" s="222"/>
      <c r="AO2343" s="222"/>
      <c r="AP2343" s="222"/>
      <c r="AQ2343" s="222"/>
      <c r="AR2343" s="222"/>
      <c r="AS2343" s="222"/>
      <c r="AT2343" s="222"/>
      <c r="AU2343" s="222"/>
    </row>
    <row r="2344" spans="27:47" ht="12.95" customHeight="1">
      <c r="AA2344" s="222"/>
      <c r="AB2344" s="222"/>
      <c r="AC2344" s="222"/>
      <c r="AD2344" s="222"/>
      <c r="AE2344" s="222"/>
      <c r="AF2344" s="292"/>
      <c r="AG2344" s="293"/>
      <c r="AN2344" s="222"/>
      <c r="AO2344" s="222"/>
      <c r="AP2344" s="222"/>
      <c r="AQ2344" s="222"/>
      <c r="AR2344" s="222"/>
      <c r="AS2344" s="222"/>
      <c r="AT2344" s="222"/>
      <c r="AU2344" s="222"/>
    </row>
    <row r="2345" spans="27:47" ht="12.95" customHeight="1">
      <c r="AA2345" s="222"/>
      <c r="AB2345" s="222"/>
      <c r="AC2345" s="222"/>
      <c r="AD2345" s="222"/>
      <c r="AE2345" s="222"/>
      <c r="AF2345" s="292"/>
      <c r="AG2345" s="293"/>
      <c r="AN2345" s="222"/>
      <c r="AO2345" s="222"/>
      <c r="AP2345" s="222"/>
      <c r="AQ2345" s="222"/>
      <c r="AR2345" s="222"/>
      <c r="AS2345" s="222"/>
      <c r="AT2345" s="222"/>
      <c r="AU2345" s="222"/>
    </row>
    <row r="2346" spans="27:47" ht="12.95" customHeight="1">
      <c r="AA2346" s="222"/>
      <c r="AB2346" s="222"/>
      <c r="AC2346" s="222"/>
      <c r="AD2346" s="222"/>
      <c r="AE2346" s="222"/>
      <c r="AF2346" s="292"/>
      <c r="AG2346" s="293"/>
      <c r="AN2346" s="222"/>
      <c r="AO2346" s="222"/>
      <c r="AP2346" s="222"/>
      <c r="AQ2346" s="222"/>
      <c r="AR2346" s="222"/>
      <c r="AS2346" s="222"/>
      <c r="AT2346" s="222"/>
      <c r="AU2346" s="222"/>
    </row>
    <row r="2347" spans="27:47" ht="12.95" customHeight="1">
      <c r="AA2347" s="222"/>
      <c r="AB2347" s="222"/>
      <c r="AC2347" s="222"/>
      <c r="AD2347" s="222"/>
      <c r="AE2347" s="222"/>
      <c r="AF2347" s="292"/>
      <c r="AG2347" s="293"/>
      <c r="AN2347" s="222"/>
      <c r="AO2347" s="222"/>
      <c r="AP2347" s="222"/>
      <c r="AQ2347" s="222"/>
      <c r="AR2347" s="222"/>
      <c r="AS2347" s="222"/>
      <c r="AT2347" s="222"/>
      <c r="AU2347" s="222"/>
    </row>
    <row r="2348" spans="27:47" ht="12.95" customHeight="1">
      <c r="AA2348" s="222"/>
      <c r="AB2348" s="222"/>
      <c r="AC2348" s="222"/>
      <c r="AD2348" s="222"/>
      <c r="AE2348" s="222"/>
      <c r="AF2348" s="292"/>
      <c r="AG2348" s="293"/>
      <c r="AN2348" s="222"/>
      <c r="AO2348" s="222"/>
      <c r="AP2348" s="222"/>
      <c r="AQ2348" s="222"/>
      <c r="AR2348" s="222"/>
      <c r="AS2348" s="222"/>
      <c r="AT2348" s="222"/>
      <c r="AU2348" s="222"/>
    </row>
    <row r="2349" spans="27:47" ht="12.95" customHeight="1">
      <c r="AA2349" s="222"/>
      <c r="AB2349" s="222"/>
      <c r="AC2349" s="222"/>
      <c r="AD2349" s="222"/>
      <c r="AE2349" s="222"/>
      <c r="AF2349" s="292"/>
      <c r="AG2349" s="293"/>
      <c r="AN2349" s="222"/>
      <c r="AO2349" s="222"/>
      <c r="AP2349" s="222"/>
      <c r="AQ2349" s="222"/>
      <c r="AR2349" s="222"/>
      <c r="AS2349" s="222"/>
      <c r="AT2349" s="222"/>
      <c r="AU2349" s="222"/>
    </row>
    <row r="2350" spans="27:47" ht="12.95" customHeight="1">
      <c r="AA2350" s="222"/>
      <c r="AB2350" s="222"/>
      <c r="AC2350" s="222"/>
      <c r="AD2350" s="222"/>
      <c r="AE2350" s="222"/>
      <c r="AF2350" s="292"/>
      <c r="AG2350" s="293"/>
      <c r="AN2350" s="222"/>
      <c r="AO2350" s="222"/>
      <c r="AP2350" s="222"/>
      <c r="AQ2350" s="222"/>
      <c r="AR2350" s="222"/>
      <c r="AS2350" s="222"/>
      <c r="AT2350" s="222"/>
      <c r="AU2350" s="222"/>
    </row>
    <row r="2351" spans="27:47" ht="12.95" customHeight="1">
      <c r="AA2351" s="222"/>
      <c r="AB2351" s="222"/>
      <c r="AC2351" s="222"/>
      <c r="AD2351" s="222"/>
      <c r="AE2351" s="222"/>
      <c r="AF2351" s="292"/>
      <c r="AG2351" s="293"/>
      <c r="AN2351" s="222"/>
      <c r="AO2351" s="222"/>
      <c r="AP2351" s="222"/>
      <c r="AQ2351" s="222"/>
      <c r="AR2351" s="222"/>
      <c r="AS2351" s="222"/>
      <c r="AT2351" s="222"/>
      <c r="AU2351" s="222"/>
    </row>
    <row r="2352" spans="27:47" ht="12.95" customHeight="1">
      <c r="AA2352" s="222"/>
      <c r="AB2352" s="222"/>
      <c r="AC2352" s="222"/>
      <c r="AD2352" s="222"/>
      <c r="AE2352" s="222"/>
      <c r="AF2352" s="292"/>
      <c r="AG2352" s="293"/>
      <c r="AN2352" s="222"/>
      <c r="AO2352" s="222"/>
      <c r="AP2352" s="222"/>
      <c r="AQ2352" s="222"/>
      <c r="AR2352" s="222"/>
      <c r="AS2352" s="222"/>
      <c r="AT2352" s="222"/>
      <c r="AU2352" s="222"/>
    </row>
    <row r="2353" spans="27:47" ht="12.95" customHeight="1">
      <c r="AA2353" s="222"/>
      <c r="AB2353" s="222"/>
      <c r="AC2353" s="222"/>
      <c r="AD2353" s="222"/>
      <c r="AE2353" s="222"/>
      <c r="AF2353" s="292"/>
      <c r="AG2353" s="293"/>
      <c r="AN2353" s="222"/>
      <c r="AO2353" s="222"/>
      <c r="AP2353" s="222"/>
      <c r="AQ2353" s="222"/>
      <c r="AR2353" s="222"/>
      <c r="AS2353" s="222"/>
      <c r="AT2353" s="222"/>
      <c r="AU2353" s="222"/>
    </row>
    <row r="2354" spans="27:47" ht="12.95" customHeight="1">
      <c r="AA2354" s="222"/>
      <c r="AB2354" s="222"/>
      <c r="AC2354" s="222"/>
      <c r="AD2354" s="222"/>
      <c r="AE2354" s="222"/>
      <c r="AF2354" s="292"/>
      <c r="AG2354" s="293"/>
      <c r="AN2354" s="222"/>
      <c r="AO2354" s="222"/>
      <c r="AP2354" s="222"/>
      <c r="AQ2354" s="222"/>
      <c r="AR2354" s="222"/>
      <c r="AS2354" s="222"/>
      <c r="AT2354" s="222"/>
      <c r="AU2354" s="222"/>
    </row>
    <row r="2355" spans="27:47" ht="12.95" customHeight="1">
      <c r="AA2355" s="222"/>
      <c r="AB2355" s="222"/>
      <c r="AC2355" s="222"/>
      <c r="AD2355" s="222"/>
      <c r="AE2355" s="222"/>
      <c r="AF2355" s="292"/>
      <c r="AG2355" s="293"/>
      <c r="AN2355" s="222"/>
      <c r="AO2355" s="222"/>
      <c r="AP2355" s="222"/>
      <c r="AQ2355" s="222"/>
      <c r="AR2355" s="222"/>
      <c r="AS2355" s="222"/>
      <c r="AT2355" s="222"/>
      <c r="AU2355" s="222"/>
    </row>
    <row r="2356" spans="27:47" ht="12.95" customHeight="1">
      <c r="AA2356" s="222"/>
      <c r="AB2356" s="222"/>
      <c r="AC2356" s="222"/>
      <c r="AD2356" s="222"/>
      <c r="AE2356" s="222"/>
      <c r="AF2356" s="292"/>
      <c r="AG2356" s="293"/>
      <c r="AN2356" s="222"/>
      <c r="AO2356" s="222"/>
      <c r="AP2356" s="222"/>
      <c r="AQ2356" s="222"/>
      <c r="AR2356" s="222"/>
      <c r="AS2356" s="222"/>
      <c r="AT2356" s="222"/>
      <c r="AU2356" s="222"/>
    </row>
    <row r="2357" spans="27:47" ht="12.95" customHeight="1">
      <c r="AA2357" s="222"/>
      <c r="AB2357" s="222"/>
      <c r="AC2357" s="222"/>
      <c r="AD2357" s="222"/>
      <c r="AE2357" s="222"/>
      <c r="AF2357" s="292"/>
      <c r="AG2357" s="293"/>
      <c r="AN2357" s="222"/>
      <c r="AO2357" s="222"/>
      <c r="AP2357" s="222"/>
      <c r="AQ2357" s="222"/>
      <c r="AR2357" s="222"/>
      <c r="AS2357" s="222"/>
      <c r="AT2357" s="222"/>
      <c r="AU2357" s="222"/>
    </row>
    <row r="2358" spans="27:47" ht="12.95" customHeight="1">
      <c r="AA2358" s="222"/>
      <c r="AB2358" s="222"/>
      <c r="AC2358" s="222"/>
      <c r="AD2358" s="222"/>
      <c r="AE2358" s="222"/>
      <c r="AF2358" s="292"/>
      <c r="AG2358" s="293"/>
      <c r="AN2358" s="222"/>
      <c r="AO2358" s="222"/>
      <c r="AP2358" s="222"/>
      <c r="AQ2358" s="222"/>
      <c r="AR2358" s="222"/>
      <c r="AS2358" s="222"/>
      <c r="AT2358" s="222"/>
      <c r="AU2358" s="222"/>
    </row>
    <row r="2359" spans="27:47" ht="12.95" customHeight="1">
      <c r="AA2359" s="222"/>
      <c r="AB2359" s="222"/>
      <c r="AC2359" s="222"/>
      <c r="AD2359" s="222"/>
      <c r="AE2359" s="222"/>
      <c r="AF2359" s="292"/>
      <c r="AG2359" s="293"/>
      <c r="AN2359" s="222"/>
      <c r="AO2359" s="222"/>
      <c r="AP2359" s="222"/>
      <c r="AQ2359" s="222"/>
      <c r="AR2359" s="222"/>
      <c r="AS2359" s="222"/>
      <c r="AT2359" s="222"/>
      <c r="AU2359" s="222"/>
    </row>
    <row r="2360" spans="27:47" ht="12.95" customHeight="1">
      <c r="AA2360" s="222"/>
      <c r="AB2360" s="222"/>
      <c r="AC2360" s="222"/>
      <c r="AD2360" s="222"/>
      <c r="AE2360" s="222"/>
      <c r="AF2360" s="292"/>
      <c r="AG2360" s="293"/>
      <c r="AN2360" s="222"/>
      <c r="AO2360" s="222"/>
      <c r="AP2360" s="222"/>
      <c r="AQ2360" s="222"/>
      <c r="AR2360" s="222"/>
      <c r="AS2360" s="222"/>
      <c r="AT2360" s="222"/>
      <c r="AU2360" s="222"/>
    </row>
    <row r="2361" spans="27:47" ht="12.95" customHeight="1">
      <c r="AA2361" s="222"/>
      <c r="AB2361" s="222"/>
      <c r="AC2361" s="222"/>
      <c r="AD2361" s="222"/>
      <c r="AE2361" s="222"/>
      <c r="AF2361" s="292"/>
      <c r="AG2361" s="293"/>
      <c r="AN2361" s="222"/>
      <c r="AO2361" s="222"/>
      <c r="AP2361" s="222"/>
      <c r="AQ2361" s="222"/>
      <c r="AR2361" s="222"/>
      <c r="AS2361" s="222"/>
      <c r="AT2361" s="222"/>
      <c r="AU2361" s="222"/>
    </row>
    <row r="2362" spans="27:47" ht="12.95" customHeight="1">
      <c r="AA2362" s="222"/>
      <c r="AB2362" s="222"/>
      <c r="AC2362" s="222"/>
      <c r="AD2362" s="222"/>
      <c r="AE2362" s="222"/>
      <c r="AF2362" s="292"/>
      <c r="AG2362" s="293"/>
      <c r="AN2362" s="222"/>
      <c r="AO2362" s="222"/>
      <c r="AP2362" s="222"/>
      <c r="AQ2362" s="222"/>
      <c r="AR2362" s="222"/>
      <c r="AS2362" s="222"/>
      <c r="AT2362" s="222"/>
      <c r="AU2362" s="222"/>
    </row>
    <row r="2363" spans="27:47" ht="12.95" customHeight="1">
      <c r="AA2363" s="222"/>
      <c r="AB2363" s="222"/>
      <c r="AC2363" s="222"/>
      <c r="AD2363" s="222"/>
      <c r="AE2363" s="222"/>
      <c r="AF2363" s="292"/>
      <c r="AG2363" s="293"/>
      <c r="AN2363" s="222"/>
      <c r="AO2363" s="222"/>
      <c r="AP2363" s="222"/>
      <c r="AQ2363" s="222"/>
      <c r="AR2363" s="222"/>
      <c r="AS2363" s="222"/>
      <c r="AT2363" s="222"/>
      <c r="AU2363" s="222"/>
    </row>
    <row r="2364" spans="27:47" ht="12.95" customHeight="1">
      <c r="AA2364" s="222"/>
      <c r="AB2364" s="222"/>
      <c r="AC2364" s="222"/>
      <c r="AD2364" s="222"/>
      <c r="AE2364" s="222"/>
      <c r="AF2364" s="292"/>
      <c r="AG2364" s="293"/>
      <c r="AN2364" s="222"/>
      <c r="AO2364" s="222"/>
      <c r="AP2364" s="222"/>
      <c r="AQ2364" s="222"/>
      <c r="AR2364" s="222"/>
      <c r="AS2364" s="222"/>
      <c r="AT2364" s="222"/>
      <c r="AU2364" s="222"/>
    </row>
    <row r="2365" spans="27:47" ht="12.95" customHeight="1">
      <c r="AA2365" s="222"/>
      <c r="AB2365" s="222"/>
      <c r="AC2365" s="222"/>
      <c r="AD2365" s="222"/>
      <c r="AE2365" s="222"/>
      <c r="AF2365" s="292"/>
      <c r="AG2365" s="293"/>
      <c r="AN2365" s="222"/>
      <c r="AO2365" s="222"/>
      <c r="AP2365" s="222"/>
      <c r="AQ2365" s="222"/>
      <c r="AR2365" s="222"/>
      <c r="AS2365" s="222"/>
      <c r="AT2365" s="222"/>
      <c r="AU2365" s="222"/>
    </row>
    <row r="2366" spans="27:47" ht="12.95" customHeight="1">
      <c r="AA2366" s="222"/>
      <c r="AB2366" s="222"/>
      <c r="AC2366" s="222"/>
      <c r="AD2366" s="222"/>
      <c r="AE2366" s="222"/>
      <c r="AF2366" s="292"/>
      <c r="AG2366" s="293"/>
      <c r="AN2366" s="222"/>
      <c r="AO2366" s="222"/>
      <c r="AP2366" s="222"/>
      <c r="AQ2366" s="222"/>
      <c r="AR2366" s="222"/>
      <c r="AS2366" s="222"/>
      <c r="AT2366" s="222"/>
      <c r="AU2366" s="222"/>
    </row>
    <row r="2367" spans="27:47" ht="12.95" customHeight="1">
      <c r="AA2367" s="222"/>
      <c r="AB2367" s="222"/>
      <c r="AC2367" s="222"/>
      <c r="AD2367" s="222"/>
      <c r="AE2367" s="222"/>
      <c r="AF2367" s="292"/>
      <c r="AG2367" s="293"/>
      <c r="AN2367" s="222"/>
      <c r="AO2367" s="222"/>
      <c r="AP2367" s="222"/>
      <c r="AQ2367" s="222"/>
      <c r="AR2367" s="222"/>
      <c r="AS2367" s="222"/>
      <c r="AT2367" s="222"/>
      <c r="AU2367" s="222"/>
    </row>
    <row r="2368" spans="27:47" ht="12.95" customHeight="1">
      <c r="AA2368" s="222"/>
      <c r="AB2368" s="222"/>
      <c r="AC2368" s="222"/>
      <c r="AD2368" s="222"/>
      <c r="AE2368" s="222"/>
      <c r="AF2368" s="292"/>
      <c r="AG2368" s="293"/>
      <c r="AN2368" s="222"/>
      <c r="AO2368" s="222"/>
      <c r="AP2368" s="222"/>
      <c r="AQ2368" s="222"/>
      <c r="AR2368" s="222"/>
      <c r="AS2368" s="222"/>
      <c r="AT2368" s="222"/>
      <c r="AU2368" s="222"/>
    </row>
    <row r="2369" spans="27:47" ht="12.95" customHeight="1">
      <c r="AA2369" s="222"/>
      <c r="AB2369" s="222"/>
      <c r="AC2369" s="222"/>
      <c r="AD2369" s="222"/>
      <c r="AE2369" s="222"/>
      <c r="AF2369" s="292"/>
      <c r="AG2369" s="293"/>
      <c r="AN2369" s="222"/>
      <c r="AO2369" s="222"/>
      <c r="AP2369" s="222"/>
      <c r="AQ2369" s="222"/>
      <c r="AR2369" s="222"/>
      <c r="AS2369" s="222"/>
      <c r="AT2369" s="222"/>
      <c r="AU2369" s="222"/>
    </row>
    <row r="2370" spans="27:47" ht="12.95" customHeight="1">
      <c r="AA2370" s="222"/>
      <c r="AB2370" s="222"/>
      <c r="AC2370" s="222"/>
      <c r="AD2370" s="222"/>
      <c r="AE2370" s="222"/>
      <c r="AF2370" s="292"/>
      <c r="AG2370" s="293"/>
      <c r="AN2370" s="222"/>
      <c r="AO2370" s="222"/>
      <c r="AP2370" s="222"/>
      <c r="AQ2370" s="222"/>
      <c r="AR2370" s="222"/>
      <c r="AS2370" s="222"/>
      <c r="AT2370" s="222"/>
      <c r="AU2370" s="222"/>
    </row>
    <row r="2371" spans="27:47" ht="12.95" customHeight="1">
      <c r="AA2371" s="222"/>
      <c r="AB2371" s="222"/>
      <c r="AC2371" s="222"/>
      <c r="AD2371" s="222"/>
      <c r="AE2371" s="222"/>
      <c r="AF2371" s="292"/>
      <c r="AG2371" s="293"/>
      <c r="AN2371" s="222"/>
      <c r="AO2371" s="222"/>
      <c r="AP2371" s="222"/>
      <c r="AQ2371" s="222"/>
      <c r="AR2371" s="222"/>
      <c r="AS2371" s="222"/>
      <c r="AT2371" s="222"/>
      <c r="AU2371" s="222"/>
    </row>
    <row r="2372" spans="27:47" ht="12.95" customHeight="1">
      <c r="AA2372" s="222"/>
      <c r="AB2372" s="222"/>
      <c r="AC2372" s="222"/>
      <c r="AD2372" s="222"/>
      <c r="AE2372" s="222"/>
      <c r="AF2372" s="292"/>
      <c r="AG2372" s="293"/>
      <c r="AN2372" s="222"/>
      <c r="AO2372" s="222"/>
      <c r="AP2372" s="222"/>
      <c r="AQ2372" s="222"/>
      <c r="AR2372" s="222"/>
      <c r="AS2372" s="222"/>
      <c r="AT2372" s="222"/>
      <c r="AU2372" s="222"/>
    </row>
    <row r="2373" spans="27:47" ht="12.95" customHeight="1">
      <c r="AA2373" s="222"/>
      <c r="AB2373" s="222"/>
      <c r="AC2373" s="222"/>
      <c r="AD2373" s="222"/>
      <c r="AE2373" s="222"/>
      <c r="AF2373" s="292"/>
      <c r="AG2373" s="293"/>
      <c r="AN2373" s="222"/>
      <c r="AO2373" s="222"/>
      <c r="AP2373" s="222"/>
      <c r="AQ2373" s="222"/>
      <c r="AR2373" s="222"/>
      <c r="AS2373" s="222"/>
      <c r="AT2373" s="222"/>
      <c r="AU2373" s="222"/>
    </row>
    <row r="2374" spans="27:47" ht="12.95" customHeight="1">
      <c r="AA2374" s="222"/>
      <c r="AB2374" s="222"/>
      <c r="AC2374" s="222"/>
      <c r="AD2374" s="222"/>
      <c r="AE2374" s="222"/>
      <c r="AF2374" s="292"/>
      <c r="AG2374" s="293"/>
      <c r="AN2374" s="222"/>
      <c r="AO2374" s="222"/>
      <c r="AP2374" s="222"/>
      <c r="AQ2374" s="222"/>
      <c r="AR2374" s="222"/>
      <c r="AS2374" s="222"/>
      <c r="AT2374" s="222"/>
      <c r="AU2374" s="222"/>
    </row>
    <row r="2375" spans="27:47" ht="12.95" customHeight="1">
      <c r="AA2375" s="222"/>
      <c r="AB2375" s="222"/>
      <c r="AC2375" s="222"/>
      <c r="AD2375" s="222"/>
      <c r="AE2375" s="222"/>
      <c r="AF2375" s="292"/>
      <c r="AG2375" s="293"/>
      <c r="AN2375" s="222"/>
      <c r="AO2375" s="222"/>
      <c r="AP2375" s="222"/>
      <c r="AQ2375" s="222"/>
      <c r="AR2375" s="222"/>
      <c r="AS2375" s="222"/>
      <c r="AT2375" s="222"/>
      <c r="AU2375" s="222"/>
    </row>
    <row r="2376" spans="27:47" ht="12.95" customHeight="1">
      <c r="AA2376" s="222"/>
      <c r="AB2376" s="222"/>
      <c r="AC2376" s="222"/>
      <c r="AD2376" s="222"/>
      <c r="AE2376" s="222"/>
      <c r="AF2376" s="292"/>
      <c r="AG2376" s="293"/>
      <c r="AN2376" s="222"/>
      <c r="AO2376" s="222"/>
      <c r="AP2376" s="222"/>
      <c r="AQ2376" s="222"/>
      <c r="AR2376" s="222"/>
      <c r="AS2376" s="222"/>
      <c r="AT2376" s="222"/>
      <c r="AU2376" s="222"/>
    </row>
    <row r="2377" spans="27:47" ht="12.95" customHeight="1">
      <c r="AA2377" s="222"/>
      <c r="AB2377" s="222"/>
      <c r="AC2377" s="222"/>
      <c r="AD2377" s="222"/>
      <c r="AE2377" s="222"/>
      <c r="AF2377" s="292"/>
      <c r="AG2377" s="293"/>
      <c r="AN2377" s="222"/>
      <c r="AO2377" s="222"/>
      <c r="AP2377" s="222"/>
      <c r="AQ2377" s="222"/>
      <c r="AR2377" s="222"/>
      <c r="AS2377" s="222"/>
      <c r="AT2377" s="222"/>
      <c r="AU2377" s="222"/>
    </row>
    <row r="2378" spans="27:47" ht="12.95" customHeight="1">
      <c r="AA2378" s="222"/>
      <c r="AB2378" s="222"/>
      <c r="AC2378" s="222"/>
      <c r="AD2378" s="222"/>
      <c r="AE2378" s="222"/>
      <c r="AF2378" s="292"/>
      <c r="AG2378" s="293"/>
      <c r="AN2378" s="222"/>
      <c r="AO2378" s="222"/>
      <c r="AP2378" s="222"/>
      <c r="AQ2378" s="222"/>
      <c r="AR2378" s="222"/>
      <c r="AS2378" s="222"/>
      <c r="AT2378" s="222"/>
      <c r="AU2378" s="222"/>
    </row>
    <row r="2379" spans="27:47" ht="12.95" customHeight="1">
      <c r="AA2379" s="222"/>
      <c r="AB2379" s="222"/>
      <c r="AC2379" s="222"/>
      <c r="AD2379" s="222"/>
      <c r="AE2379" s="222"/>
      <c r="AF2379" s="292"/>
      <c r="AG2379" s="293"/>
      <c r="AN2379" s="222"/>
      <c r="AO2379" s="222"/>
      <c r="AP2379" s="222"/>
      <c r="AQ2379" s="222"/>
      <c r="AR2379" s="222"/>
      <c r="AS2379" s="222"/>
      <c r="AT2379" s="222"/>
      <c r="AU2379" s="222"/>
    </row>
    <row r="2380" spans="27:47" ht="12.95" customHeight="1">
      <c r="AA2380" s="222"/>
      <c r="AB2380" s="222"/>
      <c r="AC2380" s="222"/>
      <c r="AD2380" s="222"/>
      <c r="AE2380" s="222"/>
      <c r="AF2380" s="292"/>
      <c r="AG2380" s="293"/>
      <c r="AN2380" s="222"/>
      <c r="AO2380" s="222"/>
      <c r="AP2380" s="222"/>
      <c r="AQ2380" s="222"/>
      <c r="AR2380" s="222"/>
      <c r="AS2380" s="222"/>
      <c r="AT2380" s="222"/>
      <c r="AU2380" s="222"/>
    </row>
    <row r="2381" spans="27:47" ht="12.95" customHeight="1">
      <c r="AA2381" s="222"/>
      <c r="AB2381" s="222"/>
      <c r="AC2381" s="222"/>
      <c r="AD2381" s="222"/>
      <c r="AE2381" s="222"/>
      <c r="AF2381" s="292"/>
      <c r="AG2381" s="293"/>
      <c r="AN2381" s="222"/>
      <c r="AO2381" s="222"/>
      <c r="AP2381" s="222"/>
      <c r="AQ2381" s="222"/>
      <c r="AR2381" s="222"/>
      <c r="AS2381" s="222"/>
      <c r="AT2381" s="222"/>
      <c r="AU2381" s="222"/>
    </row>
    <row r="2382" spans="27:47" ht="12.95" customHeight="1">
      <c r="AA2382" s="222"/>
      <c r="AB2382" s="222"/>
      <c r="AC2382" s="222"/>
      <c r="AD2382" s="222"/>
      <c r="AE2382" s="222"/>
      <c r="AF2382" s="292"/>
      <c r="AG2382" s="293"/>
      <c r="AN2382" s="222"/>
      <c r="AO2382" s="222"/>
      <c r="AP2382" s="222"/>
      <c r="AQ2382" s="222"/>
      <c r="AR2382" s="222"/>
      <c r="AS2382" s="222"/>
      <c r="AT2382" s="222"/>
      <c r="AU2382" s="222"/>
    </row>
    <row r="2383" spans="27:47" ht="12.95" customHeight="1">
      <c r="AA2383" s="222"/>
      <c r="AB2383" s="222"/>
      <c r="AC2383" s="222"/>
      <c r="AD2383" s="222"/>
      <c r="AE2383" s="222"/>
      <c r="AF2383" s="292"/>
      <c r="AG2383" s="293"/>
      <c r="AN2383" s="222"/>
      <c r="AO2383" s="222"/>
      <c r="AP2383" s="222"/>
      <c r="AQ2383" s="222"/>
      <c r="AR2383" s="222"/>
      <c r="AS2383" s="222"/>
      <c r="AT2383" s="222"/>
      <c r="AU2383" s="222"/>
    </row>
    <row r="2384" spans="27:47" ht="12.95" customHeight="1">
      <c r="AA2384" s="222"/>
      <c r="AB2384" s="222"/>
      <c r="AC2384" s="222"/>
      <c r="AD2384" s="222"/>
      <c r="AE2384" s="222"/>
      <c r="AF2384" s="292"/>
      <c r="AG2384" s="293"/>
      <c r="AN2384" s="222"/>
      <c r="AO2384" s="222"/>
      <c r="AP2384" s="222"/>
      <c r="AQ2384" s="222"/>
      <c r="AR2384" s="222"/>
      <c r="AS2384" s="222"/>
      <c r="AT2384" s="222"/>
      <c r="AU2384" s="222"/>
    </row>
    <row r="2385" spans="27:47" ht="12.95" customHeight="1">
      <c r="AA2385" s="222"/>
      <c r="AB2385" s="222"/>
      <c r="AC2385" s="222"/>
      <c r="AD2385" s="222"/>
      <c r="AE2385" s="222"/>
      <c r="AF2385" s="292"/>
      <c r="AG2385" s="293"/>
      <c r="AN2385" s="222"/>
      <c r="AO2385" s="222"/>
      <c r="AP2385" s="222"/>
      <c r="AQ2385" s="222"/>
      <c r="AR2385" s="222"/>
      <c r="AS2385" s="222"/>
      <c r="AT2385" s="222"/>
      <c r="AU2385" s="222"/>
    </row>
    <row r="2386" spans="27:47" ht="12.95" customHeight="1">
      <c r="AA2386" s="222"/>
      <c r="AB2386" s="222"/>
      <c r="AC2386" s="222"/>
      <c r="AD2386" s="222"/>
      <c r="AE2386" s="222"/>
      <c r="AF2386" s="292"/>
      <c r="AG2386" s="293"/>
      <c r="AN2386" s="222"/>
      <c r="AO2386" s="222"/>
      <c r="AP2386" s="222"/>
      <c r="AQ2386" s="222"/>
      <c r="AR2386" s="222"/>
      <c r="AS2386" s="222"/>
      <c r="AT2386" s="222"/>
      <c r="AU2386" s="222"/>
    </row>
    <row r="2387" spans="27:47" ht="12.95" customHeight="1">
      <c r="AA2387" s="222"/>
      <c r="AB2387" s="222"/>
      <c r="AC2387" s="222"/>
      <c r="AD2387" s="222"/>
      <c r="AE2387" s="222"/>
      <c r="AF2387" s="292"/>
      <c r="AG2387" s="293"/>
      <c r="AN2387" s="222"/>
      <c r="AO2387" s="222"/>
      <c r="AP2387" s="222"/>
      <c r="AQ2387" s="222"/>
      <c r="AR2387" s="222"/>
      <c r="AS2387" s="222"/>
      <c r="AT2387" s="222"/>
      <c r="AU2387" s="222"/>
    </row>
    <row r="2388" spans="27:47" ht="12.95" customHeight="1">
      <c r="AA2388" s="222"/>
      <c r="AB2388" s="222"/>
      <c r="AC2388" s="222"/>
      <c r="AD2388" s="222"/>
      <c r="AE2388" s="222"/>
      <c r="AF2388" s="292"/>
      <c r="AG2388" s="293"/>
      <c r="AN2388" s="222"/>
      <c r="AO2388" s="222"/>
      <c r="AP2388" s="222"/>
      <c r="AQ2388" s="222"/>
      <c r="AR2388" s="222"/>
      <c r="AS2388" s="222"/>
      <c r="AT2388" s="222"/>
      <c r="AU2388" s="222"/>
    </row>
    <row r="2389" spans="27:47" ht="12.95" customHeight="1">
      <c r="AA2389" s="222"/>
      <c r="AB2389" s="222"/>
      <c r="AC2389" s="222"/>
      <c r="AD2389" s="222"/>
      <c r="AE2389" s="222"/>
      <c r="AF2389" s="292"/>
      <c r="AG2389" s="293"/>
      <c r="AN2389" s="222"/>
      <c r="AO2389" s="222"/>
      <c r="AP2389" s="222"/>
      <c r="AQ2389" s="222"/>
      <c r="AR2389" s="222"/>
      <c r="AS2389" s="222"/>
      <c r="AT2389" s="222"/>
      <c r="AU2389" s="222"/>
    </row>
    <row r="2390" spans="27:47" ht="12.95" customHeight="1">
      <c r="AA2390" s="222"/>
      <c r="AB2390" s="222"/>
      <c r="AC2390" s="222"/>
      <c r="AD2390" s="222"/>
      <c r="AE2390" s="222"/>
      <c r="AF2390" s="292"/>
      <c r="AG2390" s="293"/>
      <c r="AN2390" s="222"/>
      <c r="AO2390" s="222"/>
      <c r="AP2390" s="222"/>
      <c r="AQ2390" s="222"/>
      <c r="AR2390" s="222"/>
      <c r="AS2390" s="222"/>
      <c r="AT2390" s="222"/>
      <c r="AU2390" s="222"/>
    </row>
    <row r="2391" spans="27:47" ht="12.95" customHeight="1">
      <c r="AA2391" s="222"/>
      <c r="AB2391" s="222"/>
      <c r="AC2391" s="222"/>
      <c r="AD2391" s="222"/>
      <c r="AE2391" s="222"/>
      <c r="AF2391" s="292"/>
      <c r="AG2391" s="293"/>
      <c r="AN2391" s="222"/>
      <c r="AO2391" s="222"/>
      <c r="AP2391" s="222"/>
      <c r="AQ2391" s="222"/>
      <c r="AR2391" s="222"/>
      <c r="AS2391" s="222"/>
      <c r="AT2391" s="222"/>
      <c r="AU2391" s="222"/>
    </row>
    <row r="2392" spans="27:47" ht="12.95" customHeight="1">
      <c r="AA2392" s="222"/>
      <c r="AB2392" s="222"/>
      <c r="AC2392" s="222"/>
      <c r="AD2392" s="222"/>
      <c r="AE2392" s="222"/>
      <c r="AF2392" s="292"/>
      <c r="AG2392" s="293"/>
      <c r="AN2392" s="222"/>
      <c r="AO2392" s="222"/>
      <c r="AP2392" s="222"/>
      <c r="AQ2392" s="222"/>
      <c r="AR2392" s="222"/>
      <c r="AS2392" s="222"/>
      <c r="AT2392" s="222"/>
      <c r="AU2392" s="222"/>
    </row>
    <row r="2393" spans="27:47" ht="12.95" customHeight="1">
      <c r="AA2393" s="222"/>
      <c r="AB2393" s="222"/>
      <c r="AC2393" s="222"/>
      <c r="AD2393" s="222"/>
      <c r="AE2393" s="222"/>
      <c r="AF2393" s="292"/>
      <c r="AG2393" s="293"/>
      <c r="AN2393" s="222"/>
      <c r="AO2393" s="222"/>
      <c r="AP2393" s="222"/>
      <c r="AQ2393" s="222"/>
      <c r="AR2393" s="222"/>
      <c r="AS2393" s="222"/>
      <c r="AT2393" s="222"/>
      <c r="AU2393" s="222"/>
    </row>
    <row r="2394" spans="27:47" ht="12.95" customHeight="1">
      <c r="AA2394" s="222"/>
      <c r="AB2394" s="222"/>
      <c r="AC2394" s="222"/>
      <c r="AD2394" s="222"/>
      <c r="AE2394" s="222"/>
      <c r="AF2394" s="292"/>
      <c r="AG2394" s="293"/>
      <c r="AN2394" s="222"/>
      <c r="AO2394" s="222"/>
      <c r="AP2394" s="222"/>
      <c r="AQ2394" s="222"/>
      <c r="AR2394" s="222"/>
      <c r="AS2394" s="222"/>
      <c r="AT2394" s="222"/>
      <c r="AU2394" s="222"/>
    </row>
    <row r="2395" spans="27:47" ht="12.95" customHeight="1">
      <c r="AA2395" s="222"/>
      <c r="AB2395" s="222"/>
      <c r="AC2395" s="222"/>
      <c r="AD2395" s="222"/>
      <c r="AE2395" s="222"/>
      <c r="AF2395" s="292"/>
      <c r="AG2395" s="293"/>
      <c r="AN2395" s="222"/>
      <c r="AO2395" s="222"/>
      <c r="AP2395" s="222"/>
      <c r="AQ2395" s="222"/>
      <c r="AR2395" s="222"/>
      <c r="AS2395" s="222"/>
      <c r="AT2395" s="222"/>
      <c r="AU2395" s="222"/>
    </row>
    <row r="2396" spans="27:47" ht="12.95" customHeight="1">
      <c r="AA2396" s="222"/>
      <c r="AB2396" s="222"/>
      <c r="AC2396" s="222"/>
      <c r="AD2396" s="222"/>
      <c r="AE2396" s="222"/>
      <c r="AF2396" s="292"/>
      <c r="AG2396" s="293"/>
      <c r="AN2396" s="222"/>
      <c r="AO2396" s="222"/>
      <c r="AP2396" s="222"/>
      <c r="AQ2396" s="222"/>
      <c r="AR2396" s="222"/>
      <c r="AS2396" s="222"/>
      <c r="AT2396" s="222"/>
      <c r="AU2396" s="222"/>
    </row>
    <row r="2397" spans="27:47" ht="12.95" customHeight="1">
      <c r="AA2397" s="222"/>
      <c r="AB2397" s="222"/>
      <c r="AC2397" s="222"/>
      <c r="AD2397" s="222"/>
      <c r="AE2397" s="222"/>
      <c r="AF2397" s="292"/>
      <c r="AG2397" s="293"/>
      <c r="AN2397" s="222"/>
      <c r="AO2397" s="222"/>
      <c r="AP2397" s="222"/>
      <c r="AQ2397" s="222"/>
      <c r="AR2397" s="222"/>
      <c r="AS2397" s="222"/>
      <c r="AT2397" s="222"/>
      <c r="AU2397" s="222"/>
    </row>
    <row r="2398" spans="27:47" ht="12.95" customHeight="1">
      <c r="AA2398" s="222"/>
      <c r="AB2398" s="222"/>
      <c r="AC2398" s="222"/>
      <c r="AD2398" s="222"/>
      <c r="AE2398" s="222"/>
      <c r="AF2398" s="292"/>
      <c r="AG2398" s="293"/>
      <c r="AN2398" s="222"/>
      <c r="AO2398" s="222"/>
      <c r="AP2398" s="222"/>
      <c r="AQ2398" s="222"/>
      <c r="AR2398" s="222"/>
      <c r="AS2398" s="222"/>
      <c r="AT2398" s="222"/>
      <c r="AU2398" s="222"/>
    </row>
    <row r="2399" spans="27:47" ht="12.95" customHeight="1">
      <c r="AA2399" s="222"/>
      <c r="AB2399" s="222"/>
      <c r="AC2399" s="222"/>
      <c r="AD2399" s="222"/>
      <c r="AE2399" s="222"/>
      <c r="AF2399" s="292"/>
      <c r="AG2399" s="293"/>
      <c r="AN2399" s="222"/>
      <c r="AO2399" s="222"/>
      <c r="AP2399" s="222"/>
      <c r="AQ2399" s="222"/>
      <c r="AR2399" s="222"/>
      <c r="AS2399" s="222"/>
      <c r="AT2399" s="222"/>
      <c r="AU2399" s="222"/>
    </row>
    <row r="2400" spans="27:47" ht="12.95" customHeight="1">
      <c r="AA2400" s="222"/>
      <c r="AB2400" s="222"/>
      <c r="AC2400" s="222"/>
      <c r="AD2400" s="222"/>
      <c r="AE2400" s="222"/>
      <c r="AF2400" s="292"/>
      <c r="AG2400" s="293"/>
      <c r="AN2400" s="222"/>
      <c r="AO2400" s="222"/>
      <c r="AP2400" s="222"/>
      <c r="AQ2400" s="222"/>
      <c r="AR2400" s="222"/>
      <c r="AS2400" s="222"/>
      <c r="AT2400" s="222"/>
      <c r="AU2400" s="222"/>
    </row>
    <row r="2401" spans="27:47" ht="12.95" customHeight="1">
      <c r="AA2401" s="222"/>
      <c r="AB2401" s="222"/>
      <c r="AC2401" s="222"/>
      <c r="AD2401" s="222"/>
      <c r="AE2401" s="222"/>
      <c r="AF2401" s="292"/>
      <c r="AG2401" s="293"/>
      <c r="AN2401" s="222"/>
      <c r="AO2401" s="222"/>
      <c r="AP2401" s="222"/>
      <c r="AQ2401" s="222"/>
      <c r="AR2401" s="222"/>
      <c r="AS2401" s="222"/>
      <c r="AT2401" s="222"/>
      <c r="AU2401" s="222"/>
    </row>
    <row r="2402" spans="27:47" ht="12.95" customHeight="1">
      <c r="AA2402" s="222"/>
      <c r="AB2402" s="222"/>
      <c r="AC2402" s="222"/>
      <c r="AD2402" s="222"/>
      <c r="AE2402" s="222"/>
      <c r="AF2402" s="292"/>
      <c r="AG2402" s="293"/>
      <c r="AN2402" s="222"/>
      <c r="AO2402" s="222"/>
      <c r="AP2402" s="222"/>
      <c r="AQ2402" s="222"/>
      <c r="AR2402" s="222"/>
      <c r="AS2402" s="222"/>
      <c r="AT2402" s="222"/>
      <c r="AU2402" s="222"/>
    </row>
    <row r="2403" spans="27:47" ht="12.95" customHeight="1">
      <c r="AA2403" s="222"/>
      <c r="AB2403" s="222"/>
      <c r="AC2403" s="222"/>
      <c r="AD2403" s="222"/>
      <c r="AE2403" s="222"/>
      <c r="AF2403" s="292"/>
      <c r="AG2403" s="293"/>
      <c r="AN2403" s="222"/>
      <c r="AO2403" s="222"/>
      <c r="AP2403" s="222"/>
      <c r="AQ2403" s="222"/>
      <c r="AR2403" s="222"/>
      <c r="AS2403" s="222"/>
      <c r="AT2403" s="222"/>
      <c r="AU2403" s="222"/>
    </row>
    <row r="2404" spans="27:47" ht="12.95" customHeight="1">
      <c r="AA2404" s="222"/>
      <c r="AB2404" s="222"/>
      <c r="AC2404" s="222"/>
      <c r="AD2404" s="222"/>
      <c r="AE2404" s="222"/>
      <c r="AF2404" s="292"/>
      <c r="AG2404" s="293"/>
      <c r="AN2404" s="222"/>
      <c r="AO2404" s="222"/>
      <c r="AP2404" s="222"/>
      <c r="AQ2404" s="222"/>
      <c r="AR2404" s="222"/>
      <c r="AS2404" s="222"/>
      <c r="AT2404" s="222"/>
      <c r="AU2404" s="222"/>
    </row>
    <row r="2405" spans="27:47" ht="12.95" customHeight="1">
      <c r="AA2405" s="222"/>
      <c r="AB2405" s="222"/>
      <c r="AC2405" s="222"/>
      <c r="AD2405" s="222"/>
      <c r="AE2405" s="222"/>
      <c r="AF2405" s="292"/>
      <c r="AG2405" s="293"/>
      <c r="AN2405" s="222"/>
      <c r="AO2405" s="222"/>
      <c r="AP2405" s="222"/>
      <c r="AQ2405" s="222"/>
      <c r="AR2405" s="222"/>
      <c r="AS2405" s="222"/>
      <c r="AT2405" s="222"/>
      <c r="AU2405" s="222"/>
    </row>
    <row r="2406" spans="27:47" ht="12.95" customHeight="1">
      <c r="AA2406" s="222"/>
      <c r="AB2406" s="222"/>
      <c r="AC2406" s="222"/>
      <c r="AD2406" s="222"/>
      <c r="AE2406" s="222"/>
      <c r="AF2406" s="292"/>
      <c r="AG2406" s="293"/>
      <c r="AN2406" s="222"/>
      <c r="AO2406" s="222"/>
      <c r="AP2406" s="222"/>
      <c r="AQ2406" s="222"/>
      <c r="AR2406" s="222"/>
      <c r="AS2406" s="222"/>
      <c r="AT2406" s="222"/>
      <c r="AU2406" s="222"/>
    </row>
    <row r="2407" spans="27:47" ht="12.95" customHeight="1">
      <c r="AA2407" s="222"/>
      <c r="AB2407" s="222"/>
      <c r="AC2407" s="222"/>
      <c r="AD2407" s="222"/>
      <c r="AE2407" s="222"/>
      <c r="AF2407" s="292"/>
      <c r="AG2407" s="293"/>
      <c r="AN2407" s="222"/>
      <c r="AO2407" s="222"/>
      <c r="AP2407" s="222"/>
      <c r="AQ2407" s="222"/>
      <c r="AR2407" s="222"/>
      <c r="AS2407" s="222"/>
      <c r="AT2407" s="222"/>
      <c r="AU2407" s="222"/>
    </row>
    <row r="2408" spans="27:47" ht="12.95" customHeight="1">
      <c r="AA2408" s="222"/>
      <c r="AB2408" s="222"/>
      <c r="AC2408" s="222"/>
      <c r="AD2408" s="222"/>
      <c r="AE2408" s="222"/>
      <c r="AF2408" s="292"/>
      <c r="AG2408" s="293"/>
      <c r="AN2408" s="222"/>
      <c r="AO2408" s="222"/>
      <c r="AP2408" s="222"/>
      <c r="AQ2408" s="222"/>
      <c r="AR2408" s="222"/>
      <c r="AS2408" s="222"/>
      <c r="AT2408" s="222"/>
      <c r="AU2408" s="222"/>
    </row>
    <row r="2409" spans="27:47" ht="12.95" customHeight="1">
      <c r="AA2409" s="222"/>
      <c r="AB2409" s="222"/>
      <c r="AC2409" s="222"/>
      <c r="AD2409" s="222"/>
      <c r="AE2409" s="222"/>
      <c r="AF2409" s="292"/>
      <c r="AG2409" s="293"/>
      <c r="AN2409" s="222"/>
      <c r="AO2409" s="222"/>
      <c r="AP2409" s="222"/>
      <c r="AQ2409" s="222"/>
      <c r="AR2409" s="222"/>
      <c r="AS2409" s="222"/>
      <c r="AT2409" s="222"/>
      <c r="AU2409" s="222"/>
    </row>
    <row r="2410" spans="27:47" ht="12.95" customHeight="1">
      <c r="AA2410" s="222"/>
      <c r="AB2410" s="222"/>
      <c r="AC2410" s="222"/>
      <c r="AD2410" s="222"/>
      <c r="AE2410" s="222"/>
      <c r="AF2410" s="292"/>
      <c r="AG2410" s="293"/>
      <c r="AN2410" s="222"/>
      <c r="AO2410" s="222"/>
      <c r="AP2410" s="222"/>
      <c r="AQ2410" s="222"/>
      <c r="AR2410" s="222"/>
      <c r="AS2410" s="222"/>
      <c r="AT2410" s="222"/>
      <c r="AU2410" s="222"/>
    </row>
    <row r="2411" spans="27:47" ht="12.95" customHeight="1">
      <c r="AA2411" s="222"/>
      <c r="AB2411" s="222"/>
      <c r="AC2411" s="222"/>
      <c r="AD2411" s="222"/>
      <c r="AE2411" s="222"/>
      <c r="AF2411" s="292"/>
      <c r="AG2411" s="293"/>
      <c r="AN2411" s="222"/>
      <c r="AO2411" s="222"/>
      <c r="AP2411" s="222"/>
      <c r="AQ2411" s="222"/>
      <c r="AR2411" s="222"/>
      <c r="AS2411" s="222"/>
      <c r="AT2411" s="222"/>
      <c r="AU2411" s="222"/>
    </row>
    <row r="2412" spans="27:47" ht="12.95" customHeight="1">
      <c r="AA2412" s="222"/>
      <c r="AB2412" s="222"/>
      <c r="AC2412" s="222"/>
      <c r="AD2412" s="222"/>
      <c r="AE2412" s="222"/>
      <c r="AF2412" s="292"/>
      <c r="AG2412" s="293"/>
      <c r="AN2412" s="222"/>
      <c r="AO2412" s="222"/>
      <c r="AP2412" s="222"/>
      <c r="AQ2412" s="222"/>
      <c r="AR2412" s="222"/>
      <c r="AS2412" s="222"/>
      <c r="AT2412" s="222"/>
      <c r="AU2412" s="222"/>
    </row>
    <row r="2413" spans="27:47" ht="12.95" customHeight="1">
      <c r="AA2413" s="222"/>
      <c r="AB2413" s="222"/>
      <c r="AC2413" s="222"/>
      <c r="AD2413" s="222"/>
      <c r="AE2413" s="222"/>
      <c r="AF2413" s="292"/>
      <c r="AG2413" s="293"/>
      <c r="AN2413" s="222"/>
      <c r="AO2413" s="222"/>
      <c r="AP2413" s="222"/>
      <c r="AQ2413" s="222"/>
      <c r="AR2413" s="222"/>
      <c r="AS2413" s="222"/>
      <c r="AT2413" s="222"/>
      <c r="AU2413" s="222"/>
    </row>
    <row r="2414" spans="27:47" ht="12.95" customHeight="1">
      <c r="AA2414" s="222"/>
      <c r="AB2414" s="222"/>
      <c r="AC2414" s="222"/>
      <c r="AD2414" s="222"/>
      <c r="AE2414" s="222"/>
      <c r="AF2414" s="292"/>
      <c r="AG2414" s="293"/>
      <c r="AN2414" s="222"/>
      <c r="AO2414" s="222"/>
      <c r="AP2414" s="222"/>
      <c r="AQ2414" s="222"/>
      <c r="AR2414" s="222"/>
      <c r="AS2414" s="222"/>
      <c r="AT2414" s="222"/>
      <c r="AU2414" s="222"/>
    </row>
    <row r="2415" spans="27:47" ht="12.95" customHeight="1">
      <c r="AA2415" s="222"/>
      <c r="AB2415" s="222"/>
      <c r="AC2415" s="222"/>
      <c r="AD2415" s="222"/>
      <c r="AE2415" s="222"/>
      <c r="AF2415" s="292"/>
      <c r="AG2415" s="293"/>
      <c r="AN2415" s="222"/>
      <c r="AO2415" s="222"/>
      <c r="AP2415" s="222"/>
      <c r="AQ2415" s="222"/>
      <c r="AR2415" s="222"/>
      <c r="AS2415" s="222"/>
      <c r="AT2415" s="222"/>
      <c r="AU2415" s="222"/>
    </row>
    <row r="2416" spans="27:47" ht="12.95" customHeight="1">
      <c r="AA2416" s="222"/>
      <c r="AB2416" s="222"/>
      <c r="AC2416" s="222"/>
      <c r="AD2416" s="222"/>
      <c r="AE2416" s="222"/>
      <c r="AF2416" s="292"/>
      <c r="AG2416" s="293"/>
      <c r="AN2416" s="222"/>
      <c r="AO2416" s="222"/>
      <c r="AP2416" s="222"/>
      <c r="AQ2416" s="222"/>
      <c r="AR2416" s="222"/>
      <c r="AS2416" s="222"/>
      <c r="AT2416" s="222"/>
      <c r="AU2416" s="222"/>
    </row>
    <row r="2417" spans="27:47" ht="12.95" customHeight="1">
      <c r="AA2417" s="222"/>
      <c r="AB2417" s="222"/>
      <c r="AC2417" s="222"/>
      <c r="AD2417" s="222"/>
      <c r="AE2417" s="222"/>
      <c r="AF2417" s="292"/>
      <c r="AG2417" s="293"/>
      <c r="AN2417" s="222"/>
      <c r="AO2417" s="222"/>
      <c r="AP2417" s="222"/>
      <c r="AQ2417" s="222"/>
      <c r="AR2417" s="222"/>
      <c r="AS2417" s="222"/>
      <c r="AT2417" s="222"/>
      <c r="AU2417" s="222"/>
    </row>
    <row r="2418" spans="27:47" ht="12.95" customHeight="1">
      <c r="AA2418" s="222"/>
      <c r="AB2418" s="222"/>
      <c r="AC2418" s="222"/>
      <c r="AD2418" s="222"/>
      <c r="AE2418" s="222"/>
      <c r="AF2418" s="292"/>
      <c r="AG2418" s="293"/>
      <c r="AN2418" s="222"/>
      <c r="AO2418" s="222"/>
      <c r="AP2418" s="222"/>
      <c r="AQ2418" s="222"/>
      <c r="AR2418" s="222"/>
      <c r="AS2418" s="222"/>
      <c r="AT2418" s="222"/>
      <c r="AU2418" s="222"/>
    </row>
    <row r="2419" spans="27:47" ht="12.95" customHeight="1">
      <c r="AA2419" s="222"/>
      <c r="AB2419" s="222"/>
      <c r="AC2419" s="222"/>
      <c r="AD2419" s="222"/>
      <c r="AE2419" s="222"/>
      <c r="AF2419" s="292"/>
      <c r="AG2419" s="293"/>
      <c r="AN2419" s="222"/>
      <c r="AO2419" s="222"/>
      <c r="AP2419" s="222"/>
      <c r="AQ2419" s="222"/>
      <c r="AR2419" s="222"/>
      <c r="AS2419" s="222"/>
      <c r="AT2419" s="222"/>
      <c r="AU2419" s="222"/>
    </row>
    <row r="2420" spans="27:47" ht="12.95" customHeight="1">
      <c r="AA2420" s="222"/>
      <c r="AB2420" s="222"/>
      <c r="AC2420" s="222"/>
      <c r="AD2420" s="222"/>
      <c r="AE2420" s="222"/>
      <c r="AF2420" s="292"/>
      <c r="AG2420" s="293"/>
      <c r="AN2420" s="222"/>
      <c r="AO2420" s="222"/>
      <c r="AP2420" s="222"/>
      <c r="AQ2420" s="222"/>
      <c r="AR2420" s="222"/>
      <c r="AS2420" s="222"/>
      <c r="AT2420" s="222"/>
      <c r="AU2420" s="222"/>
    </row>
    <row r="2421" spans="27:47" ht="12.95" customHeight="1">
      <c r="AA2421" s="222"/>
      <c r="AB2421" s="222"/>
      <c r="AC2421" s="222"/>
      <c r="AD2421" s="222"/>
      <c r="AE2421" s="222"/>
      <c r="AF2421" s="292"/>
      <c r="AG2421" s="293"/>
      <c r="AN2421" s="222"/>
      <c r="AO2421" s="222"/>
      <c r="AP2421" s="222"/>
      <c r="AQ2421" s="222"/>
      <c r="AR2421" s="222"/>
      <c r="AS2421" s="222"/>
      <c r="AT2421" s="222"/>
      <c r="AU2421" s="222"/>
    </row>
    <row r="2422" spans="27:47" ht="12.95" customHeight="1">
      <c r="AA2422" s="222"/>
      <c r="AB2422" s="222"/>
      <c r="AC2422" s="222"/>
      <c r="AD2422" s="222"/>
      <c r="AE2422" s="222"/>
      <c r="AF2422" s="292"/>
      <c r="AG2422" s="293"/>
      <c r="AN2422" s="222"/>
      <c r="AO2422" s="222"/>
      <c r="AP2422" s="222"/>
      <c r="AQ2422" s="222"/>
      <c r="AR2422" s="222"/>
      <c r="AS2422" s="222"/>
      <c r="AT2422" s="222"/>
      <c r="AU2422" s="222"/>
    </row>
    <row r="2423" spans="27:47" ht="12.95" customHeight="1">
      <c r="AA2423" s="222"/>
      <c r="AB2423" s="222"/>
      <c r="AC2423" s="222"/>
      <c r="AD2423" s="222"/>
      <c r="AE2423" s="222"/>
      <c r="AF2423" s="292"/>
      <c r="AG2423" s="293"/>
      <c r="AN2423" s="222"/>
      <c r="AO2423" s="222"/>
      <c r="AP2423" s="222"/>
      <c r="AQ2423" s="222"/>
      <c r="AR2423" s="222"/>
      <c r="AS2423" s="222"/>
      <c r="AT2423" s="222"/>
      <c r="AU2423" s="222"/>
    </row>
    <row r="2424" spans="27:47" ht="12.95" customHeight="1">
      <c r="AA2424" s="222"/>
      <c r="AB2424" s="222"/>
      <c r="AC2424" s="222"/>
      <c r="AD2424" s="222"/>
      <c r="AE2424" s="222"/>
      <c r="AF2424" s="292"/>
      <c r="AG2424" s="293"/>
      <c r="AN2424" s="222"/>
      <c r="AO2424" s="222"/>
      <c r="AP2424" s="222"/>
      <c r="AQ2424" s="222"/>
      <c r="AR2424" s="222"/>
      <c r="AS2424" s="222"/>
      <c r="AT2424" s="222"/>
      <c r="AU2424" s="222"/>
    </row>
    <row r="2425" spans="27:47" ht="12.95" customHeight="1">
      <c r="AA2425" s="222"/>
      <c r="AB2425" s="222"/>
      <c r="AC2425" s="222"/>
      <c r="AD2425" s="222"/>
      <c r="AE2425" s="222"/>
      <c r="AF2425" s="292"/>
      <c r="AG2425" s="293"/>
      <c r="AN2425" s="222"/>
      <c r="AO2425" s="222"/>
      <c r="AP2425" s="222"/>
      <c r="AQ2425" s="222"/>
      <c r="AR2425" s="222"/>
      <c r="AS2425" s="222"/>
      <c r="AT2425" s="222"/>
      <c r="AU2425" s="222"/>
    </row>
    <row r="2426" spans="27:47" ht="12.95" customHeight="1">
      <c r="AA2426" s="222"/>
      <c r="AB2426" s="222"/>
      <c r="AC2426" s="222"/>
      <c r="AD2426" s="222"/>
      <c r="AE2426" s="222"/>
      <c r="AF2426" s="292"/>
      <c r="AG2426" s="293"/>
      <c r="AN2426" s="222"/>
      <c r="AO2426" s="222"/>
      <c r="AP2426" s="222"/>
      <c r="AQ2426" s="222"/>
      <c r="AR2426" s="222"/>
      <c r="AS2426" s="222"/>
      <c r="AT2426" s="222"/>
      <c r="AU2426" s="222"/>
    </row>
    <row r="2427" spans="27:47" ht="12.95" customHeight="1">
      <c r="AA2427" s="222"/>
      <c r="AB2427" s="222"/>
      <c r="AC2427" s="222"/>
      <c r="AD2427" s="222"/>
      <c r="AE2427" s="222"/>
      <c r="AF2427" s="292"/>
      <c r="AG2427" s="293"/>
      <c r="AN2427" s="222"/>
      <c r="AO2427" s="222"/>
      <c r="AP2427" s="222"/>
      <c r="AQ2427" s="222"/>
      <c r="AR2427" s="222"/>
      <c r="AS2427" s="222"/>
      <c r="AT2427" s="222"/>
      <c r="AU2427" s="222"/>
    </row>
    <row r="2428" spans="27:47" ht="12.95" customHeight="1">
      <c r="AA2428" s="222"/>
      <c r="AB2428" s="222"/>
      <c r="AC2428" s="222"/>
      <c r="AD2428" s="222"/>
      <c r="AE2428" s="222"/>
      <c r="AF2428" s="292"/>
      <c r="AG2428" s="293"/>
      <c r="AN2428" s="222"/>
      <c r="AO2428" s="222"/>
      <c r="AP2428" s="222"/>
      <c r="AQ2428" s="222"/>
      <c r="AR2428" s="222"/>
      <c r="AS2428" s="222"/>
      <c r="AT2428" s="222"/>
      <c r="AU2428" s="222"/>
    </row>
    <row r="2429" spans="27:47" ht="12.95" customHeight="1">
      <c r="AA2429" s="222"/>
      <c r="AB2429" s="222"/>
      <c r="AC2429" s="222"/>
      <c r="AD2429" s="222"/>
      <c r="AE2429" s="222"/>
      <c r="AF2429" s="292"/>
      <c r="AG2429" s="293"/>
      <c r="AN2429" s="222"/>
      <c r="AO2429" s="222"/>
      <c r="AP2429" s="222"/>
      <c r="AQ2429" s="222"/>
      <c r="AR2429" s="222"/>
      <c r="AS2429" s="222"/>
      <c r="AT2429" s="222"/>
      <c r="AU2429" s="222"/>
    </row>
    <row r="2430" spans="27:47" ht="12.95" customHeight="1">
      <c r="AA2430" s="222"/>
      <c r="AB2430" s="222"/>
      <c r="AC2430" s="222"/>
      <c r="AD2430" s="222"/>
      <c r="AE2430" s="222"/>
      <c r="AF2430" s="292"/>
      <c r="AG2430" s="293"/>
      <c r="AN2430" s="222"/>
      <c r="AO2430" s="222"/>
      <c r="AP2430" s="222"/>
      <c r="AQ2430" s="222"/>
      <c r="AR2430" s="222"/>
      <c r="AS2430" s="222"/>
      <c r="AT2430" s="222"/>
      <c r="AU2430" s="222"/>
    </row>
    <row r="2431" spans="27:47" ht="12.95" customHeight="1">
      <c r="AA2431" s="222"/>
      <c r="AB2431" s="222"/>
      <c r="AC2431" s="222"/>
      <c r="AD2431" s="222"/>
      <c r="AE2431" s="222"/>
      <c r="AF2431" s="292"/>
      <c r="AG2431" s="293"/>
      <c r="AN2431" s="222"/>
      <c r="AO2431" s="222"/>
      <c r="AP2431" s="222"/>
      <c r="AQ2431" s="222"/>
      <c r="AR2431" s="222"/>
      <c r="AS2431" s="222"/>
      <c r="AT2431" s="222"/>
      <c r="AU2431" s="222"/>
    </row>
    <row r="2432" spans="27:47" ht="12.95" customHeight="1">
      <c r="AA2432" s="222"/>
      <c r="AB2432" s="222"/>
      <c r="AC2432" s="222"/>
      <c r="AD2432" s="222"/>
      <c r="AE2432" s="222"/>
      <c r="AF2432" s="292"/>
      <c r="AG2432" s="293"/>
      <c r="AN2432" s="222"/>
      <c r="AO2432" s="222"/>
      <c r="AP2432" s="222"/>
      <c r="AQ2432" s="222"/>
      <c r="AR2432" s="222"/>
      <c r="AS2432" s="222"/>
      <c r="AT2432" s="222"/>
      <c r="AU2432" s="222"/>
    </row>
    <row r="2433" spans="27:47" ht="12.95" customHeight="1">
      <c r="AA2433" s="222"/>
      <c r="AB2433" s="222"/>
      <c r="AC2433" s="222"/>
      <c r="AD2433" s="222"/>
      <c r="AE2433" s="222"/>
      <c r="AF2433" s="292"/>
      <c r="AG2433" s="293"/>
      <c r="AN2433" s="222"/>
      <c r="AO2433" s="222"/>
      <c r="AP2433" s="222"/>
      <c r="AQ2433" s="222"/>
      <c r="AR2433" s="222"/>
      <c r="AS2433" s="222"/>
      <c r="AT2433" s="222"/>
      <c r="AU2433" s="222"/>
    </row>
    <row r="2434" spans="27:47" ht="12.95" customHeight="1">
      <c r="AA2434" s="222"/>
      <c r="AB2434" s="222"/>
      <c r="AC2434" s="222"/>
      <c r="AD2434" s="222"/>
      <c r="AE2434" s="222"/>
      <c r="AF2434" s="292"/>
      <c r="AG2434" s="293"/>
      <c r="AN2434" s="222"/>
      <c r="AO2434" s="222"/>
      <c r="AP2434" s="222"/>
      <c r="AQ2434" s="222"/>
      <c r="AR2434" s="222"/>
      <c r="AS2434" s="222"/>
      <c r="AT2434" s="222"/>
      <c r="AU2434" s="222"/>
    </row>
    <row r="2435" spans="27:47" ht="12.95" customHeight="1">
      <c r="AA2435" s="222"/>
      <c r="AB2435" s="222"/>
      <c r="AC2435" s="222"/>
      <c r="AD2435" s="222"/>
      <c r="AE2435" s="222"/>
      <c r="AF2435" s="292"/>
      <c r="AG2435" s="293"/>
      <c r="AN2435" s="222"/>
      <c r="AO2435" s="222"/>
      <c r="AP2435" s="222"/>
      <c r="AQ2435" s="222"/>
      <c r="AR2435" s="222"/>
      <c r="AS2435" s="222"/>
      <c r="AT2435" s="222"/>
      <c r="AU2435" s="222"/>
    </row>
    <row r="2436" spans="27:47" ht="12.95" customHeight="1">
      <c r="AA2436" s="222"/>
      <c r="AB2436" s="222"/>
      <c r="AC2436" s="222"/>
      <c r="AD2436" s="222"/>
      <c r="AE2436" s="222"/>
      <c r="AF2436" s="292"/>
      <c r="AG2436" s="293"/>
      <c r="AN2436" s="222"/>
      <c r="AO2436" s="222"/>
      <c r="AP2436" s="222"/>
      <c r="AQ2436" s="222"/>
      <c r="AR2436" s="222"/>
      <c r="AS2436" s="222"/>
      <c r="AT2436" s="222"/>
      <c r="AU2436" s="222"/>
    </row>
    <row r="2437" spans="27:47" ht="12.95" customHeight="1">
      <c r="AA2437" s="222"/>
      <c r="AB2437" s="222"/>
      <c r="AC2437" s="222"/>
      <c r="AD2437" s="222"/>
      <c r="AE2437" s="222"/>
      <c r="AF2437" s="292"/>
      <c r="AG2437" s="293"/>
      <c r="AN2437" s="222"/>
      <c r="AO2437" s="222"/>
      <c r="AP2437" s="222"/>
      <c r="AQ2437" s="222"/>
      <c r="AR2437" s="222"/>
      <c r="AS2437" s="222"/>
      <c r="AT2437" s="222"/>
      <c r="AU2437" s="222"/>
    </row>
    <row r="2438" spans="27:47" ht="12.95" customHeight="1">
      <c r="AA2438" s="222"/>
      <c r="AB2438" s="222"/>
      <c r="AC2438" s="222"/>
      <c r="AD2438" s="222"/>
      <c r="AE2438" s="222"/>
      <c r="AF2438" s="292"/>
      <c r="AG2438" s="293"/>
      <c r="AN2438" s="222"/>
      <c r="AO2438" s="222"/>
      <c r="AP2438" s="222"/>
      <c r="AQ2438" s="222"/>
      <c r="AR2438" s="222"/>
      <c r="AS2438" s="222"/>
      <c r="AT2438" s="222"/>
      <c r="AU2438" s="222"/>
    </row>
    <row r="2439" spans="27:47" ht="12.95" customHeight="1">
      <c r="AA2439" s="222"/>
      <c r="AB2439" s="222"/>
      <c r="AC2439" s="222"/>
      <c r="AD2439" s="222"/>
      <c r="AE2439" s="222"/>
      <c r="AF2439" s="292"/>
      <c r="AG2439" s="293"/>
      <c r="AN2439" s="222"/>
      <c r="AO2439" s="222"/>
      <c r="AP2439" s="222"/>
      <c r="AQ2439" s="222"/>
      <c r="AR2439" s="222"/>
      <c r="AS2439" s="222"/>
      <c r="AT2439" s="222"/>
      <c r="AU2439" s="222"/>
    </row>
    <row r="2440" spans="27:47" ht="12.95" customHeight="1">
      <c r="AA2440" s="222"/>
      <c r="AB2440" s="222"/>
      <c r="AC2440" s="222"/>
      <c r="AD2440" s="222"/>
      <c r="AE2440" s="222"/>
      <c r="AF2440" s="292"/>
      <c r="AG2440" s="293"/>
      <c r="AN2440" s="222"/>
      <c r="AO2440" s="222"/>
      <c r="AP2440" s="222"/>
      <c r="AQ2440" s="222"/>
      <c r="AR2440" s="222"/>
      <c r="AS2440" s="222"/>
      <c r="AT2440" s="222"/>
      <c r="AU2440" s="222"/>
    </row>
    <row r="2441" spans="27:47" ht="12.95" customHeight="1">
      <c r="AA2441" s="222"/>
      <c r="AB2441" s="222"/>
      <c r="AC2441" s="222"/>
      <c r="AD2441" s="222"/>
      <c r="AE2441" s="222"/>
      <c r="AF2441" s="292"/>
      <c r="AG2441" s="293"/>
      <c r="AN2441" s="222"/>
      <c r="AO2441" s="222"/>
      <c r="AP2441" s="222"/>
      <c r="AQ2441" s="222"/>
      <c r="AR2441" s="222"/>
      <c r="AS2441" s="222"/>
      <c r="AT2441" s="222"/>
      <c r="AU2441" s="222"/>
    </row>
    <row r="2442" spans="27:47" ht="12.95" customHeight="1">
      <c r="AA2442" s="222"/>
      <c r="AB2442" s="222"/>
      <c r="AC2442" s="222"/>
      <c r="AD2442" s="222"/>
      <c r="AE2442" s="222"/>
      <c r="AF2442" s="292"/>
      <c r="AG2442" s="293"/>
      <c r="AN2442" s="222"/>
      <c r="AO2442" s="222"/>
      <c r="AP2442" s="222"/>
      <c r="AQ2442" s="222"/>
      <c r="AR2442" s="222"/>
      <c r="AS2442" s="222"/>
      <c r="AT2442" s="222"/>
      <c r="AU2442" s="222"/>
    </row>
    <row r="2443" spans="27:47" ht="12.95" customHeight="1">
      <c r="AA2443" s="222"/>
      <c r="AB2443" s="222"/>
      <c r="AC2443" s="222"/>
      <c r="AD2443" s="222"/>
      <c r="AE2443" s="222"/>
      <c r="AF2443" s="292"/>
      <c r="AG2443" s="293"/>
      <c r="AN2443" s="222"/>
      <c r="AO2443" s="222"/>
      <c r="AP2443" s="222"/>
      <c r="AQ2443" s="222"/>
      <c r="AR2443" s="222"/>
      <c r="AS2443" s="222"/>
      <c r="AT2443" s="222"/>
      <c r="AU2443" s="222"/>
    </row>
    <row r="2444" spans="27:47" ht="12.95" customHeight="1">
      <c r="AA2444" s="222"/>
      <c r="AB2444" s="222"/>
      <c r="AC2444" s="222"/>
      <c r="AD2444" s="222"/>
      <c r="AE2444" s="222"/>
      <c r="AF2444" s="292"/>
      <c r="AG2444" s="293"/>
      <c r="AN2444" s="222"/>
      <c r="AO2444" s="222"/>
      <c r="AP2444" s="222"/>
      <c r="AQ2444" s="222"/>
      <c r="AR2444" s="222"/>
      <c r="AS2444" s="222"/>
      <c r="AT2444" s="222"/>
      <c r="AU2444" s="222"/>
    </row>
    <row r="2445" spans="27:47" ht="12.95" customHeight="1">
      <c r="AA2445" s="222"/>
      <c r="AB2445" s="222"/>
      <c r="AC2445" s="222"/>
      <c r="AD2445" s="222"/>
      <c r="AE2445" s="222"/>
      <c r="AF2445" s="292"/>
      <c r="AG2445" s="293"/>
      <c r="AN2445" s="222"/>
      <c r="AO2445" s="222"/>
      <c r="AP2445" s="222"/>
      <c r="AQ2445" s="222"/>
      <c r="AR2445" s="222"/>
      <c r="AS2445" s="222"/>
      <c r="AT2445" s="222"/>
      <c r="AU2445" s="222"/>
    </row>
    <row r="2446" spans="27:47" ht="12.95" customHeight="1">
      <c r="AA2446" s="222"/>
      <c r="AB2446" s="222"/>
      <c r="AC2446" s="222"/>
      <c r="AD2446" s="222"/>
      <c r="AE2446" s="222"/>
      <c r="AF2446" s="292"/>
      <c r="AG2446" s="293"/>
      <c r="AN2446" s="222"/>
      <c r="AO2446" s="222"/>
      <c r="AP2446" s="222"/>
      <c r="AQ2446" s="222"/>
      <c r="AR2446" s="222"/>
      <c r="AS2446" s="222"/>
      <c r="AT2446" s="222"/>
      <c r="AU2446" s="222"/>
    </row>
    <row r="2447" spans="27:47" ht="12.95" customHeight="1">
      <c r="AA2447" s="222"/>
      <c r="AB2447" s="222"/>
      <c r="AC2447" s="222"/>
      <c r="AD2447" s="222"/>
      <c r="AE2447" s="222"/>
      <c r="AF2447" s="292"/>
      <c r="AG2447" s="293"/>
      <c r="AN2447" s="222"/>
      <c r="AO2447" s="222"/>
      <c r="AP2447" s="222"/>
      <c r="AQ2447" s="222"/>
      <c r="AR2447" s="222"/>
      <c r="AS2447" s="222"/>
      <c r="AT2447" s="222"/>
      <c r="AU2447" s="222"/>
    </row>
    <row r="2448" spans="27:47" ht="12.95" customHeight="1">
      <c r="AA2448" s="222"/>
      <c r="AB2448" s="222"/>
      <c r="AC2448" s="222"/>
      <c r="AD2448" s="222"/>
      <c r="AE2448" s="222"/>
      <c r="AF2448" s="292"/>
      <c r="AG2448" s="293"/>
      <c r="AN2448" s="222"/>
      <c r="AO2448" s="222"/>
      <c r="AP2448" s="222"/>
      <c r="AQ2448" s="222"/>
      <c r="AR2448" s="222"/>
      <c r="AS2448" s="222"/>
      <c r="AT2448" s="222"/>
      <c r="AU2448" s="222"/>
    </row>
    <row r="2449" spans="27:47" ht="12.95" customHeight="1">
      <c r="AA2449" s="222"/>
      <c r="AB2449" s="222"/>
      <c r="AC2449" s="222"/>
      <c r="AD2449" s="222"/>
      <c r="AE2449" s="222"/>
      <c r="AF2449" s="292"/>
      <c r="AG2449" s="293"/>
      <c r="AN2449" s="222"/>
      <c r="AO2449" s="222"/>
      <c r="AP2449" s="222"/>
      <c r="AQ2449" s="222"/>
      <c r="AR2449" s="222"/>
      <c r="AS2449" s="222"/>
      <c r="AT2449" s="222"/>
      <c r="AU2449" s="222"/>
    </row>
    <row r="2450" spans="27:47" ht="12.95" customHeight="1">
      <c r="AA2450" s="222"/>
      <c r="AB2450" s="222"/>
      <c r="AC2450" s="222"/>
      <c r="AD2450" s="222"/>
      <c r="AE2450" s="222"/>
      <c r="AF2450" s="292"/>
      <c r="AG2450" s="293"/>
      <c r="AN2450" s="222"/>
      <c r="AO2450" s="222"/>
      <c r="AP2450" s="222"/>
      <c r="AQ2450" s="222"/>
      <c r="AR2450" s="222"/>
      <c r="AS2450" s="222"/>
      <c r="AT2450" s="222"/>
      <c r="AU2450" s="222"/>
    </row>
    <row r="2451" spans="27:47" ht="12.95" customHeight="1">
      <c r="AA2451" s="222"/>
      <c r="AB2451" s="222"/>
      <c r="AC2451" s="222"/>
      <c r="AD2451" s="222"/>
      <c r="AE2451" s="222"/>
      <c r="AF2451" s="292"/>
      <c r="AG2451" s="293"/>
      <c r="AN2451" s="222"/>
      <c r="AO2451" s="222"/>
      <c r="AP2451" s="222"/>
      <c r="AQ2451" s="222"/>
      <c r="AR2451" s="222"/>
      <c r="AS2451" s="222"/>
      <c r="AT2451" s="222"/>
      <c r="AU2451" s="222"/>
    </row>
    <row r="2452" spans="27:47" ht="12.95" customHeight="1">
      <c r="AA2452" s="222"/>
      <c r="AB2452" s="222"/>
      <c r="AC2452" s="222"/>
      <c r="AD2452" s="222"/>
      <c r="AE2452" s="222"/>
      <c r="AF2452" s="292"/>
      <c r="AG2452" s="293"/>
      <c r="AN2452" s="222"/>
      <c r="AO2452" s="222"/>
      <c r="AP2452" s="222"/>
      <c r="AQ2452" s="222"/>
      <c r="AR2452" s="222"/>
      <c r="AS2452" s="222"/>
      <c r="AT2452" s="222"/>
      <c r="AU2452" s="222"/>
    </row>
    <row r="2453" spans="27:47" ht="12.95" customHeight="1">
      <c r="AA2453" s="222"/>
      <c r="AB2453" s="222"/>
      <c r="AC2453" s="222"/>
      <c r="AD2453" s="222"/>
      <c r="AE2453" s="222"/>
      <c r="AF2453" s="292"/>
      <c r="AG2453" s="293"/>
      <c r="AN2453" s="222"/>
      <c r="AO2453" s="222"/>
      <c r="AP2453" s="222"/>
      <c r="AQ2453" s="222"/>
      <c r="AR2453" s="222"/>
      <c r="AS2453" s="222"/>
      <c r="AT2453" s="222"/>
      <c r="AU2453" s="222"/>
    </row>
    <row r="2454" spans="27:47" ht="12.95" customHeight="1">
      <c r="AA2454" s="222"/>
      <c r="AB2454" s="222"/>
      <c r="AC2454" s="222"/>
      <c r="AD2454" s="222"/>
      <c r="AE2454" s="222"/>
      <c r="AF2454" s="292"/>
      <c r="AG2454" s="293"/>
      <c r="AN2454" s="222"/>
      <c r="AO2454" s="222"/>
      <c r="AP2454" s="222"/>
      <c r="AQ2454" s="222"/>
      <c r="AR2454" s="222"/>
      <c r="AS2454" s="222"/>
      <c r="AT2454" s="222"/>
      <c r="AU2454" s="222"/>
    </row>
    <row r="2455" spans="27:47" ht="12.95" customHeight="1">
      <c r="AA2455" s="222"/>
      <c r="AB2455" s="222"/>
      <c r="AC2455" s="222"/>
      <c r="AD2455" s="222"/>
      <c r="AE2455" s="222"/>
      <c r="AF2455" s="292"/>
      <c r="AG2455" s="293"/>
      <c r="AN2455" s="222"/>
      <c r="AO2455" s="222"/>
      <c r="AP2455" s="222"/>
      <c r="AQ2455" s="222"/>
      <c r="AR2455" s="222"/>
      <c r="AS2455" s="222"/>
      <c r="AT2455" s="222"/>
      <c r="AU2455" s="222"/>
    </row>
    <row r="2456" spans="27:47" ht="12.95" customHeight="1">
      <c r="AA2456" s="222"/>
      <c r="AB2456" s="222"/>
      <c r="AC2456" s="222"/>
      <c r="AD2456" s="222"/>
      <c r="AE2456" s="222"/>
      <c r="AF2456" s="292"/>
      <c r="AG2456" s="293"/>
      <c r="AN2456" s="222"/>
      <c r="AO2456" s="222"/>
      <c r="AP2456" s="222"/>
      <c r="AQ2456" s="222"/>
      <c r="AR2456" s="222"/>
      <c r="AS2456" s="222"/>
      <c r="AT2456" s="222"/>
      <c r="AU2456" s="222"/>
    </row>
    <row r="2457" spans="27:47" ht="12.95" customHeight="1">
      <c r="AA2457" s="222"/>
      <c r="AB2457" s="222"/>
      <c r="AC2457" s="222"/>
      <c r="AD2457" s="222"/>
      <c r="AE2457" s="222"/>
      <c r="AF2457" s="292"/>
      <c r="AG2457" s="293"/>
      <c r="AN2457" s="222"/>
      <c r="AO2457" s="222"/>
      <c r="AP2457" s="222"/>
      <c r="AQ2457" s="222"/>
      <c r="AR2457" s="222"/>
      <c r="AS2457" s="222"/>
      <c r="AT2457" s="222"/>
      <c r="AU2457" s="222"/>
    </row>
    <row r="2458" spans="27:47" ht="12.95" customHeight="1">
      <c r="AA2458" s="222"/>
      <c r="AB2458" s="222"/>
      <c r="AC2458" s="222"/>
      <c r="AD2458" s="222"/>
      <c r="AE2458" s="222"/>
      <c r="AF2458" s="292"/>
      <c r="AG2458" s="293"/>
      <c r="AN2458" s="222"/>
      <c r="AO2458" s="222"/>
      <c r="AP2458" s="222"/>
      <c r="AQ2458" s="222"/>
      <c r="AR2458" s="222"/>
      <c r="AS2458" s="222"/>
      <c r="AT2458" s="222"/>
      <c r="AU2458" s="222"/>
    </row>
    <row r="2459" spans="27:47" ht="12.95" customHeight="1">
      <c r="AA2459" s="222"/>
      <c r="AB2459" s="222"/>
      <c r="AC2459" s="222"/>
      <c r="AD2459" s="222"/>
      <c r="AE2459" s="222"/>
      <c r="AF2459" s="292"/>
      <c r="AG2459" s="293"/>
      <c r="AN2459" s="222"/>
      <c r="AO2459" s="222"/>
      <c r="AP2459" s="222"/>
      <c r="AQ2459" s="222"/>
      <c r="AR2459" s="222"/>
      <c r="AS2459" s="222"/>
      <c r="AT2459" s="222"/>
      <c r="AU2459" s="222"/>
    </row>
    <row r="2460" spans="27:47" ht="12.95" customHeight="1">
      <c r="AA2460" s="222"/>
      <c r="AB2460" s="222"/>
      <c r="AC2460" s="222"/>
      <c r="AD2460" s="222"/>
      <c r="AE2460" s="222"/>
      <c r="AF2460" s="292"/>
      <c r="AG2460" s="293"/>
      <c r="AN2460" s="222"/>
      <c r="AO2460" s="222"/>
      <c r="AP2460" s="222"/>
      <c r="AQ2460" s="222"/>
      <c r="AR2460" s="222"/>
      <c r="AS2460" s="222"/>
      <c r="AT2460" s="222"/>
      <c r="AU2460" s="222"/>
    </row>
    <row r="2461" spans="27:47" ht="12.95" customHeight="1">
      <c r="AA2461" s="222"/>
      <c r="AB2461" s="222"/>
      <c r="AC2461" s="222"/>
      <c r="AD2461" s="222"/>
      <c r="AE2461" s="222"/>
      <c r="AF2461" s="292"/>
      <c r="AG2461" s="293"/>
      <c r="AN2461" s="222"/>
      <c r="AO2461" s="222"/>
      <c r="AP2461" s="222"/>
      <c r="AQ2461" s="222"/>
      <c r="AR2461" s="222"/>
      <c r="AS2461" s="222"/>
      <c r="AT2461" s="222"/>
      <c r="AU2461" s="222"/>
    </row>
    <row r="2462" spans="27:47" ht="12.95" customHeight="1">
      <c r="AA2462" s="222"/>
      <c r="AB2462" s="222"/>
      <c r="AC2462" s="222"/>
      <c r="AD2462" s="222"/>
      <c r="AE2462" s="222"/>
      <c r="AF2462" s="292"/>
      <c r="AG2462" s="293"/>
      <c r="AN2462" s="222"/>
      <c r="AO2462" s="222"/>
      <c r="AP2462" s="222"/>
      <c r="AQ2462" s="222"/>
      <c r="AR2462" s="222"/>
      <c r="AS2462" s="222"/>
      <c r="AT2462" s="222"/>
      <c r="AU2462" s="222"/>
    </row>
    <row r="2463" spans="27:47" ht="12.95" customHeight="1">
      <c r="AA2463" s="222"/>
      <c r="AB2463" s="222"/>
      <c r="AC2463" s="222"/>
      <c r="AD2463" s="222"/>
      <c r="AE2463" s="222"/>
      <c r="AF2463" s="292"/>
      <c r="AG2463" s="293"/>
      <c r="AN2463" s="222"/>
      <c r="AO2463" s="222"/>
      <c r="AP2463" s="222"/>
      <c r="AQ2463" s="222"/>
      <c r="AR2463" s="222"/>
      <c r="AS2463" s="222"/>
      <c r="AT2463" s="222"/>
      <c r="AU2463" s="222"/>
    </row>
    <row r="2464" spans="27:47" ht="12.95" customHeight="1">
      <c r="AA2464" s="222"/>
      <c r="AB2464" s="222"/>
      <c r="AC2464" s="222"/>
      <c r="AD2464" s="222"/>
      <c r="AE2464" s="222"/>
      <c r="AF2464" s="292"/>
      <c r="AG2464" s="293"/>
      <c r="AN2464" s="222"/>
      <c r="AO2464" s="222"/>
      <c r="AP2464" s="222"/>
      <c r="AQ2464" s="222"/>
      <c r="AR2464" s="222"/>
      <c r="AS2464" s="222"/>
      <c r="AT2464" s="222"/>
      <c r="AU2464" s="222"/>
    </row>
    <row r="2465" spans="27:47" ht="12.95" customHeight="1">
      <c r="AA2465" s="222"/>
      <c r="AB2465" s="222"/>
      <c r="AC2465" s="222"/>
      <c r="AD2465" s="222"/>
      <c r="AE2465" s="222"/>
      <c r="AF2465" s="292"/>
      <c r="AG2465" s="293"/>
      <c r="AN2465" s="222"/>
      <c r="AO2465" s="222"/>
      <c r="AP2465" s="222"/>
      <c r="AQ2465" s="222"/>
      <c r="AR2465" s="222"/>
      <c r="AS2465" s="222"/>
      <c r="AT2465" s="222"/>
      <c r="AU2465" s="222"/>
    </row>
    <row r="2466" spans="27:47" ht="12.95" customHeight="1">
      <c r="AA2466" s="222"/>
      <c r="AB2466" s="222"/>
      <c r="AC2466" s="222"/>
      <c r="AD2466" s="222"/>
      <c r="AE2466" s="222"/>
      <c r="AF2466" s="292"/>
      <c r="AG2466" s="293"/>
      <c r="AN2466" s="222"/>
      <c r="AO2466" s="222"/>
      <c r="AP2466" s="222"/>
      <c r="AQ2466" s="222"/>
      <c r="AR2466" s="222"/>
      <c r="AS2466" s="222"/>
      <c r="AT2466" s="222"/>
      <c r="AU2466" s="222"/>
    </row>
    <row r="2467" spans="27:47" ht="12.95" customHeight="1">
      <c r="AA2467" s="222"/>
      <c r="AB2467" s="222"/>
      <c r="AC2467" s="222"/>
      <c r="AD2467" s="222"/>
      <c r="AE2467" s="222"/>
      <c r="AF2467" s="292"/>
      <c r="AG2467" s="293"/>
      <c r="AN2467" s="222"/>
      <c r="AO2467" s="222"/>
      <c r="AP2467" s="222"/>
      <c r="AQ2467" s="222"/>
      <c r="AR2467" s="222"/>
      <c r="AS2467" s="222"/>
      <c r="AT2467" s="222"/>
      <c r="AU2467" s="222"/>
    </row>
    <row r="2468" spans="27:47" ht="12.95" customHeight="1">
      <c r="AA2468" s="222"/>
      <c r="AB2468" s="222"/>
      <c r="AC2468" s="222"/>
      <c r="AD2468" s="222"/>
      <c r="AE2468" s="222"/>
      <c r="AF2468" s="292"/>
      <c r="AG2468" s="293"/>
      <c r="AN2468" s="222"/>
      <c r="AO2468" s="222"/>
      <c r="AP2468" s="222"/>
      <c r="AQ2468" s="222"/>
      <c r="AR2468" s="222"/>
      <c r="AS2468" s="222"/>
      <c r="AT2468" s="222"/>
      <c r="AU2468" s="222"/>
    </row>
    <row r="2469" spans="27:47" ht="12.95" customHeight="1">
      <c r="AA2469" s="222"/>
      <c r="AB2469" s="222"/>
      <c r="AC2469" s="222"/>
      <c r="AD2469" s="222"/>
      <c r="AE2469" s="222"/>
      <c r="AF2469" s="292"/>
      <c r="AG2469" s="293"/>
      <c r="AN2469" s="222"/>
      <c r="AO2469" s="222"/>
      <c r="AP2469" s="222"/>
      <c r="AQ2469" s="222"/>
      <c r="AR2469" s="222"/>
      <c r="AS2469" s="222"/>
      <c r="AT2469" s="222"/>
      <c r="AU2469" s="222"/>
    </row>
    <row r="2470" spans="27:47" ht="12.95" customHeight="1">
      <c r="AA2470" s="222"/>
      <c r="AB2470" s="222"/>
      <c r="AC2470" s="222"/>
      <c r="AD2470" s="222"/>
      <c r="AE2470" s="222"/>
      <c r="AF2470" s="292"/>
      <c r="AG2470" s="293"/>
      <c r="AN2470" s="222"/>
      <c r="AO2470" s="222"/>
      <c r="AP2470" s="222"/>
      <c r="AQ2470" s="222"/>
      <c r="AR2470" s="222"/>
      <c r="AS2470" s="222"/>
      <c r="AT2470" s="222"/>
      <c r="AU2470" s="222"/>
    </row>
    <row r="2471" spans="27:47" ht="12.95" customHeight="1">
      <c r="AA2471" s="222"/>
      <c r="AB2471" s="222"/>
      <c r="AC2471" s="222"/>
      <c r="AD2471" s="222"/>
      <c r="AE2471" s="222"/>
      <c r="AF2471" s="292"/>
      <c r="AG2471" s="293"/>
      <c r="AN2471" s="222"/>
      <c r="AO2471" s="222"/>
      <c r="AP2471" s="222"/>
      <c r="AQ2471" s="222"/>
      <c r="AR2471" s="222"/>
      <c r="AS2471" s="222"/>
      <c r="AT2471" s="222"/>
      <c r="AU2471" s="222"/>
    </row>
    <row r="2472" spans="27:47" ht="12.95" customHeight="1">
      <c r="AA2472" s="222"/>
      <c r="AB2472" s="222"/>
      <c r="AC2472" s="222"/>
      <c r="AD2472" s="222"/>
      <c r="AE2472" s="222"/>
      <c r="AF2472" s="292"/>
      <c r="AG2472" s="293"/>
      <c r="AN2472" s="222"/>
      <c r="AO2472" s="222"/>
      <c r="AP2472" s="222"/>
      <c r="AQ2472" s="222"/>
      <c r="AR2472" s="222"/>
      <c r="AS2472" s="222"/>
      <c r="AT2472" s="222"/>
      <c r="AU2472" s="222"/>
    </row>
    <row r="2473" spans="27:47" ht="12.95" customHeight="1">
      <c r="AA2473" s="222"/>
      <c r="AB2473" s="222"/>
      <c r="AC2473" s="222"/>
      <c r="AD2473" s="222"/>
      <c r="AE2473" s="222"/>
      <c r="AF2473" s="292"/>
      <c r="AG2473" s="293"/>
      <c r="AN2473" s="222"/>
      <c r="AO2473" s="222"/>
      <c r="AP2473" s="222"/>
      <c r="AQ2473" s="222"/>
      <c r="AR2473" s="222"/>
      <c r="AS2473" s="222"/>
      <c r="AT2473" s="222"/>
      <c r="AU2473" s="222"/>
    </row>
    <row r="2474" spans="27:47" ht="12.95" customHeight="1">
      <c r="AA2474" s="222"/>
      <c r="AB2474" s="222"/>
      <c r="AC2474" s="222"/>
      <c r="AD2474" s="222"/>
      <c r="AE2474" s="222"/>
      <c r="AF2474" s="292"/>
      <c r="AG2474" s="293"/>
      <c r="AN2474" s="222"/>
      <c r="AO2474" s="222"/>
      <c r="AP2474" s="222"/>
      <c r="AQ2474" s="222"/>
      <c r="AR2474" s="222"/>
      <c r="AS2474" s="222"/>
      <c r="AT2474" s="222"/>
      <c r="AU2474" s="222"/>
    </row>
    <row r="2475" spans="27:47" ht="12.95" customHeight="1">
      <c r="AA2475" s="222"/>
      <c r="AB2475" s="222"/>
      <c r="AC2475" s="222"/>
      <c r="AD2475" s="222"/>
      <c r="AE2475" s="222"/>
      <c r="AF2475" s="292"/>
      <c r="AG2475" s="293"/>
      <c r="AN2475" s="222"/>
      <c r="AO2475" s="222"/>
      <c r="AP2475" s="222"/>
      <c r="AQ2475" s="222"/>
      <c r="AR2475" s="222"/>
      <c r="AS2475" s="222"/>
      <c r="AT2475" s="222"/>
      <c r="AU2475" s="222"/>
    </row>
    <row r="2476" spans="27:47" ht="12.95" customHeight="1">
      <c r="AA2476" s="222"/>
      <c r="AB2476" s="222"/>
      <c r="AC2476" s="222"/>
      <c r="AD2476" s="222"/>
      <c r="AE2476" s="222"/>
      <c r="AF2476" s="292"/>
      <c r="AG2476" s="293"/>
      <c r="AN2476" s="222"/>
      <c r="AO2476" s="222"/>
      <c r="AP2476" s="222"/>
      <c r="AQ2476" s="222"/>
      <c r="AR2476" s="222"/>
      <c r="AS2476" s="222"/>
      <c r="AT2476" s="222"/>
      <c r="AU2476" s="222"/>
    </row>
    <row r="2477" spans="27:47" ht="12.95" customHeight="1">
      <c r="AA2477" s="222"/>
      <c r="AB2477" s="222"/>
      <c r="AC2477" s="222"/>
      <c r="AD2477" s="222"/>
      <c r="AE2477" s="222"/>
      <c r="AF2477" s="292"/>
      <c r="AG2477" s="293"/>
      <c r="AN2477" s="222"/>
      <c r="AO2477" s="222"/>
      <c r="AP2477" s="222"/>
      <c r="AQ2477" s="222"/>
      <c r="AR2477" s="222"/>
      <c r="AS2477" s="222"/>
      <c r="AT2477" s="222"/>
      <c r="AU2477" s="222"/>
    </row>
    <row r="2478" spans="27:47" ht="12.95" customHeight="1">
      <c r="AA2478" s="222"/>
      <c r="AB2478" s="222"/>
      <c r="AC2478" s="222"/>
      <c r="AD2478" s="222"/>
      <c r="AE2478" s="222"/>
      <c r="AF2478" s="292"/>
      <c r="AG2478" s="293"/>
      <c r="AN2478" s="222"/>
      <c r="AO2478" s="222"/>
      <c r="AP2478" s="222"/>
      <c r="AQ2478" s="222"/>
      <c r="AR2478" s="222"/>
      <c r="AS2478" s="222"/>
      <c r="AT2478" s="222"/>
      <c r="AU2478" s="222"/>
    </row>
    <row r="2479" spans="27:47" ht="12.95" customHeight="1">
      <c r="AA2479" s="222"/>
      <c r="AB2479" s="222"/>
      <c r="AC2479" s="222"/>
      <c r="AD2479" s="222"/>
      <c r="AE2479" s="222"/>
      <c r="AF2479" s="292"/>
      <c r="AG2479" s="293"/>
      <c r="AN2479" s="222"/>
      <c r="AO2479" s="222"/>
      <c r="AP2479" s="222"/>
      <c r="AQ2479" s="222"/>
      <c r="AR2479" s="222"/>
      <c r="AS2479" s="222"/>
      <c r="AT2479" s="222"/>
      <c r="AU2479" s="222"/>
    </row>
    <row r="2480" spans="27:47" ht="12.95" customHeight="1">
      <c r="AA2480" s="222"/>
      <c r="AB2480" s="222"/>
      <c r="AC2480" s="222"/>
      <c r="AD2480" s="222"/>
      <c r="AE2480" s="222"/>
      <c r="AF2480" s="292"/>
      <c r="AG2480" s="293"/>
      <c r="AN2480" s="222"/>
      <c r="AO2480" s="222"/>
      <c r="AP2480" s="222"/>
      <c r="AQ2480" s="222"/>
      <c r="AR2480" s="222"/>
      <c r="AS2480" s="222"/>
      <c r="AT2480" s="222"/>
      <c r="AU2480" s="222"/>
    </row>
    <row r="2481" spans="27:47" ht="12.95" customHeight="1">
      <c r="AA2481" s="222"/>
      <c r="AB2481" s="222"/>
      <c r="AC2481" s="222"/>
      <c r="AD2481" s="222"/>
      <c r="AE2481" s="222"/>
      <c r="AF2481" s="292"/>
      <c r="AG2481" s="293"/>
      <c r="AN2481" s="222"/>
      <c r="AO2481" s="222"/>
      <c r="AP2481" s="222"/>
      <c r="AQ2481" s="222"/>
      <c r="AR2481" s="222"/>
      <c r="AS2481" s="222"/>
      <c r="AT2481" s="222"/>
      <c r="AU2481" s="222"/>
    </row>
    <row r="2482" spans="27:47" ht="12.95" customHeight="1">
      <c r="AA2482" s="222"/>
      <c r="AB2482" s="222"/>
      <c r="AC2482" s="222"/>
      <c r="AD2482" s="222"/>
      <c r="AE2482" s="222"/>
      <c r="AF2482" s="292"/>
      <c r="AG2482" s="293"/>
      <c r="AN2482" s="222"/>
      <c r="AO2482" s="222"/>
      <c r="AP2482" s="222"/>
      <c r="AQ2482" s="222"/>
      <c r="AR2482" s="222"/>
      <c r="AS2482" s="222"/>
      <c r="AT2482" s="222"/>
      <c r="AU2482" s="222"/>
    </row>
    <row r="2483" spans="27:47" ht="12.95" customHeight="1">
      <c r="AA2483" s="222"/>
      <c r="AB2483" s="222"/>
      <c r="AC2483" s="222"/>
      <c r="AD2483" s="222"/>
      <c r="AE2483" s="222"/>
      <c r="AF2483" s="292"/>
      <c r="AG2483" s="293"/>
      <c r="AN2483" s="222"/>
      <c r="AO2483" s="222"/>
      <c r="AP2483" s="222"/>
      <c r="AQ2483" s="222"/>
      <c r="AR2483" s="222"/>
      <c r="AS2483" s="222"/>
      <c r="AT2483" s="222"/>
      <c r="AU2483" s="222"/>
    </row>
    <row r="2484" spans="27:47" ht="12.95" customHeight="1">
      <c r="AA2484" s="222"/>
      <c r="AB2484" s="222"/>
      <c r="AC2484" s="222"/>
      <c r="AD2484" s="222"/>
      <c r="AE2484" s="222"/>
      <c r="AF2484" s="292"/>
      <c r="AG2484" s="293"/>
      <c r="AN2484" s="222"/>
      <c r="AO2484" s="222"/>
      <c r="AP2484" s="222"/>
      <c r="AQ2484" s="222"/>
      <c r="AR2484" s="222"/>
      <c r="AS2484" s="222"/>
      <c r="AT2484" s="222"/>
      <c r="AU2484" s="222"/>
    </row>
    <row r="2485" spans="27:47" ht="12.95" customHeight="1">
      <c r="AA2485" s="222"/>
      <c r="AB2485" s="222"/>
      <c r="AC2485" s="222"/>
      <c r="AD2485" s="222"/>
      <c r="AE2485" s="222"/>
      <c r="AF2485" s="292"/>
      <c r="AG2485" s="293"/>
      <c r="AN2485" s="222"/>
      <c r="AO2485" s="222"/>
      <c r="AP2485" s="222"/>
      <c r="AQ2485" s="222"/>
      <c r="AR2485" s="222"/>
      <c r="AS2485" s="222"/>
      <c r="AT2485" s="222"/>
      <c r="AU2485" s="222"/>
    </row>
    <row r="2486" spans="27:47" ht="12.95" customHeight="1">
      <c r="AA2486" s="222"/>
      <c r="AB2486" s="222"/>
      <c r="AC2486" s="222"/>
      <c r="AD2486" s="222"/>
      <c r="AE2486" s="222"/>
      <c r="AF2486" s="292"/>
      <c r="AG2486" s="293"/>
      <c r="AN2486" s="222"/>
      <c r="AO2486" s="222"/>
      <c r="AP2486" s="222"/>
      <c r="AQ2486" s="222"/>
      <c r="AR2486" s="222"/>
      <c r="AS2486" s="222"/>
      <c r="AT2486" s="222"/>
      <c r="AU2486" s="222"/>
    </row>
    <row r="2487" spans="27:47" ht="12.95" customHeight="1">
      <c r="AA2487" s="222"/>
      <c r="AB2487" s="222"/>
      <c r="AC2487" s="222"/>
      <c r="AD2487" s="222"/>
      <c r="AE2487" s="222"/>
      <c r="AF2487" s="292"/>
      <c r="AG2487" s="293"/>
      <c r="AN2487" s="222"/>
      <c r="AO2487" s="222"/>
      <c r="AP2487" s="222"/>
      <c r="AQ2487" s="222"/>
      <c r="AR2487" s="222"/>
      <c r="AS2487" s="222"/>
      <c r="AT2487" s="222"/>
      <c r="AU2487" s="222"/>
    </row>
    <row r="2488" spans="27:47" ht="12.95" customHeight="1">
      <c r="AA2488" s="222"/>
      <c r="AB2488" s="222"/>
      <c r="AC2488" s="222"/>
      <c r="AD2488" s="222"/>
      <c r="AE2488" s="222"/>
      <c r="AF2488" s="292"/>
      <c r="AG2488" s="293"/>
      <c r="AN2488" s="222"/>
      <c r="AO2488" s="222"/>
      <c r="AP2488" s="222"/>
      <c r="AQ2488" s="222"/>
      <c r="AR2488" s="222"/>
      <c r="AS2488" s="222"/>
      <c r="AT2488" s="222"/>
      <c r="AU2488" s="222"/>
    </row>
    <row r="2489" spans="27:47" ht="12.95" customHeight="1">
      <c r="AA2489" s="222"/>
      <c r="AB2489" s="222"/>
      <c r="AC2489" s="222"/>
      <c r="AD2489" s="222"/>
      <c r="AE2489" s="222"/>
      <c r="AF2489" s="292"/>
      <c r="AG2489" s="293"/>
      <c r="AN2489" s="222"/>
      <c r="AO2489" s="222"/>
      <c r="AP2489" s="222"/>
      <c r="AQ2489" s="222"/>
      <c r="AR2489" s="222"/>
      <c r="AS2489" s="222"/>
      <c r="AT2489" s="222"/>
      <c r="AU2489" s="222"/>
    </row>
    <row r="2490" spans="27:47" ht="12.95" customHeight="1">
      <c r="AA2490" s="222"/>
      <c r="AB2490" s="222"/>
      <c r="AC2490" s="222"/>
      <c r="AD2490" s="222"/>
      <c r="AE2490" s="222"/>
      <c r="AF2490" s="292"/>
      <c r="AG2490" s="293"/>
      <c r="AN2490" s="222"/>
      <c r="AO2490" s="222"/>
      <c r="AP2490" s="222"/>
      <c r="AQ2490" s="222"/>
      <c r="AR2490" s="222"/>
      <c r="AS2490" s="222"/>
      <c r="AT2490" s="222"/>
      <c r="AU2490" s="222"/>
    </row>
    <row r="2491" spans="27:47" ht="12.95" customHeight="1">
      <c r="AA2491" s="222"/>
      <c r="AB2491" s="222"/>
      <c r="AC2491" s="222"/>
      <c r="AD2491" s="222"/>
      <c r="AE2491" s="222"/>
      <c r="AF2491" s="292"/>
      <c r="AG2491" s="293"/>
      <c r="AN2491" s="222"/>
      <c r="AO2491" s="222"/>
      <c r="AP2491" s="222"/>
      <c r="AQ2491" s="222"/>
      <c r="AR2491" s="222"/>
      <c r="AS2491" s="222"/>
      <c r="AT2491" s="222"/>
      <c r="AU2491" s="222"/>
    </row>
    <row r="2492" spans="27:47" ht="12.95" customHeight="1">
      <c r="AA2492" s="222"/>
      <c r="AB2492" s="222"/>
      <c r="AC2492" s="222"/>
      <c r="AD2492" s="222"/>
      <c r="AE2492" s="222"/>
      <c r="AF2492" s="292"/>
      <c r="AG2492" s="293"/>
      <c r="AN2492" s="222"/>
      <c r="AO2492" s="222"/>
      <c r="AP2492" s="222"/>
      <c r="AQ2492" s="222"/>
      <c r="AR2492" s="222"/>
      <c r="AS2492" s="222"/>
      <c r="AT2492" s="222"/>
      <c r="AU2492" s="222"/>
    </row>
    <row r="2493" spans="27:47" ht="12.95" customHeight="1">
      <c r="AA2493" s="222"/>
      <c r="AB2493" s="222"/>
      <c r="AC2493" s="222"/>
      <c r="AD2493" s="222"/>
      <c r="AE2493" s="222"/>
      <c r="AF2493" s="292"/>
      <c r="AG2493" s="293"/>
      <c r="AN2493" s="222"/>
      <c r="AO2493" s="222"/>
      <c r="AP2493" s="222"/>
      <c r="AQ2493" s="222"/>
      <c r="AR2493" s="222"/>
      <c r="AS2493" s="222"/>
      <c r="AT2493" s="222"/>
      <c r="AU2493" s="222"/>
    </row>
    <row r="2494" spans="27:47" ht="12.95" customHeight="1">
      <c r="AA2494" s="222"/>
      <c r="AB2494" s="222"/>
      <c r="AC2494" s="222"/>
      <c r="AD2494" s="222"/>
      <c r="AE2494" s="222"/>
      <c r="AF2494" s="292"/>
      <c r="AG2494" s="293"/>
      <c r="AN2494" s="222"/>
      <c r="AO2494" s="222"/>
      <c r="AP2494" s="222"/>
      <c r="AQ2494" s="222"/>
      <c r="AR2494" s="222"/>
      <c r="AS2494" s="222"/>
      <c r="AT2494" s="222"/>
      <c r="AU2494" s="222"/>
    </row>
    <row r="2495" spans="27:47" ht="12.95" customHeight="1">
      <c r="AA2495" s="222"/>
      <c r="AB2495" s="222"/>
      <c r="AC2495" s="222"/>
      <c r="AD2495" s="222"/>
      <c r="AE2495" s="222"/>
      <c r="AF2495" s="292"/>
      <c r="AG2495" s="293"/>
      <c r="AN2495" s="222"/>
      <c r="AO2495" s="222"/>
      <c r="AP2495" s="222"/>
      <c r="AQ2495" s="222"/>
      <c r="AR2495" s="222"/>
      <c r="AS2495" s="222"/>
      <c r="AT2495" s="222"/>
      <c r="AU2495" s="222"/>
    </row>
    <row r="2496" spans="27:47" ht="12.95" customHeight="1">
      <c r="AA2496" s="222"/>
      <c r="AB2496" s="222"/>
      <c r="AC2496" s="222"/>
      <c r="AD2496" s="222"/>
      <c r="AE2496" s="222"/>
      <c r="AF2496" s="292"/>
      <c r="AG2496" s="293"/>
      <c r="AN2496" s="222"/>
      <c r="AO2496" s="222"/>
      <c r="AP2496" s="222"/>
      <c r="AQ2496" s="222"/>
      <c r="AR2496" s="222"/>
      <c r="AS2496" s="222"/>
      <c r="AT2496" s="222"/>
      <c r="AU2496" s="222"/>
    </row>
    <row r="2497" spans="27:47" ht="12.95" customHeight="1">
      <c r="AA2497" s="222"/>
      <c r="AB2497" s="222"/>
      <c r="AC2497" s="222"/>
      <c r="AD2497" s="222"/>
      <c r="AE2497" s="222"/>
      <c r="AF2497" s="292"/>
      <c r="AG2497" s="293"/>
      <c r="AN2497" s="222"/>
      <c r="AO2497" s="222"/>
      <c r="AP2497" s="222"/>
      <c r="AQ2497" s="222"/>
      <c r="AR2497" s="222"/>
      <c r="AS2497" s="222"/>
      <c r="AT2497" s="222"/>
      <c r="AU2497" s="222"/>
    </row>
    <row r="2498" spans="27:47" ht="12.95" customHeight="1">
      <c r="AA2498" s="222"/>
      <c r="AB2498" s="222"/>
      <c r="AC2498" s="222"/>
      <c r="AD2498" s="222"/>
      <c r="AE2498" s="222"/>
      <c r="AF2498" s="292"/>
      <c r="AG2498" s="293"/>
      <c r="AN2498" s="222"/>
      <c r="AO2498" s="222"/>
      <c r="AP2498" s="222"/>
      <c r="AQ2498" s="222"/>
      <c r="AR2498" s="222"/>
      <c r="AS2498" s="222"/>
      <c r="AT2498" s="222"/>
      <c r="AU2498" s="222"/>
    </row>
    <row r="2499" spans="27:47" ht="12.95" customHeight="1">
      <c r="AA2499" s="222"/>
      <c r="AB2499" s="222"/>
      <c r="AC2499" s="222"/>
      <c r="AD2499" s="222"/>
      <c r="AE2499" s="222"/>
      <c r="AF2499" s="292"/>
      <c r="AG2499" s="293"/>
      <c r="AN2499" s="222"/>
      <c r="AO2499" s="222"/>
      <c r="AP2499" s="222"/>
      <c r="AQ2499" s="222"/>
      <c r="AR2499" s="222"/>
      <c r="AS2499" s="222"/>
      <c r="AT2499" s="222"/>
      <c r="AU2499" s="222"/>
    </row>
    <row r="2500" spans="27:47" ht="12.95" customHeight="1">
      <c r="AA2500" s="222"/>
      <c r="AB2500" s="222"/>
      <c r="AC2500" s="222"/>
      <c r="AD2500" s="222"/>
      <c r="AE2500" s="222"/>
      <c r="AF2500" s="292"/>
      <c r="AG2500" s="293"/>
      <c r="AN2500" s="222"/>
      <c r="AO2500" s="222"/>
      <c r="AP2500" s="222"/>
      <c r="AQ2500" s="222"/>
      <c r="AR2500" s="222"/>
      <c r="AS2500" s="222"/>
      <c r="AT2500" s="222"/>
      <c r="AU2500" s="222"/>
    </row>
    <row r="2501" spans="27:47" ht="12.95" customHeight="1">
      <c r="AA2501" s="222"/>
      <c r="AB2501" s="222"/>
      <c r="AC2501" s="222"/>
      <c r="AD2501" s="222"/>
      <c r="AE2501" s="222"/>
      <c r="AF2501" s="292"/>
      <c r="AG2501" s="293"/>
      <c r="AN2501" s="222"/>
      <c r="AO2501" s="222"/>
      <c r="AP2501" s="222"/>
      <c r="AQ2501" s="222"/>
      <c r="AR2501" s="222"/>
      <c r="AS2501" s="222"/>
      <c r="AT2501" s="222"/>
      <c r="AU2501" s="222"/>
    </row>
    <row r="2502" spans="27:47" ht="12.95" customHeight="1">
      <c r="AA2502" s="222"/>
      <c r="AB2502" s="222"/>
      <c r="AC2502" s="222"/>
      <c r="AD2502" s="222"/>
      <c r="AE2502" s="222"/>
      <c r="AF2502" s="292"/>
      <c r="AG2502" s="293"/>
      <c r="AN2502" s="222"/>
      <c r="AO2502" s="222"/>
      <c r="AP2502" s="222"/>
      <c r="AQ2502" s="222"/>
      <c r="AR2502" s="222"/>
      <c r="AS2502" s="222"/>
      <c r="AT2502" s="222"/>
      <c r="AU2502" s="222"/>
    </row>
    <row r="2503" spans="27:47" ht="12.95" customHeight="1">
      <c r="AA2503" s="222"/>
      <c r="AB2503" s="222"/>
      <c r="AC2503" s="222"/>
      <c r="AD2503" s="222"/>
      <c r="AE2503" s="222"/>
      <c r="AF2503" s="292"/>
      <c r="AG2503" s="293"/>
      <c r="AN2503" s="222"/>
      <c r="AO2503" s="222"/>
      <c r="AP2503" s="222"/>
      <c r="AQ2503" s="222"/>
      <c r="AR2503" s="222"/>
      <c r="AS2503" s="222"/>
      <c r="AT2503" s="222"/>
      <c r="AU2503" s="222"/>
    </row>
    <row r="2504" spans="27:47" ht="12.95" customHeight="1">
      <c r="AA2504" s="222"/>
      <c r="AB2504" s="222"/>
      <c r="AC2504" s="222"/>
      <c r="AD2504" s="222"/>
      <c r="AE2504" s="222"/>
      <c r="AF2504" s="292"/>
      <c r="AG2504" s="293"/>
      <c r="AN2504" s="222"/>
      <c r="AO2504" s="222"/>
      <c r="AP2504" s="222"/>
      <c r="AQ2504" s="222"/>
      <c r="AR2504" s="222"/>
      <c r="AS2504" s="222"/>
      <c r="AT2504" s="222"/>
      <c r="AU2504" s="222"/>
    </row>
    <row r="2505" spans="27:47" ht="12.95" customHeight="1">
      <c r="AA2505" s="222"/>
      <c r="AB2505" s="222"/>
      <c r="AC2505" s="222"/>
      <c r="AD2505" s="222"/>
      <c r="AE2505" s="222"/>
      <c r="AF2505" s="292"/>
      <c r="AG2505" s="293"/>
      <c r="AN2505" s="222"/>
      <c r="AO2505" s="222"/>
      <c r="AP2505" s="222"/>
      <c r="AQ2505" s="222"/>
      <c r="AR2505" s="222"/>
      <c r="AS2505" s="222"/>
      <c r="AT2505" s="222"/>
      <c r="AU2505" s="222"/>
    </row>
    <row r="2506" spans="27:47" ht="12.95" customHeight="1">
      <c r="AA2506" s="222"/>
      <c r="AB2506" s="222"/>
      <c r="AC2506" s="222"/>
      <c r="AD2506" s="222"/>
      <c r="AE2506" s="222"/>
      <c r="AF2506" s="292"/>
      <c r="AG2506" s="293"/>
      <c r="AN2506" s="222"/>
      <c r="AO2506" s="222"/>
      <c r="AP2506" s="222"/>
      <c r="AQ2506" s="222"/>
      <c r="AR2506" s="222"/>
      <c r="AS2506" s="222"/>
      <c r="AT2506" s="222"/>
      <c r="AU2506" s="222"/>
    </row>
    <row r="2507" spans="27:47" ht="12.95" customHeight="1">
      <c r="AA2507" s="222"/>
      <c r="AB2507" s="222"/>
      <c r="AC2507" s="222"/>
      <c r="AD2507" s="222"/>
      <c r="AE2507" s="222"/>
      <c r="AF2507" s="292"/>
      <c r="AG2507" s="293"/>
      <c r="AN2507" s="222"/>
      <c r="AO2507" s="222"/>
      <c r="AP2507" s="222"/>
      <c r="AQ2507" s="222"/>
      <c r="AR2507" s="222"/>
      <c r="AS2507" s="222"/>
      <c r="AT2507" s="222"/>
      <c r="AU2507" s="222"/>
    </row>
    <row r="2508" spans="27:47" ht="12.95" customHeight="1">
      <c r="AA2508" s="222"/>
      <c r="AB2508" s="222"/>
      <c r="AC2508" s="222"/>
      <c r="AD2508" s="222"/>
      <c r="AE2508" s="222"/>
      <c r="AF2508" s="292"/>
      <c r="AG2508" s="293"/>
      <c r="AN2508" s="222"/>
      <c r="AO2508" s="222"/>
      <c r="AP2508" s="222"/>
      <c r="AQ2508" s="222"/>
      <c r="AR2508" s="222"/>
      <c r="AS2508" s="222"/>
      <c r="AT2508" s="222"/>
      <c r="AU2508" s="222"/>
    </row>
    <row r="2509" spans="27:47" ht="12.95" customHeight="1">
      <c r="AA2509" s="222"/>
      <c r="AB2509" s="222"/>
      <c r="AC2509" s="222"/>
      <c r="AD2509" s="222"/>
      <c r="AE2509" s="222"/>
      <c r="AF2509" s="292"/>
      <c r="AG2509" s="293"/>
      <c r="AN2509" s="222"/>
      <c r="AO2509" s="222"/>
      <c r="AP2509" s="222"/>
      <c r="AQ2509" s="222"/>
      <c r="AR2509" s="222"/>
      <c r="AS2509" s="222"/>
      <c r="AT2509" s="222"/>
      <c r="AU2509" s="222"/>
    </row>
    <row r="2510" spans="27:47" ht="12.95" customHeight="1">
      <c r="AA2510" s="222"/>
      <c r="AB2510" s="222"/>
      <c r="AC2510" s="222"/>
      <c r="AD2510" s="222"/>
      <c r="AE2510" s="222"/>
      <c r="AF2510" s="292"/>
      <c r="AG2510" s="293"/>
      <c r="AN2510" s="222"/>
      <c r="AO2510" s="222"/>
      <c r="AP2510" s="222"/>
      <c r="AQ2510" s="222"/>
      <c r="AR2510" s="222"/>
      <c r="AS2510" s="222"/>
      <c r="AT2510" s="222"/>
      <c r="AU2510" s="222"/>
    </row>
    <row r="2511" spans="27:47" ht="12.95" customHeight="1">
      <c r="AA2511" s="222"/>
      <c r="AB2511" s="222"/>
      <c r="AC2511" s="222"/>
      <c r="AD2511" s="222"/>
      <c r="AE2511" s="222"/>
      <c r="AF2511" s="292"/>
      <c r="AG2511" s="293"/>
      <c r="AN2511" s="222"/>
      <c r="AO2511" s="222"/>
      <c r="AP2511" s="222"/>
      <c r="AQ2511" s="222"/>
      <c r="AR2511" s="222"/>
      <c r="AS2511" s="222"/>
      <c r="AT2511" s="222"/>
      <c r="AU2511" s="222"/>
    </row>
    <row r="2512" spans="27:47" ht="12.95" customHeight="1">
      <c r="AA2512" s="222"/>
      <c r="AB2512" s="222"/>
      <c r="AC2512" s="222"/>
      <c r="AD2512" s="222"/>
      <c r="AE2512" s="222"/>
      <c r="AF2512" s="292"/>
      <c r="AG2512" s="293"/>
      <c r="AN2512" s="222"/>
      <c r="AO2512" s="222"/>
      <c r="AP2512" s="222"/>
      <c r="AQ2512" s="222"/>
      <c r="AR2512" s="222"/>
      <c r="AS2512" s="222"/>
      <c r="AT2512" s="222"/>
      <c r="AU2512" s="222"/>
    </row>
    <row r="2513" spans="27:47" ht="12.95" customHeight="1">
      <c r="AA2513" s="222"/>
      <c r="AB2513" s="222"/>
      <c r="AC2513" s="222"/>
      <c r="AD2513" s="222"/>
      <c r="AE2513" s="222"/>
      <c r="AF2513" s="292"/>
      <c r="AG2513" s="293"/>
      <c r="AN2513" s="222"/>
      <c r="AO2513" s="222"/>
      <c r="AP2513" s="222"/>
      <c r="AQ2513" s="222"/>
      <c r="AR2513" s="222"/>
      <c r="AS2513" s="222"/>
      <c r="AT2513" s="222"/>
      <c r="AU2513" s="222"/>
    </row>
    <row r="2514" spans="27:47" ht="12.95" customHeight="1">
      <c r="AA2514" s="222"/>
      <c r="AB2514" s="222"/>
      <c r="AC2514" s="222"/>
      <c r="AD2514" s="222"/>
      <c r="AE2514" s="222"/>
      <c r="AF2514" s="292"/>
      <c r="AG2514" s="293"/>
      <c r="AN2514" s="222"/>
      <c r="AO2514" s="222"/>
      <c r="AP2514" s="222"/>
      <c r="AQ2514" s="222"/>
      <c r="AR2514" s="222"/>
      <c r="AS2514" s="222"/>
      <c r="AT2514" s="222"/>
      <c r="AU2514" s="222"/>
    </row>
    <row r="2515" spans="27:47" ht="12.95" customHeight="1">
      <c r="AA2515" s="222"/>
      <c r="AB2515" s="222"/>
      <c r="AC2515" s="222"/>
      <c r="AD2515" s="222"/>
      <c r="AE2515" s="222"/>
      <c r="AF2515" s="292"/>
      <c r="AG2515" s="293"/>
      <c r="AN2515" s="222"/>
      <c r="AO2515" s="222"/>
      <c r="AP2515" s="222"/>
      <c r="AQ2515" s="222"/>
      <c r="AR2515" s="222"/>
      <c r="AS2515" s="222"/>
      <c r="AT2515" s="222"/>
      <c r="AU2515" s="222"/>
    </row>
    <row r="2516" spans="27:47" ht="12.95" customHeight="1">
      <c r="AA2516" s="222"/>
      <c r="AB2516" s="222"/>
      <c r="AC2516" s="222"/>
      <c r="AD2516" s="222"/>
      <c r="AE2516" s="222"/>
      <c r="AF2516" s="292"/>
      <c r="AG2516" s="293"/>
      <c r="AN2516" s="222"/>
      <c r="AO2516" s="222"/>
      <c r="AP2516" s="222"/>
      <c r="AQ2516" s="222"/>
      <c r="AR2516" s="222"/>
      <c r="AS2516" s="222"/>
      <c r="AT2516" s="222"/>
      <c r="AU2516" s="222"/>
    </row>
    <row r="2517" spans="27:47" ht="12.95" customHeight="1">
      <c r="AA2517" s="222"/>
      <c r="AB2517" s="222"/>
      <c r="AC2517" s="222"/>
      <c r="AD2517" s="222"/>
      <c r="AE2517" s="222"/>
      <c r="AF2517" s="292"/>
      <c r="AG2517" s="293"/>
      <c r="AN2517" s="222"/>
      <c r="AO2517" s="222"/>
      <c r="AP2517" s="222"/>
      <c r="AQ2517" s="222"/>
      <c r="AR2517" s="222"/>
      <c r="AS2517" s="222"/>
      <c r="AT2517" s="222"/>
      <c r="AU2517" s="222"/>
    </row>
    <row r="2518" spans="27:47" ht="12.95" customHeight="1">
      <c r="AA2518" s="222"/>
      <c r="AB2518" s="222"/>
      <c r="AC2518" s="222"/>
      <c r="AD2518" s="222"/>
      <c r="AE2518" s="222"/>
      <c r="AF2518" s="292"/>
      <c r="AG2518" s="293"/>
      <c r="AN2518" s="222"/>
      <c r="AO2518" s="222"/>
      <c r="AP2518" s="222"/>
      <c r="AQ2518" s="222"/>
      <c r="AR2518" s="222"/>
      <c r="AS2518" s="222"/>
      <c r="AT2518" s="222"/>
      <c r="AU2518" s="222"/>
    </row>
    <row r="2519" spans="27:47" ht="12.95" customHeight="1">
      <c r="AA2519" s="222"/>
      <c r="AB2519" s="222"/>
      <c r="AC2519" s="222"/>
      <c r="AD2519" s="222"/>
      <c r="AE2519" s="222"/>
      <c r="AF2519" s="292"/>
      <c r="AG2519" s="293"/>
      <c r="AN2519" s="222"/>
      <c r="AO2519" s="222"/>
      <c r="AP2519" s="222"/>
      <c r="AQ2519" s="222"/>
      <c r="AR2519" s="222"/>
      <c r="AS2519" s="222"/>
      <c r="AT2519" s="222"/>
      <c r="AU2519" s="222"/>
    </row>
    <row r="2520" spans="27:47" ht="12.95" customHeight="1">
      <c r="AA2520" s="222"/>
      <c r="AB2520" s="222"/>
      <c r="AC2520" s="222"/>
      <c r="AD2520" s="222"/>
      <c r="AE2520" s="222"/>
      <c r="AF2520" s="292"/>
      <c r="AG2520" s="293"/>
      <c r="AN2520" s="222"/>
      <c r="AO2520" s="222"/>
      <c r="AP2520" s="222"/>
      <c r="AQ2520" s="222"/>
      <c r="AR2520" s="222"/>
      <c r="AS2520" s="222"/>
      <c r="AT2520" s="222"/>
      <c r="AU2520" s="222"/>
    </row>
    <row r="2521" spans="27:47" ht="12.95" customHeight="1">
      <c r="AA2521" s="222"/>
      <c r="AB2521" s="222"/>
      <c r="AC2521" s="222"/>
      <c r="AD2521" s="222"/>
      <c r="AE2521" s="222"/>
      <c r="AF2521" s="292"/>
      <c r="AG2521" s="293"/>
      <c r="AN2521" s="222"/>
      <c r="AO2521" s="222"/>
      <c r="AP2521" s="222"/>
      <c r="AQ2521" s="222"/>
      <c r="AR2521" s="222"/>
      <c r="AS2521" s="222"/>
      <c r="AT2521" s="222"/>
      <c r="AU2521" s="222"/>
    </row>
    <row r="2522" spans="27:47" ht="12.95" customHeight="1">
      <c r="AA2522" s="222"/>
      <c r="AB2522" s="222"/>
      <c r="AC2522" s="222"/>
      <c r="AD2522" s="222"/>
      <c r="AE2522" s="222"/>
      <c r="AF2522" s="292"/>
      <c r="AG2522" s="293"/>
      <c r="AN2522" s="222"/>
      <c r="AO2522" s="222"/>
      <c r="AP2522" s="222"/>
      <c r="AQ2522" s="222"/>
      <c r="AR2522" s="222"/>
      <c r="AS2522" s="222"/>
      <c r="AT2522" s="222"/>
      <c r="AU2522" s="222"/>
    </row>
    <row r="2523" spans="27:47" ht="12.95" customHeight="1">
      <c r="AA2523" s="222"/>
      <c r="AB2523" s="222"/>
      <c r="AC2523" s="222"/>
      <c r="AD2523" s="222"/>
      <c r="AE2523" s="222"/>
      <c r="AF2523" s="292"/>
      <c r="AG2523" s="293"/>
      <c r="AN2523" s="222"/>
      <c r="AO2523" s="222"/>
      <c r="AP2523" s="222"/>
      <c r="AQ2523" s="222"/>
      <c r="AR2523" s="222"/>
      <c r="AS2523" s="222"/>
      <c r="AT2523" s="222"/>
      <c r="AU2523" s="222"/>
    </row>
    <row r="2524" spans="27:47" ht="12.95" customHeight="1">
      <c r="AA2524" s="222"/>
      <c r="AB2524" s="222"/>
      <c r="AC2524" s="222"/>
      <c r="AD2524" s="222"/>
      <c r="AE2524" s="222"/>
      <c r="AF2524" s="292"/>
      <c r="AG2524" s="293"/>
      <c r="AN2524" s="222"/>
      <c r="AO2524" s="222"/>
      <c r="AP2524" s="222"/>
      <c r="AQ2524" s="222"/>
      <c r="AR2524" s="222"/>
      <c r="AS2524" s="222"/>
      <c r="AT2524" s="222"/>
      <c r="AU2524" s="222"/>
    </row>
    <row r="2525" spans="27:47" ht="12.95" customHeight="1">
      <c r="AA2525" s="222"/>
      <c r="AB2525" s="222"/>
      <c r="AC2525" s="222"/>
      <c r="AD2525" s="222"/>
      <c r="AE2525" s="222"/>
      <c r="AF2525" s="292"/>
      <c r="AG2525" s="293"/>
      <c r="AN2525" s="222"/>
      <c r="AO2525" s="222"/>
      <c r="AP2525" s="222"/>
      <c r="AQ2525" s="222"/>
      <c r="AR2525" s="222"/>
      <c r="AS2525" s="222"/>
      <c r="AT2525" s="222"/>
      <c r="AU2525" s="222"/>
    </row>
    <row r="2526" spans="27:47" ht="12.95" customHeight="1">
      <c r="AA2526" s="222"/>
      <c r="AB2526" s="222"/>
      <c r="AC2526" s="222"/>
      <c r="AD2526" s="222"/>
      <c r="AE2526" s="222"/>
      <c r="AF2526" s="292"/>
      <c r="AG2526" s="293"/>
      <c r="AN2526" s="222"/>
      <c r="AO2526" s="222"/>
      <c r="AP2526" s="222"/>
      <c r="AQ2526" s="222"/>
      <c r="AR2526" s="222"/>
      <c r="AS2526" s="222"/>
      <c r="AT2526" s="222"/>
      <c r="AU2526" s="222"/>
    </row>
    <row r="2527" spans="27:47" ht="12.95" customHeight="1">
      <c r="AA2527" s="222"/>
      <c r="AB2527" s="222"/>
      <c r="AC2527" s="222"/>
      <c r="AD2527" s="222"/>
      <c r="AE2527" s="222"/>
      <c r="AF2527" s="292"/>
      <c r="AG2527" s="293"/>
      <c r="AN2527" s="222"/>
      <c r="AO2527" s="222"/>
      <c r="AP2527" s="222"/>
      <c r="AQ2527" s="222"/>
      <c r="AR2527" s="222"/>
      <c r="AS2527" s="222"/>
      <c r="AT2527" s="222"/>
      <c r="AU2527" s="222"/>
    </row>
    <row r="2528" spans="27:47" ht="12.95" customHeight="1">
      <c r="AA2528" s="222"/>
      <c r="AB2528" s="222"/>
      <c r="AC2528" s="222"/>
      <c r="AD2528" s="222"/>
      <c r="AE2528" s="222"/>
      <c r="AF2528" s="292"/>
      <c r="AG2528" s="293"/>
      <c r="AN2528" s="222"/>
      <c r="AO2528" s="222"/>
      <c r="AP2528" s="222"/>
      <c r="AQ2528" s="222"/>
      <c r="AR2528" s="222"/>
      <c r="AS2528" s="222"/>
      <c r="AT2528" s="222"/>
      <c r="AU2528" s="222"/>
    </row>
    <row r="2529" spans="27:47" ht="12.95" customHeight="1">
      <c r="AA2529" s="222"/>
      <c r="AB2529" s="222"/>
      <c r="AC2529" s="222"/>
      <c r="AD2529" s="222"/>
      <c r="AE2529" s="222"/>
      <c r="AF2529" s="292"/>
      <c r="AG2529" s="293"/>
      <c r="AN2529" s="222"/>
      <c r="AO2529" s="222"/>
      <c r="AP2529" s="222"/>
      <c r="AQ2529" s="222"/>
      <c r="AR2529" s="222"/>
      <c r="AS2529" s="222"/>
      <c r="AT2529" s="222"/>
      <c r="AU2529" s="222"/>
    </row>
  </sheetData>
  <protectedRanges>
    <protectedRange sqref="A166:D167 A168" name="Range1"/>
  </protectedRanges>
  <phoneticPr fontId="8" type="noConversion"/>
  <hyperlinks>
    <hyperlink ref="H3242" r:id="rId1" display="http://vsolj.cetus-net.org/bulletin.html" xr:uid="{00000000-0004-0000-0000-000000000000}"/>
    <hyperlink ref="L64735" r:id="rId2" display="http://vsolj.cetus-net.org/bulletin.html" xr:uid="{00000000-0004-0000-0000-000001000000}"/>
    <hyperlink ref="L64728" r:id="rId3" display="http://vsolj.cetus-net.org/bulletin.html" xr:uid="{00000000-0004-0000-0000-000002000000}"/>
    <hyperlink ref="AT2225" r:id="rId4" display="http://cdsbib.u-strasbg.fr/cgi-bin/cdsbib?1990RMxAA..21..381G" xr:uid="{00000000-0004-0000-0000-000003000000}"/>
    <hyperlink ref="AT2228" r:id="rId5" display="http://cdsbib.u-strasbg.fr/cgi-bin/cdsbib?1990RMxAA..21..381G" xr:uid="{00000000-0004-0000-0000-000004000000}"/>
    <hyperlink ref="AT2226" r:id="rId6" display="http://cdsbib.u-strasbg.fr/cgi-bin/cdsbib?1990RMxAA..21..381G" xr:uid="{00000000-0004-0000-0000-000005000000}"/>
    <hyperlink ref="AT2204" r:id="rId7" display="http://cdsbib.u-strasbg.fr/cgi-bin/cdsbib?1990RMxAA..21..381G" xr:uid="{00000000-0004-0000-0000-000006000000}"/>
    <hyperlink ref="M64735" r:id="rId8" display="http://vsolj.cetus-net.org/bulletin.html" xr:uid="{00000000-0004-0000-0000-000007000000}"/>
    <hyperlink ref="AU2338" r:id="rId9" display="http://cdsbib.u-strasbg.fr/cgi-bin/cdsbib?1990RMxAA..21..381G" xr:uid="{00000000-0004-0000-0000-000008000000}"/>
    <hyperlink ref="AU607" r:id="rId10" display="http://cdsbib.u-strasbg.fr/cgi-bin/cdsbib?1990RMxAA..21..381G" xr:uid="{00000000-0004-0000-0000-000009000000}"/>
    <hyperlink ref="AU2339" r:id="rId11" display="http://cdsbib.u-strasbg.fr/cgi-bin/cdsbib?1990RMxAA..21..381G" xr:uid="{00000000-0004-0000-0000-00000A000000}"/>
    <hyperlink ref="L64732" r:id="rId12" display="https://www.aavso.org/ejaavso" xr:uid="{00000000-0004-0000-0000-00000B000000}"/>
    <hyperlink ref="H64888" r:id="rId13" display="http://vsolj.cetus-net.org/bulletin.html" xr:uid="{00000000-0004-0000-0000-00000C000000}"/>
    <hyperlink ref="H64881" r:id="rId14" display="https://www.aavso.org/ejaavso" xr:uid="{00000000-0004-0000-0000-00000D000000}"/>
    <hyperlink ref="AP1739" r:id="rId15" display="http://cdsbib.u-strasbg.fr/cgi-bin/cdsbib?1990RMxAA..21..381G" xr:uid="{00000000-0004-0000-0000-00000E000000}"/>
    <hyperlink ref="AP1736" r:id="rId16" display="http://cdsbib.u-strasbg.fr/cgi-bin/cdsbib?1990RMxAA..21..381G" xr:uid="{00000000-0004-0000-0000-00000F000000}"/>
    <hyperlink ref="AP1738" r:id="rId17" display="http://cdsbib.u-strasbg.fr/cgi-bin/cdsbib?1990RMxAA..21..381G" xr:uid="{00000000-0004-0000-0000-000010000000}"/>
    <hyperlink ref="AP1714" r:id="rId18" display="http://cdsbib.u-strasbg.fr/cgi-bin/cdsbib?1990RMxAA..21..381G" xr:uid="{00000000-0004-0000-0000-000011000000}"/>
    <hyperlink ref="I64888" r:id="rId19" display="http://vsolj.cetus-net.org/bulletin.html" xr:uid="{00000000-0004-0000-0000-000012000000}"/>
    <hyperlink ref="AQ1875" r:id="rId20" display="http://cdsbib.u-strasbg.fr/cgi-bin/cdsbib?1990RMxAA..21..381G" xr:uid="{00000000-0004-0000-0000-000013000000}"/>
    <hyperlink ref="AQ3519" r:id="rId21" display="http://cdsbib.u-strasbg.fr/cgi-bin/cdsbib?1990RMxAA..21..381G" xr:uid="{00000000-0004-0000-0000-000014000000}"/>
    <hyperlink ref="AQ1876" r:id="rId22" display="http://cdsbib.u-strasbg.fr/cgi-bin/cdsbib?1990RMxAA..21..381G" xr:uid="{00000000-0004-0000-0000-000015000000}"/>
    <hyperlink ref="H64885" r:id="rId23" display="https://www.aavso.org/ejaavso" xr:uid="{00000000-0004-0000-0000-000016000000}"/>
    <hyperlink ref="H2726" r:id="rId24" display="http://vsolj.cetus-net.org/bulletin.html" xr:uid="{00000000-0004-0000-0000-000017000000}"/>
    <hyperlink ref="AP5964" r:id="rId25" display="http://cdsbib.u-strasbg.fr/cgi-bin/cdsbib?1990RMxAA..21..381G" xr:uid="{00000000-0004-0000-0000-000018000000}"/>
    <hyperlink ref="AP5967" r:id="rId26" display="http://cdsbib.u-strasbg.fr/cgi-bin/cdsbib?1990RMxAA..21..381G" xr:uid="{00000000-0004-0000-0000-000019000000}"/>
    <hyperlink ref="AP5965" r:id="rId27" display="http://cdsbib.u-strasbg.fr/cgi-bin/cdsbib?1990RMxAA..21..381G" xr:uid="{00000000-0004-0000-0000-00001A000000}"/>
    <hyperlink ref="AP5943" r:id="rId28" display="http://cdsbib.u-strasbg.fr/cgi-bin/cdsbib?1990RMxAA..21..381G" xr:uid="{00000000-0004-0000-0000-00001B000000}"/>
    <hyperlink ref="I2726" r:id="rId29" display="http://vsolj.cetus-net.org/bulletin.html" xr:uid="{00000000-0004-0000-0000-00001C000000}"/>
    <hyperlink ref="AQ6077" r:id="rId30" display="http://cdsbib.u-strasbg.fr/cgi-bin/cdsbib?1990RMxAA..21..381G" xr:uid="{00000000-0004-0000-0000-00001D000000}"/>
    <hyperlink ref="AQ629" r:id="rId31" display="http://cdsbib.u-strasbg.fr/cgi-bin/cdsbib?1990RMxAA..21..381G" xr:uid="{00000000-0004-0000-0000-00001E000000}"/>
    <hyperlink ref="AQ6078" r:id="rId32" display="http://cdsbib.u-strasbg.fr/cgi-bin/cdsbib?1990RMxAA..21..381G" xr:uid="{00000000-0004-0000-00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BF9D9-468D-44D0-8E3B-F24A628F7B33}">
  <sheetPr>
    <tabColor indexed="1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S2531"/>
  <sheetViews>
    <sheetView topLeftCell="A83" workbookViewId="0">
      <selection activeCell="Q39" sqref="Q39:Q163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3" customWidth="1"/>
    <col min="20" max="20" width="10.28515625" customWidth="1"/>
    <col min="21" max="21" width="10.28515625" style="78" customWidth="1"/>
    <col min="22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174</v>
      </c>
      <c r="B1" s="79"/>
      <c r="C1" s="80"/>
      <c r="E1" s="82" t="s">
        <v>171</v>
      </c>
      <c r="V1" s="4" t="s">
        <v>14</v>
      </c>
      <c r="W1" s="6" t="s">
        <v>25</v>
      </c>
      <c r="AA1" s="135" t="s">
        <v>432</v>
      </c>
      <c r="AB1" s="136"/>
      <c r="AC1" s="136" t="s">
        <v>433</v>
      </c>
      <c r="AD1" s="136" t="s">
        <v>434</v>
      </c>
      <c r="AE1" s="20"/>
      <c r="AH1" t="s">
        <v>491</v>
      </c>
      <c r="AI1" s="3" t="s">
        <v>493</v>
      </c>
      <c r="AJ1" t="s">
        <v>495</v>
      </c>
      <c r="AM1" s="137"/>
      <c r="AW1" s="138" t="s">
        <v>14</v>
      </c>
      <c r="AX1" s="139" t="s">
        <v>435</v>
      </c>
      <c r="AY1" s="6" t="s">
        <v>436</v>
      </c>
      <c r="AZ1" s="140" t="s">
        <v>437</v>
      </c>
      <c r="BA1" s="141" t="s">
        <v>438</v>
      </c>
      <c r="BB1" s="140" t="s">
        <v>439</v>
      </c>
      <c r="BC1" s="141" t="s">
        <v>440</v>
      </c>
      <c r="BD1" s="140" t="s">
        <v>441</v>
      </c>
      <c r="BE1" s="142" t="s">
        <v>442</v>
      </c>
      <c r="BF1" s="141" t="s">
        <v>443</v>
      </c>
      <c r="BG1" s="140" t="s">
        <v>444</v>
      </c>
      <c r="BH1" s="142" t="s">
        <v>445</v>
      </c>
      <c r="BI1" s="141" t="s">
        <v>446</v>
      </c>
      <c r="BJ1" s="140" t="s">
        <v>447</v>
      </c>
      <c r="BK1" s="142" t="s">
        <v>448</v>
      </c>
      <c r="BL1" s="141" t="s">
        <v>88</v>
      </c>
    </row>
    <row r="2" spans="1:64" ht="16.5" thickBot="1">
      <c r="A2" t="s">
        <v>28</v>
      </c>
      <c r="B2" s="81" t="s">
        <v>140</v>
      </c>
      <c r="E2" s="82" t="s">
        <v>142</v>
      </c>
      <c r="V2" s="24">
        <v>0</v>
      </c>
      <c r="W2" s="24">
        <f t="shared" ref="W2:W15" si="0">+D$11+D$12*V2+D$13*V2^2</f>
        <v>2.2336878900013232E-2</v>
      </c>
      <c r="AA2" s="143" t="s">
        <v>449</v>
      </c>
      <c r="AB2" s="144">
        <f>C7</f>
        <v>53057.963199999998</v>
      </c>
      <c r="AC2" s="145" t="s">
        <v>450</v>
      </c>
      <c r="AD2" s="144">
        <f>C8</f>
        <v>0.366352923</v>
      </c>
      <c r="AE2" s="146" t="s">
        <v>451</v>
      </c>
      <c r="AH2" s="137" t="s">
        <v>492</v>
      </c>
      <c r="AI2" s="3" t="s">
        <v>494</v>
      </c>
      <c r="AJ2" s="3" t="s">
        <v>494</v>
      </c>
      <c r="AL2" s="3"/>
      <c r="AW2">
        <v>-15000</v>
      </c>
      <c r="AX2">
        <f t="shared" ref="AX2:AX65" si="1">AB$3+AB$4*AW2+AB$5*AW2^2+AZ2</f>
        <v>-5.615189765260039E-3</v>
      </c>
      <c r="AY2">
        <f t="shared" ref="AY2:AY65" si="2">AB$3+AB$4*AW2+AB$5*AW2^2</f>
        <v>-3.509445396465298E-3</v>
      </c>
      <c r="AZ2" s="24">
        <f t="shared" ref="AZ2:AZ65" si="3">$AB$6*($AB$11/BA2*BB2+$AB$12)</f>
        <v>-2.1057443687947405E-3</v>
      </c>
      <c r="BA2">
        <f t="shared" ref="BA2:BA65" si="4">1+$AB$7*COS(BC2)</f>
        <v>0.77732794075840661</v>
      </c>
      <c r="BB2">
        <f t="shared" ref="BB2:BB65" si="5">SIN(BC2+RADIANS($AB$9))</f>
        <v>-0.29321429256413362</v>
      </c>
      <c r="BC2">
        <f t="shared" ref="BC2:BC65" si="6">2*ATAN(BD2)</f>
        <v>-2.4133374150356057</v>
      </c>
      <c r="BD2">
        <f t="shared" ref="BD2:BD65" si="7">SQRT((1+$AB$7)/(1-$AB$7))*TAN(BE2/2)</f>
        <v>-2.6238274154310806</v>
      </c>
      <c r="BE2">
        <f t="shared" ref="BE2:BK17" si="8">$BL2+$AB$7*SIN(BF2)</f>
        <v>16.664550838795535</v>
      </c>
      <c r="BF2">
        <f t="shared" si="8"/>
        <v>16.66455700295904</v>
      </c>
      <c r="BG2">
        <f t="shared" si="8"/>
        <v>16.664521153854093</v>
      </c>
      <c r="BH2">
        <f t="shared" si="8"/>
        <v>16.664729668063529</v>
      </c>
      <c r="BI2">
        <f t="shared" si="8"/>
        <v>16.663517719588736</v>
      </c>
      <c r="BJ2">
        <f t="shared" si="8"/>
        <v>16.670591351653155</v>
      </c>
      <c r="BK2">
        <f t="shared" si="8"/>
        <v>16.630253640238468</v>
      </c>
      <c r="BL2">
        <f t="shared" ref="BL2:BL65" si="9">RADIANS($AB$9)+$AB$18*(AW2-AB$15)</f>
        <v>16.908375092896701</v>
      </c>
    </row>
    <row r="3" spans="1:64" ht="13.5" thickBot="1">
      <c r="E3" s="82" t="s">
        <v>143</v>
      </c>
      <c r="V3" s="24">
        <v>1000</v>
      </c>
      <c r="W3" s="24">
        <f t="shared" si="0"/>
        <v>2.6022024000424377E-2</v>
      </c>
      <c r="Z3">
        <v>0.03</v>
      </c>
      <c r="AA3" s="147" t="s">
        <v>452</v>
      </c>
      <c r="AB3" s="174">
        <f>AC3*AD3</f>
        <v>2.2336878900013232E-2</v>
      </c>
      <c r="AC3" s="150">
        <v>2.2336878900013231</v>
      </c>
      <c r="AD3">
        <v>0.01</v>
      </c>
      <c r="AE3" s="149"/>
      <c r="AF3" s="150">
        <v>2.2336878900013231</v>
      </c>
      <c r="AG3" s="148">
        <v>2.2449208183798222</v>
      </c>
      <c r="AH3" s="148">
        <v>2.2677424730343261</v>
      </c>
      <c r="AI3" s="148">
        <v>2.654243825659766</v>
      </c>
      <c r="AJ3" s="148">
        <v>2.2708790950515838</v>
      </c>
      <c r="AK3" s="148">
        <v>1.9695681903815261</v>
      </c>
      <c r="AL3" s="148">
        <v>2.1242087720970746</v>
      </c>
      <c r="AM3" s="148"/>
      <c r="AO3">
        <f>STDEV(AF3:AN3)*AD3</f>
        <v>2.0772092278353587E-3</v>
      </c>
      <c r="AW3">
        <v>-14750</v>
      </c>
      <c r="AX3">
        <f t="shared" si="1"/>
        <v>-4.0907078956684594E-3</v>
      </c>
      <c r="AY3">
        <f t="shared" si="2"/>
        <v>-3.5308661062040947E-3</v>
      </c>
      <c r="AZ3" s="24">
        <f t="shared" si="3"/>
        <v>-5.5984178946436502E-4</v>
      </c>
      <c r="BA3">
        <f t="shared" si="4"/>
        <v>0.78837604026572028</v>
      </c>
      <c r="BB3">
        <f t="shared" si="5"/>
        <v>-0.24115911762349629</v>
      </c>
      <c r="BC3">
        <f t="shared" si="6"/>
        <v>-2.3593102790661056</v>
      </c>
      <c r="BD3">
        <f t="shared" si="7"/>
        <v>-2.4248917010815347</v>
      </c>
      <c r="BE3">
        <f t="shared" si="8"/>
        <v>16.730426424758036</v>
      </c>
      <c r="BF3">
        <f t="shared" si="8"/>
        <v>16.730429750146758</v>
      </c>
      <c r="BG3">
        <f t="shared" si="8"/>
        <v>16.730408368195405</v>
      </c>
      <c r="BH3">
        <f t="shared" si="8"/>
        <v>16.730545865294825</v>
      </c>
      <c r="BI3">
        <f t="shared" si="8"/>
        <v>16.729662226908033</v>
      </c>
      <c r="BJ3">
        <f t="shared" si="8"/>
        <v>16.735363505758173</v>
      </c>
      <c r="BK3">
        <f t="shared" si="8"/>
        <v>16.699464112978397</v>
      </c>
      <c r="BL3">
        <f t="shared" si="9"/>
        <v>16.985040042685348</v>
      </c>
    </row>
    <row r="4" spans="1:64" ht="14.25" thickTop="1" thickBot="1">
      <c r="A4" s="5" t="s">
        <v>5</v>
      </c>
      <c r="C4" s="68" t="s">
        <v>141</v>
      </c>
      <c r="D4" s="69" t="s">
        <v>141</v>
      </c>
      <c r="E4" s="82" t="s">
        <v>168</v>
      </c>
      <c r="V4" s="24">
        <v>2000</v>
      </c>
      <c r="W4" s="24">
        <f t="shared" si="0"/>
        <v>2.995242620258292E-2</v>
      </c>
      <c r="Z4">
        <v>-2.5000000000000002E-6</v>
      </c>
      <c r="AA4" s="151" t="s">
        <v>453</v>
      </c>
      <c r="AB4" s="173">
        <f t="shared" ref="AB4:AB10" si="10">AC4*AD4</f>
        <v>3.5625165495374403E-6</v>
      </c>
      <c r="AC4" s="153">
        <v>3.5625165495374405</v>
      </c>
      <c r="AD4" s="70">
        <v>9.9999999999999995E-7</v>
      </c>
      <c r="AE4" s="149"/>
      <c r="AF4" s="153">
        <v>3.5625165495374405</v>
      </c>
      <c r="AG4" s="152">
        <v>3.5721836898345121</v>
      </c>
      <c r="AH4" s="152">
        <v>3.5678826607782952</v>
      </c>
      <c r="AI4" s="152">
        <v>2.7969517433238225</v>
      </c>
      <c r="AJ4" s="152">
        <v>3.5875705435133498</v>
      </c>
      <c r="AK4" s="152">
        <v>3.3213922781843084</v>
      </c>
      <c r="AL4" s="152">
        <v>3.4897243527556223</v>
      </c>
      <c r="AM4" s="152"/>
      <c r="AO4">
        <f t="shared" ref="AO4:AO10" si="11">STDEV(AF4:AN4)*AD4</f>
        <v>2.8750210545841467E-7</v>
      </c>
      <c r="AW4">
        <v>-14500</v>
      </c>
      <c r="AX4">
        <f t="shared" si="1"/>
        <v>-2.525683020349309E-3</v>
      </c>
      <c r="AY4">
        <f t="shared" si="2"/>
        <v>-3.5369582470836866E-3</v>
      </c>
      <c r="AZ4" s="24">
        <f t="shared" si="3"/>
        <v>1.0112752267343774E-3</v>
      </c>
      <c r="BA4">
        <f t="shared" si="4"/>
        <v>0.80039697825829403</v>
      </c>
      <c r="BB4">
        <f t="shared" si="5"/>
        <v>-0.18682537087474393</v>
      </c>
      <c r="BC4">
        <f t="shared" si="6"/>
        <v>-2.303679857382777</v>
      </c>
      <c r="BD4">
        <f t="shared" si="7"/>
        <v>-2.2455691321025988</v>
      </c>
      <c r="BE4">
        <f t="shared" si="8"/>
        <v>16.797272123137201</v>
      </c>
      <c r="BF4">
        <f t="shared" si="8"/>
        <v>16.797273700376021</v>
      </c>
      <c r="BG4">
        <f t="shared" si="8"/>
        <v>16.7972622850004</v>
      </c>
      <c r="BH4">
        <f t="shared" si="8"/>
        <v>16.797344910205442</v>
      </c>
      <c r="BI4">
        <f t="shared" si="8"/>
        <v>16.796747158437284</v>
      </c>
      <c r="BJ4">
        <f t="shared" si="8"/>
        <v>16.801087135660499</v>
      </c>
      <c r="BK4">
        <f t="shared" si="8"/>
        <v>16.770352240448616</v>
      </c>
      <c r="BL4">
        <f t="shared" si="9"/>
        <v>17.061704992473999</v>
      </c>
    </row>
    <row r="5" spans="1:64" ht="13.5" thickTop="1">
      <c r="A5" s="29" t="s">
        <v>38</v>
      </c>
      <c r="B5" s="30"/>
      <c r="C5" s="31">
        <v>8</v>
      </c>
      <c r="D5" s="30" t="s">
        <v>39</v>
      </c>
      <c r="V5" s="24">
        <v>3000</v>
      </c>
      <c r="W5" s="24">
        <f t="shared" si="0"/>
        <v>3.4128085506488881E-2</v>
      </c>
      <c r="Z5">
        <v>3E-11</v>
      </c>
      <c r="AA5" s="151" t="s">
        <v>454</v>
      </c>
      <c r="AB5" s="173">
        <f t="shared" si="10"/>
        <v>1.2262855087370257E-10</v>
      </c>
      <c r="AC5" s="153">
        <v>12.262855087370257</v>
      </c>
      <c r="AD5">
        <v>9.9999999999999994E-12</v>
      </c>
      <c r="AE5" s="149"/>
      <c r="AF5" s="153">
        <v>12.262855087370257</v>
      </c>
      <c r="AG5" s="152">
        <v>11.992958293725305</v>
      </c>
      <c r="AH5" s="152">
        <v>11.80771471046141</v>
      </c>
      <c r="AI5" s="152">
        <v>11.687823597468325</v>
      </c>
      <c r="AJ5" s="152">
        <v>11.63539255693739</v>
      </c>
      <c r="AK5" s="152">
        <v>19.15815865365462</v>
      </c>
      <c r="AL5" s="152">
        <v>15.03798697425214</v>
      </c>
      <c r="AM5" s="152"/>
      <c r="AO5">
        <f t="shared" si="11"/>
        <v>2.8191690087453E-11</v>
      </c>
      <c r="AW5">
        <v>-14250</v>
      </c>
      <c r="AX5">
        <f t="shared" si="1"/>
        <v>-9.2520958497831771E-4</v>
      </c>
      <c r="AY5">
        <f t="shared" si="2"/>
        <v>-3.5277218191040668E-3</v>
      </c>
      <c r="AZ5" s="24">
        <f t="shared" si="3"/>
        <v>2.6025122341257491E-3</v>
      </c>
      <c r="BA5">
        <f t="shared" si="4"/>
        <v>0.81344709567373608</v>
      </c>
      <c r="BB5">
        <f t="shared" si="5"/>
        <v>-0.13015975064643506</v>
      </c>
      <c r="BC5">
        <f t="shared" si="6"/>
        <v>-2.2462803355185907</v>
      </c>
      <c r="BD5">
        <f t="shared" si="7"/>
        <v>-2.0826062798661615</v>
      </c>
      <c r="BE5">
        <f t="shared" si="8"/>
        <v>16.865172219780678</v>
      </c>
      <c r="BF5">
        <f t="shared" si="8"/>
        <v>16.865172850405461</v>
      </c>
      <c r="BG5">
        <f t="shared" si="8"/>
        <v>16.8651675911578</v>
      </c>
      <c r="BH5">
        <f t="shared" si="8"/>
        <v>16.865211453852677</v>
      </c>
      <c r="BI5">
        <f t="shared" si="8"/>
        <v>16.864845768296572</v>
      </c>
      <c r="BJ5">
        <f t="shared" si="8"/>
        <v>16.867903887935956</v>
      </c>
      <c r="BK5">
        <f t="shared" si="8"/>
        <v>16.842951959379352</v>
      </c>
      <c r="BL5">
        <f t="shared" si="9"/>
        <v>17.138369942262649</v>
      </c>
    </row>
    <row r="6" spans="1:64">
      <c r="A6" s="5" t="s">
        <v>6</v>
      </c>
      <c r="V6" s="24">
        <v>4000</v>
      </c>
      <c r="W6" s="24">
        <f t="shared" si="0"/>
        <v>3.8549001912142236E-2</v>
      </c>
      <c r="AA6" s="151" t="s">
        <v>455</v>
      </c>
      <c r="AB6" s="173">
        <f t="shared" si="10"/>
        <v>2.3795410325597049E-2</v>
      </c>
      <c r="AC6" s="153">
        <v>2.3795410325597048</v>
      </c>
      <c r="AD6">
        <v>0.01</v>
      </c>
      <c r="AE6" s="149" t="s">
        <v>451</v>
      </c>
      <c r="AF6" s="153">
        <v>2.3795410325597048</v>
      </c>
      <c r="AG6" s="152">
        <v>2.3862761487201425</v>
      </c>
      <c r="AH6" s="152">
        <v>2.4235203085892505</v>
      </c>
      <c r="AI6" s="152">
        <v>2.8644985982802167</v>
      </c>
      <c r="AJ6" s="152">
        <v>2.4088809578611698</v>
      </c>
      <c r="AK6" s="152">
        <v>2.2472005475624495</v>
      </c>
      <c r="AL6" s="152">
        <v>2.2952916974430244</v>
      </c>
      <c r="AM6" s="152"/>
      <c r="AO6">
        <f t="shared" si="11"/>
        <v>2.0219363767822033E-3</v>
      </c>
      <c r="AW6">
        <v>-14000</v>
      </c>
      <c r="AX6">
        <f t="shared" si="1"/>
        <v>7.0505097043560561E-4</v>
      </c>
      <c r="AY6">
        <f t="shared" si="2"/>
        <v>-3.503156822265225E-3</v>
      </c>
      <c r="AZ6">
        <f t="shared" si="3"/>
        <v>4.2082077927008306E-3</v>
      </c>
      <c r="BA6">
        <f t="shared" si="4"/>
        <v>0.8275861491911376</v>
      </c>
      <c r="BB6">
        <f t="shared" si="5"/>
        <v>-7.1120535863522211E-2</v>
      </c>
      <c r="BC6">
        <f t="shared" si="6"/>
        <v>-2.1869308651246731</v>
      </c>
      <c r="BD6">
        <f t="shared" si="7"/>
        <v>-1.933401976849072</v>
      </c>
      <c r="BE6">
        <f t="shared" si="8"/>
        <v>16.934215877872369</v>
      </c>
      <c r="BF6">
        <f t="shared" si="8"/>
        <v>16.934216075663823</v>
      </c>
      <c r="BG6">
        <f t="shared" si="8"/>
        <v>16.934214112944598</v>
      </c>
      <c r="BH6">
        <f t="shared" si="8"/>
        <v>16.934233589826157</v>
      </c>
      <c r="BI6">
        <f t="shared" si="8"/>
        <v>16.934040359386302</v>
      </c>
      <c r="BJ6">
        <f t="shared" si="8"/>
        <v>16.935962029264946</v>
      </c>
      <c r="BK6">
        <f t="shared" si="8"/>
        <v>16.917287151523478</v>
      </c>
      <c r="BL6">
        <f t="shared" si="9"/>
        <v>17.2150348920513</v>
      </c>
    </row>
    <row r="7" spans="1:64">
      <c r="A7" t="s">
        <v>7</v>
      </c>
      <c r="C7" s="83">
        <v>53057.963199999998</v>
      </c>
      <c r="V7" s="24">
        <v>5000</v>
      </c>
      <c r="W7" s="24">
        <f t="shared" si="0"/>
        <v>4.3215175419542999E-2</v>
      </c>
      <c r="X7" t="s">
        <v>486</v>
      </c>
      <c r="AA7" s="154" t="s">
        <v>456</v>
      </c>
      <c r="AB7" s="173">
        <f t="shared" si="10"/>
        <v>0.29835331776226953</v>
      </c>
      <c r="AC7" s="153">
        <v>0.29835331776226953</v>
      </c>
      <c r="AD7">
        <v>1</v>
      </c>
      <c r="AE7" s="149"/>
      <c r="AF7" s="153">
        <v>0.29835331776226953</v>
      </c>
      <c r="AG7" s="152">
        <v>0.29675972674409196</v>
      </c>
      <c r="AH7" s="152">
        <v>0.30963031004947406</v>
      </c>
      <c r="AI7" s="152">
        <v>0.2872724621928982</v>
      </c>
      <c r="AJ7" s="152">
        <v>0.30608798471665771</v>
      </c>
      <c r="AK7" s="152">
        <v>0.38225530680050596</v>
      </c>
      <c r="AL7" s="152">
        <v>0.32936778195177707</v>
      </c>
      <c r="AM7" s="152"/>
      <c r="AO7">
        <f t="shared" si="11"/>
        <v>3.2180250312713661E-2</v>
      </c>
      <c r="AW7">
        <v>-13750</v>
      </c>
      <c r="AX7">
        <f t="shared" si="1"/>
        <v>2.3587862379798648E-3</v>
      </c>
      <c r="AY7">
        <f t="shared" si="2"/>
        <v>-3.4632632565671784E-3</v>
      </c>
      <c r="AZ7">
        <f t="shared" si="3"/>
        <v>5.8220494945470432E-3</v>
      </c>
      <c r="BA7">
        <f t="shared" si="4"/>
        <v>0.84287660758373795</v>
      </c>
      <c r="BB7">
        <f t="shared" si="5"/>
        <v>-9.6835977430073366E-3</v>
      </c>
      <c r="BC7">
        <f t="shared" si="6"/>
        <v>-2.1254339853102846</v>
      </c>
      <c r="BD7">
        <f t="shared" si="7"/>
        <v>-1.7958486097923161</v>
      </c>
      <c r="BE7">
        <f t="shared" si="8"/>
        <v>17.004497391732198</v>
      </c>
      <c r="BF7">
        <f t="shared" si="8"/>
        <v>17.004497433912888</v>
      </c>
      <c r="BG7">
        <f t="shared" si="8"/>
        <v>17.004496911907673</v>
      </c>
      <c r="BH7">
        <f t="shared" si="8"/>
        <v>17.00450337202733</v>
      </c>
      <c r="BI7">
        <f t="shared" si="8"/>
        <v>17.004423434709146</v>
      </c>
      <c r="BJ7">
        <f t="shared" si="8"/>
        <v>17.005414180159413</v>
      </c>
      <c r="BK7">
        <f t="shared" si="8"/>
        <v>16.993371503359882</v>
      </c>
      <c r="BL7">
        <f t="shared" si="9"/>
        <v>17.29169984183995</v>
      </c>
    </row>
    <row r="8" spans="1:64" ht="15.75">
      <c r="A8" t="s">
        <v>8</v>
      </c>
      <c r="C8" s="84">
        <v>0.366352923</v>
      </c>
      <c r="V8" s="24">
        <v>6000</v>
      </c>
      <c r="W8" s="24">
        <f t="shared" si="0"/>
        <v>4.812660602869117E-2</v>
      </c>
      <c r="X8">
        <f>Q19/AB8</f>
        <v>1.3182079466484156</v>
      </c>
      <c r="AA8" s="151" t="s">
        <v>457</v>
      </c>
      <c r="AB8" s="173">
        <f t="shared" si="10"/>
        <v>20.551415152600455</v>
      </c>
      <c r="AC8" s="153">
        <v>2.0551415152600456</v>
      </c>
      <c r="AD8">
        <v>10</v>
      </c>
      <c r="AE8" s="149" t="s">
        <v>458</v>
      </c>
      <c r="AF8" s="153">
        <v>2.0551415152600456</v>
      </c>
      <c r="AG8" s="152">
        <v>2.0606691420178134</v>
      </c>
      <c r="AH8" s="152">
        <v>2.0530929321236209</v>
      </c>
      <c r="AI8" s="152">
        <v>2.2358627837341718</v>
      </c>
      <c r="AJ8" s="152">
        <v>2.0763162968757798</v>
      </c>
      <c r="AK8" s="152">
        <v>1.9058039890804805</v>
      </c>
      <c r="AL8" s="152">
        <v>2.039386607504921</v>
      </c>
      <c r="AM8" s="152"/>
      <c r="AO8">
        <f t="shared" si="11"/>
        <v>0.96143469365497358</v>
      </c>
      <c r="AW8">
        <v>-13500</v>
      </c>
      <c r="AX8">
        <f t="shared" si="1"/>
        <v>4.02893844039538E-3</v>
      </c>
      <c r="AY8">
        <f t="shared" si="2"/>
        <v>-3.4080411220099201E-3</v>
      </c>
      <c r="AZ8">
        <f t="shared" si="3"/>
        <v>7.4369795624053001E-3</v>
      </c>
      <c r="BA8">
        <f t="shared" si="4"/>
        <v>0.8593825219985437</v>
      </c>
      <c r="BB8">
        <f t="shared" si="5"/>
        <v>5.4149718461085079E-2</v>
      </c>
      <c r="BC8">
        <f t="shared" si="6"/>
        <v>-2.0615740198841861</v>
      </c>
      <c r="BD8">
        <f t="shared" si="7"/>
        <v>-1.6682173086335064</v>
      </c>
      <c r="BE8">
        <f t="shared" si="8"/>
        <v>17.076116371064739</v>
      </c>
      <c r="BF8">
        <f t="shared" si="8"/>
        <v>17.07611637517164</v>
      </c>
      <c r="BG8">
        <f t="shared" si="8"/>
        <v>17.076116306776093</v>
      </c>
      <c r="BH8">
        <f t="shared" si="8"/>
        <v>17.076117445824949</v>
      </c>
      <c r="BI8">
        <f t="shared" si="8"/>
        <v>17.076098477104782</v>
      </c>
      <c r="BJ8">
        <f t="shared" si="8"/>
        <v>17.076414594111075</v>
      </c>
      <c r="BK8">
        <f t="shared" si="8"/>
        <v>17.071208425690379</v>
      </c>
      <c r="BL8">
        <f t="shared" si="9"/>
        <v>17.368364791628597</v>
      </c>
    </row>
    <row r="9" spans="1:64" ht="15.75">
      <c r="A9" s="18" t="s">
        <v>37</v>
      </c>
      <c r="B9" s="35">
        <v>134</v>
      </c>
      <c r="C9" s="18" t="str">
        <f>"F"&amp;B9</f>
        <v>F134</v>
      </c>
      <c r="D9" s="18" t="str">
        <f>"G"&amp;B9</f>
        <v>G134</v>
      </c>
      <c r="V9" s="24">
        <v>7000</v>
      </c>
      <c r="W9" s="24">
        <f t="shared" si="0"/>
        <v>5.3283293739586735E-2</v>
      </c>
      <c r="AA9" s="155" t="s">
        <v>459</v>
      </c>
      <c r="AB9" s="173">
        <f t="shared" si="10"/>
        <v>121.22355903915933</v>
      </c>
      <c r="AC9" s="153">
        <v>12.122355903915933</v>
      </c>
      <c r="AD9">
        <v>10</v>
      </c>
      <c r="AE9" s="149" t="s">
        <v>460</v>
      </c>
      <c r="AF9" s="153">
        <v>12.122355903915933</v>
      </c>
      <c r="AG9" s="152">
        <v>12.007130237546631</v>
      </c>
      <c r="AH9" s="152">
        <v>12.299956306770415</v>
      </c>
      <c r="AI9" s="152">
        <v>11.734201315857446</v>
      </c>
      <c r="AJ9" s="152">
        <v>11.762839052770362</v>
      </c>
      <c r="AK9" s="152">
        <v>14.347980539438433</v>
      </c>
      <c r="AL9" s="152">
        <v>12.017943838863053</v>
      </c>
      <c r="AM9" s="152"/>
      <c r="AO9">
        <f t="shared" si="11"/>
        <v>9.1236793379806809</v>
      </c>
      <c r="AW9">
        <v>-13250</v>
      </c>
      <c r="AX9">
        <f t="shared" si="1"/>
        <v>5.7075991146292981E-3</v>
      </c>
      <c r="AY9">
        <f t="shared" si="2"/>
        <v>-3.3374904185934431E-3</v>
      </c>
      <c r="AZ9">
        <f t="shared" si="3"/>
        <v>9.0450895332227412E-3</v>
      </c>
      <c r="BA9">
        <f t="shared" si="4"/>
        <v>0.87716780379765202</v>
      </c>
      <c r="BB9">
        <f t="shared" si="5"/>
        <v>0.12034232556875137</v>
      </c>
      <c r="BC9">
        <f t="shared" si="6"/>
        <v>-1.9951155293756895</v>
      </c>
      <c r="BD9">
        <f t="shared" si="7"/>
        <v>-1.549073484807503</v>
      </c>
      <c r="BE9">
        <f t="shared" si="8"/>
        <v>17.149177811271155</v>
      </c>
      <c r="BF9">
        <f t="shared" si="8"/>
        <v>17.149177811129309</v>
      </c>
      <c r="BG9">
        <f t="shared" si="8"/>
        <v>17.149177814808567</v>
      </c>
      <c r="BH9">
        <f t="shared" si="8"/>
        <v>17.149177719374951</v>
      </c>
      <c r="BI9">
        <f t="shared" si="8"/>
        <v>17.14918019478111</v>
      </c>
      <c r="BJ9">
        <f t="shared" si="8"/>
        <v>17.149116001627071</v>
      </c>
      <c r="BK9">
        <f t="shared" si="8"/>
        <v>17.150791033602509</v>
      </c>
      <c r="BL9">
        <f t="shared" si="9"/>
        <v>17.445029741417247</v>
      </c>
    </row>
    <row r="10" spans="1:64" ht="13.5" thickBot="1">
      <c r="C10" s="4" t="s">
        <v>23</v>
      </c>
      <c r="D10" s="4" t="s">
        <v>24</v>
      </c>
      <c r="V10" s="24">
        <v>8000</v>
      </c>
      <c r="W10" s="24">
        <f t="shared" si="0"/>
        <v>5.8685238552229721E-2</v>
      </c>
      <c r="AA10" s="156" t="s">
        <v>461</v>
      </c>
      <c r="AB10" s="175">
        <f t="shared" si="10"/>
        <v>29890.57353407289</v>
      </c>
      <c r="AC10" s="158">
        <v>2.9890573534072891</v>
      </c>
      <c r="AD10">
        <v>10000</v>
      </c>
      <c r="AE10" s="149" t="s">
        <v>462</v>
      </c>
      <c r="AF10" s="158">
        <v>2.9890573534072891</v>
      </c>
      <c r="AG10" s="157">
        <v>2.977913730653031</v>
      </c>
      <c r="AH10" s="157">
        <v>2.999434100655634</v>
      </c>
      <c r="AI10" s="157">
        <v>2.7470012354859819</v>
      </c>
      <c r="AJ10" s="157">
        <v>2.9485662663863246</v>
      </c>
      <c r="AK10" s="157">
        <v>3.2465867152810763</v>
      </c>
      <c r="AL10" s="157">
        <v>2.9982698441490685</v>
      </c>
      <c r="AM10" s="157"/>
      <c r="AO10">
        <f t="shared" si="11"/>
        <v>1453.9002583313491</v>
      </c>
      <c r="AW10">
        <v>-13000</v>
      </c>
      <c r="AX10">
        <f t="shared" si="1"/>
        <v>7.385892937881491E-3</v>
      </c>
      <c r="AY10">
        <f t="shared" si="2"/>
        <v>-3.251611146317758E-3</v>
      </c>
      <c r="AZ10">
        <f t="shared" si="3"/>
        <v>1.0637504084199249E-2</v>
      </c>
      <c r="BA10">
        <f t="shared" si="4"/>
        <v>0.89629369023786476</v>
      </c>
      <c r="BB10">
        <f t="shared" si="5"/>
        <v>0.18880811865530434</v>
      </c>
      <c r="BC10">
        <f t="shared" si="6"/>
        <v>-1.9258019427870599</v>
      </c>
      <c r="BD10">
        <f t="shared" si="7"/>
        <v>-1.4372137609111939</v>
      </c>
      <c r="BE10">
        <f t="shared" si="8"/>
        <v>17.223791987963292</v>
      </c>
      <c r="BF10">
        <f t="shared" si="8"/>
        <v>17.223791987954041</v>
      </c>
      <c r="BG10">
        <f t="shared" si="8"/>
        <v>17.223791988518368</v>
      </c>
      <c r="BH10">
        <f t="shared" si="8"/>
        <v>17.223791954090331</v>
      </c>
      <c r="BI10">
        <f t="shared" si="8"/>
        <v>17.223794054487062</v>
      </c>
      <c r="BJ10">
        <f t="shared" si="8"/>
        <v>17.22366605924935</v>
      </c>
      <c r="BK10">
        <f t="shared" si="8"/>
        <v>17.232102186915871</v>
      </c>
      <c r="BL10">
        <f t="shared" si="9"/>
        <v>17.521694691205894</v>
      </c>
    </row>
    <row r="11" spans="1:64" ht="14.25">
      <c r="A11" t="s">
        <v>19</v>
      </c>
      <c r="C11" s="14">
        <f ca="1">INTERCEPT(INDIRECT(D9):G994,INDIRECT(C9):$F994)</f>
        <v>9.5654204167791121E-2</v>
      </c>
      <c r="D11" s="172">
        <f>AB3</f>
        <v>2.2336878900013232E-2</v>
      </c>
      <c r="E11" s="9">
        <v>-1.6984957863407548E-3</v>
      </c>
      <c r="F11">
        <v>1</v>
      </c>
      <c r="V11" s="24">
        <v>9000</v>
      </c>
      <c r="W11" s="24">
        <f t="shared" si="0"/>
        <v>6.4332440466620108E-2</v>
      </c>
      <c r="AA11" s="159" t="s">
        <v>463</v>
      </c>
      <c r="AB11" s="8">
        <f>1-AB7^2</f>
        <v>0.91098529778024617</v>
      </c>
      <c r="AC11" s="8">
        <f>SUM(AE21:AE1939)</f>
        <v>3.4271744993490458E-4</v>
      </c>
      <c r="AD11" s="159" t="s">
        <v>464</v>
      </c>
      <c r="AE11" s="149"/>
      <c r="AF11" s="8">
        <v>2.730995001150922E-4</v>
      </c>
      <c r="AG11" s="8">
        <v>2.7258339556568152E-4</v>
      </c>
      <c r="AH11" s="8">
        <v>2.8960687790386167E-4</v>
      </c>
      <c r="AI11" s="8">
        <v>2.8721879978820951E-4</v>
      </c>
      <c r="AJ11" s="8">
        <v>2.8955082476019093E-4</v>
      </c>
      <c r="AK11" s="8">
        <v>3.0794749702726948E-4</v>
      </c>
      <c r="AL11" s="8">
        <v>3.4933015977479281E-4</v>
      </c>
      <c r="AM11" s="8"/>
      <c r="AW11">
        <v>-12750</v>
      </c>
      <c r="AX11">
        <f t="shared" si="1"/>
        <v>9.0538517423611586E-3</v>
      </c>
      <c r="AY11">
        <f t="shared" si="2"/>
        <v>-3.1504033051828612E-3</v>
      </c>
      <c r="AZ11">
        <f t="shared" si="3"/>
        <v>1.220425504754402E-2</v>
      </c>
      <c r="BA11">
        <f t="shared" si="4"/>
        <v>0.91681511395646798</v>
      </c>
      <c r="BB11">
        <f t="shared" si="5"/>
        <v>0.25939497154394359</v>
      </c>
      <c r="BC11">
        <f t="shared" si="6"/>
        <v>-1.8533545578217669</v>
      </c>
      <c r="BD11">
        <f t="shared" si="7"/>
        <v>-1.3316182487312118</v>
      </c>
      <c r="BE11">
        <f t="shared" si="8"/>
        <v>17.300074092790261</v>
      </c>
      <c r="BF11">
        <f t="shared" si="8"/>
        <v>17.300074092790474</v>
      </c>
      <c r="BG11">
        <f t="shared" si="8"/>
        <v>17.300074092823625</v>
      </c>
      <c r="BH11">
        <f t="shared" si="8"/>
        <v>17.300074098037314</v>
      </c>
      <c r="BI11">
        <f t="shared" si="8"/>
        <v>17.30007491794213</v>
      </c>
      <c r="BJ11">
        <f t="shared" si="8"/>
        <v>17.300203466180751</v>
      </c>
      <c r="BK11">
        <f t="shared" si="8"/>
        <v>17.315114590874469</v>
      </c>
      <c r="BL11">
        <f t="shared" si="9"/>
        <v>17.598359640994545</v>
      </c>
    </row>
    <row r="12" spans="1:64">
      <c r="A12" t="s">
        <v>20</v>
      </c>
      <c r="C12" s="14">
        <f ca="1">SLOPE(INDIRECT(D9):G994,INDIRECT(C9):$F994)</f>
        <v>4.1114740841966977E-7</v>
      </c>
      <c r="D12" s="172">
        <f>AB4</f>
        <v>3.5625165495374403E-6</v>
      </c>
      <c r="E12" s="10">
        <v>6.4073590850727183E-2</v>
      </c>
      <c r="F12" s="70">
        <v>1E-4</v>
      </c>
      <c r="V12" s="24">
        <v>10000</v>
      </c>
      <c r="W12" s="24">
        <f t="shared" si="0"/>
        <v>7.0224899482757883E-2</v>
      </c>
      <c r="AA12" s="160" t="s">
        <v>465</v>
      </c>
      <c r="AB12" s="8">
        <f>AB7*SIN(RADIANS(AB9))</f>
        <v>0.25513719295279669</v>
      </c>
      <c r="AE12" s="149"/>
      <c r="AW12">
        <v>-12500</v>
      </c>
      <c r="AX12">
        <f t="shared" si="1"/>
        <v>1.0700281385236812E-2</v>
      </c>
      <c r="AY12">
        <f t="shared" si="2"/>
        <v>-3.0338668951887422E-3</v>
      </c>
      <c r="AZ12">
        <f t="shared" si="3"/>
        <v>1.3734148280425554E-2</v>
      </c>
      <c r="BA12">
        <f t="shared" si="4"/>
        <v>0.93877561952776156</v>
      </c>
      <c r="BB12">
        <f t="shared" si="5"/>
        <v>0.33186322312003608</v>
      </c>
      <c r="BC12">
        <f t="shared" si="6"/>
        <v>-1.7774721851733892</v>
      </c>
      <c r="BD12">
        <f t="shared" si="7"/>
        <v>-1.2314140275906318</v>
      </c>
      <c r="BE12">
        <f t="shared" si="8"/>
        <v>17.378143502547271</v>
      </c>
      <c r="BF12">
        <f t="shared" si="8"/>
        <v>17.378143503078558</v>
      </c>
      <c r="BG12">
        <f t="shared" si="8"/>
        <v>17.378143521025802</v>
      </c>
      <c r="BH12">
        <f t="shared" si="8"/>
        <v>17.37814412729368</v>
      </c>
      <c r="BI12">
        <f t="shared" si="8"/>
        <v>17.37816460519624</v>
      </c>
      <c r="BJ12">
        <f t="shared" si="8"/>
        <v>17.378853834572979</v>
      </c>
      <c r="BK12">
        <f t="shared" si="8"/>
        <v>17.399790956493458</v>
      </c>
      <c r="BL12">
        <f t="shared" si="9"/>
        <v>17.675024590783195</v>
      </c>
    </row>
    <row r="13" spans="1:64" ht="16.5" thickBot="1">
      <c r="A13" t="s">
        <v>22</v>
      </c>
      <c r="C13" s="3" t="s">
        <v>17</v>
      </c>
      <c r="D13" s="172">
        <f>AB5</f>
        <v>1.2262855087370257E-10</v>
      </c>
      <c r="E13" s="11">
        <v>3.2551864718326391E-2</v>
      </c>
      <c r="F13" s="70">
        <v>1E-8</v>
      </c>
      <c r="V13" s="24">
        <v>11000</v>
      </c>
      <c r="W13" s="24">
        <f t="shared" si="0"/>
        <v>7.6362615600643086E-2</v>
      </c>
      <c r="AA13" s="161" t="s">
        <v>466</v>
      </c>
      <c r="AB13" s="162">
        <f>AB6*86400*300000/149600000</f>
        <v>4.1228411473226974</v>
      </c>
      <c r="AC13" t="s">
        <v>467</v>
      </c>
      <c r="AE13" s="149"/>
      <c r="AW13">
        <v>-12250</v>
      </c>
      <c r="AX13">
        <f t="shared" si="1"/>
        <v>1.2312626612859211E-2</v>
      </c>
      <c r="AY13">
        <f t="shared" si="2"/>
        <v>-2.9020019163354185E-3</v>
      </c>
      <c r="AZ13">
        <f t="shared" si="3"/>
        <v>1.521462852919463E-2</v>
      </c>
      <c r="BA13">
        <f t="shared" si="4"/>
        <v>0.96220039676861979</v>
      </c>
      <c r="BB13">
        <f t="shared" si="5"/>
        <v>0.4058588920652656</v>
      </c>
      <c r="BC13">
        <f t="shared" si="6"/>
        <v>-1.6978318285644112</v>
      </c>
      <c r="BD13">
        <f t="shared" si="7"/>
        <v>-1.1358469343588642</v>
      </c>
      <c r="BE13">
        <f t="shared" si="8"/>
        <v>17.458122543381315</v>
      </c>
      <c r="BF13">
        <f t="shared" si="8"/>
        <v>17.458122555619031</v>
      </c>
      <c r="BG13">
        <f t="shared" si="8"/>
        <v>17.458122785534194</v>
      </c>
      <c r="BH13">
        <f t="shared" si="8"/>
        <v>17.45812710499337</v>
      </c>
      <c r="BI13">
        <f t="shared" si="8"/>
        <v>17.458208236363397</v>
      </c>
      <c r="BJ13">
        <f t="shared" si="8"/>
        <v>17.459725422621169</v>
      </c>
      <c r="BK13">
        <f t="shared" si="8"/>
        <v>17.486084219618387</v>
      </c>
      <c r="BL13">
        <f t="shared" si="9"/>
        <v>17.751689540571846</v>
      </c>
    </row>
    <row r="14" spans="1:64">
      <c r="A14" t="s">
        <v>27</v>
      </c>
      <c r="E14">
        <f>SUM(T21:T939)</f>
        <v>5.5544997818606695E-2</v>
      </c>
      <c r="V14" s="24">
        <v>12000</v>
      </c>
      <c r="W14" s="24">
        <f t="shared" si="0"/>
        <v>8.274558882027569E-2</v>
      </c>
      <c r="AA14" s="161" t="s">
        <v>468</v>
      </c>
      <c r="AB14" s="8">
        <f>2*AB5*365.24/C8</f>
        <v>2.445120489518307E-7</v>
      </c>
      <c r="AC14" t="s">
        <v>124</v>
      </c>
      <c r="AE14" s="149"/>
      <c r="AF14">
        <v>2.445120489518307E-7</v>
      </c>
      <c r="AG14">
        <v>2.3913051116560796E-7</v>
      </c>
      <c r="AH14">
        <v>2.3543689432219569E-7</v>
      </c>
      <c r="AI14">
        <v>2.3304635627210928E-7</v>
      </c>
      <c r="AJ14">
        <v>2.3200092100784534E-7</v>
      </c>
      <c r="AK14">
        <v>3.819991831571009E-7</v>
      </c>
      <c r="AL14">
        <v>2.998460783388291E-7</v>
      </c>
      <c r="AO14">
        <f>STDEV(AF14:AN14)</f>
        <v>5.621209626620812E-8</v>
      </c>
      <c r="AW14">
        <v>-12000</v>
      </c>
      <c r="AX14">
        <f t="shared" si="1"/>
        <v>1.3876842639757983E-2</v>
      </c>
      <c r="AY14">
        <f t="shared" si="2"/>
        <v>-2.7548083686228832E-3</v>
      </c>
      <c r="AZ14">
        <f t="shared" si="3"/>
        <v>1.6631651008380866E-2</v>
      </c>
      <c r="BA14">
        <f t="shared" si="4"/>
        <v>0.98708694241940587</v>
      </c>
      <c r="BB14">
        <f t="shared" si="5"/>
        <v>0.48088104424813716</v>
      </c>
      <c r="BC14">
        <f t="shared" si="6"/>
        <v>-1.6140909435611333</v>
      </c>
      <c r="BD14">
        <f t="shared" si="7"/>
        <v>-1.0442596323348032</v>
      </c>
      <c r="BE14">
        <f t="shared" si="8"/>
        <v>17.540134575852221</v>
      </c>
      <c r="BF14">
        <f t="shared" si="8"/>
        <v>17.540134666690172</v>
      </c>
      <c r="BG14">
        <f t="shared" si="8"/>
        <v>17.540135844913436</v>
      </c>
      <c r="BH14">
        <f t="shared" si="8"/>
        <v>17.540151126712754</v>
      </c>
      <c r="BI14">
        <f t="shared" si="8"/>
        <v>17.540349255778505</v>
      </c>
      <c r="BJ14">
        <f t="shared" si="8"/>
        <v>17.542904860894723</v>
      </c>
      <c r="BK14">
        <f t="shared" si="8"/>
        <v>17.573937817409977</v>
      </c>
      <c r="BL14">
        <f t="shared" si="9"/>
        <v>17.828354490360493</v>
      </c>
    </row>
    <row r="15" spans="1:64" ht="15.75">
      <c r="A15" s="2" t="s">
        <v>21</v>
      </c>
      <c r="C15" s="12">
        <f ca="1">(C7+C11)+(C8+C12)*INT(MAX(F21:F3522))</f>
        <v>58394.727872729462</v>
      </c>
      <c r="D15" s="8">
        <f>+C7+INT(MAX(F21:F1577))*C8+D11+D12*INT(MAX(F21:F4012))+D13*INT(MAX(F21:F4039)^2)</f>
        <v>58394.726484655381</v>
      </c>
      <c r="E15" s="32" t="s">
        <v>40</v>
      </c>
      <c r="F15" s="31">
        <v>1</v>
      </c>
      <c r="V15" s="24">
        <v>13000</v>
      </c>
      <c r="W15" s="24">
        <f t="shared" si="0"/>
        <v>8.937381914165568E-2</v>
      </c>
      <c r="AA15" s="160" t="s">
        <v>469</v>
      </c>
      <c r="AB15" s="163">
        <f>(AB10-AB2)/AD2</f>
        <v>-63237.900427307657</v>
      </c>
      <c r="AC15" t="s">
        <v>470</v>
      </c>
      <c r="AE15" s="149"/>
      <c r="AW15">
        <v>-11750</v>
      </c>
      <c r="AX15">
        <f t="shared" si="1"/>
        <v>1.537728714298825E-2</v>
      </c>
      <c r="AY15">
        <f t="shared" si="2"/>
        <v>-2.5922862520511292E-3</v>
      </c>
      <c r="AZ15">
        <f t="shared" si="3"/>
        <v>1.7969573395039379E-2</v>
      </c>
      <c r="BA15">
        <f t="shared" si="4"/>
        <v>1.0133928507292387</v>
      </c>
      <c r="BB15">
        <f t="shared" si="5"/>
        <v>0.55624321388335529</v>
      </c>
      <c r="BC15">
        <f t="shared" si="6"/>
        <v>-1.5258920073967395</v>
      </c>
      <c r="BD15">
        <f t="shared" si="7"/>
        <v>-0.95607452127994097</v>
      </c>
      <c r="BE15">
        <f t="shared" si="8"/>
        <v>17.624301184949015</v>
      </c>
      <c r="BF15">
        <f t="shared" si="8"/>
        <v>17.624301576666948</v>
      </c>
      <c r="BG15">
        <f t="shared" si="8"/>
        <v>17.624305452959</v>
      </c>
      <c r="BH15">
        <f t="shared" si="8"/>
        <v>17.624343809024619</v>
      </c>
      <c r="BI15">
        <f t="shared" si="8"/>
        <v>17.624723123812661</v>
      </c>
      <c r="BJ15">
        <f t="shared" si="8"/>
        <v>17.628453020218597</v>
      </c>
      <c r="BK15">
        <f t="shared" si="8"/>
        <v>17.663286020630242</v>
      </c>
      <c r="BL15">
        <f t="shared" si="9"/>
        <v>17.905019440149143</v>
      </c>
    </row>
    <row r="16" spans="1:64" ht="15.75">
      <c r="A16" s="5" t="s">
        <v>9</v>
      </c>
      <c r="C16" s="13">
        <f ca="1">+C8+C12</f>
        <v>0.36635333414740839</v>
      </c>
      <c r="D16" s="8">
        <f>+C8+D12+2*D13*MAX(F21:F885)</f>
        <v>0.36636005829937923</v>
      </c>
      <c r="E16" s="32" t="s">
        <v>41</v>
      </c>
      <c r="F16" s="33">
        <f ca="1">NOW()+15018.5+$C$5/24</f>
        <v>60323.562728819445</v>
      </c>
      <c r="V16" s="24"/>
      <c r="W16" s="24"/>
      <c r="AA16" s="159" t="s">
        <v>471</v>
      </c>
      <c r="AB16" s="163">
        <f>365.24*AB8</f>
        <v>7506.1988703357902</v>
      </c>
      <c r="AC16" t="s">
        <v>451</v>
      </c>
      <c r="AD16" s="8"/>
      <c r="AE16" s="149"/>
      <c r="AW16">
        <v>-11500</v>
      </c>
      <c r="AX16">
        <f t="shared" si="1"/>
        <v>1.6796653041967424E-2</v>
      </c>
      <c r="AY16">
        <f t="shared" si="2"/>
        <v>-2.414435566620167E-3</v>
      </c>
      <c r="AZ16">
        <f t="shared" si="3"/>
        <v>1.9211088608587591E-2</v>
      </c>
      <c r="BA16">
        <f t="shared" si="4"/>
        <v>1.041020324123221</v>
      </c>
      <c r="BB16">
        <f t="shared" si="5"/>
        <v>0.63102973290560949</v>
      </c>
      <c r="BC16">
        <f t="shared" si="6"/>
        <v>-1.4328703518716339</v>
      </c>
      <c r="BD16">
        <f t="shared" si="7"/>
        <v>-0.87078047325792229</v>
      </c>
      <c r="BE16">
        <f t="shared" si="8"/>
        <v>17.710738215814612</v>
      </c>
      <c r="BF16">
        <f t="shared" si="8"/>
        <v>17.710739430747992</v>
      </c>
      <c r="BG16">
        <f t="shared" si="8"/>
        <v>17.710749157001782</v>
      </c>
      <c r="BH16">
        <f t="shared" si="8"/>
        <v>17.71082701396859</v>
      </c>
      <c r="BI16">
        <f t="shared" si="8"/>
        <v>17.711449772324553</v>
      </c>
      <c r="BJ16">
        <f t="shared" si="8"/>
        <v>17.716401182274488</v>
      </c>
      <c r="BK16">
        <f t="shared" si="8"/>
        <v>17.754054319777843</v>
      </c>
      <c r="BL16">
        <f t="shared" si="9"/>
        <v>17.98168438993779</v>
      </c>
    </row>
    <row r="17" spans="1:71" ht="16.5" thickBot="1">
      <c r="A17" s="14" t="s">
        <v>35</v>
      </c>
      <c r="C17">
        <f>COUNT(C21:C4728)</f>
        <v>143</v>
      </c>
      <c r="E17" s="32" t="s">
        <v>42</v>
      </c>
      <c r="F17" s="33">
        <f ca="1">ROUND(2*(F16-$C$7)/$C$8,0)/2+F15</f>
        <v>19833</v>
      </c>
      <c r="V17" s="24"/>
      <c r="W17" s="24"/>
      <c r="AA17" s="159" t="s">
        <v>472</v>
      </c>
      <c r="AB17" s="164">
        <f>AB13^3/AB8^2</f>
        <v>0.16592290417259095</v>
      </c>
      <c r="AE17" s="149"/>
      <c r="AW17">
        <v>-11250</v>
      </c>
      <c r="AX17">
        <f t="shared" si="1"/>
        <v>1.8115970967137025E-2</v>
      </c>
      <c r="AY17">
        <f t="shared" si="2"/>
        <v>-2.2212563123299913E-3</v>
      </c>
      <c r="AZ17">
        <f t="shared" si="3"/>
        <v>2.0337227279467015E-2</v>
      </c>
      <c r="BA17">
        <f t="shared" si="4"/>
        <v>1.0697972747553885</v>
      </c>
      <c r="BB17">
        <f t="shared" si="5"/>
        <v>0.70404949634814851</v>
      </c>
      <c r="BC17">
        <f t="shared" si="6"/>
        <v>-1.3346664330508182</v>
      </c>
      <c r="BD17">
        <f t="shared" si="7"/>
        <v>-0.7879226813135628</v>
      </c>
      <c r="BE17">
        <f t="shared" si="8"/>
        <v>17.799550362350807</v>
      </c>
      <c r="BF17">
        <f t="shared" si="8"/>
        <v>17.799553361003859</v>
      </c>
      <c r="BG17">
        <f t="shared" si="8"/>
        <v>17.799573560221042</v>
      </c>
      <c r="BH17">
        <f t="shared" si="8"/>
        <v>17.799709605575469</v>
      </c>
      <c r="BI17">
        <f t="shared" si="8"/>
        <v>17.800625056736234</v>
      </c>
      <c r="BJ17">
        <f t="shared" si="8"/>
        <v>17.806747680383701</v>
      </c>
      <c r="BK17">
        <f t="shared" si="8"/>
        <v>17.846159862804338</v>
      </c>
      <c r="BL17">
        <f t="shared" si="9"/>
        <v>18.058349339726441</v>
      </c>
    </row>
    <row r="18" spans="1:71" ht="17.25" thickTop="1" thickBot="1">
      <c r="A18" s="5" t="s">
        <v>45</v>
      </c>
      <c r="C18" s="16">
        <f ca="1">+C15</f>
        <v>58394.727872729462</v>
      </c>
      <c r="D18" s="17">
        <f ca="1">C16</f>
        <v>0.36635333414740839</v>
      </c>
      <c r="E18" s="32" t="s">
        <v>43</v>
      </c>
      <c r="F18" s="8">
        <f ca="1">ROUND(2*(F16-$C$15)/$C$16,0)/2+F15</f>
        <v>5266</v>
      </c>
      <c r="H18">
        <v>0.36635112540730302</v>
      </c>
      <c r="P18" t="s">
        <v>485</v>
      </c>
      <c r="Q18">
        <f>MAX(Q21:Q562)-MIN(Q21:Q408)</f>
        <v>9894.7309999999998</v>
      </c>
      <c r="R18" t="s">
        <v>451</v>
      </c>
      <c r="AA18" s="165" t="s">
        <v>473</v>
      </c>
      <c r="AB18" s="166">
        <f>2*PI()/(AB8*365.2422)*AD2</f>
        <v>3.0665979915459746E-4</v>
      </c>
      <c r="AC18" s="167" t="s">
        <v>474</v>
      </c>
      <c r="AD18" s="167"/>
      <c r="AE18" s="168"/>
      <c r="AW18">
        <v>-11000</v>
      </c>
      <c r="AX18">
        <f t="shared" si="1"/>
        <v>1.9314720483562104E-2</v>
      </c>
      <c r="AY18">
        <f t="shared" si="2"/>
        <v>-2.012748489180597E-3</v>
      </c>
      <c r="AZ18">
        <f t="shared" si="3"/>
        <v>2.1327468972742701E-2</v>
      </c>
      <c r="BA18">
        <f t="shared" si="4"/>
        <v>1.0994554800903811</v>
      </c>
      <c r="BB18">
        <f t="shared" si="5"/>
        <v>0.77379234833397537</v>
      </c>
      <c r="BC18">
        <f t="shared" si="6"/>
        <v>-1.2309438669178931</v>
      </c>
      <c r="BD18">
        <f t="shared" si="7"/>
        <v>-0.70709511843350681</v>
      </c>
      <c r="BE18">
        <f t="shared" ref="BE18:BK33" si="12">$BL18+$AB$7*SIN(BF18)</f>
        <v>17.890824015929333</v>
      </c>
      <c r="BF18">
        <f t="shared" si="12"/>
        <v>17.890830237980975</v>
      </c>
      <c r="BG18">
        <f t="shared" si="12"/>
        <v>17.890866533543594</v>
      </c>
      <c r="BH18">
        <f t="shared" si="12"/>
        <v>17.891078221797539</v>
      </c>
      <c r="BI18">
        <f t="shared" si="12"/>
        <v>17.892311592142395</v>
      </c>
      <c r="BJ18">
        <f t="shared" si="12"/>
        <v>17.899455176362519</v>
      </c>
      <c r="BK18">
        <f t="shared" si="12"/>
        <v>17.939511941839804</v>
      </c>
      <c r="BL18">
        <f t="shared" si="9"/>
        <v>18.135014289515091</v>
      </c>
    </row>
    <row r="19" spans="1:71" ht="13.5" thickBot="1">
      <c r="A19" s="5" t="s">
        <v>46</v>
      </c>
      <c r="C19" s="176">
        <f>+D15</f>
        <v>58394.726484655381</v>
      </c>
      <c r="D19" s="177">
        <f>+D16</f>
        <v>0.36636005829937923</v>
      </c>
      <c r="E19" s="32" t="s">
        <v>44</v>
      </c>
      <c r="F19" s="34">
        <f ca="1">+$C$15+$C$16*F18-15018.5-$C$5/24</f>
        <v>45305.111197016377</v>
      </c>
      <c r="Q19" s="182">
        <f>Q18/365.24</f>
        <v>27.091038769028582</v>
      </c>
      <c r="R19" t="s">
        <v>458</v>
      </c>
      <c r="AA19" s="169"/>
      <c r="AC19" s="169"/>
      <c r="AW19">
        <v>-10750</v>
      </c>
      <c r="AX19">
        <f t="shared" si="1"/>
        <v>2.0371099729268496E-2</v>
      </c>
      <c r="AY19">
        <f t="shared" si="2"/>
        <v>-1.788912097171998E-3</v>
      </c>
      <c r="AZ19">
        <f t="shared" si="3"/>
        <v>2.2160011826440496E-2</v>
      </c>
      <c r="BA19">
        <f t="shared" si="4"/>
        <v>1.1296073065783718</v>
      </c>
      <c r="BB19">
        <f t="shared" si="5"/>
        <v>0.83839707590339996</v>
      </c>
      <c r="BC19">
        <f t="shared" si="6"/>
        <v>-1.1214145214561113</v>
      </c>
      <c r="BD19">
        <f t="shared" si="7"/>
        <v>-0.62793523296705744</v>
      </c>
      <c r="BE19">
        <f t="shared" si="12"/>
        <v>17.984618155097021</v>
      </c>
      <c r="BF19">
        <f t="shared" si="12"/>
        <v>17.984629360614107</v>
      </c>
      <c r="BG19">
        <f t="shared" si="12"/>
        <v>17.984687256147087</v>
      </c>
      <c r="BH19">
        <f t="shared" si="12"/>
        <v>17.984986322321671</v>
      </c>
      <c r="BI19">
        <f t="shared" si="12"/>
        <v>17.986529517590284</v>
      </c>
      <c r="BJ19">
        <f t="shared" si="12"/>
        <v>17.99444872898323</v>
      </c>
      <c r="BK19">
        <f t="shared" si="12"/>
        <v>18.034012526068604</v>
      </c>
      <c r="BL19">
        <f t="shared" si="9"/>
        <v>18.211679239303741</v>
      </c>
    </row>
    <row r="20" spans="1:71" ht="15" thickBot="1">
      <c r="A20" s="4" t="s">
        <v>10</v>
      </c>
      <c r="B20" s="4" t="s">
        <v>11</v>
      </c>
      <c r="C20" s="4" t="s">
        <v>12</v>
      </c>
      <c r="D20" s="4" t="s">
        <v>16</v>
      </c>
      <c r="E20" s="4" t="s">
        <v>13</v>
      </c>
      <c r="F20" s="4" t="s">
        <v>14</v>
      </c>
      <c r="G20" s="4" t="s">
        <v>15</v>
      </c>
      <c r="H20" s="7" t="s">
        <v>179</v>
      </c>
      <c r="I20" s="7" t="s">
        <v>180</v>
      </c>
      <c r="J20" s="7" t="s">
        <v>177</v>
      </c>
      <c r="K20" s="7" t="s">
        <v>176</v>
      </c>
      <c r="L20" s="7" t="s">
        <v>426</v>
      </c>
      <c r="M20" s="7" t="s">
        <v>427</v>
      </c>
      <c r="N20" s="7" t="s">
        <v>29</v>
      </c>
      <c r="O20" s="7" t="s">
        <v>26</v>
      </c>
      <c r="P20" s="15" t="s">
        <v>25</v>
      </c>
      <c r="Q20" s="4" t="s">
        <v>18</v>
      </c>
      <c r="R20" s="7" t="s">
        <v>119</v>
      </c>
      <c r="S20" s="6" t="s">
        <v>121</v>
      </c>
      <c r="T20" s="7" t="s">
        <v>120</v>
      </c>
      <c r="U20" s="77" t="s">
        <v>139</v>
      </c>
      <c r="V20" s="7" t="s">
        <v>179</v>
      </c>
      <c r="W20" s="7" t="s">
        <v>180</v>
      </c>
      <c r="X20" s="7" t="s">
        <v>177</v>
      </c>
      <c r="Y20" s="7" t="s">
        <v>176</v>
      </c>
      <c r="Z20" s="4" t="s">
        <v>14</v>
      </c>
      <c r="AA20" s="6" t="s">
        <v>475</v>
      </c>
      <c r="AB20" s="6" t="s">
        <v>476</v>
      </c>
      <c r="AC20" s="6" t="s">
        <v>477</v>
      </c>
      <c r="AD20" s="6" t="s">
        <v>478</v>
      </c>
      <c r="AE20" s="6" t="s">
        <v>120</v>
      </c>
      <c r="AF20" s="6" t="s">
        <v>479</v>
      </c>
      <c r="AG20" s="6" t="s">
        <v>119</v>
      </c>
      <c r="AH20" s="6" t="s">
        <v>437</v>
      </c>
      <c r="AI20" s="6" t="s">
        <v>438</v>
      </c>
      <c r="AJ20" s="6" t="s">
        <v>439</v>
      </c>
      <c r="AK20" s="6" t="s">
        <v>480</v>
      </c>
      <c r="AL20" s="6" t="s">
        <v>440</v>
      </c>
      <c r="AM20" s="6" t="s">
        <v>441</v>
      </c>
      <c r="AN20" s="4" t="s">
        <v>442</v>
      </c>
      <c r="AO20" s="4" t="s">
        <v>443</v>
      </c>
      <c r="AP20" s="4" t="s">
        <v>444</v>
      </c>
      <c r="AQ20" s="4" t="s">
        <v>445</v>
      </c>
      <c r="AR20" s="4" t="s">
        <v>446</v>
      </c>
      <c r="AS20" s="4" t="s">
        <v>447</v>
      </c>
      <c r="AT20" s="4" t="s">
        <v>448</v>
      </c>
      <c r="AU20" s="4" t="s">
        <v>88</v>
      </c>
      <c r="AV20" s="170"/>
      <c r="AW20">
        <v>-10500</v>
      </c>
      <c r="AX20">
        <f t="shared" si="1"/>
        <v>2.126251117155353E-2</v>
      </c>
      <c r="AY20">
        <f t="shared" si="2"/>
        <v>-1.5497471363041838E-3</v>
      </c>
      <c r="AZ20">
        <f t="shared" si="3"/>
        <v>2.2812258307857713E-2</v>
      </c>
      <c r="BA20">
        <f t="shared" si="4"/>
        <v>1.1597241364533695</v>
      </c>
      <c r="BB20">
        <f t="shared" si="5"/>
        <v>0.89564474786768578</v>
      </c>
      <c r="BC20">
        <f t="shared" si="6"/>
        <v>-1.0058715222365544</v>
      </c>
      <c r="BD20">
        <f t="shared" si="7"/>
        <v>-0.55012055275981098</v>
      </c>
      <c r="BE20">
        <f t="shared" si="12"/>
        <v>18.080953258546973</v>
      </c>
      <c r="BF20">
        <f t="shared" si="12"/>
        <v>18.080971105134594</v>
      </c>
      <c r="BG20">
        <f t="shared" si="12"/>
        <v>18.081054308581557</v>
      </c>
      <c r="BH20">
        <f t="shared" si="12"/>
        <v>18.081442127137208</v>
      </c>
      <c r="BI20">
        <f t="shared" si="12"/>
        <v>18.083247870781058</v>
      </c>
      <c r="BJ20">
        <f t="shared" si="12"/>
        <v>18.091614790009707</v>
      </c>
      <c r="BK20">
        <f t="shared" si="12"/>
        <v>18.129556837624762</v>
      </c>
      <c r="BL20">
        <f t="shared" si="9"/>
        <v>18.288344189092388</v>
      </c>
    </row>
    <row r="21" spans="1:71" s="24" customFormat="1">
      <c r="A21" s="104" t="s">
        <v>145</v>
      </c>
      <c r="B21" s="94" t="s">
        <v>146</v>
      </c>
      <c r="C21" s="100">
        <v>51630.644399999997</v>
      </c>
      <c r="D21" s="100">
        <v>6.0000000000000001E-3</v>
      </c>
      <c r="E21" s="24">
        <f t="shared" ref="E21:E52" si="13">+(C21-C$7)/C$8</f>
        <v>-3896.0213236786458</v>
      </c>
      <c r="F21" s="24">
        <f>ROUND(2*E21,0)/2</f>
        <v>-3896</v>
      </c>
      <c r="G21" s="24">
        <f t="shared" ref="G21:G52" si="14">+C21-(C$7+F21*C$8)</f>
        <v>-7.8119919999153353E-3</v>
      </c>
      <c r="H21" s="24">
        <f>G21</f>
        <v>-7.8119919999153353E-3</v>
      </c>
      <c r="P21" s="26">
        <f t="shared" ref="P21:P52" si="15">+D$11+D$12*F21+D$13*F21^2</f>
        <v>1.0318670633073936E-2</v>
      </c>
      <c r="Q21" s="27">
        <f t="shared" ref="Q21:Q52" si="16">+C21-15018.5</f>
        <v>36612.144399999997</v>
      </c>
      <c r="R21" s="24">
        <f t="shared" ref="R21:R52" si="17">+(P21-G21)^2</f>
        <v>3.2872092751127342E-4</v>
      </c>
      <c r="S21" s="171">
        <v>0.05</v>
      </c>
      <c r="T21" s="24">
        <f>+S21*R21</f>
        <v>1.6436046375563671E-5</v>
      </c>
      <c r="U21" s="78"/>
      <c r="V21" s="24">
        <f>AB21</f>
        <v>7.5276739274895282E-3</v>
      </c>
      <c r="Z21">
        <f t="shared" ref="Z21:Z52" si="18">F21</f>
        <v>-3896</v>
      </c>
      <c r="AA21" s="24">
        <f t="shared" ref="AA21:AA52" si="19">AB$3+AB$4*Z21+AB$5*Z21^2+AH21</f>
        <v>-5.020995294330928E-3</v>
      </c>
      <c r="AB21" s="24">
        <f t="shared" ref="AB21:AB52" si="20">IF(S21&lt;&gt;0,G21-AH21, -9999)</f>
        <v>7.5276739274895282E-3</v>
      </c>
      <c r="AC21" s="24">
        <f t="shared" ref="AC21:AC52" si="21">+G21-P21</f>
        <v>-1.8130662632989271E-2</v>
      </c>
      <c r="AD21" s="24">
        <f t="shared" ref="AD21:AD52" si="22">IF(S21&lt;&gt;0,G21-AA21, -9999)</f>
        <v>-2.7909967055844073E-3</v>
      </c>
      <c r="AE21" s="24">
        <f t="shared" ref="AE21:AE52" si="23">+(G21-AA21)^2*S21</f>
        <v>3.8948313052915074E-7</v>
      </c>
      <c r="AF21">
        <f t="shared" ref="AF21:AF52" si="24">IF(S21&lt;&gt;0,G21-P21, -9999)</f>
        <v>-1.8130662632989271E-2</v>
      </c>
      <c r="AG21" s="171">
        <f>+(G21-AA21)^2</f>
        <v>7.7896626105830143E-6</v>
      </c>
      <c r="AH21">
        <f t="shared" ref="AH21:AH52" si="25">$AB$6*($AB$11/AI21*AJ21+$AB$12)</f>
        <v>-1.5339665927404864E-2</v>
      </c>
      <c r="AI21">
        <f t="shared" ref="AI21:AI52" si="26">1+$AB$7*COS(AL21)</f>
        <v>0.86326404311619709</v>
      </c>
      <c r="AJ21">
        <f t="shared" ref="AJ21:AJ52" si="27">SIN(AL21+RADIANS($AB$9))</f>
        <v>-0.85265073672472924</v>
      </c>
      <c r="AK21">
        <f t="shared" ref="AK21:AK52" si="28">$AB$7*SIN(AL21)</f>
        <v>0.26517537652433826</v>
      </c>
      <c r="AL21">
        <f t="shared" ref="AL21:AL52" si="29">2*ATAN(AM21)</f>
        <v>2.0468802643792436</v>
      </c>
      <c r="AM21">
        <f t="shared" ref="AM21:AM52" si="30">SQRT((1+$AB$7)/(1-$AB$7))*TAN(AN21/2)</f>
        <v>1.6407604670871061</v>
      </c>
      <c r="AN21" s="24">
        <f t="shared" ref="AN21:AT30" si="31">$AU21+$AB$7*SIN(AO21)</f>
        <v>20.606712851566694</v>
      </c>
      <c r="AO21" s="24">
        <f t="shared" si="31"/>
        <v>20.606712849662564</v>
      </c>
      <c r="AP21" s="24">
        <f t="shared" si="31"/>
        <v>20.606712884107726</v>
      </c>
      <c r="AQ21" s="24">
        <f t="shared" si="31"/>
        <v>20.60671226100354</v>
      </c>
      <c r="AR21" s="24">
        <f t="shared" si="31"/>
        <v>20.606723532480988</v>
      </c>
      <c r="AS21" s="24">
        <f t="shared" si="31"/>
        <v>20.606519535831211</v>
      </c>
      <c r="AT21" s="24">
        <f t="shared" si="31"/>
        <v>20.610178041722481</v>
      </c>
      <c r="AU21" s="24">
        <f t="shared" ref="AU21:AU52" si="32">RADIANS($AB$9)+$AB$18*(F21-AB$15)</f>
        <v>20.31352550270935</v>
      </c>
      <c r="AV21"/>
      <c r="AW21">
        <v>-10250</v>
      </c>
      <c r="AX21">
        <f t="shared" si="1"/>
        <v>2.1966321114954404E-2</v>
      </c>
      <c r="AY21">
        <f t="shared" si="2"/>
        <v>-1.295253606577151E-3</v>
      </c>
      <c r="AZ21">
        <f t="shared" si="3"/>
        <v>2.3261574721531553E-2</v>
      </c>
      <c r="BA21">
        <f t="shared" si="4"/>
        <v>1.1891217733028645</v>
      </c>
      <c r="BB21">
        <f t="shared" si="5"/>
        <v>0.9429958507877515</v>
      </c>
      <c r="BC21">
        <f t="shared" si="6"/>
        <v>-0.88422994635136853</v>
      </c>
      <c r="BD21">
        <f t="shared" si="7"/>
        <v>-0.47336683007031732</v>
      </c>
      <c r="BE21">
        <f t="shared" si="12"/>
        <v>18.179798606892493</v>
      </c>
      <c r="BF21">
        <f t="shared" si="12"/>
        <v>18.179823996449233</v>
      </c>
      <c r="BG21">
        <f t="shared" si="12"/>
        <v>18.179932538022037</v>
      </c>
      <c r="BH21">
        <f t="shared" si="12"/>
        <v>18.180396453344166</v>
      </c>
      <c r="BI21">
        <f t="shared" si="12"/>
        <v>18.18237735013118</v>
      </c>
      <c r="BJ21">
        <f t="shared" si="12"/>
        <v>18.190801235192701</v>
      </c>
      <c r="BK21">
        <f t="shared" si="12"/>
        <v>18.22603396712385</v>
      </c>
      <c r="BL21">
        <f t="shared" si="9"/>
        <v>18.365009138881039</v>
      </c>
      <c r="BM21"/>
      <c r="BN21"/>
      <c r="BO21"/>
      <c r="BP21"/>
      <c r="BQ21"/>
      <c r="BR21"/>
      <c r="BS21"/>
    </row>
    <row r="22" spans="1:71" s="24" customFormat="1">
      <c r="A22" s="104" t="s">
        <v>145</v>
      </c>
      <c r="B22" s="94" t="s">
        <v>83</v>
      </c>
      <c r="C22" s="100">
        <v>51467.811199999996</v>
      </c>
      <c r="D22" s="100">
        <v>6.0000000000000001E-3</v>
      </c>
      <c r="E22" s="24">
        <f t="shared" si="13"/>
        <v>-4340.4921870925045</v>
      </c>
      <c r="F22" s="24">
        <f>ROUND(2*E22,0)/2</f>
        <v>-4340.5</v>
      </c>
      <c r="G22" s="24">
        <f t="shared" si="14"/>
        <v>2.8622815007111058E-3</v>
      </c>
      <c r="H22" s="24">
        <f>G22</f>
        <v>2.8622815007111058E-3</v>
      </c>
      <c r="P22" s="26">
        <f t="shared" si="15"/>
        <v>9.184090388150613E-3</v>
      </c>
      <c r="Q22" s="27">
        <f t="shared" si="16"/>
        <v>36449.311199999996</v>
      </c>
      <c r="R22" s="24">
        <f t="shared" si="17"/>
        <v>3.9965267609309137E-5</v>
      </c>
      <c r="S22" s="171">
        <v>0.05</v>
      </c>
      <c r="T22" s="24">
        <f>+S22*R22</f>
        <v>1.998263380465457E-6</v>
      </c>
      <c r="U22" s="78"/>
      <c r="V22" s="24">
        <f>AB22</f>
        <v>1.5731786496385861E-2</v>
      </c>
      <c r="Z22">
        <f t="shared" si="18"/>
        <v>-4340.5</v>
      </c>
      <c r="AA22" s="24">
        <f t="shared" si="19"/>
        <v>-3.6854146075241418E-3</v>
      </c>
      <c r="AB22" s="24">
        <f t="shared" si="20"/>
        <v>1.5731786496385861E-2</v>
      </c>
      <c r="AC22" s="24">
        <f t="shared" si="21"/>
        <v>-6.3218088874395072E-3</v>
      </c>
      <c r="AD22" s="24">
        <f t="shared" si="22"/>
        <v>6.5476961082352476E-3</v>
      </c>
      <c r="AE22" s="24">
        <f t="shared" si="23"/>
        <v>2.1436162162899505E-6</v>
      </c>
      <c r="AF22">
        <f t="shared" si="24"/>
        <v>-6.3218088874395072E-3</v>
      </c>
      <c r="AG22" s="171">
        <f t="shared" ref="AG22:AG85" si="33">+(G22-AA22)^2</f>
        <v>4.2872324325799004E-5</v>
      </c>
      <c r="AH22">
        <f t="shared" si="25"/>
        <v>-1.2869504995674755E-2</v>
      </c>
      <c r="AI22">
        <f t="shared" si="26"/>
        <v>0.89634588700839857</v>
      </c>
      <c r="AJ22">
        <f t="shared" si="27"/>
        <v>-0.78318575153254544</v>
      </c>
      <c r="AK22">
        <f t="shared" si="28"/>
        <v>0.27976870282373989</v>
      </c>
      <c r="AL22">
        <f t="shared" si="29"/>
        <v>1.9256153651803727</v>
      </c>
      <c r="AM22">
        <f t="shared" si="30"/>
        <v>1.4369278146424547</v>
      </c>
      <c r="AN22" s="24">
        <f t="shared" si="31"/>
        <v>20.475121175998929</v>
      </c>
      <c r="AO22" s="24">
        <f t="shared" si="31"/>
        <v>20.475121176008031</v>
      </c>
      <c r="AP22" s="24">
        <f t="shared" si="31"/>
        <v>20.475121175450916</v>
      </c>
      <c r="AQ22" s="24">
        <f t="shared" si="31"/>
        <v>20.475121209562062</v>
      </c>
      <c r="AR22" s="24">
        <f t="shared" si="31"/>
        <v>20.475119120956773</v>
      </c>
      <c r="AS22" s="24">
        <f t="shared" si="31"/>
        <v>20.475246858634563</v>
      </c>
      <c r="AT22" s="24">
        <f t="shared" si="31"/>
        <v>20.466793227932378</v>
      </c>
      <c r="AU22" s="24">
        <f t="shared" si="32"/>
        <v>20.177215221985133</v>
      </c>
      <c r="AV22"/>
      <c r="AW22">
        <v>-10000</v>
      </c>
      <c r="AX22">
        <f t="shared" si="1"/>
        <v>2.2460934243757974E-2</v>
      </c>
      <c r="AY22">
        <f t="shared" si="2"/>
        <v>-1.0254315079909135E-3</v>
      </c>
      <c r="AZ22">
        <f t="shared" si="3"/>
        <v>2.3486365751748887E-2</v>
      </c>
      <c r="BA22">
        <f t="shared" si="4"/>
        <v>1.2169603441288595</v>
      </c>
      <c r="BB22">
        <f t="shared" si="5"/>
        <v>0.97769211167224623</v>
      </c>
      <c r="BC22">
        <f t="shared" si="6"/>
        <v>-0.75657302765477286</v>
      </c>
      <c r="BD22">
        <f t="shared" si="7"/>
        <v>-0.39742723883463293</v>
      </c>
      <c r="BE22">
        <f t="shared" si="12"/>
        <v>18.281058926364629</v>
      </c>
      <c r="BF22">
        <f t="shared" si="12"/>
        <v>18.281091291094668</v>
      </c>
      <c r="BG22">
        <f t="shared" si="12"/>
        <v>18.281220007995206</v>
      </c>
      <c r="BH22">
        <f t="shared" si="12"/>
        <v>18.281731819867623</v>
      </c>
      <c r="BI22">
        <f t="shared" si="12"/>
        <v>18.283765267243297</v>
      </c>
      <c r="BJ22">
        <f t="shared" si="12"/>
        <v>18.291818500857104</v>
      </c>
      <c r="BK22">
        <f t="shared" si="12"/>
        <v>18.323327525215259</v>
      </c>
      <c r="BL22">
        <f t="shared" si="9"/>
        <v>18.441674088669689</v>
      </c>
      <c r="BM22"/>
      <c r="BN22"/>
      <c r="BO22"/>
      <c r="BP22"/>
      <c r="BQ22"/>
      <c r="BR22"/>
      <c r="BS22"/>
    </row>
    <row r="23" spans="1:71" s="24" customFormat="1" ht="13.5" thickBot="1">
      <c r="A23" t="s">
        <v>144</v>
      </c>
      <c r="B23" s="3" t="s">
        <v>83</v>
      </c>
      <c r="C23" s="85">
        <v>48500.175999999999</v>
      </c>
      <c r="D23" s="85" t="s">
        <v>17</v>
      </c>
      <c r="E23" s="24">
        <f t="shared" si="13"/>
        <v>-12440.974027659113</v>
      </c>
      <c r="F23" s="24">
        <f>ROUND(2*E23,0)/2</f>
        <v>-12441</v>
      </c>
      <c r="G23" s="96">
        <f t="shared" si="14"/>
        <v>9.5150429988279939E-3</v>
      </c>
      <c r="H23" s="24">
        <f>G23</f>
        <v>9.5150429988279939E-3</v>
      </c>
      <c r="J23" s="25"/>
      <c r="P23" s="26">
        <f t="shared" si="15"/>
        <v>-3.0041286613191574E-3</v>
      </c>
      <c r="Q23" s="27">
        <f t="shared" si="16"/>
        <v>33481.675999999999</v>
      </c>
      <c r="R23" s="24">
        <f t="shared" si="17"/>
        <v>1.5672965905623158E-4</v>
      </c>
      <c r="S23" s="171">
        <v>0.1</v>
      </c>
      <c r="U23" s="78"/>
      <c r="V23" s="24">
        <f>AB23</f>
        <v>-4.5734496751681977E-3</v>
      </c>
      <c r="Z23">
        <f t="shared" si="18"/>
        <v>-12441</v>
      </c>
      <c r="AA23" s="24">
        <f t="shared" si="19"/>
        <v>1.1084364012677034E-2</v>
      </c>
      <c r="AB23" s="24">
        <f t="shared" si="20"/>
        <v>-4.5734496751681977E-3</v>
      </c>
      <c r="AC23" s="24">
        <f t="shared" si="21"/>
        <v>1.2519171660147151E-2</v>
      </c>
      <c r="AD23" s="24">
        <f t="shared" si="22"/>
        <v>-1.5693210138490402E-3</v>
      </c>
      <c r="AE23" s="24">
        <f t="shared" si="23"/>
        <v>2.4627684445081793E-7</v>
      </c>
      <c r="AF23">
        <f t="shared" si="24"/>
        <v>1.2519171660147151E-2</v>
      </c>
      <c r="AG23" s="171">
        <f t="shared" si="33"/>
        <v>2.4627684445081794E-6</v>
      </c>
      <c r="AH23">
        <f t="shared" si="25"/>
        <v>1.4088492673996192E-2</v>
      </c>
      <c r="AI23">
        <f t="shared" si="26"/>
        <v>0.94417142031048806</v>
      </c>
      <c r="AJ23">
        <f t="shared" si="27"/>
        <v>0.34920443723963379</v>
      </c>
      <c r="AK23">
        <f t="shared" si="28"/>
        <v>-0.29308338729720862</v>
      </c>
      <c r="AL23">
        <f t="shared" si="29"/>
        <v>-1.7590282779458908</v>
      </c>
      <c r="AM23">
        <f t="shared" si="30"/>
        <v>-1.2084680087739479</v>
      </c>
      <c r="AN23" s="24">
        <f t="shared" si="31"/>
        <v>17.396841816942114</v>
      </c>
      <c r="AO23" s="24">
        <f t="shared" si="31"/>
        <v>17.396841818263553</v>
      </c>
      <c r="AP23" s="24">
        <f t="shared" si="31"/>
        <v>17.396841855859478</v>
      </c>
      <c r="AQ23" s="24">
        <f t="shared" si="31"/>
        <v>17.396842925488095</v>
      </c>
      <c r="AR23" s="24">
        <f t="shared" si="31"/>
        <v>17.396873353081389</v>
      </c>
      <c r="AS23" s="24">
        <f t="shared" si="31"/>
        <v>17.397735679023175</v>
      </c>
      <c r="AT23" s="24">
        <f t="shared" si="31"/>
        <v>17.420012347600313</v>
      </c>
      <c r="AU23" s="24">
        <f t="shared" si="32"/>
        <v>17.693117518933317</v>
      </c>
      <c r="AV23"/>
      <c r="AW23">
        <v>-9750</v>
      </c>
      <c r="AX23">
        <f t="shared" si="1"/>
        <v>2.2727183038644305E-2</v>
      </c>
      <c r="AY23">
        <f t="shared" si="2"/>
        <v>-7.402808405454625E-4</v>
      </c>
      <c r="AZ23">
        <f t="shared" si="3"/>
        <v>2.3467463879189767E-2</v>
      </c>
      <c r="BA23">
        <f t="shared" si="4"/>
        <v>1.2422675598590571</v>
      </c>
      <c r="BB23">
        <f t="shared" si="5"/>
        <v>0.99694042435939145</v>
      </c>
      <c r="BC23">
        <f t="shared" si="6"/>
        <v>-0.62319887197083945</v>
      </c>
      <c r="BD23">
        <f t="shared" si="7"/>
        <v>-0.32209196424029524</v>
      </c>
      <c r="BE23">
        <f t="shared" si="12"/>
        <v>18.384562062972844</v>
      </c>
      <c r="BF23">
        <f t="shared" si="12"/>
        <v>18.384598876365985</v>
      </c>
      <c r="BG23">
        <f t="shared" si="12"/>
        <v>18.384736914714548</v>
      </c>
      <c r="BH23">
        <f t="shared" si="12"/>
        <v>18.385254428947114</v>
      </c>
      <c r="BI23">
        <f t="shared" si="12"/>
        <v>18.387193429767169</v>
      </c>
      <c r="BJ23">
        <f t="shared" si="12"/>
        <v>18.394441853311797</v>
      </c>
      <c r="BK23">
        <f t="shared" si="12"/>
        <v>18.421316326327307</v>
      </c>
      <c r="BL23">
        <f t="shared" si="9"/>
        <v>18.518339038458336</v>
      </c>
      <c r="BM23"/>
      <c r="BN23"/>
      <c r="BO23"/>
      <c r="BP23"/>
      <c r="BQ23"/>
      <c r="BR23"/>
      <c r="BS23"/>
    </row>
    <row r="24" spans="1:71" s="24" customFormat="1">
      <c r="A24" s="192" t="s">
        <v>0</v>
      </c>
      <c r="B24" s="178" t="s">
        <v>83</v>
      </c>
      <c r="C24" s="179">
        <v>58165.385999999999</v>
      </c>
      <c r="D24" s="179">
        <v>7.0000000000000001E-3</v>
      </c>
      <c r="E24" s="97">
        <f t="shared" si="13"/>
        <v>13941.263954375492</v>
      </c>
      <c r="F24" s="131">
        <f>ROUND(2*E24,0)/2-0.5</f>
        <v>13941</v>
      </c>
      <c r="G24" s="24">
        <f t="shared" si="14"/>
        <v>9.6700456997496076E-2</v>
      </c>
      <c r="I24" s="24">
        <f>G24</f>
        <v>9.6700456997496076E-2</v>
      </c>
      <c r="K24"/>
      <c r="P24" s="26">
        <f t="shared" si="15"/>
        <v>9.5834962592302619E-2</v>
      </c>
      <c r="Q24" s="27">
        <f t="shared" si="16"/>
        <v>43146.885999999999</v>
      </c>
      <c r="R24" s="24">
        <f t="shared" si="17"/>
        <v>7.4908056542117514E-7</v>
      </c>
      <c r="S24" s="171">
        <v>0.1</v>
      </c>
      <c r="T24" s="24">
        <f t="shared" ref="T24:T55" si="34">+S24*R24</f>
        <v>7.4908056542117514E-8</v>
      </c>
      <c r="U24" s="78"/>
      <c r="W24" s="24">
        <f>AB24</f>
        <v>9.2827280541763882E-2</v>
      </c>
      <c r="Z24">
        <f t="shared" si="18"/>
        <v>13941</v>
      </c>
      <c r="AA24" s="24">
        <f t="shared" si="19"/>
        <v>9.9708139048034813E-2</v>
      </c>
      <c r="AB24" s="24">
        <f t="shared" si="20"/>
        <v>9.2827280541763882E-2</v>
      </c>
      <c r="AC24" s="24">
        <f t="shared" si="21"/>
        <v>8.6549440519345655E-4</v>
      </c>
      <c r="AD24" s="24">
        <f t="shared" si="22"/>
        <v>-3.0076820505387375E-3</v>
      </c>
      <c r="AE24" s="24">
        <f t="shared" si="23"/>
        <v>9.0461513171329039E-7</v>
      </c>
      <c r="AF24">
        <f t="shared" si="24"/>
        <v>8.6549440519345655E-4</v>
      </c>
      <c r="AG24" s="171">
        <f t="shared" si="33"/>
        <v>9.0461513171329039E-6</v>
      </c>
      <c r="AH24">
        <f t="shared" si="25"/>
        <v>3.8731764557321901E-3</v>
      </c>
      <c r="AI24">
        <f t="shared" si="26"/>
        <v>1.1245600260107154</v>
      </c>
      <c r="AJ24">
        <f t="shared" si="27"/>
        <v>-0.11402222462471974</v>
      </c>
      <c r="AK24">
        <f t="shared" si="28"/>
        <v>0.2711079160407599</v>
      </c>
      <c r="AL24">
        <f t="shared" si="29"/>
        <v>1.1401131671943487</v>
      </c>
      <c r="AM24">
        <f t="shared" si="30"/>
        <v>0.64104838504761774</v>
      </c>
      <c r="AN24" s="24">
        <f t="shared" si="31"/>
        <v>26.01351366383312</v>
      </c>
      <c r="AO24" s="24">
        <f t="shared" si="31"/>
        <v>26.013503415413933</v>
      </c>
      <c r="AP24" s="24">
        <f t="shared" si="31"/>
        <v>26.013449455646093</v>
      </c>
      <c r="AQ24" s="24">
        <f t="shared" si="31"/>
        <v>26.013165405929055</v>
      </c>
      <c r="AR24" s="24">
        <f t="shared" si="31"/>
        <v>26.01167174640528</v>
      </c>
      <c r="AS24" s="24">
        <f t="shared" si="31"/>
        <v>26.003861241976804</v>
      </c>
      <c r="AT24" s="24">
        <f t="shared" si="31"/>
        <v>25.964136019685704</v>
      </c>
      <c r="AU24" s="24">
        <f t="shared" si="32"/>
        <v>25.783416340229905</v>
      </c>
      <c r="AV24"/>
      <c r="AW24">
        <v>-9500</v>
      </c>
      <c r="AX24">
        <f t="shared" si="1"/>
        <v>2.2749960888726405E-2</v>
      </c>
      <c r="AY24">
        <f t="shared" si="2"/>
        <v>-4.398016042407981E-4</v>
      </c>
      <c r="AZ24">
        <f t="shared" si="3"/>
        <v>2.3189762492967204E-2</v>
      </c>
      <c r="BA24">
        <f t="shared" si="4"/>
        <v>1.2639930585251462</v>
      </c>
      <c r="BB24">
        <f t="shared" si="5"/>
        <v>0.99818284017638881</v>
      </c>
      <c r="BC24">
        <f t="shared" si="6"/>
        <v>-0.48465945801407878</v>
      </c>
      <c r="BD24">
        <f t="shared" si="7"/>
        <v>-0.2471873635412358</v>
      </c>
      <c r="BE24">
        <f t="shared" si="12"/>
        <v>18.490050079759609</v>
      </c>
      <c r="BF24">
        <f t="shared" si="12"/>
        <v>18.490086896242634</v>
      </c>
      <c r="BG24">
        <f t="shared" si="12"/>
        <v>18.490218717657953</v>
      </c>
      <c r="BH24">
        <f t="shared" si="12"/>
        <v>18.490690650725824</v>
      </c>
      <c r="BI24">
        <f t="shared" si="12"/>
        <v>18.492379531733942</v>
      </c>
      <c r="BJ24">
        <f t="shared" si="12"/>
        <v>18.498414770392515</v>
      </c>
      <c r="BK24">
        <f t="shared" si="12"/>
        <v>18.519875100588418</v>
      </c>
      <c r="BL24">
        <f t="shared" si="9"/>
        <v>18.595003988246987</v>
      </c>
      <c r="BM24"/>
      <c r="BN24"/>
      <c r="BO24"/>
      <c r="BP24"/>
      <c r="BQ24"/>
      <c r="BR24"/>
      <c r="BS24"/>
    </row>
    <row r="25" spans="1:71" s="24" customFormat="1">
      <c r="A25" s="86" t="s">
        <v>152</v>
      </c>
      <c r="B25" s="98"/>
      <c r="C25" s="95">
        <v>53407.465900000003</v>
      </c>
      <c r="D25" s="95">
        <v>8.0000000000000004E-4</v>
      </c>
      <c r="E25" s="24">
        <f t="shared" si="13"/>
        <v>954.00549049257768</v>
      </c>
      <c r="F25" s="24">
        <f t="shared" ref="F25:F56" si="35">ROUND(2*E25,0)/2</f>
        <v>954</v>
      </c>
      <c r="G25" s="24">
        <f t="shared" si="14"/>
        <v>2.0114580038352869E-3</v>
      </c>
      <c r="J25" s="24">
        <f t="shared" ref="J25:J43" si="36">G25</f>
        <v>2.0114580038352869E-3</v>
      </c>
      <c r="P25" s="26">
        <f t="shared" si="15"/>
        <v>2.584712589447892E-2</v>
      </c>
      <c r="Q25" s="27">
        <f t="shared" si="16"/>
        <v>38388.965900000003</v>
      </c>
      <c r="R25" s="24">
        <f t="shared" si="17"/>
        <v>5.6813906379305987E-4</v>
      </c>
      <c r="S25" s="171">
        <v>1</v>
      </c>
      <c r="T25" s="24">
        <f t="shared" si="34"/>
        <v>5.6813906379305987E-4</v>
      </c>
      <c r="U25" s="78"/>
      <c r="X25" s="24">
        <f>AB25</f>
        <v>2.3862512038019607E-2</v>
      </c>
      <c r="Z25">
        <f t="shared" si="18"/>
        <v>954</v>
      </c>
      <c r="AA25" s="24">
        <f t="shared" si="19"/>
        <v>3.9960718602945998E-3</v>
      </c>
      <c r="AB25" s="24">
        <f t="shared" si="20"/>
        <v>2.3862512038019607E-2</v>
      </c>
      <c r="AC25" s="24">
        <f t="shared" si="21"/>
        <v>-2.3835667890643633E-2</v>
      </c>
      <c r="AD25" s="24">
        <f t="shared" si="22"/>
        <v>-1.9846138564593128E-3</v>
      </c>
      <c r="AE25" s="24">
        <f t="shared" si="23"/>
        <v>3.938692159250306E-6</v>
      </c>
      <c r="AF25">
        <f t="shared" si="24"/>
        <v>-2.3835667890643633E-2</v>
      </c>
      <c r="AG25" s="171">
        <f t="shared" si="33"/>
        <v>3.938692159250306E-6</v>
      </c>
      <c r="AH25">
        <f t="shared" si="25"/>
        <v>-2.185105403418432E-2</v>
      </c>
      <c r="AI25">
        <f t="shared" si="26"/>
        <v>0.70338281523202895</v>
      </c>
      <c r="AJ25">
        <f t="shared" si="27"/>
        <v>-0.90601630972551805</v>
      </c>
      <c r="AK25">
        <f t="shared" si="28"/>
        <v>3.2139507153612232E-2</v>
      </c>
      <c r="AL25">
        <f t="shared" si="29"/>
        <v>3.033660241999462</v>
      </c>
      <c r="AM25">
        <f t="shared" si="30"/>
        <v>18.512122780431984</v>
      </c>
      <c r="AN25" s="24">
        <f t="shared" si="31"/>
        <v>21.84444823128711</v>
      </c>
      <c r="AO25" s="24">
        <f t="shared" si="31"/>
        <v>21.844410996033144</v>
      </c>
      <c r="AP25" s="24">
        <f t="shared" si="31"/>
        <v>21.844537153184316</v>
      </c>
      <c r="AQ25" s="24">
        <f t="shared" si="31"/>
        <v>21.844109709307784</v>
      </c>
      <c r="AR25" s="24">
        <f t="shared" si="31"/>
        <v>21.845557859612651</v>
      </c>
      <c r="AS25" s="24">
        <f t="shared" si="31"/>
        <v>21.840650363741936</v>
      </c>
      <c r="AT25" s="24">
        <f t="shared" si="31"/>
        <v>21.857266851105543</v>
      </c>
      <c r="AU25" s="24">
        <f t="shared" si="32"/>
        <v>21.800825528609149</v>
      </c>
      <c r="AV25"/>
      <c r="AW25">
        <v>-9250</v>
      </c>
      <c r="AX25">
        <f t="shared" si="1"/>
        <v>2.2519934309165698E-2</v>
      </c>
      <c r="AY25">
        <f t="shared" si="2"/>
        <v>-1.2399379907691334E-4</v>
      </c>
      <c r="AZ25">
        <f t="shared" si="3"/>
        <v>2.2643928108242613E-2</v>
      </c>
      <c r="BA25">
        <f t="shared" si="4"/>
        <v>1.281096310148309</v>
      </c>
      <c r="BB25">
        <f t="shared" si="5"/>
        <v>0.97943133021421247</v>
      </c>
      <c r="BC25">
        <f t="shared" si="6"/>
        <v>-0.34178122025122615</v>
      </c>
      <c r="BD25">
        <f t="shared" si="7"/>
        <v>-0.17257381550299969</v>
      </c>
      <c r="BE25">
        <f t="shared" si="12"/>
        <v>18.597176539029913</v>
      </c>
      <c r="BF25">
        <f t="shared" si="12"/>
        <v>18.597207730013366</v>
      </c>
      <c r="BG25">
        <f t="shared" si="12"/>
        <v>18.597315691611403</v>
      </c>
      <c r="BH25">
        <f t="shared" si="12"/>
        <v>18.597689356761894</v>
      </c>
      <c r="BI25">
        <f t="shared" si="12"/>
        <v>18.598982369703165</v>
      </c>
      <c r="BJ25">
        <f t="shared" si="12"/>
        <v>18.603453364634554</v>
      </c>
      <c r="BK25">
        <f t="shared" si="12"/>
        <v>18.618875229742049</v>
      </c>
      <c r="BL25">
        <f t="shared" si="9"/>
        <v>18.671668938035637</v>
      </c>
      <c r="BM25"/>
      <c r="BN25"/>
      <c r="BO25"/>
      <c r="BP25"/>
      <c r="BQ25"/>
      <c r="BR25"/>
      <c r="BS25"/>
    </row>
    <row r="26" spans="1:71" s="24" customFormat="1">
      <c r="A26" s="86" t="s">
        <v>152</v>
      </c>
      <c r="B26" s="98"/>
      <c r="C26" s="95">
        <v>53387.3177</v>
      </c>
      <c r="D26" s="95">
        <v>1.4E-3</v>
      </c>
      <c r="E26" s="24">
        <f t="shared" si="13"/>
        <v>899.00879540683036</v>
      </c>
      <c r="F26" s="24">
        <f t="shared" si="35"/>
        <v>899</v>
      </c>
      <c r="G26" s="24">
        <f t="shared" si="14"/>
        <v>3.2222230001934804E-3</v>
      </c>
      <c r="J26" s="24">
        <f t="shared" si="36"/>
        <v>3.2222230001934804E-3</v>
      </c>
      <c r="P26" s="26">
        <f t="shared" si="15"/>
        <v>2.5638689795492067E-2</v>
      </c>
      <c r="Q26" s="27">
        <f t="shared" si="16"/>
        <v>38368.8177</v>
      </c>
      <c r="R26" s="24">
        <f t="shared" si="17"/>
        <v>5.0249798358472405E-4</v>
      </c>
      <c r="S26" s="171">
        <v>1</v>
      </c>
      <c r="T26" s="24">
        <f t="shared" si="34"/>
        <v>5.0249798358472405E-4</v>
      </c>
      <c r="U26" s="78"/>
      <c r="X26" s="24">
        <f t="shared" ref="X26:X43" si="37">AB26</f>
        <v>2.5184377291247881E-2</v>
      </c>
      <c r="Z26">
        <f t="shared" si="18"/>
        <v>899</v>
      </c>
      <c r="AA26" s="24">
        <f t="shared" si="19"/>
        <v>3.6765355044376669E-3</v>
      </c>
      <c r="AB26" s="24">
        <f t="shared" si="20"/>
        <v>2.5184377291247881E-2</v>
      </c>
      <c r="AC26" s="24">
        <f t="shared" si="21"/>
        <v>-2.2416466795298587E-2</v>
      </c>
      <c r="AD26" s="24">
        <f t="shared" si="22"/>
        <v>-4.5431250424418645E-4</v>
      </c>
      <c r="AE26" s="24">
        <f t="shared" si="23"/>
        <v>2.0639985151262393E-7</v>
      </c>
      <c r="AF26">
        <f t="shared" si="24"/>
        <v>-2.2416466795298587E-2</v>
      </c>
      <c r="AG26" s="171">
        <f t="shared" si="33"/>
        <v>2.0639985151262393E-7</v>
      </c>
      <c r="AH26">
        <f t="shared" si="25"/>
        <v>-2.19621542910544E-2</v>
      </c>
      <c r="AI26">
        <f t="shared" si="26"/>
        <v>0.70370504913450938</v>
      </c>
      <c r="AJ26">
        <f t="shared" si="27"/>
        <v>-0.91003800058819628</v>
      </c>
      <c r="AK26">
        <f t="shared" si="28"/>
        <v>3.4985772985176078E-2</v>
      </c>
      <c r="AL26">
        <f t="shared" si="29"/>
        <v>3.0240593456876139</v>
      </c>
      <c r="AM26">
        <f t="shared" si="30"/>
        <v>16.996859520003163</v>
      </c>
      <c r="AN26" s="24">
        <f t="shared" si="31"/>
        <v>21.831423233596006</v>
      </c>
      <c r="AO26" s="24">
        <f t="shared" si="31"/>
        <v>21.831383245053757</v>
      </c>
      <c r="AP26" s="24">
        <f t="shared" si="31"/>
        <v>21.831519003346546</v>
      </c>
      <c r="AQ26" s="24">
        <f t="shared" si="31"/>
        <v>21.831058101397328</v>
      </c>
      <c r="AR26" s="24">
        <f t="shared" si="31"/>
        <v>21.832622733318352</v>
      </c>
      <c r="AS26" s="24">
        <f t="shared" si="31"/>
        <v>21.827309634944228</v>
      </c>
      <c r="AT26" s="24">
        <f t="shared" si="31"/>
        <v>21.845333549364113</v>
      </c>
      <c r="AU26" s="24">
        <f t="shared" si="32"/>
        <v>21.783959239655648</v>
      </c>
      <c r="AV26"/>
      <c r="AW26">
        <v>-9000</v>
      </c>
      <c r="AX26">
        <f t="shared" si="1"/>
        <v>2.2035078519017995E-2</v>
      </c>
      <c r="AY26">
        <f t="shared" si="2"/>
        <v>2.0714257494617618E-4</v>
      </c>
      <c r="AZ26">
        <f t="shared" si="3"/>
        <v>2.1827935944071817E-2</v>
      </c>
      <c r="BA26">
        <f t="shared" si="4"/>
        <v>1.2926608146971785</v>
      </c>
      <c r="BB26">
        <f t="shared" si="5"/>
        <v>0.93961337694271108</v>
      </c>
      <c r="BC26">
        <f t="shared" si="6"/>
        <v>-0.19565643922377102</v>
      </c>
      <c r="BD26">
        <f t="shared" si="7"/>
        <v>-9.8141502737513944E-2</v>
      </c>
      <c r="BE26">
        <f t="shared" si="12"/>
        <v>18.705512421114545</v>
      </c>
      <c r="BF26">
        <f t="shared" si="12"/>
        <v>18.705532502597492</v>
      </c>
      <c r="BG26">
        <f t="shared" si="12"/>
        <v>18.705600514144869</v>
      </c>
      <c r="BH26">
        <f t="shared" si="12"/>
        <v>18.705830849255317</v>
      </c>
      <c r="BI26">
        <f t="shared" si="12"/>
        <v>18.706610869581851</v>
      </c>
      <c r="BJ26">
        <f t="shared" si="12"/>
        <v>18.709251728806134</v>
      </c>
      <c r="BK26">
        <f t="shared" si="12"/>
        <v>18.718185502732169</v>
      </c>
      <c r="BL26">
        <f t="shared" si="9"/>
        <v>18.748333887824288</v>
      </c>
      <c r="BM26"/>
      <c r="BN26"/>
      <c r="BO26"/>
      <c r="BP26"/>
      <c r="BQ26"/>
      <c r="BR26"/>
      <c r="BS26"/>
    </row>
    <row r="27" spans="1:71" s="24" customFormat="1">
      <c r="A27" s="86" t="s">
        <v>152</v>
      </c>
      <c r="B27" s="98"/>
      <c r="C27" s="95">
        <v>53388.417000000001</v>
      </c>
      <c r="D27" s="95">
        <v>2.0999999999999999E-3</v>
      </c>
      <c r="E27" s="24">
        <f t="shared" si="13"/>
        <v>902.00945387298839</v>
      </c>
      <c r="F27" s="24">
        <f t="shared" si="35"/>
        <v>902</v>
      </c>
      <c r="G27" s="24">
        <f t="shared" si="14"/>
        <v>3.4634540061233565E-3</v>
      </c>
      <c r="J27" s="24">
        <f t="shared" si="36"/>
        <v>3.4634540061233565E-3</v>
      </c>
      <c r="P27" s="26">
        <f t="shared" si="15"/>
        <v>2.565003990720105E-2</v>
      </c>
      <c r="Q27" s="27">
        <f t="shared" si="16"/>
        <v>38369.917000000001</v>
      </c>
      <c r="R27" s="24">
        <f t="shared" si="17"/>
        <v>4.9224459394589949E-4</v>
      </c>
      <c r="S27" s="171">
        <v>1</v>
      </c>
      <c r="T27" s="24">
        <f t="shared" si="34"/>
        <v>4.9224459394589949E-4</v>
      </c>
      <c r="U27" s="78"/>
      <c r="X27" s="24">
        <f t="shared" si="37"/>
        <v>2.5419642870134998E-2</v>
      </c>
      <c r="Z27">
        <f t="shared" si="18"/>
        <v>902</v>
      </c>
      <c r="AA27" s="24">
        <f t="shared" si="19"/>
        <v>3.6938510431894084E-3</v>
      </c>
      <c r="AB27" s="24">
        <f t="shared" si="20"/>
        <v>2.5419642870134998E-2</v>
      </c>
      <c r="AC27" s="24">
        <f t="shared" si="21"/>
        <v>-2.2186585901077693E-2</v>
      </c>
      <c r="AD27" s="24">
        <f t="shared" si="22"/>
        <v>-2.3039703706605186E-4</v>
      </c>
      <c r="AE27" s="24">
        <f t="shared" si="23"/>
        <v>5.3082794688815676E-8</v>
      </c>
      <c r="AF27">
        <f t="shared" si="24"/>
        <v>-2.2186585901077693E-2</v>
      </c>
      <c r="AG27" s="171">
        <f t="shared" si="33"/>
        <v>5.3082794688815676E-8</v>
      </c>
      <c r="AH27">
        <f t="shared" si="25"/>
        <v>-2.1956188864011641E-2</v>
      </c>
      <c r="AI27">
        <f t="shared" si="26"/>
        <v>0.70368676020903753</v>
      </c>
      <c r="AJ27">
        <f t="shared" si="27"/>
        <v>-0.90982069968974355</v>
      </c>
      <c r="AK27">
        <f t="shared" si="28"/>
        <v>3.4830534654773676E-2</v>
      </c>
      <c r="AL27">
        <f t="shared" si="29"/>
        <v>3.0245832612503722</v>
      </c>
      <c r="AM27">
        <f t="shared" si="30"/>
        <v>17.073138941085151</v>
      </c>
      <c r="AN27" s="24">
        <f t="shared" si="31"/>
        <v>21.832133844658141</v>
      </c>
      <c r="AO27" s="24">
        <f t="shared" si="31"/>
        <v>21.832094002980035</v>
      </c>
      <c r="AP27" s="24">
        <f t="shared" si="31"/>
        <v>21.832229247236203</v>
      </c>
      <c r="AQ27" s="24">
        <f t="shared" si="31"/>
        <v>21.831770142976556</v>
      </c>
      <c r="AR27" s="24">
        <f t="shared" si="31"/>
        <v>21.833328495144841</v>
      </c>
      <c r="AS27" s="24">
        <f t="shared" si="31"/>
        <v>21.828037336539058</v>
      </c>
      <c r="AT27" s="24">
        <f t="shared" si="31"/>
        <v>21.845984894212396</v>
      </c>
      <c r="AU27" s="24">
        <f t="shared" si="32"/>
        <v>21.78487921905311</v>
      </c>
      <c r="AV27"/>
      <c r="AW27">
        <v>-8750</v>
      </c>
      <c r="AX27">
        <f t="shared" si="1"/>
        <v>2.1301731407131857E-2</v>
      </c>
      <c r="AY27">
        <f t="shared" si="2"/>
        <v>5.5360751782848258E-4</v>
      </c>
      <c r="AZ27">
        <f t="shared" si="3"/>
        <v>2.0748123889303374E-2</v>
      </c>
      <c r="BA27">
        <f t="shared" si="4"/>
        <v>1.2980154047793975</v>
      </c>
      <c r="BB27">
        <f t="shared" si="5"/>
        <v>0.87884736185306633</v>
      </c>
      <c r="BC27">
        <f t="shared" si="6"/>
        <v>-4.7598470702525549E-2</v>
      </c>
      <c r="BD27">
        <f t="shared" si="7"/>
        <v>-2.3803729693729847E-2</v>
      </c>
      <c r="BE27">
        <f t="shared" si="12"/>
        <v>18.814561930571596</v>
      </c>
      <c r="BF27">
        <f t="shared" si="12"/>
        <v>18.81456708034262</v>
      </c>
      <c r="BG27">
        <f t="shared" si="12"/>
        <v>18.814584351554277</v>
      </c>
      <c r="BH27">
        <f t="shared" si="12"/>
        <v>18.81464227536458</v>
      </c>
      <c r="BI27">
        <f t="shared" si="12"/>
        <v>18.814836538112829</v>
      </c>
      <c r="BJ27">
        <f t="shared" si="12"/>
        <v>18.815488039857932</v>
      </c>
      <c r="BK27">
        <f t="shared" si="12"/>
        <v>18.817672886520494</v>
      </c>
      <c r="BL27">
        <f t="shared" si="9"/>
        <v>18.824998837612934</v>
      </c>
      <c r="BM27"/>
      <c r="BN27"/>
      <c r="BO27"/>
      <c r="BP27"/>
      <c r="BQ27"/>
      <c r="BR27"/>
      <c r="BS27"/>
    </row>
    <row r="28" spans="1:71" s="24" customFormat="1">
      <c r="A28" s="86" t="s">
        <v>152</v>
      </c>
      <c r="B28" s="98"/>
      <c r="C28" s="95">
        <v>53410.3992</v>
      </c>
      <c r="D28" s="95">
        <v>1E-3</v>
      </c>
      <c r="E28" s="24">
        <f t="shared" si="13"/>
        <v>962.01225068429858</v>
      </c>
      <c r="F28" s="24">
        <f t="shared" si="35"/>
        <v>962</v>
      </c>
      <c r="G28" s="24">
        <f t="shared" si="14"/>
        <v>4.4880740024382249E-3</v>
      </c>
      <c r="J28" s="24">
        <f t="shared" si="36"/>
        <v>4.4880740024382249E-3</v>
      </c>
      <c r="P28" s="26">
        <f t="shared" si="15"/>
        <v>2.5877505677303011E-2</v>
      </c>
      <c r="Q28" s="27">
        <f t="shared" si="16"/>
        <v>38391.8992</v>
      </c>
      <c r="R28" s="24">
        <f t="shared" si="17"/>
        <v>4.5750778737370899E-4</v>
      </c>
      <c r="S28" s="171">
        <v>1</v>
      </c>
      <c r="T28" s="24">
        <f t="shared" si="34"/>
        <v>4.5750778737370899E-4</v>
      </c>
      <c r="U28" s="78"/>
      <c r="X28" s="24">
        <f t="shared" si="37"/>
        <v>2.6322663004446207E-2</v>
      </c>
      <c r="Z28">
        <f t="shared" si="18"/>
        <v>962</v>
      </c>
      <c r="AA28" s="24">
        <f t="shared" si="19"/>
        <v>4.0429166752950288E-3</v>
      </c>
      <c r="AB28" s="24">
        <f t="shared" si="20"/>
        <v>2.6322663004446207E-2</v>
      </c>
      <c r="AC28" s="24">
        <f t="shared" si="21"/>
        <v>-2.1389431674864786E-2</v>
      </c>
      <c r="AD28" s="24">
        <f t="shared" si="22"/>
        <v>4.4515732714319606E-4</v>
      </c>
      <c r="AE28" s="24">
        <f t="shared" si="23"/>
        <v>1.9816504590927447E-7</v>
      </c>
      <c r="AF28">
        <f t="shared" si="24"/>
        <v>-2.1389431674864786E-2</v>
      </c>
      <c r="AG28" s="171">
        <f t="shared" si="33"/>
        <v>1.9816504590927447E-7</v>
      </c>
      <c r="AH28">
        <f t="shared" si="25"/>
        <v>-2.1834589002007982E-2</v>
      </c>
      <c r="AI28">
        <f t="shared" si="26"/>
        <v>0.7033382447244565</v>
      </c>
      <c r="AJ28">
        <f t="shared" si="27"/>
        <v>-0.90542467656488923</v>
      </c>
      <c r="AK28">
        <f t="shared" si="28"/>
        <v>3.1725465742638785E-2</v>
      </c>
      <c r="AL28">
        <f t="shared" si="29"/>
        <v>3.0350560149346149</v>
      </c>
      <c r="AM28">
        <f t="shared" si="30"/>
        <v>18.755124916515154</v>
      </c>
      <c r="AN28" s="24">
        <f t="shared" si="31"/>
        <v>21.846342285881992</v>
      </c>
      <c r="AO28" s="24">
        <f t="shared" si="31"/>
        <v>21.846305461565436</v>
      </c>
      <c r="AP28" s="24">
        <f t="shared" si="31"/>
        <v>21.84643019174267</v>
      </c>
      <c r="AQ28" s="24">
        <f t="shared" si="31"/>
        <v>21.846007700395617</v>
      </c>
      <c r="AR28" s="24">
        <f t="shared" si="31"/>
        <v>21.847438675987188</v>
      </c>
      <c r="AS28" s="24">
        <f t="shared" si="31"/>
        <v>21.842590754463835</v>
      </c>
      <c r="AT28" s="24">
        <f t="shared" si="31"/>
        <v>21.859001233204779</v>
      </c>
      <c r="AU28" s="24">
        <f t="shared" si="32"/>
        <v>21.803278807002386</v>
      </c>
      <c r="AV28"/>
      <c r="AW28">
        <v>-8500</v>
      </c>
      <c r="AX28">
        <f t="shared" si="1"/>
        <v>2.0334892740951273E-2</v>
      </c>
      <c r="AY28">
        <f t="shared" si="2"/>
        <v>9.1540102957000068E-4</v>
      </c>
      <c r="AZ28">
        <f t="shared" si="3"/>
        <v>1.941949171138127E-2</v>
      </c>
      <c r="BA28">
        <f t="shared" si="4"/>
        <v>1.2968347134337104</v>
      </c>
      <c r="BB28">
        <f t="shared" si="5"/>
        <v>0.79856301539024543</v>
      </c>
      <c r="BC28">
        <f t="shared" si="6"/>
        <v>0.10093836421961007</v>
      </c>
      <c r="BD28">
        <f t="shared" si="7"/>
        <v>5.0512076476450667E-2</v>
      </c>
      <c r="BE28">
        <f t="shared" si="12"/>
        <v>18.92378747006223</v>
      </c>
      <c r="BF28">
        <f t="shared" si="12"/>
        <v>18.923776674586993</v>
      </c>
      <c r="BG28">
        <f t="shared" si="12"/>
        <v>18.923740391217507</v>
      </c>
      <c r="BH28">
        <f t="shared" si="12"/>
        <v>18.923618444278201</v>
      </c>
      <c r="BI28">
        <f t="shared" si="12"/>
        <v>18.923208593616437</v>
      </c>
      <c r="BJ28">
        <f t="shared" si="12"/>
        <v>18.921831219661215</v>
      </c>
      <c r="BK28">
        <f t="shared" si="12"/>
        <v>18.917203307607227</v>
      </c>
      <c r="BL28">
        <f t="shared" si="9"/>
        <v>18.901663787401585</v>
      </c>
      <c r="BM28"/>
      <c r="BN28"/>
      <c r="BO28"/>
      <c r="BP28"/>
      <c r="BQ28"/>
      <c r="BR28"/>
      <c r="BS28"/>
    </row>
    <row r="29" spans="1:71" s="24" customFormat="1">
      <c r="A29" s="86" t="s">
        <v>152</v>
      </c>
      <c r="B29" s="98"/>
      <c r="C29" s="95">
        <v>53386.403400000003</v>
      </c>
      <c r="D29" s="95">
        <v>1.5E-3</v>
      </c>
      <c r="E29" s="24">
        <f t="shared" si="13"/>
        <v>896.51311448661363</v>
      </c>
      <c r="F29" s="24">
        <f t="shared" si="35"/>
        <v>896.5</v>
      </c>
      <c r="G29" s="24">
        <f t="shared" si="14"/>
        <v>4.804530501132831E-3</v>
      </c>
      <c r="J29" s="24">
        <f t="shared" si="36"/>
        <v>4.804530501132831E-3</v>
      </c>
      <c r="P29" s="26">
        <f t="shared" si="15"/>
        <v>2.562923305521049E-2</v>
      </c>
      <c r="Q29" s="27">
        <f t="shared" si="16"/>
        <v>38367.903400000003</v>
      </c>
      <c r="R29" s="24">
        <f t="shared" si="17"/>
        <v>4.3366823646580859E-4</v>
      </c>
      <c r="S29" s="171">
        <v>1</v>
      </c>
      <c r="T29" s="24">
        <f t="shared" si="34"/>
        <v>4.3366823646580859E-4</v>
      </c>
      <c r="U29" s="78"/>
      <c r="X29" s="24">
        <f t="shared" si="37"/>
        <v>2.6771647628870746E-2</v>
      </c>
      <c r="Z29">
        <f t="shared" si="18"/>
        <v>896.5</v>
      </c>
      <c r="AA29" s="24">
        <f t="shared" si="19"/>
        <v>3.6621159274725749E-3</v>
      </c>
      <c r="AB29" s="24">
        <f t="shared" si="20"/>
        <v>2.6771647628870746E-2</v>
      </c>
      <c r="AC29" s="24">
        <f t="shared" si="21"/>
        <v>-2.0824702554077659E-2</v>
      </c>
      <c r="AD29" s="24">
        <f t="shared" si="22"/>
        <v>1.142414573660256E-3</v>
      </c>
      <c r="AE29" s="24">
        <f t="shared" si="23"/>
        <v>1.3051110581113445E-6</v>
      </c>
      <c r="AF29">
        <f t="shared" si="24"/>
        <v>-2.0824702554077659E-2</v>
      </c>
      <c r="AG29" s="171">
        <f t="shared" si="33"/>
        <v>1.3051110581113445E-6</v>
      </c>
      <c r="AH29">
        <f t="shared" si="25"/>
        <v>-2.1967117127737915E-2</v>
      </c>
      <c r="AI29">
        <f t="shared" si="26"/>
        <v>0.70372035276643941</v>
      </c>
      <c r="AJ29">
        <f t="shared" si="27"/>
        <v>-0.91021890251386306</v>
      </c>
      <c r="AK29">
        <f t="shared" si="28"/>
        <v>3.5115137119348556E-2</v>
      </c>
      <c r="AL29">
        <f t="shared" si="29"/>
        <v>3.0236227284835273</v>
      </c>
      <c r="AM29">
        <f t="shared" si="30"/>
        <v>16.933807291562147</v>
      </c>
      <c r="AN29" s="24">
        <f t="shared" si="31"/>
        <v>21.830831043497362</v>
      </c>
      <c r="AO29" s="24">
        <f t="shared" si="31"/>
        <v>21.830790932866972</v>
      </c>
      <c r="AP29" s="24">
        <f t="shared" si="31"/>
        <v>21.83092711865217</v>
      </c>
      <c r="AQ29" s="24">
        <f t="shared" si="31"/>
        <v>21.830464721093225</v>
      </c>
      <c r="AR29" s="24">
        <f t="shared" si="31"/>
        <v>21.832034579470175</v>
      </c>
      <c r="AS29" s="24">
        <f t="shared" si="31"/>
        <v>21.826703214612277</v>
      </c>
      <c r="AT29" s="24">
        <f t="shared" si="31"/>
        <v>21.844790722320074</v>
      </c>
      <c r="AU29" s="24">
        <f t="shared" si="32"/>
        <v>21.783192590157761</v>
      </c>
      <c r="AV29"/>
      <c r="AW29">
        <v>-8250</v>
      </c>
      <c r="AX29">
        <f t="shared" si="1"/>
        <v>1.9157622371507893E-2</v>
      </c>
      <c r="AY29">
        <f t="shared" si="2"/>
        <v>1.2925231101707287E-3</v>
      </c>
      <c r="AZ29">
        <f t="shared" si="3"/>
        <v>1.7865099261337166E-2</v>
      </c>
      <c r="BA29">
        <f t="shared" si="4"/>
        <v>1.2891912924118811</v>
      </c>
      <c r="BB29">
        <f t="shared" si="5"/>
        <v>0.70141347881669858</v>
      </c>
      <c r="BC29">
        <f t="shared" si="6"/>
        <v>0.24846372953539406</v>
      </c>
      <c r="BD29">
        <f t="shared" si="7"/>
        <v>0.12487494824220516</v>
      </c>
      <c r="BE29">
        <f t="shared" si="12"/>
        <v>19.032640851648726</v>
      </c>
      <c r="BF29">
        <f t="shared" si="12"/>
        <v>19.032616220321522</v>
      </c>
      <c r="BG29">
        <f t="shared" si="12"/>
        <v>19.032532260518028</v>
      </c>
      <c r="BH29">
        <f t="shared" si="12"/>
        <v>19.032246079946994</v>
      </c>
      <c r="BI29">
        <f t="shared" si="12"/>
        <v>19.031270734787302</v>
      </c>
      <c r="BJ29">
        <f t="shared" si="12"/>
        <v>19.027947922737553</v>
      </c>
      <c r="BK29">
        <f t="shared" si="12"/>
        <v>19.016642439664086</v>
      </c>
      <c r="BL29">
        <f t="shared" si="9"/>
        <v>18.978328737190235</v>
      </c>
      <c r="BM29"/>
      <c r="BN29"/>
      <c r="BO29"/>
      <c r="BP29"/>
      <c r="BQ29"/>
      <c r="BR29"/>
      <c r="BS29"/>
    </row>
    <row r="30" spans="1:71" s="24" customFormat="1">
      <c r="A30" s="86" t="s">
        <v>152</v>
      </c>
      <c r="B30" s="98"/>
      <c r="C30" s="95">
        <v>53386.586900000002</v>
      </c>
      <c r="D30" s="95">
        <v>1.6000000000000001E-3</v>
      </c>
      <c r="E30" s="24">
        <f t="shared" si="13"/>
        <v>897.0139976200046</v>
      </c>
      <c r="F30" s="24">
        <f t="shared" si="35"/>
        <v>897</v>
      </c>
      <c r="G30" s="24">
        <f t="shared" si="14"/>
        <v>5.1280690022394992E-3</v>
      </c>
      <c r="J30" s="24">
        <f t="shared" si="36"/>
        <v>5.1280690022394992E-3</v>
      </c>
      <c r="P30" s="26">
        <f t="shared" si="15"/>
        <v>2.5631124280638254E-2</v>
      </c>
      <c r="Q30" s="27">
        <f t="shared" si="16"/>
        <v>38368.086900000002</v>
      </c>
      <c r="R30" s="24">
        <f t="shared" si="17"/>
        <v>4.2037527574907501E-4</v>
      </c>
      <c r="S30" s="171">
        <v>1</v>
      </c>
      <c r="T30" s="24">
        <f t="shared" si="34"/>
        <v>4.2037527574907501E-4</v>
      </c>
      <c r="U30" s="78"/>
      <c r="X30" s="24">
        <f t="shared" si="37"/>
        <v>2.7094194170194822E-2</v>
      </c>
      <c r="Z30">
        <f t="shared" si="18"/>
        <v>897</v>
      </c>
      <c r="AA30" s="24">
        <f t="shared" si="19"/>
        <v>3.6649991126829311E-3</v>
      </c>
      <c r="AB30" s="24">
        <f t="shared" si="20"/>
        <v>2.7094194170194822E-2</v>
      </c>
      <c r="AC30" s="24">
        <f t="shared" si="21"/>
        <v>-2.0503055278398755E-2</v>
      </c>
      <c r="AD30" s="24">
        <f t="shared" si="22"/>
        <v>1.4630698895565682E-3</v>
      </c>
      <c r="AE30" s="24">
        <f t="shared" si="23"/>
        <v>2.1405735017270687E-6</v>
      </c>
      <c r="AF30">
        <f t="shared" si="24"/>
        <v>-2.0503055278398755E-2</v>
      </c>
      <c r="AG30" s="171">
        <f t="shared" si="33"/>
        <v>2.1405735017270687E-6</v>
      </c>
      <c r="AH30">
        <f t="shared" si="25"/>
        <v>-2.1966125167955323E-2</v>
      </c>
      <c r="AI30">
        <f t="shared" si="26"/>
        <v>0.70371728746799422</v>
      </c>
      <c r="AJ30">
        <f t="shared" si="27"/>
        <v>-0.9101827353779357</v>
      </c>
      <c r="AK30">
        <f t="shared" si="28"/>
        <v>3.5089264375740545E-2</v>
      </c>
      <c r="AL30">
        <f t="shared" si="29"/>
        <v>3.0237100534482848</v>
      </c>
      <c r="AM30">
        <f t="shared" si="30"/>
        <v>16.946380634453703</v>
      </c>
      <c r="AN30" s="24">
        <f t="shared" si="31"/>
        <v>21.830949482553375</v>
      </c>
      <c r="AO30" s="24">
        <f t="shared" si="31"/>
        <v>21.830909396318852</v>
      </c>
      <c r="AP30" s="24">
        <f t="shared" si="31"/>
        <v>21.83104549666907</v>
      </c>
      <c r="AQ30" s="24">
        <f t="shared" si="31"/>
        <v>21.830583398052436</v>
      </c>
      <c r="AR30" s="24">
        <f t="shared" si="31"/>
        <v>21.83215221162444</v>
      </c>
      <c r="AS30" s="24">
        <f t="shared" si="31"/>
        <v>21.82682449884916</v>
      </c>
      <c r="AT30" s="24">
        <f t="shared" si="31"/>
        <v>21.844899290621022</v>
      </c>
      <c r="AU30" s="24">
        <f t="shared" si="32"/>
        <v>21.783345920057336</v>
      </c>
      <c r="AV30"/>
      <c r="AW30">
        <v>-8000</v>
      </c>
      <c r="AX30">
        <f t="shared" si="1"/>
        <v>1.7799584080715167E-2</v>
      </c>
      <c r="AY30">
        <f t="shared" si="2"/>
        <v>1.6849737596306737E-3</v>
      </c>
      <c r="AZ30">
        <f t="shared" si="3"/>
        <v>1.6114610321084494E-2</v>
      </c>
      <c r="BA30">
        <f t="shared" si="4"/>
        <v>1.2755438006696402</v>
      </c>
      <c r="BB30">
        <f t="shared" si="5"/>
        <v>0.5909851814652467</v>
      </c>
      <c r="BC30">
        <f t="shared" si="6"/>
        <v>0.3935628466542504</v>
      </c>
      <c r="BD30">
        <f t="shared" si="7"/>
        <v>0.19936137637646398</v>
      </c>
      <c r="BE30">
        <f t="shared" si="12"/>
        <v>19.140596146934818</v>
      </c>
      <c r="BF30">
        <f t="shared" si="12"/>
        <v>19.140562262615234</v>
      </c>
      <c r="BG30">
        <f t="shared" si="12"/>
        <v>19.140443709001577</v>
      </c>
      <c r="BH30">
        <f t="shared" si="12"/>
        <v>19.140028949670615</v>
      </c>
      <c r="BI30">
        <f t="shared" si="12"/>
        <v>19.138578319858741</v>
      </c>
      <c r="BJ30">
        <f t="shared" si="12"/>
        <v>19.133509604450982</v>
      </c>
      <c r="BK30">
        <f t="shared" si="12"/>
        <v>19.115856492652629</v>
      </c>
      <c r="BL30">
        <f t="shared" si="9"/>
        <v>19.054993686978882</v>
      </c>
      <c r="BM30"/>
      <c r="BN30"/>
      <c r="BO30"/>
      <c r="BP30"/>
      <c r="BQ30"/>
      <c r="BR30"/>
      <c r="BS30"/>
    </row>
    <row r="31" spans="1:71" s="24" customFormat="1">
      <c r="A31" s="86" t="s">
        <v>152</v>
      </c>
      <c r="B31" s="98"/>
      <c r="C31" s="95">
        <v>53387.502899999999</v>
      </c>
      <c r="D31" s="95">
        <v>8.0000000000000004E-4</v>
      </c>
      <c r="E31" s="24">
        <f t="shared" si="13"/>
        <v>899.51431887442914</v>
      </c>
      <c r="F31" s="24">
        <f t="shared" si="35"/>
        <v>899.5</v>
      </c>
      <c r="G31" s="24">
        <f t="shared" si="14"/>
        <v>5.2457615020102821E-3</v>
      </c>
      <c r="J31" s="24">
        <f t="shared" si="36"/>
        <v>5.2457615020102821E-3</v>
      </c>
      <c r="P31" s="26">
        <f t="shared" si="15"/>
        <v>2.564058132749121E-2</v>
      </c>
      <c r="Q31" s="27">
        <f t="shared" si="16"/>
        <v>38369.002899999999</v>
      </c>
      <c r="R31" s="24">
        <f t="shared" si="17"/>
        <v>4.1594867571382991E-4</v>
      </c>
      <c r="S31" s="171">
        <v>1</v>
      </c>
      <c r="T31" s="24">
        <f t="shared" si="34"/>
        <v>4.1594867571382991E-4</v>
      </c>
      <c r="U31" s="78"/>
      <c r="X31" s="24">
        <f t="shared" si="37"/>
        <v>2.7206922314470489E-2</v>
      </c>
      <c r="Z31">
        <f t="shared" si="18"/>
        <v>899.5</v>
      </c>
      <c r="AA31" s="24">
        <f t="shared" si="19"/>
        <v>3.6794205150310032E-3</v>
      </c>
      <c r="AB31" s="24">
        <f t="shared" si="20"/>
        <v>2.7206922314470489E-2</v>
      </c>
      <c r="AC31" s="24">
        <f t="shared" si="21"/>
        <v>-2.0394819825480928E-2</v>
      </c>
      <c r="AD31" s="24">
        <f t="shared" si="22"/>
        <v>1.566340986979279E-3</v>
      </c>
      <c r="AE31" s="24">
        <f t="shared" si="23"/>
        <v>2.4534240874912218E-6</v>
      </c>
      <c r="AF31">
        <f t="shared" si="24"/>
        <v>-2.0394819825480928E-2</v>
      </c>
      <c r="AG31" s="171">
        <f t="shared" si="33"/>
        <v>2.4534240874912218E-6</v>
      </c>
      <c r="AH31">
        <f t="shared" si="25"/>
        <v>-2.1961160812460207E-2</v>
      </c>
      <c r="AI31">
        <f t="shared" si="26"/>
        <v>0.70370199526593313</v>
      </c>
      <c r="AJ31">
        <f t="shared" si="27"/>
        <v>-0.91000180033035782</v>
      </c>
      <c r="AK31">
        <f t="shared" si="28"/>
        <v>3.4959900033677258E-2</v>
      </c>
      <c r="AL31">
        <f t="shared" si="29"/>
        <v>3.0241466668453763</v>
      </c>
      <c r="AM31">
        <f t="shared" si="30"/>
        <v>17.009525825974983</v>
      </c>
      <c r="AN31" s="24">
        <f t="shared" ref="AN31:AT40" si="38">$AU31+$AB$7*SIN(AO31)</f>
        <v>21.831541670063235</v>
      </c>
      <c r="AO31" s="24">
        <f t="shared" si="38"/>
        <v>21.831501705971224</v>
      </c>
      <c r="AP31" s="24">
        <f t="shared" si="38"/>
        <v>21.831637378670372</v>
      </c>
      <c r="AQ31" s="24">
        <f t="shared" si="38"/>
        <v>21.831176776112272</v>
      </c>
      <c r="AR31" s="24">
        <f t="shared" si="38"/>
        <v>21.832740362013546</v>
      </c>
      <c r="AS31" s="24">
        <f t="shared" si="38"/>
        <v>21.827430918755315</v>
      </c>
      <c r="AT31" s="24">
        <f t="shared" si="38"/>
        <v>21.845442110439972</v>
      </c>
      <c r="AU31" s="24">
        <f t="shared" si="32"/>
        <v>21.784112569555223</v>
      </c>
      <c r="AV31"/>
      <c r="AW31">
        <v>-7750</v>
      </c>
      <c r="AX31">
        <f t="shared" si="1"/>
        <v>1.6294974329888801E-2</v>
      </c>
      <c r="AY31">
        <f t="shared" si="2"/>
        <v>2.0927529779498312E-3</v>
      </c>
      <c r="AZ31">
        <f t="shared" si="3"/>
        <v>1.4202221351938969E-2</v>
      </c>
      <c r="BA31">
        <f t="shared" si="4"/>
        <v>1.2566648664432498</v>
      </c>
      <c r="BB31">
        <f t="shared" si="5"/>
        <v>0.47137403886855822</v>
      </c>
      <c r="BC31">
        <f t="shared" si="6"/>
        <v>0.53499430201344733</v>
      </c>
      <c r="BD31">
        <f t="shared" si="7"/>
        <v>0.27406544056239696</v>
      </c>
      <c r="BE31">
        <f t="shared" si="12"/>
        <v>19.247179119812305</v>
      </c>
      <c r="BF31">
        <f t="shared" si="12"/>
        <v>19.24714169459326</v>
      </c>
      <c r="BG31">
        <f t="shared" si="12"/>
        <v>19.247005646994161</v>
      </c>
      <c r="BH31">
        <f t="shared" si="12"/>
        <v>19.24651115421538</v>
      </c>
      <c r="BI31">
        <f t="shared" si="12"/>
        <v>19.244714681095594</v>
      </c>
      <c r="BJ31">
        <f t="shared" si="12"/>
        <v>19.238199418995016</v>
      </c>
      <c r="BK31">
        <f t="shared" si="12"/>
        <v>19.214712998792105</v>
      </c>
      <c r="BL31">
        <f t="shared" si="9"/>
        <v>19.131658636767533</v>
      </c>
      <c r="BM31"/>
      <c r="BN31"/>
      <c r="BO31"/>
      <c r="BP31"/>
      <c r="BQ31"/>
      <c r="BR31"/>
      <c r="BS31"/>
    </row>
    <row r="32" spans="1:71" s="24" customFormat="1">
      <c r="A32" s="86" t="s">
        <v>150</v>
      </c>
      <c r="B32" s="98" t="s">
        <v>146</v>
      </c>
      <c r="C32" s="99">
        <v>53345.557000000001</v>
      </c>
      <c r="D32" s="99">
        <v>2.9999999999999997E-4</v>
      </c>
      <c r="E32" s="24">
        <f t="shared" si="13"/>
        <v>785.01843971912945</v>
      </c>
      <c r="F32" s="24">
        <f t="shared" si="35"/>
        <v>785</v>
      </c>
      <c r="G32" s="24">
        <f t="shared" si="14"/>
        <v>6.7554449997260235E-3</v>
      </c>
      <c r="J32" s="24">
        <f t="shared" si="36"/>
        <v>6.7554449997260235E-3</v>
      </c>
      <c r="P32" s="26">
        <f t="shared" si="15"/>
        <v>2.5209021170162271E-2</v>
      </c>
      <c r="Q32" s="27">
        <f t="shared" si="16"/>
        <v>38327.057000000001</v>
      </c>
      <c r="R32" s="24">
        <f t="shared" si="17"/>
        <v>3.4053447347809254E-4</v>
      </c>
      <c r="S32" s="171">
        <v>1</v>
      </c>
      <c r="T32" s="24">
        <f t="shared" si="34"/>
        <v>3.4053447347809254E-4</v>
      </c>
      <c r="U32" s="78"/>
      <c r="X32" s="24">
        <f t="shared" si="37"/>
        <v>2.8936154063322925E-2</v>
      </c>
      <c r="Z32">
        <f t="shared" si="18"/>
        <v>785</v>
      </c>
      <c r="AA32" s="24">
        <f t="shared" si="19"/>
        <v>3.0283121065653694E-3</v>
      </c>
      <c r="AB32" s="24">
        <f t="shared" si="20"/>
        <v>2.8936154063322925E-2</v>
      </c>
      <c r="AC32" s="24">
        <f t="shared" si="21"/>
        <v>-1.8453576170436248E-2</v>
      </c>
      <c r="AD32" s="24">
        <f t="shared" si="22"/>
        <v>3.7271328931606541E-3</v>
      </c>
      <c r="AE32" s="24">
        <f t="shared" si="23"/>
        <v>1.3891519603280109E-5</v>
      </c>
      <c r="AF32">
        <f t="shared" si="24"/>
        <v>-1.8453576170436248E-2</v>
      </c>
      <c r="AG32" s="171">
        <f t="shared" si="33"/>
        <v>1.3891519603280109E-5</v>
      </c>
      <c r="AH32">
        <f t="shared" si="25"/>
        <v>-2.2180709063596902E-2</v>
      </c>
      <c r="AI32">
        <f t="shared" si="26"/>
        <v>0.70446112068111144</v>
      </c>
      <c r="AJ32">
        <f t="shared" si="27"/>
        <v>-0.91811828421839337</v>
      </c>
      <c r="AK32">
        <f t="shared" si="28"/>
        <v>4.0883652364841538E-2</v>
      </c>
      <c r="AL32">
        <f t="shared" si="29"/>
        <v>3.0041291428117649</v>
      </c>
      <c r="AM32">
        <f t="shared" si="30"/>
        <v>14.52639778318542</v>
      </c>
      <c r="AN32" s="24">
        <f t="shared" si="38"/>
        <v>21.804405458843224</v>
      </c>
      <c r="AO32" s="24">
        <f t="shared" si="38"/>
        <v>21.804360190530449</v>
      </c>
      <c r="AP32" s="24">
        <f t="shared" si="38"/>
        <v>21.80451460138157</v>
      </c>
      <c r="AQ32" s="24">
        <f t="shared" si="38"/>
        <v>21.803987885260756</v>
      </c>
      <c r="AR32" s="24">
        <f t="shared" si="38"/>
        <v>21.805784369483668</v>
      </c>
      <c r="AS32" s="24">
        <f t="shared" si="38"/>
        <v>21.799654528538738</v>
      </c>
      <c r="AT32" s="24">
        <f t="shared" si="38"/>
        <v>21.820541880251572</v>
      </c>
      <c r="AU32" s="24">
        <f t="shared" si="32"/>
        <v>21.749000022552021</v>
      </c>
      <c r="AV32"/>
      <c r="AW32">
        <v>-7500</v>
      </c>
      <c r="AX32">
        <f t="shared" si="1"/>
        <v>1.468019591814294E-2</v>
      </c>
      <c r="AY32">
        <f t="shared" si="2"/>
        <v>2.5158607651281977E-3</v>
      </c>
      <c r="AZ32">
        <f t="shared" si="3"/>
        <v>1.2164335153014743E-2</v>
      </c>
      <c r="BA32">
        <f t="shared" si="4"/>
        <v>1.2335296933234796</v>
      </c>
      <c r="BB32">
        <f t="shared" si="5"/>
        <v>0.34673157688522838</v>
      </c>
      <c r="BC32">
        <f t="shared" si="6"/>
        <v>0.67175815985886267</v>
      </c>
      <c r="BD32">
        <f t="shared" si="7"/>
        <v>0.34910703097045087</v>
      </c>
      <c r="BE32">
        <f t="shared" si="12"/>
        <v>19.351989131094449</v>
      </c>
      <c r="BF32">
        <f t="shared" si="12"/>
        <v>19.351953496257256</v>
      </c>
      <c r="BG32">
        <f t="shared" si="12"/>
        <v>19.351817223159795</v>
      </c>
      <c r="BH32">
        <f t="shared" si="12"/>
        <v>19.351296187912617</v>
      </c>
      <c r="BI32">
        <f t="shared" si="12"/>
        <v>19.34930539905826</v>
      </c>
      <c r="BJ32">
        <f t="shared" si="12"/>
        <v>19.341718705251047</v>
      </c>
      <c r="BK32">
        <f t="shared" si="12"/>
        <v>19.31308159075946</v>
      </c>
      <c r="BL32">
        <f t="shared" si="9"/>
        <v>19.208323586556183</v>
      </c>
      <c r="BM32"/>
      <c r="BN32"/>
      <c r="BO32"/>
      <c r="BP32"/>
      <c r="BQ32"/>
      <c r="BR32"/>
      <c r="BS32"/>
    </row>
    <row r="33" spans="1:71" s="24" customFormat="1">
      <c r="A33" s="93" t="s">
        <v>155</v>
      </c>
      <c r="B33" s="98" t="s">
        <v>83</v>
      </c>
      <c r="C33" s="99">
        <v>53652.561500000003</v>
      </c>
      <c r="D33" s="99">
        <v>5.0000000000000001E-4</v>
      </c>
      <c r="E33" s="24">
        <f t="shared" si="13"/>
        <v>1623.0204883611782</v>
      </c>
      <c r="F33" s="24">
        <f t="shared" si="35"/>
        <v>1623</v>
      </c>
      <c r="G33" s="24">
        <f t="shared" si="14"/>
        <v>7.5059710070490837E-3</v>
      </c>
      <c r="J33" s="24">
        <f t="shared" si="36"/>
        <v>7.5059710070490837E-3</v>
      </c>
      <c r="P33" s="26">
        <f t="shared" si="15"/>
        <v>2.8441862681996895E-2</v>
      </c>
      <c r="Q33" s="27">
        <f t="shared" si="16"/>
        <v>38634.061500000003</v>
      </c>
      <c r="R33" s="24">
        <f t="shared" si="17"/>
        <v>4.3831156022514908E-4</v>
      </c>
      <c r="S33" s="171">
        <v>1</v>
      </c>
      <c r="T33" s="24">
        <f t="shared" si="34"/>
        <v>4.3831156022514908E-4</v>
      </c>
      <c r="U33" s="78"/>
      <c r="X33" s="24">
        <f t="shared" si="37"/>
        <v>2.7718830124679402E-2</v>
      </c>
      <c r="Z33">
        <f t="shared" si="18"/>
        <v>1623</v>
      </c>
      <c r="AA33" s="24">
        <f t="shared" si="19"/>
        <v>8.2290035643665764E-3</v>
      </c>
      <c r="AB33" s="24">
        <f t="shared" si="20"/>
        <v>2.7718830124679402E-2</v>
      </c>
      <c r="AC33" s="24">
        <f t="shared" si="21"/>
        <v>-2.0935891674947811E-2</v>
      </c>
      <c r="AD33" s="24">
        <f t="shared" si="22"/>
        <v>-7.2303255731749269E-4</v>
      </c>
      <c r="AE33" s="24">
        <f t="shared" si="23"/>
        <v>5.2277607894107334E-7</v>
      </c>
      <c r="AF33">
        <f t="shared" si="24"/>
        <v>-2.0935891674947811E-2</v>
      </c>
      <c r="AG33" s="171">
        <f t="shared" si="33"/>
        <v>5.2277607894107334E-7</v>
      </c>
      <c r="AH33">
        <f t="shared" si="25"/>
        <v>-2.0212859117630318E-2</v>
      </c>
      <c r="AI33">
        <f t="shared" si="26"/>
        <v>0.70165720216559546</v>
      </c>
      <c r="AJ33">
        <f t="shared" si="27"/>
        <v>-0.85076792545167934</v>
      </c>
      <c r="AK33">
        <f t="shared" si="28"/>
        <v>-2.5054341127640893E-3</v>
      </c>
      <c r="AL33">
        <f t="shared" si="29"/>
        <v>-3.133195014243447</v>
      </c>
      <c r="AM33">
        <f t="shared" si="30"/>
        <v>-238.16076924824497</v>
      </c>
      <c r="AN33" s="24">
        <f t="shared" si="38"/>
        <v>22.002571892861447</v>
      </c>
      <c r="AO33" s="24">
        <f t="shared" si="38"/>
        <v>22.002575012721206</v>
      </c>
      <c r="AP33" s="24">
        <f t="shared" si="38"/>
        <v>22.002564555109156</v>
      </c>
      <c r="AQ33" s="24">
        <f t="shared" si="38"/>
        <v>22.00259960850055</v>
      </c>
      <c r="AR33" s="24">
        <f t="shared" si="38"/>
        <v>22.002482111344879</v>
      </c>
      <c r="AS33" s="24">
        <f t="shared" si="38"/>
        <v>22.002875956362104</v>
      </c>
      <c r="AT33" s="24">
        <f t="shared" si="38"/>
        <v>22.00155581294915</v>
      </c>
      <c r="AU33" s="24">
        <f t="shared" si="32"/>
        <v>22.005980934243574</v>
      </c>
      <c r="AV33"/>
      <c r="AW33">
        <v>-7250</v>
      </c>
      <c r="AX33">
        <f t="shared" si="1"/>
        <v>1.2991646697997104E-2</v>
      </c>
      <c r="AY33">
        <f t="shared" si="2"/>
        <v>2.9542971211657812E-3</v>
      </c>
      <c r="AZ33">
        <f t="shared" si="3"/>
        <v>1.0037349576831323E-2</v>
      </c>
      <c r="BA33">
        <f t="shared" si="4"/>
        <v>1.2071944090491753</v>
      </c>
      <c r="BB33">
        <f t="shared" si="5"/>
        <v>0.22087843858925582</v>
      </c>
      <c r="BC33">
        <f t="shared" si="6"/>
        <v>0.80312735431547866</v>
      </c>
      <c r="BD33">
        <f t="shared" si="7"/>
        <v>0.42463763047417213</v>
      </c>
      <c r="BE33">
        <f t="shared" si="12"/>
        <v>19.454711359373647</v>
      </c>
      <c r="BF33">
        <f t="shared" si="12"/>
        <v>19.454681318305788</v>
      </c>
      <c r="BG33">
        <f t="shared" si="12"/>
        <v>19.454558894251541</v>
      </c>
      <c r="BH33">
        <f t="shared" si="12"/>
        <v>19.454060096037161</v>
      </c>
      <c r="BI33">
        <f t="shared" si="12"/>
        <v>19.452029591281729</v>
      </c>
      <c r="BJ33">
        <f t="shared" si="12"/>
        <v>19.443792839613199</v>
      </c>
      <c r="BK33">
        <f t="shared" si="12"/>
        <v>19.410834767549954</v>
      </c>
      <c r="BL33">
        <f t="shared" si="9"/>
        <v>19.28498853634483</v>
      </c>
      <c r="BM33"/>
      <c r="BN33"/>
      <c r="BO33"/>
      <c r="BP33"/>
      <c r="BQ33"/>
      <c r="BR33"/>
      <c r="BS33"/>
    </row>
    <row r="34" spans="1:71" s="24" customFormat="1">
      <c r="A34" s="93" t="s">
        <v>155</v>
      </c>
      <c r="B34" s="98" t="s">
        <v>83</v>
      </c>
      <c r="C34" s="99">
        <v>53682.602500000001</v>
      </c>
      <c r="D34" s="99">
        <v>5.0000000000000001E-4</v>
      </c>
      <c r="E34" s="24">
        <f t="shared" si="13"/>
        <v>1705.0206529947695</v>
      </c>
      <c r="F34" s="24">
        <f t="shared" si="35"/>
        <v>1705</v>
      </c>
      <c r="G34" s="24">
        <f t="shared" si="14"/>
        <v>7.5662849994841963E-3</v>
      </c>
      <c r="J34" s="24">
        <f t="shared" si="36"/>
        <v>7.5662849994841963E-3</v>
      </c>
      <c r="P34" s="26">
        <f t="shared" si="15"/>
        <v>2.8767453880078193E-2</v>
      </c>
      <c r="Q34" s="27">
        <f t="shared" si="16"/>
        <v>38664.102500000001</v>
      </c>
      <c r="R34" s="24">
        <f t="shared" si="17"/>
        <v>4.494895619034673E-4</v>
      </c>
      <c r="S34" s="171">
        <v>1</v>
      </c>
      <c r="T34" s="24">
        <f t="shared" si="34"/>
        <v>4.494895619034673E-4</v>
      </c>
      <c r="U34" s="78"/>
      <c r="X34" s="24">
        <f t="shared" si="37"/>
        <v>2.7542862121633163E-2</v>
      </c>
      <c r="Z34">
        <f t="shared" si="18"/>
        <v>1705</v>
      </c>
      <c r="AA34" s="24">
        <f t="shared" si="19"/>
        <v>8.7908767579292259E-3</v>
      </c>
      <c r="AB34" s="24">
        <f t="shared" si="20"/>
        <v>2.7542862121633163E-2</v>
      </c>
      <c r="AC34" s="24">
        <f t="shared" si="21"/>
        <v>-2.1201168880593996E-2</v>
      </c>
      <c r="AD34" s="24">
        <f t="shared" si="22"/>
        <v>-1.2245917584450296E-3</v>
      </c>
      <c r="AE34" s="24">
        <f t="shared" si="23"/>
        <v>1.4996249748514896E-6</v>
      </c>
      <c r="AF34">
        <f t="shared" si="24"/>
        <v>-2.1201168880593996E-2</v>
      </c>
      <c r="AG34" s="171">
        <f t="shared" si="33"/>
        <v>1.4996249748514896E-6</v>
      </c>
      <c r="AH34">
        <f t="shared" si="25"/>
        <v>-1.9976577122148967E-2</v>
      </c>
      <c r="AI34">
        <f t="shared" si="26"/>
        <v>0.70172311561547662</v>
      </c>
      <c r="AJ34">
        <f t="shared" si="27"/>
        <v>-0.84319907200031574</v>
      </c>
      <c r="AK34">
        <f t="shared" si="28"/>
        <v>-6.7529594708889504E-3</v>
      </c>
      <c r="AL34">
        <f t="shared" si="29"/>
        <v>-3.118956618409753</v>
      </c>
      <c r="AM34">
        <f t="shared" si="30"/>
        <v>-88.350922986992472</v>
      </c>
      <c r="AN34" s="24">
        <f t="shared" si="38"/>
        <v>22.02193943369755</v>
      </c>
      <c r="AO34" s="24">
        <f t="shared" si="38"/>
        <v>22.021947819650403</v>
      </c>
      <c r="AP34" s="24">
        <f t="shared" si="38"/>
        <v>22.021919698869695</v>
      </c>
      <c r="AQ34" s="24">
        <f t="shared" si="38"/>
        <v>22.022013996933129</v>
      </c>
      <c r="AR34" s="24">
        <f t="shared" si="38"/>
        <v>22.02169778613754</v>
      </c>
      <c r="AS34" s="24">
        <f t="shared" si="38"/>
        <v>22.022758151722932</v>
      </c>
      <c r="AT34" s="24">
        <f t="shared" si="38"/>
        <v>22.019202507848536</v>
      </c>
      <c r="AU34" s="24">
        <f t="shared" si="32"/>
        <v>22.031127037774251</v>
      </c>
      <c r="AV34"/>
      <c r="AW34">
        <v>-7000</v>
      </c>
      <c r="AX34">
        <f t="shared" si="1"/>
        <v>1.1263904752131459E-2</v>
      </c>
      <c r="AY34">
        <f t="shared" si="2"/>
        <v>3.4080620460625773E-3</v>
      </c>
      <c r="AZ34">
        <f t="shared" si="3"/>
        <v>7.8558427060688822E-3</v>
      </c>
      <c r="BA34">
        <f t="shared" si="4"/>
        <v>1.1786897263279152</v>
      </c>
      <c r="BB34">
        <f t="shared" si="5"/>
        <v>9.7044730915543248E-2</v>
      </c>
      <c r="BC34">
        <f t="shared" si="6"/>
        <v>0.92864471457590148</v>
      </c>
      <c r="BD34">
        <f t="shared" si="7"/>
        <v>0.5008437201363336</v>
      </c>
      <c r="BE34">
        <f t="shared" ref="BE34:BK70" si="39">$BL34+$AB$7*SIN(BF34)</f>
        <v>19.555119389954058</v>
      </c>
      <c r="BF34">
        <f t="shared" si="39"/>
        <v>19.555096736561229</v>
      </c>
      <c r="BG34">
        <f t="shared" si="39"/>
        <v>19.554997000922935</v>
      </c>
      <c r="BH34">
        <f t="shared" si="39"/>
        <v>19.554557997528363</v>
      </c>
      <c r="BI34">
        <f t="shared" si="39"/>
        <v>19.552627594474792</v>
      </c>
      <c r="BJ34">
        <f t="shared" si="39"/>
        <v>19.544176266719653</v>
      </c>
      <c r="BK34">
        <f t="shared" si="39"/>
        <v>19.507848643499212</v>
      </c>
      <c r="BL34">
        <f t="shared" si="9"/>
        <v>19.361653486133481</v>
      </c>
      <c r="BM34"/>
      <c r="BN34"/>
      <c r="BO34"/>
      <c r="BP34"/>
      <c r="BQ34"/>
      <c r="BR34"/>
      <c r="BS34"/>
    </row>
    <row r="35" spans="1:71" s="24" customFormat="1">
      <c r="A35" s="95" t="s">
        <v>157</v>
      </c>
      <c r="B35" s="98"/>
      <c r="C35" s="95">
        <v>54115.275000000001</v>
      </c>
      <c r="D35" s="95">
        <v>2.5000000000000001E-3</v>
      </c>
      <c r="E35" s="24">
        <f t="shared" si="13"/>
        <v>2886.0471245646459</v>
      </c>
      <c r="F35" s="24">
        <f t="shared" si="35"/>
        <v>2886</v>
      </c>
      <c r="G35" s="24">
        <f t="shared" si="14"/>
        <v>1.7264222005906049E-2</v>
      </c>
      <c r="J35" s="24">
        <f t="shared" si="36"/>
        <v>1.7264222005906049E-2</v>
      </c>
      <c r="P35" s="26">
        <f t="shared" si="15"/>
        <v>3.3639674371691144E-2</v>
      </c>
      <c r="Q35" s="27">
        <f t="shared" si="16"/>
        <v>39096.775000000001</v>
      </c>
      <c r="R35" s="24">
        <f t="shared" si="17"/>
        <v>2.681554401840967E-4</v>
      </c>
      <c r="S35" s="171">
        <v>1</v>
      </c>
      <c r="T35" s="24">
        <f t="shared" si="34"/>
        <v>2.681554401840967E-4</v>
      </c>
      <c r="U35" s="78"/>
      <c r="X35" s="24">
        <f t="shared" si="37"/>
        <v>3.3036338342068976E-2</v>
      </c>
      <c r="Z35">
        <f t="shared" si="18"/>
        <v>2886</v>
      </c>
      <c r="AA35" s="24">
        <f t="shared" si="19"/>
        <v>1.7867558035528218E-2</v>
      </c>
      <c r="AB35" s="24">
        <f t="shared" si="20"/>
        <v>3.3036338342068976E-2</v>
      </c>
      <c r="AC35" s="24">
        <f t="shared" si="21"/>
        <v>-1.6375452365785095E-2</v>
      </c>
      <c r="AD35" s="24">
        <f t="shared" si="22"/>
        <v>-6.0333602962216876E-4</v>
      </c>
      <c r="AE35" s="24">
        <f t="shared" si="23"/>
        <v>3.640143646402425E-7</v>
      </c>
      <c r="AF35">
        <f t="shared" si="24"/>
        <v>-1.6375452365785095E-2</v>
      </c>
      <c r="AG35" s="171">
        <f t="shared" si="33"/>
        <v>3.640143646402425E-7</v>
      </c>
      <c r="AH35">
        <f t="shared" si="25"/>
        <v>-1.5772116336162927E-2</v>
      </c>
      <c r="AI35">
        <f t="shared" si="26"/>
        <v>0.70946081440771236</v>
      </c>
      <c r="AJ35">
        <f t="shared" si="27"/>
        <v>-0.71489180490663817</v>
      </c>
      <c r="AK35">
        <f t="shared" si="28"/>
        <v>-6.7835712240117113E-2</v>
      </c>
      <c r="AL35">
        <f t="shared" si="29"/>
        <v>-2.9122195969918643</v>
      </c>
      <c r="AM35">
        <f t="shared" si="30"/>
        <v>-8.6811575187721619</v>
      </c>
      <c r="AN35" s="24">
        <f t="shared" si="38"/>
        <v>22.302013911367812</v>
      </c>
      <c r="AO35" s="24">
        <f t="shared" si="38"/>
        <v>22.302074666139116</v>
      </c>
      <c r="AP35" s="24">
        <f t="shared" si="38"/>
        <v>22.30186078398771</v>
      </c>
      <c r="AQ35" s="24">
        <f t="shared" si="38"/>
        <v>22.302613803676429</v>
      </c>
      <c r="AR35" s="24">
        <f t="shared" si="38"/>
        <v>22.299963436888234</v>
      </c>
      <c r="AS35" s="24">
        <f t="shared" si="38"/>
        <v>22.3093018954633</v>
      </c>
      <c r="AT35" s="24">
        <f t="shared" si="38"/>
        <v>22.276519185359319</v>
      </c>
      <c r="AU35" s="24">
        <f t="shared" si="32"/>
        <v>22.39329226057583</v>
      </c>
      <c r="AV35"/>
      <c r="AW35">
        <v>-6750</v>
      </c>
      <c r="AX35">
        <f t="shared" si="1"/>
        <v>9.5284527371893388E-3</v>
      </c>
      <c r="AY35">
        <f t="shared" si="2"/>
        <v>3.8771555398185824E-3</v>
      </c>
      <c r="AZ35">
        <f t="shared" si="3"/>
        <v>5.6512971973707565E-3</v>
      </c>
      <c r="BA35">
        <f t="shared" si="4"/>
        <v>1.1489448554755377</v>
      </c>
      <c r="BB35">
        <f t="shared" si="5"/>
        <v>-2.2250201460298828E-2</v>
      </c>
      <c r="BC35">
        <f t="shared" si="6"/>
        <v>1.048094455146795</v>
      </c>
      <c r="BD35">
        <f t="shared" si="7"/>
        <v>0.57794836005053629</v>
      </c>
      <c r="BE35">
        <f t="shared" si="39"/>
        <v>19.653069958013223</v>
      </c>
      <c r="BF35">
        <f t="shared" si="39"/>
        <v>19.653054656977798</v>
      </c>
      <c r="BG35">
        <f t="shared" si="39"/>
        <v>19.652980782686114</v>
      </c>
      <c r="BH35">
        <f t="shared" si="39"/>
        <v>19.652624192859651</v>
      </c>
      <c r="BI35">
        <f t="shared" si="39"/>
        <v>19.650904788906761</v>
      </c>
      <c r="BJ35">
        <f t="shared" si="39"/>
        <v>19.64265655954139</v>
      </c>
      <c r="BK35">
        <f t="shared" si="39"/>
        <v>19.60400367606643</v>
      </c>
      <c r="BL35">
        <f t="shared" si="9"/>
        <v>19.438318435922131</v>
      </c>
      <c r="BM35"/>
      <c r="BN35"/>
      <c r="BO35"/>
      <c r="BP35"/>
      <c r="BQ35"/>
      <c r="BR35"/>
      <c r="BS35"/>
    </row>
    <row r="36" spans="1:71" s="24" customFormat="1">
      <c r="A36" s="95" t="s">
        <v>158</v>
      </c>
      <c r="B36" s="94" t="s">
        <v>83</v>
      </c>
      <c r="C36" s="95">
        <v>54175.356899999999</v>
      </c>
      <c r="D36" s="95">
        <v>5.9999999999999995E-4</v>
      </c>
      <c r="E36" s="97">
        <f t="shared" si="13"/>
        <v>3050.0471808709999</v>
      </c>
      <c r="F36" s="97">
        <f t="shared" si="35"/>
        <v>3050</v>
      </c>
      <c r="G36" s="24">
        <f t="shared" si="14"/>
        <v>1.7284850000578444E-2</v>
      </c>
      <c r="J36" s="24">
        <f t="shared" si="36"/>
        <v>1.7284850000578444E-2</v>
      </c>
      <c r="P36" s="26">
        <f t="shared" si="15"/>
        <v>3.4343306470605038E-2</v>
      </c>
      <c r="Q36" s="27">
        <f t="shared" si="16"/>
        <v>39156.856899999999</v>
      </c>
      <c r="R36" s="24">
        <f t="shared" si="17"/>
        <v>2.9099093713979218E-4</v>
      </c>
      <c r="S36" s="171">
        <v>1</v>
      </c>
      <c r="T36" s="24">
        <f t="shared" si="34"/>
        <v>2.9099093713979218E-4</v>
      </c>
      <c r="U36" s="78"/>
      <c r="X36" s="24">
        <f t="shared" si="37"/>
        <v>3.2361218225749749E-2</v>
      </c>
      <c r="Z36">
        <f t="shared" si="18"/>
        <v>3050</v>
      </c>
      <c r="AA36" s="24">
        <f t="shared" si="19"/>
        <v>1.9266938245433733E-2</v>
      </c>
      <c r="AB36" s="24">
        <f t="shared" si="20"/>
        <v>3.2361218225749749E-2</v>
      </c>
      <c r="AC36" s="24">
        <f t="shared" si="21"/>
        <v>-1.7058456470026594E-2</v>
      </c>
      <c r="AD36" s="24">
        <f t="shared" si="22"/>
        <v>-1.9820882448552887E-3</v>
      </c>
      <c r="AE36" s="24">
        <f t="shared" si="23"/>
        <v>3.9286738103935186E-6</v>
      </c>
      <c r="AF36">
        <f t="shared" si="24"/>
        <v>-1.7058456470026594E-2</v>
      </c>
      <c r="AG36" s="171">
        <f t="shared" si="33"/>
        <v>3.9286738103935186E-6</v>
      </c>
      <c r="AH36">
        <f t="shared" si="25"/>
        <v>-1.5076368225171305E-2</v>
      </c>
      <c r="AI36">
        <f t="shared" si="26"/>
        <v>0.71156501830910179</v>
      </c>
      <c r="AJ36">
        <f t="shared" si="27"/>
        <v>-0.69417390684859104</v>
      </c>
      <c r="AK36">
        <f t="shared" si="28"/>
        <v>-7.6288685640303153E-2</v>
      </c>
      <c r="AL36">
        <f t="shared" si="29"/>
        <v>-2.8830218422397302</v>
      </c>
      <c r="AM36">
        <f t="shared" si="30"/>
        <v>-7.6916818598742402</v>
      </c>
      <c r="AN36" s="24">
        <f t="shared" si="38"/>
        <v>22.341237385030141</v>
      </c>
      <c r="AO36" s="24">
        <f t="shared" si="38"/>
        <v>22.341299807978196</v>
      </c>
      <c r="AP36" s="24">
        <f t="shared" si="38"/>
        <v>22.34107707640505</v>
      </c>
      <c r="AQ36" s="24">
        <f t="shared" si="38"/>
        <v>22.341871888881805</v>
      </c>
      <c r="AR36" s="24">
        <f t="shared" si="38"/>
        <v>22.33903667346673</v>
      </c>
      <c r="AS36" s="24">
        <f t="shared" si="38"/>
        <v>22.349163868704785</v>
      </c>
      <c r="AT36" s="24">
        <f t="shared" si="38"/>
        <v>22.313157037194699</v>
      </c>
      <c r="AU36" s="24">
        <f t="shared" si="32"/>
        <v>22.443584467637184</v>
      </c>
      <c r="AV36"/>
      <c r="AW36">
        <v>-6500</v>
      </c>
      <c r="AX36">
        <f t="shared" si="1"/>
        <v>7.8129507926617339E-3</v>
      </c>
      <c r="AY36">
        <f t="shared" si="2"/>
        <v>4.3615776024338035E-3</v>
      </c>
      <c r="AZ36">
        <f t="shared" si="3"/>
        <v>3.4513731902279304E-3</v>
      </c>
      <c r="BA36">
        <f t="shared" si="4"/>
        <v>1.1187449918249448</v>
      </c>
      <c r="BB36">
        <f t="shared" si="5"/>
        <v>-0.13520152192658916</v>
      </c>
      <c r="BC36">
        <f t="shared" si="6"/>
        <v>1.1614592664401044</v>
      </c>
      <c r="BD36">
        <f t="shared" si="7"/>
        <v>0.65621177282923815</v>
      </c>
      <c r="BE36">
        <f t="shared" si="39"/>
        <v>19.748492505843831</v>
      </c>
      <c r="BF36">
        <f t="shared" si="39"/>
        <v>19.748483299465914</v>
      </c>
      <c r="BG36">
        <f t="shared" si="39"/>
        <v>19.748433727054714</v>
      </c>
      <c r="BH36">
        <f t="shared" si="39"/>
        <v>19.748166853889582</v>
      </c>
      <c r="BI36">
        <f t="shared" si="39"/>
        <v>19.746731676244732</v>
      </c>
      <c r="BJ36">
        <f t="shared" si="39"/>
        <v>19.73905740677143</v>
      </c>
      <c r="BK36">
        <f t="shared" si="39"/>
        <v>19.699185368103329</v>
      </c>
      <c r="BL36">
        <f t="shared" si="9"/>
        <v>19.514983385710778</v>
      </c>
      <c r="BM36"/>
      <c r="BN36"/>
      <c r="BO36"/>
      <c r="BP36"/>
      <c r="BQ36"/>
      <c r="BR36"/>
      <c r="BS36"/>
    </row>
    <row r="37" spans="1:71" s="24" customFormat="1">
      <c r="A37" s="95" t="s">
        <v>158</v>
      </c>
      <c r="B37" s="94" t="s">
        <v>83</v>
      </c>
      <c r="C37" s="95">
        <v>54168.397199999999</v>
      </c>
      <c r="D37" s="95">
        <v>2.0000000000000001E-4</v>
      </c>
      <c r="E37" s="97">
        <f t="shared" si="13"/>
        <v>3031.0499255931995</v>
      </c>
      <c r="F37" s="97">
        <f t="shared" si="35"/>
        <v>3031</v>
      </c>
      <c r="G37" s="24">
        <f t="shared" si="14"/>
        <v>1.8290387000888586E-2</v>
      </c>
      <c r="J37" s="24">
        <f t="shared" si="36"/>
        <v>1.8290387000888586E-2</v>
      </c>
      <c r="P37" s="26">
        <f t="shared" si="15"/>
        <v>3.4261450276024438E-2</v>
      </c>
      <c r="Q37" s="27">
        <f t="shared" si="16"/>
        <v>39149.897199999999</v>
      </c>
      <c r="R37" s="24">
        <f t="shared" si="17"/>
        <v>2.5507486213839311E-4</v>
      </c>
      <c r="S37" s="171">
        <v>1</v>
      </c>
      <c r="T37" s="24">
        <f t="shared" si="34"/>
        <v>2.5507486213839311E-4</v>
      </c>
      <c r="U37" s="78"/>
      <c r="X37" s="24">
        <f t="shared" si="37"/>
        <v>3.3448677620946457E-2</v>
      </c>
      <c r="Z37">
        <f t="shared" si="18"/>
        <v>3031</v>
      </c>
      <c r="AA37" s="24">
        <f t="shared" si="19"/>
        <v>1.9103159655966567E-2</v>
      </c>
      <c r="AB37" s="24">
        <f t="shared" si="20"/>
        <v>3.3448677620946457E-2</v>
      </c>
      <c r="AC37" s="24">
        <f t="shared" si="21"/>
        <v>-1.5971063275135852E-2</v>
      </c>
      <c r="AD37" s="24">
        <f t="shared" si="22"/>
        <v>-8.1277265507798124E-4</v>
      </c>
      <c r="AE37" s="24">
        <f t="shared" si="23"/>
        <v>6.6059938884251104E-7</v>
      </c>
      <c r="AF37">
        <f t="shared" si="24"/>
        <v>-1.5971063275135852E-2</v>
      </c>
      <c r="AG37" s="171">
        <f t="shared" si="33"/>
        <v>6.6059938884251104E-7</v>
      </c>
      <c r="AH37">
        <f t="shared" si="25"/>
        <v>-1.5158290620057873E-2</v>
      </c>
      <c r="AI37">
        <f t="shared" si="26"/>
        <v>0.71130793089214028</v>
      </c>
      <c r="AJ37">
        <f t="shared" si="27"/>
        <v>-0.69661126659191686</v>
      </c>
      <c r="AK37">
        <f t="shared" si="28"/>
        <v>-7.5309969154000719E-2</v>
      </c>
      <c r="AL37">
        <f t="shared" si="29"/>
        <v>-2.8864135236614392</v>
      </c>
      <c r="AM37">
        <f t="shared" si="30"/>
        <v>-7.7950554682831568</v>
      </c>
      <c r="AN37" s="24">
        <f t="shared" si="38"/>
        <v>22.336687140011598</v>
      </c>
      <c r="AO37" s="24">
        <f t="shared" si="38"/>
        <v>22.336749448303369</v>
      </c>
      <c r="AP37" s="24">
        <f t="shared" si="38"/>
        <v>22.336527492222693</v>
      </c>
      <c r="AQ37" s="24">
        <f t="shared" si="38"/>
        <v>22.337318230449302</v>
      </c>
      <c r="AR37" s="24">
        <f t="shared" si="38"/>
        <v>22.334502180383854</v>
      </c>
      <c r="AS37" s="24">
        <f t="shared" si="38"/>
        <v>22.344544091048778</v>
      </c>
      <c r="AT37" s="24">
        <f t="shared" si="38"/>
        <v>22.308896166564566</v>
      </c>
      <c r="AU37" s="24">
        <f t="shared" si="32"/>
        <v>22.437757931453248</v>
      </c>
      <c r="AV37"/>
      <c r="AW37">
        <v>-6250</v>
      </c>
      <c r="AX37">
        <f t="shared" si="1"/>
        <v>6.1409755987656967E-3</v>
      </c>
      <c r="AY37">
        <f t="shared" si="2"/>
        <v>4.8613282339082381E-3</v>
      </c>
      <c r="AZ37">
        <f t="shared" si="3"/>
        <v>1.2796473648574588E-3</v>
      </c>
      <c r="BA37">
        <f t="shared" si="4"/>
        <v>1.0887174714862777</v>
      </c>
      <c r="BB37">
        <f t="shared" si="5"/>
        <v>-0.24064525322279143</v>
      </c>
      <c r="BC37">
        <f t="shared" si="6"/>
        <v>1.2688730029763056</v>
      </c>
      <c r="BD37">
        <f t="shared" si="7"/>
        <v>0.73593180774810085</v>
      </c>
      <c r="BE37">
        <f t="shared" si="39"/>
        <v>19.841376244367844</v>
      </c>
      <c r="BF37">
        <f t="shared" si="39"/>
        <v>19.841371372854354</v>
      </c>
      <c r="BG37">
        <f t="shared" si="39"/>
        <v>19.841341532779992</v>
      </c>
      <c r="BH37">
        <f t="shared" si="39"/>
        <v>19.841158779455718</v>
      </c>
      <c r="BI37">
        <f t="shared" si="39"/>
        <v>19.840040632242193</v>
      </c>
      <c r="BJ37">
        <f t="shared" si="39"/>
        <v>19.833240474949946</v>
      </c>
      <c r="BK37">
        <f t="shared" si="39"/>
        <v>19.793284940483279</v>
      </c>
      <c r="BL37">
        <f t="shared" si="9"/>
        <v>19.591648335499428</v>
      </c>
      <c r="BM37"/>
      <c r="BN37"/>
      <c r="BO37"/>
      <c r="BP37"/>
      <c r="BQ37"/>
      <c r="BR37"/>
      <c r="BS37"/>
    </row>
    <row r="38" spans="1:71" s="24" customFormat="1">
      <c r="A38" s="95" t="s">
        <v>157</v>
      </c>
      <c r="B38" s="98"/>
      <c r="C38" s="95">
        <v>54115.459600000002</v>
      </c>
      <c r="D38" s="95">
        <v>1E-4</v>
      </c>
      <c r="E38" s="97">
        <f t="shared" si="13"/>
        <v>2886.5510102672324</v>
      </c>
      <c r="F38" s="97">
        <f t="shared" si="35"/>
        <v>2886.5</v>
      </c>
      <c r="G38" s="24">
        <f t="shared" si="14"/>
        <v>1.8687760501052253E-2</v>
      </c>
      <c r="J38" s="24">
        <f t="shared" si="36"/>
        <v>1.8687760501052253E-2</v>
      </c>
      <c r="P38" s="26">
        <f t="shared" si="15"/>
        <v>3.364180956662087E-2</v>
      </c>
      <c r="Q38" s="27">
        <f t="shared" si="16"/>
        <v>39096.959600000002</v>
      </c>
      <c r="R38" s="24">
        <f t="shared" si="17"/>
        <v>2.2362358345543362E-4</v>
      </c>
      <c r="S38" s="171">
        <v>1</v>
      </c>
      <c r="T38" s="24">
        <f t="shared" si="34"/>
        <v>2.2362358345543362E-4</v>
      </c>
      <c r="U38" s="78"/>
      <c r="X38" s="24">
        <f t="shared" si="37"/>
        <v>3.4457795016487131E-2</v>
      </c>
      <c r="Z38">
        <f t="shared" si="18"/>
        <v>2886.5</v>
      </c>
      <c r="AA38" s="24">
        <f t="shared" si="19"/>
        <v>1.7871775051185996E-2</v>
      </c>
      <c r="AB38" s="24">
        <f t="shared" si="20"/>
        <v>3.4457795016487131E-2</v>
      </c>
      <c r="AC38" s="24">
        <f t="shared" si="21"/>
        <v>-1.4954049065568617E-2</v>
      </c>
      <c r="AD38" s="24">
        <f t="shared" si="22"/>
        <v>8.1598544986625707E-4</v>
      </c>
      <c r="AE38" s="24">
        <f t="shared" si="23"/>
        <v>6.6583225439343796E-7</v>
      </c>
      <c r="AF38">
        <f t="shared" si="24"/>
        <v>-1.4954049065568617E-2</v>
      </c>
      <c r="AG38" s="171">
        <f t="shared" si="33"/>
        <v>6.6583225439343796E-7</v>
      </c>
      <c r="AH38">
        <f t="shared" si="25"/>
        <v>-1.5770034515434874E-2</v>
      </c>
      <c r="AI38">
        <f t="shared" si="26"/>
        <v>0.70946683663487997</v>
      </c>
      <c r="AJ38">
        <f t="shared" si="27"/>
        <v>-0.71482973814016115</v>
      </c>
      <c r="AK38">
        <f t="shared" si="28"/>
        <v>-6.7861500166222763E-2</v>
      </c>
      <c r="AL38">
        <f t="shared" si="29"/>
        <v>-2.9121308372147556</v>
      </c>
      <c r="AM38">
        <f t="shared" si="30"/>
        <v>-8.6777698648710508</v>
      </c>
      <c r="AN38" s="24">
        <f t="shared" si="38"/>
        <v>22.302133321624183</v>
      </c>
      <c r="AO38" s="24">
        <f t="shared" si="38"/>
        <v>22.302194083834113</v>
      </c>
      <c r="AP38" s="24">
        <f t="shared" si="38"/>
        <v>22.301980167289312</v>
      </c>
      <c r="AQ38" s="24">
        <f t="shared" si="38"/>
        <v>22.302733337001676</v>
      </c>
      <c r="AR38" s="24">
        <f t="shared" si="38"/>
        <v>22.300082340875615</v>
      </c>
      <c r="AS38" s="24">
        <f t="shared" si="38"/>
        <v>22.309423380946743</v>
      </c>
      <c r="AT38" s="24">
        <f t="shared" si="38"/>
        <v>22.276630419614989</v>
      </c>
      <c r="AU38" s="24">
        <f t="shared" si="32"/>
        <v>22.393445590475409</v>
      </c>
      <c r="AV38"/>
      <c r="AW38">
        <v>-6000</v>
      </c>
      <c r="AX38">
        <f t="shared" si="1"/>
        <v>4.5321019379623052E-3</v>
      </c>
      <c r="AY38">
        <f t="shared" si="2"/>
        <v>5.3764074342418817E-3</v>
      </c>
      <c r="AZ38">
        <f t="shared" si="3"/>
        <v>-8.4430549627957684E-4</v>
      </c>
      <c r="BA38">
        <f t="shared" si="4"/>
        <v>1.0593380638838614</v>
      </c>
      <c r="BB38">
        <f t="shared" si="5"/>
        <v>-0.33794599004621567</v>
      </c>
      <c r="BC38">
        <f t="shared" si="6"/>
        <v>1.3705760463738814</v>
      </c>
      <c r="BD38">
        <f t="shared" si="7"/>
        <v>0.81744505518024879</v>
      </c>
      <c r="BE38">
        <f t="shared" si="39"/>
        <v>19.931756879065812</v>
      </c>
      <c r="BF38">
        <f t="shared" si="39"/>
        <v>19.931754663104584</v>
      </c>
      <c r="BG38">
        <f t="shared" si="39"/>
        <v>19.931738839959394</v>
      </c>
      <c r="BH38">
        <f t="shared" si="39"/>
        <v>19.931625867947677</v>
      </c>
      <c r="BI38">
        <f t="shared" si="39"/>
        <v>19.930819981496825</v>
      </c>
      <c r="BJ38">
        <f t="shared" si="39"/>
        <v>19.925106142220265</v>
      </c>
      <c r="BK38">
        <f t="shared" si="39"/>
        <v>19.886199971139085</v>
      </c>
      <c r="BL38">
        <f t="shared" si="9"/>
        <v>19.668313285288079</v>
      </c>
      <c r="BM38"/>
      <c r="BN38"/>
      <c r="BO38"/>
      <c r="BP38"/>
      <c r="BQ38"/>
      <c r="BR38"/>
      <c r="BS38"/>
    </row>
    <row r="39" spans="1:71" s="24" customFormat="1">
      <c r="A39" s="183" t="s">
        <v>1</v>
      </c>
      <c r="B39" s="184" t="s">
        <v>146</v>
      </c>
      <c r="C39" s="185">
        <v>54389.863299999997</v>
      </c>
      <c r="D39" s="185">
        <v>2.0000000000000001E-4</v>
      </c>
      <c r="E39" s="97">
        <f t="shared" si="13"/>
        <v>3635.5656428050361</v>
      </c>
      <c r="F39" s="97">
        <f t="shared" si="35"/>
        <v>3635.5</v>
      </c>
      <c r="G39" s="24">
        <f t="shared" si="14"/>
        <v>2.404843350086594E-2</v>
      </c>
      <c r="J39" s="24">
        <f t="shared" si="36"/>
        <v>2.404843350086594E-2</v>
      </c>
      <c r="P39" s="26">
        <f t="shared" si="15"/>
        <v>3.6909172235414338E-2</v>
      </c>
      <c r="Q39" s="27">
        <f t="shared" si="16"/>
        <v>39371.363299999997</v>
      </c>
      <c r="R39" s="24">
        <f t="shared" si="17"/>
        <v>1.6539860079831353E-4</v>
      </c>
      <c r="S39" s="171">
        <v>1</v>
      </c>
      <c r="T39" s="24">
        <f t="shared" si="34"/>
        <v>1.6539860079831353E-4</v>
      </c>
      <c r="U39" s="78"/>
      <c r="X39" s="24">
        <f t="shared" si="37"/>
        <v>3.6437319866530607E-2</v>
      </c>
      <c r="Z39">
        <f t="shared" si="18"/>
        <v>3635.5</v>
      </c>
      <c r="AA39" s="24">
        <f t="shared" si="19"/>
        <v>2.4520285869749671E-2</v>
      </c>
      <c r="AB39" s="24">
        <f t="shared" si="20"/>
        <v>3.6437319866530607E-2</v>
      </c>
      <c r="AC39" s="24">
        <f t="shared" si="21"/>
        <v>-1.2860738734548398E-2</v>
      </c>
      <c r="AD39" s="24">
        <f t="shared" si="22"/>
        <v>-4.7185236888373089E-4</v>
      </c>
      <c r="AE39" s="24">
        <f t="shared" si="23"/>
        <v>2.2264465802118845E-7</v>
      </c>
      <c r="AF39">
        <f t="shared" si="24"/>
        <v>-1.2860738734548398E-2</v>
      </c>
      <c r="AG39" s="171">
        <f t="shared" si="33"/>
        <v>2.2264465802118845E-7</v>
      </c>
      <c r="AH39">
        <f t="shared" si="25"/>
        <v>-1.2388886365664669E-2</v>
      </c>
      <c r="AI39">
        <f t="shared" si="26"/>
        <v>0.72124481863147971</v>
      </c>
      <c r="AJ39">
        <f t="shared" si="27"/>
        <v>-0.61419938810849883</v>
      </c>
      <c r="AK39">
        <f t="shared" si="28"/>
        <v>-0.106349664221177</v>
      </c>
      <c r="AL39">
        <f t="shared" si="29"/>
        <v>-2.7771212784729329</v>
      </c>
      <c r="AM39">
        <f t="shared" si="30"/>
        <v>-5.4265192406303093</v>
      </c>
      <c r="AN39" s="24">
        <f t="shared" si="38"/>
        <v>22.482381541646799</v>
      </c>
      <c r="AO39" s="24">
        <f t="shared" si="38"/>
        <v>22.482438467217282</v>
      </c>
      <c r="AP39" s="24">
        <f t="shared" si="38"/>
        <v>22.482222086679499</v>
      </c>
      <c r="AQ39" s="24">
        <f t="shared" si="38"/>
        <v>22.483044707039262</v>
      </c>
      <c r="AR39" s="24">
        <f t="shared" si="38"/>
        <v>22.479919249744086</v>
      </c>
      <c r="AS39" s="24">
        <f t="shared" si="38"/>
        <v>22.491822153101467</v>
      </c>
      <c r="AT39" s="24">
        <f t="shared" si="38"/>
        <v>22.446882244936095</v>
      </c>
      <c r="AU39" s="24">
        <f t="shared" si="32"/>
        <v>22.623133780042203</v>
      </c>
      <c r="AV39"/>
      <c r="AW39">
        <v>-5750</v>
      </c>
      <c r="AX39">
        <f t="shared" si="1"/>
        <v>3.0022020137268775E-3</v>
      </c>
      <c r="AY39">
        <f t="shared" si="2"/>
        <v>5.9068152034347414E-3</v>
      </c>
      <c r="AZ39">
        <f t="shared" si="3"/>
        <v>-2.9046131897078639E-3</v>
      </c>
      <c r="BA39">
        <f t="shared" si="4"/>
        <v>1.0309488287171236</v>
      </c>
      <c r="BB39">
        <f t="shared" si="5"/>
        <v>-0.42687549950866571</v>
      </c>
      <c r="BC39">
        <f t="shared" si="6"/>
        <v>1.4668772457226924</v>
      </c>
      <c r="BD39">
        <f t="shared" si="7"/>
        <v>0.90112920696770493</v>
      </c>
      <c r="BE39">
        <f t="shared" si="39"/>
        <v>20.019704415897195</v>
      </c>
      <c r="BF39">
        <f t="shared" si="39"/>
        <v>20.019703582182327</v>
      </c>
      <c r="BG39">
        <f t="shared" si="39"/>
        <v>20.019696417434851</v>
      </c>
      <c r="BH39">
        <f t="shared" si="39"/>
        <v>20.019634850292707</v>
      </c>
      <c r="BI39">
        <f t="shared" si="39"/>
        <v>20.01910616813117</v>
      </c>
      <c r="BJ39">
        <f t="shared" si="39"/>
        <v>20.01459314718668</v>
      </c>
      <c r="BK39">
        <f t="shared" si="39"/>
        <v>19.977834996755387</v>
      </c>
      <c r="BL39">
        <f t="shared" si="9"/>
        <v>19.744978235076726</v>
      </c>
      <c r="BM39"/>
      <c r="BN39"/>
      <c r="BO39"/>
      <c r="BP39"/>
      <c r="BQ39"/>
      <c r="BR39"/>
      <c r="BS39"/>
    </row>
    <row r="40" spans="1:71" s="24" customFormat="1">
      <c r="A40" s="89" t="s">
        <v>162</v>
      </c>
      <c r="B40" s="101" t="s">
        <v>83</v>
      </c>
      <c r="C40" s="89">
        <v>54829.313000000002</v>
      </c>
      <c r="D40" s="89">
        <v>1E-4</v>
      </c>
      <c r="E40" s="97">
        <f t="shared" si="13"/>
        <v>4835.0912161276892</v>
      </c>
      <c r="F40" s="97">
        <f t="shared" si="35"/>
        <v>4835</v>
      </c>
      <c r="G40" s="24">
        <f t="shared" si="14"/>
        <v>3.3417295002436731E-2</v>
      </c>
      <c r="J40" s="24">
        <f t="shared" si="36"/>
        <v>3.3417295002436731E-2</v>
      </c>
      <c r="P40" s="26">
        <f t="shared" si="15"/>
        <v>4.2428361642225243E-2</v>
      </c>
      <c r="Q40" s="27">
        <f t="shared" si="16"/>
        <v>39810.813000000002</v>
      </c>
      <c r="R40" s="24">
        <f t="shared" si="17"/>
        <v>8.1199321986709423E-5</v>
      </c>
      <c r="S40" s="171">
        <v>1</v>
      </c>
      <c r="T40" s="24">
        <f t="shared" si="34"/>
        <v>8.1199321986709423E-5</v>
      </c>
      <c r="U40" s="78"/>
      <c r="X40" s="24">
        <f t="shared" si="37"/>
        <v>3.9416223120701532E-2</v>
      </c>
      <c r="Z40">
        <f t="shared" si="18"/>
        <v>4835</v>
      </c>
      <c r="AA40" s="24">
        <f t="shared" si="19"/>
        <v>3.6429433523960442E-2</v>
      </c>
      <c r="AB40" s="24">
        <f t="shared" si="20"/>
        <v>3.9416223120701532E-2</v>
      </c>
      <c r="AC40" s="24">
        <f t="shared" si="21"/>
        <v>-9.011066639788512E-3</v>
      </c>
      <c r="AD40" s="24">
        <f t="shared" si="22"/>
        <v>-3.0121385215237106E-3</v>
      </c>
      <c r="AE40" s="24">
        <f t="shared" si="23"/>
        <v>9.0729784728470448E-6</v>
      </c>
      <c r="AF40">
        <f t="shared" si="24"/>
        <v>-9.011066639788512E-3</v>
      </c>
      <c r="AG40" s="171">
        <f t="shared" si="33"/>
        <v>9.0729784728470448E-6</v>
      </c>
      <c r="AH40">
        <f t="shared" si="25"/>
        <v>-5.9989281182648039E-3</v>
      </c>
      <c r="AI40">
        <f t="shared" si="26"/>
        <v>0.75265338433538176</v>
      </c>
      <c r="AJ40">
        <f t="shared" si="27"/>
        <v>-0.41908153466153136</v>
      </c>
      <c r="AK40">
        <f t="shared" si="28"/>
        <v>-0.16683630881499811</v>
      </c>
      <c r="AL40">
        <f t="shared" si="29"/>
        <v>-2.5481837368813274</v>
      </c>
      <c r="AM40">
        <f t="shared" si="30"/>
        <v>-3.2708703357373179</v>
      </c>
      <c r="AN40" s="24">
        <f t="shared" si="38"/>
        <v>22.779399391635881</v>
      </c>
      <c r="AO40" s="24">
        <f t="shared" si="38"/>
        <v>22.779419380821064</v>
      </c>
      <c r="AP40" s="24">
        <f t="shared" si="38"/>
        <v>22.779324362001638</v>
      </c>
      <c r="AQ40" s="24">
        <f t="shared" si="38"/>
        <v>22.779776116087671</v>
      </c>
      <c r="AR40" s="24">
        <f t="shared" si="38"/>
        <v>22.777630140242131</v>
      </c>
      <c r="AS40" s="24">
        <f t="shared" si="38"/>
        <v>22.787865917067347</v>
      </c>
      <c r="AT40" s="24">
        <f t="shared" si="38"/>
        <v>22.739944983287497</v>
      </c>
      <c r="AU40" s="24">
        <f t="shared" si="32"/>
        <v>22.990972209128142</v>
      </c>
      <c r="AV40"/>
      <c r="AW40">
        <v>-5500</v>
      </c>
      <c r="AX40">
        <f t="shared" si="1"/>
        <v>1.5638592719834504E-3</v>
      </c>
      <c r="AY40">
        <f t="shared" si="2"/>
        <v>6.4525515414868145E-3</v>
      </c>
      <c r="AZ40">
        <f t="shared" si="3"/>
        <v>-4.8886922695033641E-3</v>
      </c>
      <c r="BA40">
        <f t="shared" si="4"/>
        <v>1.0037807882561973</v>
      </c>
      <c r="BB40">
        <f t="shared" si="5"/>
        <v>-0.50750041976002291</v>
      </c>
      <c r="BC40">
        <f t="shared" si="6"/>
        <v>1.5581238032210116</v>
      </c>
      <c r="BD40">
        <f t="shared" si="7"/>
        <v>0.98740709981044039</v>
      </c>
      <c r="BE40">
        <f t="shared" si="39"/>
        <v>20.105312766940731</v>
      </c>
      <c r="BF40">
        <f t="shared" si="39"/>
        <v>20.105312524470996</v>
      </c>
      <c r="BG40">
        <f t="shared" si="39"/>
        <v>20.105309901657122</v>
      </c>
      <c r="BH40">
        <f t="shared" si="39"/>
        <v>20.105281531825462</v>
      </c>
      <c r="BI40">
        <f t="shared" si="39"/>
        <v>20.104974825411915</v>
      </c>
      <c r="BJ40">
        <f t="shared" si="39"/>
        <v>20.101677237572737</v>
      </c>
      <c r="BK40">
        <f t="shared" si="39"/>
        <v>20.068102073580949</v>
      </c>
      <c r="BL40">
        <f t="shared" si="9"/>
        <v>19.821643184865376</v>
      </c>
      <c r="BM40"/>
      <c r="BN40"/>
      <c r="BO40"/>
      <c r="BP40"/>
      <c r="BQ40"/>
      <c r="BR40"/>
      <c r="BS40"/>
    </row>
    <row r="41" spans="1:71" s="24" customFormat="1">
      <c r="A41" s="95" t="s">
        <v>170</v>
      </c>
      <c r="B41" s="94" t="s">
        <v>83</v>
      </c>
      <c r="C41" s="95">
        <v>56334.341099999998</v>
      </c>
      <c r="D41" s="95">
        <v>3.3E-3</v>
      </c>
      <c r="E41" s="97">
        <f t="shared" si="13"/>
        <v>8943.2284944536932</v>
      </c>
      <c r="F41" s="97">
        <f t="shared" si="35"/>
        <v>8943</v>
      </c>
      <c r="G41" s="24">
        <f t="shared" si="14"/>
        <v>8.3709610997175332E-2</v>
      </c>
      <c r="J41" s="24">
        <f t="shared" si="36"/>
        <v>8.3709610997175332E-2</v>
      </c>
      <c r="P41" s="26">
        <f t="shared" si="15"/>
        <v>6.4003958550261836E-2</v>
      </c>
      <c r="Q41" s="27">
        <f t="shared" si="16"/>
        <v>41315.841099999998</v>
      </c>
      <c r="R41" s="24">
        <f t="shared" si="17"/>
        <v>3.8831273835854789E-4</v>
      </c>
      <c r="S41" s="171">
        <v>1</v>
      </c>
      <c r="T41" s="24">
        <f t="shared" si="34"/>
        <v>3.8831273835854789E-4</v>
      </c>
      <c r="U41" s="78"/>
      <c r="X41" s="24">
        <f t="shared" si="37"/>
        <v>6.4719398537419176E-2</v>
      </c>
      <c r="Z41">
        <f t="shared" si="18"/>
        <v>8943</v>
      </c>
      <c r="AA41" s="24">
        <f t="shared" si="19"/>
        <v>8.2994171010017992E-2</v>
      </c>
      <c r="AB41" s="24">
        <f t="shared" si="20"/>
        <v>6.4719398537419176E-2</v>
      </c>
      <c r="AC41" s="24">
        <f t="shared" si="21"/>
        <v>1.9705652446913496E-2</v>
      </c>
      <c r="AD41" s="24">
        <f t="shared" si="22"/>
        <v>7.1543998715734025E-4</v>
      </c>
      <c r="AE41" s="24">
        <f t="shared" si="23"/>
        <v>5.1185437522369516E-7</v>
      </c>
      <c r="AF41">
        <f t="shared" si="24"/>
        <v>1.9705652446913496E-2</v>
      </c>
      <c r="AG41" s="171">
        <f t="shared" si="33"/>
        <v>5.1185437522369516E-7</v>
      </c>
      <c r="AH41">
        <f t="shared" si="25"/>
        <v>1.899021245975616E-2</v>
      </c>
      <c r="AI41">
        <f t="shared" si="26"/>
        <v>1.0358323731092898</v>
      </c>
      <c r="AJ41">
        <f t="shared" si="27"/>
        <v>0.6173305758173413</v>
      </c>
      <c r="AK41">
        <f t="shared" si="28"/>
        <v>-0.29619375965254641</v>
      </c>
      <c r="AL41">
        <f t="shared" si="29"/>
        <v>-1.4504052444476976</v>
      </c>
      <c r="AM41">
        <f t="shared" si="30"/>
        <v>-0.88631490737999685</v>
      </c>
      <c r="AN41" s="24">
        <f t="shared" ref="AN41:AT50" si="40">$AU41+$AB$7*SIN(AO41)</f>
        <v>23.977806546001109</v>
      </c>
      <c r="AO41" s="24">
        <f t="shared" si="40"/>
        <v>23.977807551303314</v>
      </c>
      <c r="AP41" s="24">
        <f t="shared" si="40"/>
        <v>23.977815892006245</v>
      </c>
      <c r="AQ41" s="24">
        <f t="shared" si="40"/>
        <v>23.97788508634261</v>
      </c>
      <c r="AR41" s="24">
        <f t="shared" si="40"/>
        <v>23.978458704048712</v>
      </c>
      <c r="AS41" s="24">
        <f t="shared" si="40"/>
        <v>23.983185648344858</v>
      </c>
      <c r="AT41" s="24">
        <f t="shared" si="40"/>
        <v>24.020396426823829</v>
      </c>
      <c r="AU41" s="24">
        <f t="shared" si="32"/>
        <v>24.250730664055229</v>
      </c>
      <c r="AV41"/>
      <c r="AW41">
        <v>-5250</v>
      </c>
      <c r="AX41">
        <f t="shared" si="1"/>
        <v>2.2682224912337016E-4</v>
      </c>
      <c r="AY41">
        <f t="shared" si="2"/>
        <v>7.0136164483980967E-3</v>
      </c>
      <c r="AZ41">
        <f t="shared" si="3"/>
        <v>-6.7867941992747266E-3</v>
      </c>
      <c r="BA41">
        <f t="shared" si="4"/>
        <v>0.97797695266163343</v>
      </c>
      <c r="BB41">
        <f t="shared" si="5"/>
        <v>-0.58008776532613537</v>
      </c>
      <c r="BC41">
        <f t="shared" si="6"/>
        <v>1.6446788503923282</v>
      </c>
      <c r="BD41">
        <f t="shared" si="7"/>
        <v>1.0767527852450784</v>
      </c>
      <c r="BE41">
        <f t="shared" si="39"/>
        <v>20.188691360043382</v>
      </c>
      <c r="BF41">
        <f t="shared" si="39"/>
        <v>20.188691312160188</v>
      </c>
      <c r="BG41">
        <f t="shared" si="39"/>
        <v>20.188690613139077</v>
      </c>
      <c r="BH41">
        <f t="shared" si="39"/>
        <v>20.188680408739913</v>
      </c>
      <c r="BI41">
        <f t="shared" si="39"/>
        <v>20.188531493844181</v>
      </c>
      <c r="BJ41">
        <f t="shared" si="39"/>
        <v>20.186368937336319</v>
      </c>
      <c r="BK41">
        <f t="shared" si="39"/>
        <v>20.156921294066173</v>
      </c>
      <c r="BL41">
        <f t="shared" si="9"/>
        <v>19.898308134654027</v>
      </c>
      <c r="BM41"/>
      <c r="BN41"/>
      <c r="BO41"/>
      <c r="BP41"/>
      <c r="BQ41"/>
      <c r="BR41"/>
      <c r="BS41"/>
    </row>
    <row r="42" spans="1:71" s="24" customFormat="1">
      <c r="A42" s="130" t="s">
        <v>173</v>
      </c>
      <c r="B42" s="98" t="s">
        <v>83</v>
      </c>
      <c r="C42" s="95">
        <v>56670.476999999999</v>
      </c>
      <c r="D42" s="99">
        <v>2.5000000000000001E-3</v>
      </c>
      <c r="E42" s="97">
        <f t="shared" si="13"/>
        <v>9860.7478559683841</v>
      </c>
      <c r="F42" s="97">
        <f t="shared" si="35"/>
        <v>9860.5</v>
      </c>
      <c r="G42" s="24">
        <f t="shared" si="14"/>
        <v>9.0802758502832148E-2</v>
      </c>
      <c r="J42" s="24">
        <f t="shared" si="36"/>
        <v>9.0802758502832148E-2</v>
      </c>
      <c r="P42" s="26">
        <f t="shared" si="15"/>
        <v>6.938818114941693E-2</v>
      </c>
      <c r="Q42" s="27">
        <f t="shared" si="16"/>
        <v>41651.976999999999</v>
      </c>
      <c r="R42" s="24">
        <f t="shared" si="17"/>
        <v>4.5858412322540389E-4</v>
      </c>
      <c r="S42" s="171">
        <v>1</v>
      </c>
      <c r="T42" s="24">
        <f t="shared" si="34"/>
        <v>4.5858412322540389E-4</v>
      </c>
      <c r="U42" s="78"/>
      <c r="X42" s="24">
        <f t="shared" si="37"/>
        <v>6.830210475462184E-2</v>
      </c>
      <c r="Z42">
        <f t="shared" si="18"/>
        <v>9860.5</v>
      </c>
      <c r="AA42" s="24">
        <f t="shared" si="19"/>
        <v>9.1888834897627239E-2</v>
      </c>
      <c r="AB42" s="24">
        <f t="shared" si="20"/>
        <v>6.830210475462184E-2</v>
      </c>
      <c r="AC42" s="24">
        <f t="shared" si="21"/>
        <v>2.1414577353415218E-2</v>
      </c>
      <c r="AD42" s="24">
        <f t="shared" si="22"/>
        <v>-1.0860763947950908E-3</v>
      </c>
      <c r="AE42" s="24">
        <f t="shared" si="23"/>
        <v>1.1795619353311018E-6</v>
      </c>
      <c r="AF42">
        <f t="shared" si="24"/>
        <v>2.1414577353415218E-2</v>
      </c>
      <c r="AG42" s="171">
        <f t="shared" si="33"/>
        <v>1.1795619353311018E-6</v>
      </c>
      <c r="AH42">
        <f t="shared" si="25"/>
        <v>2.2500653748210312E-2</v>
      </c>
      <c r="AI42">
        <f t="shared" si="26"/>
        <v>1.1442741979332731</v>
      </c>
      <c r="AJ42">
        <f t="shared" si="27"/>
        <v>0.86726428098549435</v>
      </c>
      <c r="AK42">
        <f t="shared" si="28"/>
        <v>-0.26115064240867664</v>
      </c>
      <c r="AL42">
        <f t="shared" si="29"/>
        <v>-1.0660695883587756</v>
      </c>
      <c r="AM42">
        <f t="shared" si="30"/>
        <v>-0.59000092210333055</v>
      </c>
      <c r="AN42" s="24">
        <f t="shared" si="40"/>
        <v>24.314264444265064</v>
      </c>
      <c r="AO42" s="24">
        <f t="shared" si="40"/>
        <v>24.314278697047058</v>
      </c>
      <c r="AP42" s="24">
        <f t="shared" si="40"/>
        <v>24.314348602787614</v>
      </c>
      <c r="AQ42" s="24">
        <f t="shared" si="40"/>
        <v>24.314691394505491</v>
      </c>
      <c r="AR42" s="24">
        <f t="shared" si="40"/>
        <v>24.316370505718648</v>
      </c>
      <c r="AS42" s="24">
        <f t="shared" si="40"/>
        <v>24.324552495324614</v>
      </c>
      <c r="AT42" s="24">
        <f t="shared" si="40"/>
        <v>24.363468004074196</v>
      </c>
      <c r="AU42" s="24">
        <f t="shared" si="32"/>
        <v>24.532091029779572</v>
      </c>
      <c r="AV42"/>
      <c r="AW42">
        <v>-5000</v>
      </c>
      <c r="AX42">
        <f t="shared" si="1"/>
        <v>-1.0015493528306588E-3</v>
      </c>
      <c r="AY42">
        <f t="shared" si="2"/>
        <v>7.5900099241685949E-3</v>
      </c>
      <c r="AZ42">
        <f t="shared" si="3"/>
        <v>-8.5915592769992537E-3</v>
      </c>
      <c r="BA42">
        <f t="shared" si="4"/>
        <v>0.95361321375531694</v>
      </c>
      <c r="BB42">
        <f t="shared" si="5"/>
        <v>-0.64503052138168748</v>
      </c>
      <c r="BC42">
        <f t="shared" si="6"/>
        <v>1.7269056411794876</v>
      </c>
      <c r="BD42">
        <f t="shared" si="7"/>
        <v>1.1696999607102985</v>
      </c>
      <c r="BE42">
        <f t="shared" si="39"/>
        <v>20.269958643995253</v>
      </c>
      <c r="BF42">
        <f t="shared" si="39"/>
        <v>20.269958639214092</v>
      </c>
      <c r="BG42">
        <f t="shared" si="39"/>
        <v>20.26995853225657</v>
      </c>
      <c r="BH42">
        <f t="shared" si="39"/>
        <v>20.269956139570343</v>
      </c>
      <c r="BI42">
        <f t="shared" si="39"/>
        <v>20.269902624012886</v>
      </c>
      <c r="BJ42">
        <f t="shared" si="39"/>
        <v>20.268710576303082</v>
      </c>
      <c r="BK42">
        <f t="shared" si="39"/>
        <v>20.244221256290917</v>
      </c>
      <c r="BL42">
        <f t="shared" si="9"/>
        <v>19.974973084442677</v>
      </c>
      <c r="BM42"/>
      <c r="BN42"/>
      <c r="BO42"/>
      <c r="BP42"/>
      <c r="BQ42"/>
      <c r="BR42"/>
      <c r="BS42"/>
    </row>
    <row r="43" spans="1:71" s="24" customFormat="1">
      <c r="A43" s="130" t="s">
        <v>173</v>
      </c>
      <c r="B43" s="98" t="s">
        <v>83</v>
      </c>
      <c r="C43" s="95">
        <v>56700.335099999997</v>
      </c>
      <c r="D43" s="99">
        <v>3.3E-3</v>
      </c>
      <c r="E43" s="97">
        <f t="shared" si="13"/>
        <v>9942.2487752335965</v>
      </c>
      <c r="F43" s="97">
        <f t="shared" si="35"/>
        <v>9942</v>
      </c>
      <c r="G43" s="24">
        <f t="shared" si="14"/>
        <v>9.113953400083119E-2</v>
      </c>
      <c r="J43" s="24">
        <f t="shared" si="36"/>
        <v>9.113953400083119E-2</v>
      </c>
      <c r="P43" s="26">
        <f t="shared" si="15"/>
        <v>6.9876436926316357E-2</v>
      </c>
      <c r="Q43" s="27">
        <f t="shared" si="16"/>
        <v>41681.835099999997</v>
      </c>
      <c r="R43" s="24">
        <f t="shared" si="17"/>
        <v>4.5211929720024126E-4</v>
      </c>
      <c r="S43" s="171">
        <v>1</v>
      </c>
      <c r="T43" s="24">
        <f t="shared" si="34"/>
        <v>4.5211929720024126E-4</v>
      </c>
      <c r="U43" s="78"/>
      <c r="X43" s="24">
        <f t="shared" si="37"/>
        <v>6.8435338554931766E-2</v>
      </c>
      <c r="Z43">
        <f t="shared" si="18"/>
        <v>9942</v>
      </c>
      <c r="AA43" s="24">
        <f t="shared" si="19"/>
        <v>9.2580632372215782E-2</v>
      </c>
      <c r="AB43" s="24">
        <f t="shared" si="20"/>
        <v>6.8435338554931766E-2</v>
      </c>
      <c r="AC43" s="24">
        <f t="shared" si="21"/>
        <v>2.1263097074514833E-2</v>
      </c>
      <c r="AD43" s="24">
        <f t="shared" si="22"/>
        <v>-1.4410983713845915E-3</v>
      </c>
      <c r="AE43" s="24">
        <f t="shared" si="23"/>
        <v>2.076764516007322E-6</v>
      </c>
      <c r="AF43">
        <f t="shared" si="24"/>
        <v>2.1263097074514833E-2</v>
      </c>
      <c r="AG43" s="171">
        <f t="shared" si="33"/>
        <v>2.076764516007322E-6</v>
      </c>
      <c r="AH43">
        <f t="shared" si="25"/>
        <v>2.2704195445899428E-2</v>
      </c>
      <c r="AI43">
        <f t="shared" si="26"/>
        <v>1.1540814108207211</v>
      </c>
      <c r="AJ43">
        <f t="shared" si="27"/>
        <v>0.88553373543183911</v>
      </c>
      <c r="AK43">
        <f t="shared" si="28"/>
        <v>-0.2554870271838669</v>
      </c>
      <c r="AL43">
        <f t="shared" si="29"/>
        <v>-1.0281086121299565</v>
      </c>
      <c r="AM43">
        <f t="shared" si="30"/>
        <v>-0.56469366970135815</v>
      </c>
      <c r="AN43" s="24">
        <f t="shared" si="40"/>
        <v>24.345792826871762</v>
      </c>
      <c r="AO43" s="24">
        <f t="shared" si="40"/>
        <v>24.345809320135096</v>
      </c>
      <c r="AP43" s="24">
        <f t="shared" si="40"/>
        <v>24.345887616353306</v>
      </c>
      <c r="AQ43" s="24">
        <f t="shared" si="40"/>
        <v>24.346259217475055</v>
      </c>
      <c r="AR43" s="24">
        <f t="shared" si="40"/>
        <v>24.348020988090251</v>
      </c>
      <c r="AS43" s="24">
        <f t="shared" si="40"/>
        <v>24.356331844017674</v>
      </c>
      <c r="AT43" s="24">
        <f t="shared" si="40"/>
        <v>24.394664320979061</v>
      </c>
      <c r="AU43" s="24">
        <f t="shared" si="32"/>
        <v>24.55708380341067</v>
      </c>
      <c r="AV43"/>
      <c r="AW43">
        <v>-4750</v>
      </c>
      <c r="AX43">
        <f t="shared" si="1"/>
        <v>-2.1158734698083839E-3</v>
      </c>
      <c r="AY43">
        <f t="shared" si="2"/>
        <v>8.1817319687983031E-3</v>
      </c>
      <c r="AZ43">
        <f t="shared" si="3"/>
        <v>-1.0297605438606687E-2</v>
      </c>
      <c r="BA43">
        <f t="shared" si="4"/>
        <v>0.93071603244957157</v>
      </c>
      <c r="BB43">
        <f t="shared" si="5"/>
        <v>-0.70279199871345754</v>
      </c>
      <c r="BC43">
        <f t="shared" si="6"/>
        <v>1.805157024124697</v>
      </c>
      <c r="BD43">
        <f t="shared" si="7"/>
        <v>1.2668531724781165</v>
      </c>
      <c r="BE43">
        <f t="shared" si="39"/>
        <v>20.349237231980386</v>
      </c>
      <c r="BF43">
        <f t="shared" si="39"/>
        <v>20.349237231888253</v>
      </c>
      <c r="BG43">
        <f t="shared" si="39"/>
        <v>20.349237227542226</v>
      </c>
      <c r="BH43">
        <f t="shared" si="39"/>
        <v>20.349237022536609</v>
      </c>
      <c r="BI43">
        <f t="shared" si="39"/>
        <v>20.349227352926953</v>
      </c>
      <c r="BJ43">
        <f t="shared" si="39"/>
        <v>20.348772742623517</v>
      </c>
      <c r="BK43">
        <f t="shared" si="39"/>
        <v>20.329939483424802</v>
      </c>
      <c r="BL43">
        <f t="shared" si="9"/>
        <v>20.051638034231324</v>
      </c>
      <c r="BM43"/>
      <c r="BN43"/>
      <c r="BO43"/>
      <c r="BP43"/>
      <c r="BQ43"/>
      <c r="BR43"/>
      <c r="BS43"/>
    </row>
    <row r="44" spans="1:71" s="24" customFormat="1">
      <c r="A44" s="8" t="s">
        <v>488</v>
      </c>
      <c r="B44" s="3" t="s">
        <v>83</v>
      </c>
      <c r="C44" s="22">
        <v>52061.106800000001</v>
      </c>
      <c r="D44" t="s">
        <v>487</v>
      </c>
      <c r="E44" s="97">
        <f t="shared" si="13"/>
        <v>-2721.027559537165</v>
      </c>
      <c r="F44" s="97">
        <f t="shared" si="35"/>
        <v>-2721</v>
      </c>
      <c r="G44" s="24">
        <f t="shared" si="14"/>
        <v>-1.0096516998601146E-2</v>
      </c>
      <c r="K44" s="24">
        <f t="shared" ref="K44:K51" si="41">G44</f>
        <v>-1.0096516998601146E-2</v>
      </c>
      <c r="P44" s="26">
        <f t="shared" si="15"/>
        <v>1.3551193661451161E-2</v>
      </c>
      <c r="Q44" s="27">
        <f t="shared" si="16"/>
        <v>37042.606800000001</v>
      </c>
      <c r="R44" s="24">
        <f t="shared" si="17"/>
        <v>5.5921421946155151E-4</v>
      </c>
      <c r="S44" s="171">
        <v>1</v>
      </c>
      <c r="T44" s="24">
        <f t="shared" si="34"/>
        <v>5.5921421946155151E-4</v>
      </c>
      <c r="U44" s="78"/>
      <c r="Y44" s="24">
        <f>AB44</f>
        <v>1.0152875066376601E-2</v>
      </c>
      <c r="Z44">
        <f t="shared" si="18"/>
        <v>-2721</v>
      </c>
      <c r="AA44" s="24">
        <f t="shared" si="19"/>
        <v>-6.6981984035265861E-3</v>
      </c>
      <c r="AB44" s="24">
        <f t="shared" si="20"/>
        <v>1.0152875066376601E-2</v>
      </c>
      <c r="AC44" s="24">
        <f t="shared" si="21"/>
        <v>-2.3647710660052307E-2</v>
      </c>
      <c r="AD44" s="24">
        <f t="shared" si="22"/>
        <v>-3.3983185950745599E-3</v>
      </c>
      <c r="AE44" s="24">
        <f t="shared" si="23"/>
        <v>1.1548569273629531E-5</v>
      </c>
      <c r="AF44">
        <f t="shared" si="24"/>
        <v>-2.3647710660052307E-2</v>
      </c>
      <c r="AG44" s="171">
        <f t="shared" si="33"/>
        <v>1.1548569273629531E-5</v>
      </c>
      <c r="AH44">
        <f t="shared" si="25"/>
        <v>-2.0249392064977747E-2</v>
      </c>
      <c r="AI44">
        <f t="shared" si="26"/>
        <v>0.79455783779247868</v>
      </c>
      <c r="AJ44">
        <f t="shared" si="27"/>
        <v>-0.9647501578840435</v>
      </c>
      <c r="AK44">
        <f t="shared" si="28"/>
        <v>0.216352074654375</v>
      </c>
      <c r="AL44">
        <f t="shared" si="29"/>
        <v>2.3303347712238227</v>
      </c>
      <c r="AM44">
        <f t="shared" si="30"/>
        <v>2.3285909357449426</v>
      </c>
      <c r="AN44" s="24">
        <f t="shared" si="40"/>
        <v>20.933742097410068</v>
      </c>
      <c r="AO44" s="24">
        <f t="shared" si="40"/>
        <v>20.933739807513014</v>
      </c>
      <c r="AP44" s="24">
        <f t="shared" si="40"/>
        <v>20.933755434735538</v>
      </c>
      <c r="AQ44" s="24">
        <f t="shared" si="40"/>
        <v>20.933648779373385</v>
      </c>
      <c r="AR44" s="24">
        <f t="shared" si="40"/>
        <v>20.934376298723517</v>
      </c>
      <c r="AS44" s="24">
        <f t="shared" si="40"/>
        <v>20.929394935611587</v>
      </c>
      <c r="AT44" s="24">
        <f t="shared" si="40"/>
        <v>20.962668994869166</v>
      </c>
      <c r="AU44" s="24">
        <f t="shared" si="32"/>
        <v>20.673850766716004</v>
      </c>
      <c r="AV44"/>
      <c r="AW44">
        <v>-4500</v>
      </c>
      <c r="AX44">
        <f t="shared" si="1"/>
        <v>-3.1123821505694722E-3</v>
      </c>
      <c r="AY44">
        <f t="shared" si="2"/>
        <v>8.7887825822872273E-3</v>
      </c>
      <c r="AZ44">
        <f t="shared" si="3"/>
        <v>-1.1901164732856699E-2</v>
      </c>
      <c r="BA44">
        <f t="shared" si="4"/>
        <v>0.90927671464710802</v>
      </c>
      <c r="BB44">
        <f t="shared" si="5"/>
        <v>-0.75386602355137411</v>
      </c>
      <c r="BC44">
        <f t="shared" si="6"/>
        <v>1.8797689061630813</v>
      </c>
      <c r="BD44">
        <f t="shared" si="7"/>
        <v>1.3689023589961493</v>
      </c>
      <c r="BE44">
        <f t="shared" si="39"/>
        <v>20.426650384483036</v>
      </c>
      <c r="BF44">
        <f t="shared" si="39"/>
        <v>20.426650384483036</v>
      </c>
      <c r="BG44">
        <f t="shared" si="39"/>
        <v>20.426650384483036</v>
      </c>
      <c r="BH44">
        <f t="shared" si="39"/>
        <v>20.42665038448283</v>
      </c>
      <c r="BI44">
        <f t="shared" si="39"/>
        <v>20.426650384593902</v>
      </c>
      <c r="BJ44">
        <f t="shared" si="39"/>
        <v>20.42665032548193</v>
      </c>
      <c r="BK44">
        <f t="shared" si="39"/>
        <v>20.414022790755876</v>
      </c>
      <c r="BL44">
        <f t="shared" si="9"/>
        <v>20.128302984019975</v>
      </c>
      <c r="BM44"/>
      <c r="BN44"/>
      <c r="BO44"/>
      <c r="BP44"/>
      <c r="BQ44"/>
      <c r="BR44"/>
      <c r="BS44"/>
    </row>
    <row r="45" spans="1:71" s="24" customFormat="1">
      <c r="A45" s="75" t="s">
        <v>187</v>
      </c>
      <c r="B45" s="12" t="s">
        <v>146</v>
      </c>
      <c r="C45" s="75">
        <v>52665.043299999998</v>
      </c>
      <c r="D45" s="75" t="s">
        <v>180</v>
      </c>
      <c r="E45" s="24">
        <f t="shared" si="13"/>
        <v>-1072.517442422592</v>
      </c>
      <c r="F45" s="24">
        <f t="shared" si="35"/>
        <v>-1072.5</v>
      </c>
      <c r="G45" s="24">
        <f t="shared" si="14"/>
        <v>-6.3900825043674558E-3</v>
      </c>
      <c r="J45" s="25"/>
      <c r="K45" s="24">
        <f t="shared" si="41"/>
        <v>-6.3900825043674558E-3</v>
      </c>
      <c r="P45" s="26">
        <f t="shared" si="15"/>
        <v>1.8657134157705247E-2</v>
      </c>
      <c r="Q45" s="27">
        <f t="shared" si="16"/>
        <v>37646.543299999998</v>
      </c>
      <c r="R45" s="24">
        <f t="shared" si="17"/>
        <v>6.273630625168124E-4</v>
      </c>
      <c r="S45" s="171">
        <v>1</v>
      </c>
      <c r="T45" s="24">
        <f t="shared" si="34"/>
        <v>6.273630625168124E-4</v>
      </c>
      <c r="U45" s="78"/>
      <c r="Y45" s="24">
        <f t="shared" ref="Y45:Y108" si="42">AB45</f>
        <v>1.6976132819343258E-2</v>
      </c>
      <c r="Z45">
        <f t="shared" si="18"/>
        <v>-1072.5</v>
      </c>
      <c r="AA45" s="24">
        <f t="shared" si="19"/>
        <v>-4.7090811660054667E-3</v>
      </c>
      <c r="AB45" s="24">
        <f t="shared" si="20"/>
        <v>1.6976132819343258E-2</v>
      </c>
      <c r="AC45" s="24">
        <f t="shared" si="21"/>
        <v>-2.5047216662072703E-2</v>
      </c>
      <c r="AD45" s="24">
        <f t="shared" si="22"/>
        <v>-1.6810013383619891E-3</v>
      </c>
      <c r="AE45" s="24">
        <f t="shared" si="23"/>
        <v>2.8257654995747987E-6</v>
      </c>
      <c r="AF45">
        <f t="shared" si="24"/>
        <v>-2.5047216662072703E-2</v>
      </c>
      <c r="AG45" s="171">
        <f t="shared" si="33"/>
        <v>2.8257654995747987E-6</v>
      </c>
      <c r="AH45">
        <f t="shared" si="25"/>
        <v>-2.3366215323710714E-2</v>
      </c>
      <c r="AI45">
        <f t="shared" si="26"/>
        <v>0.73453124063989028</v>
      </c>
      <c r="AJ45">
        <f t="shared" si="27"/>
        <v>-0.99747913452469705</v>
      </c>
      <c r="AK45">
        <f t="shared" si="28"/>
        <v>0.13616548763749908</v>
      </c>
      <c r="AL45">
        <f t="shared" si="29"/>
        <v>2.6676588161873056</v>
      </c>
      <c r="AM45">
        <f t="shared" si="30"/>
        <v>4.1407120622473093</v>
      </c>
      <c r="AN45" s="24">
        <f t="shared" si="40"/>
        <v>21.356323445946195</v>
      </c>
      <c r="AO45" s="24">
        <f t="shared" si="40"/>
        <v>21.35628378767986</v>
      </c>
      <c r="AP45" s="24">
        <f t="shared" si="40"/>
        <v>21.35644886926584</v>
      </c>
      <c r="AQ45" s="24">
        <f t="shared" si="40"/>
        <v>21.355761568092923</v>
      </c>
      <c r="AR45" s="24">
        <f t="shared" si="40"/>
        <v>21.358620794489863</v>
      </c>
      <c r="AS45" s="24">
        <f t="shared" si="40"/>
        <v>21.346686185947544</v>
      </c>
      <c r="AT45" s="24">
        <f t="shared" si="40"/>
        <v>21.395836523715701</v>
      </c>
      <c r="AU45" s="24">
        <f t="shared" si="32"/>
        <v>21.179379445622356</v>
      </c>
      <c r="AV45"/>
      <c r="AW45">
        <v>-4250</v>
      </c>
      <c r="AX45">
        <f t="shared" si="1"/>
        <v>-3.9886094123964631E-3</v>
      </c>
      <c r="AY45">
        <f t="shared" si="2"/>
        <v>9.4111617646353632E-3</v>
      </c>
      <c r="AZ45">
        <f t="shared" si="3"/>
        <v>-1.3399771177031826E-2</v>
      </c>
      <c r="BA45">
        <f t="shared" si="4"/>
        <v>0.88926253409391676</v>
      </c>
      <c r="BB45">
        <f t="shared" si="5"/>
        <v>-0.79874965399170417</v>
      </c>
      <c r="BC45">
        <f t="shared" si="6"/>
        <v>1.9510566109638301</v>
      </c>
      <c r="BD45">
        <f t="shared" si="7"/>
        <v>1.4766415446634136</v>
      </c>
      <c r="BE45">
        <f t="shared" si="39"/>
        <v>20.502319548582779</v>
      </c>
      <c r="BF45">
        <f t="shared" si="39"/>
        <v>20.502319548633441</v>
      </c>
      <c r="BG45">
        <f t="shared" si="39"/>
        <v>20.502319546559598</v>
      </c>
      <c r="BH45">
        <f t="shared" si="39"/>
        <v>20.502319631456288</v>
      </c>
      <c r="BI45">
        <f t="shared" si="39"/>
        <v>20.50231615597913</v>
      </c>
      <c r="BJ45">
        <f t="shared" si="39"/>
        <v>20.502458314101759</v>
      </c>
      <c r="BK45">
        <f t="shared" si="39"/>
        <v>20.496427598131447</v>
      </c>
      <c r="BL45">
        <f t="shared" si="9"/>
        <v>20.204967933808625</v>
      </c>
      <c r="BM45"/>
      <c r="BN45"/>
      <c r="BO45"/>
      <c r="BP45"/>
      <c r="BQ45"/>
      <c r="BR45"/>
      <c r="BS45"/>
    </row>
    <row r="46" spans="1:71" s="24" customFormat="1">
      <c r="A46" s="8" t="s">
        <v>187</v>
      </c>
      <c r="B46" s="8" t="s">
        <v>83</v>
      </c>
      <c r="C46" s="75">
        <v>52671.093800000002</v>
      </c>
      <c r="D46" s="75" t="s">
        <v>180</v>
      </c>
      <c r="E46" s="24">
        <f t="shared" si="13"/>
        <v>-1056.0019470623849</v>
      </c>
      <c r="F46" s="24">
        <f t="shared" si="35"/>
        <v>-1056</v>
      </c>
      <c r="G46" s="24">
        <f t="shared" si="14"/>
        <v>-7.1331199433188885E-4</v>
      </c>
      <c r="J46" s="25"/>
      <c r="K46" s="24">
        <f t="shared" si="41"/>
        <v>-7.1331199433188885E-4</v>
      </c>
      <c r="P46" s="26">
        <f t="shared" si="15"/>
        <v>1.871160893540879E-2</v>
      </c>
      <c r="Q46" s="27">
        <f t="shared" si="16"/>
        <v>37652.593800000002</v>
      </c>
      <c r="R46" s="24">
        <f t="shared" si="17"/>
        <v>3.7732755312667749E-4</v>
      </c>
      <c r="S46" s="171">
        <v>1</v>
      </c>
      <c r="T46" s="24">
        <f t="shared" si="34"/>
        <v>3.7732755312667749E-4</v>
      </c>
      <c r="U46" s="78"/>
      <c r="Y46" s="24">
        <f t="shared" si="42"/>
        <v>2.2663264698991815E-2</v>
      </c>
      <c r="Z46">
        <f t="shared" si="18"/>
        <v>-1056</v>
      </c>
      <c r="AA46" s="24">
        <f t="shared" si="19"/>
        <v>-4.6649677579149139E-3</v>
      </c>
      <c r="AB46" s="24">
        <f t="shared" si="20"/>
        <v>2.2663264698991815E-2</v>
      </c>
      <c r="AC46" s="24">
        <f t="shared" si="21"/>
        <v>-1.9424920929740679E-2</v>
      </c>
      <c r="AD46" s="24">
        <f t="shared" si="22"/>
        <v>3.951655763583025E-3</v>
      </c>
      <c r="AE46" s="24">
        <f t="shared" si="23"/>
        <v>1.5615583273858942E-5</v>
      </c>
      <c r="AF46">
        <f t="shared" si="24"/>
        <v>-1.9424920929740679E-2</v>
      </c>
      <c r="AG46" s="171">
        <f t="shared" si="33"/>
        <v>1.5615583273858942E-5</v>
      </c>
      <c r="AH46">
        <f t="shared" si="25"/>
        <v>-2.3376576693323704E-2</v>
      </c>
      <c r="AI46">
        <f t="shared" si="26"/>
        <v>0.73410525808445437</v>
      </c>
      <c r="AJ46">
        <f t="shared" si="27"/>
        <v>-0.99725154845612141</v>
      </c>
      <c r="AK46">
        <f t="shared" si="28"/>
        <v>0.13533177173679189</v>
      </c>
      <c r="AL46">
        <f t="shared" si="29"/>
        <v>2.6707968383305634</v>
      </c>
      <c r="AM46">
        <f t="shared" si="30"/>
        <v>4.1693687479036825</v>
      </c>
      <c r="AN46" s="24">
        <f t="shared" si="40"/>
        <v>21.360402199897237</v>
      </c>
      <c r="AO46" s="24">
        <f t="shared" si="40"/>
        <v>21.360361987149577</v>
      </c>
      <c r="AP46" s="24">
        <f t="shared" si="40"/>
        <v>21.360528876854396</v>
      </c>
      <c r="AQ46" s="24">
        <f t="shared" si="40"/>
        <v>21.359836123310483</v>
      </c>
      <c r="AR46" s="24">
        <f t="shared" si="40"/>
        <v>21.362709433836862</v>
      </c>
      <c r="AS46" s="24">
        <f t="shared" si="40"/>
        <v>21.350752122532619</v>
      </c>
      <c r="AT46" s="24">
        <f t="shared" si="40"/>
        <v>21.399854689670288</v>
      </c>
      <c r="AU46" s="24">
        <f t="shared" si="32"/>
        <v>21.184439332308408</v>
      </c>
      <c r="AV46"/>
      <c r="AW46">
        <v>-4000</v>
      </c>
      <c r="AX46">
        <f t="shared" si="1"/>
        <v>-4.743128859851644E-3</v>
      </c>
      <c r="AY46">
        <f t="shared" si="2"/>
        <v>1.0048869515842711E-2</v>
      </c>
      <c r="AZ46">
        <f t="shared" si="3"/>
        <v>-1.4791998375694355E-2</v>
      </c>
      <c r="BA46">
        <f t="shared" si="4"/>
        <v>0.87062516000322754</v>
      </c>
      <c r="BB46">
        <f t="shared" si="5"/>
        <v>-0.83792535584298433</v>
      </c>
      <c r="BC46">
        <f t="shared" si="6"/>
        <v>2.0193132610995126</v>
      </c>
      <c r="BD46">
        <f t="shared" si="7"/>
        <v>1.5909928352213663</v>
      </c>
      <c r="BE46">
        <f t="shared" si="39"/>
        <v>20.576362709657367</v>
      </c>
      <c r="BF46">
        <f t="shared" si="39"/>
        <v>20.576362709487288</v>
      </c>
      <c r="BG46">
        <f t="shared" si="39"/>
        <v>20.576362713156161</v>
      </c>
      <c r="BH46">
        <f t="shared" si="39"/>
        <v>20.576362634013329</v>
      </c>
      <c r="BI46">
        <f t="shared" si="39"/>
        <v>20.576364341227553</v>
      </c>
      <c r="BJ46">
        <f t="shared" si="39"/>
        <v>20.576327510276023</v>
      </c>
      <c r="BK46">
        <f t="shared" si="39"/>
        <v>20.57712018597563</v>
      </c>
      <c r="BL46">
        <f t="shared" si="9"/>
        <v>20.281632883597272</v>
      </c>
      <c r="BM46"/>
      <c r="BN46"/>
      <c r="BO46"/>
      <c r="BP46"/>
      <c r="BQ46"/>
      <c r="BR46"/>
      <c r="BS46"/>
    </row>
    <row r="47" spans="1:71" s="24" customFormat="1">
      <c r="A47" s="133" t="s">
        <v>430</v>
      </c>
      <c r="B47" s="134" t="s">
        <v>83</v>
      </c>
      <c r="C47" s="133">
        <v>52992.382999999914</v>
      </c>
      <c r="D47" s="133">
        <v>2.9999999999999997E-4</v>
      </c>
      <c r="E47" s="97">
        <f t="shared" si="13"/>
        <v>-179.00826193239902</v>
      </c>
      <c r="F47" s="24">
        <f t="shared" si="35"/>
        <v>-179</v>
      </c>
      <c r="G47" s="24">
        <f t="shared" si="14"/>
        <v>-3.0267830807133578E-3</v>
      </c>
      <c r="K47" s="24">
        <f t="shared" si="41"/>
        <v>-3.0267830807133578E-3</v>
      </c>
      <c r="P47" s="26">
        <f t="shared" si="15"/>
        <v>2.1703117579044574E-2</v>
      </c>
      <c r="Q47" s="27">
        <f t="shared" si="16"/>
        <v>37973.882999999914</v>
      </c>
      <c r="R47" s="24">
        <f t="shared" si="17"/>
        <v>6.1156798664149575E-4</v>
      </c>
      <c r="S47" s="171">
        <v>1</v>
      </c>
      <c r="T47" s="24">
        <f t="shared" si="34"/>
        <v>6.1156798664149575E-4</v>
      </c>
      <c r="U47" s="78"/>
      <c r="Y47" s="24">
        <f t="shared" si="42"/>
        <v>2.0346391423059648E-2</v>
      </c>
      <c r="Z47">
        <f t="shared" si="18"/>
        <v>-179</v>
      </c>
      <c r="AA47" s="24">
        <f t="shared" si="19"/>
        <v>-1.6700569247284323E-3</v>
      </c>
      <c r="AB47" s="24">
        <f t="shared" si="20"/>
        <v>2.0346391423059648E-2</v>
      </c>
      <c r="AC47" s="24">
        <f t="shared" si="21"/>
        <v>-2.4729900659757931E-2</v>
      </c>
      <c r="AD47" s="24">
        <f t="shared" si="22"/>
        <v>-1.3567261559849254E-3</v>
      </c>
      <c r="AE47" s="24">
        <f t="shared" si="23"/>
        <v>1.8407058623336322E-6</v>
      </c>
      <c r="AF47">
        <f t="shared" si="24"/>
        <v>-2.4729900659757931E-2</v>
      </c>
      <c r="AG47" s="171">
        <f t="shared" si="33"/>
        <v>1.8407058623336322E-6</v>
      </c>
      <c r="AH47">
        <f t="shared" si="25"/>
        <v>-2.3373174503773006E-2</v>
      </c>
      <c r="AI47">
        <f t="shared" si="26"/>
        <v>0.71573600141928828</v>
      </c>
      <c r="AJ47">
        <f t="shared" si="27"/>
        <v>-0.9721853422256892</v>
      </c>
      <c r="AK47">
        <f t="shared" si="28"/>
        <v>9.0601773330652322E-2</v>
      </c>
      <c r="AL47">
        <f t="shared" si="29"/>
        <v>2.8330475652342573</v>
      </c>
      <c r="AM47">
        <f t="shared" si="30"/>
        <v>6.430528839835306</v>
      </c>
      <c r="AN47" s="24">
        <f t="shared" si="40"/>
        <v>21.574217041614563</v>
      </c>
      <c r="AO47" s="24">
        <f t="shared" si="40"/>
        <v>21.574155184682031</v>
      </c>
      <c r="AP47" s="24">
        <f t="shared" si="40"/>
        <v>21.574381931842659</v>
      </c>
      <c r="AQ47" s="24">
        <f t="shared" si="40"/>
        <v>21.57355064002871</v>
      </c>
      <c r="AR47" s="24">
        <f t="shared" si="40"/>
        <v>21.576596798321443</v>
      </c>
      <c r="AS47" s="24">
        <f t="shared" si="40"/>
        <v>21.56541430828706</v>
      </c>
      <c r="AT47" s="24">
        <f t="shared" si="40"/>
        <v>21.606202757604702</v>
      </c>
      <c r="AU47" s="24">
        <f t="shared" si="32"/>
        <v>21.453379976166989</v>
      </c>
      <c r="AV47"/>
      <c r="AW47">
        <v>-3750</v>
      </c>
      <c r="AX47">
        <f t="shared" si="1"/>
        <v>-5.3753366223573597E-3</v>
      </c>
      <c r="AY47">
        <f t="shared" si="2"/>
        <v>1.0701905835909272E-2</v>
      </c>
      <c r="AZ47">
        <f t="shared" si="3"/>
        <v>-1.6077242458266632E-2</v>
      </c>
      <c r="BA47">
        <f t="shared" si="4"/>
        <v>0.85330689318085062</v>
      </c>
      <c r="BB47">
        <f t="shared" si="5"/>
        <v>-0.87185006437073409</v>
      </c>
      <c r="BC47">
        <f t="shared" si="6"/>
        <v>2.0848095240261233</v>
      </c>
      <c r="BD47">
        <f t="shared" si="7"/>
        <v>1.7130373427588006</v>
      </c>
      <c r="BE47">
        <f t="shared" si="39"/>
        <v>20.648893355077632</v>
      </c>
      <c r="BF47">
        <f t="shared" si="39"/>
        <v>20.648893344100113</v>
      </c>
      <c r="BG47">
        <f t="shared" si="39"/>
        <v>20.648893506503896</v>
      </c>
      <c r="BH47">
        <f t="shared" si="39"/>
        <v>20.648891103856098</v>
      </c>
      <c r="BI47">
        <f t="shared" si="39"/>
        <v>20.648926646779906</v>
      </c>
      <c r="BJ47">
        <f t="shared" si="39"/>
        <v>20.648400296804631</v>
      </c>
      <c r="BK47">
        <f t="shared" si="39"/>
        <v>20.656076893379602</v>
      </c>
      <c r="BL47">
        <f t="shared" si="9"/>
        <v>20.358297833385922</v>
      </c>
      <c r="BM47"/>
      <c r="BN47"/>
      <c r="BO47"/>
      <c r="BP47"/>
      <c r="BQ47"/>
      <c r="BR47"/>
      <c r="BS47"/>
    </row>
    <row r="48" spans="1:71" s="24" customFormat="1">
      <c r="A48" s="21" t="s">
        <v>147</v>
      </c>
      <c r="B48" s="3" t="s">
        <v>146</v>
      </c>
      <c r="C48" s="85">
        <v>53058.146399999998</v>
      </c>
      <c r="D48" s="85">
        <v>1E-4</v>
      </c>
      <c r="E48" s="24">
        <f t="shared" si="13"/>
        <v>0.50006425088489814</v>
      </c>
      <c r="F48" s="24">
        <f t="shared" si="35"/>
        <v>0.5</v>
      </c>
      <c r="G48" s="24">
        <f t="shared" si="14"/>
        <v>2.35385014093481E-5</v>
      </c>
      <c r="K48" s="24">
        <f t="shared" si="41"/>
        <v>2.35385014093481E-5</v>
      </c>
      <c r="P48" s="26">
        <f t="shared" si="15"/>
        <v>2.2338660188945137E-2</v>
      </c>
      <c r="Q48" s="27">
        <f t="shared" si="16"/>
        <v>38039.646399999998</v>
      </c>
      <c r="R48" s="24">
        <f t="shared" si="17"/>
        <v>4.9796465592953014E-4</v>
      </c>
      <c r="S48" s="171">
        <v>1</v>
      </c>
      <c r="T48" s="24">
        <f t="shared" si="34"/>
        <v>4.9796465592953014E-4</v>
      </c>
      <c r="U48" s="78"/>
      <c r="Y48" s="24">
        <f t="shared" si="42"/>
        <v>2.3266020043041184E-2</v>
      </c>
      <c r="Z48">
        <f t="shared" si="18"/>
        <v>0.5</v>
      </c>
      <c r="AA48" s="24">
        <f t="shared" si="19"/>
        <v>-9.0382135268669839E-4</v>
      </c>
      <c r="AB48" s="24">
        <f t="shared" si="20"/>
        <v>2.3266020043041184E-2</v>
      </c>
      <c r="AC48" s="24">
        <f t="shared" si="21"/>
        <v>-2.2315121687535789E-2</v>
      </c>
      <c r="AD48" s="24">
        <f t="shared" si="22"/>
        <v>9.2735985409604649E-4</v>
      </c>
      <c r="AE48" s="24">
        <f t="shared" si="23"/>
        <v>8.599962989890406E-7</v>
      </c>
      <c r="AF48">
        <f t="shared" si="24"/>
        <v>-2.2315121687535789E-2</v>
      </c>
      <c r="AG48" s="171">
        <f t="shared" si="33"/>
        <v>8.599962989890406E-7</v>
      </c>
      <c r="AH48">
        <f t="shared" si="25"/>
        <v>-2.3242481541631835E-2</v>
      </c>
      <c r="AI48">
        <f t="shared" si="26"/>
        <v>0.71295808691409102</v>
      </c>
      <c r="AJ48">
        <f t="shared" si="27"/>
        <v>-0.96411364898384455</v>
      </c>
      <c r="AK48">
        <f t="shared" si="28"/>
        <v>8.137347449713099E-2</v>
      </c>
      <c r="AL48">
        <f t="shared" si="29"/>
        <v>2.8653507364690998</v>
      </c>
      <c r="AM48">
        <f t="shared" si="30"/>
        <v>7.1939318612826044</v>
      </c>
      <c r="AN48" s="24">
        <f t="shared" si="40"/>
        <v>21.617379606318355</v>
      </c>
      <c r="AO48" s="24">
        <f t="shared" si="40"/>
        <v>21.617316911355083</v>
      </c>
      <c r="AP48" s="24">
        <f t="shared" si="40"/>
        <v>21.617542627819134</v>
      </c>
      <c r="AQ48" s="24">
        <f t="shared" si="40"/>
        <v>21.6167299024006</v>
      </c>
      <c r="AR48" s="24">
        <f t="shared" si="40"/>
        <v>21.619655030133544</v>
      </c>
      <c r="AS48" s="24">
        <f t="shared" si="40"/>
        <v>21.609111194473162</v>
      </c>
      <c r="AT48" s="24">
        <f t="shared" si="40"/>
        <v>21.646918900093972</v>
      </c>
      <c r="AU48" s="24">
        <f t="shared" si="32"/>
        <v>21.50842541011524</v>
      </c>
      <c r="AV48"/>
      <c r="AW48">
        <v>-3500</v>
      </c>
      <c r="AX48">
        <f t="shared" si="1"/>
        <v>-5.8852739330446692E-3</v>
      </c>
      <c r="AY48">
        <f t="shared" si="2"/>
        <v>1.1370270724835048E-2</v>
      </c>
      <c r="AZ48">
        <f t="shared" si="3"/>
        <v>-1.7255544657879717E-2</v>
      </c>
      <c r="BA48">
        <f t="shared" si="4"/>
        <v>0.8372451815233215</v>
      </c>
      <c r="BB48">
        <f t="shared" si="5"/>
        <v>-0.90094910092846003</v>
      </c>
      <c r="BC48">
        <f t="shared" si="6"/>
        <v>2.1477942375803565</v>
      </c>
      <c r="BD48">
        <f t="shared" si="7"/>
        <v>1.8440553446543304</v>
      </c>
      <c r="BE48">
        <f t="shared" si="39"/>
        <v>20.720019889316969</v>
      </c>
      <c r="BF48">
        <f t="shared" si="39"/>
        <v>20.72001981132669</v>
      </c>
      <c r="BG48">
        <f t="shared" si="39"/>
        <v>20.720020696827177</v>
      </c>
      <c r="BH48">
        <f t="shared" si="39"/>
        <v>20.720010642718499</v>
      </c>
      <c r="BI48">
        <f t="shared" si="39"/>
        <v>20.720124779389476</v>
      </c>
      <c r="BJ48">
        <f t="shared" si="39"/>
        <v>20.718826584925406</v>
      </c>
      <c r="BK48">
        <f t="shared" si="39"/>
        <v>20.733284257100827</v>
      </c>
      <c r="BL48">
        <f t="shared" si="9"/>
        <v>20.434962783174573</v>
      </c>
      <c r="BM48"/>
      <c r="BN48"/>
      <c r="BO48"/>
      <c r="BP48"/>
      <c r="BQ48"/>
      <c r="BR48"/>
      <c r="BS48"/>
    </row>
    <row r="49" spans="1:71" s="24" customFormat="1">
      <c r="A49" s="21" t="s">
        <v>147</v>
      </c>
      <c r="B49" s="3"/>
      <c r="C49" s="85">
        <v>53108.155200000001</v>
      </c>
      <c r="D49" s="85">
        <v>2.9999999999999997E-4</v>
      </c>
      <c r="E49" s="24">
        <f t="shared" si="13"/>
        <v>137.00450262274211</v>
      </c>
      <c r="F49" s="24">
        <f t="shared" si="35"/>
        <v>137</v>
      </c>
      <c r="G49" s="24">
        <f t="shared" si="14"/>
        <v>1.6495490053785034E-3</v>
      </c>
      <c r="K49" s="24">
        <f t="shared" si="41"/>
        <v>1.6495490053785034E-3</v>
      </c>
      <c r="P49" s="26">
        <f t="shared" si="15"/>
        <v>2.2827245282571209E-2</v>
      </c>
      <c r="Q49" s="27">
        <f t="shared" si="16"/>
        <v>38089.655200000001</v>
      </c>
      <c r="R49" s="24">
        <f t="shared" si="17"/>
        <v>4.4849481960902178E-4</v>
      </c>
      <c r="S49" s="171">
        <v>1</v>
      </c>
      <c r="T49" s="24">
        <f t="shared" si="34"/>
        <v>4.4849481960902178E-4</v>
      </c>
      <c r="U49" s="78"/>
      <c r="Y49" s="24">
        <f t="shared" si="42"/>
        <v>2.4764110173583914E-2</v>
      </c>
      <c r="Z49">
        <f t="shared" si="18"/>
        <v>137</v>
      </c>
      <c r="AA49" s="24">
        <f t="shared" si="19"/>
        <v>-2.8731588563420118E-4</v>
      </c>
      <c r="AB49" s="24">
        <f t="shared" si="20"/>
        <v>2.4764110173583914E-2</v>
      </c>
      <c r="AC49" s="24">
        <f t="shared" si="21"/>
        <v>-2.1177696277192706E-2</v>
      </c>
      <c r="AD49" s="24">
        <f t="shared" si="22"/>
        <v>1.9368648910127045E-3</v>
      </c>
      <c r="AE49" s="24">
        <f t="shared" si="23"/>
        <v>3.7514456060376559E-6</v>
      </c>
      <c r="AF49">
        <f t="shared" si="24"/>
        <v>-2.1177696277192706E-2</v>
      </c>
      <c r="AG49" s="171">
        <f t="shared" si="33"/>
        <v>3.7514456060376559E-6</v>
      </c>
      <c r="AH49">
        <f t="shared" si="25"/>
        <v>-2.311456116820541E-2</v>
      </c>
      <c r="AI49">
        <f t="shared" si="26"/>
        <v>0.71105785919054676</v>
      </c>
      <c r="AJ49">
        <f t="shared" si="27"/>
        <v>-0.95734797862058674</v>
      </c>
      <c r="AK49">
        <f t="shared" si="28"/>
        <v>7.4344747522631816E-2</v>
      </c>
      <c r="AL49">
        <f t="shared" si="29"/>
        <v>2.8897555027770494</v>
      </c>
      <c r="AM49">
        <f t="shared" si="30"/>
        <v>7.8996227459504142</v>
      </c>
      <c r="AN49" s="24">
        <f t="shared" si="40"/>
        <v>21.650095173769653</v>
      </c>
      <c r="AO49" s="24">
        <f t="shared" si="40"/>
        <v>21.650032998516117</v>
      </c>
      <c r="AP49" s="24">
        <f t="shared" si="40"/>
        <v>21.650254125960487</v>
      </c>
      <c r="AQ49" s="24">
        <f t="shared" si="40"/>
        <v>21.649467603141826</v>
      </c>
      <c r="AR49" s="24">
        <f t="shared" si="40"/>
        <v>21.652264170950705</v>
      </c>
      <c r="AS49" s="24">
        <f t="shared" si="40"/>
        <v>21.642307947913238</v>
      </c>
      <c r="AT49" s="24">
        <f t="shared" si="40"/>
        <v>21.677598129855184</v>
      </c>
      <c r="AU49" s="24">
        <f t="shared" si="32"/>
        <v>21.550284472699843</v>
      </c>
      <c r="AV49"/>
      <c r="AW49">
        <v>-3250</v>
      </c>
      <c r="AX49">
        <f t="shared" si="1"/>
        <v>-6.2734834192600709E-3</v>
      </c>
      <c r="AY49">
        <f t="shared" si="2"/>
        <v>1.2053964182620034E-2</v>
      </c>
      <c r="AZ49">
        <f t="shared" si="3"/>
        <v>-1.8327447601880105E-2</v>
      </c>
      <c r="BA49">
        <f t="shared" si="4"/>
        <v>0.82237581944925131</v>
      </c>
      <c r="BB49">
        <f t="shared" si="5"/>
        <v>-0.92561340821798765</v>
      </c>
      <c r="BC49">
        <f t="shared" si="6"/>
        <v>2.2084955688017049</v>
      </c>
      <c r="BD49">
        <f t="shared" si="7"/>
        <v>1.9855789615249366</v>
      </c>
      <c r="BE49">
        <f t="shared" si="39"/>
        <v>20.789845373768678</v>
      </c>
      <c r="BF49">
        <f t="shared" si="39"/>
        <v>20.789845063175708</v>
      </c>
      <c r="BG49">
        <f t="shared" si="39"/>
        <v>20.789847945749973</v>
      </c>
      <c r="BH49">
        <f t="shared" si="39"/>
        <v>20.789821192116424</v>
      </c>
      <c r="BI49">
        <f t="shared" si="39"/>
        <v>20.790069425894533</v>
      </c>
      <c r="BJ49">
        <f t="shared" si="39"/>
        <v>20.787760041713707</v>
      </c>
      <c r="BK49">
        <f t="shared" si="39"/>
        <v>20.808739090654704</v>
      </c>
      <c r="BL49">
        <f t="shared" si="9"/>
        <v>20.51162773296322</v>
      </c>
      <c r="BM49"/>
      <c r="BN49"/>
      <c r="BO49"/>
      <c r="BP49"/>
      <c r="BQ49"/>
      <c r="BR49"/>
      <c r="BS49"/>
    </row>
    <row r="50" spans="1:71" s="24" customFormat="1">
      <c r="A50" s="86" t="s">
        <v>148</v>
      </c>
      <c r="B50" s="87" t="s">
        <v>83</v>
      </c>
      <c r="C50" s="88">
        <v>53251.580800000003</v>
      </c>
      <c r="D50" s="88">
        <v>1E-4</v>
      </c>
      <c r="E50" s="24">
        <f t="shared" si="13"/>
        <v>528.50021889959112</v>
      </c>
      <c r="F50" s="24">
        <f t="shared" si="35"/>
        <v>528.5</v>
      </c>
      <c r="G50" s="24">
        <f t="shared" si="14"/>
        <v>8.0194506153929979E-5</v>
      </c>
      <c r="K50" s="24">
        <f t="shared" si="41"/>
        <v>8.0194506153929979E-5</v>
      </c>
      <c r="P50" s="26">
        <f t="shared" si="15"/>
        <v>2.4253920552902541E-2</v>
      </c>
      <c r="Q50" s="27">
        <f t="shared" si="16"/>
        <v>38233.080800000003</v>
      </c>
      <c r="R50" s="24">
        <f t="shared" si="17"/>
        <v>5.8436903098325226E-4</v>
      </c>
      <c r="S50" s="171">
        <v>1</v>
      </c>
      <c r="T50" s="24">
        <f t="shared" si="34"/>
        <v>5.8436903098325226E-4</v>
      </c>
      <c r="U50" s="78"/>
      <c r="Y50" s="24">
        <f t="shared" si="42"/>
        <v>2.2694017711238142E-2</v>
      </c>
      <c r="Z50">
        <f t="shared" si="18"/>
        <v>528.5</v>
      </c>
      <c r="AA50" s="24">
        <f t="shared" si="19"/>
        <v>1.6400973478183298E-3</v>
      </c>
      <c r="AB50" s="24">
        <f t="shared" si="20"/>
        <v>2.2694017711238142E-2</v>
      </c>
      <c r="AC50" s="24">
        <f t="shared" si="21"/>
        <v>-2.4173726046748611E-2</v>
      </c>
      <c r="AD50" s="24">
        <f t="shared" si="22"/>
        <v>-1.5599028416643998E-3</v>
      </c>
      <c r="AE50" s="24">
        <f t="shared" si="23"/>
        <v>2.4332968754326694E-6</v>
      </c>
      <c r="AF50">
        <f t="shared" si="24"/>
        <v>-2.4173726046748611E-2</v>
      </c>
      <c r="AG50" s="171">
        <f t="shared" si="33"/>
        <v>2.4332968754326694E-6</v>
      </c>
      <c r="AH50">
        <f t="shared" si="25"/>
        <v>-2.2613823205084212E-2</v>
      </c>
      <c r="AI50">
        <f t="shared" si="26"/>
        <v>0.70660068284807809</v>
      </c>
      <c r="AJ50">
        <f t="shared" si="27"/>
        <v>-0.93502471455253544</v>
      </c>
      <c r="AK50">
        <f t="shared" si="28"/>
        <v>5.4143724609041335E-2</v>
      </c>
      <c r="AL50">
        <f t="shared" si="29"/>
        <v>2.9591063124376804</v>
      </c>
      <c r="AM50">
        <f t="shared" si="30"/>
        <v>10.929293084047941</v>
      </c>
      <c r="AN50" s="24">
        <f t="shared" si="40"/>
        <v>21.74349338345537</v>
      </c>
      <c r="AO50" s="24">
        <f t="shared" si="40"/>
        <v>21.743438611637941</v>
      </c>
      <c r="AP50" s="24">
        <f t="shared" si="40"/>
        <v>21.743627967442428</v>
      </c>
      <c r="AQ50" s="24">
        <f t="shared" si="40"/>
        <v>21.742973292593572</v>
      </c>
      <c r="AR50" s="24">
        <f t="shared" si="40"/>
        <v>21.745236292566542</v>
      </c>
      <c r="AS50" s="24">
        <f t="shared" si="40"/>
        <v>21.737408289172912</v>
      </c>
      <c r="AT50" s="24">
        <f t="shared" si="40"/>
        <v>21.764422219824628</v>
      </c>
      <c r="AU50" s="24">
        <f t="shared" si="32"/>
        <v>21.670341784068867</v>
      </c>
      <c r="AV50"/>
      <c r="AW50">
        <v>-3000</v>
      </c>
      <c r="AX50">
        <f t="shared" si="1"/>
        <v>-6.5408934974236273E-3</v>
      </c>
      <c r="AY50">
        <f t="shared" si="2"/>
        <v>1.2752986209264234E-2</v>
      </c>
      <c r="AZ50">
        <f t="shared" si="3"/>
        <v>-1.9293879706687861E-2</v>
      </c>
      <c r="BA50">
        <f t="shared" si="4"/>
        <v>0.80863516123650481</v>
      </c>
      <c r="BB50">
        <f t="shared" si="5"/>
        <v>-0.94619897912009987</v>
      </c>
      <c r="BC50">
        <f t="shared" si="6"/>
        <v>2.2671224647342711</v>
      </c>
      <c r="BD50">
        <f t="shared" si="7"/>
        <v>2.1394620941186155</v>
      </c>
      <c r="BE50">
        <f t="shared" si="39"/>
        <v>20.858467492799889</v>
      </c>
      <c r="BF50">
        <f t="shared" si="39"/>
        <v>20.858466595459735</v>
      </c>
      <c r="BG50">
        <f t="shared" si="39"/>
        <v>20.858473685012576</v>
      </c>
      <c r="BH50">
        <f t="shared" si="39"/>
        <v>20.858417670151514</v>
      </c>
      <c r="BI50">
        <f t="shared" si="39"/>
        <v>20.858860063540675</v>
      </c>
      <c r="BJ50">
        <f t="shared" si="39"/>
        <v>20.85535467505423</v>
      </c>
      <c r="BK50">
        <f t="shared" si="39"/>
        <v>20.882448503034041</v>
      </c>
      <c r="BL50">
        <f t="shared" si="9"/>
        <v>20.58829268275187</v>
      </c>
      <c r="BM50"/>
      <c r="BN50"/>
      <c r="BO50"/>
      <c r="BP50"/>
      <c r="BQ50"/>
      <c r="BR50"/>
      <c r="BS50"/>
    </row>
    <row r="51" spans="1:71" s="24" customFormat="1">
      <c r="A51" s="86" t="s">
        <v>148</v>
      </c>
      <c r="B51" s="87" t="s">
        <v>83</v>
      </c>
      <c r="C51" s="88">
        <v>53283.455600000001</v>
      </c>
      <c r="D51" s="88">
        <v>1E-4</v>
      </c>
      <c r="E51" s="24">
        <f t="shared" si="13"/>
        <v>615.50593933708785</v>
      </c>
      <c r="F51" s="24">
        <f t="shared" si="35"/>
        <v>615.5</v>
      </c>
      <c r="G51" s="24">
        <f t="shared" si="14"/>
        <v>2.1758935035904869E-3</v>
      </c>
      <c r="K51" s="24">
        <f t="shared" si="41"/>
        <v>2.1758935035904869E-3</v>
      </c>
      <c r="P51" s="26">
        <f t="shared" si="15"/>
        <v>2.4576064467123657E-2</v>
      </c>
      <c r="Q51" s="27">
        <f t="shared" si="16"/>
        <v>38264.955600000001</v>
      </c>
      <c r="R51" s="24">
        <f t="shared" si="17"/>
        <v>5.0176765919551455E-4</v>
      </c>
      <c r="S51" s="171">
        <v>1</v>
      </c>
      <c r="T51" s="24">
        <f t="shared" si="34"/>
        <v>5.0176765919551455E-4</v>
      </c>
      <c r="U51" s="78"/>
      <c r="Y51" s="24">
        <f t="shared" si="42"/>
        <v>2.4651993064009933E-2</v>
      </c>
      <c r="Z51">
        <f t="shared" si="18"/>
        <v>615.5</v>
      </c>
      <c r="AA51" s="24">
        <f t="shared" si="19"/>
        <v>2.099964906704211E-3</v>
      </c>
      <c r="AB51" s="24">
        <f t="shared" si="20"/>
        <v>2.4651993064009933E-2</v>
      </c>
      <c r="AC51" s="24">
        <f t="shared" si="21"/>
        <v>-2.240017096353317E-2</v>
      </c>
      <c r="AD51" s="24">
        <f t="shared" si="22"/>
        <v>7.5928596886275929E-5</v>
      </c>
      <c r="AE51" s="24">
        <f t="shared" si="23"/>
        <v>5.7651518251185903E-9</v>
      </c>
      <c r="AF51">
        <f t="shared" si="24"/>
        <v>-2.240017096353317E-2</v>
      </c>
      <c r="AG51" s="171">
        <f t="shared" si="33"/>
        <v>5.7651518251185903E-9</v>
      </c>
      <c r="AH51">
        <f t="shared" si="25"/>
        <v>-2.2476099560419446E-2</v>
      </c>
      <c r="AI51">
        <f t="shared" si="26"/>
        <v>0.70580655462998898</v>
      </c>
      <c r="AJ51">
        <f t="shared" si="27"/>
        <v>-0.9294896190712838</v>
      </c>
      <c r="AK51">
        <f t="shared" si="28"/>
        <v>4.9647949817450562E-2</v>
      </c>
      <c r="AL51">
        <f t="shared" si="29"/>
        <v>2.9744083629500699</v>
      </c>
      <c r="AM51">
        <f t="shared" si="30"/>
        <v>11.934969425948152</v>
      </c>
      <c r="AN51" s="24">
        <f t="shared" ref="AN51:AT60" si="43">$AU51+$AB$7*SIN(AO51)</f>
        <v>21.764174736480275</v>
      </c>
      <c r="AO51" s="24">
        <f t="shared" si="43"/>
        <v>21.764122796067355</v>
      </c>
      <c r="AP51" s="24">
        <f t="shared" si="43"/>
        <v>21.764301467438411</v>
      </c>
      <c r="AQ51" s="24">
        <f t="shared" si="43"/>
        <v>21.763686819512881</v>
      </c>
      <c r="AR51" s="24">
        <f t="shared" si="43"/>
        <v>21.76580090630415</v>
      </c>
      <c r="AS51" s="24">
        <f t="shared" si="43"/>
        <v>21.758525122292074</v>
      </c>
      <c r="AT51" s="24">
        <f t="shared" si="43"/>
        <v>21.783515252377651</v>
      </c>
      <c r="AU51" s="24">
        <f t="shared" si="32"/>
        <v>21.697021186595318</v>
      </c>
      <c r="AV51"/>
      <c r="AW51">
        <v>-2750</v>
      </c>
      <c r="AX51">
        <f t="shared" si="1"/>
        <v>-6.6887258872173963E-3</v>
      </c>
      <c r="AY51">
        <f t="shared" si="2"/>
        <v>1.3467336804767648E-2</v>
      </c>
      <c r="AZ51">
        <f t="shared" si="3"/>
        <v>-2.0156062691985045E-2</v>
      </c>
      <c r="BA51">
        <f t="shared" si="4"/>
        <v>0.79596160801105031</v>
      </c>
      <c r="BB51">
        <f t="shared" si="5"/>
        <v>-0.96302767692402569</v>
      </c>
      <c r="BC51">
        <f t="shared" si="6"/>
        <v>2.3238662317401788</v>
      </c>
      <c r="BD51">
        <f t="shared" si="7"/>
        <v>2.3079745655711825</v>
      </c>
      <c r="BE51">
        <f t="shared" si="39"/>
        <v>20.925978671145444</v>
      </c>
      <c r="BF51">
        <f t="shared" si="39"/>
        <v>20.925976573610743</v>
      </c>
      <c r="BG51">
        <f t="shared" si="39"/>
        <v>20.925991088373195</v>
      </c>
      <c r="BH51">
        <f t="shared" si="39"/>
        <v>20.925890639650753</v>
      </c>
      <c r="BI51">
        <f t="shared" si="39"/>
        <v>20.926585417336877</v>
      </c>
      <c r="BJ51">
        <f t="shared" si="39"/>
        <v>20.921761830550881</v>
      </c>
      <c r="BK51">
        <f t="shared" si="39"/>
        <v>20.954429856946252</v>
      </c>
      <c r="BL51">
        <f t="shared" si="9"/>
        <v>20.664957632540521</v>
      </c>
      <c r="BM51"/>
      <c r="BN51"/>
      <c r="BO51"/>
      <c r="BP51"/>
      <c r="BQ51"/>
      <c r="BR51"/>
      <c r="BS51"/>
    </row>
    <row r="52" spans="1:71" s="24" customFormat="1">
      <c r="A52" t="s">
        <v>484</v>
      </c>
      <c r="B52" s="3" t="s">
        <v>83</v>
      </c>
      <c r="C52" s="22">
        <v>53300.309600000001</v>
      </c>
      <c r="D52" s="22">
        <v>1.2999999999999999E-3</v>
      </c>
      <c r="E52" s="97">
        <f t="shared" si="13"/>
        <v>661.51075857528281</v>
      </c>
      <c r="F52" s="97">
        <f t="shared" si="35"/>
        <v>661.5</v>
      </c>
      <c r="G52" s="24">
        <f t="shared" si="14"/>
        <v>3.9414355051121674E-3</v>
      </c>
      <c r="K52" s="24">
        <f>G52</f>
        <v>3.9414355051121674E-3</v>
      </c>
      <c r="P52" s="26">
        <f t="shared" si="15"/>
        <v>2.4747143674737803E-2</v>
      </c>
      <c r="Q52" s="27">
        <f t="shared" si="16"/>
        <v>38281.809600000001</v>
      </c>
      <c r="R52" s="24">
        <f t="shared" si="17"/>
        <v>4.3287749243962691E-4</v>
      </c>
      <c r="S52" s="171">
        <v>0.3</v>
      </c>
      <c r="T52" s="24">
        <f t="shared" si="34"/>
        <v>1.2986324773188806E-4</v>
      </c>
      <c r="U52" s="78"/>
      <c r="Y52" s="24">
        <f t="shared" si="42"/>
        <v>2.6340891986732035E-2</v>
      </c>
      <c r="Z52">
        <f t="shared" si="18"/>
        <v>661.5</v>
      </c>
      <c r="AA52" s="24">
        <f t="shared" si="19"/>
        <v>2.3476871931179359E-3</v>
      </c>
      <c r="AB52" s="24">
        <f t="shared" si="20"/>
        <v>2.6340891986732035E-2</v>
      </c>
      <c r="AC52" s="24">
        <f t="shared" si="21"/>
        <v>-2.0805708169625636E-2</v>
      </c>
      <c r="AD52" s="24">
        <f t="shared" si="22"/>
        <v>1.5937483119942315E-3</v>
      </c>
      <c r="AE52" s="24">
        <f t="shared" si="23"/>
        <v>7.6201010459533868E-7</v>
      </c>
      <c r="AF52">
        <f t="shared" si="24"/>
        <v>-2.0805708169625636E-2</v>
      </c>
      <c r="AG52" s="171">
        <f t="shared" si="33"/>
        <v>2.5400336819844623E-6</v>
      </c>
      <c r="AH52">
        <f t="shared" si="25"/>
        <v>-2.2399456481619867E-2</v>
      </c>
      <c r="AI52">
        <f t="shared" si="26"/>
        <v>0.70541513795625921</v>
      </c>
      <c r="AJ52">
        <f t="shared" si="27"/>
        <v>-0.92648005934557853</v>
      </c>
      <c r="AK52">
        <f t="shared" si="28"/>
        <v>4.7270088580666239E-2</v>
      </c>
      <c r="AL52">
        <f t="shared" si="29"/>
        <v>2.9824855909283112</v>
      </c>
      <c r="AM52">
        <f t="shared" si="30"/>
        <v>12.543623200412744</v>
      </c>
      <c r="AN52" s="24">
        <f t="shared" si="43"/>
        <v>21.775100549736113</v>
      </c>
      <c r="AO52" s="24">
        <f t="shared" si="43"/>
        <v>21.775050272640215</v>
      </c>
      <c r="AP52" s="24">
        <f t="shared" si="43"/>
        <v>21.775222797410024</v>
      </c>
      <c r="AQ52" s="24">
        <f t="shared" si="43"/>
        <v>21.774630755112987</v>
      </c>
      <c r="AR52" s="24">
        <f t="shared" si="43"/>
        <v>21.776662108804949</v>
      </c>
      <c r="AS52" s="24">
        <f t="shared" si="43"/>
        <v>21.769688533763311</v>
      </c>
      <c r="AT52" s="24">
        <f t="shared" si="43"/>
        <v>21.793585194215833</v>
      </c>
      <c r="AU52" s="24">
        <f t="shared" si="32"/>
        <v>21.711127537356429</v>
      </c>
      <c r="AV52"/>
      <c r="AW52">
        <v>-2500</v>
      </c>
      <c r="AX52">
        <f t="shared" si="1"/>
        <v>-6.7184219962993924E-3</v>
      </c>
      <c r="AY52">
        <f t="shared" si="2"/>
        <v>1.4197015969130273E-2</v>
      </c>
      <c r="AZ52">
        <f t="shared" si="3"/>
        <v>-2.0915437965429665E-2</v>
      </c>
      <c r="BA52">
        <f t="shared" si="4"/>
        <v>0.78429656763835576</v>
      </c>
      <c r="BB52">
        <f t="shared" si="5"/>
        <v>-0.9763888884804498</v>
      </c>
      <c r="BC52">
        <f t="shared" si="6"/>
        <v>2.3789021367264156</v>
      </c>
      <c r="BD52">
        <f t="shared" si="7"/>
        <v>2.4939308372793101</v>
      </c>
      <c r="BE52">
        <f t="shared" si="39"/>
        <v>20.99246628745145</v>
      </c>
      <c r="BF52">
        <f t="shared" si="39"/>
        <v>20.992462081265455</v>
      </c>
      <c r="BG52">
        <f t="shared" si="39"/>
        <v>20.992488120298969</v>
      </c>
      <c r="BH52">
        <f t="shared" si="39"/>
        <v>20.992326904784402</v>
      </c>
      <c r="BI52">
        <f t="shared" si="39"/>
        <v>20.993324391039174</v>
      </c>
      <c r="BJ52">
        <f t="shared" si="39"/>
        <v>20.98712763279584</v>
      </c>
      <c r="BK52">
        <f t="shared" si="39"/>
        <v>21.024710666813803</v>
      </c>
      <c r="BL52">
        <f t="shared" si="9"/>
        <v>20.741622582329168</v>
      </c>
      <c r="BM52"/>
      <c r="BN52"/>
      <c r="BO52"/>
      <c r="BP52"/>
      <c r="BQ52"/>
      <c r="BR52"/>
      <c r="BS52"/>
    </row>
    <row r="53" spans="1:71" s="24" customFormat="1">
      <c r="A53" t="s">
        <v>484</v>
      </c>
      <c r="B53" s="3" t="s">
        <v>83</v>
      </c>
      <c r="C53" s="22">
        <v>53300.312599999997</v>
      </c>
      <c r="D53" s="22">
        <v>1.9E-3</v>
      </c>
      <c r="E53" s="97">
        <f t="shared" ref="E53:E84" si="44">+(C53-C$7)/C$8</f>
        <v>661.51894740034368</v>
      </c>
      <c r="F53" s="97">
        <f t="shared" si="35"/>
        <v>661.5</v>
      </c>
      <c r="G53" s="24">
        <f t="shared" ref="G53:G84" si="45">+C53-(C$7+F53*C$8)</f>
        <v>6.9414355020853691E-3</v>
      </c>
      <c r="K53" s="24">
        <f>G53</f>
        <v>6.9414355020853691E-3</v>
      </c>
      <c r="P53" s="26">
        <f t="shared" ref="P53:P84" si="46">+D$11+D$12*F53+D$13*F53^2</f>
        <v>2.4747143674737803E-2</v>
      </c>
      <c r="Q53" s="27">
        <f t="shared" ref="Q53:Q84" si="47">+C53-15018.5</f>
        <v>38281.812599999997</v>
      </c>
      <c r="R53" s="24">
        <f t="shared" ref="R53:R84" si="48">+(P53-G53)^2</f>
        <v>3.1704324352966169E-4</v>
      </c>
      <c r="S53" s="171">
        <v>0.3</v>
      </c>
      <c r="T53" s="24">
        <f t="shared" si="34"/>
        <v>9.5112973058898506E-5</v>
      </c>
      <c r="U53" s="78"/>
      <c r="Y53" s="24">
        <f t="shared" si="42"/>
        <v>2.9340891983705236E-2</v>
      </c>
      <c r="Z53">
        <f t="shared" ref="Z53:Z84" si="49">F53</f>
        <v>661.5</v>
      </c>
      <c r="AA53" s="24">
        <f t="shared" ref="AA53:AA84" si="50">AB$3+AB$4*Z53+AB$5*Z53^2+AH53</f>
        <v>2.3476871931179359E-3</v>
      </c>
      <c r="AB53" s="24">
        <f t="shared" ref="AB53:AB84" si="51">IF(S53&lt;&gt;0,G53-AH53, -9999)</f>
        <v>2.9340891983705236E-2</v>
      </c>
      <c r="AC53" s="24">
        <f t="shared" ref="AC53:AC84" si="52">+G53-P53</f>
        <v>-1.7805708172652434E-2</v>
      </c>
      <c r="AD53" s="24">
        <f t="shared" ref="AD53:AD84" si="53">IF(S53&lt;&gt;0,G53-AA53, -9999)</f>
        <v>4.5937483089674332E-3</v>
      </c>
      <c r="AE53" s="24">
        <f t="shared" ref="AE53:AE84" si="54">+(G53-AA53)^2*S53</f>
        <v>6.3307570578423455E-6</v>
      </c>
      <c r="AF53">
        <f t="shared" ref="AF53:AF84" si="55">IF(S53&lt;&gt;0,G53-P53, -9999)</f>
        <v>-1.7805708172652434E-2</v>
      </c>
      <c r="AG53" s="171">
        <f t="shared" si="33"/>
        <v>2.1102523526141152E-5</v>
      </c>
      <c r="AH53">
        <f t="shared" ref="AH53:AH84" si="56">$AB$6*($AB$11/AI53*AJ53+$AB$12)</f>
        <v>-2.2399456481619867E-2</v>
      </c>
      <c r="AI53">
        <f t="shared" ref="AI53:AI84" si="57">1+$AB$7*COS(AL53)</f>
        <v>0.70541513795625921</v>
      </c>
      <c r="AJ53">
        <f t="shared" ref="AJ53:AJ84" si="58">SIN(AL53+RADIANS($AB$9))</f>
        <v>-0.92648005934557853</v>
      </c>
      <c r="AK53">
        <f t="shared" ref="AK53:AK84" si="59">$AB$7*SIN(AL53)</f>
        <v>4.7270088580666239E-2</v>
      </c>
      <c r="AL53">
        <f t="shared" ref="AL53:AL84" si="60">2*ATAN(AM53)</f>
        <v>2.9824855909283112</v>
      </c>
      <c r="AM53">
        <f t="shared" ref="AM53:AM84" si="61">SQRT((1+$AB$7)/(1-$AB$7))*TAN(AN53/2)</f>
        <v>12.543623200412744</v>
      </c>
      <c r="AN53" s="24">
        <f t="shared" si="43"/>
        <v>21.775100549736113</v>
      </c>
      <c r="AO53" s="24">
        <f t="shared" si="43"/>
        <v>21.775050272640215</v>
      </c>
      <c r="AP53" s="24">
        <f t="shared" si="43"/>
        <v>21.775222797410024</v>
      </c>
      <c r="AQ53" s="24">
        <f t="shared" si="43"/>
        <v>21.774630755112987</v>
      </c>
      <c r="AR53" s="24">
        <f t="shared" si="43"/>
        <v>21.776662108804949</v>
      </c>
      <c r="AS53" s="24">
        <f t="shared" si="43"/>
        <v>21.769688533763311</v>
      </c>
      <c r="AT53" s="24">
        <f t="shared" si="43"/>
        <v>21.793585194215833</v>
      </c>
      <c r="AU53" s="24">
        <f t="shared" ref="AU53:AU84" si="62">RADIANS($AB$9)+$AB$18*(F53-AB$15)</f>
        <v>21.711127537356429</v>
      </c>
      <c r="AV53"/>
      <c r="AW53">
        <v>-2250</v>
      </c>
      <c r="AX53">
        <f t="shared" si="1"/>
        <v>-6.6315846553144445E-3</v>
      </c>
      <c r="AY53">
        <f t="shared" si="2"/>
        <v>1.4942023702352109E-2</v>
      </c>
      <c r="AZ53">
        <f t="shared" si="3"/>
        <v>-2.1573608357666554E-2</v>
      </c>
      <c r="BA53">
        <f t="shared" si="4"/>
        <v>0.77358503742597517</v>
      </c>
      <c r="BB53">
        <f t="shared" si="5"/>
        <v>-0.98654163019961605</v>
      </c>
      <c r="BC53">
        <f t="shared" si="6"/>
        <v>2.432390964480402</v>
      </c>
      <c r="BD53">
        <f t="shared" si="7"/>
        <v>2.7008690997534139</v>
      </c>
      <c r="BE53">
        <f t="shared" si="39"/>
        <v>21.058012945050653</v>
      </c>
      <c r="BF53">
        <f t="shared" si="39"/>
        <v>21.058005447641484</v>
      </c>
      <c r="BG53">
        <f t="shared" si="39"/>
        <v>21.058047658456932</v>
      </c>
      <c r="BH53">
        <f t="shared" si="39"/>
        <v>21.057809977950164</v>
      </c>
      <c r="BI53">
        <f t="shared" si="39"/>
        <v>21.059147316178706</v>
      </c>
      <c r="BJ53">
        <f t="shared" si="39"/>
        <v>21.051590883658662</v>
      </c>
      <c r="BK53">
        <f t="shared" si="39"/>
        <v>21.093328437136989</v>
      </c>
      <c r="BL53">
        <f t="shared" si="9"/>
        <v>20.818287532117818</v>
      </c>
      <c r="BM53"/>
      <c r="BN53"/>
      <c r="BO53"/>
      <c r="BP53"/>
      <c r="BQ53"/>
      <c r="BR53"/>
      <c r="BS53"/>
    </row>
    <row r="54" spans="1:71" s="24" customFormat="1">
      <c r="A54" s="89" t="s">
        <v>149</v>
      </c>
      <c r="B54" s="90" t="s">
        <v>83</v>
      </c>
      <c r="C54" s="91">
        <v>53315.694900000002</v>
      </c>
      <c r="D54" s="21">
        <v>2.9999999999999997E-4</v>
      </c>
      <c r="E54" s="24">
        <f t="shared" si="44"/>
        <v>703.50660202048914</v>
      </c>
      <c r="F54" s="24">
        <f t="shared" si="35"/>
        <v>703.5</v>
      </c>
      <c r="G54" s="24">
        <f t="shared" si="45"/>
        <v>2.418669500912074E-3</v>
      </c>
      <c r="K54" s="24">
        <f t="shared" ref="K54:K85" si="63">G54</f>
        <v>2.418669500912074E-3</v>
      </c>
      <c r="P54" s="26">
        <f t="shared" si="46"/>
        <v>2.4903799664639965E-2</v>
      </c>
      <c r="Q54" s="27">
        <f t="shared" si="47"/>
        <v>38297.194900000002</v>
      </c>
      <c r="R54" s="24">
        <f t="shared" si="48"/>
        <v>5.0558107847978589E-4</v>
      </c>
      <c r="S54" s="171">
        <v>1</v>
      </c>
      <c r="T54" s="24">
        <f t="shared" si="34"/>
        <v>5.0558107847978589E-4</v>
      </c>
      <c r="U54" s="78"/>
      <c r="Y54" s="24">
        <f t="shared" si="42"/>
        <v>2.4745850288522036E-2</v>
      </c>
      <c r="Z54">
        <f t="shared" si="49"/>
        <v>703.5</v>
      </c>
      <c r="AA54" s="24">
        <f t="shared" si="50"/>
        <v>2.5766188770300034E-3</v>
      </c>
      <c r="AB54" s="24">
        <f t="shared" si="51"/>
        <v>2.4745850288522036E-2</v>
      </c>
      <c r="AC54" s="24">
        <f t="shared" si="52"/>
        <v>-2.2485130163727891E-2</v>
      </c>
      <c r="AD54" s="24">
        <f t="shared" si="53"/>
        <v>-1.5794937611792945E-4</v>
      </c>
      <c r="AE54" s="24">
        <f t="shared" si="54"/>
        <v>2.4948005416043139E-8</v>
      </c>
      <c r="AF54">
        <f t="shared" si="55"/>
        <v>-2.2485130163727891E-2</v>
      </c>
      <c r="AG54" s="171">
        <f t="shared" si="33"/>
        <v>2.4948005416043139E-8</v>
      </c>
      <c r="AH54">
        <f t="shared" si="56"/>
        <v>-2.2327180787609962E-2</v>
      </c>
      <c r="AI54">
        <f t="shared" si="57"/>
        <v>0.70507488715212807</v>
      </c>
      <c r="AJ54">
        <f t="shared" si="58"/>
        <v>-0.92368234046926478</v>
      </c>
      <c r="AK54">
        <f t="shared" si="59"/>
        <v>4.5098559083675813E-2</v>
      </c>
      <c r="AL54">
        <f t="shared" si="60"/>
        <v>2.9898527934107193</v>
      </c>
      <c r="AM54">
        <f t="shared" si="61"/>
        <v>13.155152684798038</v>
      </c>
      <c r="AN54" s="24">
        <f t="shared" si="43"/>
        <v>21.785071099287535</v>
      </c>
      <c r="AO54" s="24">
        <f t="shared" si="43"/>
        <v>21.785022438390921</v>
      </c>
      <c r="AP54" s="24">
        <f t="shared" si="43"/>
        <v>21.785189060989676</v>
      </c>
      <c r="AQ54" s="24">
        <f t="shared" si="43"/>
        <v>21.784618494779494</v>
      </c>
      <c r="AR54" s="24">
        <f t="shared" si="43"/>
        <v>21.786572004315619</v>
      </c>
      <c r="AS54" s="24">
        <f t="shared" si="43"/>
        <v>21.779880225768309</v>
      </c>
      <c r="AT54" s="24">
        <f t="shared" si="43"/>
        <v>21.802765138767068</v>
      </c>
      <c r="AU54" s="24">
        <f t="shared" si="62"/>
        <v>21.724007248920923</v>
      </c>
      <c r="AV54"/>
      <c r="AW54">
        <v>-2000</v>
      </c>
      <c r="AX54">
        <f t="shared" si="1"/>
        <v>-6.4299323329278027E-3</v>
      </c>
      <c r="AY54">
        <f t="shared" si="2"/>
        <v>1.5702360004433161E-2</v>
      </c>
      <c r="AZ54">
        <f t="shared" si="3"/>
        <v>-2.2132292337360963E-2</v>
      </c>
      <c r="BA54">
        <f t="shared" si="4"/>
        <v>0.76377592079278256</v>
      </c>
      <c r="BB54">
        <f t="shared" si="5"/>
        <v>-0.99371685414807365</v>
      </c>
      <c r="BC54">
        <f t="shared" si="6"/>
        <v>2.4844804938929008</v>
      </c>
      <c r="BD54">
        <f t="shared" si="7"/>
        <v>2.9333053913904252</v>
      </c>
      <c r="BE54">
        <f t="shared" si="39"/>
        <v>21.122696774081199</v>
      </c>
      <c r="BF54">
        <f t="shared" si="39"/>
        <v>21.12268461688052</v>
      </c>
      <c r="BG54">
        <f t="shared" si="39"/>
        <v>21.122747691425825</v>
      </c>
      <c r="BH54">
        <f t="shared" si="39"/>
        <v>21.122420394086667</v>
      </c>
      <c r="BI54">
        <f t="shared" si="39"/>
        <v>21.124117385303247</v>
      </c>
      <c r="BJ54">
        <f t="shared" si="39"/>
        <v>21.115281413292013</v>
      </c>
      <c r="BK54">
        <f t="shared" si="39"/>
        <v>21.160330442168608</v>
      </c>
      <c r="BL54">
        <f t="shared" si="9"/>
        <v>20.894952481906468</v>
      </c>
      <c r="BM54"/>
      <c r="BN54"/>
      <c r="BO54"/>
      <c r="BP54"/>
      <c r="BQ54"/>
      <c r="BR54"/>
      <c r="BS54"/>
    </row>
    <row r="55" spans="1:71" s="24" customFormat="1">
      <c r="A55" s="133" t="s">
        <v>430</v>
      </c>
      <c r="B55" s="134" t="s">
        <v>83</v>
      </c>
      <c r="C55" s="133">
        <v>53331.267500000075</v>
      </c>
      <c r="D55" s="133">
        <v>4.0000000000000002E-4</v>
      </c>
      <c r="E55" s="97">
        <f t="shared" si="44"/>
        <v>746.0137011110354</v>
      </c>
      <c r="F55" s="24">
        <f t="shared" si="35"/>
        <v>746</v>
      </c>
      <c r="G55" s="24">
        <f t="shared" si="45"/>
        <v>5.0194420764455572E-3</v>
      </c>
      <c r="K55" s="24">
        <f t="shared" si="63"/>
        <v>5.0194420764455572E-3</v>
      </c>
      <c r="P55" s="26">
        <f t="shared" si="46"/>
        <v>2.5062760996586192E-2</v>
      </c>
      <c r="Q55" s="27">
        <f t="shared" si="47"/>
        <v>38312.767500000075</v>
      </c>
      <c r="R55" s="24">
        <f t="shared" si="48"/>
        <v>4.0173463333446755E-4</v>
      </c>
      <c r="S55" s="171">
        <v>1</v>
      </c>
      <c r="T55" s="24">
        <f t="shared" si="34"/>
        <v>4.0173463333446755E-4</v>
      </c>
      <c r="U55" s="78"/>
      <c r="Y55" s="24">
        <f t="shared" si="42"/>
        <v>2.7271263837335295E-2</v>
      </c>
      <c r="Z55">
        <f t="shared" si="49"/>
        <v>746</v>
      </c>
      <c r="AA55" s="24">
        <f t="shared" si="50"/>
        <v>2.8109392356964538E-3</v>
      </c>
      <c r="AB55" s="24">
        <f t="shared" si="51"/>
        <v>2.7271263837335295E-2</v>
      </c>
      <c r="AC55" s="24">
        <f t="shared" si="52"/>
        <v>-2.0043318920140635E-2</v>
      </c>
      <c r="AD55" s="24">
        <f t="shared" si="53"/>
        <v>2.2085028407491034E-3</v>
      </c>
      <c r="AE55" s="24">
        <f t="shared" si="54"/>
        <v>4.8774847975968593E-6</v>
      </c>
      <c r="AF55">
        <f t="shared" si="55"/>
        <v>-2.0043318920140635E-2</v>
      </c>
      <c r="AG55" s="171">
        <f t="shared" si="33"/>
        <v>4.8774847975968593E-6</v>
      </c>
      <c r="AH55">
        <f t="shared" si="56"/>
        <v>-2.2251821760889738E-2</v>
      </c>
      <c r="AI55">
        <f t="shared" si="57"/>
        <v>0.70474718358382382</v>
      </c>
      <c r="AJ55">
        <f t="shared" si="58"/>
        <v>-0.92080304428135884</v>
      </c>
      <c r="AK55">
        <f t="shared" si="59"/>
        <v>4.290077642735092E-2</v>
      </c>
      <c r="AL55">
        <f t="shared" si="60"/>
        <v>2.9973006235922846</v>
      </c>
      <c r="AM55">
        <f t="shared" si="61"/>
        <v>13.836722400203421</v>
      </c>
      <c r="AN55" s="24">
        <f t="shared" si="43"/>
        <v>21.795155543979963</v>
      </c>
      <c r="AO55" s="24">
        <f t="shared" si="43"/>
        <v>21.795108610816076</v>
      </c>
      <c r="AP55" s="24">
        <f t="shared" si="43"/>
        <v>21.795268987557609</v>
      </c>
      <c r="AQ55" s="24">
        <f t="shared" si="43"/>
        <v>21.79472093821277</v>
      </c>
      <c r="AR55" s="24">
        <f t="shared" si="43"/>
        <v>21.796593520646621</v>
      </c>
      <c r="AS55" s="24">
        <f t="shared" si="43"/>
        <v>21.790192359071973</v>
      </c>
      <c r="AT55" s="24">
        <f t="shared" si="43"/>
        <v>21.812041071906663</v>
      </c>
      <c r="AU55" s="24">
        <f t="shared" si="62"/>
        <v>21.737040290384993</v>
      </c>
      <c r="AV55"/>
      <c r="AW55">
        <v>-1750</v>
      </c>
      <c r="AX55">
        <f t="shared" si="1"/>
        <v>-6.1152635007110483E-3</v>
      </c>
      <c r="AY55">
        <f t="shared" si="2"/>
        <v>1.6478024875373424E-2</v>
      </c>
      <c r="AZ55">
        <f t="shared" si="3"/>
        <v>-2.2593288376084472E-2</v>
      </c>
      <c r="BA55">
        <f t="shared" si="4"/>
        <v>0.75482215946379938</v>
      </c>
      <c r="BB55">
        <f t="shared" si="5"/>
        <v>-0.9981197904191782</v>
      </c>
      <c r="BC55">
        <f t="shared" si="6"/>
        <v>2.5353068752159631</v>
      </c>
      <c r="BD55">
        <f t="shared" si="7"/>
        <v>3.1971022385942502</v>
      </c>
      <c r="BE55">
        <f t="shared" si="39"/>
        <v>21.186591748972752</v>
      </c>
      <c r="BF55">
        <f t="shared" si="39"/>
        <v>21.186573529548117</v>
      </c>
      <c r="BG55">
        <f t="shared" si="39"/>
        <v>21.186661591665548</v>
      </c>
      <c r="BH55">
        <f t="shared" si="39"/>
        <v>21.186235875847903</v>
      </c>
      <c r="BI55">
        <f t="shared" si="39"/>
        <v>21.188292158497358</v>
      </c>
      <c r="BJ55">
        <f t="shared" si="39"/>
        <v>21.178318865726794</v>
      </c>
      <c r="BK55">
        <f t="shared" si="39"/>
        <v>21.225773448194943</v>
      </c>
      <c r="BL55">
        <f t="shared" si="9"/>
        <v>20.971617431695119</v>
      </c>
      <c r="BM55"/>
      <c r="BN55"/>
      <c r="BO55"/>
      <c r="BP55"/>
      <c r="BQ55"/>
      <c r="BR55"/>
      <c r="BS55"/>
    </row>
    <row r="56" spans="1:71" s="24" customFormat="1">
      <c r="A56" s="133" t="s">
        <v>430</v>
      </c>
      <c r="B56" s="134" t="s">
        <v>146</v>
      </c>
      <c r="C56" s="133">
        <v>53331.446599999908</v>
      </c>
      <c r="D56" s="133">
        <v>5.9999999999999995E-4</v>
      </c>
      <c r="E56" s="97">
        <f t="shared" si="44"/>
        <v>746.50257396720713</v>
      </c>
      <c r="F56" s="24">
        <f t="shared" si="35"/>
        <v>746.5</v>
      </c>
      <c r="G56" s="24">
        <f t="shared" si="45"/>
        <v>9.4298041221918538E-4</v>
      </c>
      <c r="K56" s="24">
        <f t="shared" si="63"/>
        <v>9.4298041221918538E-4</v>
      </c>
      <c r="P56" s="26">
        <f t="shared" si="46"/>
        <v>2.5064633766417047E-2</v>
      </c>
      <c r="Q56" s="27">
        <f t="shared" si="47"/>
        <v>38312.946599999908</v>
      </c>
      <c r="R56" s="24">
        <f t="shared" si="48"/>
        <v>5.8185416054008495E-4</v>
      </c>
      <c r="S56" s="171">
        <v>1</v>
      </c>
      <c r="T56" s="24">
        <f t="shared" ref="T56:T87" si="64">+S56*R56</f>
        <v>5.8185416054008495E-4</v>
      </c>
      <c r="U56" s="78"/>
      <c r="Y56" s="24">
        <f t="shared" si="42"/>
        <v>2.3193902324204721E-2</v>
      </c>
      <c r="Z56">
        <f t="shared" si="49"/>
        <v>746.5</v>
      </c>
      <c r="AA56" s="24">
        <f t="shared" si="50"/>
        <v>2.8137118544315116E-3</v>
      </c>
      <c r="AB56" s="24">
        <f t="shared" si="51"/>
        <v>2.3193902324204721E-2</v>
      </c>
      <c r="AC56" s="24">
        <f t="shared" si="52"/>
        <v>-2.4121653354197862E-2</v>
      </c>
      <c r="AD56" s="24">
        <f t="shared" si="53"/>
        <v>-1.8707314422123263E-3</v>
      </c>
      <c r="AE56" s="24">
        <f t="shared" si="54"/>
        <v>3.4996361288818101E-6</v>
      </c>
      <c r="AF56">
        <f t="shared" si="55"/>
        <v>-2.4121653354197862E-2</v>
      </c>
      <c r="AG56" s="171">
        <f t="shared" si="33"/>
        <v>3.4996361288818101E-6</v>
      </c>
      <c r="AH56">
        <f t="shared" si="56"/>
        <v>-2.2250921911985536E-2</v>
      </c>
      <c r="AI56">
        <f t="shared" si="57"/>
        <v>0.70474342744143992</v>
      </c>
      <c r="AJ56">
        <f t="shared" si="58"/>
        <v>-0.92076888188261241</v>
      </c>
      <c r="AK56">
        <f t="shared" si="59"/>
        <v>4.2874917850947769E-2</v>
      </c>
      <c r="AL56">
        <f t="shared" si="60"/>
        <v>2.9973882041688831</v>
      </c>
      <c r="AM56">
        <f t="shared" si="61"/>
        <v>13.845155164716138</v>
      </c>
      <c r="AN56" s="24">
        <f t="shared" si="43"/>
        <v>21.795274156707464</v>
      </c>
      <c r="AO56" s="24">
        <f t="shared" si="43"/>
        <v>21.795227244411983</v>
      </c>
      <c r="AP56" s="24">
        <f t="shared" si="43"/>
        <v>21.795387546070735</v>
      </c>
      <c r="AQ56" s="24">
        <f t="shared" si="43"/>
        <v>21.794839766219184</v>
      </c>
      <c r="AR56" s="24">
        <f t="shared" si="43"/>
        <v>21.796711383996438</v>
      </c>
      <c r="AS56" s="24">
        <f t="shared" si="43"/>
        <v>21.79031367323709</v>
      </c>
      <c r="AT56" s="24">
        <f t="shared" si="43"/>
        <v>21.812150123458856</v>
      </c>
      <c r="AU56" s="24">
        <f t="shared" si="62"/>
        <v>21.737193620284568</v>
      </c>
      <c r="AV56"/>
      <c r="AW56">
        <v>-1500</v>
      </c>
      <c r="AX56">
        <f t="shared" si="1"/>
        <v>-5.6894292457970522E-3</v>
      </c>
      <c r="AY56">
        <f t="shared" si="2"/>
        <v>1.7269018315172902E-2</v>
      </c>
      <c r="AZ56">
        <f t="shared" si="3"/>
        <v>-2.2958447560969954E-2</v>
      </c>
      <c r="BA56">
        <f t="shared" si="4"/>
        <v>0.74668074061843537</v>
      </c>
      <c r="BB56">
        <f t="shared" si="5"/>
        <v>-0.99993222289044625</v>
      </c>
      <c r="BC56">
        <f t="shared" si="6"/>
        <v>2.5849959030011678</v>
      </c>
      <c r="BD56">
        <f t="shared" si="7"/>
        <v>3.5000170092445044</v>
      </c>
      <c r="BE56">
        <f t="shared" si="39"/>
        <v>21.249768012318302</v>
      </c>
      <c r="BF56">
        <f t="shared" si="39"/>
        <v>21.249742493727158</v>
      </c>
      <c r="BG56">
        <f t="shared" si="39"/>
        <v>21.249858459312751</v>
      </c>
      <c r="BH56">
        <f t="shared" si="39"/>
        <v>21.249331371087024</v>
      </c>
      <c r="BI56">
        <f t="shared" si="39"/>
        <v>21.251725054417445</v>
      </c>
      <c r="BJ56">
        <f t="shared" si="39"/>
        <v>21.24081189035164</v>
      </c>
      <c r="BK56">
        <f t="shared" si="39"/>
        <v>21.289723380054454</v>
      </c>
      <c r="BL56">
        <f t="shared" si="9"/>
        <v>21.048282381483766</v>
      </c>
      <c r="BM56"/>
      <c r="BN56"/>
      <c r="BO56"/>
      <c r="BP56"/>
      <c r="BQ56"/>
      <c r="BR56"/>
      <c r="BS56"/>
    </row>
    <row r="57" spans="1:71" s="24" customFormat="1">
      <c r="A57" s="133" t="s">
        <v>430</v>
      </c>
      <c r="B57" s="134" t="s">
        <v>83</v>
      </c>
      <c r="C57" s="133">
        <v>53331.633899999782</v>
      </c>
      <c r="D57" s="133">
        <v>2.9999999999999997E-4</v>
      </c>
      <c r="E57" s="97">
        <f t="shared" si="44"/>
        <v>747.0138296120108</v>
      </c>
      <c r="F57" s="24">
        <f t="shared" ref="F57:F88" si="65">ROUND(2*E57,0)/2</f>
        <v>747</v>
      </c>
      <c r="G57" s="24">
        <f t="shared" si="45"/>
        <v>5.0665187809499912E-3</v>
      </c>
      <c r="K57" s="24">
        <f t="shared" si="63"/>
        <v>5.0665187809499912E-3</v>
      </c>
      <c r="P57" s="26">
        <f t="shared" si="46"/>
        <v>2.5066506597562183E-2</v>
      </c>
      <c r="Q57" s="27">
        <f t="shared" si="47"/>
        <v>38313.133899999782</v>
      </c>
      <c r="R57" s="24">
        <f t="shared" si="48"/>
        <v>3.9999951266463612E-4</v>
      </c>
      <c r="S57" s="171">
        <v>1</v>
      </c>
      <c r="T57" s="24">
        <f t="shared" si="64"/>
        <v>3.9999951266463612E-4</v>
      </c>
      <c r="U57" s="78"/>
      <c r="Y57" s="24">
        <f t="shared" si="42"/>
        <v>2.7316540535804849E-2</v>
      </c>
      <c r="Z57">
        <f t="shared" si="49"/>
        <v>747</v>
      </c>
      <c r="AA57" s="24">
        <f t="shared" si="50"/>
        <v>2.8164848427073251E-3</v>
      </c>
      <c r="AB57" s="24">
        <f t="shared" si="51"/>
        <v>2.7316540535804849E-2</v>
      </c>
      <c r="AC57" s="24">
        <f t="shared" si="52"/>
        <v>-1.9999987816612191E-2</v>
      </c>
      <c r="AD57" s="24">
        <f t="shared" si="53"/>
        <v>2.2500339382426661E-3</v>
      </c>
      <c r="AE57" s="24">
        <f t="shared" si="54"/>
        <v>5.0626527232438019E-6</v>
      </c>
      <c r="AF57">
        <f t="shared" si="55"/>
        <v>-1.9999987816612191E-2</v>
      </c>
      <c r="AG57" s="171">
        <f t="shared" si="33"/>
        <v>5.0626527232438019E-6</v>
      </c>
      <c r="AH57">
        <f t="shared" si="56"/>
        <v>-2.2250021754854857E-2</v>
      </c>
      <c r="AI57">
        <f t="shared" si="57"/>
        <v>0.70473967360387069</v>
      </c>
      <c r="AJ57">
        <f t="shared" si="58"/>
        <v>-0.92073471278631647</v>
      </c>
      <c r="AK57">
        <f t="shared" si="59"/>
        <v>4.2849059221936041E-2</v>
      </c>
      <c r="AL57">
        <f t="shared" si="60"/>
        <v>2.9974757838098416</v>
      </c>
      <c r="AM57">
        <f t="shared" si="61"/>
        <v>13.853598070468406</v>
      </c>
      <c r="AN57" s="24">
        <f t="shared" si="43"/>
        <v>21.795392768799786</v>
      </c>
      <c r="AO57" s="24">
        <f t="shared" si="43"/>
        <v>21.795345877385188</v>
      </c>
      <c r="AP57" s="24">
        <f t="shared" si="43"/>
        <v>21.795506103924325</v>
      </c>
      <c r="AQ57" s="24">
        <f t="shared" si="43"/>
        <v>21.794958593671428</v>
      </c>
      <c r="AR57" s="24">
        <f t="shared" si="43"/>
        <v>21.796829246503755</v>
      </c>
      <c r="AS57" s="24">
        <f t="shared" si="43"/>
        <v>21.79043498728787</v>
      </c>
      <c r="AT57" s="24">
        <f t="shared" si="43"/>
        <v>21.812259173248815</v>
      </c>
      <c r="AU57" s="24">
        <f t="shared" si="62"/>
        <v>21.737346950184147</v>
      </c>
      <c r="AV57"/>
      <c r="AW57">
        <v>-1250</v>
      </c>
      <c r="AX57">
        <f t="shared" si="1"/>
        <v>-5.1543125614571493E-3</v>
      </c>
      <c r="AY57">
        <f t="shared" si="2"/>
        <v>1.8075340323831592E-2</v>
      </c>
      <c r="AZ57">
        <f t="shared" si="3"/>
        <v>-2.3229652885288742E-2</v>
      </c>
      <c r="BA57">
        <f t="shared" si="4"/>
        <v>0.73931262212023086</v>
      </c>
      <c r="BB57">
        <f t="shared" si="5"/>
        <v>-0.99931463659855424</v>
      </c>
      <c r="BC57">
        <f t="shared" si="6"/>
        <v>2.6336641868482547</v>
      </c>
      <c r="BD57">
        <f t="shared" si="7"/>
        <v>3.85254133787141</v>
      </c>
      <c r="BE57">
        <f t="shared" si="39"/>
        <v>21.312292200562098</v>
      </c>
      <c r="BF57">
        <f t="shared" si="39"/>
        <v>21.312258530502667</v>
      </c>
      <c r="BG57">
        <f t="shared" si="39"/>
        <v>21.312403526904212</v>
      </c>
      <c r="BH57">
        <f t="shared" si="39"/>
        <v>21.311778995049011</v>
      </c>
      <c r="BI57">
        <f t="shared" si="39"/>
        <v>21.314466757415477</v>
      </c>
      <c r="BJ57">
        <f t="shared" si="39"/>
        <v>21.302857703146671</v>
      </c>
      <c r="BK57">
        <f t="shared" si="39"/>
        <v>21.352254933853352</v>
      </c>
      <c r="BL57">
        <f t="shared" si="9"/>
        <v>21.124947331272416</v>
      </c>
      <c r="BM57"/>
      <c r="BN57"/>
      <c r="BO57"/>
      <c r="BP57"/>
      <c r="BQ57"/>
      <c r="BR57"/>
      <c r="BS57"/>
    </row>
    <row r="58" spans="1:71" s="24" customFormat="1">
      <c r="A58" s="133" t="s">
        <v>430</v>
      </c>
      <c r="B58" s="134" t="s">
        <v>83</v>
      </c>
      <c r="C58" s="133">
        <v>53332.365900000092</v>
      </c>
      <c r="D58" s="133">
        <v>1E-4</v>
      </c>
      <c r="E58" s="97">
        <f t="shared" si="44"/>
        <v>749.01190292971489</v>
      </c>
      <c r="F58" s="24">
        <f t="shared" si="65"/>
        <v>749</v>
      </c>
      <c r="G58" s="24">
        <f t="shared" si="45"/>
        <v>4.3606730905594304E-3</v>
      </c>
      <c r="K58" s="24">
        <f t="shared" si="63"/>
        <v>4.3606730905594304E-3</v>
      </c>
      <c r="P58" s="26">
        <f t="shared" si="46"/>
        <v>2.5073998535285472E-2</v>
      </c>
      <c r="Q58" s="27">
        <f t="shared" si="47"/>
        <v>38313.865900000092</v>
      </c>
      <c r="R58" s="24">
        <f t="shared" si="48"/>
        <v>4.2904185097913526E-4</v>
      </c>
      <c r="S58" s="171">
        <v>1</v>
      </c>
      <c r="T58" s="24">
        <f t="shared" si="64"/>
        <v>4.2904185097913526E-4</v>
      </c>
      <c r="U58" s="78"/>
      <c r="Y58" s="24">
        <f t="shared" si="42"/>
        <v>2.6607091134921934E-2</v>
      </c>
      <c r="Z58">
        <f t="shared" si="49"/>
        <v>749</v>
      </c>
      <c r="AA58" s="24">
        <f t="shared" si="50"/>
        <v>2.8275804909229686E-3</v>
      </c>
      <c r="AB58" s="24">
        <f t="shared" si="51"/>
        <v>2.6607091134921934E-2</v>
      </c>
      <c r="AC58" s="24">
        <f t="shared" si="52"/>
        <v>-2.0713325444726042E-2</v>
      </c>
      <c r="AD58" s="24">
        <f t="shared" si="53"/>
        <v>1.5330925996364618E-3</v>
      </c>
      <c r="AE58" s="24">
        <f t="shared" si="54"/>
        <v>2.3503729190600844E-6</v>
      </c>
      <c r="AF58">
        <f t="shared" si="55"/>
        <v>-2.0713325444726042E-2</v>
      </c>
      <c r="AG58" s="171">
        <f t="shared" si="33"/>
        <v>2.3503729190600844E-6</v>
      </c>
      <c r="AH58">
        <f t="shared" si="56"/>
        <v>-2.2246418044362504E-2</v>
      </c>
      <c r="AI58">
        <f t="shared" si="57"/>
        <v>0.70472468130037269</v>
      </c>
      <c r="AJ58">
        <f t="shared" si="58"/>
        <v>-0.92059796943090366</v>
      </c>
      <c r="AK58">
        <f t="shared" si="59"/>
        <v>4.2745624180578604E-2</v>
      </c>
      <c r="AL58">
        <f t="shared" si="60"/>
        <v>2.9978260930287979</v>
      </c>
      <c r="AM58">
        <f t="shared" si="61"/>
        <v>13.887471474369336</v>
      </c>
      <c r="AN58" s="24">
        <f t="shared" si="43"/>
        <v>21.795867210824994</v>
      </c>
      <c r="AO58" s="24">
        <f t="shared" si="43"/>
        <v>21.79582040305862</v>
      </c>
      <c r="AP58" s="24">
        <f t="shared" si="43"/>
        <v>21.795980328751313</v>
      </c>
      <c r="AQ58" s="24">
        <f t="shared" si="43"/>
        <v>21.795433897945692</v>
      </c>
      <c r="AR58" s="24">
        <f t="shared" si="43"/>
        <v>21.797300688117868</v>
      </c>
      <c r="AS58" s="24">
        <f t="shared" si="43"/>
        <v>21.79092024234971</v>
      </c>
      <c r="AT58" s="24">
        <f t="shared" si="43"/>
        <v>21.812695354807165</v>
      </c>
      <c r="AU58" s="24">
        <f t="shared" si="62"/>
        <v>21.737960269782455</v>
      </c>
      <c r="AV58"/>
      <c r="AW58">
        <v>-1000</v>
      </c>
      <c r="AX58">
        <f t="shared" si="1"/>
        <v>-4.5118130067740778E-3</v>
      </c>
      <c r="AY58">
        <f t="shared" si="2"/>
        <v>1.8896990901349494E-2</v>
      </c>
      <c r="AZ58">
        <f t="shared" si="3"/>
        <v>-2.3408803908123572E-2</v>
      </c>
      <c r="BA58">
        <f t="shared" si="4"/>
        <v>0.73268260705987065</v>
      </c>
      <c r="BB58">
        <f t="shared" si="5"/>
        <v>-0.99640820239455796</v>
      </c>
      <c r="BC58">
        <f t="shared" si="6"/>
        <v>2.6814202260543145</v>
      </c>
      <c r="BD58">
        <f t="shared" si="7"/>
        <v>4.2692294892284099</v>
      </c>
      <c r="BE58">
        <f t="shared" si="39"/>
        <v>21.3742277692347</v>
      </c>
      <c r="BF58">
        <f t="shared" si="39"/>
        <v>21.374185685725692</v>
      </c>
      <c r="BG58">
        <f t="shared" si="39"/>
        <v>21.374358610119184</v>
      </c>
      <c r="BH58">
        <f t="shared" si="39"/>
        <v>21.373647914845829</v>
      </c>
      <c r="BI58">
        <f t="shared" si="39"/>
        <v>21.376566490293438</v>
      </c>
      <c r="BJ58">
        <f t="shared" si="39"/>
        <v>21.364541977021911</v>
      </c>
      <c r="BK58">
        <f t="shared" si="39"/>
        <v>21.413451138153118</v>
      </c>
      <c r="BL58">
        <f t="shared" si="9"/>
        <v>21.201612281061067</v>
      </c>
      <c r="BM58"/>
      <c r="BN58"/>
      <c r="BO58"/>
      <c r="BP58"/>
      <c r="BQ58"/>
      <c r="BR58"/>
      <c r="BS58"/>
    </row>
    <row r="59" spans="1:71" s="24" customFormat="1">
      <c r="A59" s="133" t="s">
        <v>430</v>
      </c>
      <c r="B59" s="134" t="s">
        <v>146</v>
      </c>
      <c r="C59" s="133">
        <v>53332.546800000127</v>
      </c>
      <c r="D59" s="133">
        <v>1E-4</v>
      </c>
      <c r="E59" s="97">
        <f t="shared" si="44"/>
        <v>749.5056890814792</v>
      </c>
      <c r="F59" s="24">
        <f t="shared" si="65"/>
        <v>749.5</v>
      </c>
      <c r="G59" s="24">
        <f t="shared" si="45"/>
        <v>2.0842116282437928E-3</v>
      </c>
      <c r="K59" s="24">
        <f t="shared" si="63"/>
        <v>2.0842116282437928E-3</v>
      </c>
      <c r="P59" s="26">
        <f t="shared" si="46"/>
        <v>2.5075871673001984E-2</v>
      </c>
      <c r="Q59" s="27">
        <f t="shared" si="47"/>
        <v>38314.046800000127</v>
      </c>
      <c r="R59" s="24">
        <f t="shared" si="48"/>
        <v>5.286164316137302E-4</v>
      </c>
      <c r="S59" s="171">
        <v>1</v>
      </c>
      <c r="T59" s="24">
        <f t="shared" si="64"/>
        <v>5.286164316137302E-4</v>
      </c>
      <c r="U59" s="78"/>
      <c r="Y59" s="24">
        <f t="shared" si="42"/>
        <v>2.4329727974564477E-2</v>
      </c>
      <c r="Z59">
        <f t="shared" si="49"/>
        <v>749.5</v>
      </c>
      <c r="AA59" s="24">
        <f t="shared" si="50"/>
        <v>2.8303553266812997E-3</v>
      </c>
      <c r="AB59" s="24">
        <f t="shared" si="51"/>
        <v>2.4329727974564477E-2</v>
      </c>
      <c r="AC59" s="24">
        <f t="shared" si="52"/>
        <v>-2.2991660044758191E-2</v>
      </c>
      <c r="AD59" s="24">
        <f t="shared" si="53"/>
        <v>-7.4614369843750694E-4</v>
      </c>
      <c r="AE59" s="24">
        <f t="shared" si="54"/>
        <v>5.5673041871800126E-7</v>
      </c>
      <c r="AF59">
        <f t="shared" si="55"/>
        <v>-2.2991660044758191E-2</v>
      </c>
      <c r="AG59" s="171">
        <f t="shared" si="33"/>
        <v>5.5673041871800126E-7</v>
      </c>
      <c r="AH59">
        <f t="shared" si="56"/>
        <v>-2.2245516346320684E-2</v>
      </c>
      <c r="AI59">
        <f t="shared" si="57"/>
        <v>0.70472093898585031</v>
      </c>
      <c r="AJ59">
        <f t="shared" si="58"/>
        <v>-0.92056376685080321</v>
      </c>
      <c r="AK59">
        <f t="shared" si="59"/>
        <v>4.2719765289100438E-2</v>
      </c>
      <c r="AL59">
        <f t="shared" si="60"/>
        <v>2.9979136680002143</v>
      </c>
      <c r="AM59">
        <f t="shared" si="61"/>
        <v>13.895965363084045</v>
      </c>
      <c r="AN59" s="24">
        <f t="shared" si="43"/>
        <v>21.795985819747226</v>
      </c>
      <c r="AO59" s="24">
        <f t="shared" si="43"/>
        <v>21.795939032924053</v>
      </c>
      <c r="AP59" s="24">
        <f t="shared" si="43"/>
        <v>21.796098883313217</v>
      </c>
      <c r="AQ59" s="24">
        <f t="shared" si="43"/>
        <v>21.795552722632344</v>
      </c>
      <c r="AR59" s="24">
        <f t="shared" si="43"/>
        <v>21.797418546420079</v>
      </c>
      <c r="AS59" s="24">
        <f t="shared" si="43"/>
        <v>21.791041555830379</v>
      </c>
      <c r="AT59" s="24">
        <f t="shared" si="43"/>
        <v>21.812804395801585</v>
      </c>
      <c r="AU59" s="24">
        <f t="shared" si="62"/>
        <v>21.738113599682034</v>
      </c>
      <c r="AV59"/>
      <c r="AW59">
        <v>-750</v>
      </c>
      <c r="AX59">
        <f t="shared" si="1"/>
        <v>-3.7638356415481168E-3</v>
      </c>
      <c r="AY59">
        <f t="shared" si="2"/>
        <v>1.9733970047726607E-2</v>
      </c>
      <c r="AZ59">
        <f t="shared" si="3"/>
        <v>-2.3497805689274724E-2</v>
      </c>
      <c r="BA59">
        <f t="shared" si="4"/>
        <v>0.72675919018217239</v>
      </c>
      <c r="BB59">
        <f t="shared" si="5"/>
        <v>-0.99133658272776026</v>
      </c>
      <c r="BC59">
        <f t="shared" si="6"/>
        <v>2.7283653958748322</v>
      </c>
      <c r="BD59">
        <f t="shared" si="7"/>
        <v>4.7708837626498051</v>
      </c>
      <c r="BE59">
        <f t="shared" si="39"/>
        <v>21.435635316214025</v>
      </c>
      <c r="BF59">
        <f t="shared" si="39"/>
        <v>21.435585306301196</v>
      </c>
      <c r="BG59">
        <f t="shared" si="39"/>
        <v>21.435782585977059</v>
      </c>
      <c r="BH59">
        <f t="shared" si="39"/>
        <v>21.435004214443627</v>
      </c>
      <c r="BI59">
        <f t="shared" si="39"/>
        <v>21.438073117692394</v>
      </c>
      <c r="BJ59">
        <f t="shared" si="39"/>
        <v>21.42593901864208</v>
      </c>
      <c r="BK59">
        <f t="shared" si="39"/>
        <v>21.473402866207895</v>
      </c>
      <c r="BL59">
        <f t="shared" si="9"/>
        <v>21.278277230849714</v>
      </c>
      <c r="BM59"/>
      <c r="BN59"/>
      <c r="BO59"/>
      <c r="BP59"/>
      <c r="BQ59"/>
      <c r="BR59"/>
      <c r="BS59"/>
    </row>
    <row r="60" spans="1:71" s="24" customFormat="1">
      <c r="A60" s="133" t="s">
        <v>430</v>
      </c>
      <c r="B60" s="134" t="s">
        <v>83</v>
      </c>
      <c r="C60" s="133">
        <v>53336.396199999843</v>
      </c>
      <c r="D60" s="133">
        <v>1E-4</v>
      </c>
      <c r="E60" s="97">
        <f t="shared" si="44"/>
        <v>760.0130434876985</v>
      </c>
      <c r="F60" s="24">
        <f t="shared" si="65"/>
        <v>760</v>
      </c>
      <c r="G60" s="24">
        <f t="shared" si="45"/>
        <v>4.7785198476049118E-3</v>
      </c>
      <c r="K60" s="24">
        <f t="shared" si="63"/>
        <v>4.7785198476049118E-3</v>
      </c>
      <c r="P60" s="26">
        <f t="shared" si="46"/>
        <v>2.5115221728646338E-2</v>
      </c>
      <c r="Q60" s="27">
        <f t="shared" si="47"/>
        <v>38317.896199999843</v>
      </c>
      <c r="R60" s="24">
        <f t="shared" si="48"/>
        <v>4.1358144339835389E-4</v>
      </c>
      <c r="S60" s="171">
        <v>1</v>
      </c>
      <c r="T60" s="24">
        <f t="shared" si="64"/>
        <v>4.1358144339835389E-4</v>
      </c>
      <c r="U60" s="78"/>
      <c r="Y60" s="24">
        <f t="shared" si="42"/>
        <v>2.7005029377865562E-2</v>
      </c>
      <c r="Z60">
        <f t="shared" si="49"/>
        <v>760</v>
      </c>
      <c r="AA60" s="24">
        <f t="shared" si="50"/>
        <v>2.888712198385688E-3</v>
      </c>
      <c r="AB60" s="24">
        <f t="shared" si="51"/>
        <v>2.7005029377865562E-2</v>
      </c>
      <c r="AC60" s="24">
        <f t="shared" si="52"/>
        <v>-2.0336701881041426E-2</v>
      </c>
      <c r="AD60" s="24">
        <f t="shared" si="53"/>
        <v>1.8898076492192238E-3</v>
      </c>
      <c r="AE60" s="24">
        <f t="shared" si="54"/>
        <v>3.5713729510474889E-6</v>
      </c>
      <c r="AF60">
        <f t="shared" si="55"/>
        <v>-2.0336701881041426E-2</v>
      </c>
      <c r="AG60" s="171">
        <f t="shared" si="33"/>
        <v>3.5713729510474889E-6</v>
      </c>
      <c r="AH60">
        <f t="shared" si="56"/>
        <v>-2.222650953026065E-2</v>
      </c>
      <c r="AI60">
        <f t="shared" si="57"/>
        <v>0.70464288259334207</v>
      </c>
      <c r="AJ60">
        <f t="shared" si="58"/>
        <v>-0.91984396630063647</v>
      </c>
      <c r="AK60">
        <f t="shared" si="59"/>
        <v>4.2176716526816538E-2</v>
      </c>
      <c r="AL60">
        <f t="shared" si="60"/>
        <v>2.9997525279586865</v>
      </c>
      <c r="AM60">
        <f t="shared" si="61"/>
        <v>14.076734370524981</v>
      </c>
      <c r="AN60" s="24">
        <f t="shared" si="43"/>
        <v>21.798476461524334</v>
      </c>
      <c r="AO60" s="24">
        <f t="shared" si="43"/>
        <v>21.79843011737734</v>
      </c>
      <c r="AP60" s="24">
        <f t="shared" si="43"/>
        <v>21.798588377929214</v>
      </c>
      <c r="AQ60" s="24">
        <f t="shared" si="43"/>
        <v>21.79804791406692</v>
      </c>
      <c r="AR60" s="24">
        <f t="shared" si="43"/>
        <v>21.799893377593204</v>
      </c>
      <c r="AS60" s="24">
        <f t="shared" si="43"/>
        <v>21.793589112820047</v>
      </c>
      <c r="AT60" s="24">
        <f t="shared" si="43"/>
        <v>21.815093852655718</v>
      </c>
      <c r="AU60" s="24">
        <f t="shared" si="62"/>
        <v>21.741333527573158</v>
      </c>
      <c r="AV60"/>
      <c r="AW60">
        <v>-500</v>
      </c>
      <c r="AX60">
        <f t="shared" si="1"/>
        <v>-2.9122833317998011E-3</v>
      </c>
      <c r="AY60">
        <f t="shared" si="2"/>
        <v>2.0586277762962939E-2</v>
      </c>
      <c r="AZ60">
        <f t="shared" si="3"/>
        <v>-2.349856109476274E-2</v>
      </c>
      <c r="BA60">
        <f t="shared" si="4"/>
        <v>0.72151439243480164</v>
      </c>
      <c r="BB60">
        <f t="shared" si="5"/>
        <v>-0.98420755444227848</v>
      </c>
      <c r="BC60">
        <f t="shared" si="6"/>
        <v>2.7745948533172906</v>
      </c>
      <c r="BD60">
        <f t="shared" si="7"/>
        <v>5.3883198973190023</v>
      </c>
      <c r="BE60">
        <f t="shared" si="39"/>
        <v>21.496572901268436</v>
      </c>
      <c r="BF60">
        <f t="shared" si="39"/>
        <v>21.496516284456309</v>
      </c>
      <c r="BG60">
        <f t="shared" si="39"/>
        <v>21.496731878071714</v>
      </c>
      <c r="BH60">
        <f t="shared" si="39"/>
        <v>21.495910775685807</v>
      </c>
      <c r="BI60">
        <f t="shared" si="39"/>
        <v>21.499036058184092</v>
      </c>
      <c r="BJ60">
        <f t="shared" si="39"/>
        <v>21.487112189282112</v>
      </c>
      <c r="BK60">
        <f t="shared" si="39"/>
        <v>21.532208302117208</v>
      </c>
      <c r="BL60">
        <f t="shared" si="9"/>
        <v>21.354942180638364</v>
      </c>
      <c r="BM60"/>
      <c r="BN60"/>
      <c r="BO60"/>
      <c r="BP60"/>
      <c r="BQ60"/>
      <c r="BR60"/>
      <c r="BS60"/>
    </row>
    <row r="61" spans="1:71" s="24" customFormat="1">
      <c r="A61" s="133" t="s">
        <v>430</v>
      </c>
      <c r="B61" s="134" t="s">
        <v>146</v>
      </c>
      <c r="C61" s="133">
        <v>53351.229600000195</v>
      </c>
      <c r="D61" s="133">
        <v>2.9999999999999997E-4</v>
      </c>
      <c r="E61" s="97">
        <f t="shared" si="44"/>
        <v>800.5024160819836</v>
      </c>
      <c r="F61" s="24">
        <f t="shared" si="65"/>
        <v>800.5</v>
      </c>
      <c r="G61" s="24">
        <f t="shared" si="45"/>
        <v>8.8513869559392333E-4</v>
      </c>
      <c r="K61" s="24">
        <f t="shared" si="63"/>
        <v>8.8513869559392333E-4</v>
      </c>
      <c r="P61" s="26">
        <f t="shared" si="46"/>
        <v>2.5267253803974959E-2</v>
      </c>
      <c r="Q61" s="27">
        <f t="shared" si="47"/>
        <v>38332.729600000195</v>
      </c>
      <c r="R61" s="24">
        <f t="shared" si="48"/>
        <v>5.9448753715834275E-4</v>
      </c>
      <c r="S61" s="171">
        <v>1</v>
      </c>
      <c r="T61" s="24">
        <f t="shared" si="64"/>
        <v>5.9448753715834275E-4</v>
      </c>
      <c r="U61" s="78"/>
      <c r="Y61" s="24">
        <f t="shared" si="42"/>
        <v>2.3037065799110239E-2</v>
      </c>
      <c r="Z61">
        <f t="shared" si="49"/>
        <v>800.5</v>
      </c>
      <c r="AA61" s="24">
        <f t="shared" si="50"/>
        <v>3.1153267004586441E-3</v>
      </c>
      <c r="AB61" s="24">
        <f t="shared" si="51"/>
        <v>2.3037065799110239E-2</v>
      </c>
      <c r="AC61" s="24">
        <f t="shared" si="52"/>
        <v>-2.4382115108381036E-2</v>
      </c>
      <c r="AD61" s="24">
        <f t="shared" si="53"/>
        <v>-2.2301880048647207E-3</v>
      </c>
      <c r="AE61" s="24">
        <f t="shared" si="54"/>
        <v>4.9737385370424836E-6</v>
      </c>
      <c r="AF61">
        <f t="shared" si="55"/>
        <v>-2.4382115108381036E-2</v>
      </c>
      <c r="AG61" s="171">
        <f t="shared" si="33"/>
        <v>4.9737385370424836E-6</v>
      </c>
      <c r="AH61">
        <f t="shared" si="56"/>
        <v>-2.2151927103516315E-2</v>
      </c>
      <c r="AI61">
        <f t="shared" si="57"/>
        <v>0.70435131604559675</v>
      </c>
      <c r="AJ61">
        <f t="shared" si="58"/>
        <v>-0.91703997539349436</v>
      </c>
      <c r="AK61">
        <f t="shared" si="59"/>
        <v>4.0081889872898721E-2</v>
      </c>
      <c r="AL61">
        <f t="shared" si="60"/>
        <v>3.006841520575454</v>
      </c>
      <c r="AM61">
        <f t="shared" si="61"/>
        <v>14.819710437813093</v>
      </c>
      <c r="AN61" s="24">
        <f t="shared" ref="AN61:AT70" si="66">$AU61+$AB$7*SIN(AO61)</f>
        <v>21.808080674185113</v>
      </c>
      <c r="AO61" s="24">
        <f t="shared" si="66"/>
        <v>21.808036088132965</v>
      </c>
      <c r="AP61" s="24">
        <f t="shared" si="66"/>
        <v>21.808188067307466</v>
      </c>
      <c r="AQ61" s="24">
        <f t="shared" si="66"/>
        <v>21.807670002764166</v>
      </c>
      <c r="AR61" s="24">
        <f t="shared" si="66"/>
        <v>21.809435770567944</v>
      </c>
      <c r="AS61" s="24">
        <f t="shared" si="66"/>
        <v>21.803414951896801</v>
      </c>
      <c r="AT61" s="24">
        <f t="shared" si="66"/>
        <v>21.823917537374303</v>
      </c>
      <c r="AU61" s="24">
        <f t="shared" si="62"/>
        <v>21.753753249438919</v>
      </c>
      <c r="AV61"/>
      <c r="AW61">
        <v>-250</v>
      </c>
      <c r="AX61">
        <f t="shared" si="1"/>
        <v>-1.9590516974995927E-3</v>
      </c>
      <c r="AY61">
        <f t="shared" si="2"/>
        <v>2.1453914047058476E-2</v>
      </c>
      <c r="AZ61">
        <f t="shared" si="3"/>
        <v>-2.3412965744558069E-2</v>
      </c>
      <c r="BA61">
        <f t="shared" si="4"/>
        <v>0.71692359519894233</v>
      </c>
      <c r="BB61">
        <f t="shared" si="5"/>
        <v>-0.97511445243179418</v>
      </c>
      <c r="BC61">
        <f t="shared" si="6"/>
        <v>2.820198369885389</v>
      </c>
      <c r="BD61">
        <f t="shared" si="7"/>
        <v>6.1692278771057909</v>
      </c>
      <c r="BE61">
        <f t="shared" si="39"/>
        <v>21.55709635948541</v>
      </c>
      <c r="BF61">
        <f t="shared" si="39"/>
        <v>21.557035277222408</v>
      </c>
      <c r="BG61">
        <f t="shared" si="39"/>
        <v>21.55726092847075</v>
      </c>
      <c r="BH61">
        <f t="shared" si="39"/>
        <v>21.556427205829632</v>
      </c>
      <c r="BI61">
        <f t="shared" si="39"/>
        <v>21.559505994041157</v>
      </c>
      <c r="BJ61">
        <f t="shared" si="39"/>
        <v>21.548114529104737</v>
      </c>
      <c r="BK61">
        <f t="shared" si="39"/>
        <v>21.589972364030039</v>
      </c>
      <c r="BL61">
        <f t="shared" si="9"/>
        <v>21.431607130427015</v>
      </c>
      <c r="BM61"/>
      <c r="BN61"/>
      <c r="BO61"/>
      <c r="BP61"/>
      <c r="BQ61"/>
      <c r="BR61"/>
      <c r="BS61"/>
    </row>
    <row r="62" spans="1:71" s="24" customFormat="1">
      <c r="A62" s="133" t="s">
        <v>430</v>
      </c>
      <c r="B62" s="134" t="s">
        <v>83</v>
      </c>
      <c r="C62" s="133">
        <v>53351.416000000201</v>
      </c>
      <c r="D62" s="133">
        <v>1E-4</v>
      </c>
      <c r="E62" s="97">
        <f t="shared" si="44"/>
        <v>801.01121507962648</v>
      </c>
      <c r="F62" s="24">
        <f t="shared" si="65"/>
        <v>801</v>
      </c>
      <c r="G62" s="24">
        <f t="shared" si="45"/>
        <v>4.1086772034759633E-3</v>
      </c>
      <c r="K62" s="24">
        <f t="shared" si="63"/>
        <v>4.1086772034759633E-3</v>
      </c>
      <c r="P62" s="26">
        <f t="shared" si="46"/>
        <v>2.526913325706184E-2</v>
      </c>
      <c r="Q62" s="27">
        <f t="shared" si="47"/>
        <v>38332.916000000201</v>
      </c>
      <c r="R62" s="24">
        <f t="shared" si="48"/>
        <v>4.4776490039573916E-4</v>
      </c>
      <c r="S62" s="171">
        <v>1</v>
      </c>
      <c r="T62" s="24">
        <f t="shared" si="64"/>
        <v>4.4776490039573916E-4</v>
      </c>
      <c r="U62" s="78"/>
      <c r="Y62" s="24">
        <f t="shared" si="42"/>
        <v>2.6259670948151646E-2</v>
      </c>
      <c r="Z62">
        <f t="shared" si="49"/>
        <v>801</v>
      </c>
      <c r="AA62" s="24">
        <f t="shared" si="50"/>
        <v>3.1181395123861567E-3</v>
      </c>
      <c r="AB62" s="24">
        <f t="shared" si="51"/>
        <v>2.6259670948151646E-2</v>
      </c>
      <c r="AC62" s="24">
        <f t="shared" si="52"/>
        <v>-2.1160456053585876E-2</v>
      </c>
      <c r="AD62" s="24">
        <f t="shared" si="53"/>
        <v>9.9053769108980658E-4</v>
      </c>
      <c r="AE62" s="24">
        <f t="shared" si="54"/>
        <v>9.8116491746952511E-7</v>
      </c>
      <c r="AF62">
        <f t="shared" si="55"/>
        <v>-2.1160456053585876E-2</v>
      </c>
      <c r="AG62" s="171">
        <f t="shared" si="33"/>
        <v>9.8116491746952511E-7</v>
      </c>
      <c r="AH62">
        <f t="shared" si="56"/>
        <v>-2.2150993744675683E-2</v>
      </c>
      <c r="AI62">
        <f t="shared" si="57"/>
        <v>0.70434781073334696</v>
      </c>
      <c r="AJ62">
        <f t="shared" si="58"/>
        <v>-0.91700508447805351</v>
      </c>
      <c r="AK62">
        <f t="shared" si="59"/>
        <v>4.0056025783755868E-2</v>
      </c>
      <c r="AL62">
        <f t="shared" si="60"/>
        <v>3.0069290025674404</v>
      </c>
      <c r="AM62">
        <f t="shared" si="61"/>
        <v>14.829367002999392</v>
      </c>
      <c r="AN62" s="24">
        <f t="shared" si="66"/>
        <v>21.80819921996493</v>
      </c>
      <c r="AO62" s="24">
        <f t="shared" si="66"/>
        <v>21.808154656113274</v>
      </c>
      <c r="AP62" s="24">
        <f t="shared" si="66"/>
        <v>21.808306556281881</v>
      </c>
      <c r="AQ62" s="24">
        <f t="shared" si="66"/>
        <v>21.80778877243095</v>
      </c>
      <c r="AR62" s="24">
        <f t="shared" si="66"/>
        <v>21.809553544995524</v>
      </c>
      <c r="AS62" s="24">
        <f t="shared" si="66"/>
        <v>21.80353625420744</v>
      </c>
      <c r="AT62" s="24">
        <f t="shared" si="66"/>
        <v>21.824026402979282</v>
      </c>
      <c r="AU62" s="24">
        <f t="shared" si="62"/>
        <v>21.753906579338494</v>
      </c>
      <c r="AV62"/>
      <c r="AW62">
        <v>0</v>
      </c>
      <c r="AX62">
        <f t="shared" si="1"/>
        <v>-9.0602614233999124E-4</v>
      </c>
      <c r="AY62">
        <f t="shared" si="2"/>
        <v>2.2336878900013232E-2</v>
      </c>
      <c r="AZ62">
        <f t="shared" si="3"/>
        <v>-2.3242905042353223E-2</v>
      </c>
      <c r="BA62">
        <f t="shared" si="4"/>
        <v>0.7129653822629991</v>
      </c>
      <c r="BB62">
        <f t="shared" si="5"/>
        <v>-0.96413744322274908</v>
      </c>
      <c r="BC62">
        <f t="shared" si="6"/>
        <v>2.8652610979749396</v>
      </c>
      <c r="BD62">
        <f t="shared" si="7"/>
        <v>7.191568289053027</v>
      </c>
      <c r="BE62">
        <f t="shared" si="39"/>
        <v>21.61725960555329</v>
      </c>
      <c r="BF62">
        <f t="shared" si="39"/>
        <v>21.617196910575341</v>
      </c>
      <c r="BG62">
        <f t="shared" si="39"/>
        <v>21.617422637715659</v>
      </c>
      <c r="BH62">
        <f t="shared" si="39"/>
        <v>21.616609835559064</v>
      </c>
      <c r="BI62">
        <f t="shared" si="39"/>
        <v>21.619535376706111</v>
      </c>
      <c r="BJ62">
        <f t="shared" si="39"/>
        <v>21.608989547339512</v>
      </c>
      <c r="BK62">
        <f t="shared" si="39"/>
        <v>21.646806087788878</v>
      </c>
      <c r="BL62">
        <f t="shared" si="9"/>
        <v>21.508272080215662</v>
      </c>
      <c r="BM62"/>
      <c r="BN62"/>
      <c r="BO62"/>
      <c r="BP62"/>
      <c r="BQ62"/>
      <c r="BR62"/>
      <c r="BS62"/>
    </row>
    <row r="63" spans="1:71" s="24" customFormat="1">
      <c r="A63" s="133" t="s">
        <v>430</v>
      </c>
      <c r="B63" s="134" t="s">
        <v>146</v>
      </c>
      <c r="C63" s="133">
        <v>53351.596200000029</v>
      </c>
      <c r="D63" s="133">
        <v>2.0000000000000001E-4</v>
      </c>
      <c r="E63" s="97">
        <f t="shared" si="44"/>
        <v>801.5030905049739</v>
      </c>
      <c r="F63" s="24">
        <f t="shared" si="65"/>
        <v>801.5</v>
      </c>
      <c r="G63" s="24">
        <f t="shared" si="45"/>
        <v>1.1322155332891271E-3</v>
      </c>
      <c r="K63" s="24">
        <f t="shared" si="63"/>
        <v>1.1322155332891271E-3</v>
      </c>
      <c r="P63" s="26">
        <f t="shared" si="46"/>
        <v>2.5271012771462993E-2</v>
      </c>
      <c r="Q63" s="27">
        <f t="shared" si="47"/>
        <v>38333.096200000029</v>
      </c>
      <c r="R63" s="24">
        <f t="shared" si="48"/>
        <v>5.8268153210567022E-4</v>
      </c>
      <c r="S63" s="171">
        <v>1</v>
      </c>
      <c r="T63" s="24">
        <f t="shared" si="64"/>
        <v>5.8268153210567022E-4</v>
      </c>
      <c r="U63" s="78"/>
      <c r="Y63" s="24">
        <f t="shared" si="42"/>
        <v>2.328227561250407E-2</v>
      </c>
      <c r="Z63">
        <f t="shared" si="49"/>
        <v>801.5</v>
      </c>
      <c r="AA63" s="24">
        <f t="shared" si="50"/>
        <v>3.1209526922480503E-3</v>
      </c>
      <c r="AB63" s="24">
        <f t="shared" si="51"/>
        <v>2.328227561250407E-2</v>
      </c>
      <c r="AC63" s="24">
        <f t="shared" si="52"/>
        <v>-2.4138797238173866E-2</v>
      </c>
      <c r="AD63" s="24">
        <f t="shared" si="53"/>
        <v>-1.9887371589589233E-3</v>
      </c>
      <c r="AE63" s="24">
        <f t="shared" si="54"/>
        <v>3.9550754874240096E-6</v>
      </c>
      <c r="AF63">
        <f t="shared" si="55"/>
        <v>-2.4138797238173866E-2</v>
      </c>
      <c r="AG63" s="171">
        <f t="shared" si="33"/>
        <v>3.9550754874240096E-6</v>
      </c>
      <c r="AH63">
        <f t="shared" si="56"/>
        <v>-2.2150060079214943E-2</v>
      </c>
      <c r="AI63">
        <f t="shared" si="57"/>
        <v>0.7043443077186875</v>
      </c>
      <c r="AJ63">
        <f t="shared" si="58"/>
        <v>-0.91697018689285903</v>
      </c>
      <c r="AK63">
        <f t="shared" si="59"/>
        <v>4.0030161646084812E-2</v>
      </c>
      <c r="AL63">
        <f t="shared" si="60"/>
        <v>3.0070164836867073</v>
      </c>
      <c r="AM63">
        <f t="shared" si="61"/>
        <v>14.839036007282287</v>
      </c>
      <c r="AN63" s="24">
        <f t="shared" si="66"/>
        <v>21.808317765151902</v>
      </c>
      <c r="AO63" s="24">
        <f t="shared" si="66"/>
        <v>21.808273223512693</v>
      </c>
      <c r="AP63" s="24">
        <f t="shared" si="66"/>
        <v>21.808425044640291</v>
      </c>
      <c r="AQ63" s="24">
        <f t="shared" si="66"/>
        <v>21.807907541581748</v>
      </c>
      <c r="AR63" s="24">
        <f t="shared" si="66"/>
        <v>21.809671318634553</v>
      </c>
      <c r="AS63" s="24">
        <f t="shared" si="66"/>
        <v>21.803657556414887</v>
      </c>
      <c r="AT63" s="24">
        <f t="shared" si="66"/>
        <v>21.824135266935741</v>
      </c>
      <c r="AU63" s="24">
        <f t="shared" si="62"/>
        <v>21.754059909238073</v>
      </c>
      <c r="AV63"/>
      <c r="AW63">
        <v>250</v>
      </c>
      <c r="AX63">
        <f t="shared" si="1"/>
        <v>2.4491943618227402E-4</v>
      </c>
      <c r="AY63">
        <f t="shared" si="2"/>
        <v>2.3235172321827199E-2</v>
      </c>
      <c r="AZ63">
        <f t="shared" si="3"/>
        <v>-2.2990252885644925E-2</v>
      </c>
      <c r="BA63">
        <f t="shared" si="4"/>
        <v>0.7096213949556176</v>
      </c>
      <c r="BB63">
        <f t="shared" si="5"/>
        <v>-0.95134464087491599</v>
      </c>
      <c r="BC63">
        <f t="shared" si="6"/>
        <v>2.9098642770138752</v>
      </c>
      <c r="BD63">
        <f t="shared" si="7"/>
        <v>8.5921385031993793</v>
      </c>
      <c r="BE63">
        <f t="shared" si="39"/>
        <v>21.677114925562719</v>
      </c>
      <c r="BF63">
        <f t="shared" si="39"/>
        <v>21.677053978349111</v>
      </c>
      <c r="BG63">
        <f t="shared" si="39"/>
        <v>21.677268757631371</v>
      </c>
      <c r="BH63">
        <f t="shared" si="39"/>
        <v>21.676511804175142</v>
      </c>
      <c r="BI63">
        <f t="shared" si="39"/>
        <v>21.679178733449437</v>
      </c>
      <c r="BJ63">
        <f t="shared" si="39"/>
        <v>21.66977214475348</v>
      </c>
      <c r="BK63">
        <f t="shared" si="39"/>
        <v>21.702825974634546</v>
      </c>
      <c r="BL63">
        <f t="shared" si="9"/>
        <v>21.584937030004312</v>
      </c>
      <c r="BM63"/>
      <c r="BN63"/>
      <c r="BO63"/>
      <c r="BP63"/>
      <c r="BQ63"/>
      <c r="BR63"/>
      <c r="BS63"/>
    </row>
    <row r="64" spans="1:71" s="24" customFormat="1">
      <c r="A64" s="133" t="s">
        <v>430</v>
      </c>
      <c r="B64" s="134" t="s">
        <v>146</v>
      </c>
      <c r="C64" s="133">
        <v>53352.329299999867</v>
      </c>
      <c r="D64" s="133">
        <v>6.9999999999999999E-4</v>
      </c>
      <c r="E64" s="97">
        <f t="shared" si="44"/>
        <v>803.50416639058267</v>
      </c>
      <c r="F64" s="24">
        <f t="shared" si="65"/>
        <v>803.5</v>
      </c>
      <c r="G64" s="24">
        <f t="shared" si="45"/>
        <v>1.5263693712768145E-3</v>
      </c>
      <c r="K64" s="24">
        <f t="shared" si="63"/>
        <v>1.5263693712768145E-3</v>
      </c>
      <c r="P64" s="26">
        <f t="shared" si="46"/>
        <v>2.5278531442210376E-2</v>
      </c>
      <c r="Q64" s="27">
        <f t="shared" si="47"/>
        <v>38333.829299999867</v>
      </c>
      <c r="R64" s="24">
        <f t="shared" si="48"/>
        <v>5.6416520304389489E-4</v>
      </c>
      <c r="S64" s="171">
        <v>1</v>
      </c>
      <c r="T64" s="24">
        <f t="shared" si="64"/>
        <v>5.6416520304389489E-4</v>
      </c>
      <c r="U64" s="78"/>
      <c r="Y64" s="24">
        <f t="shared" si="42"/>
        <v>2.3672691722742008E-2</v>
      </c>
      <c r="Z64">
        <f t="shared" si="49"/>
        <v>803.5</v>
      </c>
      <c r="AA64" s="24">
        <f t="shared" si="50"/>
        <v>3.1322090907451826E-3</v>
      </c>
      <c r="AB64" s="24">
        <f t="shared" si="51"/>
        <v>2.3672691722742008E-2</v>
      </c>
      <c r="AC64" s="24">
        <f t="shared" si="52"/>
        <v>-2.3752162070933561E-2</v>
      </c>
      <c r="AD64" s="24">
        <f t="shared" si="53"/>
        <v>-1.6058397194683681E-3</v>
      </c>
      <c r="AE64" s="24">
        <f t="shared" si="54"/>
        <v>2.5787212046222472E-6</v>
      </c>
      <c r="AF64">
        <f t="shared" si="55"/>
        <v>-2.3752162070933561E-2</v>
      </c>
      <c r="AG64" s="171">
        <f t="shared" si="33"/>
        <v>2.5787212046222472E-6</v>
      </c>
      <c r="AH64">
        <f t="shared" si="56"/>
        <v>-2.2146322351465193E-2</v>
      </c>
      <c r="AI64">
        <f t="shared" si="57"/>
        <v>0.70433031863467699</v>
      </c>
      <c r="AJ64">
        <f t="shared" si="58"/>
        <v>-0.91683052985947588</v>
      </c>
      <c r="AK64">
        <f t="shared" si="59"/>
        <v>3.9926704610850801E-2</v>
      </c>
      <c r="AL64">
        <f t="shared" si="60"/>
        <v>3.0073663994481108</v>
      </c>
      <c r="AM64">
        <f t="shared" si="61"/>
        <v>14.877836899320666</v>
      </c>
      <c r="AN64" s="24">
        <f t="shared" si="66"/>
        <v>21.808791939979109</v>
      </c>
      <c r="AO64" s="24">
        <f t="shared" si="66"/>
        <v>21.808747487309077</v>
      </c>
      <c r="AP64" s="24">
        <f t="shared" si="66"/>
        <v>21.808898991921804</v>
      </c>
      <c r="AQ64" s="24">
        <f t="shared" si="66"/>
        <v>21.808382613032055</v>
      </c>
      <c r="AR64" s="24">
        <f t="shared" si="66"/>
        <v>21.810142405315059</v>
      </c>
      <c r="AS64" s="24">
        <f t="shared" si="66"/>
        <v>21.804142764214642</v>
      </c>
      <c r="AT64" s="24">
        <f t="shared" si="66"/>
        <v>21.824570706297273</v>
      </c>
      <c r="AU64" s="24">
        <f t="shared" si="62"/>
        <v>21.754673228836381</v>
      </c>
      <c r="AV64"/>
      <c r="AW64">
        <v>500</v>
      </c>
      <c r="AX64">
        <f t="shared" si="1"/>
        <v>1.4919225151787778E-3</v>
      </c>
      <c r="AY64">
        <f t="shared" si="2"/>
        <v>2.4148794312500377E-2</v>
      </c>
      <c r="AZ64">
        <f t="shared" si="3"/>
        <v>-2.26568717973216E-2</v>
      </c>
      <c r="BA64">
        <f t="shared" si="4"/>
        <v>0.70687620385225869</v>
      </c>
      <c r="BB64">
        <f t="shared" si="5"/>
        <v>-0.93679307950558965</v>
      </c>
      <c r="BC64">
        <f t="shared" si="6"/>
        <v>2.954085885115878</v>
      </c>
      <c r="BD64">
        <f t="shared" si="7"/>
        <v>10.635012173653369</v>
      </c>
      <c r="BE64">
        <f t="shared" si="39"/>
        <v>21.736713253207729</v>
      </c>
      <c r="BF64">
        <f t="shared" si="39"/>
        <v>21.736657645334692</v>
      </c>
      <c r="BG64">
        <f t="shared" si="39"/>
        <v>21.736850226006357</v>
      </c>
      <c r="BH64">
        <f t="shared" si="39"/>
        <v>21.736183241235906</v>
      </c>
      <c r="BI64">
        <f t="shared" si="39"/>
        <v>21.738492786862032</v>
      </c>
      <c r="BJ64">
        <f t="shared" si="39"/>
        <v>21.730489639160989</v>
      </c>
      <c r="BK64">
        <f t="shared" si="39"/>
        <v>21.758153306803738</v>
      </c>
      <c r="BL64">
        <f t="shared" si="9"/>
        <v>21.661601979792962</v>
      </c>
      <c r="BM64"/>
      <c r="BN64"/>
      <c r="BO64"/>
      <c r="BP64"/>
      <c r="BQ64"/>
      <c r="BR64"/>
      <c r="BS64"/>
    </row>
    <row r="65" spans="1:71" s="24" customFormat="1">
      <c r="A65" s="133" t="s">
        <v>430</v>
      </c>
      <c r="B65" s="134" t="s">
        <v>83</v>
      </c>
      <c r="C65" s="133">
        <v>53352.514800000004</v>
      </c>
      <c r="D65" s="133">
        <v>4.0000000000000002E-4</v>
      </c>
      <c r="E65" s="97">
        <f t="shared" si="44"/>
        <v>804.01050874106488</v>
      </c>
      <c r="F65" s="24">
        <f t="shared" si="65"/>
        <v>804</v>
      </c>
      <c r="G65" s="24">
        <f t="shared" si="45"/>
        <v>3.8499080037581734E-3</v>
      </c>
      <c r="K65" s="24">
        <f t="shared" si="63"/>
        <v>3.8499080037581734E-3</v>
      </c>
      <c r="P65" s="26">
        <f t="shared" si="46"/>
        <v>2.5280411263182909E-2</v>
      </c>
      <c r="Q65" s="27">
        <f t="shared" si="47"/>
        <v>38334.014800000004</v>
      </c>
      <c r="R65" s="24">
        <f t="shared" si="48"/>
        <v>4.5926646995221419E-4</v>
      </c>
      <c r="S65" s="171">
        <v>1</v>
      </c>
      <c r="T65" s="24">
        <f t="shared" si="64"/>
        <v>4.5926646995221419E-4</v>
      </c>
      <c r="U65" s="78"/>
      <c r="Y65" s="24">
        <f t="shared" si="42"/>
        <v>2.5995295156882911E-2</v>
      </c>
      <c r="Z65">
        <f t="shared" si="49"/>
        <v>804</v>
      </c>
      <c r="AA65" s="24">
        <f t="shared" si="50"/>
        <v>3.1350241100581711E-3</v>
      </c>
      <c r="AB65" s="24">
        <f t="shared" si="51"/>
        <v>2.5995295156882911E-2</v>
      </c>
      <c r="AC65" s="24">
        <f t="shared" si="52"/>
        <v>-2.1430503259424735E-2</v>
      </c>
      <c r="AD65" s="24">
        <f t="shared" si="53"/>
        <v>7.1488389370000238E-4</v>
      </c>
      <c r="AE65" s="24">
        <f t="shared" si="54"/>
        <v>5.1105898147167626E-7</v>
      </c>
      <c r="AF65">
        <f t="shared" si="55"/>
        <v>-2.1430503259424735E-2</v>
      </c>
      <c r="AG65" s="171">
        <f t="shared" si="33"/>
        <v>5.1105898147167626E-7</v>
      </c>
      <c r="AH65">
        <f t="shared" si="56"/>
        <v>-2.2145387153124738E-2</v>
      </c>
      <c r="AI65">
        <f t="shared" si="57"/>
        <v>0.70432682710701178</v>
      </c>
      <c r="AJ65">
        <f t="shared" si="58"/>
        <v>-0.91679559892921347</v>
      </c>
      <c r="AK65">
        <f t="shared" si="59"/>
        <v>3.9900840231088426E-2</v>
      </c>
      <c r="AL65">
        <f t="shared" si="60"/>
        <v>3.0074538762124265</v>
      </c>
      <c r="AM65">
        <f t="shared" si="61"/>
        <v>14.887568462591579</v>
      </c>
      <c r="AN65" s="24">
        <f t="shared" si="66"/>
        <v>21.808910482207683</v>
      </c>
      <c r="AO65" s="24">
        <f t="shared" si="66"/>
        <v>21.808866051809765</v>
      </c>
      <c r="AP65" s="24">
        <f t="shared" si="66"/>
        <v>21.809017477206151</v>
      </c>
      <c r="AQ65" s="24">
        <f t="shared" si="66"/>
        <v>21.808501379608156</v>
      </c>
      <c r="AR65" s="24">
        <f t="shared" si="66"/>
        <v>21.810260175018769</v>
      </c>
      <c r="AS65" s="24">
        <f t="shared" si="66"/>
        <v>21.804264065907571</v>
      </c>
      <c r="AT65" s="24">
        <f t="shared" si="66"/>
        <v>21.824679562026809</v>
      </c>
      <c r="AU65" s="24">
        <f t="shared" si="62"/>
        <v>21.75482655873596</v>
      </c>
      <c r="AV65"/>
      <c r="AW65">
        <v>750</v>
      </c>
      <c r="AX65">
        <f t="shared" si="1"/>
        <v>2.8331305318918844E-3</v>
      </c>
      <c r="AY65">
        <f t="shared" si="2"/>
        <v>2.5077744872032768E-2</v>
      </c>
      <c r="AZ65">
        <f t="shared" si="3"/>
        <v>-2.2244614340140884E-2</v>
      </c>
      <c r="BA65">
        <f t="shared" si="4"/>
        <v>0.70471719897573215</v>
      </c>
      <c r="BB65">
        <f t="shared" si="5"/>
        <v>-0.9205295575747291</v>
      </c>
      <c r="BC65">
        <f t="shared" si="6"/>
        <v>2.9980012420394546</v>
      </c>
      <c r="BD65">
        <f t="shared" si="7"/>
        <v>13.904469504057657</v>
      </c>
      <c r="BE65">
        <f t="shared" si="39"/>
        <v>21.796104428036603</v>
      </c>
      <c r="BF65">
        <f t="shared" si="39"/>
        <v>21.796057662169087</v>
      </c>
      <c r="BG65">
        <f t="shared" si="39"/>
        <v>21.79621743721798</v>
      </c>
      <c r="BH65">
        <f t="shared" si="39"/>
        <v>21.795671546766926</v>
      </c>
      <c r="BI65">
        <f t="shared" si="39"/>
        <v>21.797536403882749</v>
      </c>
      <c r="BJ65">
        <f t="shared" si="39"/>
        <v>21.79116286919734</v>
      </c>
      <c r="BK65">
        <f t="shared" si="39"/>
        <v>21.812913435040016</v>
      </c>
      <c r="BL65">
        <f t="shared" si="9"/>
        <v>21.738266929581609</v>
      </c>
      <c r="BM65"/>
      <c r="BN65"/>
      <c r="BO65"/>
      <c r="BP65"/>
      <c r="BQ65"/>
      <c r="BR65"/>
      <c r="BS65"/>
    </row>
    <row r="66" spans="1:71" s="24" customFormat="1">
      <c r="A66" s="133" t="s">
        <v>430</v>
      </c>
      <c r="B66" s="134" t="s">
        <v>83</v>
      </c>
      <c r="C66" s="133">
        <v>53353.248000000138</v>
      </c>
      <c r="D66" s="133">
        <v>8.0000000000000004E-4</v>
      </c>
      <c r="E66" s="97">
        <f t="shared" si="44"/>
        <v>806.01185758831662</v>
      </c>
      <c r="F66" s="24">
        <f t="shared" si="65"/>
        <v>806</v>
      </c>
      <c r="G66" s="24">
        <f t="shared" si="45"/>
        <v>4.3440621375339106E-3</v>
      </c>
      <c r="K66" s="24">
        <f t="shared" si="63"/>
        <v>4.3440621375339106E-3</v>
      </c>
      <c r="P66" s="26">
        <f t="shared" si="46"/>
        <v>2.5287931160215799E-2</v>
      </c>
      <c r="Q66" s="27">
        <f t="shared" si="47"/>
        <v>38334.748000000138</v>
      </c>
      <c r="R66" s="24">
        <f t="shared" si="48"/>
        <v>4.38645649639254E-4</v>
      </c>
      <c r="S66" s="171">
        <v>1</v>
      </c>
      <c r="T66" s="24">
        <f t="shared" si="64"/>
        <v>4.38645649639254E-4</v>
      </c>
      <c r="U66" s="78"/>
      <c r="Y66" s="24">
        <f t="shared" si="42"/>
        <v>2.6485705432126919E-2</v>
      </c>
      <c r="Z66">
        <f t="shared" si="49"/>
        <v>806</v>
      </c>
      <c r="AA66" s="24">
        <f t="shared" si="50"/>
        <v>3.1462878656227898E-3</v>
      </c>
      <c r="AB66" s="24">
        <f t="shared" si="51"/>
        <v>2.6485705432126919E-2</v>
      </c>
      <c r="AC66" s="24">
        <f t="shared" si="52"/>
        <v>-2.0943869022681888E-2</v>
      </c>
      <c r="AD66" s="24">
        <f t="shared" si="53"/>
        <v>1.1977742719111208E-3</v>
      </c>
      <c r="AE66" s="24">
        <f t="shared" si="54"/>
        <v>1.4346632064522154E-6</v>
      </c>
      <c r="AF66">
        <f t="shared" si="55"/>
        <v>-2.0943869022681888E-2</v>
      </c>
      <c r="AG66" s="171">
        <f t="shared" si="33"/>
        <v>1.4346632064522154E-6</v>
      </c>
      <c r="AH66">
        <f t="shared" si="56"/>
        <v>-2.2141643294593009E-2</v>
      </c>
      <c r="AI66">
        <f t="shared" si="57"/>
        <v>0.70431288396778891</v>
      </c>
      <c r="AJ66">
        <f t="shared" si="58"/>
        <v>-0.91665580852790018</v>
      </c>
      <c r="AK66">
        <f t="shared" si="59"/>
        <v>3.9797382229331518E-2</v>
      </c>
      <c r="AL66">
        <f t="shared" si="60"/>
        <v>3.0078037745828072</v>
      </c>
      <c r="AM66">
        <f t="shared" si="61"/>
        <v>14.926620810668824</v>
      </c>
      <c r="AN66" s="24">
        <f t="shared" si="66"/>
        <v>21.809384645220678</v>
      </c>
      <c r="AO66" s="24">
        <f t="shared" si="66"/>
        <v>21.809340304030368</v>
      </c>
      <c r="AP66" s="24">
        <f t="shared" si="66"/>
        <v>21.809491412211376</v>
      </c>
      <c r="AQ66" s="24">
        <f t="shared" si="66"/>
        <v>21.808976440777094</v>
      </c>
      <c r="AR66" s="24">
        <f t="shared" si="66"/>
        <v>21.810731245982815</v>
      </c>
      <c r="AS66" s="24">
        <f t="shared" si="66"/>
        <v>21.804749271654188</v>
      </c>
      <c r="AT66" s="24">
        <f t="shared" si="66"/>
        <v>21.825114968532922</v>
      </c>
      <c r="AU66" s="24">
        <f t="shared" si="62"/>
        <v>21.755439878334268</v>
      </c>
      <c r="AV66"/>
      <c r="AW66">
        <v>1000</v>
      </c>
      <c r="AX66">
        <f t="shared" ref="AX66:AX84" si="67">AB$3+AB$4*AW66+AB$5*AW66^2+AZ66</f>
        <v>4.2666982336254378E-3</v>
      </c>
      <c r="AY66">
        <f t="shared" ref="AY66:AY84" si="68">AB$3+AB$4*AW66+AB$5*AW66^2</f>
        <v>2.6022024000424377E-2</v>
      </c>
      <c r="AZ66">
        <f t="shared" ref="AZ66:AZ84" si="69">$AB$6*($AB$11/BA66*BB66+$AB$12)</f>
        <v>-2.1755325766798939E-2</v>
      </c>
      <c r="BA66">
        <f t="shared" ref="BA66:BA84" si="70">1+$AB$7*COS(BC66)</f>
        <v>0.7031344993386115</v>
      </c>
      <c r="BB66">
        <f t="shared" ref="BB66:BB124" si="71">SIN(BC66+RADIANS($AB$9))</f>
        <v>-0.90259136903409354</v>
      </c>
      <c r="BC66">
        <f t="shared" ref="BC66:BC124" si="72">2*ATAN(BD66)</f>
        <v>3.0416835695855147</v>
      </c>
      <c r="BD66">
        <f t="shared" ref="BD66:BD124" si="73">SQRT((1+$AB$7)/(1-$AB$7))*TAN(BE66/2)</f>
        <v>20.00154546075667</v>
      </c>
      <c r="BE66">
        <f t="shared" si="39"/>
        <v>21.855337434657358</v>
      </c>
      <c r="BF66">
        <f t="shared" si="39"/>
        <v>21.855302597052408</v>
      </c>
      <c r="BG66">
        <f t="shared" si="39"/>
        <v>21.855420448133504</v>
      </c>
      <c r="BH66">
        <f t="shared" si="39"/>
        <v>21.855021765617405</v>
      </c>
      <c r="BI66">
        <f t="shared" si="39"/>
        <v>21.856370395185408</v>
      </c>
      <c r="BJ66">
        <f t="shared" si="39"/>
        <v>21.851807355904086</v>
      </c>
      <c r="BK66">
        <f t="shared" si="39"/>
        <v>21.867235042203774</v>
      </c>
      <c r="BL66">
        <f t="shared" ref="BL66:BL84" si="74">RADIANS($AB$9)+$AB$18*(AW66-AB$15)</f>
        <v>21.81493187937026</v>
      </c>
      <c r="BM66"/>
      <c r="BN66"/>
      <c r="BO66"/>
      <c r="BP66"/>
      <c r="BQ66"/>
      <c r="BR66"/>
      <c r="BS66"/>
    </row>
    <row r="67" spans="1:71" s="24" customFormat="1">
      <c r="A67" s="133" t="s">
        <v>430</v>
      </c>
      <c r="B67" s="134" t="s">
        <v>146</v>
      </c>
      <c r="C67" s="133">
        <v>53353.430099999998</v>
      </c>
      <c r="D67" s="133">
        <v>5.9999999999999995E-4</v>
      </c>
      <c r="E67" s="97">
        <f t="shared" si="44"/>
        <v>806.50891926962856</v>
      </c>
      <c r="F67" s="24">
        <f t="shared" si="65"/>
        <v>806.5</v>
      </c>
      <c r="G67" s="24">
        <f t="shared" si="45"/>
        <v>3.2676004993845709E-3</v>
      </c>
      <c r="K67" s="24">
        <f t="shared" si="63"/>
        <v>3.2676004993845709E-3</v>
      </c>
      <c r="P67" s="26">
        <f t="shared" si="46"/>
        <v>2.5289811287759707E-2</v>
      </c>
      <c r="Q67" s="27">
        <f t="shared" si="47"/>
        <v>38334.930099999998</v>
      </c>
      <c r="R67" s="24">
        <f t="shared" si="48"/>
        <v>4.8497776800762623E-4</v>
      </c>
      <c r="S67" s="171">
        <v>1</v>
      </c>
      <c r="T67" s="24">
        <f t="shared" si="64"/>
        <v>4.8497776800762623E-4</v>
      </c>
      <c r="U67" s="78"/>
      <c r="Y67" s="24">
        <f t="shared" si="42"/>
        <v>2.5408307063125808E-2</v>
      </c>
      <c r="Z67">
        <f t="shared" si="49"/>
        <v>806.5</v>
      </c>
      <c r="AA67" s="24">
        <f t="shared" si="50"/>
        <v>3.14910472401847E-3</v>
      </c>
      <c r="AB67" s="24">
        <f t="shared" si="51"/>
        <v>2.5408307063125808E-2</v>
      </c>
      <c r="AC67" s="24">
        <f t="shared" si="52"/>
        <v>-2.2022210788375136E-2</v>
      </c>
      <c r="AD67" s="24">
        <f t="shared" si="53"/>
        <v>1.184957753661009E-4</v>
      </c>
      <c r="AE67" s="24">
        <f t="shared" si="54"/>
        <v>1.4041248779613444E-8</v>
      </c>
      <c r="AF67">
        <f t="shared" si="55"/>
        <v>-2.2022210788375136E-2</v>
      </c>
      <c r="AG67" s="171">
        <f t="shared" si="33"/>
        <v>1.4041248779613444E-8</v>
      </c>
      <c r="AH67">
        <f t="shared" si="56"/>
        <v>-2.2140706563741237E-2</v>
      </c>
      <c r="AI67">
        <f t="shared" si="57"/>
        <v>0.70430940392552444</v>
      </c>
      <c r="AJ67">
        <f t="shared" si="58"/>
        <v>-0.9166208442587358</v>
      </c>
      <c r="AK67">
        <f t="shared" si="59"/>
        <v>3.9771517608398053E-2</v>
      </c>
      <c r="AL67">
        <f t="shared" si="60"/>
        <v>3.0078912470065644</v>
      </c>
      <c r="AM67">
        <f t="shared" si="61"/>
        <v>14.936415544558146</v>
      </c>
      <c r="AN67" s="24">
        <f t="shared" si="66"/>
        <v>21.809503184500546</v>
      </c>
      <c r="AO67" s="24">
        <f t="shared" si="66"/>
        <v>21.809458865641894</v>
      </c>
      <c r="AP67" s="24">
        <f t="shared" si="66"/>
        <v>21.809609894431638</v>
      </c>
      <c r="AQ67" s="24">
        <f t="shared" si="66"/>
        <v>21.809095204787209</v>
      </c>
      <c r="AR67" s="24">
        <f t="shared" si="66"/>
        <v>21.810849011763612</v>
      </c>
      <c r="AS67" s="24">
        <f t="shared" si="66"/>
        <v>21.804870572835064</v>
      </c>
      <c r="AT67" s="24">
        <f t="shared" si="66"/>
        <v>21.825223816061673</v>
      </c>
      <c r="AU67" s="24">
        <f t="shared" si="62"/>
        <v>21.755593208233847</v>
      </c>
      <c r="AV67"/>
      <c r="AW67">
        <v>1250</v>
      </c>
      <c r="AX67">
        <f t="shared" si="67"/>
        <v>5.7907837801076736E-3</v>
      </c>
      <c r="AY67">
        <f t="shared" si="68"/>
        <v>2.6981631697675191E-2</v>
      </c>
      <c r="AZ67">
        <f t="shared" si="69"/>
        <v>-2.1190847917567517E-2</v>
      </c>
      <c r="BA67">
        <f t="shared" si="70"/>
        <v>0.70212088196291855</v>
      </c>
      <c r="BB67">
        <f t="shared" si="71"/>
        <v>-0.88300693573270728</v>
      </c>
      <c r="BC67">
        <f t="shared" si="72"/>
        <v>3.0852045161416872</v>
      </c>
      <c r="BD67">
        <f t="shared" si="73"/>
        <v>35.45905442872963</v>
      </c>
      <c r="BE67">
        <f t="shared" si="39"/>
        <v>21.914460623382755</v>
      </c>
      <c r="BF67">
        <f t="shared" si="39"/>
        <v>21.91444008637669</v>
      </c>
      <c r="BG67">
        <f t="shared" si="39"/>
        <v>21.914509123724525</v>
      </c>
      <c r="BH67">
        <f t="shared" si="39"/>
        <v>21.91427704582301</v>
      </c>
      <c r="BI67">
        <f t="shared" si="39"/>
        <v>21.915057189067969</v>
      </c>
      <c r="BJ67">
        <f t="shared" si="39"/>
        <v>21.912434505621988</v>
      </c>
      <c r="BK67">
        <f t="shared" si="39"/>
        <v>21.921249387307224</v>
      </c>
      <c r="BL67">
        <f t="shared" si="74"/>
        <v>21.89159682915891</v>
      </c>
      <c r="BM67"/>
      <c r="BN67"/>
      <c r="BO67"/>
      <c r="BP67"/>
      <c r="BQ67"/>
      <c r="BR67"/>
      <c r="BS67"/>
    </row>
    <row r="68" spans="1:71" s="24" customFormat="1">
      <c r="A68" s="133" t="s">
        <v>430</v>
      </c>
      <c r="B68" s="134" t="s">
        <v>83</v>
      </c>
      <c r="C68" s="133">
        <v>53353.614800000098</v>
      </c>
      <c r="D68" s="133">
        <v>4.0000000000000002E-4</v>
      </c>
      <c r="E68" s="97">
        <f t="shared" si="44"/>
        <v>807.01307793332194</v>
      </c>
      <c r="F68" s="24">
        <f t="shared" si="65"/>
        <v>807</v>
      </c>
      <c r="G68" s="24">
        <f t="shared" si="45"/>
        <v>4.7911391011439264E-3</v>
      </c>
      <c r="K68" s="24">
        <f t="shared" si="63"/>
        <v>4.7911391011439264E-3</v>
      </c>
      <c r="P68" s="26">
        <f t="shared" si="46"/>
        <v>2.5291691476617896E-2</v>
      </c>
      <c r="Q68" s="27">
        <f t="shared" si="47"/>
        <v>38335.114800000098</v>
      </c>
      <c r="R68" s="24">
        <f t="shared" si="48"/>
        <v>4.202726476995514E-4</v>
      </c>
      <c r="S68" s="171">
        <v>1</v>
      </c>
      <c r="T68" s="24">
        <f t="shared" si="64"/>
        <v>4.202726476995514E-4</v>
      </c>
      <c r="U68" s="78"/>
      <c r="Y68" s="24">
        <f t="shared" si="42"/>
        <v>2.693090862757537E-2</v>
      </c>
      <c r="Z68">
        <f t="shared" si="49"/>
        <v>807</v>
      </c>
      <c r="AA68" s="24">
        <f t="shared" si="50"/>
        <v>3.1519219501864523E-3</v>
      </c>
      <c r="AB68" s="24">
        <f t="shared" si="51"/>
        <v>2.693090862757537E-2</v>
      </c>
      <c r="AC68" s="24">
        <f t="shared" si="52"/>
        <v>-2.050055237547397E-2</v>
      </c>
      <c r="AD68" s="24">
        <f t="shared" si="53"/>
        <v>1.6392171509574741E-3</v>
      </c>
      <c r="AE68" s="24">
        <f t="shared" si="54"/>
        <v>2.6870328679931383E-6</v>
      </c>
      <c r="AF68">
        <f t="shared" si="55"/>
        <v>-2.050055237547397E-2</v>
      </c>
      <c r="AG68" s="171">
        <f t="shared" si="33"/>
        <v>2.6870328679931383E-6</v>
      </c>
      <c r="AH68">
        <f t="shared" si="56"/>
        <v>-2.2139769526431444E-2</v>
      </c>
      <c r="AI68">
        <f t="shared" si="57"/>
        <v>0.70430592618014942</v>
      </c>
      <c r="AJ68">
        <f t="shared" si="58"/>
        <v>-0.91658587332253028</v>
      </c>
      <c r="AK68">
        <f t="shared" si="59"/>
        <v>3.9745652939341437E-2</v>
      </c>
      <c r="AL68">
        <f t="shared" si="60"/>
        <v>3.0079787185639342</v>
      </c>
      <c r="AM68">
        <f t="shared" si="61"/>
        <v>14.94622298666814</v>
      </c>
      <c r="AN68" s="24">
        <f t="shared" si="66"/>
        <v>21.809621723191832</v>
      </c>
      <c r="AO68" s="24">
        <f t="shared" si="66"/>
        <v>21.809577426676736</v>
      </c>
      <c r="AP68" s="24">
        <f t="shared" si="66"/>
        <v>21.80972837604028</v>
      </c>
      <c r="AQ68" s="24">
        <f t="shared" si="66"/>
        <v>21.809213968285167</v>
      </c>
      <c r="AR68" s="24">
        <f t="shared" si="66"/>
        <v>21.810966776761319</v>
      </c>
      <c r="AS68" s="24">
        <f t="shared" si="66"/>
        <v>21.804991873913821</v>
      </c>
      <c r="AT68" s="24">
        <f t="shared" si="66"/>
        <v>21.825332661953404</v>
      </c>
      <c r="AU68" s="24">
        <f t="shared" si="62"/>
        <v>21.755746538133423</v>
      </c>
      <c r="AV68"/>
      <c r="AW68">
        <v>1500</v>
      </c>
      <c r="AX68">
        <f t="shared" si="67"/>
        <v>7.4035435582485917E-3</v>
      </c>
      <c r="AY68">
        <f t="shared" si="68"/>
        <v>2.7956567963785223E-2</v>
      </c>
      <c r="AZ68">
        <f t="shared" si="69"/>
        <v>-2.0553024405536632E-2</v>
      </c>
      <c r="BA68">
        <f t="shared" si="70"/>
        <v>0.70167173010798356</v>
      </c>
      <c r="BB68">
        <f t="shared" si="71"/>
        <v>-0.86179635427610968</v>
      </c>
      <c r="BC68">
        <f t="shared" si="72"/>
        <v>3.1286346527748039</v>
      </c>
      <c r="BD68">
        <f t="shared" si="73"/>
        <v>154.34263691695443</v>
      </c>
      <c r="BE68">
        <f t="shared" si="39"/>
        <v>21.973521914495333</v>
      </c>
      <c r="BF68">
        <f t="shared" si="39"/>
        <v>21.973517103380747</v>
      </c>
      <c r="BG68">
        <f t="shared" si="39"/>
        <v>21.973533231446112</v>
      </c>
      <c r="BH68">
        <f t="shared" si="39"/>
        <v>21.973479166099121</v>
      </c>
      <c r="BI68">
        <f t="shared" si="39"/>
        <v>21.97366040658947</v>
      </c>
      <c r="BJ68">
        <f t="shared" si="39"/>
        <v>21.97305284108814</v>
      </c>
      <c r="BK68">
        <f t="shared" si="39"/>
        <v>21.975089534415439</v>
      </c>
      <c r="BL68">
        <f t="shared" si="74"/>
        <v>21.968261778947561</v>
      </c>
      <c r="BM68"/>
      <c r="BN68"/>
      <c r="BO68"/>
      <c r="BP68"/>
      <c r="BQ68"/>
      <c r="BR68"/>
      <c r="BS68"/>
    </row>
    <row r="69" spans="1:71" s="24" customFormat="1">
      <c r="A69" s="86" t="s">
        <v>148</v>
      </c>
      <c r="B69" s="98" t="s">
        <v>146</v>
      </c>
      <c r="C69" s="99">
        <v>53355.263200000001</v>
      </c>
      <c r="D69" s="99">
        <v>1E-4</v>
      </c>
      <c r="E69" s="24">
        <f t="shared" si="44"/>
        <v>811.512564347693</v>
      </c>
      <c r="F69" s="24">
        <f t="shared" si="65"/>
        <v>811.5</v>
      </c>
      <c r="G69" s="24">
        <f t="shared" si="45"/>
        <v>4.6029855002416298E-3</v>
      </c>
      <c r="K69" s="24">
        <f t="shared" si="63"/>
        <v>4.6029855002416298E-3</v>
      </c>
      <c r="P69" s="26">
        <f t="shared" si="46"/>
        <v>2.5308615935483961E-2</v>
      </c>
      <c r="Q69" s="27">
        <f t="shared" si="47"/>
        <v>38336.763200000001</v>
      </c>
      <c r="R69" s="24">
        <f t="shared" si="48"/>
        <v>4.2872313172083351E-4</v>
      </c>
      <c r="S69" s="171">
        <v>1</v>
      </c>
      <c r="T69" s="24">
        <f t="shared" si="64"/>
        <v>4.2872313172083351E-4</v>
      </c>
      <c r="U69" s="78"/>
      <c r="Y69" s="24">
        <f t="shared" si="42"/>
        <v>2.6734307902702866E-2</v>
      </c>
      <c r="Z69">
        <f t="shared" si="49"/>
        <v>811.5</v>
      </c>
      <c r="AA69" s="24">
        <f t="shared" si="50"/>
        <v>3.1772935330227244E-3</v>
      </c>
      <c r="AB69" s="24">
        <f t="shared" si="51"/>
        <v>2.6734307902702866E-2</v>
      </c>
      <c r="AC69" s="24">
        <f t="shared" si="52"/>
        <v>-2.0705630435242331E-2</v>
      </c>
      <c r="AD69" s="24">
        <f t="shared" si="53"/>
        <v>1.4256919672189054E-3</v>
      </c>
      <c r="AE69" s="24">
        <f t="shared" si="54"/>
        <v>2.0325975853925124E-6</v>
      </c>
      <c r="AF69">
        <f t="shared" si="55"/>
        <v>-2.0705630435242331E-2</v>
      </c>
      <c r="AG69" s="171">
        <f t="shared" si="33"/>
        <v>2.0325975853925124E-6</v>
      </c>
      <c r="AH69">
        <f t="shared" si="56"/>
        <v>-2.2131322402461236E-2</v>
      </c>
      <c r="AI69">
        <f t="shared" si="57"/>
        <v>0.70427472982133632</v>
      </c>
      <c r="AJ69">
        <f t="shared" si="58"/>
        <v>-0.91627083492026729</v>
      </c>
      <c r="AK69">
        <f t="shared" si="59"/>
        <v>3.9512868758294267E-2</v>
      </c>
      <c r="AL69">
        <f t="shared" si="60"/>
        <v>3.008765923687974</v>
      </c>
      <c r="AM69">
        <f t="shared" si="61"/>
        <v>15.035065957245358</v>
      </c>
      <c r="AN69" s="24">
        <f t="shared" si="66"/>
        <v>21.810688544991429</v>
      </c>
      <c r="AO69" s="24">
        <f t="shared" si="66"/>
        <v>21.810644450102661</v>
      </c>
      <c r="AP69" s="24">
        <f t="shared" si="66"/>
        <v>21.810794683061062</v>
      </c>
      <c r="AQ69" s="24">
        <f t="shared" si="66"/>
        <v>21.810282816777484</v>
      </c>
      <c r="AR69" s="24">
        <f t="shared" si="66"/>
        <v>21.812026626583471</v>
      </c>
      <c r="AS69" s="24">
        <f t="shared" si="66"/>
        <v>21.806083579043552</v>
      </c>
      <c r="AT69" s="24">
        <f t="shared" si="66"/>
        <v>21.826312201485671</v>
      </c>
      <c r="AU69" s="24">
        <f t="shared" si="62"/>
        <v>21.757126507229618</v>
      </c>
      <c r="AV69"/>
      <c r="AW69">
        <v>1750</v>
      </c>
      <c r="AX69">
        <f t="shared" si="67"/>
        <v>9.1031256673742289E-3</v>
      </c>
      <c r="AY69">
        <f t="shared" si="68"/>
        <v>2.8946832798754468E-2</v>
      </c>
      <c r="AZ69">
        <f t="shared" si="69"/>
        <v>-1.9843707131380239E-2</v>
      </c>
      <c r="BA69">
        <f t="shared" si="70"/>
        <v>0.70178500028846558</v>
      </c>
      <c r="BB69">
        <f t="shared" si="71"/>
        <v>-0.83897186906935295</v>
      </c>
      <c r="BC69">
        <f t="shared" si="72"/>
        <v>-3.1111413582215719</v>
      </c>
      <c r="BD69">
        <f t="shared" si="73"/>
        <v>-65.673575673244855</v>
      </c>
      <c r="BE69">
        <f t="shared" si="39"/>
        <v>22.032568989895744</v>
      </c>
      <c r="BF69">
        <f t="shared" si="39"/>
        <v>22.032580241299872</v>
      </c>
      <c r="BG69">
        <f t="shared" si="39"/>
        <v>22.032542497261023</v>
      </c>
      <c r="BH69">
        <f t="shared" si="39"/>
        <v>22.032669113910636</v>
      </c>
      <c r="BI69">
        <f t="shared" si="39"/>
        <v>22.032244366649724</v>
      </c>
      <c r="BJ69">
        <f t="shared" si="39"/>
        <v>22.033669250356414</v>
      </c>
      <c r="BK69">
        <f t="shared" si="39"/>
        <v>22.028889570943356</v>
      </c>
      <c r="BL69">
        <f t="shared" si="74"/>
        <v>22.044926728736208</v>
      </c>
      <c r="BM69"/>
      <c r="BN69"/>
      <c r="BO69"/>
      <c r="BP69"/>
      <c r="BQ69"/>
      <c r="BR69"/>
      <c r="BS69"/>
    </row>
    <row r="70" spans="1:71" s="24" customFormat="1">
      <c r="A70" s="133" t="s">
        <v>430</v>
      </c>
      <c r="B70" s="134" t="s">
        <v>83</v>
      </c>
      <c r="C70" s="133">
        <v>53375.227400000207</v>
      </c>
      <c r="D70" s="133">
        <v>6.9999999999999999E-4</v>
      </c>
      <c r="E70" s="97">
        <f t="shared" si="44"/>
        <v>866.00701149642202</v>
      </c>
      <c r="F70" s="24">
        <f t="shared" si="65"/>
        <v>866</v>
      </c>
      <c r="G70" s="24">
        <f t="shared" si="45"/>
        <v>2.5686822118586861E-3</v>
      </c>
      <c r="K70" s="24">
        <f t="shared" si="63"/>
        <v>2.5686822118586861E-3</v>
      </c>
      <c r="P70" s="26">
        <f t="shared" si="46"/>
        <v>2.5513984249411693E-2</v>
      </c>
      <c r="Q70" s="27">
        <f t="shared" si="47"/>
        <v>38356.727400000207</v>
      </c>
      <c r="R70" s="24">
        <f t="shared" si="48"/>
        <v>5.2648688559453418E-4</v>
      </c>
      <c r="S70" s="171">
        <v>1</v>
      </c>
      <c r="T70" s="24">
        <f t="shared" si="64"/>
        <v>5.2648688559453418E-4</v>
      </c>
      <c r="U70" s="78"/>
      <c r="Y70" s="24">
        <f t="shared" si="42"/>
        <v>2.4595733831169805E-2</v>
      </c>
      <c r="Z70">
        <f t="shared" si="49"/>
        <v>866</v>
      </c>
      <c r="AA70" s="24">
        <f t="shared" si="50"/>
        <v>3.486932630100574E-3</v>
      </c>
      <c r="AB70" s="24">
        <f t="shared" si="51"/>
        <v>2.4595733831169805E-2</v>
      </c>
      <c r="AC70" s="24">
        <f t="shared" si="52"/>
        <v>-2.2945302037553007E-2</v>
      </c>
      <c r="AD70" s="24">
        <f t="shared" si="53"/>
        <v>-9.1825041824188797E-4</v>
      </c>
      <c r="AE70" s="24">
        <f t="shared" si="54"/>
        <v>8.4318383060140221E-7</v>
      </c>
      <c r="AF70">
        <f t="shared" si="55"/>
        <v>-2.2945302037553007E-2</v>
      </c>
      <c r="AG70" s="171">
        <f t="shared" si="33"/>
        <v>8.4318383060140221E-7</v>
      </c>
      <c r="AH70">
        <f t="shared" si="56"/>
        <v>-2.2027051619311119E-2</v>
      </c>
      <c r="AI70">
        <f t="shared" si="57"/>
        <v>0.70391166120421467</v>
      </c>
      <c r="AJ70">
        <f t="shared" si="58"/>
        <v>-0.91241256141148419</v>
      </c>
      <c r="AK70">
        <f t="shared" si="59"/>
        <v>3.6693294331607958E-2</v>
      </c>
      <c r="AL70">
        <f t="shared" si="60"/>
        <v>3.0182944409469443</v>
      </c>
      <c r="AM70">
        <f t="shared" si="61"/>
        <v>16.200280388724789</v>
      </c>
      <c r="AN70" s="24">
        <f t="shared" si="66"/>
        <v>21.823605265199092</v>
      </c>
      <c r="AO70" s="24">
        <f t="shared" si="66"/>
        <v>21.823563687239602</v>
      </c>
      <c r="AP70" s="24">
        <f t="shared" si="66"/>
        <v>21.823705023756702</v>
      </c>
      <c r="AQ70" s="24">
        <f t="shared" si="66"/>
        <v>21.823224562845255</v>
      </c>
      <c r="AR70" s="24">
        <f t="shared" si="66"/>
        <v>21.824857688067638</v>
      </c>
      <c r="AS70" s="24">
        <f t="shared" si="66"/>
        <v>21.819304711284715</v>
      </c>
      <c r="AT70" s="24">
        <f t="shared" si="66"/>
        <v>21.838165277682609</v>
      </c>
      <c r="AU70" s="24">
        <f t="shared" si="62"/>
        <v>21.773839466283544</v>
      </c>
      <c r="AV70"/>
      <c r="AW70">
        <v>2000</v>
      </c>
      <c r="AX70">
        <f t="shared" si="67"/>
        <v>1.0887662048779587E-2</v>
      </c>
      <c r="AY70">
        <f t="shared" si="68"/>
        <v>2.995242620258292E-2</v>
      </c>
      <c r="AZ70">
        <f t="shared" si="69"/>
        <v>-1.9064764153803333E-2</v>
      </c>
      <c r="BA70">
        <f t="shared" si="70"/>
        <v>0.70246120771280218</v>
      </c>
      <c r="BB70">
        <f t="shared" si="71"/>
        <v>-0.81453828176382448</v>
      </c>
      <c r="BC70">
        <f t="shared" si="72"/>
        <v>-3.0676830705974707</v>
      </c>
      <c r="BD70">
        <f t="shared" si="73"/>
        <v>-27.047771052424508</v>
      </c>
      <c r="BE70">
        <f t="shared" si="39"/>
        <v>22.091649477159141</v>
      </c>
      <c r="BF70">
        <f t="shared" si="39"/>
        <v>22.091676005439776</v>
      </c>
      <c r="BG70">
        <f t="shared" si="39"/>
        <v>22.09158663900763</v>
      </c>
      <c r="BH70">
        <f t="shared" ref="BH70:BK84" si="75">$BL70+$AB$7*SIN(BI70)</f>
        <v>22.091887692988603</v>
      </c>
      <c r="BI70">
        <f t="shared" si="75"/>
        <v>22.090873551042986</v>
      </c>
      <c r="BJ70">
        <f t="shared" si="75"/>
        <v>22.094290245113633</v>
      </c>
      <c r="BK70">
        <f t="shared" si="75"/>
        <v>22.082783819941003</v>
      </c>
      <c r="BL70">
        <f t="shared" si="74"/>
        <v>22.121591678524858</v>
      </c>
      <c r="BM70"/>
      <c r="BN70"/>
      <c r="BO70"/>
      <c r="BP70"/>
      <c r="BQ70"/>
      <c r="BR70"/>
      <c r="BS70"/>
    </row>
    <row r="71" spans="1:71" s="24" customFormat="1">
      <c r="A71" t="s">
        <v>484</v>
      </c>
      <c r="B71" s="3" t="s">
        <v>146</v>
      </c>
      <c r="C71" s="22">
        <v>53376.144099999998</v>
      </c>
      <c r="D71" s="22">
        <v>4.0000000000000002E-4</v>
      </c>
      <c r="E71" s="97">
        <f t="shared" si="44"/>
        <v>868.50924347613136</v>
      </c>
      <c r="F71" s="97">
        <f t="shared" si="65"/>
        <v>868.5</v>
      </c>
      <c r="G71" s="24">
        <f t="shared" si="45"/>
        <v>3.386374497495126E-3</v>
      </c>
      <c r="K71" s="24">
        <f t="shared" si="63"/>
        <v>3.386374497495126E-3</v>
      </c>
      <c r="P71" s="26">
        <f t="shared" si="46"/>
        <v>2.5523422288839262E-2</v>
      </c>
      <c r="Q71" s="27">
        <f t="shared" si="47"/>
        <v>38357.644099999998</v>
      </c>
      <c r="R71" s="24">
        <f t="shared" si="48"/>
        <v>4.900488849162543E-4</v>
      </c>
      <c r="S71" s="171">
        <v>1</v>
      </c>
      <c r="T71" s="24">
        <f t="shared" si="64"/>
        <v>4.900488849162543E-4</v>
      </c>
      <c r="U71" s="78"/>
      <c r="Y71" s="24">
        <f t="shared" si="42"/>
        <v>2.540855606689536E-2</v>
      </c>
      <c r="Z71">
        <f t="shared" si="49"/>
        <v>868.5</v>
      </c>
      <c r="AA71" s="24">
        <f t="shared" si="50"/>
        <v>3.5012407194390284E-3</v>
      </c>
      <c r="AB71" s="24">
        <f t="shared" si="51"/>
        <v>2.540855606689536E-2</v>
      </c>
      <c r="AC71" s="24">
        <f t="shared" si="52"/>
        <v>-2.2137047791344136E-2</v>
      </c>
      <c r="AD71" s="24">
        <f t="shared" si="53"/>
        <v>-1.1486622194390242E-4</v>
      </c>
      <c r="AE71" s="24">
        <f t="shared" si="54"/>
        <v>1.3194248943665849E-8</v>
      </c>
      <c r="AF71">
        <f t="shared" si="55"/>
        <v>-2.2137047791344136E-2</v>
      </c>
      <c r="AG71" s="171">
        <f t="shared" si="33"/>
        <v>1.3194248943665849E-8</v>
      </c>
      <c r="AH71">
        <f t="shared" si="56"/>
        <v>-2.2022181569400234E-2</v>
      </c>
      <c r="AI71">
        <f t="shared" si="57"/>
        <v>0.70389565981454771</v>
      </c>
      <c r="AJ71">
        <f t="shared" si="58"/>
        <v>-0.91223368203408728</v>
      </c>
      <c r="AK71">
        <f t="shared" si="59"/>
        <v>3.6563943210377703E-2</v>
      </c>
      <c r="AL71">
        <f t="shared" si="60"/>
        <v>3.0187312957874859</v>
      </c>
      <c r="AM71">
        <f t="shared" si="61"/>
        <v>16.258029242836152</v>
      </c>
      <c r="AN71" s="24">
        <f t="shared" ref="AN71:AT80" si="76">$AU71+$AB$7*SIN(AO71)</f>
        <v>21.824197616866812</v>
      </c>
      <c r="AO71" s="24">
        <f t="shared" si="76"/>
        <v>21.824156157623339</v>
      </c>
      <c r="AP71" s="24">
        <f t="shared" si="76"/>
        <v>21.824297076499061</v>
      </c>
      <c r="AQ71" s="24">
        <f t="shared" si="76"/>
        <v>21.823818083301767</v>
      </c>
      <c r="AR71" s="24">
        <f t="shared" si="76"/>
        <v>21.825446057651032</v>
      </c>
      <c r="AS71" s="24">
        <f t="shared" si="76"/>
        <v>21.819911158427786</v>
      </c>
      <c r="AT71" s="24">
        <f t="shared" si="76"/>
        <v>21.838708555401382</v>
      </c>
      <c r="AU71" s="24">
        <f t="shared" si="62"/>
        <v>21.774606115781431</v>
      </c>
      <c r="AV71"/>
      <c r="AW71">
        <v>2250</v>
      </c>
      <c r="AX71">
        <f t="shared" si="67"/>
        <v>1.2755259255974913E-2</v>
      </c>
      <c r="AY71">
        <f t="shared" si="68"/>
        <v>3.0973348175270591E-2</v>
      </c>
      <c r="AZ71">
        <f t="shared" si="69"/>
        <v>-1.8218088919295678E-2</v>
      </c>
      <c r="BA71">
        <f t="shared" si="70"/>
        <v>0.70370342995209567</v>
      </c>
      <c r="BB71">
        <f t="shared" si="71"/>
        <v>-0.7884933060179441</v>
      </c>
      <c r="BC71">
        <f t="shared" si="72"/>
        <v>-3.0241056359286027</v>
      </c>
      <c r="BD71">
        <f t="shared" si="73"/>
        <v>-17.003571774388249</v>
      </c>
      <c r="BE71">
        <f t="shared" ref="BE71:BG84" si="77">$BL71+$AB$7*SIN(BF71)</f>
        <v>22.150811131797035</v>
      </c>
      <c r="BF71">
        <f t="shared" si="77"/>
        <v>22.150851107379228</v>
      </c>
      <c r="BG71">
        <f t="shared" si="77"/>
        <v>22.15071539445686</v>
      </c>
      <c r="BH71">
        <f t="shared" si="75"/>
        <v>22.151176137705892</v>
      </c>
      <c r="BI71">
        <f t="shared" si="75"/>
        <v>22.149612060264108</v>
      </c>
      <c r="BJ71">
        <f t="shared" si="75"/>
        <v>22.15492322108647</v>
      </c>
      <c r="BK71">
        <f t="shared" si="75"/>
        <v>22.136906050994394</v>
      </c>
      <c r="BL71">
        <f t="shared" si="74"/>
        <v>22.198256628313509</v>
      </c>
      <c r="BM71"/>
      <c r="BN71"/>
      <c r="BO71"/>
      <c r="BP71"/>
      <c r="BQ71"/>
      <c r="BR71"/>
      <c r="BS71"/>
    </row>
    <row r="72" spans="1:71" s="24" customFormat="1">
      <c r="A72" t="s">
        <v>484</v>
      </c>
      <c r="B72" s="3" t="s">
        <v>146</v>
      </c>
      <c r="C72" s="22">
        <v>53376.146200000003</v>
      </c>
      <c r="D72" s="22">
        <v>4.0000000000000002E-4</v>
      </c>
      <c r="E72" s="97">
        <f t="shared" si="44"/>
        <v>868.5149756536938</v>
      </c>
      <c r="F72" s="97">
        <f t="shared" si="65"/>
        <v>868.5</v>
      </c>
      <c r="G72" s="24">
        <f t="shared" si="45"/>
        <v>5.4863745026523247E-3</v>
      </c>
      <c r="K72" s="24">
        <f t="shared" si="63"/>
        <v>5.4863745026523247E-3</v>
      </c>
      <c r="P72" s="26">
        <f t="shared" si="46"/>
        <v>2.5523422288839262E-2</v>
      </c>
      <c r="Q72" s="27">
        <f t="shared" si="47"/>
        <v>38357.646200000003</v>
      </c>
      <c r="R72" s="24">
        <f t="shared" si="48"/>
        <v>4.0148328398593883E-4</v>
      </c>
      <c r="S72" s="171">
        <v>1</v>
      </c>
      <c r="T72" s="24">
        <f t="shared" si="64"/>
        <v>4.0148328398593883E-4</v>
      </c>
      <c r="U72" s="78"/>
      <c r="Y72" s="24">
        <f t="shared" si="42"/>
        <v>2.7508556072052558E-2</v>
      </c>
      <c r="Z72">
        <f t="shared" si="49"/>
        <v>868.5</v>
      </c>
      <c r="AA72" s="24">
        <f t="shared" si="50"/>
        <v>3.5012407194390284E-3</v>
      </c>
      <c r="AB72" s="24">
        <f t="shared" si="51"/>
        <v>2.7508556072052558E-2</v>
      </c>
      <c r="AC72" s="24">
        <f t="shared" si="52"/>
        <v>-2.0037047786186937E-2</v>
      </c>
      <c r="AD72" s="24">
        <f t="shared" si="53"/>
        <v>1.9851337832132963E-3</v>
      </c>
      <c r="AE72" s="24">
        <f t="shared" si="54"/>
        <v>3.9407561372547342E-6</v>
      </c>
      <c r="AF72">
        <f t="shared" si="55"/>
        <v>-2.0037047786186937E-2</v>
      </c>
      <c r="AG72" s="171">
        <f t="shared" si="33"/>
        <v>3.9407561372547342E-6</v>
      </c>
      <c r="AH72">
        <f t="shared" si="56"/>
        <v>-2.2022181569400234E-2</v>
      </c>
      <c r="AI72">
        <f t="shared" si="57"/>
        <v>0.70389565981454771</v>
      </c>
      <c r="AJ72">
        <f t="shared" si="58"/>
        <v>-0.91223368203408728</v>
      </c>
      <c r="AK72">
        <f t="shared" si="59"/>
        <v>3.6563943210377703E-2</v>
      </c>
      <c r="AL72">
        <f t="shared" si="60"/>
        <v>3.0187312957874859</v>
      </c>
      <c r="AM72">
        <f t="shared" si="61"/>
        <v>16.258029242836152</v>
      </c>
      <c r="AN72" s="24">
        <f t="shared" si="76"/>
        <v>21.824197616866812</v>
      </c>
      <c r="AO72" s="24">
        <f t="shared" si="76"/>
        <v>21.824156157623339</v>
      </c>
      <c r="AP72" s="24">
        <f t="shared" si="76"/>
        <v>21.824297076499061</v>
      </c>
      <c r="AQ72" s="24">
        <f t="shared" si="76"/>
        <v>21.823818083301767</v>
      </c>
      <c r="AR72" s="24">
        <f t="shared" si="76"/>
        <v>21.825446057651032</v>
      </c>
      <c r="AS72" s="24">
        <f t="shared" si="76"/>
        <v>21.819911158427786</v>
      </c>
      <c r="AT72" s="24">
        <f t="shared" si="76"/>
        <v>21.838708555401382</v>
      </c>
      <c r="AU72" s="24">
        <f t="shared" si="62"/>
        <v>21.774606115781431</v>
      </c>
      <c r="AV72"/>
      <c r="AW72">
        <v>2500</v>
      </c>
      <c r="AX72">
        <f t="shared" si="67"/>
        <v>1.4703987879828587E-2</v>
      </c>
      <c r="AY72">
        <f t="shared" si="68"/>
        <v>3.2009598716817474E-2</v>
      </c>
      <c r="AZ72">
        <f t="shared" si="69"/>
        <v>-1.7305610836988887E-2</v>
      </c>
      <c r="BA72">
        <f t="shared" si="70"/>
        <v>0.70551732888888541</v>
      </c>
      <c r="BB72">
        <f t="shared" si="71"/>
        <v>-0.7608278756105139</v>
      </c>
      <c r="BC72">
        <f t="shared" si="72"/>
        <v>-2.9803381072343984</v>
      </c>
      <c r="BD72">
        <f t="shared" si="73"/>
        <v>-12.375863673962732</v>
      </c>
      <c r="BE72">
        <f t="shared" si="77"/>
        <v>22.210102023706398</v>
      </c>
      <c r="BF72">
        <f t="shared" si="77"/>
        <v>22.21015275421674</v>
      </c>
      <c r="BG72">
        <f t="shared" si="77"/>
        <v>22.209978561787697</v>
      </c>
      <c r="BH72">
        <f t="shared" si="75"/>
        <v>22.210576711388782</v>
      </c>
      <c r="BI72">
        <f t="shared" si="75"/>
        <v>22.208523091016978</v>
      </c>
      <c r="BJ72">
        <f t="shared" si="75"/>
        <v>22.215577713494429</v>
      </c>
      <c r="BK72">
        <f t="shared" si="75"/>
        <v>22.191388694377878</v>
      </c>
      <c r="BL72">
        <f t="shared" si="74"/>
        <v>22.274921578102155</v>
      </c>
      <c r="BM72"/>
      <c r="BN72"/>
      <c r="BO72"/>
      <c r="BP72"/>
      <c r="BQ72"/>
      <c r="BR72"/>
      <c r="BS72"/>
    </row>
    <row r="73" spans="1:71" s="24" customFormat="1">
      <c r="A73" t="s">
        <v>484</v>
      </c>
      <c r="B73" s="3" t="s">
        <v>146</v>
      </c>
      <c r="C73" s="22">
        <v>53376.1463</v>
      </c>
      <c r="D73" s="22">
        <v>5.0000000000000001E-4</v>
      </c>
      <c r="E73" s="97">
        <f t="shared" si="44"/>
        <v>868.51524861452253</v>
      </c>
      <c r="F73" s="97">
        <f t="shared" si="65"/>
        <v>868.5</v>
      </c>
      <c r="G73" s="24">
        <f t="shared" si="45"/>
        <v>5.5863745001261123E-3</v>
      </c>
      <c r="K73" s="24">
        <f t="shared" si="63"/>
        <v>5.5863745001261123E-3</v>
      </c>
      <c r="P73" s="26">
        <f t="shared" si="46"/>
        <v>2.5523422288839262E-2</v>
      </c>
      <c r="Q73" s="27">
        <f t="shared" si="47"/>
        <v>38357.6463</v>
      </c>
      <c r="R73" s="24">
        <f t="shared" si="48"/>
        <v>3.9748587452943188E-4</v>
      </c>
      <c r="S73" s="171">
        <v>1</v>
      </c>
      <c r="T73" s="24">
        <f t="shared" si="64"/>
        <v>3.9748587452943188E-4</v>
      </c>
      <c r="U73" s="78"/>
      <c r="Y73" s="24">
        <f t="shared" si="42"/>
        <v>2.7608556069526346E-2</v>
      </c>
      <c r="Z73">
        <f t="shared" si="49"/>
        <v>868.5</v>
      </c>
      <c r="AA73" s="24">
        <f t="shared" si="50"/>
        <v>3.5012407194390284E-3</v>
      </c>
      <c r="AB73" s="24">
        <f t="shared" si="51"/>
        <v>2.7608556069526346E-2</v>
      </c>
      <c r="AC73" s="24">
        <f t="shared" si="52"/>
        <v>-1.993704778871315E-2</v>
      </c>
      <c r="AD73" s="24">
        <f t="shared" si="53"/>
        <v>2.0851337806870839E-3</v>
      </c>
      <c r="AE73" s="24">
        <f t="shared" si="54"/>
        <v>4.3477828833624123E-6</v>
      </c>
      <c r="AF73">
        <f t="shared" si="55"/>
        <v>-1.993704778871315E-2</v>
      </c>
      <c r="AG73" s="171">
        <f t="shared" si="33"/>
        <v>4.3477828833624123E-6</v>
      </c>
      <c r="AH73">
        <f t="shared" si="56"/>
        <v>-2.2022181569400234E-2</v>
      </c>
      <c r="AI73">
        <f t="shared" si="57"/>
        <v>0.70389565981454771</v>
      </c>
      <c r="AJ73">
        <f t="shared" si="58"/>
        <v>-0.91223368203408728</v>
      </c>
      <c r="AK73">
        <f t="shared" si="59"/>
        <v>3.6563943210377703E-2</v>
      </c>
      <c r="AL73">
        <f t="shared" si="60"/>
        <v>3.0187312957874859</v>
      </c>
      <c r="AM73">
        <f t="shared" si="61"/>
        <v>16.258029242836152</v>
      </c>
      <c r="AN73" s="24">
        <f t="shared" si="76"/>
        <v>21.824197616866812</v>
      </c>
      <c r="AO73" s="24">
        <f t="shared" si="76"/>
        <v>21.824156157623339</v>
      </c>
      <c r="AP73" s="24">
        <f t="shared" si="76"/>
        <v>21.824297076499061</v>
      </c>
      <c r="AQ73" s="24">
        <f t="shared" si="76"/>
        <v>21.823818083301767</v>
      </c>
      <c r="AR73" s="24">
        <f t="shared" si="76"/>
        <v>21.825446057651032</v>
      </c>
      <c r="AS73" s="24">
        <f t="shared" si="76"/>
        <v>21.819911158427786</v>
      </c>
      <c r="AT73" s="24">
        <f t="shared" si="76"/>
        <v>21.838708555401382</v>
      </c>
      <c r="AU73" s="24">
        <f t="shared" si="62"/>
        <v>21.774606115781431</v>
      </c>
      <c r="AV73"/>
      <c r="AW73">
        <v>2750</v>
      </c>
      <c r="AX73">
        <f t="shared" si="67"/>
        <v>1.6731870645523672E-2</v>
      </c>
      <c r="AY73">
        <f t="shared" si="68"/>
        <v>3.3061177827223565E-2</v>
      </c>
      <c r="AZ73">
        <f t="shared" si="69"/>
        <v>-1.6329307181699892E-2</v>
      </c>
      <c r="BA73">
        <f t="shared" si="70"/>
        <v>0.70791119121954349</v>
      </c>
      <c r="BB73">
        <f t="shared" si="71"/>
        <v>-0.7315264137358628</v>
      </c>
      <c r="BC73">
        <f t="shared" si="72"/>
        <v>-2.936308263237168</v>
      </c>
      <c r="BD73">
        <f t="shared" si="73"/>
        <v>-9.7083438493297098</v>
      </c>
      <c r="BE73">
        <f t="shared" si="77"/>
        <v>22.269570733358897</v>
      </c>
      <c r="BF73">
        <f t="shared" si="77"/>
        <v>22.269628926451482</v>
      </c>
      <c r="BG73">
        <f t="shared" si="77"/>
        <v>22.269426069311393</v>
      </c>
      <c r="BH73">
        <f t="shared" si="75"/>
        <v>22.270133266429273</v>
      </c>
      <c r="BI73">
        <f t="shared" si="75"/>
        <v>22.267668465972356</v>
      </c>
      <c r="BJ73">
        <f t="shared" si="75"/>
        <v>22.276266639894086</v>
      </c>
      <c r="BK73">
        <f t="shared" si="75"/>
        <v>22.246362063074443</v>
      </c>
      <c r="BL73">
        <f t="shared" si="74"/>
        <v>22.351586527890806</v>
      </c>
      <c r="BM73"/>
      <c r="BN73"/>
      <c r="BO73"/>
      <c r="BP73"/>
      <c r="BQ73"/>
      <c r="BR73"/>
      <c r="BS73"/>
    </row>
    <row r="74" spans="1:71" s="24" customFormat="1">
      <c r="A74" t="s">
        <v>484</v>
      </c>
      <c r="B74" s="3" t="s">
        <v>83</v>
      </c>
      <c r="C74" s="22">
        <v>53376.322099999998</v>
      </c>
      <c r="D74" s="22">
        <v>1.1999999999999999E-3</v>
      </c>
      <c r="E74" s="97">
        <f t="shared" si="44"/>
        <v>868.99511376356418</v>
      </c>
      <c r="F74" s="97">
        <f t="shared" si="65"/>
        <v>869</v>
      </c>
      <c r="G74" s="24">
        <f t="shared" si="45"/>
        <v>-1.7900870006997138E-3</v>
      </c>
      <c r="K74" s="24">
        <f t="shared" si="63"/>
        <v>-1.7900870006997138E-3</v>
      </c>
      <c r="P74" s="26">
        <f t="shared" si="46"/>
        <v>2.5525310080667604E-2</v>
      </c>
      <c r="Q74" s="27">
        <f t="shared" si="47"/>
        <v>38357.822099999998</v>
      </c>
      <c r="R74" s="24">
        <f t="shared" si="48"/>
        <v>7.4613091771277016E-4</v>
      </c>
      <c r="S74" s="171">
        <v>1</v>
      </c>
      <c r="T74" s="24">
        <f t="shared" si="64"/>
        <v>7.4613091771277016E-4</v>
      </c>
      <c r="U74" s="78"/>
      <c r="Y74" s="24">
        <f t="shared" si="42"/>
        <v>2.0231119644765375E-2</v>
      </c>
      <c r="Z74">
        <f t="shared" si="49"/>
        <v>869</v>
      </c>
      <c r="AA74" s="24">
        <f t="shared" si="50"/>
        <v>3.5041034352025144E-3</v>
      </c>
      <c r="AB74" s="24">
        <f t="shared" si="51"/>
        <v>2.0231119644765375E-2</v>
      </c>
      <c r="AC74" s="24">
        <f t="shared" si="52"/>
        <v>-2.7315397081367317E-2</v>
      </c>
      <c r="AD74" s="24">
        <f t="shared" si="53"/>
        <v>-5.2941904359022282E-3</v>
      </c>
      <c r="AE74" s="24">
        <f t="shared" si="54"/>
        <v>2.8028452371598626E-5</v>
      </c>
      <c r="AF74">
        <f t="shared" si="55"/>
        <v>-2.7315397081367317E-2</v>
      </c>
      <c r="AG74" s="171">
        <f t="shared" si="33"/>
        <v>2.8028452371598626E-5</v>
      </c>
      <c r="AH74">
        <f t="shared" si="56"/>
        <v>-2.2021206645465089E-2</v>
      </c>
      <c r="AI74">
        <f t="shared" si="57"/>
        <v>0.70389246640486491</v>
      </c>
      <c r="AJ74">
        <f t="shared" si="58"/>
        <v>-0.91219788624479747</v>
      </c>
      <c r="AK74">
        <f t="shared" si="59"/>
        <v>3.6538072855032862E-2</v>
      </c>
      <c r="AL74">
        <f t="shared" si="60"/>
        <v>3.018818664367799</v>
      </c>
      <c r="AM74">
        <f t="shared" si="61"/>
        <v>16.269627949891238</v>
      </c>
      <c r="AN74" s="24">
        <f t="shared" si="76"/>
        <v>21.824316085577134</v>
      </c>
      <c r="AO74" s="24">
        <f t="shared" si="76"/>
        <v>21.824274650110546</v>
      </c>
      <c r="AP74" s="24">
        <f t="shared" si="76"/>
        <v>21.824415485359506</v>
      </c>
      <c r="AQ74" s="24">
        <f t="shared" si="76"/>
        <v>21.823936785984205</v>
      </c>
      <c r="AR74" s="24">
        <f t="shared" si="76"/>
        <v>21.825563729401729</v>
      </c>
      <c r="AS74" s="24">
        <f t="shared" si="76"/>
        <v>21.82003244758479</v>
      </c>
      <c r="AT74" s="24">
        <f t="shared" si="76"/>
        <v>21.83881720641978</v>
      </c>
      <c r="AU74" s="24">
        <f t="shared" si="62"/>
        <v>21.77475944568101</v>
      </c>
      <c r="AV74"/>
      <c r="AW74">
        <v>3000</v>
      </c>
      <c r="AX74">
        <f t="shared" si="67"/>
        <v>1.8836869178141633E-2</v>
      </c>
      <c r="AY74">
        <f t="shared" si="68"/>
        <v>3.4128085506488881E-2</v>
      </c>
      <c r="AZ74">
        <f t="shared" si="69"/>
        <v>-1.5291216328347247E-2</v>
      </c>
      <c r="BA74">
        <f t="shared" si="70"/>
        <v>0.71089598791915276</v>
      </c>
      <c r="BB74">
        <f t="shared" si="71"/>
        <v>-0.70056707195521128</v>
      </c>
      <c r="BC74">
        <f t="shared" si="72"/>
        <v>-2.8919421017410607</v>
      </c>
      <c r="BD74">
        <f t="shared" si="73"/>
        <v>-7.969546282739441</v>
      </c>
      <c r="BE74">
        <f t="shared" si="77"/>
        <v>22.329266562297256</v>
      </c>
      <c r="BF74">
        <f t="shared" si="77"/>
        <v>22.329328639661576</v>
      </c>
      <c r="BG74">
        <f t="shared" si="77"/>
        <v>22.329108089140799</v>
      </c>
      <c r="BH74">
        <f t="shared" si="75"/>
        <v>22.329891745972315</v>
      </c>
      <c r="BI74">
        <f t="shared" si="75"/>
        <v>22.327108245339836</v>
      </c>
      <c r="BJ74">
        <f t="shared" si="75"/>
        <v>22.337007521297</v>
      </c>
      <c r="BK74">
        <f t="shared" si="75"/>
        <v>22.30195358723433</v>
      </c>
      <c r="BL74">
        <f t="shared" si="74"/>
        <v>22.428251477679456</v>
      </c>
      <c r="BM74"/>
      <c r="BN74"/>
      <c r="BO74"/>
      <c r="BP74"/>
      <c r="BQ74"/>
      <c r="BR74"/>
      <c r="BS74"/>
    </row>
    <row r="75" spans="1:71" s="24" customFormat="1">
      <c r="A75" t="s">
        <v>484</v>
      </c>
      <c r="B75" s="3" t="s">
        <v>83</v>
      </c>
      <c r="C75" s="22">
        <v>53376.322800000002</v>
      </c>
      <c r="D75" s="22">
        <v>1.6999999999999999E-3</v>
      </c>
      <c r="E75" s="97">
        <f t="shared" si="44"/>
        <v>868.99702448942492</v>
      </c>
      <c r="F75" s="97">
        <f t="shared" si="65"/>
        <v>869</v>
      </c>
      <c r="G75" s="24">
        <f t="shared" si="45"/>
        <v>-1.0900869965553284E-3</v>
      </c>
      <c r="K75" s="24">
        <f t="shared" si="63"/>
        <v>-1.0900869965553284E-3</v>
      </c>
      <c r="P75" s="26">
        <f t="shared" si="46"/>
        <v>2.5525310080667604E-2</v>
      </c>
      <c r="Q75" s="27">
        <f t="shared" si="47"/>
        <v>38357.822800000002</v>
      </c>
      <c r="R75" s="24">
        <f t="shared" si="48"/>
        <v>7.0837936157824703E-4</v>
      </c>
      <c r="S75" s="171">
        <v>1</v>
      </c>
      <c r="T75" s="24">
        <f t="shared" si="64"/>
        <v>7.0837936157824703E-4</v>
      </c>
      <c r="U75" s="78"/>
      <c r="Y75" s="24">
        <f t="shared" si="42"/>
        <v>2.0931119648909761E-2</v>
      </c>
      <c r="Z75">
        <f t="shared" si="49"/>
        <v>869</v>
      </c>
      <c r="AA75" s="24">
        <f t="shared" si="50"/>
        <v>3.5041034352025144E-3</v>
      </c>
      <c r="AB75" s="24">
        <f t="shared" si="51"/>
        <v>2.0931119648909761E-2</v>
      </c>
      <c r="AC75" s="24">
        <f t="shared" si="52"/>
        <v>-2.6615397077222932E-2</v>
      </c>
      <c r="AD75" s="24">
        <f t="shared" si="53"/>
        <v>-4.5941904317578428E-3</v>
      </c>
      <c r="AE75" s="24">
        <f t="shared" si="54"/>
        <v>2.1106585723255312E-5</v>
      </c>
      <c r="AF75">
        <f t="shared" si="55"/>
        <v>-2.6615397077222932E-2</v>
      </c>
      <c r="AG75" s="171">
        <f t="shared" si="33"/>
        <v>2.1106585723255312E-5</v>
      </c>
      <c r="AH75">
        <f t="shared" si="56"/>
        <v>-2.2021206645465089E-2</v>
      </c>
      <c r="AI75">
        <f t="shared" si="57"/>
        <v>0.70389246640486491</v>
      </c>
      <c r="AJ75">
        <f t="shared" si="58"/>
        <v>-0.91219788624479747</v>
      </c>
      <c r="AK75">
        <f t="shared" si="59"/>
        <v>3.6538072855032862E-2</v>
      </c>
      <c r="AL75">
        <f t="shared" si="60"/>
        <v>3.018818664367799</v>
      </c>
      <c r="AM75">
        <f t="shared" si="61"/>
        <v>16.269627949891238</v>
      </c>
      <c r="AN75" s="24">
        <f t="shared" si="76"/>
        <v>21.824316085577134</v>
      </c>
      <c r="AO75" s="24">
        <f t="shared" si="76"/>
        <v>21.824274650110546</v>
      </c>
      <c r="AP75" s="24">
        <f t="shared" si="76"/>
        <v>21.824415485359506</v>
      </c>
      <c r="AQ75" s="24">
        <f t="shared" si="76"/>
        <v>21.823936785984205</v>
      </c>
      <c r="AR75" s="24">
        <f t="shared" si="76"/>
        <v>21.825563729401729</v>
      </c>
      <c r="AS75" s="24">
        <f t="shared" si="76"/>
        <v>21.82003244758479</v>
      </c>
      <c r="AT75" s="24">
        <f t="shared" si="76"/>
        <v>21.83881720641978</v>
      </c>
      <c r="AU75" s="24">
        <f t="shared" si="62"/>
        <v>21.77475944568101</v>
      </c>
      <c r="AV75"/>
      <c r="AW75">
        <v>3250</v>
      </c>
      <c r="AX75">
        <f t="shared" si="67"/>
        <v>2.1016869386942985E-2</v>
      </c>
      <c r="AY75">
        <f t="shared" si="68"/>
        <v>3.5210321754613395E-2</v>
      </c>
      <c r="AZ75">
        <f t="shared" si="69"/>
        <v>-1.419345236767041E-2</v>
      </c>
      <c r="BA75">
        <f t="shared" si="70"/>
        <v>0.71448545305404676</v>
      </c>
      <c r="BB75">
        <f t="shared" si="71"/>
        <v>-0.66792194893586665</v>
      </c>
      <c r="BC75">
        <f t="shared" si="72"/>
        <v>-2.8471633014911597</v>
      </c>
      <c r="BD75">
        <f t="shared" si="73"/>
        <v>-6.7436584044977037</v>
      </c>
      <c r="BE75">
        <f t="shared" si="77"/>
        <v>22.389239761092082</v>
      </c>
      <c r="BF75">
        <f t="shared" si="77"/>
        <v>22.389302187455939</v>
      </c>
      <c r="BG75">
        <f t="shared" si="77"/>
        <v>22.389075206252645</v>
      </c>
      <c r="BH75">
        <f t="shared" si="75"/>
        <v>22.389900609975136</v>
      </c>
      <c r="BI75">
        <f t="shared" si="75"/>
        <v>22.386900448239064</v>
      </c>
      <c r="BJ75">
        <f t="shared" si="75"/>
        <v>22.397823670171718</v>
      </c>
      <c r="BK75">
        <f t="shared" si="75"/>
        <v>22.358287065569233</v>
      </c>
      <c r="BL75">
        <f t="shared" si="74"/>
        <v>22.504916427468103</v>
      </c>
      <c r="BM75"/>
      <c r="BN75"/>
      <c r="BO75"/>
      <c r="BP75"/>
      <c r="BQ75"/>
      <c r="BR75"/>
      <c r="BS75"/>
    </row>
    <row r="76" spans="1:71" s="24" customFormat="1">
      <c r="A76" t="s">
        <v>484</v>
      </c>
      <c r="B76" s="3" t="s">
        <v>83</v>
      </c>
      <c r="C76" s="22">
        <v>53376.324500000002</v>
      </c>
      <c r="D76" s="22">
        <v>1.1000000000000001E-3</v>
      </c>
      <c r="E76" s="97">
        <f t="shared" si="44"/>
        <v>869.00166482363272</v>
      </c>
      <c r="F76" s="97">
        <f t="shared" si="65"/>
        <v>869</v>
      </c>
      <c r="G76" s="24">
        <f t="shared" si="45"/>
        <v>6.0991300415480509E-4</v>
      </c>
      <c r="K76" s="24">
        <f t="shared" si="63"/>
        <v>6.0991300415480509E-4</v>
      </c>
      <c r="P76" s="26">
        <f t="shared" si="46"/>
        <v>2.5525310080667604E-2</v>
      </c>
      <c r="Q76" s="27">
        <f t="shared" si="47"/>
        <v>38357.824500000002</v>
      </c>
      <c r="R76" s="24">
        <f t="shared" si="48"/>
        <v>6.2077701148030248E-4</v>
      </c>
      <c r="S76" s="171">
        <v>1</v>
      </c>
      <c r="T76" s="24">
        <f t="shared" si="64"/>
        <v>6.2077701148030248E-4</v>
      </c>
      <c r="U76" s="78"/>
      <c r="Y76" s="24">
        <f t="shared" si="42"/>
        <v>2.2631119649619894E-2</v>
      </c>
      <c r="Z76">
        <f t="shared" si="49"/>
        <v>869</v>
      </c>
      <c r="AA76" s="24">
        <f t="shared" si="50"/>
        <v>3.5041034352025144E-3</v>
      </c>
      <c r="AB76" s="24">
        <f t="shared" si="51"/>
        <v>2.2631119649619894E-2</v>
      </c>
      <c r="AC76" s="24">
        <f t="shared" si="52"/>
        <v>-2.4915397076512798E-2</v>
      </c>
      <c r="AD76" s="24">
        <f t="shared" si="53"/>
        <v>-2.8941904310477093E-3</v>
      </c>
      <c r="AE76" s="24">
        <f t="shared" si="54"/>
        <v>8.3763382511681256E-6</v>
      </c>
      <c r="AF76">
        <f t="shared" si="55"/>
        <v>-2.4915397076512798E-2</v>
      </c>
      <c r="AG76" s="171">
        <f t="shared" si="33"/>
        <v>8.3763382511681256E-6</v>
      </c>
      <c r="AH76">
        <f t="shared" si="56"/>
        <v>-2.2021206645465089E-2</v>
      </c>
      <c r="AI76">
        <f t="shared" si="57"/>
        <v>0.70389246640486491</v>
      </c>
      <c r="AJ76">
        <f t="shared" si="58"/>
        <v>-0.91219788624479747</v>
      </c>
      <c r="AK76">
        <f t="shared" si="59"/>
        <v>3.6538072855032862E-2</v>
      </c>
      <c r="AL76">
        <f t="shared" si="60"/>
        <v>3.018818664367799</v>
      </c>
      <c r="AM76">
        <f t="shared" si="61"/>
        <v>16.269627949891238</v>
      </c>
      <c r="AN76" s="24">
        <f t="shared" si="76"/>
        <v>21.824316085577134</v>
      </c>
      <c r="AO76" s="24">
        <f t="shared" si="76"/>
        <v>21.824274650110546</v>
      </c>
      <c r="AP76" s="24">
        <f t="shared" si="76"/>
        <v>21.824415485359506</v>
      </c>
      <c r="AQ76" s="24">
        <f t="shared" si="76"/>
        <v>21.823936785984205</v>
      </c>
      <c r="AR76" s="24">
        <f t="shared" si="76"/>
        <v>21.825563729401729</v>
      </c>
      <c r="AS76" s="24">
        <f t="shared" si="76"/>
        <v>21.82003244758479</v>
      </c>
      <c r="AT76" s="24">
        <f t="shared" si="76"/>
        <v>21.83881720641978</v>
      </c>
      <c r="AU76" s="24">
        <f t="shared" si="62"/>
        <v>21.77475944568101</v>
      </c>
      <c r="AV76"/>
      <c r="AW76">
        <v>3750</v>
      </c>
      <c r="AX76">
        <f t="shared" si="67"/>
        <v>2.559294145254621E-2</v>
      </c>
      <c r="AY76">
        <f t="shared" si="68"/>
        <v>3.7420779957440073E-2</v>
      </c>
      <c r="AZ76">
        <f t="shared" si="69"/>
        <v>-1.1827838504893863E-2</v>
      </c>
      <c r="BA76">
        <f t="shared" si="70"/>
        <v>0.72354774925686494</v>
      </c>
      <c r="BB76">
        <f t="shared" si="71"/>
        <v>-0.59743376772722079</v>
      </c>
      <c r="BC76">
        <f t="shared" si="72"/>
        <v>-2.7560473986635978</v>
      </c>
      <c r="BD76">
        <f t="shared" si="73"/>
        <v>-5.1230411737170014</v>
      </c>
      <c r="BE76">
        <f t="shared" si="77"/>
        <v>22.510225515944228</v>
      </c>
      <c r="BF76">
        <f t="shared" si="77"/>
        <v>22.510279683338872</v>
      </c>
      <c r="BG76">
        <f t="shared" si="77"/>
        <v>22.510070591996932</v>
      </c>
      <c r="BH76">
        <f t="shared" si="75"/>
        <v>22.510877842623486</v>
      </c>
      <c r="BI76">
        <f t="shared" si="75"/>
        <v>22.507763295827935</v>
      </c>
      <c r="BJ76">
        <f t="shared" si="75"/>
        <v>22.519810754867628</v>
      </c>
      <c r="BK76">
        <f t="shared" si="75"/>
        <v>22.473652584389566</v>
      </c>
      <c r="BL76">
        <f t="shared" si="74"/>
        <v>22.658246327045404</v>
      </c>
      <c r="BM76"/>
      <c r="BN76"/>
      <c r="BO76"/>
      <c r="BP76"/>
      <c r="BQ76"/>
      <c r="BR76"/>
      <c r="BS76"/>
    </row>
    <row r="77" spans="1:71" s="24" customFormat="1">
      <c r="A77" t="s">
        <v>484</v>
      </c>
      <c r="B77" s="3" t="s">
        <v>83</v>
      </c>
      <c r="C77" s="22">
        <v>53377.058599999997</v>
      </c>
      <c r="D77" s="22">
        <v>5.0000000000000001E-4</v>
      </c>
      <c r="E77" s="97">
        <f t="shared" si="44"/>
        <v>871.00547031802535</v>
      </c>
      <c r="F77" s="97">
        <f t="shared" si="65"/>
        <v>871</v>
      </c>
      <c r="G77" s="24">
        <f t="shared" si="45"/>
        <v>2.0040669987793081E-3</v>
      </c>
      <c r="K77" s="24">
        <f t="shared" si="63"/>
        <v>2.0040669987793081E-3</v>
      </c>
      <c r="P77" s="26">
        <f t="shared" si="46"/>
        <v>2.5532861861123718E-2</v>
      </c>
      <c r="Q77" s="27">
        <f t="shared" si="47"/>
        <v>38358.558599999997</v>
      </c>
      <c r="R77" s="24">
        <f t="shared" si="48"/>
        <v>5.5360418767428472E-4</v>
      </c>
      <c r="S77" s="171">
        <v>1</v>
      </c>
      <c r="T77" s="24">
        <f t="shared" si="64"/>
        <v>5.5360418767428472E-4</v>
      </c>
      <c r="U77" s="78"/>
      <c r="Y77" s="24">
        <f t="shared" si="42"/>
        <v>2.4021370902484913E-2</v>
      </c>
      <c r="Z77">
        <f t="shared" si="49"/>
        <v>871</v>
      </c>
      <c r="AA77" s="24">
        <f t="shared" si="50"/>
        <v>3.5155579574181126E-3</v>
      </c>
      <c r="AB77" s="24">
        <f t="shared" si="51"/>
        <v>2.4021370902484913E-2</v>
      </c>
      <c r="AC77" s="24">
        <f t="shared" si="52"/>
        <v>-2.352879486234441E-2</v>
      </c>
      <c r="AD77" s="24">
        <f t="shared" si="53"/>
        <v>-1.5114909586388045E-3</v>
      </c>
      <c r="AE77" s="24">
        <f t="shared" si="54"/>
        <v>2.2846049180468523E-6</v>
      </c>
      <c r="AF77">
        <f t="shared" si="55"/>
        <v>-2.352879486234441E-2</v>
      </c>
      <c r="AG77" s="171">
        <f t="shared" si="33"/>
        <v>2.2846049180468523E-6</v>
      </c>
      <c r="AH77">
        <f t="shared" si="56"/>
        <v>-2.2017303903705605E-2</v>
      </c>
      <c r="AI77">
        <f t="shared" si="57"/>
        <v>0.70387971565835938</v>
      </c>
      <c r="AJ77">
        <f t="shared" si="58"/>
        <v>-0.9120546367158886</v>
      </c>
      <c r="AK77">
        <f t="shared" si="59"/>
        <v>3.6434590997837454E-2</v>
      </c>
      <c r="AL77">
        <f t="shared" si="60"/>
        <v>3.0191681307488372</v>
      </c>
      <c r="AM77">
        <f t="shared" si="61"/>
        <v>16.316187058040406</v>
      </c>
      <c r="AN77" s="24">
        <f t="shared" si="76"/>
        <v>21.824789955020581</v>
      </c>
      <c r="AO77" s="24">
        <f t="shared" si="76"/>
        <v>21.824748614773597</v>
      </c>
      <c r="AP77" s="24">
        <f t="shared" si="76"/>
        <v>21.824889115187823</v>
      </c>
      <c r="AQ77" s="24">
        <f t="shared" si="76"/>
        <v>21.824411592029239</v>
      </c>
      <c r="AR77" s="24">
        <f t="shared" si="76"/>
        <v>21.826034409201213</v>
      </c>
      <c r="AS77" s="24">
        <f t="shared" si="76"/>
        <v>21.82051760331046</v>
      </c>
      <c r="AT77" s="24">
        <f t="shared" si="76"/>
        <v>21.839251795443854</v>
      </c>
      <c r="AU77" s="24">
        <f t="shared" si="62"/>
        <v>21.775372765279318</v>
      </c>
      <c r="AV77"/>
      <c r="AW77">
        <v>4250</v>
      </c>
      <c r="AX77">
        <f t="shared" si="67"/>
        <v>3.0441001555677694E-2</v>
      </c>
      <c r="AY77">
        <f t="shared" si="68"/>
        <v>3.9692552435703604E-2</v>
      </c>
      <c r="AZ77">
        <f t="shared" si="69"/>
        <v>-9.2515508800259123E-3</v>
      </c>
      <c r="BA77">
        <f t="shared" si="70"/>
        <v>0.73526741610856772</v>
      </c>
      <c r="BB77">
        <f t="shared" si="71"/>
        <v>-0.51972606294910717</v>
      </c>
      <c r="BC77">
        <f t="shared" si="72"/>
        <v>-2.6622805112669337</v>
      </c>
      <c r="BD77">
        <f t="shared" si="73"/>
        <v>-4.0924533012750972</v>
      </c>
      <c r="BE77">
        <f t="shared" si="77"/>
        <v>22.632958821042244</v>
      </c>
      <c r="BF77">
        <f t="shared" si="77"/>
        <v>22.632997528090023</v>
      </c>
      <c r="BG77">
        <f t="shared" si="77"/>
        <v>22.632835568864913</v>
      </c>
      <c r="BH77">
        <f t="shared" si="75"/>
        <v>22.633513374336403</v>
      </c>
      <c r="BI77">
        <f t="shared" si="75"/>
        <v>22.630679015436346</v>
      </c>
      <c r="BJ77">
        <f t="shared" si="75"/>
        <v>22.642571740886652</v>
      </c>
      <c r="BK77">
        <f t="shared" si="75"/>
        <v>22.59334941705438</v>
      </c>
      <c r="BL77">
        <f t="shared" si="74"/>
        <v>22.811576226622702</v>
      </c>
      <c r="BM77"/>
      <c r="BN77"/>
      <c r="BO77"/>
      <c r="BP77"/>
      <c r="BQ77"/>
      <c r="BR77"/>
      <c r="BS77"/>
    </row>
    <row r="78" spans="1:71" s="24" customFormat="1">
      <c r="A78" t="s">
        <v>484</v>
      </c>
      <c r="B78" s="3" t="s">
        <v>83</v>
      </c>
      <c r="C78" s="22">
        <v>53377.058599999997</v>
      </c>
      <c r="D78" s="22">
        <v>4.0000000000000002E-4</v>
      </c>
      <c r="E78" s="97">
        <f t="shared" si="44"/>
        <v>871.00547031802535</v>
      </c>
      <c r="F78" s="97">
        <f t="shared" si="65"/>
        <v>871</v>
      </c>
      <c r="G78" s="24">
        <f t="shared" si="45"/>
        <v>2.0040669987793081E-3</v>
      </c>
      <c r="K78" s="24">
        <f t="shared" si="63"/>
        <v>2.0040669987793081E-3</v>
      </c>
      <c r="P78" s="26">
        <f t="shared" si="46"/>
        <v>2.5532861861123718E-2</v>
      </c>
      <c r="Q78" s="27">
        <f t="shared" si="47"/>
        <v>38358.558599999997</v>
      </c>
      <c r="R78" s="24">
        <f t="shared" si="48"/>
        <v>5.5360418767428472E-4</v>
      </c>
      <c r="S78" s="171">
        <v>1</v>
      </c>
      <c r="T78" s="24">
        <f t="shared" si="64"/>
        <v>5.5360418767428472E-4</v>
      </c>
      <c r="U78" s="78"/>
      <c r="Y78" s="24">
        <f t="shared" si="42"/>
        <v>2.4021370902484913E-2</v>
      </c>
      <c r="Z78">
        <f t="shared" si="49"/>
        <v>871</v>
      </c>
      <c r="AA78" s="24">
        <f t="shared" si="50"/>
        <v>3.5155579574181126E-3</v>
      </c>
      <c r="AB78" s="24">
        <f t="shared" si="51"/>
        <v>2.4021370902484913E-2</v>
      </c>
      <c r="AC78" s="24">
        <f t="shared" si="52"/>
        <v>-2.352879486234441E-2</v>
      </c>
      <c r="AD78" s="24">
        <f t="shared" si="53"/>
        <v>-1.5114909586388045E-3</v>
      </c>
      <c r="AE78" s="24">
        <f t="shared" si="54"/>
        <v>2.2846049180468523E-6</v>
      </c>
      <c r="AF78">
        <f t="shared" si="55"/>
        <v>-2.352879486234441E-2</v>
      </c>
      <c r="AG78" s="171">
        <f t="shared" si="33"/>
        <v>2.2846049180468523E-6</v>
      </c>
      <c r="AH78">
        <f t="shared" si="56"/>
        <v>-2.2017303903705605E-2</v>
      </c>
      <c r="AI78">
        <f t="shared" si="57"/>
        <v>0.70387971565835938</v>
      </c>
      <c r="AJ78">
        <f t="shared" si="58"/>
        <v>-0.9120546367158886</v>
      </c>
      <c r="AK78">
        <f t="shared" si="59"/>
        <v>3.6434590997837454E-2</v>
      </c>
      <c r="AL78">
        <f t="shared" si="60"/>
        <v>3.0191681307488372</v>
      </c>
      <c r="AM78">
        <f t="shared" si="61"/>
        <v>16.316187058040406</v>
      </c>
      <c r="AN78" s="24">
        <f t="shared" si="76"/>
        <v>21.824789955020581</v>
      </c>
      <c r="AO78" s="24">
        <f t="shared" si="76"/>
        <v>21.824748614773597</v>
      </c>
      <c r="AP78" s="24">
        <f t="shared" si="76"/>
        <v>21.824889115187823</v>
      </c>
      <c r="AQ78" s="24">
        <f t="shared" si="76"/>
        <v>21.824411592029239</v>
      </c>
      <c r="AR78" s="24">
        <f t="shared" si="76"/>
        <v>21.826034409201213</v>
      </c>
      <c r="AS78" s="24">
        <f t="shared" si="76"/>
        <v>21.82051760331046</v>
      </c>
      <c r="AT78" s="24">
        <f t="shared" si="76"/>
        <v>21.839251795443854</v>
      </c>
      <c r="AU78" s="24">
        <f t="shared" si="62"/>
        <v>21.775372765279318</v>
      </c>
      <c r="AV78"/>
      <c r="AW78">
        <v>4500</v>
      </c>
      <c r="AX78">
        <f t="shared" si="67"/>
        <v>3.2960414129731962E-2</v>
      </c>
      <c r="AY78">
        <f t="shared" si="68"/>
        <v>4.0851431528124191E-2</v>
      </c>
      <c r="AZ78">
        <f t="shared" si="69"/>
        <v>-7.8910173983922291E-3</v>
      </c>
      <c r="BA78">
        <f t="shared" si="70"/>
        <v>0.7421908486281823</v>
      </c>
      <c r="BB78">
        <f t="shared" si="71"/>
        <v>-0.47803768413477682</v>
      </c>
      <c r="BC78">
        <f t="shared" si="72"/>
        <v>-2.6141694663800763</v>
      </c>
      <c r="BD78">
        <f t="shared" si="73"/>
        <v>-3.7037072485067664</v>
      </c>
      <c r="BE78">
        <f t="shared" si="77"/>
        <v>22.695124125127951</v>
      </c>
      <c r="BF78">
        <f t="shared" si="77"/>
        <v>22.695154441694857</v>
      </c>
      <c r="BG78">
        <f t="shared" si="77"/>
        <v>22.695021143564883</v>
      </c>
      <c r="BH78">
        <f t="shared" si="75"/>
        <v>22.695607351402913</v>
      </c>
      <c r="BI78">
        <f t="shared" si="75"/>
        <v>22.693031548174471</v>
      </c>
      <c r="BJ78">
        <f t="shared" si="75"/>
        <v>22.704392122476616</v>
      </c>
      <c r="BK78">
        <f t="shared" si="75"/>
        <v>22.655073185446149</v>
      </c>
      <c r="BL78">
        <f t="shared" si="74"/>
        <v>22.888241176411352</v>
      </c>
      <c r="BM78"/>
      <c r="BN78"/>
      <c r="BO78"/>
      <c r="BP78"/>
      <c r="BQ78"/>
      <c r="BR78"/>
      <c r="BS78"/>
    </row>
    <row r="79" spans="1:71" s="24" customFormat="1">
      <c r="A79" t="s">
        <v>484</v>
      </c>
      <c r="B79" s="3" t="s">
        <v>83</v>
      </c>
      <c r="C79" s="22">
        <v>53377.059399999998</v>
      </c>
      <c r="D79" s="22">
        <v>4.0000000000000002E-4</v>
      </c>
      <c r="E79" s="97">
        <f t="shared" si="44"/>
        <v>871.00765400471494</v>
      </c>
      <c r="F79" s="97">
        <f t="shared" si="65"/>
        <v>871</v>
      </c>
      <c r="G79" s="24">
        <f t="shared" si="45"/>
        <v>2.804067000397481E-3</v>
      </c>
      <c r="K79" s="24">
        <f t="shared" si="63"/>
        <v>2.804067000397481E-3</v>
      </c>
      <c r="P79" s="26">
        <f t="shared" si="46"/>
        <v>2.5532861861123718E-2</v>
      </c>
      <c r="Q79" s="27">
        <f t="shared" si="47"/>
        <v>38358.559399999998</v>
      </c>
      <c r="R79" s="24">
        <f t="shared" si="48"/>
        <v>5.1659811582097537E-4</v>
      </c>
      <c r="S79" s="171">
        <v>1</v>
      </c>
      <c r="T79" s="24">
        <f t="shared" si="64"/>
        <v>5.1659811582097537E-4</v>
      </c>
      <c r="U79" s="78"/>
      <c r="Y79" s="24">
        <f t="shared" si="42"/>
        <v>2.4821370904103086E-2</v>
      </c>
      <c r="Z79">
        <f t="shared" si="49"/>
        <v>871</v>
      </c>
      <c r="AA79" s="24">
        <f t="shared" si="50"/>
        <v>3.5155579574181126E-3</v>
      </c>
      <c r="AB79" s="24">
        <f t="shared" si="51"/>
        <v>2.4821370904103086E-2</v>
      </c>
      <c r="AC79" s="24">
        <f t="shared" si="52"/>
        <v>-2.2728794860726237E-2</v>
      </c>
      <c r="AD79" s="24">
        <f t="shared" si="53"/>
        <v>-7.1149095702063153E-4</v>
      </c>
      <c r="AE79" s="24">
        <f t="shared" si="54"/>
        <v>5.0621938192213419E-7</v>
      </c>
      <c r="AF79">
        <f t="shared" si="55"/>
        <v>-2.2728794860726237E-2</v>
      </c>
      <c r="AG79" s="171">
        <f t="shared" si="33"/>
        <v>5.0621938192213419E-7</v>
      </c>
      <c r="AH79">
        <f t="shared" si="56"/>
        <v>-2.2017303903705605E-2</v>
      </c>
      <c r="AI79">
        <f t="shared" si="57"/>
        <v>0.70387971565835938</v>
      </c>
      <c r="AJ79">
        <f t="shared" si="58"/>
        <v>-0.9120546367158886</v>
      </c>
      <c r="AK79">
        <f t="shared" si="59"/>
        <v>3.6434590997837454E-2</v>
      </c>
      <c r="AL79">
        <f t="shared" si="60"/>
        <v>3.0191681307488372</v>
      </c>
      <c r="AM79">
        <f t="shared" si="61"/>
        <v>16.316187058040406</v>
      </c>
      <c r="AN79" s="24">
        <f t="shared" si="76"/>
        <v>21.824789955020581</v>
      </c>
      <c r="AO79" s="24">
        <f t="shared" si="76"/>
        <v>21.824748614773597</v>
      </c>
      <c r="AP79" s="24">
        <f t="shared" si="76"/>
        <v>21.824889115187823</v>
      </c>
      <c r="AQ79" s="24">
        <f t="shared" si="76"/>
        <v>21.824411592029239</v>
      </c>
      <c r="AR79" s="24">
        <f t="shared" si="76"/>
        <v>21.826034409201213</v>
      </c>
      <c r="AS79" s="24">
        <f t="shared" si="76"/>
        <v>21.82051760331046</v>
      </c>
      <c r="AT79" s="24">
        <f t="shared" si="76"/>
        <v>21.839251795443854</v>
      </c>
      <c r="AU79" s="24">
        <f t="shared" si="62"/>
        <v>21.775372765279318</v>
      </c>
      <c r="AV79"/>
      <c r="AW79">
        <v>5000</v>
      </c>
      <c r="AX79">
        <f t="shared" si="67"/>
        <v>3.8175068095269313E-2</v>
      </c>
      <c r="AY79">
        <f t="shared" si="68"/>
        <v>4.3215175419542999E-2</v>
      </c>
      <c r="AZ79">
        <f t="shared" si="69"/>
        <v>-5.0401073242736837E-3</v>
      </c>
      <c r="BA79">
        <f t="shared" si="70"/>
        <v>0.75832994030214596</v>
      </c>
      <c r="BB79">
        <f t="shared" si="71"/>
        <v>-0.38870010794861987</v>
      </c>
      <c r="BC79">
        <f t="shared" si="72"/>
        <v>-2.514970574416957</v>
      </c>
      <c r="BD79">
        <f t="shared" si="73"/>
        <v>-3.0865895246300505</v>
      </c>
      <c r="BE79">
        <f t="shared" si="77"/>
        <v>22.821360910896551</v>
      </c>
      <c r="BF79">
        <f t="shared" si="77"/>
        <v>22.821376524653203</v>
      </c>
      <c r="BG79">
        <f t="shared" si="77"/>
        <v>22.821298963804367</v>
      </c>
      <c r="BH79">
        <f t="shared" si="75"/>
        <v>22.821684309774241</v>
      </c>
      <c r="BI79">
        <f t="shared" si="75"/>
        <v>22.819771391216847</v>
      </c>
      <c r="BJ79">
        <f t="shared" si="75"/>
        <v>22.829307234070221</v>
      </c>
      <c r="BK79">
        <f t="shared" si="75"/>
        <v>22.782709780742909</v>
      </c>
      <c r="BL79">
        <f t="shared" si="74"/>
        <v>23.041571075988649</v>
      </c>
      <c r="BM79"/>
      <c r="BN79"/>
      <c r="BO79"/>
      <c r="BP79"/>
      <c r="BQ79"/>
      <c r="BR79"/>
      <c r="BS79"/>
    </row>
    <row r="80" spans="1:71" s="24" customFormat="1">
      <c r="A80" s="86" t="s">
        <v>148</v>
      </c>
      <c r="B80" s="98" t="s">
        <v>83</v>
      </c>
      <c r="C80" s="99">
        <v>53381.457600000002</v>
      </c>
      <c r="D80" s="99">
        <v>1E-4</v>
      </c>
      <c r="E80" s="24">
        <f t="shared" si="44"/>
        <v>883.01301747769389</v>
      </c>
      <c r="F80" s="24">
        <f t="shared" si="65"/>
        <v>883</v>
      </c>
      <c r="G80" s="24">
        <f t="shared" si="45"/>
        <v>4.7689910061308183E-3</v>
      </c>
      <c r="K80" s="24">
        <f t="shared" si="63"/>
        <v>4.7689910061308183E-3</v>
      </c>
      <c r="P80" s="26">
        <f t="shared" si="46"/>
        <v>2.5578193145456958E-2</v>
      </c>
      <c r="Q80" s="27">
        <f t="shared" si="47"/>
        <v>38362.957600000002</v>
      </c>
      <c r="R80" s="24">
        <f t="shared" si="48"/>
        <v>4.3302289367533559E-4</v>
      </c>
      <c r="S80" s="171">
        <v>1</v>
      </c>
      <c r="T80" s="24">
        <f t="shared" si="64"/>
        <v>4.3302289367533559E-4</v>
      </c>
      <c r="U80" s="78"/>
      <c r="Y80" s="24">
        <f t="shared" si="42"/>
        <v>2.6762776160885848E-2</v>
      </c>
      <c r="Z80">
        <f t="shared" si="49"/>
        <v>883</v>
      </c>
      <c r="AA80" s="24">
        <f t="shared" si="50"/>
        <v>3.584407990701928E-3</v>
      </c>
      <c r="AB80" s="24">
        <f t="shared" si="51"/>
        <v>2.6762776160885848E-2</v>
      </c>
      <c r="AC80" s="24">
        <f t="shared" si="52"/>
        <v>-2.080920213932614E-2</v>
      </c>
      <c r="AD80" s="24">
        <f t="shared" si="53"/>
        <v>1.1845830154288903E-3</v>
      </c>
      <c r="AE80" s="24">
        <f t="shared" si="54"/>
        <v>1.4032369204426025E-6</v>
      </c>
      <c r="AF80">
        <f t="shared" si="55"/>
        <v>-2.080920213932614E-2</v>
      </c>
      <c r="AG80" s="171">
        <f t="shared" si="33"/>
        <v>1.4032369204426025E-6</v>
      </c>
      <c r="AH80">
        <f t="shared" si="56"/>
        <v>-2.199378515475503E-2</v>
      </c>
      <c r="AI80">
        <f t="shared" si="57"/>
        <v>0.70380398017002777</v>
      </c>
      <c r="AJ80">
        <f t="shared" si="58"/>
        <v>-0.91119291019028625</v>
      </c>
      <c r="AK80">
        <f t="shared" si="59"/>
        <v>3.5813685326094191E-2</v>
      </c>
      <c r="AL80">
        <f t="shared" si="60"/>
        <v>3.0212646641042089</v>
      </c>
      <c r="AM80">
        <f t="shared" si="61"/>
        <v>16.601177236542217</v>
      </c>
      <c r="AN80" s="24">
        <f t="shared" si="76"/>
        <v>21.827632991569452</v>
      </c>
      <c r="AO80" s="24">
        <f t="shared" si="76"/>
        <v>21.827592226387022</v>
      </c>
      <c r="AP80" s="24">
        <f t="shared" si="76"/>
        <v>21.827730706840867</v>
      </c>
      <c r="AQ80" s="24">
        <f t="shared" si="76"/>
        <v>21.827260272012758</v>
      </c>
      <c r="AR80" s="24">
        <f t="shared" si="76"/>
        <v>21.82885824759061</v>
      </c>
      <c r="AS80" s="24">
        <f t="shared" si="76"/>
        <v>21.823428507638933</v>
      </c>
      <c r="AT80" s="24">
        <f t="shared" si="76"/>
        <v>21.841858827337344</v>
      </c>
      <c r="AU80" s="24">
        <f t="shared" si="62"/>
        <v>21.779052682869171</v>
      </c>
      <c r="AV80"/>
      <c r="AW80">
        <v>5500</v>
      </c>
      <c r="AX80">
        <f t="shared" si="67"/>
        <v>4.3601260369152475E-2</v>
      </c>
      <c r="AY80">
        <f t="shared" si="68"/>
        <v>4.5640233586398654E-2</v>
      </c>
      <c r="AZ80">
        <f t="shared" si="69"/>
        <v>-2.038973217246178E-3</v>
      </c>
      <c r="BA80">
        <f t="shared" si="70"/>
        <v>0.77778980358831906</v>
      </c>
      <c r="BB80">
        <f t="shared" si="71"/>
        <v>-0.29099273305240425</v>
      </c>
      <c r="BC80">
        <f t="shared" si="72"/>
        <v>-2.4110145469642932</v>
      </c>
      <c r="BD80">
        <f t="shared" si="73"/>
        <v>-2.6146979403444774</v>
      </c>
      <c r="BE80">
        <f t="shared" si="77"/>
        <v>22.950587472905664</v>
      </c>
      <c r="BF80">
        <f t="shared" si="77"/>
        <v>22.95059348721302</v>
      </c>
      <c r="BG80">
        <f t="shared" si="77"/>
        <v>22.950558367482309</v>
      </c>
      <c r="BH80">
        <f t="shared" si="75"/>
        <v>22.950763469248077</v>
      </c>
      <c r="BI80">
        <f t="shared" si="75"/>
        <v>22.949566506902453</v>
      </c>
      <c r="BJ80">
        <f t="shared" si="75"/>
        <v>22.956581038164533</v>
      </c>
      <c r="BK80">
        <f t="shared" si="75"/>
        <v>22.91642030625945</v>
      </c>
      <c r="BL80">
        <f t="shared" si="74"/>
        <v>23.19490097556595</v>
      </c>
      <c r="BM80"/>
      <c r="BN80"/>
      <c r="BO80"/>
      <c r="BP80"/>
      <c r="BQ80"/>
      <c r="BR80"/>
      <c r="BS80"/>
    </row>
    <row r="81" spans="1:71" s="24" customFormat="1">
      <c r="A81" s="86" t="s">
        <v>148</v>
      </c>
      <c r="B81" s="98" t="s">
        <v>83</v>
      </c>
      <c r="C81" s="99">
        <v>53382.372100000001</v>
      </c>
      <c r="D81" s="99">
        <v>1E-4</v>
      </c>
      <c r="E81" s="24">
        <f t="shared" si="44"/>
        <v>885.50924431958788</v>
      </c>
      <c r="F81" s="24">
        <f t="shared" si="65"/>
        <v>885.5</v>
      </c>
      <c r="G81" s="24">
        <f t="shared" si="45"/>
        <v>3.3866835001390427E-3</v>
      </c>
      <c r="K81" s="24">
        <f t="shared" si="63"/>
        <v>3.3866835001390427E-3</v>
      </c>
      <c r="P81" s="26">
        <f t="shared" si="46"/>
        <v>2.558764160831135E-2</v>
      </c>
      <c r="Q81" s="27">
        <f t="shared" si="47"/>
        <v>38363.872100000001</v>
      </c>
      <c r="R81" s="24">
        <f t="shared" si="48"/>
        <v>4.9288254092082174E-4</v>
      </c>
      <c r="S81" s="171">
        <v>1</v>
      </c>
      <c r="T81" s="24">
        <f t="shared" si="64"/>
        <v>4.9288254092082174E-4</v>
      </c>
      <c r="U81" s="78"/>
      <c r="Y81" s="24">
        <f t="shared" si="42"/>
        <v>2.5375546853962008E-2</v>
      </c>
      <c r="Z81">
        <f t="shared" si="49"/>
        <v>885.5</v>
      </c>
      <c r="AA81" s="24">
        <f t="shared" si="50"/>
        <v>3.5987782544883856E-3</v>
      </c>
      <c r="AB81" s="24">
        <f t="shared" si="51"/>
        <v>2.5375546853962008E-2</v>
      </c>
      <c r="AC81" s="24">
        <f t="shared" si="52"/>
        <v>-2.2200958108172308E-2</v>
      </c>
      <c r="AD81" s="24">
        <f t="shared" si="53"/>
        <v>-2.1209475434934288E-4</v>
      </c>
      <c r="AE81" s="24">
        <f t="shared" si="54"/>
        <v>4.4984184822508101E-8</v>
      </c>
      <c r="AF81">
        <f t="shared" si="55"/>
        <v>-2.2200958108172308E-2</v>
      </c>
      <c r="AG81" s="171">
        <f t="shared" si="33"/>
        <v>4.4984184822508101E-8</v>
      </c>
      <c r="AH81">
        <f t="shared" si="56"/>
        <v>-2.1988863353822965E-2</v>
      </c>
      <c r="AI81">
        <f t="shared" si="57"/>
        <v>0.70378836782544618</v>
      </c>
      <c r="AJ81">
        <f t="shared" si="58"/>
        <v>-0.91101290297541182</v>
      </c>
      <c r="AK81">
        <f t="shared" si="59"/>
        <v>3.568432687105931E-2</v>
      </c>
      <c r="AL81">
        <f t="shared" si="60"/>
        <v>3.0217013851780883</v>
      </c>
      <c r="AM81">
        <f t="shared" si="61"/>
        <v>16.661795305406976</v>
      </c>
      <c r="AN81" s="24">
        <f t="shared" ref="AN81:AT90" si="78">$AU81+$AB$7*SIN(AO81)</f>
        <v>21.82822525229534</v>
      </c>
      <c r="AO81" s="24">
        <f t="shared" si="78"/>
        <v>21.828184607721898</v>
      </c>
      <c r="AP81" s="24">
        <f t="shared" si="78"/>
        <v>21.828322665001902</v>
      </c>
      <c r="AQ81" s="24">
        <f t="shared" si="78"/>
        <v>21.827853713561524</v>
      </c>
      <c r="AR81" s="24">
        <f t="shared" si="78"/>
        <v>21.829446495780136</v>
      </c>
      <c r="AS81" s="24">
        <f t="shared" si="78"/>
        <v>21.824034939633567</v>
      </c>
      <c r="AT81" s="24">
        <f t="shared" si="78"/>
        <v>21.842401851447388</v>
      </c>
      <c r="AU81" s="24">
        <f t="shared" si="62"/>
        <v>21.779819332367058</v>
      </c>
      <c r="AV81"/>
      <c r="AW81">
        <v>6000</v>
      </c>
      <c r="AX81">
        <f t="shared" si="67"/>
        <v>4.920683700033817E-2</v>
      </c>
      <c r="AY81">
        <f t="shared" si="68"/>
        <v>4.812660602869117E-2</v>
      </c>
      <c r="AZ81">
        <f t="shared" si="69"/>
        <v>1.0802309716470015E-3</v>
      </c>
      <c r="BA81">
        <f t="shared" si="70"/>
        <v>0.80094375280385621</v>
      </c>
      <c r="BB81">
        <f t="shared" si="71"/>
        <v>-0.18440518164407577</v>
      </c>
      <c r="BC81">
        <f t="shared" si="72"/>
        <v>-2.3012168668464579</v>
      </c>
      <c r="BD81">
        <f t="shared" si="73"/>
        <v>-2.2381482405693367</v>
      </c>
      <c r="BE81">
        <f t="shared" si="77"/>
        <v>23.083393489083893</v>
      </c>
      <c r="BF81">
        <f t="shared" si="77"/>
        <v>23.083395010550412</v>
      </c>
      <c r="BG81">
        <f t="shared" si="77"/>
        <v>23.083383936554029</v>
      </c>
      <c r="BH81">
        <f t="shared" si="75"/>
        <v>23.083464544055747</v>
      </c>
      <c r="BI81">
        <f t="shared" si="75"/>
        <v>23.082878088826739</v>
      </c>
      <c r="BJ81">
        <f t="shared" si="75"/>
        <v>23.087160063778651</v>
      </c>
      <c r="BK81">
        <f t="shared" si="75"/>
        <v>23.056665111654791</v>
      </c>
      <c r="BL81">
        <f t="shared" si="74"/>
        <v>23.348230875143248</v>
      </c>
      <c r="BM81"/>
      <c r="BN81"/>
      <c r="BO81"/>
      <c r="BP81"/>
      <c r="BQ81"/>
      <c r="BR81"/>
      <c r="BS81"/>
    </row>
    <row r="82" spans="1:71" s="24" customFormat="1">
      <c r="A82" s="92" t="s">
        <v>151</v>
      </c>
      <c r="B82" s="94"/>
      <c r="C82" s="100">
        <v>53383.839</v>
      </c>
      <c r="D82" s="100">
        <v>1E-4</v>
      </c>
      <c r="E82" s="24">
        <f t="shared" si="44"/>
        <v>889.51330681754007</v>
      </c>
      <c r="F82" s="24">
        <f t="shared" si="65"/>
        <v>889.5</v>
      </c>
      <c r="G82" s="24">
        <f t="shared" si="45"/>
        <v>4.8749915004009381E-3</v>
      </c>
      <c r="K82" s="24">
        <f t="shared" si="63"/>
        <v>4.8749915004009381E-3</v>
      </c>
      <c r="P82" s="26">
        <f t="shared" si="46"/>
        <v>2.5602762337220707E-2</v>
      </c>
      <c r="Q82" s="27">
        <f t="shared" si="47"/>
        <v>38365.339</v>
      </c>
      <c r="R82" s="24">
        <f t="shared" si="48"/>
        <v>4.2964048386371614E-4</v>
      </c>
      <c r="S82" s="171">
        <v>1</v>
      </c>
      <c r="T82" s="24">
        <f t="shared" si="64"/>
        <v>4.2964048386371614E-4</v>
      </c>
      <c r="U82" s="78"/>
      <c r="Y82" s="24">
        <f t="shared" si="42"/>
        <v>2.6855964158709944E-2</v>
      </c>
      <c r="Z82">
        <f t="shared" si="49"/>
        <v>889.5</v>
      </c>
      <c r="AA82" s="24">
        <f t="shared" si="50"/>
        <v>3.6217896789117014E-3</v>
      </c>
      <c r="AB82" s="24">
        <f t="shared" si="51"/>
        <v>2.6855964158709944E-2</v>
      </c>
      <c r="AC82" s="24">
        <f t="shared" si="52"/>
        <v>-2.0727770836819769E-2</v>
      </c>
      <c r="AD82" s="24">
        <f t="shared" si="53"/>
        <v>1.2532018214892367E-3</v>
      </c>
      <c r="AE82" s="24">
        <f t="shared" si="54"/>
        <v>1.5705148053839406E-6</v>
      </c>
      <c r="AF82">
        <f t="shared" si="55"/>
        <v>-2.0727770836819769E-2</v>
      </c>
      <c r="AG82" s="171">
        <f t="shared" si="33"/>
        <v>1.5705148053839406E-6</v>
      </c>
      <c r="AH82">
        <f t="shared" si="56"/>
        <v>-2.1980972658309006E-2</v>
      </c>
      <c r="AI82">
        <f t="shared" si="57"/>
        <v>0.70376350701502544</v>
      </c>
      <c r="AJ82">
        <f t="shared" si="58"/>
        <v>-0.91072454668643876</v>
      </c>
      <c r="AK82">
        <f t="shared" si="59"/>
        <v>3.547735113726707E-2</v>
      </c>
      <c r="AL82">
        <f t="shared" si="60"/>
        <v>3.0224000985897175</v>
      </c>
      <c r="AM82">
        <f t="shared" si="61"/>
        <v>16.759701378118343</v>
      </c>
      <c r="AN82" s="24">
        <f t="shared" si="78"/>
        <v>21.829172842051296</v>
      </c>
      <c r="AO82" s="24">
        <f t="shared" si="78"/>
        <v>21.829132391025045</v>
      </c>
      <c r="AP82" s="24">
        <f t="shared" si="78"/>
        <v>21.829269769553935</v>
      </c>
      <c r="AQ82" s="24">
        <f t="shared" si="78"/>
        <v>21.828803196270197</v>
      </c>
      <c r="AR82" s="24">
        <f t="shared" si="78"/>
        <v>21.830387656284216</v>
      </c>
      <c r="AS82" s="24">
        <f t="shared" si="78"/>
        <v>21.825005226286741</v>
      </c>
      <c r="AT82" s="24">
        <f t="shared" si="78"/>
        <v>21.843270613569576</v>
      </c>
      <c r="AU82" s="24">
        <f t="shared" si="62"/>
        <v>21.781045971563678</v>
      </c>
      <c r="AV82"/>
      <c r="AW82">
        <v>6500</v>
      </c>
      <c r="AX82">
        <f t="shared" si="67"/>
        <v>5.4952700218191292E-2</v>
      </c>
      <c r="AY82">
        <f t="shared" si="68"/>
        <v>5.0674292746420525E-2</v>
      </c>
      <c r="AZ82">
        <f t="shared" si="69"/>
        <v>4.2784074717707628E-3</v>
      </c>
      <c r="BA82">
        <f t="shared" si="70"/>
        <v>0.82822795793613513</v>
      </c>
      <c r="BB82">
        <f t="shared" si="71"/>
        <v>-6.8493557337709135E-2</v>
      </c>
      <c r="BC82">
        <f t="shared" si="72"/>
        <v>-2.1842974616740336</v>
      </c>
      <c r="BD82">
        <f t="shared" si="73"/>
        <v>-1.927179224936391</v>
      </c>
      <c r="BE82">
        <f t="shared" si="77"/>
        <v>23.220437113806355</v>
      </c>
      <c r="BF82">
        <f t="shared" si="77"/>
        <v>23.220437300487827</v>
      </c>
      <c r="BG82">
        <f t="shared" si="77"/>
        <v>23.220435432200492</v>
      </c>
      <c r="BH82">
        <f t="shared" si="75"/>
        <v>23.220454130254179</v>
      </c>
      <c r="BI82">
        <f t="shared" si="75"/>
        <v>23.220267042107906</v>
      </c>
      <c r="BJ82">
        <f t="shared" si="75"/>
        <v>23.222143459317593</v>
      </c>
      <c r="BK82">
        <f t="shared" si="75"/>
        <v>23.203751226023044</v>
      </c>
      <c r="BL82">
        <f t="shared" si="74"/>
        <v>23.501560774720545</v>
      </c>
      <c r="BM82"/>
      <c r="BN82"/>
      <c r="BO82"/>
      <c r="BP82"/>
      <c r="BQ82"/>
      <c r="BR82"/>
      <c r="BS82"/>
    </row>
    <row r="83" spans="1:71" s="24" customFormat="1">
      <c r="A83" s="86" t="s">
        <v>148</v>
      </c>
      <c r="B83" s="98" t="s">
        <v>83</v>
      </c>
      <c r="C83" s="99">
        <v>53386.400999999998</v>
      </c>
      <c r="D83" s="99">
        <v>4.0000000000000002E-4</v>
      </c>
      <c r="E83" s="24">
        <f t="shared" si="44"/>
        <v>896.50656342654509</v>
      </c>
      <c r="F83" s="24">
        <f t="shared" si="65"/>
        <v>896.5</v>
      </c>
      <c r="G83" s="24">
        <f t="shared" si="45"/>
        <v>2.4045304962783121E-3</v>
      </c>
      <c r="K83" s="24">
        <f t="shared" si="63"/>
        <v>2.4045304962783121E-3</v>
      </c>
      <c r="P83" s="26">
        <f t="shared" si="46"/>
        <v>2.562923305521049E-2</v>
      </c>
      <c r="Q83" s="27">
        <f t="shared" si="47"/>
        <v>38367.900999999998</v>
      </c>
      <c r="R83" s="24">
        <f t="shared" si="48"/>
        <v>5.3938680895087091E-4</v>
      </c>
      <c r="S83" s="171">
        <v>1</v>
      </c>
      <c r="T83" s="24">
        <f t="shared" si="64"/>
        <v>5.3938680895087091E-4</v>
      </c>
      <c r="U83" s="78"/>
      <c r="Y83" s="24">
        <f t="shared" si="42"/>
        <v>2.4371647624016227E-2</v>
      </c>
      <c r="Z83">
        <f t="shared" si="49"/>
        <v>896.5</v>
      </c>
      <c r="AA83" s="24">
        <f t="shared" si="50"/>
        <v>3.6621159274725749E-3</v>
      </c>
      <c r="AB83" s="24">
        <f t="shared" si="51"/>
        <v>2.4371647624016227E-2</v>
      </c>
      <c r="AC83" s="24">
        <f t="shared" si="52"/>
        <v>-2.3224702558932178E-2</v>
      </c>
      <c r="AD83" s="24">
        <f t="shared" si="53"/>
        <v>-1.2575854311942629E-3</v>
      </c>
      <c r="AE83" s="24">
        <f t="shared" si="54"/>
        <v>1.5815211167520602E-6</v>
      </c>
      <c r="AF83">
        <f t="shared" si="55"/>
        <v>-2.3224702558932178E-2</v>
      </c>
      <c r="AG83" s="171">
        <f t="shared" si="33"/>
        <v>1.5815211167520602E-6</v>
      </c>
      <c r="AH83">
        <f t="shared" si="56"/>
        <v>-2.1967117127737915E-2</v>
      </c>
      <c r="AI83">
        <f t="shared" si="57"/>
        <v>0.70372035276643941</v>
      </c>
      <c r="AJ83">
        <f t="shared" si="58"/>
        <v>-0.91021890251386306</v>
      </c>
      <c r="AK83">
        <f t="shared" si="59"/>
        <v>3.5115137119348556E-2</v>
      </c>
      <c r="AL83">
        <f t="shared" si="60"/>
        <v>3.0236227284835273</v>
      </c>
      <c r="AM83">
        <f t="shared" si="61"/>
        <v>16.933807291562147</v>
      </c>
      <c r="AN83" s="24">
        <f t="shared" si="78"/>
        <v>21.830831043497362</v>
      </c>
      <c r="AO83" s="24">
        <f t="shared" si="78"/>
        <v>21.830790932866972</v>
      </c>
      <c r="AP83" s="24">
        <f t="shared" si="78"/>
        <v>21.83092711865217</v>
      </c>
      <c r="AQ83" s="24">
        <f t="shared" si="78"/>
        <v>21.830464721093225</v>
      </c>
      <c r="AR83" s="24">
        <f t="shared" si="78"/>
        <v>21.832034579470175</v>
      </c>
      <c r="AS83" s="24">
        <f t="shared" si="78"/>
        <v>21.826703214612277</v>
      </c>
      <c r="AT83" s="24">
        <f t="shared" si="78"/>
        <v>21.844790722320074</v>
      </c>
      <c r="AU83" s="24">
        <f t="shared" si="62"/>
        <v>21.783192590157761</v>
      </c>
      <c r="AV83"/>
      <c r="AW83">
        <v>6750</v>
      </c>
      <c r="AX83">
        <f t="shared" si="67"/>
        <v>5.7863578399685991E-2</v>
      </c>
      <c r="AY83">
        <f t="shared" si="68"/>
        <v>5.1971128958574024E-2</v>
      </c>
      <c r="AZ83">
        <f t="shared" si="69"/>
        <v>5.8924494411119639E-3</v>
      </c>
      <c r="BA83">
        <f t="shared" si="70"/>
        <v>0.84357003748355419</v>
      </c>
      <c r="BB83">
        <f t="shared" si="71"/>
        <v>-6.95195333585019E-3</v>
      </c>
      <c r="BC83">
        <f t="shared" si="72"/>
        <v>-2.1227022455537168</v>
      </c>
      <c r="BD83">
        <f t="shared" si="73"/>
        <v>-1.7900918281048217</v>
      </c>
      <c r="BE83">
        <f t="shared" si="77"/>
        <v>23.290774791372527</v>
      </c>
      <c r="BF83">
        <f t="shared" si="77"/>
        <v>23.290774830301469</v>
      </c>
      <c r="BG83">
        <f t="shared" si="77"/>
        <v>23.290774343182303</v>
      </c>
      <c r="BH83">
        <f t="shared" si="75"/>
        <v>23.290780438582246</v>
      </c>
      <c r="BI83">
        <f t="shared" si="75"/>
        <v>23.290704175492614</v>
      </c>
      <c r="BJ83">
        <f t="shared" si="75"/>
        <v>23.291659858744524</v>
      </c>
      <c r="BK83">
        <f t="shared" si="75"/>
        <v>23.279911947412057</v>
      </c>
      <c r="BL83">
        <f t="shared" si="74"/>
        <v>23.578225724509196</v>
      </c>
      <c r="BM83"/>
      <c r="BN83"/>
      <c r="BO83"/>
      <c r="BP83"/>
      <c r="BQ83"/>
      <c r="BR83"/>
      <c r="BS83"/>
    </row>
    <row r="84" spans="1:71" s="24" customFormat="1">
      <c r="A84" s="86" t="s">
        <v>148</v>
      </c>
      <c r="B84" s="98" t="s">
        <v>83</v>
      </c>
      <c r="C84" s="99">
        <v>53388.236299999997</v>
      </c>
      <c r="D84" s="99">
        <v>1E-4</v>
      </c>
      <c r="E84" s="24">
        <f t="shared" si="44"/>
        <v>901.51621364298092</v>
      </c>
      <c r="F84" s="24">
        <f t="shared" si="65"/>
        <v>901.5</v>
      </c>
      <c r="G84" s="24">
        <f t="shared" si="45"/>
        <v>5.9399154997663572E-3</v>
      </c>
      <c r="K84" s="24">
        <f t="shared" si="63"/>
        <v>5.9399154997663572E-3</v>
      </c>
      <c r="P84" s="26">
        <f t="shared" si="46"/>
        <v>2.5648148068630531E-2</v>
      </c>
      <c r="Q84" s="27">
        <f t="shared" si="47"/>
        <v>38369.736299999997</v>
      </c>
      <c r="R84" s="24">
        <f t="shared" si="48"/>
        <v>3.8841443098843853E-4</v>
      </c>
      <c r="S84" s="171">
        <v>1</v>
      </c>
      <c r="T84" s="24">
        <f t="shared" si="64"/>
        <v>3.8841443098843853E-4</v>
      </c>
      <c r="U84" s="78"/>
      <c r="Y84" s="24">
        <f t="shared" si="42"/>
        <v>2.7897099360815615E-2</v>
      </c>
      <c r="Z84">
        <f t="shared" si="49"/>
        <v>901.5</v>
      </c>
      <c r="AA84" s="24">
        <f t="shared" si="50"/>
        <v>3.6909642075812731E-3</v>
      </c>
      <c r="AB84" s="24">
        <f t="shared" si="51"/>
        <v>2.7897099360815615E-2</v>
      </c>
      <c r="AC84" s="24">
        <f t="shared" si="52"/>
        <v>-1.9708232568864174E-2</v>
      </c>
      <c r="AD84" s="24">
        <f t="shared" si="53"/>
        <v>2.2489512921850842E-3</v>
      </c>
      <c r="AE84" s="24">
        <f t="shared" si="54"/>
        <v>5.0577819146209602E-6</v>
      </c>
      <c r="AF84">
        <f t="shared" si="55"/>
        <v>-1.9708232568864174E-2</v>
      </c>
      <c r="AG84" s="171">
        <f t="shared" si="33"/>
        <v>5.0577819146209602E-6</v>
      </c>
      <c r="AH84">
        <f t="shared" si="56"/>
        <v>-2.1957183861049258E-2</v>
      </c>
      <c r="AI84">
        <f t="shared" si="57"/>
        <v>0.70368980264913716</v>
      </c>
      <c r="AJ84">
        <f t="shared" si="58"/>
        <v>-0.90985693306398918</v>
      </c>
      <c r="AK84">
        <f t="shared" si="59"/>
        <v>3.4856407813292314E-2</v>
      </c>
      <c r="AL84">
        <f t="shared" si="60"/>
        <v>3.0244959438853116</v>
      </c>
      <c r="AM84">
        <f t="shared" si="61"/>
        <v>17.060378633921097</v>
      </c>
      <c r="AN84" s="24">
        <f t="shared" si="78"/>
        <v>21.83201541077004</v>
      </c>
      <c r="AO84" s="24">
        <f t="shared" si="78"/>
        <v>21.831975544587475</v>
      </c>
      <c r="AP84" s="24">
        <f t="shared" si="78"/>
        <v>21.832110874595482</v>
      </c>
      <c r="AQ84" s="24">
        <f t="shared" si="78"/>
        <v>21.831651470497285</v>
      </c>
      <c r="AR84" s="24">
        <f t="shared" si="78"/>
        <v>21.833210869896199</v>
      </c>
      <c r="AS84" s="24">
        <f t="shared" si="78"/>
        <v>21.827916053151579</v>
      </c>
      <c r="AT84" s="24">
        <f t="shared" si="78"/>
        <v>21.845876340335316</v>
      </c>
      <c r="AU84" s="24">
        <f t="shared" si="62"/>
        <v>21.784725889153531</v>
      </c>
      <c r="AV84"/>
      <c r="AW84">
        <v>7000</v>
      </c>
      <c r="AX84">
        <f t="shared" si="67"/>
        <v>6.0790547445476059E-2</v>
      </c>
      <c r="AY84">
        <f t="shared" si="68"/>
        <v>5.3283293739586735E-2</v>
      </c>
      <c r="AZ84">
        <f t="shared" si="69"/>
        <v>7.5072537058893246E-3</v>
      </c>
      <c r="BA84">
        <f t="shared" si="70"/>
        <v>0.86013037594869013</v>
      </c>
      <c r="BB84">
        <f t="shared" si="71"/>
        <v>5.6985242084065579E-2</v>
      </c>
      <c r="BC84">
        <f t="shared" si="72"/>
        <v>-2.0587341074472039</v>
      </c>
      <c r="BD84">
        <f t="shared" si="73"/>
        <v>-1.6628583773035357</v>
      </c>
      <c r="BE84">
        <f t="shared" si="77"/>
        <v>23.362454397262368</v>
      </c>
      <c r="BF84">
        <f t="shared" si="77"/>
        <v>23.362454400843021</v>
      </c>
      <c r="BG84">
        <f t="shared" si="77"/>
        <v>23.362454340281996</v>
      </c>
      <c r="BH84">
        <f t="shared" si="75"/>
        <v>23.362455364578004</v>
      </c>
      <c r="BI84">
        <f t="shared" si="75"/>
        <v>23.362438040894251</v>
      </c>
      <c r="BJ84">
        <f t="shared" si="75"/>
        <v>23.362731232410127</v>
      </c>
      <c r="BK84">
        <f t="shared" si="75"/>
        <v>23.357825153752334</v>
      </c>
      <c r="BL84">
        <f t="shared" si="74"/>
        <v>23.654890674297846</v>
      </c>
      <c r="BM84"/>
      <c r="BN84"/>
      <c r="BO84"/>
      <c r="BP84"/>
      <c r="BQ84"/>
      <c r="BR84"/>
      <c r="BS84"/>
    </row>
    <row r="85" spans="1:71" s="24" customFormat="1">
      <c r="A85" s="86" t="s">
        <v>148</v>
      </c>
      <c r="B85" s="98" t="s">
        <v>83</v>
      </c>
      <c r="C85" s="99">
        <v>53400.324000000001</v>
      </c>
      <c r="D85" s="99">
        <v>1E-4</v>
      </c>
      <c r="E85" s="24">
        <f t="shared" ref="E85:E116" si="79">+(C85-C$7)/C$8</f>
        <v>934.51090057223917</v>
      </c>
      <c r="F85" s="24">
        <f t="shared" si="65"/>
        <v>934.5</v>
      </c>
      <c r="G85" s="24">
        <f t="shared" ref="G85:G106" si="80">+C85-(C$7+F85*C$8)</f>
        <v>3.9934564993018284E-3</v>
      </c>
      <c r="K85" s="24">
        <f t="shared" si="63"/>
        <v>3.9934564993018284E-3</v>
      </c>
      <c r="P85" s="26">
        <f t="shared" ref="P85:P116" si="81">+D$11+D$12*F85+D$13*F85^2</f>
        <v>2.5773140933405603E-2</v>
      </c>
      <c r="Q85" s="27">
        <f t="shared" ref="Q85:Q116" si="82">+C85-15018.5</f>
        <v>38381.824000000001</v>
      </c>
      <c r="R85" s="24">
        <f t="shared" ref="R85:R106" si="83">+(P85-G85)^2</f>
        <v>4.7435465404914223E-4</v>
      </c>
      <c r="S85" s="171">
        <v>1</v>
      </c>
      <c r="T85" s="24">
        <f t="shared" si="64"/>
        <v>4.7435465404914223E-4</v>
      </c>
      <c r="U85" s="78"/>
      <c r="Y85" s="24">
        <f t="shared" si="42"/>
        <v>2.5884319912411607E-2</v>
      </c>
      <c r="Z85">
        <f t="shared" ref="Z85:Z116" si="84">F85</f>
        <v>934.5</v>
      </c>
      <c r="AA85" s="24">
        <f t="shared" ref="AA85:AA116" si="85">AB$3+AB$4*Z85+AB$5*Z85^2+AH85</f>
        <v>3.8822775202958237E-3</v>
      </c>
      <c r="AB85" s="24">
        <f t="shared" ref="AB85:AB102" si="86">IF(S85&lt;&gt;0,G85-AH85, -9999)</f>
        <v>2.5884319912411607E-2</v>
      </c>
      <c r="AC85" s="24">
        <f t="shared" ref="AC85:AC102" si="87">+G85-P85</f>
        <v>-2.1779684434103774E-2</v>
      </c>
      <c r="AD85" s="24">
        <f t="shared" ref="AD85:AD102" si="88">IF(S85&lt;&gt;0,G85-AA85, -9999)</f>
        <v>1.1117897900600471E-4</v>
      </c>
      <c r="AE85" s="24">
        <f t="shared" ref="AE85:AE102" si="89">+(G85-AA85)^2*S85</f>
        <v>1.2360765372817636E-8</v>
      </c>
      <c r="AF85">
        <f t="shared" ref="AF85:AF102" si="90">IF(S85&lt;&gt;0,G85-P85, -9999)</f>
        <v>-2.1779684434103774E-2</v>
      </c>
      <c r="AG85" s="171">
        <f t="shared" si="33"/>
        <v>1.2360765372817636E-8</v>
      </c>
      <c r="AH85">
        <f t="shared" ref="AH85:AH116" si="91">$AB$6*($AB$11/AI85*AJ85+$AB$12)</f>
        <v>-2.1890863413109779E-2</v>
      </c>
      <c r="AI85">
        <f t="shared" ref="AI85:AI116" si="92">1+$AB$7*COS(AL85)</f>
        <v>0.70349390155466807</v>
      </c>
      <c r="AJ85">
        <f t="shared" ref="AJ85:AJ116" si="93">SIN(AL85+RADIANS($AB$9))</f>
        <v>-0.9074513347797053</v>
      </c>
      <c r="AK85">
        <f t="shared" ref="AK85:AK116" si="94">$AB$7*SIN(AL85)</f>
        <v>3.314869234948619E-2</v>
      </c>
      <c r="AL85">
        <f t="shared" ref="AL85:AL116" si="95">2*ATAN(AM85)</f>
        <v>3.0302572927288236</v>
      </c>
      <c r="AM85">
        <f t="shared" ref="AM85:AM116" si="96">SQRT((1+$AB$7)/(1-$AB$7))*TAN(AN85/2)</f>
        <v>17.945184984554025</v>
      </c>
      <c r="AN85" s="24">
        <f t="shared" si="78"/>
        <v>21.839830961087994</v>
      </c>
      <c r="AO85" s="24">
        <f t="shared" si="78"/>
        <v>21.839792735142364</v>
      </c>
      <c r="AP85" s="24">
        <f t="shared" si="78"/>
        <v>21.839922338640029</v>
      </c>
      <c r="AQ85" s="24">
        <f t="shared" si="78"/>
        <v>21.839482912921124</v>
      </c>
      <c r="AR85" s="24">
        <f t="shared" si="78"/>
        <v>21.84097268390509</v>
      </c>
      <c r="AS85" s="24">
        <f t="shared" si="78"/>
        <v>21.835920579501192</v>
      </c>
      <c r="AT85" s="24">
        <f t="shared" si="78"/>
        <v>21.85303786291642</v>
      </c>
      <c r="AU85" s="24">
        <f t="shared" ref="AU85:AU116" si="97">RADIANS($AB$9)+$AB$18*(F85-AB$15)</f>
        <v>21.794845662525635</v>
      </c>
      <c r="AV85"/>
      <c r="AW85">
        <v>7250</v>
      </c>
      <c r="AX85">
        <f t="shared" ref="AX85:AX124" si="98">AB$3+AB$4*AW85+AB$5*AW85^2+AZ85</f>
        <v>6.3725659260288905E-2</v>
      </c>
      <c r="AY85">
        <f t="shared" ref="AY85:AY124" si="99">AB$3+AB$4*AW85+AB$5*AW85^2</f>
        <v>5.4610787089458664E-2</v>
      </c>
      <c r="AZ85">
        <f t="shared" ref="AZ85:AZ124" si="100">$AB$6*($AB$11/BA85*BB85+$AB$12)</f>
        <v>9.1148721708302367E-3</v>
      </c>
      <c r="BA85">
        <f t="shared" ref="BA85:BA124" si="101">1+$AB$7*COS(BC85)</f>
        <v>0.87797282781998476</v>
      </c>
      <c r="BB85">
        <f t="shared" si="71"/>
        <v>0.12327910683376243</v>
      </c>
      <c r="BC85">
        <f t="shared" si="72"/>
        <v>-1.9921567137216847</v>
      </c>
      <c r="BD85">
        <f t="shared" si="73"/>
        <v>-1.5440555435695194</v>
      </c>
      <c r="BE85">
        <f t="shared" ref="BE85:BK85" si="102">$BL85+$AB$7*SIN(BF85)</f>
        <v>23.435581160701386</v>
      </c>
      <c r="BF85">
        <f t="shared" si="102"/>
        <v>23.435581160554101</v>
      </c>
      <c r="BG85">
        <f t="shared" si="102"/>
        <v>23.435581164471174</v>
      </c>
      <c r="BH85">
        <f t="shared" si="102"/>
        <v>23.435581060295942</v>
      </c>
      <c r="BI85">
        <f t="shared" si="102"/>
        <v>23.435583830883814</v>
      </c>
      <c r="BJ85">
        <f t="shared" si="102"/>
        <v>23.435510166388731</v>
      </c>
      <c r="BK85">
        <f t="shared" si="102"/>
        <v>23.437483511990596</v>
      </c>
      <c r="BL85">
        <f t="shared" ref="BL85:BL124" si="103">RADIANS($AB$9)+$AB$18*(AW85-AB$15)</f>
        <v>23.731555624086493</v>
      </c>
      <c r="BM85"/>
      <c r="BN85"/>
      <c r="BO85"/>
      <c r="BP85"/>
      <c r="BQ85"/>
      <c r="BR85"/>
      <c r="BS85"/>
    </row>
    <row r="86" spans="1:71" s="24" customFormat="1">
      <c r="A86" s="93" t="s">
        <v>153</v>
      </c>
      <c r="B86" s="94" t="s">
        <v>146</v>
      </c>
      <c r="C86" s="95">
        <v>53409.296900000001</v>
      </c>
      <c r="D86" s="95">
        <v>1E-3</v>
      </c>
      <c r="E86" s="24">
        <f t="shared" si="79"/>
        <v>959.00340339307968</v>
      </c>
      <c r="F86" s="24">
        <f t="shared" si="65"/>
        <v>959</v>
      </c>
      <c r="G86" s="24">
        <f t="shared" si="80"/>
        <v>1.2468429995351471E-3</v>
      </c>
      <c r="K86" s="24">
        <f t="shared" ref="K86:K106" si="104">G86</f>
        <v>1.2468429995351471E-3</v>
      </c>
      <c r="P86" s="26">
        <f t="shared" si="81"/>
        <v>2.5866111419315715E-2</v>
      </c>
      <c r="Q86" s="27">
        <f t="shared" si="82"/>
        <v>38390.796900000001</v>
      </c>
      <c r="R86" s="24">
        <f t="shared" si="83"/>
        <v>6.0610837752520473E-4</v>
      </c>
      <c r="S86" s="171">
        <v>1</v>
      </c>
      <c r="T86" s="24">
        <f t="shared" si="64"/>
        <v>6.0610837752520473E-4</v>
      </c>
      <c r="U86" s="78"/>
      <c r="Y86" s="24">
        <f t="shared" si="42"/>
        <v>2.3087615448161559E-2</v>
      </c>
      <c r="Z86">
        <f t="shared" si="84"/>
        <v>959</v>
      </c>
      <c r="AA86" s="24">
        <f t="shared" si="85"/>
        <v>4.0253389706893031E-3</v>
      </c>
      <c r="AB86" s="24">
        <f t="shared" si="86"/>
        <v>2.3087615448161559E-2</v>
      </c>
      <c r="AC86" s="24">
        <f t="shared" si="87"/>
        <v>-2.4619268419780568E-2</v>
      </c>
      <c r="AD86" s="24">
        <f t="shared" si="88"/>
        <v>-2.778495971154156E-3</v>
      </c>
      <c r="AE86" s="24">
        <f t="shared" si="89"/>
        <v>7.7200398617198758E-6</v>
      </c>
      <c r="AF86">
        <f t="shared" si="90"/>
        <v>-2.4619268419780568E-2</v>
      </c>
      <c r="AG86" s="171">
        <f t="shared" ref="AG86:AG149" si="105">+(G86-AA86)^2</f>
        <v>7.7200398617198758E-6</v>
      </c>
      <c r="AH86">
        <f t="shared" si="91"/>
        <v>-2.1840772448626412E-2</v>
      </c>
      <c r="AI86">
        <f t="shared" si="92"/>
        <v>0.70335489027842701</v>
      </c>
      <c r="AJ86">
        <f t="shared" si="93"/>
        <v>-0.90564673696291265</v>
      </c>
      <c r="AK86">
        <f t="shared" si="94"/>
        <v>3.1880732394812955E-2</v>
      </c>
      <c r="AL86">
        <f t="shared" si="95"/>
        <v>3.0345326208605199</v>
      </c>
      <c r="AM86">
        <f t="shared" si="96"/>
        <v>18.663260935016979</v>
      </c>
      <c r="AN86" s="24">
        <f t="shared" si="78"/>
        <v>21.845632029545232</v>
      </c>
      <c r="AO86" s="24">
        <f t="shared" si="78"/>
        <v>21.845595050823491</v>
      </c>
      <c r="AP86" s="24">
        <f t="shared" si="78"/>
        <v>21.845720316998726</v>
      </c>
      <c r="AQ86" s="24">
        <f t="shared" si="78"/>
        <v>21.845295965965388</v>
      </c>
      <c r="AR86" s="24">
        <f t="shared" si="78"/>
        <v>21.846733388783225</v>
      </c>
      <c r="AS86" s="24">
        <f t="shared" si="78"/>
        <v>21.841863110192715</v>
      </c>
      <c r="AT86" s="24">
        <f t="shared" si="78"/>
        <v>21.858350879451109</v>
      </c>
      <c r="AU86" s="24">
        <f t="shared" si="97"/>
        <v>21.802358827604923</v>
      </c>
      <c r="AV86"/>
      <c r="AW86">
        <v>7500</v>
      </c>
      <c r="AX86">
        <f t="shared" si="98"/>
        <v>6.6659993591387717E-2</v>
      </c>
      <c r="AY86">
        <f t="shared" si="99"/>
        <v>5.5953609008189804E-2</v>
      </c>
      <c r="AZ86">
        <f t="shared" si="100"/>
        <v>1.0706384583197906E-2</v>
      </c>
      <c r="BA86">
        <f t="shared" si="101"/>
        <v>0.89715844044697812</v>
      </c>
      <c r="BB86">
        <f t="shared" si="71"/>
        <v>0.19184104337854105</v>
      </c>
      <c r="BC86">
        <f t="shared" si="72"/>
        <v>-1.9227125463234926</v>
      </c>
      <c r="BD86">
        <f t="shared" si="73"/>
        <v>-1.4324888455072542</v>
      </c>
      <c r="BE86">
        <f t="shared" ref="BE86:BK86" si="106">$BL86+$AB$7*SIN(BF86)</f>
        <v>23.510265581335197</v>
      </c>
      <c r="BF86">
        <f t="shared" si="106"/>
        <v>23.510265581328223</v>
      </c>
      <c r="BG86">
        <f t="shared" si="106"/>
        <v>23.51026558178064</v>
      </c>
      <c r="BH86">
        <f t="shared" si="106"/>
        <v>23.510265552425484</v>
      </c>
      <c r="BI86">
        <f t="shared" si="106"/>
        <v>23.510267457174777</v>
      </c>
      <c r="BJ86">
        <f t="shared" si="106"/>
        <v>23.510144009962566</v>
      </c>
      <c r="BK86">
        <f t="shared" si="106"/>
        <v>23.518869436940832</v>
      </c>
      <c r="BL86">
        <f t="shared" si="103"/>
        <v>23.808220573875143</v>
      </c>
      <c r="BM86"/>
      <c r="BN86"/>
      <c r="BO86"/>
      <c r="BP86"/>
      <c r="BQ86"/>
      <c r="BR86"/>
      <c r="BS86"/>
    </row>
    <row r="87" spans="1:71" s="24" customFormat="1">
      <c r="A87" s="93" t="s">
        <v>154</v>
      </c>
      <c r="B87" s="98" t="s">
        <v>83</v>
      </c>
      <c r="C87" s="99">
        <v>53652.561500000003</v>
      </c>
      <c r="D87" s="99">
        <v>5.0000000000000001E-4</v>
      </c>
      <c r="E87" s="24">
        <f t="shared" si="79"/>
        <v>1623.0204883611782</v>
      </c>
      <c r="F87" s="24">
        <f t="shared" si="65"/>
        <v>1623</v>
      </c>
      <c r="G87" s="24">
        <f t="shared" si="80"/>
        <v>7.5059710070490837E-3</v>
      </c>
      <c r="K87" s="24">
        <f t="shared" si="104"/>
        <v>7.5059710070490837E-3</v>
      </c>
      <c r="P87" s="26">
        <f t="shared" si="81"/>
        <v>2.8441862681996895E-2</v>
      </c>
      <c r="Q87" s="27">
        <f t="shared" si="82"/>
        <v>38634.061500000003</v>
      </c>
      <c r="R87" s="24">
        <f t="shared" si="83"/>
        <v>4.3831156022514908E-4</v>
      </c>
      <c r="S87" s="171">
        <v>1</v>
      </c>
      <c r="T87" s="24">
        <f t="shared" si="64"/>
        <v>4.3831156022514908E-4</v>
      </c>
      <c r="U87" s="78"/>
      <c r="Y87" s="24">
        <f t="shared" si="42"/>
        <v>2.7718830124679402E-2</v>
      </c>
      <c r="Z87">
        <f t="shared" si="84"/>
        <v>1623</v>
      </c>
      <c r="AA87" s="24">
        <f t="shared" si="85"/>
        <v>8.2290035643665764E-3</v>
      </c>
      <c r="AB87" s="24">
        <f t="shared" si="86"/>
        <v>2.7718830124679402E-2</v>
      </c>
      <c r="AC87" s="24">
        <f t="shared" si="87"/>
        <v>-2.0935891674947811E-2</v>
      </c>
      <c r="AD87" s="24">
        <f t="shared" si="88"/>
        <v>-7.2303255731749269E-4</v>
      </c>
      <c r="AE87" s="24">
        <f t="shared" si="89"/>
        <v>5.2277607894107334E-7</v>
      </c>
      <c r="AF87">
        <f t="shared" si="90"/>
        <v>-2.0935891674947811E-2</v>
      </c>
      <c r="AG87" s="171">
        <f t="shared" si="105"/>
        <v>5.2277607894107334E-7</v>
      </c>
      <c r="AH87">
        <f t="shared" si="91"/>
        <v>-2.0212859117630318E-2</v>
      </c>
      <c r="AI87">
        <f t="shared" si="92"/>
        <v>0.70165720216559546</v>
      </c>
      <c r="AJ87">
        <f t="shared" si="93"/>
        <v>-0.85076792545167934</v>
      </c>
      <c r="AK87">
        <f t="shared" si="94"/>
        <v>-2.5054341127640893E-3</v>
      </c>
      <c r="AL87">
        <f t="shared" si="95"/>
        <v>-3.133195014243447</v>
      </c>
      <c r="AM87">
        <f t="shared" si="96"/>
        <v>-238.16076924824497</v>
      </c>
      <c r="AN87" s="24">
        <f t="shared" si="78"/>
        <v>22.002571892861447</v>
      </c>
      <c r="AO87" s="24">
        <f t="shared" si="78"/>
        <v>22.002575012721206</v>
      </c>
      <c r="AP87" s="24">
        <f t="shared" si="78"/>
        <v>22.002564555109156</v>
      </c>
      <c r="AQ87" s="24">
        <f t="shared" si="78"/>
        <v>22.00259960850055</v>
      </c>
      <c r="AR87" s="24">
        <f t="shared" si="78"/>
        <v>22.002482111344879</v>
      </c>
      <c r="AS87" s="24">
        <f t="shared" si="78"/>
        <v>22.002875956362104</v>
      </c>
      <c r="AT87" s="24">
        <f t="shared" si="78"/>
        <v>22.00155581294915</v>
      </c>
      <c r="AU87" s="24">
        <f t="shared" si="97"/>
        <v>22.005980934243574</v>
      </c>
      <c r="AV87"/>
      <c r="AW87">
        <v>7750</v>
      </c>
      <c r="AX87">
        <f t="shared" si="98"/>
        <v>6.9583531661883233E-2</v>
      </c>
      <c r="AY87">
        <f t="shared" si="99"/>
        <v>5.7311759495780157E-2</v>
      </c>
      <c r="AZ87">
        <f t="shared" si="100"/>
        <v>1.2271772166103071E-2</v>
      </c>
      <c r="BA87">
        <f t="shared" si="101"/>
        <v>0.91774176819621822</v>
      </c>
      <c r="BB87">
        <f t="shared" si="71"/>
        <v>0.26251559524415519</v>
      </c>
      <c r="BC87">
        <f t="shared" si="72"/>
        <v>-1.8501219245995535</v>
      </c>
      <c r="BD87">
        <f t="shared" si="73"/>
        <v>-1.3271454908284024</v>
      </c>
      <c r="BE87">
        <f t="shared" ref="BE87:BK87" si="107">$BL87+$AB$7*SIN(BF87)</f>
        <v>23.586623051527212</v>
      </c>
      <c r="BF87">
        <f t="shared" si="107"/>
        <v>23.586623051527646</v>
      </c>
      <c r="BG87">
        <f t="shared" si="107"/>
        <v>23.586623051586415</v>
      </c>
      <c r="BH87">
        <f t="shared" si="107"/>
        <v>23.586623059569103</v>
      </c>
      <c r="BI87">
        <f t="shared" si="107"/>
        <v>23.586624143845654</v>
      </c>
      <c r="BJ87">
        <f t="shared" si="107"/>
        <v>23.586770979550174</v>
      </c>
      <c r="BK87">
        <f t="shared" si="107"/>
        <v>23.601955194590865</v>
      </c>
      <c r="BL87">
        <f t="shared" si="103"/>
        <v>23.884885523663794</v>
      </c>
      <c r="BM87"/>
      <c r="BN87"/>
      <c r="BO87"/>
      <c r="BP87"/>
      <c r="BQ87"/>
      <c r="BR87"/>
      <c r="BS87"/>
    </row>
    <row r="88" spans="1:71" s="24" customFormat="1">
      <c r="A88" s="93" t="s">
        <v>154</v>
      </c>
      <c r="B88" s="98" t="s">
        <v>83</v>
      </c>
      <c r="C88" s="99">
        <v>53682.602500000001</v>
      </c>
      <c r="D88" s="99">
        <v>5.0000000000000001E-4</v>
      </c>
      <c r="E88" s="24">
        <f t="shared" si="79"/>
        <v>1705.0206529947695</v>
      </c>
      <c r="F88" s="24">
        <f t="shared" si="65"/>
        <v>1705</v>
      </c>
      <c r="G88" s="24">
        <f t="shared" si="80"/>
        <v>7.5662849994841963E-3</v>
      </c>
      <c r="K88" s="24">
        <f t="shared" si="104"/>
        <v>7.5662849994841963E-3</v>
      </c>
      <c r="P88" s="26">
        <f t="shared" si="81"/>
        <v>2.8767453880078193E-2</v>
      </c>
      <c r="Q88" s="27">
        <f t="shared" si="82"/>
        <v>38664.102500000001</v>
      </c>
      <c r="R88" s="24">
        <f t="shared" si="83"/>
        <v>4.494895619034673E-4</v>
      </c>
      <c r="S88" s="171">
        <v>1</v>
      </c>
      <c r="T88" s="24">
        <f t="shared" ref="T88:T119" si="108">+S88*R88</f>
        <v>4.494895619034673E-4</v>
      </c>
      <c r="U88" s="78"/>
      <c r="Y88" s="24">
        <f t="shared" si="42"/>
        <v>2.7542862121633163E-2</v>
      </c>
      <c r="Z88">
        <f t="shared" si="84"/>
        <v>1705</v>
      </c>
      <c r="AA88" s="24">
        <f t="shared" si="85"/>
        <v>8.7908767579292259E-3</v>
      </c>
      <c r="AB88" s="24">
        <f t="shared" si="86"/>
        <v>2.7542862121633163E-2</v>
      </c>
      <c r="AC88" s="24">
        <f t="shared" si="87"/>
        <v>-2.1201168880593996E-2</v>
      </c>
      <c r="AD88" s="24">
        <f t="shared" si="88"/>
        <v>-1.2245917584450296E-3</v>
      </c>
      <c r="AE88" s="24">
        <f t="shared" si="89"/>
        <v>1.4996249748514896E-6</v>
      </c>
      <c r="AF88">
        <f t="shared" si="90"/>
        <v>-2.1201168880593996E-2</v>
      </c>
      <c r="AG88" s="171">
        <f t="shared" si="105"/>
        <v>1.4996249748514896E-6</v>
      </c>
      <c r="AH88">
        <f t="shared" si="91"/>
        <v>-1.9976577122148967E-2</v>
      </c>
      <c r="AI88">
        <f t="shared" si="92"/>
        <v>0.70172311561547662</v>
      </c>
      <c r="AJ88">
        <f t="shared" si="93"/>
        <v>-0.84319907200031574</v>
      </c>
      <c r="AK88">
        <f t="shared" si="94"/>
        <v>-6.7529594708889504E-3</v>
      </c>
      <c r="AL88">
        <f t="shared" si="95"/>
        <v>-3.118956618409753</v>
      </c>
      <c r="AM88">
        <f t="shared" si="96"/>
        <v>-88.350922986992472</v>
      </c>
      <c r="AN88" s="24">
        <f t="shared" si="78"/>
        <v>22.02193943369755</v>
      </c>
      <c r="AO88" s="24">
        <f t="shared" si="78"/>
        <v>22.021947819650403</v>
      </c>
      <c r="AP88" s="24">
        <f t="shared" si="78"/>
        <v>22.021919698869695</v>
      </c>
      <c r="AQ88" s="24">
        <f t="shared" si="78"/>
        <v>22.022013996933129</v>
      </c>
      <c r="AR88" s="24">
        <f t="shared" si="78"/>
        <v>22.02169778613754</v>
      </c>
      <c r="AS88" s="24">
        <f t="shared" si="78"/>
        <v>22.022758151722932</v>
      </c>
      <c r="AT88" s="24">
        <f t="shared" si="78"/>
        <v>22.019202507848536</v>
      </c>
      <c r="AU88" s="24">
        <f t="shared" si="97"/>
        <v>22.031127037774251</v>
      </c>
      <c r="AV88"/>
      <c r="AW88">
        <v>8000</v>
      </c>
      <c r="AX88">
        <f t="shared" si="98"/>
        <v>7.248502282457224E-2</v>
      </c>
      <c r="AY88">
        <f t="shared" si="99"/>
        <v>5.8685238552229721E-2</v>
      </c>
      <c r="AZ88">
        <f t="shared" si="100"/>
        <v>1.3799784272342516E-2</v>
      </c>
      <c r="BA88">
        <f t="shared" si="101"/>
        <v>0.93976571642283413</v>
      </c>
      <c r="BB88">
        <f t="shared" si="71"/>
        <v>0.33505871887860517</v>
      </c>
      <c r="BC88">
        <f t="shared" si="72"/>
        <v>-1.7740826855913963</v>
      </c>
      <c r="BD88">
        <f t="shared" si="73"/>
        <v>-1.2271582696830372</v>
      </c>
      <c r="BE88">
        <f t="shared" ref="BE88:BK88" si="109">$BL88+$AB$7*SIN(BF88)</f>
        <v>23.664773106585933</v>
      </c>
      <c r="BF88">
        <f t="shared" si="109"/>
        <v>23.664773107221777</v>
      </c>
      <c r="BG88">
        <f t="shared" si="109"/>
        <v>23.664773127983953</v>
      </c>
      <c r="BH88">
        <f t="shared" si="109"/>
        <v>23.664773805927929</v>
      </c>
      <c r="BI88">
        <f t="shared" si="109"/>
        <v>23.664795940278243</v>
      </c>
      <c r="BJ88">
        <f t="shared" si="109"/>
        <v>23.665516020579169</v>
      </c>
      <c r="BK88">
        <f t="shared" si="109"/>
        <v>23.686703065029597</v>
      </c>
      <c r="BL88">
        <f t="shared" si="103"/>
        <v>23.961550473452444</v>
      </c>
      <c r="BM88"/>
      <c r="BN88"/>
      <c r="BO88"/>
      <c r="BP88"/>
      <c r="BQ88"/>
      <c r="BR88"/>
      <c r="BS88"/>
    </row>
    <row r="89" spans="1:71" s="24" customFormat="1">
      <c r="A89" s="92" t="s">
        <v>156</v>
      </c>
      <c r="B89" s="94"/>
      <c r="C89" s="100">
        <v>54096.591</v>
      </c>
      <c r="D89" s="100">
        <v>2.9999999999999997E-4</v>
      </c>
      <c r="E89" s="24">
        <f t="shared" si="79"/>
        <v>2835.0471220342961</v>
      </c>
      <c r="F89" s="24">
        <f t="shared" ref="F89:F120" si="110">ROUND(2*E89,0)/2</f>
        <v>2835</v>
      </c>
      <c r="G89" s="24">
        <f t="shared" si="80"/>
        <v>1.7263295005250257E-2</v>
      </c>
      <c r="K89" s="24">
        <f t="shared" si="104"/>
        <v>1.7263295005250257E-2</v>
      </c>
      <c r="P89" s="26">
        <f t="shared" si="81"/>
        <v>3.3422206572747769E-2</v>
      </c>
      <c r="Q89" s="27">
        <f t="shared" si="82"/>
        <v>39078.091</v>
      </c>
      <c r="R89" s="24">
        <f t="shared" si="83"/>
        <v>2.6111042304620489E-4</v>
      </c>
      <c r="S89" s="171">
        <v>1</v>
      </c>
      <c r="T89" s="24">
        <f t="shared" si="108"/>
        <v>2.6111042304620489E-4</v>
      </c>
      <c r="U89" s="78"/>
      <c r="Y89" s="24">
        <f t="shared" si="42"/>
        <v>3.3246479595471841E-2</v>
      </c>
      <c r="Z89">
        <f t="shared" si="84"/>
        <v>2835</v>
      </c>
      <c r="AA89" s="24">
        <f t="shared" si="85"/>
        <v>1.7439021982526184E-2</v>
      </c>
      <c r="AB89" s="24">
        <f t="shared" si="86"/>
        <v>3.3246479595471841E-2</v>
      </c>
      <c r="AC89" s="24">
        <f t="shared" si="87"/>
        <v>-1.6158911567497512E-2</v>
      </c>
      <c r="AD89" s="24">
        <f t="shared" si="88"/>
        <v>-1.757269772759279E-4</v>
      </c>
      <c r="AE89" s="24">
        <f t="shared" si="89"/>
        <v>3.0879970542534482E-8</v>
      </c>
      <c r="AF89">
        <f t="shared" si="90"/>
        <v>-1.6158911567497512E-2</v>
      </c>
      <c r="AG89" s="171">
        <f t="shared" si="105"/>
        <v>3.0879970542534482E-8</v>
      </c>
      <c r="AH89">
        <f t="shared" si="91"/>
        <v>-1.5983184590221584E-2</v>
      </c>
      <c r="AI89">
        <f t="shared" si="92"/>
        <v>0.70885908930477581</v>
      </c>
      <c r="AJ89">
        <f t="shared" si="93"/>
        <v>-0.72118752612923831</v>
      </c>
      <c r="AK89">
        <f t="shared" si="94"/>
        <v>-6.5204849047515362E-2</v>
      </c>
      <c r="AL89">
        <f t="shared" si="95"/>
        <v>-2.9212652744022751</v>
      </c>
      <c r="AM89">
        <f t="shared" si="96"/>
        <v>-9.0406501520757221</v>
      </c>
      <c r="AN89" s="24">
        <f t="shared" si="78"/>
        <v>22.289839336114863</v>
      </c>
      <c r="AO89" s="24">
        <f t="shared" si="78"/>
        <v>22.289899255972571</v>
      </c>
      <c r="AP89" s="24">
        <f t="shared" si="78"/>
        <v>22.289689119218117</v>
      </c>
      <c r="AQ89" s="24">
        <f t="shared" si="78"/>
        <v>22.290426120958525</v>
      </c>
      <c r="AR89" s="24">
        <f t="shared" si="78"/>
        <v>22.28784200661757</v>
      </c>
      <c r="AS89" s="24">
        <f t="shared" si="78"/>
        <v>22.296911673683024</v>
      </c>
      <c r="AT89" s="24">
        <f t="shared" si="78"/>
        <v>22.265187537242507</v>
      </c>
      <c r="AU89" s="24">
        <f t="shared" si="97"/>
        <v>22.377652610818945</v>
      </c>
      <c r="AV89"/>
      <c r="AW89">
        <v>8250</v>
      </c>
      <c r="AX89">
        <f t="shared" si="98"/>
        <v>7.5351849506333501E-2</v>
      </c>
      <c r="AY89">
        <f t="shared" si="99"/>
        <v>6.007404617753849E-2</v>
      </c>
      <c r="AZ89">
        <f t="shared" si="100"/>
        <v>1.5277803328795005E-2</v>
      </c>
      <c r="BA89">
        <f t="shared" si="101"/>
        <v>0.96325448191882534</v>
      </c>
      <c r="BB89">
        <f t="shared" si="71"/>
        <v>0.40911075339275765</v>
      </c>
      <c r="BC89">
        <f t="shared" si="72"/>
        <v>-1.6942709203138651</v>
      </c>
      <c r="BD89">
        <f t="shared" si="73"/>
        <v>-1.1317776555426136</v>
      </c>
      <c r="BE89">
        <f t="shared" ref="BE89:BK89" si="111">$BL89+$AB$7*SIN(BF89)</f>
        <v>23.744838163292734</v>
      </c>
      <c r="BF89">
        <f t="shared" si="111"/>
        <v>23.744838176872346</v>
      </c>
      <c r="BG89">
        <f t="shared" si="111"/>
        <v>23.744838427127064</v>
      </c>
      <c r="BH89">
        <f t="shared" si="111"/>
        <v>23.744843038938665</v>
      </c>
      <c r="BI89">
        <f t="shared" si="111"/>
        <v>23.744928006995618</v>
      </c>
      <c r="BJ89">
        <f t="shared" si="111"/>
        <v>23.746486537424175</v>
      </c>
      <c r="BK89">
        <f t="shared" si="111"/>
        <v>23.773065564037758</v>
      </c>
      <c r="BL89">
        <f t="shared" si="103"/>
        <v>24.038215423241091</v>
      </c>
      <c r="BM89"/>
      <c r="BN89"/>
      <c r="BO89"/>
      <c r="BP89"/>
      <c r="BQ89"/>
      <c r="BR89"/>
      <c r="BS89"/>
    </row>
    <row r="90" spans="1:71" s="24" customFormat="1">
      <c r="A90" s="89" t="s">
        <v>159</v>
      </c>
      <c r="B90" s="101" t="s">
        <v>146</v>
      </c>
      <c r="C90" s="89">
        <v>54378.872199999998</v>
      </c>
      <c r="D90" s="89">
        <v>2.9999999999999997E-4</v>
      </c>
      <c r="E90" s="97">
        <f t="shared" si="79"/>
        <v>3605.5642443993811</v>
      </c>
      <c r="F90" s="97">
        <f t="shared" si="110"/>
        <v>3605.5</v>
      </c>
      <c r="G90" s="24">
        <f t="shared" si="80"/>
        <v>2.3536123502708506E-2</v>
      </c>
      <c r="K90" s="24">
        <f t="shared" si="104"/>
        <v>2.3536123502708506E-2</v>
      </c>
      <c r="P90" s="26">
        <f t="shared" si="81"/>
        <v>3.6775658138821922E-2</v>
      </c>
      <c r="Q90" s="27">
        <f t="shared" si="82"/>
        <v>39360.372199999998</v>
      </c>
      <c r="R90" s="24">
        <f t="shared" si="83"/>
        <v>1.7528527738084679E-4</v>
      </c>
      <c r="S90" s="171">
        <v>1</v>
      </c>
      <c r="T90" s="24">
        <f t="shared" si="108"/>
        <v>1.7528527738084679E-4</v>
      </c>
      <c r="U90" s="78"/>
      <c r="Y90" s="24">
        <f t="shared" si="42"/>
        <v>3.6070151235327162E-2</v>
      </c>
      <c r="Z90">
        <f t="shared" si="84"/>
        <v>3605.5</v>
      </c>
      <c r="AA90" s="24">
        <f t="shared" si="85"/>
        <v>2.4241630406203266E-2</v>
      </c>
      <c r="AB90" s="24">
        <f t="shared" si="86"/>
        <v>3.6070151235327162E-2</v>
      </c>
      <c r="AC90" s="24">
        <f t="shared" si="87"/>
        <v>-1.3239534636113416E-2</v>
      </c>
      <c r="AD90" s="24">
        <f t="shared" si="88"/>
        <v>-7.0550690349475975E-4</v>
      </c>
      <c r="AE90" s="24">
        <f t="shared" si="89"/>
        <v>4.977399908787642E-7</v>
      </c>
      <c r="AF90">
        <f t="shared" si="90"/>
        <v>-1.3239534636113416E-2</v>
      </c>
      <c r="AG90" s="171">
        <f t="shared" si="105"/>
        <v>4.977399908787642E-7</v>
      </c>
      <c r="AH90">
        <f t="shared" si="91"/>
        <v>-1.2534027732618656E-2</v>
      </c>
      <c r="AI90">
        <f t="shared" si="92"/>
        <v>0.72066414913851862</v>
      </c>
      <c r="AJ90">
        <f t="shared" si="93"/>
        <v>-0.61853014731695077</v>
      </c>
      <c r="AK90">
        <f t="shared" si="94"/>
        <v>-0.10481500199516293</v>
      </c>
      <c r="AL90">
        <f t="shared" si="95"/>
        <v>-2.7826209488464775</v>
      </c>
      <c r="AM90">
        <f t="shared" si="96"/>
        <v>-5.5115122609109966</v>
      </c>
      <c r="AN90" s="24">
        <f t="shared" si="78"/>
        <v>22.475100643687725</v>
      </c>
      <c r="AO90" s="24">
        <f t="shared" si="78"/>
        <v>22.475158218951897</v>
      </c>
      <c r="AP90" s="24">
        <f t="shared" si="78"/>
        <v>22.474940212137795</v>
      </c>
      <c r="AQ90" s="24">
        <f t="shared" si="78"/>
        <v>22.475765819540886</v>
      </c>
      <c r="AR90" s="24">
        <f t="shared" si="78"/>
        <v>22.472641071320069</v>
      </c>
      <c r="AS90" s="24">
        <f t="shared" si="78"/>
        <v>22.484494890962917</v>
      </c>
      <c r="AT90" s="24">
        <f t="shared" si="78"/>
        <v>22.439904528761357</v>
      </c>
      <c r="AU90" s="24">
        <f t="shared" si="97"/>
        <v>22.613933986067565</v>
      </c>
      <c r="AV90"/>
      <c r="AW90">
        <v>8500</v>
      </c>
      <c r="AX90">
        <f t="shared" si="98"/>
        <v>7.8169899349248922E-2</v>
      </c>
      <c r="AY90">
        <f t="shared" si="99"/>
        <v>6.1478182371706477E-2</v>
      </c>
      <c r="AZ90">
        <f t="shared" si="100"/>
        <v>1.6691716977542445E-2</v>
      </c>
      <c r="BA90">
        <f t="shared" si="101"/>
        <v>0.98820409970171941</v>
      </c>
      <c r="BB90">
        <f t="shared" si="71"/>
        <v>0.48416352600604762</v>
      </c>
      <c r="BC90">
        <f t="shared" si="72"/>
        <v>-1.6103433165046261</v>
      </c>
      <c r="BD90">
        <f t="shared" si="73"/>
        <v>-1.0403501114120095</v>
      </c>
      <c r="BE90">
        <f t="shared" ref="BE90:BK90" si="112">$BL90+$AB$7*SIN(BF90)</f>
        <v>23.826941570779326</v>
      </c>
      <c r="BF90">
        <f t="shared" si="112"/>
        <v>23.826941668475232</v>
      </c>
      <c r="BG90">
        <f t="shared" si="112"/>
        <v>23.826942918730836</v>
      </c>
      <c r="BH90">
        <f t="shared" si="112"/>
        <v>23.826958918268851</v>
      </c>
      <c r="BI90">
        <f t="shared" si="112"/>
        <v>23.827163581372385</v>
      </c>
      <c r="BJ90">
        <f t="shared" si="112"/>
        <v>23.829768122701715</v>
      </c>
      <c r="BK90">
        <f t="shared" si="112"/>
        <v>23.860985722040439</v>
      </c>
      <c r="BL90">
        <f t="shared" si="103"/>
        <v>24.114880373029742</v>
      </c>
      <c r="BM90"/>
      <c r="BN90"/>
      <c r="BO90"/>
      <c r="BP90"/>
      <c r="BQ90"/>
      <c r="BR90"/>
      <c r="BS90"/>
    </row>
    <row r="91" spans="1:71" s="24" customFormat="1">
      <c r="A91" s="102" t="s">
        <v>160</v>
      </c>
      <c r="B91" s="98"/>
      <c r="C91" s="99">
        <v>54726.917300000001</v>
      </c>
      <c r="D91" s="99">
        <v>2.9999999999999997E-4</v>
      </c>
      <c r="E91" s="97">
        <f t="shared" si="79"/>
        <v>4555.5910577517152</v>
      </c>
      <c r="F91" s="97">
        <f t="shared" si="110"/>
        <v>4555.5</v>
      </c>
      <c r="G91" s="24">
        <f t="shared" si="80"/>
        <v>3.335927350417478E-2</v>
      </c>
      <c r="K91" s="24">
        <f t="shared" si="104"/>
        <v>3.335927350417478E-2</v>
      </c>
      <c r="P91" s="26">
        <f t="shared" si="81"/>
        <v>4.1110781884378764E-2</v>
      </c>
      <c r="Q91" s="27">
        <f t="shared" si="82"/>
        <v>39708.417300000001</v>
      </c>
      <c r="R91" s="24">
        <f t="shared" si="83"/>
        <v>6.0085882168372583E-5</v>
      </c>
      <c r="S91" s="171">
        <v>1</v>
      </c>
      <c r="T91" s="24">
        <f t="shared" si="108"/>
        <v>6.0085882168372583E-5</v>
      </c>
      <c r="U91" s="78"/>
      <c r="Y91" s="24">
        <f t="shared" si="42"/>
        <v>4.0942126871475117E-2</v>
      </c>
      <c r="Z91">
        <f t="shared" si="84"/>
        <v>4555.5</v>
      </c>
      <c r="AA91" s="24">
        <f t="shared" si="85"/>
        <v>3.3527928517078427E-2</v>
      </c>
      <c r="AB91" s="24">
        <f t="shared" si="86"/>
        <v>4.0942126871475117E-2</v>
      </c>
      <c r="AC91" s="24">
        <f t="shared" si="87"/>
        <v>-7.7515083802039836E-3</v>
      </c>
      <c r="AD91" s="24">
        <f t="shared" si="88"/>
        <v>-1.6865501290364709E-4</v>
      </c>
      <c r="AE91" s="24">
        <f t="shared" si="89"/>
        <v>2.8444513377529369E-8</v>
      </c>
      <c r="AF91">
        <f t="shared" si="90"/>
        <v>-7.7515083802039836E-3</v>
      </c>
      <c r="AG91" s="171">
        <f t="shared" si="105"/>
        <v>2.8444513377529369E-8</v>
      </c>
      <c r="AH91">
        <f t="shared" si="91"/>
        <v>-7.5828533673003365E-3</v>
      </c>
      <c r="AI91">
        <f t="shared" si="92"/>
        <v>0.7438285985305686</v>
      </c>
      <c r="AJ91">
        <f t="shared" si="93"/>
        <v>-0.46851827590890183</v>
      </c>
      <c r="AK91">
        <f t="shared" si="94"/>
        <v>-0.15294088821809931</v>
      </c>
      <c r="AL91">
        <f t="shared" si="95"/>
        <v>-2.6033630721237415</v>
      </c>
      <c r="AM91">
        <f t="shared" si="96"/>
        <v>-3.6257453823658232</v>
      </c>
      <c r="AN91" s="24">
        <f t="shared" ref="AN91:AT100" si="113">$AU91+$AB$7*SIN(AO91)</f>
        <v>22.70900585638692</v>
      </c>
      <c r="AO91" s="24">
        <f t="shared" si="113"/>
        <v>22.709034359947204</v>
      </c>
      <c r="AP91" s="24">
        <f t="shared" si="113"/>
        <v>22.70890752616182</v>
      </c>
      <c r="AQ91" s="24">
        <f t="shared" si="113"/>
        <v>22.709472012986168</v>
      </c>
      <c r="AR91" s="24">
        <f t="shared" si="113"/>
        <v>22.706961837783449</v>
      </c>
      <c r="AS91" s="24">
        <f t="shared" si="113"/>
        <v>22.718166785571182</v>
      </c>
      <c r="AT91" s="24">
        <f t="shared" si="113"/>
        <v>22.66895872759034</v>
      </c>
      <c r="AU91" s="24">
        <f t="shared" si="97"/>
        <v>22.905260795264432</v>
      </c>
      <c r="AV91"/>
      <c r="AW91">
        <v>8750</v>
      </c>
      <c r="AX91">
        <f t="shared" si="98"/>
        <v>8.0923458502494619E-2</v>
      </c>
      <c r="AY91">
        <f t="shared" si="99"/>
        <v>6.2897647134733684E-2</v>
      </c>
      <c r="AZ91">
        <f t="shared" si="100"/>
        <v>1.8025811367760939E-2</v>
      </c>
      <c r="BA91">
        <f t="shared" si="101"/>
        <v>1.0145700979972103</v>
      </c>
      <c r="BB91">
        <f t="shared" si="71"/>
        <v>0.5595215243454702</v>
      </c>
      <c r="BC91">
        <f t="shared" si="72"/>
        <v>-1.5219418491284307</v>
      </c>
      <c r="BD91">
        <f t="shared" si="73"/>
        <v>-0.95230118516297912</v>
      </c>
      <c r="BE91">
        <f t="shared" ref="BE91:BK91" si="114">$BL91+$AB$7*SIN(BF91)</f>
        <v>23.911204755951598</v>
      </c>
      <c r="BF91">
        <f t="shared" si="114"/>
        <v>23.911205169903145</v>
      </c>
      <c r="BG91">
        <f t="shared" si="114"/>
        <v>23.91120922435946</v>
      </c>
      <c r="BH91">
        <f t="shared" si="114"/>
        <v>23.911248933423199</v>
      </c>
      <c r="BI91">
        <f t="shared" si="114"/>
        <v>23.911637612668564</v>
      </c>
      <c r="BJ91">
        <f t="shared" si="114"/>
        <v>23.915420434912733</v>
      </c>
      <c r="BK91">
        <f t="shared" si="114"/>
        <v>23.950397418782622</v>
      </c>
      <c r="BL91">
        <f t="shared" si="103"/>
        <v>24.191545322818392</v>
      </c>
      <c r="BM91"/>
      <c r="BN91"/>
      <c r="BO91"/>
      <c r="BP91"/>
      <c r="BQ91"/>
      <c r="BR91"/>
      <c r="BS91"/>
    </row>
    <row r="92" spans="1:71" s="24" customFormat="1">
      <c r="A92" s="95" t="s">
        <v>161</v>
      </c>
      <c r="B92" s="94" t="s">
        <v>146</v>
      </c>
      <c r="C92" s="95">
        <v>54783.883800000003</v>
      </c>
      <c r="D92" s="95">
        <v>5.9999999999999995E-4</v>
      </c>
      <c r="E92" s="97">
        <f t="shared" si="79"/>
        <v>4711.0872921846594</v>
      </c>
      <c r="F92" s="97">
        <f t="shared" si="110"/>
        <v>4711</v>
      </c>
      <c r="G92" s="24">
        <f t="shared" si="80"/>
        <v>3.197974700742634E-2</v>
      </c>
      <c r="K92" s="24">
        <f t="shared" si="104"/>
        <v>3.197974700742634E-2</v>
      </c>
      <c r="P92" s="26">
        <f t="shared" si="81"/>
        <v>4.1841453683899195E-2</v>
      </c>
      <c r="Q92" s="27">
        <f t="shared" si="82"/>
        <v>39765.383800000003</v>
      </c>
      <c r="R92" s="24">
        <f t="shared" si="83"/>
        <v>9.7253258572789277E-5</v>
      </c>
      <c r="S92" s="171">
        <v>1</v>
      </c>
      <c r="T92" s="24">
        <f t="shared" si="108"/>
        <v>9.7253258572789277E-5</v>
      </c>
      <c r="U92" s="78"/>
      <c r="Y92" s="24">
        <f t="shared" si="42"/>
        <v>3.868783171208489E-2</v>
      </c>
      <c r="Z92">
        <f t="shared" si="84"/>
        <v>4711</v>
      </c>
      <c r="AA92" s="24">
        <f t="shared" si="85"/>
        <v>3.5133368979240645E-2</v>
      </c>
      <c r="AB92" s="24">
        <f t="shared" si="86"/>
        <v>3.868783171208489E-2</v>
      </c>
      <c r="AC92" s="24">
        <f t="shared" si="87"/>
        <v>-9.8617066764728548E-3</v>
      </c>
      <c r="AD92" s="24">
        <f t="shared" si="88"/>
        <v>-3.1536219718143049E-3</v>
      </c>
      <c r="AE92" s="24">
        <f t="shared" si="89"/>
        <v>9.9453315411099451E-6</v>
      </c>
      <c r="AF92">
        <f t="shared" si="90"/>
        <v>-9.8617066764728548E-3</v>
      </c>
      <c r="AG92" s="171">
        <f t="shared" si="105"/>
        <v>9.9453315411099451E-6</v>
      </c>
      <c r="AH92">
        <f t="shared" si="91"/>
        <v>-6.7080847046585507E-3</v>
      </c>
      <c r="AI92">
        <f t="shared" si="92"/>
        <v>0.74861783642255253</v>
      </c>
      <c r="AJ92">
        <f t="shared" si="93"/>
        <v>-0.44132502469230006</v>
      </c>
      <c r="AK92">
        <f t="shared" si="94"/>
        <v>-0.16069135028020395</v>
      </c>
      <c r="AL92">
        <f t="shared" si="95"/>
        <v>-2.5728249761972499</v>
      </c>
      <c r="AM92">
        <f t="shared" si="96"/>
        <v>-3.4210645462940037</v>
      </c>
      <c r="AN92" s="24">
        <f t="shared" si="113"/>
        <v>22.748066720978105</v>
      </c>
      <c r="AO92" s="24">
        <f t="shared" si="113"/>
        <v>22.748090339295075</v>
      </c>
      <c r="AP92" s="24">
        <f t="shared" si="113"/>
        <v>22.747981446919979</v>
      </c>
      <c r="AQ92" s="24">
        <f t="shared" si="113"/>
        <v>22.74848358906339</v>
      </c>
      <c r="AR92" s="24">
        <f t="shared" si="113"/>
        <v>22.746170008531919</v>
      </c>
      <c r="AS92" s="24">
        <f t="shared" si="113"/>
        <v>22.756872129965085</v>
      </c>
      <c r="AT92" s="24">
        <f t="shared" si="113"/>
        <v>22.708230639243517</v>
      </c>
      <c r="AU92" s="24">
        <f t="shared" si="97"/>
        <v>22.952946394032971</v>
      </c>
      <c r="AV92"/>
      <c r="AW92">
        <v>9000</v>
      </c>
      <c r="AX92">
        <f t="shared" si="98"/>
        <v>8.3595146767788994E-2</v>
      </c>
      <c r="AY92">
        <f t="shared" si="99"/>
        <v>6.4332440466620108E-2</v>
      </c>
      <c r="AZ92">
        <f t="shared" si="100"/>
        <v>1.9262706301168882E-2</v>
      </c>
      <c r="BA92">
        <f t="shared" si="101"/>
        <v>1.0422518600705324</v>
      </c>
      <c r="BB92">
        <f t="shared" si="71"/>
        <v>0.63425804601541447</v>
      </c>
      <c r="BC92">
        <f t="shared" si="72"/>
        <v>-1.4287017806499678</v>
      </c>
      <c r="BD92">
        <f t="shared" si="73"/>
        <v>-0.86712239404258762</v>
      </c>
      <c r="BE92">
        <f t="shared" ref="BE92:BK92" si="115">$BL92+$AB$7*SIN(BF92)</f>
        <v>23.997743202424417</v>
      </c>
      <c r="BF92">
        <f t="shared" si="115"/>
        <v>23.997744471519663</v>
      </c>
      <c r="BG92">
        <f t="shared" si="115"/>
        <v>23.997754547954518</v>
      </c>
      <c r="BH92">
        <f t="shared" si="115"/>
        <v>23.997834545670152</v>
      </c>
      <c r="BI92">
        <f t="shared" si="115"/>
        <v>23.998469167830383</v>
      </c>
      <c r="BJ92">
        <f t="shared" si="115"/>
        <v>24.003473386023757</v>
      </c>
      <c r="BK92">
        <f t="shared" si="115"/>
        <v>24.04122577176161</v>
      </c>
      <c r="BL92">
        <f t="shared" si="103"/>
        <v>24.268210272607039</v>
      </c>
      <c r="BM92"/>
      <c r="BN92"/>
      <c r="BO92"/>
      <c r="BP92"/>
      <c r="BQ92"/>
      <c r="BR92"/>
      <c r="BS92"/>
    </row>
    <row r="93" spans="1:71" s="24" customFormat="1">
      <c r="A93" s="93" t="s">
        <v>163</v>
      </c>
      <c r="B93" s="94" t="s">
        <v>146</v>
      </c>
      <c r="C93" s="95">
        <v>55155.563069999997</v>
      </c>
      <c r="D93" s="95">
        <v>2.0000000000000001E-4</v>
      </c>
      <c r="E93" s="97">
        <f t="shared" si="79"/>
        <v>5725.626133464747</v>
      </c>
      <c r="F93" s="97">
        <f t="shared" si="110"/>
        <v>5725.5</v>
      </c>
      <c r="G93" s="24">
        <f t="shared" si="80"/>
        <v>4.620936349965632E-2</v>
      </c>
      <c r="K93" s="24">
        <f t="shared" si="104"/>
        <v>4.620936349965632E-2</v>
      </c>
      <c r="P93" s="26">
        <f t="shared" si="81"/>
        <v>4.6753996881230629E-2</v>
      </c>
      <c r="Q93" s="27">
        <f t="shared" si="82"/>
        <v>40137.063069999997</v>
      </c>
      <c r="R93" s="24">
        <f t="shared" si="83"/>
        <v>2.9662552032506751E-7</v>
      </c>
      <c r="S93" s="171">
        <v>1</v>
      </c>
      <c r="T93" s="24">
        <f t="shared" si="108"/>
        <v>2.9662552032506751E-7</v>
      </c>
      <c r="U93" s="78"/>
      <c r="Y93" s="24">
        <f t="shared" si="42"/>
        <v>4.6854035526801202E-2</v>
      </c>
      <c r="Z93">
        <f t="shared" si="84"/>
        <v>5725.5</v>
      </c>
      <c r="AA93" s="24">
        <f t="shared" si="85"/>
        <v>4.6109324854085747E-2</v>
      </c>
      <c r="AB93" s="24">
        <f t="shared" si="86"/>
        <v>4.6854035526801202E-2</v>
      </c>
      <c r="AC93" s="24">
        <f t="shared" si="87"/>
        <v>-5.4463338157430957E-4</v>
      </c>
      <c r="AD93" s="24">
        <f t="shared" si="88"/>
        <v>1.000386455705729E-4</v>
      </c>
      <c r="AE93" s="24">
        <f t="shared" si="89"/>
        <v>1.0007730607594705E-8</v>
      </c>
      <c r="AF93">
        <f t="shared" si="90"/>
        <v>-5.4463338157430957E-4</v>
      </c>
      <c r="AG93" s="171">
        <f t="shared" si="105"/>
        <v>1.0007730607594705E-8</v>
      </c>
      <c r="AH93">
        <f t="shared" si="91"/>
        <v>-6.4467202714488464E-4</v>
      </c>
      <c r="AI93">
        <f t="shared" si="92"/>
        <v>0.78775019229242904</v>
      </c>
      <c r="AJ93">
        <f t="shared" si="93"/>
        <v>-0.24405039873043521</v>
      </c>
      <c r="AK93">
        <f t="shared" si="94"/>
        <v>-0.20967766058369916</v>
      </c>
      <c r="AL93">
        <f t="shared" si="95"/>
        <v>-2.3622905978283626</v>
      </c>
      <c r="AM93">
        <f t="shared" si="96"/>
        <v>-2.435181335238227</v>
      </c>
      <c r="AN93" s="24">
        <f t="shared" si="113"/>
        <v>23.010002144982458</v>
      </c>
      <c r="AO93" s="24">
        <f t="shared" si="113"/>
        <v>23.010005594367353</v>
      </c>
      <c r="AP93" s="24">
        <f t="shared" si="113"/>
        <v>23.009983545291519</v>
      </c>
      <c r="AQ93" s="24">
        <f t="shared" si="113"/>
        <v>23.010124500477342</v>
      </c>
      <c r="AR93" s="24">
        <f t="shared" si="113"/>
        <v>23.009223958493891</v>
      </c>
      <c r="AS93" s="24">
        <f t="shared" si="113"/>
        <v>23.015000265580369</v>
      </c>
      <c r="AT93" s="24">
        <f t="shared" si="113"/>
        <v>22.978839733823428</v>
      </c>
      <c r="AU93" s="24">
        <f t="shared" si="97"/>
        <v>23.264052760275309</v>
      </c>
      <c r="AV93"/>
      <c r="AW93">
        <v>9250</v>
      </c>
      <c r="AX93">
        <f t="shared" si="98"/>
        <v>8.6165923914845136E-2</v>
      </c>
      <c r="AY93">
        <f t="shared" si="99"/>
        <v>6.5782562367365738E-2</v>
      </c>
      <c r="AZ93">
        <f t="shared" si="100"/>
        <v>2.0383361547479398E-2</v>
      </c>
      <c r="BA93">
        <f t="shared" si="101"/>
        <v>1.0710735819828621</v>
      </c>
      <c r="BB93">
        <f t="shared" si="71"/>
        <v>0.70716894670769337</v>
      </c>
      <c r="BC93">
        <f t="shared" si="72"/>
        <v>-1.3302641536334943</v>
      </c>
      <c r="BD93">
        <f t="shared" si="73"/>
        <v>-0.78436119634564494</v>
      </c>
      <c r="BE93">
        <f t="shared" ref="BE93:BK93" si="116">$BL93+$AB$7*SIN(BF93)</f>
        <v>24.086660969211046</v>
      </c>
      <c r="BF93">
        <f t="shared" si="116"/>
        <v>24.086664075076666</v>
      </c>
      <c r="BG93">
        <f t="shared" si="116"/>
        <v>24.086684854442709</v>
      </c>
      <c r="BH93">
        <f t="shared" si="116"/>
        <v>24.086823856744786</v>
      </c>
      <c r="BI93">
        <f t="shared" si="116"/>
        <v>24.087752847499065</v>
      </c>
      <c r="BJ93">
        <f t="shared" si="116"/>
        <v>24.093923806551945</v>
      </c>
      <c r="BK93">
        <f t="shared" si="116"/>
        <v>24.133387576134552</v>
      </c>
      <c r="BL93">
        <f t="shared" si="103"/>
        <v>24.344875222395689</v>
      </c>
      <c r="BM93"/>
      <c r="BN93"/>
      <c r="BO93"/>
      <c r="BP93"/>
      <c r="BQ93"/>
      <c r="BR93"/>
      <c r="BS93"/>
    </row>
    <row r="94" spans="1:71" s="24" customFormat="1">
      <c r="A94" s="93" t="s">
        <v>163</v>
      </c>
      <c r="B94" s="94" t="s">
        <v>146</v>
      </c>
      <c r="C94" s="95">
        <v>55155.563470000001</v>
      </c>
      <c r="D94" s="95">
        <v>2.9999999999999997E-4</v>
      </c>
      <c r="E94" s="97">
        <f t="shared" si="79"/>
        <v>5725.6272253081015</v>
      </c>
      <c r="F94" s="97">
        <f t="shared" si="110"/>
        <v>5725.5</v>
      </c>
      <c r="G94" s="24">
        <f t="shared" si="80"/>
        <v>4.6609363504103385E-2</v>
      </c>
      <c r="K94" s="24">
        <f t="shared" si="104"/>
        <v>4.6609363504103385E-2</v>
      </c>
      <c r="P94" s="26">
        <f t="shared" si="81"/>
        <v>4.6753996881230629E-2</v>
      </c>
      <c r="Q94" s="27">
        <f t="shared" si="82"/>
        <v>40137.063470000001</v>
      </c>
      <c r="R94" s="24">
        <f t="shared" si="83"/>
        <v>2.0918813779231669E-8</v>
      </c>
      <c r="S94" s="171">
        <v>1</v>
      </c>
      <c r="T94" s="24">
        <f t="shared" si="108"/>
        <v>2.0918813779231669E-8</v>
      </c>
      <c r="U94" s="78"/>
      <c r="Y94" s="24">
        <f t="shared" si="42"/>
        <v>4.7254035531248267E-2</v>
      </c>
      <c r="Z94">
        <f t="shared" si="84"/>
        <v>5725.5</v>
      </c>
      <c r="AA94" s="24">
        <f t="shared" si="85"/>
        <v>4.6109324854085747E-2</v>
      </c>
      <c r="AB94" s="24">
        <f t="shared" si="86"/>
        <v>4.7254035531248267E-2</v>
      </c>
      <c r="AC94" s="24">
        <f t="shared" si="87"/>
        <v>-1.4463337712724428E-4</v>
      </c>
      <c r="AD94" s="24">
        <f t="shared" si="88"/>
        <v>5.000386500176382E-4</v>
      </c>
      <c r="AE94" s="24">
        <f t="shared" si="89"/>
        <v>2.5003865151146206E-7</v>
      </c>
      <c r="AF94">
        <f t="shared" si="90"/>
        <v>-1.4463337712724428E-4</v>
      </c>
      <c r="AG94" s="171">
        <f t="shared" si="105"/>
        <v>2.5003865151146206E-7</v>
      </c>
      <c r="AH94">
        <f t="shared" si="91"/>
        <v>-6.4467202714488464E-4</v>
      </c>
      <c r="AI94">
        <f t="shared" si="92"/>
        <v>0.78775019229242904</v>
      </c>
      <c r="AJ94">
        <f t="shared" si="93"/>
        <v>-0.24405039873043521</v>
      </c>
      <c r="AK94">
        <f t="shared" si="94"/>
        <v>-0.20967766058369916</v>
      </c>
      <c r="AL94">
        <f t="shared" si="95"/>
        <v>-2.3622905978283626</v>
      </c>
      <c r="AM94">
        <f t="shared" si="96"/>
        <v>-2.435181335238227</v>
      </c>
      <c r="AN94" s="24">
        <f t="shared" si="113"/>
        <v>23.010002144982458</v>
      </c>
      <c r="AO94" s="24">
        <f t="shared" si="113"/>
        <v>23.010005594367353</v>
      </c>
      <c r="AP94" s="24">
        <f t="shared" si="113"/>
        <v>23.009983545291519</v>
      </c>
      <c r="AQ94" s="24">
        <f t="shared" si="113"/>
        <v>23.010124500477342</v>
      </c>
      <c r="AR94" s="24">
        <f t="shared" si="113"/>
        <v>23.009223958493891</v>
      </c>
      <c r="AS94" s="24">
        <f t="shared" si="113"/>
        <v>23.015000265580369</v>
      </c>
      <c r="AT94" s="24">
        <f t="shared" si="113"/>
        <v>22.978839733823428</v>
      </c>
      <c r="AU94" s="24">
        <f t="shared" si="97"/>
        <v>23.264052760275309</v>
      </c>
      <c r="AV94"/>
      <c r="AW94">
        <v>9500</v>
      </c>
      <c r="AX94">
        <f t="shared" si="98"/>
        <v>8.8615206699536153E-2</v>
      </c>
      <c r="AY94">
        <f t="shared" si="99"/>
        <v>6.7248012836970572E-2</v>
      </c>
      <c r="AZ94">
        <f t="shared" si="100"/>
        <v>2.1367193862565578E-2</v>
      </c>
      <c r="BA94">
        <f t="shared" si="101"/>
        <v>1.1007623245970573</v>
      </c>
      <c r="BB94">
        <f t="shared" si="71"/>
        <v>0.77672931293725667</v>
      </c>
      <c r="BC94">
        <f t="shared" si="72"/>
        <v>-1.2262941083795504</v>
      </c>
      <c r="BD94">
        <f t="shared" si="73"/>
        <v>-0.70361355498212064</v>
      </c>
      <c r="BE94">
        <f t="shared" ref="BE94:BK94" si="117">$BL94+$AB$7*SIN(BF94)</f>
        <v>24.17804345771723</v>
      </c>
      <c r="BF94">
        <f t="shared" si="117"/>
        <v>24.178049859087999</v>
      </c>
      <c r="BG94">
        <f t="shared" si="117"/>
        <v>24.178086987603695</v>
      </c>
      <c r="BH94">
        <f t="shared" si="117"/>
        <v>24.178302297894653</v>
      </c>
      <c r="BI94">
        <f t="shared" si="117"/>
        <v>24.179549606550637</v>
      </c>
      <c r="BJ94">
        <f t="shared" si="117"/>
        <v>24.186732753781705</v>
      </c>
      <c r="BK94">
        <f t="shared" si="117"/>
        <v>24.226791793516565</v>
      </c>
      <c r="BL94">
        <f t="shared" si="103"/>
        <v>24.42154017218434</v>
      </c>
      <c r="BM94"/>
      <c r="BN94"/>
      <c r="BO94"/>
      <c r="BP94"/>
      <c r="BQ94"/>
      <c r="BR94"/>
      <c r="BS94"/>
    </row>
    <row r="95" spans="1:71" s="24" customFormat="1">
      <c r="A95" s="93" t="s">
        <v>163</v>
      </c>
      <c r="B95" s="94" t="s">
        <v>83</v>
      </c>
      <c r="C95" s="95">
        <v>55259.429400000001</v>
      </c>
      <c r="D95" s="95">
        <v>4.0000000000000002E-4</v>
      </c>
      <c r="E95" s="97">
        <f t="shared" si="79"/>
        <v>6009.1405357778531</v>
      </c>
      <c r="F95" s="97">
        <f t="shared" si="110"/>
        <v>6009</v>
      </c>
      <c r="G95" s="24">
        <f t="shared" si="80"/>
        <v>5.1485693002177868E-2</v>
      </c>
      <c r="K95" s="24">
        <f t="shared" si="104"/>
        <v>5.1485693002177868E-2</v>
      </c>
      <c r="P95" s="26">
        <f t="shared" si="81"/>
        <v>4.8171922494043985E-2</v>
      </c>
      <c r="Q95" s="27">
        <f t="shared" si="82"/>
        <v>40240.929400000001</v>
      </c>
      <c r="R95" s="24">
        <f t="shared" si="83"/>
        <v>1.0981074980577893E-5</v>
      </c>
      <c r="S95" s="171">
        <v>1</v>
      </c>
      <c r="T95" s="24">
        <f t="shared" si="108"/>
        <v>1.0981074980577893E-5</v>
      </c>
      <c r="U95" s="78"/>
      <c r="Y95" s="24">
        <f t="shared" si="42"/>
        <v>5.0348463158600094E-2</v>
      </c>
      <c r="Z95">
        <f t="shared" si="84"/>
        <v>6009</v>
      </c>
      <c r="AA95" s="24">
        <f t="shared" si="85"/>
        <v>4.9309152337621759E-2</v>
      </c>
      <c r="AB95" s="24">
        <f t="shared" si="86"/>
        <v>5.0348463158600094E-2</v>
      </c>
      <c r="AC95" s="24">
        <f t="shared" si="87"/>
        <v>3.3137705081338828E-3</v>
      </c>
      <c r="AD95" s="24">
        <f t="shared" si="88"/>
        <v>2.1765406645561092E-3</v>
      </c>
      <c r="AE95" s="24">
        <f t="shared" si="89"/>
        <v>4.737329264466349E-6</v>
      </c>
      <c r="AF95">
        <f t="shared" si="90"/>
        <v>3.3137705081338828E-3</v>
      </c>
      <c r="AG95" s="171">
        <f t="shared" si="105"/>
        <v>4.737329264466349E-6</v>
      </c>
      <c r="AH95">
        <f t="shared" si="91"/>
        <v>1.1372298435777721E-3</v>
      </c>
      <c r="AI95">
        <f t="shared" si="92"/>
        <v>0.80139696765681578</v>
      </c>
      <c r="AJ95">
        <f t="shared" si="93"/>
        <v>-0.1824023098865423</v>
      </c>
      <c r="AK95">
        <f t="shared" si="94"/>
        <v>-0.22264666573709543</v>
      </c>
      <c r="AL95">
        <f t="shared" si="95"/>
        <v>-2.2991794351226704</v>
      </c>
      <c r="AM95">
        <f t="shared" si="96"/>
        <v>-2.2320403876708728</v>
      </c>
      <c r="AN95" s="24">
        <f t="shared" si="113"/>
        <v>23.085820735804479</v>
      </c>
      <c r="AO95" s="24">
        <f t="shared" si="113"/>
        <v>23.085822212322498</v>
      </c>
      <c r="AP95" s="24">
        <f t="shared" si="113"/>
        <v>23.085811414931388</v>
      </c>
      <c r="AQ95" s="24">
        <f t="shared" si="113"/>
        <v>23.08589037865498</v>
      </c>
      <c r="AR95" s="24">
        <f t="shared" si="113"/>
        <v>23.085313178200103</v>
      </c>
      <c r="AS95" s="24">
        <f t="shared" si="113"/>
        <v>23.089547350532978</v>
      </c>
      <c r="AT95" s="24">
        <f t="shared" si="113"/>
        <v>23.059251517110742</v>
      </c>
      <c r="AU95" s="24">
        <f t="shared" si="97"/>
        <v>23.350990813335638</v>
      </c>
      <c r="AV95"/>
      <c r="AW95">
        <v>9750</v>
      </c>
      <c r="AX95">
        <f t="shared" si="98"/>
        <v>9.0921146678455106E-2</v>
      </c>
      <c r="AY95">
        <f t="shared" si="99"/>
        <v>6.8728791875434625E-2</v>
      </c>
      <c r="AZ95">
        <f t="shared" si="100"/>
        <v>2.2192354803020488E-2</v>
      </c>
      <c r="BA95">
        <f t="shared" si="101"/>
        <v>1.1309247321946074</v>
      </c>
      <c r="BB95">
        <f t="shared" si="71"/>
        <v>0.84106223748139508</v>
      </c>
      <c r="BC95">
        <f t="shared" si="72"/>
        <v>-1.1165063071267867</v>
      </c>
      <c r="BD95">
        <f t="shared" si="73"/>
        <v>-0.62451872288006915</v>
      </c>
      <c r="BE95">
        <f t="shared" ref="BE95:BK95" si="118">$BL95+$AB$7*SIN(BF95)</f>
        <v>24.271948213616913</v>
      </c>
      <c r="BF95">
        <f t="shared" si="118"/>
        <v>24.271959676878019</v>
      </c>
      <c r="BG95">
        <f t="shared" si="118"/>
        <v>24.27201861795961</v>
      </c>
      <c r="BH95">
        <f t="shared" si="118"/>
        <v>24.272321613757722</v>
      </c>
      <c r="BI95">
        <f t="shared" si="118"/>
        <v>24.273877529879908</v>
      </c>
      <c r="BJ95">
        <f t="shared" si="118"/>
        <v>24.281823617986273</v>
      </c>
      <c r="BK95">
        <f t="shared" si="118"/>
        <v>24.321340086798187</v>
      </c>
      <c r="BL95">
        <f t="shared" si="103"/>
        <v>24.498205121972987</v>
      </c>
      <c r="BM95"/>
      <c r="BN95"/>
      <c r="BO95"/>
      <c r="BP95"/>
      <c r="BQ95"/>
      <c r="BR95"/>
      <c r="BS95"/>
    </row>
    <row r="96" spans="1:71" s="24" customFormat="1">
      <c r="A96" s="93" t="s">
        <v>163</v>
      </c>
      <c r="B96" s="94" t="s">
        <v>83</v>
      </c>
      <c r="C96" s="95">
        <v>55479.612849999998</v>
      </c>
      <c r="D96" s="95">
        <v>2.9999999999999997E-4</v>
      </c>
      <c r="E96" s="97">
        <f t="shared" si="79"/>
        <v>6610.155120831394</v>
      </c>
      <c r="F96" s="97">
        <f t="shared" si="110"/>
        <v>6610</v>
      </c>
      <c r="G96" s="24">
        <f t="shared" si="80"/>
        <v>5.6828970002243295E-2</v>
      </c>
      <c r="K96" s="24">
        <f t="shared" si="104"/>
        <v>5.6828970002243295E-2</v>
      </c>
      <c r="P96" s="26">
        <f t="shared" si="81"/>
        <v>5.1243012200084613E-2</v>
      </c>
      <c r="Q96" s="27">
        <f t="shared" si="82"/>
        <v>40461.112849999998</v>
      </c>
      <c r="R96" s="24">
        <f t="shared" si="83"/>
        <v>3.1202924567497456E-5</v>
      </c>
      <c r="S96" s="171">
        <v>1</v>
      </c>
      <c r="T96" s="24">
        <f t="shared" si="108"/>
        <v>3.1202924567497456E-5</v>
      </c>
      <c r="U96" s="78"/>
      <c r="Y96" s="24">
        <f t="shared" si="42"/>
        <v>5.1840950785881947E-2</v>
      </c>
      <c r="Z96">
        <f t="shared" si="84"/>
        <v>6610</v>
      </c>
      <c r="AA96" s="24">
        <f t="shared" si="85"/>
        <v>5.6231031416445962E-2</v>
      </c>
      <c r="AB96" s="24">
        <f t="shared" si="86"/>
        <v>5.1840950785881947E-2</v>
      </c>
      <c r="AC96" s="24">
        <f t="shared" si="87"/>
        <v>5.5859578021586823E-3</v>
      </c>
      <c r="AD96" s="24">
        <f t="shared" si="88"/>
        <v>5.979385857973335E-4</v>
      </c>
      <c r="AE96" s="24">
        <f t="shared" si="89"/>
        <v>3.5753055238531517E-7</v>
      </c>
      <c r="AF96">
        <f t="shared" si="90"/>
        <v>5.5859578021586823E-3</v>
      </c>
      <c r="AG96" s="171">
        <f t="shared" si="105"/>
        <v>3.5753055238531517E-7</v>
      </c>
      <c r="AH96">
        <f t="shared" si="91"/>
        <v>4.9880192163613488E-3</v>
      </c>
      <c r="AI96">
        <f t="shared" si="92"/>
        <v>0.83483250774481521</v>
      </c>
      <c r="AJ96">
        <f t="shared" si="93"/>
        <v>-4.1711259967132618E-2</v>
      </c>
      <c r="AK96">
        <f t="shared" si="94"/>
        <v>-0.24846408537631198</v>
      </c>
      <c r="AL96">
        <f t="shared" si="95"/>
        <v>-2.1574736007435975</v>
      </c>
      <c r="AM96">
        <f t="shared" si="96"/>
        <v>-1.8655445084364104</v>
      </c>
      <c r="AN96" s="24">
        <f t="shared" si="113"/>
        <v>23.251226886898504</v>
      </c>
      <c r="AO96" s="24">
        <f t="shared" si="113"/>
        <v>23.251226986599267</v>
      </c>
      <c r="AP96" s="24">
        <f t="shared" si="113"/>
        <v>23.251225893621275</v>
      </c>
      <c r="AQ96" s="24">
        <f t="shared" si="113"/>
        <v>23.251237875687327</v>
      </c>
      <c r="AR96" s="24">
        <f t="shared" si="113"/>
        <v>23.251106543462569</v>
      </c>
      <c r="AS96" s="24">
        <f t="shared" si="113"/>
        <v>23.252548985469886</v>
      </c>
      <c r="AT96" s="24">
        <f t="shared" si="113"/>
        <v>23.237045989531982</v>
      </c>
      <c r="AU96" s="24">
        <f t="shared" si="97"/>
        <v>23.535293352627551</v>
      </c>
      <c r="AV96"/>
      <c r="AW96">
        <v>10000</v>
      </c>
      <c r="AX96">
        <f t="shared" si="98"/>
        <v>9.3061126740104666E-2</v>
      </c>
      <c r="AY96">
        <f t="shared" si="99"/>
        <v>7.0224899482757883E-2</v>
      </c>
      <c r="AZ96">
        <f t="shared" si="100"/>
        <v>2.283622725734679E-2</v>
      </c>
      <c r="BA96">
        <f t="shared" si="101"/>
        <v>1.1610256365626772</v>
      </c>
      <c r="BB96">
        <f t="shared" si="71"/>
        <v>0.89793365205801312</v>
      </c>
      <c r="BC96">
        <f t="shared" si="72"/>
        <v>-1.0006982901732391</v>
      </c>
      <c r="BD96">
        <f t="shared" si="73"/>
        <v>-0.54675592253386951</v>
      </c>
      <c r="BE96">
        <f t="shared" ref="BE96:BK96" si="119">$BL96+$AB$7*SIN(BF96)</f>
        <v>24.368393758456673</v>
      </c>
      <c r="BF96">
        <f t="shared" si="119"/>
        <v>24.368411923143704</v>
      </c>
      <c r="BG96">
        <f t="shared" si="119"/>
        <v>24.368496263324875</v>
      </c>
      <c r="BH96">
        <f t="shared" si="119"/>
        <v>24.368887772649021</v>
      </c>
      <c r="BI96">
        <f t="shared" si="119"/>
        <v>24.370703250897598</v>
      </c>
      <c r="BJ96">
        <f t="shared" si="119"/>
        <v>24.379081161561889</v>
      </c>
      <c r="BK96">
        <f t="shared" si="119"/>
        <v>24.416927397840126</v>
      </c>
      <c r="BL96">
        <f t="shared" si="103"/>
        <v>24.574870071761637</v>
      </c>
      <c r="BM96"/>
      <c r="BN96"/>
      <c r="BO96"/>
      <c r="BP96"/>
      <c r="BQ96"/>
      <c r="BR96"/>
      <c r="BS96"/>
    </row>
    <row r="97" spans="1:71" s="24" customFormat="1">
      <c r="A97" s="93" t="s">
        <v>163</v>
      </c>
      <c r="B97" s="94" t="s">
        <v>83</v>
      </c>
      <c r="C97" s="95">
        <v>55479.61292</v>
      </c>
      <c r="D97" s="95">
        <v>2.0000000000000001E-4</v>
      </c>
      <c r="E97" s="97">
        <f t="shared" si="79"/>
        <v>6610.1553119039845</v>
      </c>
      <c r="F97" s="97">
        <f t="shared" si="110"/>
        <v>6610</v>
      </c>
      <c r="G97" s="24">
        <f t="shared" si="80"/>
        <v>5.6898970004112925E-2</v>
      </c>
      <c r="K97" s="24">
        <f t="shared" si="104"/>
        <v>5.6898970004112925E-2</v>
      </c>
      <c r="P97" s="26">
        <f t="shared" si="81"/>
        <v>5.1243012200084613E-2</v>
      </c>
      <c r="Q97" s="27">
        <f t="shared" si="82"/>
        <v>40461.11292</v>
      </c>
      <c r="R97" s="24">
        <f t="shared" si="83"/>
        <v>3.1989858680948769E-5</v>
      </c>
      <c r="S97" s="171">
        <v>1</v>
      </c>
      <c r="T97" s="24">
        <f t="shared" si="108"/>
        <v>3.1989858680948769E-5</v>
      </c>
      <c r="U97" s="78"/>
      <c r="Y97" s="24">
        <f t="shared" si="42"/>
        <v>5.1910950787751577E-2</v>
      </c>
      <c r="Z97">
        <f t="shared" si="84"/>
        <v>6610</v>
      </c>
      <c r="AA97" s="24">
        <f t="shared" si="85"/>
        <v>5.6231031416445962E-2</v>
      </c>
      <c r="AB97" s="24">
        <f t="shared" si="86"/>
        <v>5.1910950787751577E-2</v>
      </c>
      <c r="AC97" s="24">
        <f t="shared" si="87"/>
        <v>5.6559578040283123E-3</v>
      </c>
      <c r="AD97" s="24">
        <f t="shared" si="88"/>
        <v>6.6793858766696357E-4</v>
      </c>
      <c r="AE97" s="24">
        <f t="shared" si="89"/>
        <v>4.4614195689453799E-7</v>
      </c>
      <c r="AF97">
        <f t="shared" si="90"/>
        <v>5.6559578040283123E-3</v>
      </c>
      <c r="AG97" s="171">
        <f t="shared" si="105"/>
        <v>4.4614195689453799E-7</v>
      </c>
      <c r="AH97">
        <f t="shared" si="91"/>
        <v>4.9880192163613488E-3</v>
      </c>
      <c r="AI97">
        <f t="shared" si="92"/>
        <v>0.83483250774481521</v>
      </c>
      <c r="AJ97">
        <f t="shared" si="93"/>
        <v>-4.1711259967132618E-2</v>
      </c>
      <c r="AK97">
        <f t="shared" si="94"/>
        <v>-0.24846408537631198</v>
      </c>
      <c r="AL97">
        <f t="shared" si="95"/>
        <v>-2.1574736007435975</v>
      </c>
      <c r="AM97">
        <f t="shared" si="96"/>
        <v>-1.8655445084364104</v>
      </c>
      <c r="AN97" s="24">
        <f t="shared" si="113"/>
        <v>23.251226886898504</v>
      </c>
      <c r="AO97" s="24">
        <f t="shared" si="113"/>
        <v>23.251226986599267</v>
      </c>
      <c r="AP97" s="24">
        <f t="shared" si="113"/>
        <v>23.251225893621275</v>
      </c>
      <c r="AQ97" s="24">
        <f t="shared" si="113"/>
        <v>23.251237875687327</v>
      </c>
      <c r="AR97" s="24">
        <f t="shared" si="113"/>
        <v>23.251106543462569</v>
      </c>
      <c r="AS97" s="24">
        <f t="shared" si="113"/>
        <v>23.252548985469886</v>
      </c>
      <c r="AT97" s="24">
        <f t="shared" si="113"/>
        <v>23.237045989531982</v>
      </c>
      <c r="AU97" s="24">
        <f t="shared" si="97"/>
        <v>23.535293352627551</v>
      </c>
      <c r="AV97"/>
      <c r="AW97">
        <v>10250</v>
      </c>
      <c r="AX97">
        <f t="shared" si="98"/>
        <v>9.5012533679655092E-2</v>
      </c>
      <c r="AY97">
        <f t="shared" si="99"/>
        <v>7.1736335658940359E-2</v>
      </c>
      <c r="AZ97">
        <f t="shared" si="100"/>
        <v>2.3276198020714737E-2</v>
      </c>
      <c r="BA97">
        <f t="shared" si="101"/>
        <v>1.1903739227143766</v>
      </c>
      <c r="BB97">
        <f t="shared" si="71"/>
        <v>0.94479184474600297</v>
      </c>
      <c r="BC97">
        <f t="shared" si="72"/>
        <v>-0.8787914729622992</v>
      </c>
      <c r="BD97">
        <f t="shared" si="73"/>
        <v>-0.47004254808099533</v>
      </c>
      <c r="BE97">
        <f t="shared" ref="BE97:BK97" si="120">$BL97+$AB$7*SIN(BF97)</f>
        <v>24.467346837925749</v>
      </c>
      <c r="BF97">
        <f t="shared" si="120"/>
        <v>24.467372556277816</v>
      </c>
      <c r="BG97">
        <f t="shared" si="120"/>
        <v>24.467482125955996</v>
      </c>
      <c r="BH97">
        <f t="shared" si="120"/>
        <v>24.467948827759734</v>
      </c>
      <c r="BI97">
        <f t="shared" si="120"/>
        <v>24.469934792419192</v>
      </c>
      <c r="BJ97">
        <f t="shared" si="120"/>
        <v>24.478351597019657</v>
      </c>
      <c r="BK97">
        <f t="shared" si="120"/>
        <v>24.513442564651594</v>
      </c>
      <c r="BL97">
        <f t="shared" si="103"/>
        <v>24.651535021550288</v>
      </c>
      <c r="BM97"/>
      <c r="BN97"/>
      <c r="BO97"/>
      <c r="BP97"/>
      <c r="BQ97"/>
      <c r="BR97"/>
      <c r="BS97"/>
    </row>
    <row r="98" spans="1:71" s="24" customFormat="1">
      <c r="A98" s="93" t="s">
        <v>163</v>
      </c>
      <c r="B98" s="94" t="s">
        <v>83</v>
      </c>
      <c r="C98" s="95">
        <v>55479.613239999999</v>
      </c>
      <c r="D98" s="95">
        <v>2.0000000000000001E-4</v>
      </c>
      <c r="E98" s="97">
        <f t="shared" si="79"/>
        <v>6610.1561853786561</v>
      </c>
      <c r="F98" s="97">
        <f t="shared" si="110"/>
        <v>6610</v>
      </c>
      <c r="G98" s="24">
        <f t="shared" si="80"/>
        <v>5.7218970003305003E-2</v>
      </c>
      <c r="K98" s="24">
        <f t="shared" si="104"/>
        <v>5.7218970003305003E-2</v>
      </c>
      <c r="P98" s="26">
        <f t="shared" si="81"/>
        <v>5.1243012200084613E-2</v>
      </c>
      <c r="Q98" s="27">
        <f t="shared" si="82"/>
        <v>40461.113239999999</v>
      </c>
      <c r="R98" s="24">
        <f t="shared" si="83"/>
        <v>3.5712071665870673E-5</v>
      </c>
      <c r="S98" s="171">
        <v>1</v>
      </c>
      <c r="T98" s="24">
        <f t="shared" si="108"/>
        <v>3.5712071665870673E-5</v>
      </c>
      <c r="U98" s="78"/>
      <c r="Y98" s="24">
        <f t="shared" si="42"/>
        <v>5.2230950786943654E-2</v>
      </c>
      <c r="Z98">
        <f t="shared" si="84"/>
        <v>6610</v>
      </c>
      <c r="AA98" s="24">
        <f t="shared" si="85"/>
        <v>5.6231031416445962E-2</v>
      </c>
      <c r="AB98" s="24">
        <f t="shared" si="86"/>
        <v>5.2230950786943654E-2</v>
      </c>
      <c r="AC98" s="24">
        <f t="shared" si="87"/>
        <v>5.97595780322039E-3</v>
      </c>
      <c r="AD98" s="24">
        <f t="shared" si="88"/>
        <v>9.8793858685904123E-4</v>
      </c>
      <c r="AE98" s="24">
        <f t="shared" si="89"/>
        <v>9.7602265140503946E-7</v>
      </c>
      <c r="AF98">
        <f t="shared" si="90"/>
        <v>5.97595780322039E-3</v>
      </c>
      <c r="AG98" s="171">
        <f t="shared" si="105"/>
        <v>9.7602265140503946E-7</v>
      </c>
      <c r="AH98">
        <f t="shared" si="91"/>
        <v>4.9880192163613488E-3</v>
      </c>
      <c r="AI98">
        <f t="shared" si="92"/>
        <v>0.83483250774481521</v>
      </c>
      <c r="AJ98">
        <f t="shared" si="93"/>
        <v>-4.1711259967132618E-2</v>
      </c>
      <c r="AK98">
        <f t="shared" si="94"/>
        <v>-0.24846408537631198</v>
      </c>
      <c r="AL98">
        <f t="shared" si="95"/>
        <v>-2.1574736007435975</v>
      </c>
      <c r="AM98">
        <f t="shared" si="96"/>
        <v>-1.8655445084364104</v>
      </c>
      <c r="AN98" s="24">
        <f t="shared" si="113"/>
        <v>23.251226886898504</v>
      </c>
      <c r="AO98" s="24">
        <f t="shared" si="113"/>
        <v>23.251226986599267</v>
      </c>
      <c r="AP98" s="24">
        <f t="shared" si="113"/>
        <v>23.251225893621275</v>
      </c>
      <c r="AQ98" s="24">
        <f t="shared" si="113"/>
        <v>23.251237875687327</v>
      </c>
      <c r="AR98" s="24">
        <f t="shared" si="113"/>
        <v>23.251106543462569</v>
      </c>
      <c r="AS98" s="24">
        <f t="shared" si="113"/>
        <v>23.252548985469886</v>
      </c>
      <c r="AT98" s="24">
        <f t="shared" si="113"/>
        <v>23.237045989531982</v>
      </c>
      <c r="AU98" s="24">
        <f t="shared" si="97"/>
        <v>23.535293352627551</v>
      </c>
      <c r="AV98"/>
      <c r="AW98">
        <v>10500</v>
      </c>
      <c r="AX98">
        <f t="shared" si="98"/>
        <v>9.6753846874592223E-2</v>
      </c>
      <c r="AY98">
        <f t="shared" si="99"/>
        <v>7.3263100403982068E-2</v>
      </c>
      <c r="AZ98">
        <f t="shared" si="100"/>
        <v>2.3490746470610158E-2</v>
      </c>
      <c r="BA98">
        <f t="shared" si="101"/>
        <v>1.2181232609393597</v>
      </c>
      <c r="BB98">
        <f t="shared" si="71"/>
        <v>0.97887255408140317</v>
      </c>
      <c r="BC98">
        <f t="shared" si="72"/>
        <v>-0.75087750085754434</v>
      </c>
      <c r="BD98">
        <f t="shared" si="73"/>
        <v>-0.39413339473331899</v>
      </c>
      <c r="BE98">
        <f t="shared" ref="BE98:BK98" si="121">$BL98+$AB$7*SIN(BF98)</f>
        <v>24.568709069693814</v>
      </c>
      <c r="BF98">
        <f t="shared" si="121"/>
        <v>24.568741695923215</v>
      </c>
      <c r="BG98">
        <f t="shared" si="121"/>
        <v>24.568871085081796</v>
      </c>
      <c r="BH98">
        <f t="shared" si="121"/>
        <v>24.56938411264899</v>
      </c>
      <c r="BI98">
        <f t="shared" si="121"/>
        <v>24.571416632225368</v>
      </c>
      <c r="BJ98">
        <f t="shared" si="121"/>
        <v>24.579443772701552</v>
      </c>
      <c r="BK98">
        <f t="shared" si="121"/>
        <v>24.610768974426605</v>
      </c>
      <c r="BL98">
        <f t="shared" si="103"/>
        <v>24.728199971338935</v>
      </c>
      <c r="BM98"/>
      <c r="BN98"/>
      <c r="BO98"/>
      <c r="BP98"/>
      <c r="BQ98"/>
      <c r="BR98"/>
      <c r="BS98"/>
    </row>
    <row r="99" spans="1:71" s="24" customFormat="1">
      <c r="A99" s="93" t="s">
        <v>163</v>
      </c>
      <c r="B99" s="94" t="s">
        <v>83</v>
      </c>
      <c r="C99" s="95">
        <v>55479.613579999997</v>
      </c>
      <c r="D99" s="95">
        <v>1E-4</v>
      </c>
      <c r="E99" s="97">
        <f t="shared" si="79"/>
        <v>6610.1571134454935</v>
      </c>
      <c r="F99" s="97">
        <f t="shared" si="110"/>
        <v>6610</v>
      </c>
      <c r="G99" s="24">
        <f t="shared" si="80"/>
        <v>5.7558970001991838E-2</v>
      </c>
      <c r="K99" s="24">
        <f t="shared" si="104"/>
        <v>5.7558970001991838E-2</v>
      </c>
      <c r="P99" s="26">
        <f t="shared" si="81"/>
        <v>5.1243012200084613E-2</v>
      </c>
      <c r="Q99" s="27">
        <f t="shared" si="82"/>
        <v>40461.113579999997</v>
      </c>
      <c r="R99" s="24">
        <f t="shared" si="83"/>
        <v>3.989132295547275E-5</v>
      </c>
      <c r="S99" s="171">
        <v>1</v>
      </c>
      <c r="T99" s="24">
        <f t="shared" si="108"/>
        <v>3.989132295547275E-5</v>
      </c>
      <c r="U99" s="78"/>
      <c r="Y99" s="24">
        <f t="shared" si="42"/>
        <v>5.2570950785630489E-2</v>
      </c>
      <c r="Z99">
        <f t="shared" si="84"/>
        <v>6610</v>
      </c>
      <c r="AA99" s="24">
        <f t="shared" si="85"/>
        <v>5.6231031416445962E-2</v>
      </c>
      <c r="AB99" s="24">
        <f t="shared" si="86"/>
        <v>5.2570950785630489E-2</v>
      </c>
      <c r="AC99" s="24">
        <f t="shared" si="87"/>
        <v>6.3159578019072252E-3</v>
      </c>
      <c r="AD99" s="24">
        <f t="shared" si="88"/>
        <v>1.3279385855458764E-3</v>
      </c>
      <c r="AE99" s="24">
        <f t="shared" si="89"/>
        <v>1.7634208869815829E-6</v>
      </c>
      <c r="AF99">
        <f t="shared" si="90"/>
        <v>6.3159578019072252E-3</v>
      </c>
      <c r="AG99" s="171">
        <f t="shared" si="105"/>
        <v>1.7634208869815829E-6</v>
      </c>
      <c r="AH99">
        <f t="shared" si="91"/>
        <v>4.9880192163613488E-3</v>
      </c>
      <c r="AI99">
        <f t="shared" si="92"/>
        <v>0.83483250774481521</v>
      </c>
      <c r="AJ99">
        <f t="shared" si="93"/>
        <v>-4.1711259967132618E-2</v>
      </c>
      <c r="AK99">
        <f t="shared" si="94"/>
        <v>-0.24846408537631198</v>
      </c>
      <c r="AL99">
        <f t="shared" si="95"/>
        <v>-2.1574736007435975</v>
      </c>
      <c r="AM99">
        <f t="shared" si="96"/>
        <v>-1.8655445084364104</v>
      </c>
      <c r="AN99" s="24">
        <f t="shared" si="113"/>
        <v>23.251226886898504</v>
      </c>
      <c r="AO99" s="24">
        <f t="shared" si="113"/>
        <v>23.251226986599267</v>
      </c>
      <c r="AP99" s="24">
        <f t="shared" si="113"/>
        <v>23.251225893621275</v>
      </c>
      <c r="AQ99" s="24">
        <f t="shared" si="113"/>
        <v>23.251237875687327</v>
      </c>
      <c r="AR99" s="24">
        <f t="shared" si="113"/>
        <v>23.251106543462569</v>
      </c>
      <c r="AS99" s="24">
        <f t="shared" si="113"/>
        <v>23.252548985469886</v>
      </c>
      <c r="AT99" s="24">
        <f t="shared" si="113"/>
        <v>23.237045989531982</v>
      </c>
      <c r="AU99" s="24">
        <f t="shared" si="97"/>
        <v>23.535293352627551</v>
      </c>
      <c r="AV99"/>
      <c r="AW99">
        <v>10750</v>
      </c>
      <c r="AX99">
        <f t="shared" si="98"/>
        <v>9.8266040423188011E-2</v>
      </c>
      <c r="AY99">
        <f t="shared" si="99"/>
        <v>7.4805193717882967E-2</v>
      </c>
      <c r="AZ99">
        <f t="shared" si="100"/>
        <v>2.3460846705305044E-2</v>
      </c>
      <c r="BA99">
        <f t="shared" si="101"/>
        <v>1.2432965822555482</v>
      </c>
      <c r="BB99">
        <f t="shared" si="71"/>
        <v>0.99738670494779214</v>
      </c>
      <c r="BC99">
        <f t="shared" si="72"/>
        <v>-0.61726482235686397</v>
      </c>
      <c r="BD99">
        <f t="shared" si="73"/>
        <v>-0.31882024771735545</v>
      </c>
      <c r="BE99">
        <f t="shared" ref="BE99:BK99" si="122">$BL99+$AB$7*SIN(BF99)</f>
        <v>24.672304712496313</v>
      </c>
      <c r="BF99">
        <f t="shared" si="122"/>
        <v>24.672341630874655</v>
      </c>
      <c r="BG99">
        <f t="shared" si="122"/>
        <v>24.672479748607852</v>
      </c>
      <c r="BH99">
        <f t="shared" si="122"/>
        <v>24.672996385958751</v>
      </c>
      <c r="BI99">
        <f t="shared" si="122"/>
        <v>24.674927728285301</v>
      </c>
      <c r="BJ99">
        <f t="shared" si="122"/>
        <v>24.68213149143957</v>
      </c>
      <c r="BK99">
        <f t="shared" si="122"/>
        <v>24.708785248601796</v>
      </c>
      <c r="BL99">
        <f t="shared" si="103"/>
        <v>24.804864921127585</v>
      </c>
      <c r="BM99"/>
      <c r="BN99"/>
      <c r="BO99"/>
      <c r="BP99"/>
      <c r="BQ99"/>
      <c r="BR99"/>
      <c r="BS99"/>
    </row>
    <row r="100" spans="1:71" s="24" customFormat="1">
      <c r="A100" s="93" t="s">
        <v>164</v>
      </c>
      <c r="B100" s="94" t="s">
        <v>146</v>
      </c>
      <c r="C100" s="95">
        <v>55508.920599999998</v>
      </c>
      <c r="D100" s="95">
        <v>5.0000000000000001E-4</v>
      </c>
      <c r="E100" s="97">
        <f t="shared" si="79"/>
        <v>6690.1538001376866</v>
      </c>
      <c r="F100" s="97">
        <f t="shared" si="110"/>
        <v>6690</v>
      </c>
      <c r="G100" s="24">
        <f t="shared" si="80"/>
        <v>5.6345129996770993E-2</v>
      </c>
      <c r="K100" s="24">
        <f t="shared" si="104"/>
        <v>5.6345129996770993E-2</v>
      </c>
      <c r="P100" s="26">
        <f t="shared" si="81"/>
        <v>5.1658490302177229E-2</v>
      </c>
      <c r="Q100" s="27">
        <f t="shared" si="82"/>
        <v>40490.420599999998</v>
      </c>
      <c r="R100" s="24">
        <f t="shared" si="83"/>
        <v>2.1964591626941927E-5</v>
      </c>
      <c r="S100" s="171">
        <v>1</v>
      </c>
      <c r="T100" s="24">
        <f t="shared" si="108"/>
        <v>2.1964591626941927E-5</v>
      </c>
      <c r="U100" s="78"/>
      <c r="Y100" s="24">
        <f t="shared" si="42"/>
        <v>5.0840400877236999E-2</v>
      </c>
      <c r="Z100">
        <f t="shared" si="84"/>
        <v>6690</v>
      </c>
      <c r="AA100" s="24">
        <f t="shared" si="85"/>
        <v>5.7163219421711223E-2</v>
      </c>
      <c r="AB100" s="24">
        <f t="shared" si="86"/>
        <v>5.0840400877236999E-2</v>
      </c>
      <c r="AC100" s="24">
        <f t="shared" si="87"/>
        <v>4.6866396945937638E-3</v>
      </c>
      <c r="AD100" s="24">
        <f t="shared" si="88"/>
        <v>-8.1808942494022985E-4</v>
      </c>
      <c r="AE100" s="24">
        <f t="shared" si="89"/>
        <v>6.6927030719903597E-7</v>
      </c>
      <c r="AF100">
        <f t="shared" si="90"/>
        <v>4.6866396945937638E-3</v>
      </c>
      <c r="AG100" s="171">
        <f t="shared" si="105"/>
        <v>6.6927030719903597E-7</v>
      </c>
      <c r="AH100">
        <f t="shared" si="91"/>
        <v>5.5047291195339946E-3</v>
      </c>
      <c r="AI100">
        <f t="shared" si="92"/>
        <v>0.83977926056385899</v>
      </c>
      <c r="AJ100">
        <f t="shared" si="93"/>
        <v>-2.19410316707934E-2</v>
      </c>
      <c r="AK100">
        <f t="shared" si="94"/>
        <v>-0.25168237299081947</v>
      </c>
      <c r="AL100">
        <f t="shared" si="95"/>
        <v>-2.1376930287058835</v>
      </c>
      <c r="AM100">
        <f t="shared" si="96"/>
        <v>-1.8220348598474867</v>
      </c>
      <c r="AN100" s="24">
        <f t="shared" si="113"/>
        <v>23.273775217954206</v>
      </c>
      <c r="AO100" s="24">
        <f t="shared" si="113"/>
        <v>23.273775277556059</v>
      </c>
      <c r="AP100" s="24">
        <f t="shared" si="113"/>
        <v>23.273774574633194</v>
      </c>
      <c r="AQ100" s="24">
        <f t="shared" si="113"/>
        <v>23.273782864759173</v>
      </c>
      <c r="AR100" s="24">
        <f t="shared" si="113"/>
        <v>23.273685107491804</v>
      </c>
      <c r="AS100" s="24">
        <f t="shared" si="113"/>
        <v>23.274839921376227</v>
      </c>
      <c r="AT100" s="24">
        <f t="shared" si="113"/>
        <v>23.261473488476284</v>
      </c>
      <c r="AU100" s="24">
        <f t="shared" si="97"/>
        <v>23.55982613655992</v>
      </c>
      <c r="AV100"/>
      <c r="AW100">
        <v>11000</v>
      </c>
      <c r="AX100">
        <f t="shared" si="98"/>
        <v>9.9534223851286741E-2</v>
      </c>
      <c r="AY100">
        <f t="shared" si="99"/>
        <v>7.6362615600643086E-2</v>
      </c>
      <c r="AZ100">
        <f t="shared" si="100"/>
        <v>2.3171608250643655E-2</v>
      </c>
      <c r="BA100">
        <f t="shared" si="101"/>
        <v>1.2648418880622221</v>
      </c>
      <c r="BB100">
        <f t="shared" si="71"/>
        <v>0.99779388828093807</v>
      </c>
      <c r="BC100">
        <f t="shared" si="72"/>
        <v>-0.47851712215356551</v>
      </c>
      <c r="BD100">
        <f t="shared" si="73"/>
        <v>-0.24393100419883598</v>
      </c>
      <c r="BE100">
        <f t="shared" ref="BE100:BK100" si="123">$BL100+$AB$7*SIN(BF100)</f>
        <v>24.777871974713754</v>
      </c>
      <c r="BF100">
        <f t="shared" si="123"/>
        <v>24.777908667661041</v>
      </c>
      <c r="BG100">
        <f t="shared" si="123"/>
        <v>24.778039819713989</v>
      </c>
      <c r="BH100">
        <f t="shared" si="123"/>
        <v>24.778508546055591</v>
      </c>
      <c r="BI100">
        <f t="shared" si="123"/>
        <v>24.780183071357975</v>
      </c>
      <c r="BJ100">
        <f t="shared" si="123"/>
        <v>24.78615693931696</v>
      </c>
      <c r="BK100">
        <f t="shared" si="123"/>
        <v>24.807365955911326</v>
      </c>
      <c r="BL100">
        <f t="shared" si="103"/>
        <v>24.881529870916236</v>
      </c>
      <c r="BM100"/>
      <c r="BN100"/>
      <c r="BO100"/>
      <c r="BP100"/>
      <c r="BQ100"/>
      <c r="BR100"/>
      <c r="BS100"/>
    </row>
    <row r="101" spans="1:71" s="24" customFormat="1">
      <c r="A101" s="93" t="s">
        <v>169</v>
      </c>
      <c r="B101" s="94" t="s">
        <v>83</v>
      </c>
      <c r="C101" s="95">
        <v>55819.598910000001</v>
      </c>
      <c r="D101" s="95">
        <v>2.9999999999999997E-4</v>
      </c>
      <c r="E101" s="97">
        <f t="shared" si="79"/>
        <v>7538.183911255438</v>
      </c>
      <c r="F101" s="97">
        <f t="shared" si="110"/>
        <v>7538</v>
      </c>
      <c r="G101" s="24">
        <f t="shared" si="80"/>
        <v>6.737642599910032E-2</v>
      </c>
      <c r="K101" s="24">
        <f t="shared" si="104"/>
        <v>6.737642599910032E-2</v>
      </c>
      <c r="P101" s="26">
        <f t="shared" si="81"/>
        <v>5.61590599866977E-2</v>
      </c>
      <c r="Q101" s="27">
        <f t="shared" si="82"/>
        <v>40801.098910000001</v>
      </c>
      <c r="R101" s="24">
        <f t="shared" si="83"/>
        <v>1.2582930025620547E-4</v>
      </c>
      <c r="S101" s="171">
        <v>1</v>
      </c>
      <c r="T101" s="24">
        <f t="shared" si="108"/>
        <v>1.2582930025620547E-4</v>
      </c>
      <c r="U101" s="78"/>
      <c r="Y101" s="24">
        <f t="shared" si="42"/>
        <v>5.6430155131466472E-2</v>
      </c>
      <c r="Z101">
        <f t="shared" si="84"/>
        <v>7538</v>
      </c>
      <c r="AA101" s="24">
        <f t="shared" si="85"/>
        <v>6.7105330854331555E-2</v>
      </c>
      <c r="AB101" s="24">
        <f t="shared" si="86"/>
        <v>5.6430155131466472E-2</v>
      </c>
      <c r="AC101" s="24">
        <f t="shared" si="87"/>
        <v>1.121736601240262E-2</v>
      </c>
      <c r="AD101" s="24">
        <f t="shared" si="88"/>
        <v>2.7109514476876539E-4</v>
      </c>
      <c r="AE101" s="24">
        <f t="shared" si="89"/>
        <v>7.3492577517197864E-8</v>
      </c>
      <c r="AF101">
        <f t="shared" si="90"/>
        <v>1.121736601240262E-2</v>
      </c>
      <c r="AG101" s="171">
        <f t="shared" si="105"/>
        <v>7.3492577517197864E-8</v>
      </c>
      <c r="AH101">
        <f t="shared" si="91"/>
        <v>1.0946270867633851E-2</v>
      </c>
      <c r="AI101">
        <f t="shared" si="92"/>
        <v>0.90019580150719669</v>
      </c>
      <c r="AJ101">
        <f t="shared" si="93"/>
        <v>0.20245232826988963</v>
      </c>
      <c r="AK101">
        <f t="shared" si="94"/>
        <v>-0.28116511907233954</v>
      </c>
      <c r="AL101">
        <f t="shared" si="95"/>
        <v>-1.9118887760588192</v>
      </c>
      <c r="AM101">
        <f t="shared" si="96"/>
        <v>-1.4160985458250706</v>
      </c>
      <c r="AN101" s="24">
        <f t="shared" ref="AN101:AT110" si="124">$AU101+$AB$7*SIN(AO101)</f>
        <v>23.521761176364315</v>
      </c>
      <c r="AO101" s="24">
        <f t="shared" si="124"/>
        <v>23.52176117636219</v>
      </c>
      <c r="AP101" s="24">
        <f t="shared" si="124"/>
        <v>23.521761176539421</v>
      </c>
      <c r="AQ101" s="24">
        <f t="shared" si="124"/>
        <v>23.521761161752664</v>
      </c>
      <c r="AR101" s="24">
        <f t="shared" si="124"/>
        <v>23.521762395468773</v>
      </c>
      <c r="AS101" s="24">
        <f t="shared" si="124"/>
        <v>23.521659591633149</v>
      </c>
      <c r="AT101" s="24">
        <f t="shared" si="124"/>
        <v>23.531389741559305</v>
      </c>
      <c r="AU101" s="24">
        <f t="shared" si="97"/>
        <v>23.819873646243018</v>
      </c>
      <c r="AV101"/>
      <c r="AW101">
        <v>11250</v>
      </c>
      <c r="AX101">
        <f t="shared" si="98"/>
        <v>0.10054935253169484</v>
      </c>
      <c r="AY101">
        <f t="shared" si="99"/>
        <v>7.7935366052262409E-2</v>
      </c>
      <c r="AZ101">
        <f t="shared" si="100"/>
        <v>2.2613986479432427E-2</v>
      </c>
      <c r="BA101">
        <f t="shared" si="101"/>
        <v>1.2817215367240755</v>
      </c>
      <c r="BB101">
        <f t="shared" si="71"/>
        <v>0.97813896011248291</v>
      </c>
      <c r="BC101">
        <f t="shared" si="72"/>
        <v>-0.33547284415372652</v>
      </c>
      <c r="BD101">
        <f t="shared" si="73"/>
        <v>-0.16932744663417426</v>
      </c>
      <c r="BE101">
        <f t="shared" ref="BE101:BK101" si="125">$BL101+$AB$7*SIN(BF101)</f>
        <v>24.885060627273326</v>
      </c>
      <c r="BF101">
        <f t="shared" si="125"/>
        <v>24.885091441657448</v>
      </c>
      <c r="BG101">
        <f t="shared" si="125"/>
        <v>24.885197971896648</v>
      </c>
      <c r="BH101">
        <f t="shared" si="125"/>
        <v>24.885566241831739</v>
      </c>
      <c r="BI101">
        <f t="shared" si="125"/>
        <v>24.886839070120129</v>
      </c>
      <c r="BJ101">
        <f t="shared" si="125"/>
        <v>24.891235151859608</v>
      </c>
      <c r="BK101">
        <f t="shared" si="125"/>
        <v>24.906382349249974</v>
      </c>
      <c r="BL101">
        <f t="shared" si="103"/>
        <v>24.958194820704886</v>
      </c>
      <c r="BM101"/>
      <c r="BN101"/>
      <c r="BO101"/>
      <c r="BP101"/>
      <c r="BQ101"/>
      <c r="BR101"/>
      <c r="BS101"/>
    </row>
    <row r="102" spans="1:71" s="24" customFormat="1">
      <c r="A102" s="93" t="s">
        <v>169</v>
      </c>
      <c r="B102" s="94" t="s">
        <v>83</v>
      </c>
      <c r="C102" s="95">
        <v>55819.59908</v>
      </c>
      <c r="D102" s="95">
        <v>2.9999999999999997E-4</v>
      </c>
      <c r="E102" s="97">
        <f t="shared" si="79"/>
        <v>7538.1843752888572</v>
      </c>
      <c r="F102" s="97">
        <f t="shared" si="110"/>
        <v>7538</v>
      </c>
      <c r="G102" s="24">
        <f t="shared" si="80"/>
        <v>6.7546425998443738E-2</v>
      </c>
      <c r="K102" s="24">
        <f t="shared" si="104"/>
        <v>6.7546425998443738E-2</v>
      </c>
      <c r="P102" s="26">
        <f t="shared" si="81"/>
        <v>5.61590599866977E-2</v>
      </c>
      <c r="Q102" s="27">
        <f t="shared" si="82"/>
        <v>40801.09908</v>
      </c>
      <c r="R102" s="24">
        <f t="shared" si="83"/>
        <v>1.2967210468546887E-4</v>
      </c>
      <c r="S102" s="171">
        <v>1</v>
      </c>
      <c r="T102" s="24">
        <f t="shared" si="108"/>
        <v>1.2967210468546887E-4</v>
      </c>
      <c r="U102" s="78"/>
      <c r="Y102" s="24">
        <f t="shared" si="42"/>
        <v>5.660015513080989E-2</v>
      </c>
      <c r="Z102">
        <f t="shared" si="84"/>
        <v>7538</v>
      </c>
      <c r="AA102" s="24">
        <f t="shared" si="85"/>
        <v>6.7105330854331555E-2</v>
      </c>
      <c r="AB102" s="24">
        <f t="shared" si="86"/>
        <v>5.660015513080989E-2</v>
      </c>
      <c r="AC102" s="24">
        <f t="shared" si="87"/>
        <v>1.1387366011746038E-2</v>
      </c>
      <c r="AD102" s="24">
        <f t="shared" si="88"/>
        <v>4.4109514411218298E-4</v>
      </c>
      <c r="AE102" s="24">
        <f t="shared" si="89"/>
        <v>1.9456492615934748E-7</v>
      </c>
      <c r="AF102">
        <f t="shared" si="90"/>
        <v>1.1387366011746038E-2</v>
      </c>
      <c r="AG102" s="171">
        <f t="shared" si="105"/>
        <v>1.9456492615934748E-7</v>
      </c>
      <c r="AH102">
        <f t="shared" si="91"/>
        <v>1.0946270867633851E-2</v>
      </c>
      <c r="AI102">
        <f t="shared" si="92"/>
        <v>0.90019580150719669</v>
      </c>
      <c r="AJ102">
        <f t="shared" si="93"/>
        <v>0.20245232826988963</v>
      </c>
      <c r="AK102">
        <f t="shared" si="94"/>
        <v>-0.28116511907233954</v>
      </c>
      <c r="AL102">
        <f t="shared" si="95"/>
        <v>-1.9118887760588192</v>
      </c>
      <c r="AM102">
        <f t="shared" si="96"/>
        <v>-1.4160985458250706</v>
      </c>
      <c r="AN102" s="24">
        <f t="shared" si="124"/>
        <v>23.521761176364315</v>
      </c>
      <c r="AO102" s="24">
        <f t="shared" si="124"/>
        <v>23.52176117636219</v>
      </c>
      <c r="AP102" s="24">
        <f t="shared" si="124"/>
        <v>23.521761176539421</v>
      </c>
      <c r="AQ102" s="24">
        <f t="shared" si="124"/>
        <v>23.521761161752664</v>
      </c>
      <c r="AR102" s="24">
        <f t="shared" si="124"/>
        <v>23.521762395468773</v>
      </c>
      <c r="AS102" s="24">
        <f t="shared" si="124"/>
        <v>23.521659591633149</v>
      </c>
      <c r="AT102" s="24">
        <f t="shared" si="124"/>
        <v>23.531389741559305</v>
      </c>
      <c r="AU102" s="24">
        <f t="shared" si="97"/>
        <v>23.819873646243018</v>
      </c>
      <c r="AV102"/>
      <c r="AW102">
        <v>11500</v>
      </c>
      <c r="AX102">
        <f t="shared" si="98"/>
        <v>0.10130974873415988</v>
      </c>
      <c r="AY102">
        <f t="shared" si="99"/>
        <v>7.952344507274095E-2</v>
      </c>
      <c r="AZ102">
        <f t="shared" si="100"/>
        <v>2.178630366141892E-2</v>
      </c>
      <c r="BA102">
        <f t="shared" si="101"/>
        <v>1.2930272350363374</v>
      </c>
      <c r="BB102">
        <f t="shared" si="71"/>
        <v>0.93739639803659247</v>
      </c>
      <c r="BC102">
        <f t="shared" si="72"/>
        <v>-0.18923510764037182</v>
      </c>
      <c r="BD102">
        <f t="shared" si="73"/>
        <v>-9.4900922571292498E-2</v>
      </c>
      <c r="BE102">
        <f t="shared" ref="BE102:BK102" si="126">$BL102+$AB$7*SIN(BF102)</f>
        <v>24.993438339216674</v>
      </c>
      <c r="BF102">
        <f t="shared" si="126"/>
        <v>24.993457832471744</v>
      </c>
      <c r="BG102">
        <f t="shared" si="126"/>
        <v>24.993523807229533</v>
      </c>
      <c r="BH102">
        <f t="shared" si="126"/>
        <v>24.993747093718735</v>
      </c>
      <c r="BI102">
        <f t="shared" si="126"/>
        <v>24.994502737976102</v>
      </c>
      <c r="BJ102">
        <f t="shared" si="126"/>
        <v>24.997059396334514</v>
      </c>
      <c r="BK102">
        <f t="shared" si="126"/>
        <v>25.005703122015525</v>
      </c>
      <c r="BL102">
        <f t="shared" si="103"/>
        <v>25.034859770493533</v>
      </c>
      <c r="BM102"/>
      <c r="BN102"/>
      <c r="BO102"/>
      <c r="BP102"/>
      <c r="BQ102"/>
      <c r="BR102"/>
      <c r="BS102"/>
    </row>
    <row r="103" spans="1:71" s="24" customFormat="1">
      <c r="A103" s="93" t="s">
        <v>169</v>
      </c>
      <c r="B103" s="94" t="s">
        <v>83</v>
      </c>
      <c r="C103" s="95">
        <v>55819.599320000001</v>
      </c>
      <c r="D103" s="95">
        <v>2.9999999999999997E-4</v>
      </c>
      <c r="E103" s="97">
        <f t="shared" si="79"/>
        <v>7538.1850303948659</v>
      </c>
      <c r="F103" s="97">
        <f t="shared" si="110"/>
        <v>7538</v>
      </c>
      <c r="G103" s="24">
        <f t="shared" si="80"/>
        <v>6.7786425999656785E-2</v>
      </c>
      <c r="K103" s="24">
        <f t="shared" si="104"/>
        <v>6.7786425999656785E-2</v>
      </c>
      <c r="P103" s="26">
        <f t="shared" si="81"/>
        <v>5.61590599866977E-2</v>
      </c>
      <c r="Q103" s="27">
        <f t="shared" si="82"/>
        <v>40801.099320000001</v>
      </c>
      <c r="R103" s="24">
        <f t="shared" si="83"/>
        <v>1.3519564039931605E-4</v>
      </c>
      <c r="S103" s="171">
        <v>1</v>
      </c>
      <c r="T103" s="24">
        <f t="shared" si="108"/>
        <v>1.3519564039931605E-4</v>
      </c>
      <c r="U103" s="24">
        <f>+C103-(C$7+F103*C$8)</f>
        <v>6.7786425999656785E-2</v>
      </c>
      <c r="Y103" s="24">
        <f t="shared" si="42"/>
        <v>5.6840155132022938E-2</v>
      </c>
      <c r="Z103">
        <f t="shared" si="84"/>
        <v>7538</v>
      </c>
      <c r="AA103" s="24">
        <f t="shared" si="85"/>
        <v>6.7105330854331555E-2</v>
      </c>
      <c r="AB103" s="24">
        <f>IF(S103&lt;&gt;0,U103-AH103, -9999)</f>
        <v>5.6840155132022938E-2</v>
      </c>
      <c r="AC103" s="24">
        <f>+U103-P103</f>
        <v>1.1627366012959085E-2</v>
      </c>
      <c r="AD103" s="24">
        <f>IF(S103&lt;&gt;0,U103-AA103, -9999)</f>
        <v>6.8109514532523063E-4</v>
      </c>
      <c r="AE103" s="24">
        <f>+(U103-AA103)^2*S103</f>
        <v>4.6389059698559705E-7</v>
      </c>
      <c r="AF103">
        <f>IF(S103&lt;&gt;0,U103-P103, -9999)</f>
        <v>1.1627366012959085E-2</v>
      </c>
      <c r="AG103" s="171">
        <f t="shared" si="105"/>
        <v>4.6389059698559705E-7</v>
      </c>
      <c r="AH103">
        <f t="shared" si="91"/>
        <v>1.0946270867633851E-2</v>
      </c>
      <c r="AI103">
        <f t="shared" si="92"/>
        <v>0.90019580150719669</v>
      </c>
      <c r="AJ103">
        <f t="shared" si="93"/>
        <v>0.20245232826988963</v>
      </c>
      <c r="AK103">
        <f t="shared" si="94"/>
        <v>-0.28116511907233954</v>
      </c>
      <c r="AL103">
        <f t="shared" si="95"/>
        <v>-1.9118887760588192</v>
      </c>
      <c r="AM103">
        <f t="shared" si="96"/>
        <v>-1.4160985458250706</v>
      </c>
      <c r="AN103" s="24">
        <f t="shared" si="124"/>
        <v>23.521761176364315</v>
      </c>
      <c r="AO103" s="24">
        <f t="shared" si="124"/>
        <v>23.52176117636219</v>
      </c>
      <c r="AP103" s="24">
        <f t="shared" si="124"/>
        <v>23.521761176539421</v>
      </c>
      <c r="AQ103" s="24">
        <f t="shared" si="124"/>
        <v>23.521761161752664</v>
      </c>
      <c r="AR103" s="24">
        <f t="shared" si="124"/>
        <v>23.521762395468773</v>
      </c>
      <c r="AS103" s="24">
        <f t="shared" si="124"/>
        <v>23.521659591633149</v>
      </c>
      <c r="AT103" s="24">
        <f t="shared" si="124"/>
        <v>23.531389741559305</v>
      </c>
      <c r="AU103" s="24">
        <f t="shared" si="97"/>
        <v>23.819873646243018</v>
      </c>
      <c r="AV103"/>
      <c r="AW103">
        <v>11750</v>
      </c>
      <c r="AX103">
        <f t="shared" si="98"/>
        <v>0.1018221278040056</v>
      </c>
      <c r="AY103">
        <f t="shared" si="99"/>
        <v>8.1126852662078711E-2</v>
      </c>
      <c r="AZ103">
        <f t="shared" si="100"/>
        <v>2.0695275141926889E-2</v>
      </c>
      <c r="BA103">
        <f t="shared" si="101"/>
        <v>1.2981010521456513</v>
      </c>
      <c r="BB103">
        <f t="shared" si="71"/>
        <v>0.87574060676520749</v>
      </c>
      <c r="BC103">
        <f t="shared" si="72"/>
        <v>-4.1125311248001145E-2</v>
      </c>
      <c r="BD103">
        <f t="shared" si="73"/>
        <v>-2.0565554234159671E-2</v>
      </c>
      <c r="BE103">
        <f t="shared" ref="BE103:BK103" si="127">$BL103+$AB$7*SIN(BF103)</f>
        <v>25.102506914585586</v>
      </c>
      <c r="BF103">
        <f t="shared" si="127"/>
        <v>25.102511367728781</v>
      </c>
      <c r="BG103">
        <f t="shared" si="127"/>
        <v>25.102526300285049</v>
      </c>
      <c r="BH103">
        <f t="shared" si="127"/>
        <v>25.102576373010749</v>
      </c>
      <c r="BI103">
        <f t="shared" si="127"/>
        <v>25.102744279267331</v>
      </c>
      <c r="BJ103">
        <f t="shared" si="127"/>
        <v>25.103307304403295</v>
      </c>
      <c r="BK103">
        <f t="shared" si="127"/>
        <v>25.105195179487353</v>
      </c>
      <c r="BL103">
        <f t="shared" si="103"/>
        <v>25.111524720282183</v>
      </c>
      <c r="BM103"/>
      <c r="BN103"/>
      <c r="BO103"/>
      <c r="BP103"/>
      <c r="BQ103"/>
      <c r="BR103"/>
      <c r="BS103"/>
    </row>
    <row r="104" spans="1:71" s="24" customFormat="1">
      <c r="A104" s="93" t="s">
        <v>169</v>
      </c>
      <c r="B104" s="94" t="s">
        <v>83</v>
      </c>
      <c r="C104" s="95">
        <v>55819.599779999997</v>
      </c>
      <c r="D104" s="95">
        <v>2.9999999999999997E-4</v>
      </c>
      <c r="E104" s="97">
        <f t="shared" si="79"/>
        <v>7538.1862860146975</v>
      </c>
      <c r="F104" s="97">
        <f t="shared" si="110"/>
        <v>7538</v>
      </c>
      <c r="G104" s="24">
        <f t="shared" si="80"/>
        <v>6.8246425995312165E-2</v>
      </c>
      <c r="K104" s="24">
        <f t="shared" si="104"/>
        <v>6.8246425995312165E-2</v>
      </c>
      <c r="P104" s="26">
        <f t="shared" si="81"/>
        <v>5.61590599866977E-2</v>
      </c>
      <c r="Q104" s="27">
        <f t="shared" si="82"/>
        <v>40801.099779999997</v>
      </c>
      <c r="R104" s="24">
        <f t="shared" si="83"/>
        <v>1.4610441702620839E-4</v>
      </c>
      <c r="S104" s="171">
        <v>1</v>
      </c>
      <c r="T104" s="24">
        <f t="shared" si="108"/>
        <v>1.4610441702620839E-4</v>
      </c>
      <c r="U104" s="78"/>
      <c r="Y104" s="24">
        <f t="shared" si="42"/>
        <v>5.7300155127678318E-2</v>
      </c>
      <c r="Z104">
        <f t="shared" si="84"/>
        <v>7538</v>
      </c>
      <c r="AA104" s="24">
        <f t="shared" si="85"/>
        <v>6.7105330854331555E-2</v>
      </c>
      <c r="AB104" s="24">
        <f t="shared" ref="AB104:AB135" si="128">IF(S104&lt;&gt;0,G104-AH104, -9999)</f>
        <v>5.7300155127678318E-2</v>
      </c>
      <c r="AC104" s="24">
        <f t="shared" ref="AC104:AC135" si="129">+G104-P104</f>
        <v>1.2087366008614465E-2</v>
      </c>
      <c r="AD104" s="24">
        <f t="shared" ref="AD104:AD135" si="130">IF(S104&lt;&gt;0,G104-AA104, -9999)</f>
        <v>1.1410951409806108E-3</v>
      </c>
      <c r="AE104" s="24">
        <f t="shared" ref="AE104:AE135" si="131">+(G104-AA104)^2*S104</f>
        <v>1.3020981207695601E-6</v>
      </c>
      <c r="AF104">
        <f t="shared" ref="AF104:AF135" si="132">IF(S104&lt;&gt;0,G104-P104, -9999)</f>
        <v>1.2087366008614465E-2</v>
      </c>
      <c r="AG104" s="171">
        <f t="shared" si="105"/>
        <v>1.3020981207695601E-6</v>
      </c>
      <c r="AH104">
        <f t="shared" si="91"/>
        <v>1.0946270867633851E-2</v>
      </c>
      <c r="AI104">
        <f t="shared" si="92"/>
        <v>0.90019580150719669</v>
      </c>
      <c r="AJ104">
        <f t="shared" si="93"/>
        <v>0.20245232826988963</v>
      </c>
      <c r="AK104">
        <f t="shared" si="94"/>
        <v>-0.28116511907233954</v>
      </c>
      <c r="AL104">
        <f t="shared" si="95"/>
        <v>-1.9118887760588192</v>
      </c>
      <c r="AM104">
        <f t="shared" si="96"/>
        <v>-1.4160985458250706</v>
      </c>
      <c r="AN104" s="24">
        <f t="shared" si="124"/>
        <v>23.521761176364315</v>
      </c>
      <c r="AO104" s="24">
        <f t="shared" si="124"/>
        <v>23.52176117636219</v>
      </c>
      <c r="AP104" s="24">
        <f t="shared" si="124"/>
        <v>23.521761176539421</v>
      </c>
      <c r="AQ104" s="24">
        <f t="shared" si="124"/>
        <v>23.521761161752664</v>
      </c>
      <c r="AR104" s="24">
        <f t="shared" si="124"/>
        <v>23.521762395468773</v>
      </c>
      <c r="AS104" s="24">
        <f t="shared" si="124"/>
        <v>23.521659591633149</v>
      </c>
      <c r="AT104" s="24">
        <f t="shared" si="124"/>
        <v>23.531389741559305</v>
      </c>
      <c r="AU104" s="24">
        <f t="shared" si="97"/>
        <v>23.819873646243018</v>
      </c>
      <c r="AV104"/>
      <c r="AW104">
        <v>12000</v>
      </c>
      <c r="AX104">
        <f t="shared" si="98"/>
        <v>0.10210185991800923</v>
      </c>
      <c r="AY104">
        <f t="shared" si="99"/>
        <v>8.274558882027569E-2</v>
      </c>
      <c r="AZ104">
        <f t="shared" si="100"/>
        <v>1.9356271097733538E-2</v>
      </c>
      <c r="BA104">
        <f t="shared" si="101"/>
        <v>1.2966343070328694</v>
      </c>
      <c r="BB104">
        <f t="shared" si="71"/>
        <v>0.79465804373437421</v>
      </c>
      <c r="BC104">
        <f t="shared" si="72"/>
        <v>0.10739834717797085</v>
      </c>
      <c r="BD104">
        <f t="shared" si="73"/>
        <v>5.3750848862080196E-2</v>
      </c>
      <c r="BE104">
        <f t="shared" ref="BE104:BK104" si="133">$BL104+$AB$7*SIN(BF104)</f>
        <v>25.21172761434142</v>
      </c>
      <c r="BF104">
        <f t="shared" si="133"/>
        <v>25.211716150486804</v>
      </c>
      <c r="BG104">
        <f t="shared" si="133"/>
        <v>25.211677606653744</v>
      </c>
      <c r="BH104">
        <f t="shared" si="133"/>
        <v>25.211548015234321</v>
      </c>
      <c r="BI104">
        <f t="shared" si="133"/>
        <v>25.211112314882463</v>
      </c>
      <c r="BJ104">
        <f t="shared" si="133"/>
        <v>25.209647552060982</v>
      </c>
      <c r="BK104">
        <f t="shared" si="133"/>
        <v>25.204724420709461</v>
      </c>
      <c r="BL104">
        <f t="shared" si="103"/>
        <v>25.188189670070834</v>
      </c>
      <c r="BM104"/>
      <c r="BN104"/>
      <c r="BO104"/>
      <c r="BP104"/>
      <c r="BQ104"/>
      <c r="BR104"/>
      <c r="BS104"/>
    </row>
    <row r="105" spans="1:71" s="24" customFormat="1">
      <c r="A105" s="93" t="s">
        <v>169</v>
      </c>
      <c r="B105" s="94" t="s">
        <v>83</v>
      </c>
      <c r="C105" s="95">
        <v>55851.469879999997</v>
      </c>
      <c r="D105" s="95">
        <v>2.0000000000000001E-4</v>
      </c>
      <c r="E105" s="97">
        <f t="shared" si="79"/>
        <v>7625.1791772929255</v>
      </c>
      <c r="F105" s="97">
        <f t="shared" si="110"/>
        <v>7625</v>
      </c>
      <c r="G105" s="24">
        <f t="shared" si="80"/>
        <v>6.5642124995065387E-2</v>
      </c>
      <c r="K105" s="24">
        <f t="shared" si="104"/>
        <v>6.5642124995065387E-2</v>
      </c>
      <c r="P105" s="26">
        <f t="shared" si="81"/>
        <v>5.6630768180877582E-2</v>
      </c>
      <c r="Q105" s="27">
        <f t="shared" si="82"/>
        <v>40832.969879999997</v>
      </c>
      <c r="R105" s="24">
        <f t="shared" si="83"/>
        <v>8.1204551632608994E-5</v>
      </c>
      <c r="S105" s="171">
        <v>1</v>
      </c>
      <c r="T105" s="24">
        <f t="shared" si="108"/>
        <v>8.1204551632608994E-5</v>
      </c>
      <c r="U105" s="78"/>
      <c r="Y105" s="24">
        <f t="shared" si="42"/>
        <v>5.4149108314757222E-2</v>
      </c>
      <c r="Z105">
        <f t="shared" si="84"/>
        <v>7625</v>
      </c>
      <c r="AA105" s="24">
        <f t="shared" si="85"/>
        <v>6.8123784861185741E-2</v>
      </c>
      <c r="AB105" s="24">
        <f t="shared" si="128"/>
        <v>5.4149108314757222E-2</v>
      </c>
      <c r="AC105" s="24">
        <f t="shared" si="129"/>
        <v>9.0113568141878056E-3</v>
      </c>
      <c r="AD105" s="24">
        <f t="shared" si="130"/>
        <v>-2.4816598661203532E-3</v>
      </c>
      <c r="AE105" s="24">
        <f t="shared" si="131"/>
        <v>6.1586356911124891E-6</v>
      </c>
      <c r="AF105">
        <f t="shared" si="132"/>
        <v>9.0113568141878056E-3</v>
      </c>
      <c r="AG105" s="171">
        <f t="shared" si="105"/>
        <v>6.1586356911124891E-6</v>
      </c>
      <c r="AH105">
        <f t="shared" si="91"/>
        <v>1.1493016680308164E-2</v>
      </c>
      <c r="AI105">
        <f t="shared" si="92"/>
        <v>0.90727236304026648</v>
      </c>
      <c r="AJ105">
        <f t="shared" si="93"/>
        <v>0.22692712968972603</v>
      </c>
      <c r="AK105">
        <f t="shared" si="94"/>
        <v>-0.28357765702469873</v>
      </c>
      <c r="AL105">
        <f t="shared" si="95"/>
        <v>-1.8868289028200058</v>
      </c>
      <c r="AM105">
        <f t="shared" si="96"/>
        <v>-1.379096501555273</v>
      </c>
      <c r="AN105" s="24">
        <f t="shared" si="124"/>
        <v>23.54822779948303</v>
      </c>
      <c r="AO105" s="24">
        <f t="shared" si="124"/>
        <v>23.548227799483023</v>
      </c>
      <c r="AP105" s="24">
        <f t="shared" si="124"/>
        <v>23.548227799484923</v>
      </c>
      <c r="AQ105" s="24">
        <f t="shared" si="124"/>
        <v>23.548227799020069</v>
      </c>
      <c r="AR105" s="24">
        <f t="shared" si="124"/>
        <v>23.548227912610045</v>
      </c>
      <c r="AS105" s="24">
        <f t="shared" si="124"/>
        <v>23.548200184181614</v>
      </c>
      <c r="AT105" s="24">
        <f t="shared" si="124"/>
        <v>23.56020196244145</v>
      </c>
      <c r="AU105" s="24">
        <f t="shared" si="97"/>
        <v>23.846553048769469</v>
      </c>
      <c r="AV105"/>
      <c r="AW105">
        <v>12250</v>
      </c>
      <c r="AX105">
        <f t="shared" si="98"/>
        <v>0.10217232857991815</v>
      </c>
      <c r="AY105">
        <f t="shared" si="99"/>
        <v>8.4379653547331873E-2</v>
      </c>
      <c r="AZ105">
        <f t="shared" si="100"/>
        <v>1.7792675032586271E-2</v>
      </c>
      <c r="BA105">
        <f t="shared" si="101"/>
        <v>1.2887171013433516</v>
      </c>
      <c r="BB105">
        <f t="shared" si="71"/>
        <v>0.69684985255067833</v>
      </c>
      <c r="BC105">
        <f t="shared" si="72"/>
        <v>0.25484652849019523</v>
      </c>
      <c r="BD105">
        <f t="shared" si="73"/>
        <v>0.12811741682957209</v>
      </c>
      <c r="BE105">
        <f t="shared" ref="BE105:BK105" si="134">$BL105+$AB$7*SIN(BF105)</f>
        <v>25.320552543212091</v>
      </c>
      <c r="BF105">
        <f t="shared" si="134"/>
        <v>25.320527399590549</v>
      </c>
      <c r="BG105">
        <f t="shared" si="134"/>
        <v>25.320441617573028</v>
      </c>
      <c r="BH105">
        <f t="shared" si="134"/>
        <v>25.320148967201998</v>
      </c>
      <c r="BI105">
        <f t="shared" si="134"/>
        <v>25.319150695382167</v>
      </c>
      <c r="BJ105">
        <f t="shared" si="134"/>
        <v>25.315746856084623</v>
      </c>
      <c r="BK105">
        <f t="shared" si="134"/>
        <v>25.304156526284828</v>
      </c>
      <c r="BL105">
        <f t="shared" si="103"/>
        <v>25.264854619859481</v>
      </c>
      <c r="BM105"/>
      <c r="BN105"/>
      <c r="BO105"/>
      <c r="BP105"/>
      <c r="BQ105"/>
      <c r="BR105"/>
      <c r="BS105"/>
    </row>
    <row r="106" spans="1:71" s="24" customFormat="1">
      <c r="A106" s="93" t="s">
        <v>169</v>
      </c>
      <c r="B106" s="94" t="s">
        <v>83</v>
      </c>
      <c r="C106" s="95">
        <v>55851.470079999999</v>
      </c>
      <c r="D106" s="95">
        <v>4.0000000000000002E-4</v>
      </c>
      <c r="E106" s="97">
        <f t="shared" si="79"/>
        <v>7625.1797232146037</v>
      </c>
      <c r="F106" s="97">
        <f t="shared" si="110"/>
        <v>7625</v>
      </c>
      <c r="G106" s="24">
        <f t="shared" si="80"/>
        <v>6.584212499728892E-2</v>
      </c>
      <c r="K106" s="24">
        <f t="shared" si="104"/>
        <v>6.584212499728892E-2</v>
      </c>
      <c r="P106" s="26">
        <f t="shared" si="81"/>
        <v>5.6630768180877582E-2</v>
      </c>
      <c r="Q106" s="27">
        <f t="shared" si="82"/>
        <v>40832.970079999999</v>
      </c>
      <c r="R106" s="24">
        <f t="shared" si="83"/>
        <v>8.4849094399247629E-5</v>
      </c>
      <c r="S106" s="171">
        <v>1</v>
      </c>
      <c r="T106" s="24">
        <f t="shared" si="108"/>
        <v>8.4849094399247629E-5</v>
      </c>
      <c r="U106" s="78"/>
      <c r="Y106" s="24">
        <f t="shared" si="42"/>
        <v>5.4349108316980754E-2</v>
      </c>
      <c r="Z106">
        <f t="shared" si="84"/>
        <v>7625</v>
      </c>
      <c r="AA106" s="24">
        <f t="shared" si="85"/>
        <v>6.8123784861185741E-2</v>
      </c>
      <c r="AB106" s="24">
        <f t="shared" si="128"/>
        <v>5.4349108316980754E-2</v>
      </c>
      <c r="AC106" s="24">
        <f t="shared" si="129"/>
        <v>9.2113568164113382E-3</v>
      </c>
      <c r="AD106" s="24">
        <f t="shared" si="130"/>
        <v>-2.2816598638968205E-3</v>
      </c>
      <c r="AE106" s="24">
        <f t="shared" si="131"/>
        <v>5.2059717345176574E-6</v>
      </c>
      <c r="AF106">
        <f t="shared" si="132"/>
        <v>9.2113568164113382E-3</v>
      </c>
      <c r="AG106" s="171">
        <f t="shared" si="105"/>
        <v>5.2059717345176574E-6</v>
      </c>
      <c r="AH106">
        <f t="shared" si="91"/>
        <v>1.1493016680308164E-2</v>
      </c>
      <c r="AI106">
        <f t="shared" si="92"/>
        <v>0.90727236304026648</v>
      </c>
      <c r="AJ106">
        <f t="shared" si="93"/>
        <v>0.22692712968972603</v>
      </c>
      <c r="AK106">
        <f t="shared" si="94"/>
        <v>-0.28357765702469873</v>
      </c>
      <c r="AL106">
        <f t="shared" si="95"/>
        <v>-1.8868289028200058</v>
      </c>
      <c r="AM106">
        <f t="shared" si="96"/>
        <v>-1.379096501555273</v>
      </c>
      <c r="AN106" s="24">
        <f t="shared" si="124"/>
        <v>23.54822779948303</v>
      </c>
      <c r="AO106" s="24">
        <f t="shared" si="124"/>
        <v>23.548227799483023</v>
      </c>
      <c r="AP106" s="24">
        <f t="shared" si="124"/>
        <v>23.548227799484923</v>
      </c>
      <c r="AQ106" s="24">
        <f t="shared" si="124"/>
        <v>23.548227799020069</v>
      </c>
      <c r="AR106" s="24">
        <f t="shared" si="124"/>
        <v>23.548227912610045</v>
      </c>
      <c r="AS106" s="24">
        <f t="shared" si="124"/>
        <v>23.548200184181614</v>
      </c>
      <c r="AT106" s="24">
        <f t="shared" si="124"/>
        <v>23.56020196244145</v>
      </c>
      <c r="AU106" s="24">
        <f t="shared" si="97"/>
        <v>23.846553048769469</v>
      </c>
      <c r="AV106"/>
      <c r="AW106">
        <v>12500</v>
      </c>
      <c r="AX106">
        <f t="shared" si="98"/>
        <v>0.10206344146021469</v>
      </c>
      <c r="AY106">
        <f t="shared" si="99"/>
        <v>8.6029046843247262E-2</v>
      </c>
      <c r="AZ106">
        <f t="shared" si="100"/>
        <v>1.6034394616967425E-2</v>
      </c>
      <c r="BA106">
        <f t="shared" si="101"/>
        <v>1.2748236572348655</v>
      </c>
      <c r="BB106">
        <f t="shared" si="71"/>
        <v>0.5859341000912216</v>
      </c>
      <c r="BC106">
        <f t="shared" si="72"/>
        <v>0.39981013980074293</v>
      </c>
      <c r="BD106">
        <f t="shared" si="73"/>
        <v>0.20261120650378578</v>
      </c>
      <c r="BE106">
        <f t="shared" ref="BE106:BK106" si="135">$BL106+$AB$7*SIN(BF106)</f>
        <v>25.428457454230866</v>
      </c>
      <c r="BF106">
        <f t="shared" si="135"/>
        <v>25.428423294193763</v>
      </c>
      <c r="BG106">
        <f t="shared" si="135"/>
        <v>25.42830360704307</v>
      </c>
      <c r="BH106">
        <f t="shared" si="135"/>
        <v>25.427884291367974</v>
      </c>
      <c r="BI106">
        <f t="shared" si="135"/>
        <v>25.426415668848048</v>
      </c>
      <c r="BJ106">
        <f t="shared" si="135"/>
        <v>25.421277040014267</v>
      </c>
      <c r="BK106">
        <f t="shared" si="135"/>
        <v>25.403357747453065</v>
      </c>
      <c r="BL106">
        <f t="shared" si="103"/>
        <v>25.341519569648131</v>
      </c>
      <c r="BM106"/>
      <c r="BN106"/>
      <c r="BO106"/>
      <c r="BP106"/>
      <c r="BQ106"/>
      <c r="BR106"/>
      <c r="BS106"/>
    </row>
    <row r="107" spans="1:71" s="24" customFormat="1">
      <c r="A107" s="89" t="s">
        <v>165</v>
      </c>
      <c r="B107" s="101" t="s">
        <v>83</v>
      </c>
      <c r="C107" s="89">
        <v>55874.905599999998</v>
      </c>
      <c r="D107" s="89">
        <v>5.9999999999999995E-4</v>
      </c>
      <c r="E107" s="97">
        <f t="shared" si="79"/>
        <v>7689.1495144423889</v>
      </c>
      <c r="F107" s="97">
        <f t="shared" si="110"/>
        <v>7689</v>
      </c>
      <c r="P107" s="26">
        <f t="shared" si="81"/>
        <v>5.6978956992245089E-2</v>
      </c>
      <c r="Q107" s="27">
        <f t="shared" si="82"/>
        <v>40856.405599999998</v>
      </c>
      <c r="R107" s="24">
        <f>+(P107-U107)^2</f>
        <v>3.2466015399241154E-3</v>
      </c>
      <c r="S107" s="171">
        <v>0</v>
      </c>
      <c r="T107" s="24">
        <f t="shared" si="108"/>
        <v>0</v>
      </c>
      <c r="U107" s="78"/>
      <c r="Z107">
        <f t="shared" si="84"/>
        <v>7689</v>
      </c>
      <c r="AA107" s="24">
        <f t="shared" si="85"/>
        <v>6.8871769575954936E-2</v>
      </c>
      <c r="AF107"/>
      <c r="AG107" s="171"/>
      <c r="AH107">
        <f t="shared" si="91"/>
        <v>1.1892812583709852E-2</v>
      </c>
      <c r="AI107">
        <f t="shared" si="92"/>
        <v>0.91258795240672641</v>
      </c>
      <c r="AJ107">
        <f t="shared" si="93"/>
        <v>0.24508761102502066</v>
      </c>
      <c r="AK107">
        <f t="shared" si="94"/>
        <v>-0.28526099655456766</v>
      </c>
      <c r="AL107">
        <f t="shared" si="95"/>
        <v>-1.8681401775790565</v>
      </c>
      <c r="AM107">
        <f t="shared" si="96"/>
        <v>-1.3523242574865995</v>
      </c>
      <c r="AN107" s="24">
        <f t="shared" si="124"/>
        <v>23.567831126757763</v>
      </c>
      <c r="AO107" s="24">
        <f t="shared" si="124"/>
        <v>23.567831126757763</v>
      </c>
      <c r="AP107" s="24">
        <f t="shared" si="124"/>
        <v>23.567831126758044</v>
      </c>
      <c r="AQ107" s="24">
        <f t="shared" si="124"/>
        <v>23.567831126918954</v>
      </c>
      <c r="AR107" s="24">
        <f t="shared" si="124"/>
        <v>23.567831218543244</v>
      </c>
      <c r="AS107" s="24">
        <f t="shared" si="124"/>
        <v>23.567883161503545</v>
      </c>
      <c r="AT107" s="24">
        <f t="shared" si="124"/>
        <v>23.581527361307998</v>
      </c>
      <c r="AU107" s="24">
        <f t="shared" si="97"/>
        <v>23.866179275915364</v>
      </c>
      <c r="AV107"/>
      <c r="AW107">
        <v>12750</v>
      </c>
      <c r="AX107">
        <f t="shared" si="98"/>
        <v>0.10180954004262453</v>
      </c>
      <c r="AY107">
        <f t="shared" si="99"/>
        <v>8.7693768708021869E-2</v>
      </c>
      <c r="AZ107">
        <f t="shared" si="100"/>
        <v>1.4115771334602659E-2</v>
      </c>
      <c r="BA107">
        <f t="shared" si="101"/>
        <v>1.2557379308064038</v>
      </c>
      <c r="BB107">
        <f t="shared" si="71"/>
        <v>0.46601840123614147</v>
      </c>
      <c r="BC107">
        <f t="shared" si="72"/>
        <v>0.5410571261381848</v>
      </c>
      <c r="BD107">
        <f t="shared" si="73"/>
        <v>0.27732726757510184</v>
      </c>
      <c r="BE107">
        <f t="shared" ref="BE107:BK107" si="136">$BL107+$AB$7*SIN(BF107)</f>
        <v>25.53497092756848</v>
      </c>
      <c r="BF107">
        <f t="shared" si="136"/>
        <v>25.53493347712373</v>
      </c>
      <c r="BG107">
        <f t="shared" si="136"/>
        <v>25.534797072565464</v>
      </c>
      <c r="BH107">
        <f t="shared" si="136"/>
        <v>25.534300317455479</v>
      </c>
      <c r="BI107">
        <f t="shared" si="136"/>
        <v>25.532492129725497</v>
      </c>
      <c r="BJ107">
        <f t="shared" si="136"/>
        <v>25.525921919112726</v>
      </c>
      <c r="BK107">
        <f t="shared" si="136"/>
        <v>25.502195691815675</v>
      </c>
      <c r="BL107">
        <f t="shared" si="103"/>
        <v>25.418184519436782</v>
      </c>
      <c r="BM107"/>
      <c r="BN107"/>
      <c r="BO107"/>
      <c r="BP107"/>
      <c r="BQ107"/>
      <c r="BR107"/>
      <c r="BS107"/>
    </row>
    <row r="108" spans="1:71" s="24" customFormat="1">
      <c r="A108" s="93" t="s">
        <v>169</v>
      </c>
      <c r="B108" s="94" t="s">
        <v>146</v>
      </c>
      <c r="C108" s="95">
        <v>55956.435660000003</v>
      </c>
      <c r="D108" s="95">
        <v>2.0000000000000001E-4</v>
      </c>
      <c r="E108" s="97">
        <f t="shared" si="79"/>
        <v>7911.6946475134428</v>
      </c>
      <c r="F108" s="97">
        <f t="shared" si="110"/>
        <v>7911.5</v>
      </c>
      <c r="G108" s="24">
        <f t="shared" ref="G108:G139" si="137">+C108-(C$7+F108*C$8)</f>
        <v>7.1309685503365472E-2</v>
      </c>
      <c r="K108" s="24">
        <f t="shared" ref="K108:K139" si="138">G108</f>
        <v>7.1309685503365472E-2</v>
      </c>
      <c r="P108" s="26">
        <f t="shared" si="81"/>
        <v>5.8197274267026075E-2</v>
      </c>
      <c r="Q108" s="27">
        <f t="shared" si="82"/>
        <v>40937.935660000003</v>
      </c>
      <c r="R108" s="24">
        <f t="shared" ref="R108:R139" si="139">+(P108-G108)^2</f>
        <v>1.7193532843087967E-4</v>
      </c>
      <c r="S108" s="171">
        <v>1</v>
      </c>
      <c r="T108" s="24">
        <f t="shared" si="108"/>
        <v>1.7193532843087967E-4</v>
      </c>
      <c r="U108" s="78"/>
      <c r="Y108" s="24">
        <f t="shared" si="42"/>
        <v>5.8045782881383172E-2</v>
      </c>
      <c r="Z108">
        <f t="shared" si="84"/>
        <v>7911.5</v>
      </c>
      <c r="AA108" s="24">
        <f t="shared" si="85"/>
        <v>7.1461176889008382E-2</v>
      </c>
      <c r="AB108" s="24">
        <f t="shared" si="128"/>
        <v>5.8045782881383172E-2</v>
      </c>
      <c r="AC108" s="24">
        <f t="shared" si="129"/>
        <v>1.3112411236339397E-2</v>
      </c>
      <c r="AD108" s="24">
        <f t="shared" si="130"/>
        <v>-1.5149138564291009E-4</v>
      </c>
      <c r="AE108" s="24">
        <f t="shared" si="131"/>
        <v>2.2949639924008907E-8</v>
      </c>
      <c r="AF108">
        <f t="shared" si="132"/>
        <v>1.3112411236339397E-2</v>
      </c>
      <c r="AG108" s="171">
        <f t="shared" si="105"/>
        <v>2.2949639924008907E-8</v>
      </c>
      <c r="AH108">
        <f t="shared" si="91"/>
        <v>1.3263902621982302E-2</v>
      </c>
      <c r="AI108">
        <f t="shared" si="92"/>
        <v>0.93180250551805621</v>
      </c>
      <c r="AJ108">
        <f t="shared" si="93"/>
        <v>0.30918456219551566</v>
      </c>
      <c r="AK108">
        <f t="shared" si="94"/>
        <v>-0.29045447830277815</v>
      </c>
      <c r="AL108">
        <f t="shared" si="95"/>
        <v>-1.8014147745822608</v>
      </c>
      <c r="AM108">
        <f t="shared" si="96"/>
        <v>-1.2619905686636035</v>
      </c>
      <c r="AN108" s="24">
        <f t="shared" si="124"/>
        <v>23.636895382236855</v>
      </c>
      <c r="AO108" s="24">
        <f t="shared" si="124"/>
        <v>23.636895382357952</v>
      </c>
      <c r="AP108" s="24">
        <f t="shared" si="124"/>
        <v>23.636895387778395</v>
      </c>
      <c r="AQ108" s="24">
        <f t="shared" si="124"/>
        <v>23.636895630403242</v>
      </c>
      <c r="AR108" s="24">
        <f t="shared" si="124"/>
        <v>23.636906489753315</v>
      </c>
      <c r="AS108" s="24">
        <f t="shared" si="124"/>
        <v>23.637390932626392</v>
      </c>
      <c r="AT108" s="24">
        <f t="shared" si="124"/>
        <v>23.656515044077302</v>
      </c>
      <c r="AU108" s="24">
        <f t="shared" si="97"/>
        <v>23.93441108122726</v>
      </c>
      <c r="AV108"/>
      <c r="AW108">
        <v>13000</v>
      </c>
      <c r="AX108">
        <f t="shared" si="98"/>
        <v>0.10144707092852695</v>
      </c>
      <c r="AY108">
        <f t="shared" si="99"/>
        <v>8.937381914165568E-2</v>
      </c>
      <c r="AZ108">
        <f t="shared" si="100"/>
        <v>1.2073251786871273E-2</v>
      </c>
      <c r="BA108">
        <f t="shared" si="101"/>
        <v>1.232441154175564</v>
      </c>
      <c r="BB108">
        <f t="shared" si="71"/>
        <v>0.34124713968844511</v>
      </c>
      <c r="BC108">
        <f t="shared" si="72"/>
        <v>0.67759905724222447</v>
      </c>
      <c r="BD108">
        <f t="shared" si="73"/>
        <v>0.35238676462048352</v>
      </c>
      <c r="BE108">
        <f t="shared" ref="BE108:BK108" si="140">$BL108+$AB$7*SIN(BF108)</f>
        <v>25.63969588182151</v>
      </c>
      <c r="BF108">
        <f t="shared" si="140"/>
        <v>25.639660425384601</v>
      </c>
      <c r="BG108">
        <f t="shared" si="140"/>
        <v>25.639524495484142</v>
      </c>
      <c r="BH108">
        <f t="shared" si="140"/>
        <v>25.639003473874883</v>
      </c>
      <c r="BI108">
        <f t="shared" si="140"/>
        <v>25.637007780610947</v>
      </c>
      <c r="BJ108">
        <f t="shared" si="140"/>
        <v>25.629383763048367</v>
      </c>
      <c r="BK108">
        <f t="shared" si="140"/>
        <v>25.600540101093298</v>
      </c>
      <c r="BL108">
        <f t="shared" si="103"/>
        <v>25.494849469225429</v>
      </c>
      <c r="BM108"/>
      <c r="BN108"/>
      <c r="BO108"/>
      <c r="BP108"/>
      <c r="BQ108"/>
      <c r="BR108"/>
      <c r="BS108"/>
    </row>
    <row r="109" spans="1:71" s="24" customFormat="1">
      <c r="A109" s="93" t="s">
        <v>169</v>
      </c>
      <c r="B109" s="94" t="s">
        <v>146</v>
      </c>
      <c r="C109" s="95">
        <v>55956.435850000002</v>
      </c>
      <c r="D109" s="95">
        <v>2.9999999999999997E-4</v>
      </c>
      <c r="E109" s="97">
        <f t="shared" si="79"/>
        <v>7911.6951661390276</v>
      </c>
      <c r="F109" s="97">
        <f t="shared" si="110"/>
        <v>7911.5</v>
      </c>
      <c r="G109" s="24">
        <f t="shared" si="137"/>
        <v>7.1499685502203647E-2</v>
      </c>
      <c r="K109" s="24">
        <f t="shared" si="138"/>
        <v>7.1499685502203647E-2</v>
      </c>
      <c r="P109" s="26">
        <f t="shared" si="81"/>
        <v>5.8197274267026075E-2</v>
      </c>
      <c r="Q109" s="27">
        <f t="shared" si="82"/>
        <v>40937.935850000002</v>
      </c>
      <c r="R109" s="24">
        <f t="shared" si="139"/>
        <v>1.7695414466977849E-4</v>
      </c>
      <c r="S109" s="171">
        <v>1</v>
      </c>
      <c r="T109" s="24">
        <f t="shared" si="108"/>
        <v>1.7695414466977849E-4</v>
      </c>
      <c r="U109" s="78"/>
      <c r="Y109" s="24">
        <f t="shared" ref="Y109:Y163" si="141">AB109</f>
        <v>5.8235782880221347E-2</v>
      </c>
      <c r="Z109">
        <f t="shared" si="84"/>
        <v>7911.5</v>
      </c>
      <c r="AA109" s="24">
        <f t="shared" si="85"/>
        <v>7.1461176889008382E-2</v>
      </c>
      <c r="AB109" s="24">
        <f t="shared" si="128"/>
        <v>5.8235782880221347E-2</v>
      </c>
      <c r="AC109" s="24">
        <f t="shared" si="129"/>
        <v>1.3302411235177572E-2</v>
      </c>
      <c r="AD109" s="24">
        <f t="shared" si="130"/>
        <v>3.8508613195264996E-5</v>
      </c>
      <c r="AE109" s="24">
        <f t="shared" si="131"/>
        <v>1.4829132902225374E-9</v>
      </c>
      <c r="AF109">
        <f t="shared" si="132"/>
        <v>1.3302411235177572E-2</v>
      </c>
      <c r="AG109" s="171">
        <f t="shared" si="105"/>
        <v>1.4829132902225374E-9</v>
      </c>
      <c r="AH109">
        <f t="shared" si="91"/>
        <v>1.3263902621982302E-2</v>
      </c>
      <c r="AI109">
        <f t="shared" si="92"/>
        <v>0.93180250551805621</v>
      </c>
      <c r="AJ109">
        <f t="shared" si="93"/>
        <v>0.30918456219551566</v>
      </c>
      <c r="AK109">
        <f t="shared" si="94"/>
        <v>-0.29045447830277815</v>
      </c>
      <c r="AL109">
        <f t="shared" si="95"/>
        <v>-1.8014147745822608</v>
      </c>
      <c r="AM109">
        <f t="shared" si="96"/>
        <v>-1.2619905686636035</v>
      </c>
      <c r="AN109" s="24">
        <f t="shared" si="124"/>
        <v>23.636895382236855</v>
      </c>
      <c r="AO109" s="24">
        <f t="shared" si="124"/>
        <v>23.636895382357952</v>
      </c>
      <c r="AP109" s="24">
        <f t="shared" si="124"/>
        <v>23.636895387778395</v>
      </c>
      <c r="AQ109" s="24">
        <f t="shared" si="124"/>
        <v>23.636895630403242</v>
      </c>
      <c r="AR109" s="24">
        <f t="shared" si="124"/>
        <v>23.636906489753315</v>
      </c>
      <c r="AS109" s="24">
        <f t="shared" si="124"/>
        <v>23.637390932626392</v>
      </c>
      <c r="AT109" s="24">
        <f t="shared" si="124"/>
        <v>23.656515044077302</v>
      </c>
      <c r="AU109" s="24">
        <f t="shared" si="97"/>
        <v>23.93441108122726</v>
      </c>
      <c r="AV109"/>
      <c r="AW109">
        <v>13250</v>
      </c>
      <c r="AX109">
        <f t="shared" si="98"/>
        <v>0.10101238687814132</v>
      </c>
      <c r="AY109">
        <f t="shared" si="99"/>
        <v>9.1069198144148711E-2</v>
      </c>
      <c r="AZ109">
        <f t="shared" si="100"/>
        <v>9.9431887339926136E-3</v>
      </c>
      <c r="BA109">
        <f t="shared" si="101"/>
        <v>1.2059903792222377</v>
      </c>
      <c r="BB109">
        <f t="shared" si="71"/>
        <v>0.21541960701067495</v>
      </c>
      <c r="BC109">
        <f t="shared" si="72"/>
        <v>0.80872091229436127</v>
      </c>
      <c r="BD109">
        <f t="shared" si="73"/>
        <v>0.42794265030546902</v>
      </c>
      <c r="BE109">
        <f t="shared" ref="BE109:BK109" si="142">$BL109+$AB$7*SIN(BF109)</f>
        <v>25.742321358978156</v>
      </c>
      <c r="BF109">
        <f t="shared" si="142"/>
        <v>25.742291617172089</v>
      </c>
      <c r="BG109">
        <f t="shared" si="142"/>
        <v>25.742170039385623</v>
      </c>
      <c r="BH109">
        <f t="shared" si="142"/>
        <v>25.741673164092578</v>
      </c>
      <c r="BI109">
        <f t="shared" si="142"/>
        <v>25.739644274125745</v>
      </c>
      <c r="BJ109">
        <f t="shared" si="142"/>
        <v>25.73138911657135</v>
      </c>
      <c r="BK109">
        <f t="shared" si="142"/>
        <v>25.698263616345709</v>
      </c>
      <c r="BL109">
        <f t="shared" si="103"/>
        <v>25.571514419014079</v>
      </c>
      <c r="BM109"/>
      <c r="BN109"/>
      <c r="BO109"/>
      <c r="BP109"/>
      <c r="BQ109"/>
      <c r="BR109"/>
      <c r="BS109"/>
    </row>
    <row r="110" spans="1:71" s="24" customFormat="1">
      <c r="A110" s="93" t="s">
        <v>169</v>
      </c>
      <c r="B110" s="94" t="s">
        <v>146</v>
      </c>
      <c r="C110" s="95">
        <v>55956.436020000001</v>
      </c>
      <c r="D110" s="95">
        <v>2.9999999999999997E-4</v>
      </c>
      <c r="E110" s="97">
        <f t="shared" si="79"/>
        <v>7911.6956301724467</v>
      </c>
      <c r="F110" s="97">
        <f t="shared" si="110"/>
        <v>7911.5</v>
      </c>
      <c r="G110" s="24">
        <f t="shared" si="137"/>
        <v>7.1669685501547065E-2</v>
      </c>
      <c r="K110" s="24">
        <f t="shared" si="138"/>
        <v>7.1669685501547065E-2</v>
      </c>
      <c r="P110" s="26">
        <f t="shared" si="81"/>
        <v>5.8197274267026075E-2</v>
      </c>
      <c r="Q110" s="27">
        <f t="shared" si="82"/>
        <v>40937.936020000001</v>
      </c>
      <c r="R110" s="24">
        <f t="shared" si="139"/>
        <v>1.8150586447204738E-4</v>
      </c>
      <c r="S110" s="171">
        <v>1</v>
      </c>
      <c r="T110" s="24">
        <f t="shared" si="108"/>
        <v>1.8150586447204738E-4</v>
      </c>
      <c r="U110" s="78"/>
      <c r="Y110" s="24">
        <f t="shared" si="141"/>
        <v>5.8405782879564765E-2</v>
      </c>
      <c r="Z110">
        <f t="shared" si="84"/>
        <v>7911.5</v>
      </c>
      <c r="AA110" s="24">
        <f t="shared" si="85"/>
        <v>7.1461176889008382E-2</v>
      </c>
      <c r="AB110" s="24">
        <f t="shared" si="128"/>
        <v>5.8405782879564765E-2</v>
      </c>
      <c r="AC110" s="24">
        <f t="shared" si="129"/>
        <v>1.347241123452099E-2</v>
      </c>
      <c r="AD110" s="24">
        <f t="shared" si="130"/>
        <v>2.0850861253868258E-4</v>
      </c>
      <c r="AE110" s="24">
        <f t="shared" si="131"/>
        <v>4.3475841502806457E-8</v>
      </c>
      <c r="AF110">
        <f t="shared" si="132"/>
        <v>1.347241123452099E-2</v>
      </c>
      <c r="AG110" s="171">
        <f t="shared" si="105"/>
        <v>4.3475841502806457E-8</v>
      </c>
      <c r="AH110">
        <f t="shared" si="91"/>
        <v>1.3263902621982302E-2</v>
      </c>
      <c r="AI110">
        <f t="shared" si="92"/>
        <v>0.93180250551805621</v>
      </c>
      <c r="AJ110">
        <f t="shared" si="93"/>
        <v>0.30918456219551566</v>
      </c>
      <c r="AK110">
        <f t="shared" si="94"/>
        <v>-0.29045447830277815</v>
      </c>
      <c r="AL110">
        <f t="shared" si="95"/>
        <v>-1.8014147745822608</v>
      </c>
      <c r="AM110">
        <f t="shared" si="96"/>
        <v>-1.2619905686636035</v>
      </c>
      <c r="AN110" s="24">
        <f t="shared" si="124"/>
        <v>23.636895382236855</v>
      </c>
      <c r="AO110" s="24">
        <f t="shared" si="124"/>
        <v>23.636895382357952</v>
      </c>
      <c r="AP110" s="24">
        <f t="shared" si="124"/>
        <v>23.636895387778395</v>
      </c>
      <c r="AQ110" s="24">
        <f t="shared" si="124"/>
        <v>23.636895630403242</v>
      </c>
      <c r="AR110" s="24">
        <f t="shared" si="124"/>
        <v>23.636906489753315</v>
      </c>
      <c r="AS110" s="24">
        <f t="shared" si="124"/>
        <v>23.637390932626392</v>
      </c>
      <c r="AT110" s="24">
        <f t="shared" si="124"/>
        <v>23.656515044077302</v>
      </c>
      <c r="AU110" s="24">
        <f t="shared" si="97"/>
        <v>23.93441108122726</v>
      </c>
      <c r="AV110"/>
      <c r="AW110">
        <v>13500</v>
      </c>
      <c r="AX110">
        <f t="shared" si="98"/>
        <v>0.10053995356404093</v>
      </c>
      <c r="AY110">
        <f t="shared" si="99"/>
        <v>9.2779905715500974E-2</v>
      </c>
      <c r="AZ110">
        <f t="shared" si="100"/>
        <v>7.7600478485399579E-3</v>
      </c>
      <c r="BA110">
        <f t="shared" si="101"/>
        <v>1.1774132345104713</v>
      </c>
      <c r="BB110">
        <f t="shared" si="71"/>
        <v>9.1736481517154092E-2</v>
      </c>
      <c r="BC110">
        <f t="shared" si="72"/>
        <v>0.93397677681200497</v>
      </c>
      <c r="BD110">
        <f t="shared" si="73"/>
        <v>0.50418297702004733</v>
      </c>
      <c r="BE110">
        <f t="shared" ref="BE110:BK110" si="143">$BL110+$AB$7*SIN(BF110)</f>
        <v>25.842624724634472</v>
      </c>
      <c r="BF110">
        <f t="shared" si="143"/>
        <v>25.842602403745275</v>
      </c>
      <c r="BG110">
        <f t="shared" si="143"/>
        <v>25.84250376809555</v>
      </c>
      <c r="BH110">
        <f t="shared" si="143"/>
        <v>25.84206799877407</v>
      </c>
      <c r="BI110">
        <f t="shared" si="143"/>
        <v>25.840144729527001</v>
      </c>
      <c r="BJ110">
        <f t="shared" si="143"/>
        <v>25.831693790725861</v>
      </c>
      <c r="BK110">
        <f t="shared" si="143"/>
        <v>25.795242526159274</v>
      </c>
      <c r="BL110">
        <f t="shared" si="103"/>
        <v>25.64817936880273</v>
      </c>
      <c r="BM110"/>
      <c r="BN110"/>
      <c r="BO110"/>
      <c r="BP110"/>
      <c r="BQ110"/>
      <c r="BR110"/>
      <c r="BS110"/>
    </row>
    <row r="111" spans="1:71" s="24" customFormat="1">
      <c r="A111" s="93" t="s">
        <v>169</v>
      </c>
      <c r="B111" s="94" t="s">
        <v>146</v>
      </c>
      <c r="C111" s="95">
        <v>55956.436329999997</v>
      </c>
      <c r="D111" s="95">
        <v>2.9999999999999997E-4</v>
      </c>
      <c r="E111" s="97">
        <f t="shared" si="79"/>
        <v>7911.696476351025</v>
      </c>
      <c r="F111" s="97">
        <f t="shared" si="110"/>
        <v>7911.5</v>
      </c>
      <c r="G111" s="24">
        <f t="shared" si="137"/>
        <v>7.1979685497353785E-2</v>
      </c>
      <c r="K111" s="24">
        <f t="shared" si="138"/>
        <v>7.1979685497353785E-2</v>
      </c>
      <c r="P111" s="26">
        <f t="shared" si="81"/>
        <v>5.8197274267026075E-2</v>
      </c>
      <c r="Q111" s="27">
        <f t="shared" si="82"/>
        <v>40937.936329999997</v>
      </c>
      <c r="R111" s="24">
        <f t="shared" si="139"/>
        <v>1.8995485932186336E-4</v>
      </c>
      <c r="S111" s="171">
        <v>1</v>
      </c>
      <c r="T111" s="24">
        <f t="shared" si="108"/>
        <v>1.8995485932186336E-4</v>
      </c>
      <c r="U111" s="78"/>
      <c r="Y111" s="24">
        <f t="shared" si="141"/>
        <v>5.8715782875371485E-2</v>
      </c>
      <c r="Z111">
        <f t="shared" si="84"/>
        <v>7911.5</v>
      </c>
      <c r="AA111" s="24">
        <f t="shared" si="85"/>
        <v>7.1461176889008382E-2</v>
      </c>
      <c r="AB111" s="24">
        <f t="shared" si="128"/>
        <v>5.8715782875371485E-2</v>
      </c>
      <c r="AC111" s="24">
        <f t="shared" si="129"/>
        <v>1.378241123032771E-2</v>
      </c>
      <c r="AD111" s="24">
        <f t="shared" si="130"/>
        <v>5.1850860834540269E-4</v>
      </c>
      <c r="AE111" s="24">
        <f t="shared" si="131"/>
        <v>2.6885117692828618E-7</v>
      </c>
      <c r="AF111">
        <f t="shared" si="132"/>
        <v>1.378241123032771E-2</v>
      </c>
      <c r="AG111" s="171">
        <f t="shared" si="105"/>
        <v>2.6885117692828618E-7</v>
      </c>
      <c r="AH111">
        <f t="shared" si="91"/>
        <v>1.3263902621982302E-2</v>
      </c>
      <c r="AI111">
        <f t="shared" si="92"/>
        <v>0.93180250551805621</v>
      </c>
      <c r="AJ111">
        <f t="shared" si="93"/>
        <v>0.30918456219551566</v>
      </c>
      <c r="AK111">
        <f t="shared" si="94"/>
        <v>-0.29045447830277815</v>
      </c>
      <c r="AL111">
        <f t="shared" si="95"/>
        <v>-1.8014147745822608</v>
      </c>
      <c r="AM111">
        <f t="shared" si="96"/>
        <v>-1.2619905686636035</v>
      </c>
      <c r="AN111" s="24">
        <f t="shared" ref="AN111:AT120" si="144">$AU111+$AB$7*SIN(AO111)</f>
        <v>23.636895382236855</v>
      </c>
      <c r="AO111" s="24">
        <f t="shared" si="144"/>
        <v>23.636895382357952</v>
      </c>
      <c r="AP111" s="24">
        <f t="shared" si="144"/>
        <v>23.636895387778395</v>
      </c>
      <c r="AQ111" s="24">
        <f t="shared" si="144"/>
        <v>23.636895630403242</v>
      </c>
      <c r="AR111" s="24">
        <f t="shared" si="144"/>
        <v>23.636906489753315</v>
      </c>
      <c r="AS111" s="24">
        <f t="shared" si="144"/>
        <v>23.637390932626392</v>
      </c>
      <c r="AT111" s="24">
        <f t="shared" si="144"/>
        <v>23.656515044077302</v>
      </c>
      <c r="AU111" s="24">
        <f t="shared" si="97"/>
        <v>23.93441108122726</v>
      </c>
      <c r="AV111"/>
      <c r="AW111">
        <v>13750</v>
      </c>
      <c r="AX111">
        <f t="shared" si="98"/>
        <v>0.1000610984666071</v>
      </c>
      <c r="AY111">
        <f t="shared" si="99"/>
        <v>9.4505941855712428E-2</v>
      </c>
      <c r="AZ111">
        <f t="shared" si="100"/>
        <v>5.5551566108946711E-3</v>
      </c>
      <c r="BA111">
        <f t="shared" si="101"/>
        <v>1.1476333072939757</v>
      </c>
      <c r="BB111">
        <f t="shared" si="71"/>
        <v>-2.7314656555135583E-2</v>
      </c>
      <c r="BC111">
        <f t="shared" si="72"/>
        <v>1.0531604716008509</v>
      </c>
      <c r="BD111">
        <f t="shared" si="73"/>
        <v>0.58133241591409646</v>
      </c>
      <c r="BE111">
        <f t="shared" ref="BE111:BK111" si="145">$BL111+$AB$7*SIN(BF111)</f>
        <v>25.94046612683595</v>
      </c>
      <c r="BF111">
        <f t="shared" si="145"/>
        <v>25.94045112371154</v>
      </c>
      <c r="BG111">
        <f t="shared" si="145"/>
        <v>25.940378369411533</v>
      </c>
      <c r="BH111">
        <f t="shared" si="145"/>
        <v>25.940025642137094</v>
      </c>
      <c r="BI111">
        <f t="shared" si="145"/>
        <v>25.938317389033362</v>
      </c>
      <c r="BJ111">
        <f t="shared" si="145"/>
        <v>25.930086877971469</v>
      </c>
      <c r="BK111">
        <f t="shared" si="145"/>
        <v>25.89135749340652</v>
      </c>
      <c r="BL111">
        <f t="shared" si="103"/>
        <v>25.724844318591376</v>
      </c>
      <c r="BM111"/>
      <c r="BN111"/>
      <c r="BO111"/>
      <c r="BP111"/>
      <c r="BQ111"/>
      <c r="BR111"/>
      <c r="BS111"/>
    </row>
    <row r="112" spans="1:71" s="24" customFormat="1">
      <c r="A112" s="93" t="s">
        <v>169</v>
      </c>
      <c r="B112" s="94" t="s">
        <v>146</v>
      </c>
      <c r="C112" s="95">
        <v>55970.361680000002</v>
      </c>
      <c r="D112" s="95">
        <v>2.0000000000000001E-4</v>
      </c>
      <c r="E112" s="97">
        <f t="shared" si="79"/>
        <v>7949.7072280763641</v>
      </c>
      <c r="F112" s="97">
        <f t="shared" si="110"/>
        <v>7949.5</v>
      </c>
      <c r="G112" s="24">
        <f t="shared" si="137"/>
        <v>7.5918611502856947E-2</v>
      </c>
      <c r="K112" s="24">
        <f t="shared" si="138"/>
        <v>7.5918611502856947E-2</v>
      </c>
      <c r="P112" s="26">
        <f t="shared" si="81"/>
        <v>5.8406560330833988E-2</v>
      </c>
      <c r="Q112" s="27">
        <f t="shared" si="82"/>
        <v>40951.861680000002</v>
      </c>
      <c r="R112" s="24">
        <f t="shared" si="139"/>
        <v>3.0667193625155068E-4</v>
      </c>
      <c r="S112" s="171">
        <v>1</v>
      </c>
      <c r="T112" s="24">
        <f t="shared" si="108"/>
        <v>3.0667193625155068E-4</v>
      </c>
      <c r="U112" s="78"/>
      <c r="Y112" s="24">
        <f t="shared" si="141"/>
        <v>6.2423884715230853E-2</v>
      </c>
      <c r="Z112">
        <f t="shared" si="84"/>
        <v>7949.5</v>
      </c>
      <c r="AA112" s="24">
        <f t="shared" si="85"/>
        <v>7.1901287118460083E-2</v>
      </c>
      <c r="AB112" s="24">
        <f t="shared" si="128"/>
        <v>6.2423884715230853E-2</v>
      </c>
      <c r="AC112" s="24">
        <f t="shared" si="129"/>
        <v>1.7512051172022959E-2</v>
      </c>
      <c r="AD112" s="24">
        <f t="shared" si="130"/>
        <v>4.0173243843968642E-3</v>
      </c>
      <c r="AE112" s="24">
        <f t="shared" si="131"/>
        <v>1.6138895209469644E-5</v>
      </c>
      <c r="AF112">
        <f t="shared" si="132"/>
        <v>1.7512051172022959E-2</v>
      </c>
      <c r="AG112" s="171">
        <f t="shared" si="105"/>
        <v>1.6138895209469644E-5</v>
      </c>
      <c r="AH112">
        <f t="shared" si="91"/>
        <v>1.3494726787626097E-2</v>
      </c>
      <c r="AI112">
        <f t="shared" si="92"/>
        <v>0.93519925853078067</v>
      </c>
      <c r="AJ112">
        <f t="shared" si="93"/>
        <v>0.32026985078434023</v>
      </c>
      <c r="AK112">
        <f t="shared" si="94"/>
        <v>-0.29123112149080699</v>
      </c>
      <c r="AL112">
        <f t="shared" si="95"/>
        <v>-1.7897359074924342</v>
      </c>
      <c r="AM112">
        <f t="shared" si="96"/>
        <v>-1.2469617167715785</v>
      </c>
      <c r="AN112" s="24">
        <f t="shared" si="144"/>
        <v>23.648836431725545</v>
      </c>
      <c r="AO112" s="24">
        <f t="shared" si="144"/>
        <v>23.648836431987775</v>
      </c>
      <c r="AP112" s="24">
        <f t="shared" si="144"/>
        <v>23.648836442115673</v>
      </c>
      <c r="AQ112" s="24">
        <f t="shared" si="144"/>
        <v>23.648836833277564</v>
      </c>
      <c r="AR112" s="24">
        <f t="shared" si="144"/>
        <v>23.648851939476547</v>
      </c>
      <c r="AS112" s="24">
        <f t="shared" si="144"/>
        <v>23.649433332253516</v>
      </c>
      <c r="AT112" s="24">
        <f t="shared" si="144"/>
        <v>23.669452186324719</v>
      </c>
      <c r="AU112" s="24">
        <f t="shared" si="97"/>
        <v>23.946064153595135</v>
      </c>
      <c r="AV112"/>
      <c r="AW112">
        <v>14000</v>
      </c>
      <c r="AX112">
        <f t="shared" si="98"/>
        <v>9.9603306285238294E-2</v>
      </c>
      <c r="AY112">
        <f t="shared" si="99"/>
        <v>9.62473065647831E-2</v>
      </c>
      <c r="AZ112">
        <f t="shared" si="100"/>
        <v>3.3559997204551982E-3</v>
      </c>
      <c r="BA112">
        <f t="shared" si="101"/>
        <v>1.1174290245723411</v>
      </c>
      <c r="BB112">
        <f t="shared" si="71"/>
        <v>-0.13995883782410456</v>
      </c>
      <c r="BC112">
        <f t="shared" si="72"/>
        <v>1.1662622606091624</v>
      </c>
      <c r="BD112">
        <f t="shared" si="73"/>
        <v>0.65965281724188118</v>
      </c>
      <c r="BE112">
        <f t="shared" ref="BE112:BK112" si="146">$BL112+$AB$7*SIN(BF112)</f>
        <v>26.035777890885559</v>
      </c>
      <c r="BF112">
        <f t="shared" si="146"/>
        <v>26.035768911213577</v>
      </c>
      <c r="BG112">
        <f t="shared" si="146"/>
        <v>26.035720308512854</v>
      </c>
      <c r="BH112">
        <f t="shared" si="146"/>
        <v>26.035457297127195</v>
      </c>
      <c r="BI112">
        <f t="shared" si="146"/>
        <v>26.034035540022401</v>
      </c>
      <c r="BJ112">
        <f t="shared" si="146"/>
        <v>26.026393691272801</v>
      </c>
      <c r="BK112">
        <f t="shared" si="146"/>
        <v>25.986494256308362</v>
      </c>
      <c r="BL112">
        <f t="shared" si="103"/>
        <v>25.801509268380027</v>
      </c>
      <c r="BM112"/>
      <c r="BN112"/>
      <c r="BO112"/>
      <c r="BP112"/>
      <c r="BQ112"/>
      <c r="BR112"/>
      <c r="BS112"/>
    </row>
    <row r="113" spans="1:71" s="24" customFormat="1">
      <c r="A113" s="93" t="s">
        <v>169</v>
      </c>
      <c r="B113" s="94" t="s">
        <v>146</v>
      </c>
      <c r="C113" s="95">
        <v>56291.293940000003</v>
      </c>
      <c r="D113" s="95">
        <v>2.0000000000000001E-4</v>
      </c>
      <c r="E113" s="97">
        <f t="shared" si="79"/>
        <v>8825.7266067998717</v>
      </c>
      <c r="F113" s="97">
        <f t="shared" si="110"/>
        <v>8825.5</v>
      </c>
      <c r="G113" s="24">
        <f t="shared" si="137"/>
        <v>8.3018063502095174E-2</v>
      </c>
      <c r="K113" s="24">
        <f t="shared" si="138"/>
        <v>8.3018063502095174E-2</v>
      </c>
      <c r="P113" s="26">
        <f t="shared" si="81"/>
        <v>6.3329339120462763E-2</v>
      </c>
      <c r="Q113" s="27">
        <f t="shared" si="82"/>
        <v>41272.793940000003</v>
      </c>
      <c r="R113" s="24">
        <f t="shared" si="139"/>
        <v>3.8764586777588657E-4</v>
      </c>
      <c r="S113" s="171">
        <v>1</v>
      </c>
      <c r="T113" s="24">
        <f t="shared" si="108"/>
        <v>3.8764586777588657E-4</v>
      </c>
      <c r="U113" s="78"/>
      <c r="Y113" s="24">
        <f t="shared" si="141"/>
        <v>6.4607626003041027E-2</v>
      </c>
      <c r="Z113">
        <f t="shared" si="84"/>
        <v>8825.5</v>
      </c>
      <c r="AA113" s="24">
        <f t="shared" si="85"/>
        <v>8.173977661951691E-2</v>
      </c>
      <c r="AB113" s="24">
        <f t="shared" si="128"/>
        <v>6.4607626003041027E-2</v>
      </c>
      <c r="AC113" s="24">
        <f t="shared" si="129"/>
        <v>1.9688724381632411E-2</v>
      </c>
      <c r="AD113" s="24">
        <f t="shared" si="130"/>
        <v>1.2782868825782639E-3</v>
      </c>
      <c r="AE113" s="24">
        <f t="shared" si="131"/>
        <v>1.6340173541716563E-6</v>
      </c>
      <c r="AF113">
        <f t="shared" si="132"/>
        <v>1.9688724381632411E-2</v>
      </c>
      <c r="AG113" s="171">
        <f t="shared" si="105"/>
        <v>1.6340173541716563E-6</v>
      </c>
      <c r="AH113">
        <f t="shared" si="91"/>
        <v>1.8410437499054143E-2</v>
      </c>
      <c r="AI113">
        <f t="shared" si="92"/>
        <v>1.0227977067097278</v>
      </c>
      <c r="AJ113">
        <f t="shared" si="93"/>
        <v>0.58220673718603</v>
      </c>
      <c r="AK113">
        <f t="shared" si="94"/>
        <v>-0.29748103601495507</v>
      </c>
      <c r="AL113">
        <f t="shared" si="95"/>
        <v>-1.4943099970019098</v>
      </c>
      <c r="AM113">
        <f t="shared" si="96"/>
        <v>-0.92629639436474509</v>
      </c>
      <c r="AN113" s="24">
        <f t="shared" si="144"/>
        <v>23.937094519906879</v>
      </c>
      <c r="AO113" s="24">
        <f t="shared" si="144"/>
        <v>23.937095117218636</v>
      </c>
      <c r="AP113" s="24">
        <f t="shared" si="144"/>
        <v>23.937100581048071</v>
      </c>
      <c r="AQ113" s="24">
        <f t="shared" si="144"/>
        <v>23.937150557179432</v>
      </c>
      <c r="AR113" s="24">
        <f t="shared" si="144"/>
        <v>23.937607381072755</v>
      </c>
      <c r="AS113" s="24">
        <f t="shared" si="144"/>
        <v>23.941758879264906</v>
      </c>
      <c r="AT113" s="24">
        <f t="shared" si="144"/>
        <v>23.977681917242094</v>
      </c>
      <c r="AU113" s="24">
        <f t="shared" si="97"/>
        <v>24.214698137654562</v>
      </c>
      <c r="AV113"/>
      <c r="AW113">
        <v>14250</v>
      </c>
      <c r="AX113">
        <f t="shared" si="98"/>
        <v>9.9189975622994253E-2</v>
      </c>
      <c r="AY113">
        <f t="shared" si="99"/>
        <v>9.8003999842712977E-2</v>
      </c>
      <c r="AZ113">
        <f t="shared" si="100"/>
        <v>1.1859757802812787E-3</v>
      </c>
      <c r="BA113">
        <f t="shared" si="101"/>
        <v>1.0874208746350946</v>
      </c>
      <c r="BB113">
        <f t="shared" si="71"/>
        <v>-0.24505761078156849</v>
      </c>
      <c r="BC113">
        <f t="shared" si="72"/>
        <v>1.2734215321250366</v>
      </c>
      <c r="BD113">
        <f t="shared" si="73"/>
        <v>0.73944368796904358</v>
      </c>
      <c r="BE113">
        <f t="shared" ref="BE113:BK113" si="147">$BL113+$AB$7*SIN(BF113)</f>
        <v>26.128551526329815</v>
      </c>
      <c r="BF113">
        <f t="shared" si="147"/>
        <v>26.128546803332274</v>
      </c>
      <c r="BG113">
        <f t="shared" si="147"/>
        <v>26.128517695068325</v>
      </c>
      <c r="BH113">
        <f t="shared" si="147"/>
        <v>26.128338327036584</v>
      </c>
      <c r="BI113">
        <f t="shared" si="147"/>
        <v>26.127234136267223</v>
      </c>
      <c r="BJ113">
        <f t="shared" si="147"/>
        <v>26.120477576770369</v>
      </c>
      <c r="BK113">
        <f t="shared" si="147"/>
        <v>26.080544299680486</v>
      </c>
      <c r="BL113">
        <f t="shared" si="103"/>
        <v>25.878174218168677</v>
      </c>
      <c r="BM113"/>
      <c r="BN113"/>
      <c r="BO113"/>
      <c r="BP113"/>
      <c r="BQ113"/>
      <c r="BR113"/>
      <c r="BS113"/>
    </row>
    <row r="114" spans="1:71" s="24" customFormat="1">
      <c r="A114" s="93" t="s">
        <v>169</v>
      </c>
      <c r="B114" s="94" t="s">
        <v>146</v>
      </c>
      <c r="C114" s="95">
        <v>56291.294000000002</v>
      </c>
      <c r="D114" s="95">
        <v>2.9999999999999997E-4</v>
      </c>
      <c r="E114" s="97">
        <f t="shared" si="79"/>
        <v>8825.7267705763697</v>
      </c>
      <c r="F114" s="97">
        <f t="shared" si="110"/>
        <v>8825.5</v>
      </c>
      <c r="G114" s="24">
        <f t="shared" si="137"/>
        <v>8.3078063500579447E-2</v>
      </c>
      <c r="K114" s="24">
        <f t="shared" si="138"/>
        <v>8.3078063500579447E-2</v>
      </c>
      <c r="P114" s="26">
        <f t="shared" si="81"/>
        <v>6.3329339120462763E-2</v>
      </c>
      <c r="Q114" s="27">
        <f t="shared" si="82"/>
        <v>41272.794000000002</v>
      </c>
      <c r="R114" s="24">
        <f t="shared" si="139"/>
        <v>3.900121146418151E-4</v>
      </c>
      <c r="S114" s="171">
        <v>1</v>
      </c>
      <c r="T114" s="24">
        <f t="shared" si="108"/>
        <v>3.900121146418151E-4</v>
      </c>
      <c r="U114" s="78"/>
      <c r="Y114" s="24">
        <f t="shared" si="141"/>
        <v>6.46676260015253E-2</v>
      </c>
      <c r="Z114">
        <f t="shared" si="84"/>
        <v>8825.5</v>
      </c>
      <c r="AA114" s="24">
        <f t="shared" si="85"/>
        <v>8.173977661951691E-2</v>
      </c>
      <c r="AB114" s="24">
        <f t="shared" si="128"/>
        <v>6.46676260015253E-2</v>
      </c>
      <c r="AC114" s="24">
        <f t="shared" si="129"/>
        <v>1.9748724380116683E-2</v>
      </c>
      <c r="AD114" s="24">
        <f t="shared" si="130"/>
        <v>1.3382868810625365E-3</v>
      </c>
      <c r="AE114" s="24">
        <f t="shared" si="131"/>
        <v>1.7910117760240916E-6</v>
      </c>
      <c r="AF114">
        <f t="shared" si="132"/>
        <v>1.9748724380116683E-2</v>
      </c>
      <c r="AG114" s="171">
        <f t="shared" si="105"/>
        <v>1.7910117760240916E-6</v>
      </c>
      <c r="AH114">
        <f t="shared" si="91"/>
        <v>1.8410437499054143E-2</v>
      </c>
      <c r="AI114">
        <f t="shared" si="92"/>
        <v>1.0227977067097278</v>
      </c>
      <c r="AJ114">
        <f t="shared" si="93"/>
        <v>0.58220673718603</v>
      </c>
      <c r="AK114">
        <f t="shared" si="94"/>
        <v>-0.29748103601495507</v>
      </c>
      <c r="AL114">
        <f t="shared" si="95"/>
        <v>-1.4943099970019098</v>
      </c>
      <c r="AM114">
        <f t="shared" si="96"/>
        <v>-0.92629639436474509</v>
      </c>
      <c r="AN114" s="24">
        <f t="shared" si="144"/>
        <v>23.937094519906879</v>
      </c>
      <c r="AO114" s="24">
        <f t="shared" si="144"/>
        <v>23.937095117218636</v>
      </c>
      <c r="AP114" s="24">
        <f t="shared" si="144"/>
        <v>23.937100581048071</v>
      </c>
      <c r="AQ114" s="24">
        <f t="shared" si="144"/>
        <v>23.937150557179432</v>
      </c>
      <c r="AR114" s="24">
        <f t="shared" si="144"/>
        <v>23.937607381072755</v>
      </c>
      <c r="AS114" s="24">
        <f t="shared" si="144"/>
        <v>23.941758879264906</v>
      </c>
      <c r="AT114" s="24">
        <f t="shared" si="144"/>
        <v>23.977681917242094</v>
      </c>
      <c r="AU114" s="24">
        <f t="shared" si="97"/>
        <v>24.214698137654562</v>
      </c>
      <c r="AV114"/>
      <c r="AW114">
        <v>14500</v>
      </c>
      <c r="AX114">
        <f t="shared" si="98"/>
        <v>9.8840512534564967E-2</v>
      </c>
      <c r="AY114">
        <f t="shared" si="99"/>
        <v>9.9776021689502073E-2</v>
      </c>
      <c r="AZ114">
        <f t="shared" si="100"/>
        <v>-9.3550915493710335E-4</v>
      </c>
      <c r="BA114">
        <f t="shared" si="101"/>
        <v>1.0580783730726651</v>
      </c>
      <c r="BB114">
        <f t="shared" si="71"/>
        <v>-0.34199582462084954</v>
      </c>
      <c r="BC114">
        <f t="shared" si="72"/>
        <v>1.3748823884663506</v>
      </c>
      <c r="BD114">
        <f t="shared" si="73"/>
        <v>0.82104334938571522</v>
      </c>
      <c r="BE114">
        <f t="shared" ref="BE114:BK114" si="148">$BL114+$AB$7*SIN(BF114)</f>
        <v>26.218824475952452</v>
      </c>
      <c r="BF114">
        <f t="shared" si="148"/>
        <v>26.21882234321501</v>
      </c>
      <c r="BG114">
        <f t="shared" si="148"/>
        <v>26.218807002170898</v>
      </c>
      <c r="BH114">
        <f t="shared" si="148"/>
        <v>26.218696665309338</v>
      </c>
      <c r="BI114">
        <f t="shared" si="148"/>
        <v>26.217903773058019</v>
      </c>
      <c r="BJ114">
        <f t="shared" si="148"/>
        <v>26.212240599036754</v>
      </c>
      <c r="BK114">
        <f t="shared" si="148"/>
        <v>26.173405492420606</v>
      </c>
      <c r="BL114">
        <f t="shared" si="103"/>
        <v>25.954839167957324</v>
      </c>
      <c r="BM114"/>
      <c r="BN114"/>
      <c r="BO114"/>
      <c r="BP114"/>
      <c r="BQ114"/>
      <c r="BR114"/>
      <c r="BS114"/>
    </row>
    <row r="115" spans="1:71" s="24" customFormat="1">
      <c r="A115" s="93" t="s">
        <v>169</v>
      </c>
      <c r="B115" s="94" t="s">
        <v>146</v>
      </c>
      <c r="C115" s="95">
        <v>56291.294289999998</v>
      </c>
      <c r="D115" s="95">
        <v>2.0000000000000001E-4</v>
      </c>
      <c r="E115" s="97">
        <f t="shared" si="79"/>
        <v>8825.7275621627832</v>
      </c>
      <c r="F115" s="97">
        <f t="shared" si="110"/>
        <v>8825.5</v>
      </c>
      <c r="G115" s="24">
        <f t="shared" si="137"/>
        <v>8.3368063496891409E-2</v>
      </c>
      <c r="K115" s="24">
        <f t="shared" si="138"/>
        <v>8.3368063496891409E-2</v>
      </c>
      <c r="O115" s="24">
        <f t="shared" ref="O115:O146" ca="1" si="149">+C$11+C$12*F115</f>
        <v>9.9282785620798911E-2</v>
      </c>
      <c r="P115" s="26">
        <f t="shared" si="81"/>
        <v>6.3329339120462763E-2</v>
      </c>
      <c r="Q115" s="27">
        <f t="shared" si="82"/>
        <v>41272.794289999998</v>
      </c>
      <c r="R115" s="24">
        <f t="shared" si="139"/>
        <v>4.0155047463447563E-4</v>
      </c>
      <c r="S115" s="171">
        <v>1</v>
      </c>
      <c r="T115" s="24">
        <f t="shared" si="108"/>
        <v>4.0155047463447563E-4</v>
      </c>
      <c r="U115" s="78"/>
      <c r="Y115" s="24">
        <f t="shared" si="141"/>
        <v>6.4957625997837262E-2</v>
      </c>
      <c r="Z115">
        <f t="shared" si="84"/>
        <v>8825.5</v>
      </c>
      <c r="AA115" s="24">
        <f t="shared" si="85"/>
        <v>8.173977661951691E-2</v>
      </c>
      <c r="AB115" s="24">
        <f t="shared" si="128"/>
        <v>6.4957625997837262E-2</v>
      </c>
      <c r="AC115" s="24">
        <f t="shared" si="129"/>
        <v>2.0038724376428646E-2</v>
      </c>
      <c r="AD115" s="24">
        <f t="shared" si="130"/>
        <v>1.6282868773744991E-3</v>
      </c>
      <c r="AE115" s="24">
        <f t="shared" si="131"/>
        <v>2.6513181550299971E-6</v>
      </c>
      <c r="AF115">
        <f t="shared" si="132"/>
        <v>2.0038724376428646E-2</v>
      </c>
      <c r="AG115" s="171">
        <f t="shared" si="105"/>
        <v>2.6513181550299971E-6</v>
      </c>
      <c r="AH115">
        <f t="shared" si="91"/>
        <v>1.8410437499054143E-2</v>
      </c>
      <c r="AI115">
        <f t="shared" si="92"/>
        <v>1.0227977067097278</v>
      </c>
      <c r="AJ115">
        <f t="shared" si="93"/>
        <v>0.58220673718603</v>
      </c>
      <c r="AK115">
        <f t="shared" si="94"/>
        <v>-0.29748103601495507</v>
      </c>
      <c r="AL115">
        <f t="shared" si="95"/>
        <v>-1.4943099970019098</v>
      </c>
      <c r="AM115">
        <f t="shared" si="96"/>
        <v>-0.92629639436474509</v>
      </c>
      <c r="AN115" s="24">
        <f t="shared" si="144"/>
        <v>23.937094519906879</v>
      </c>
      <c r="AO115" s="24">
        <f t="shared" si="144"/>
        <v>23.937095117218636</v>
      </c>
      <c r="AP115" s="24">
        <f t="shared" si="144"/>
        <v>23.937100581048071</v>
      </c>
      <c r="AQ115" s="24">
        <f t="shared" si="144"/>
        <v>23.937150557179432</v>
      </c>
      <c r="AR115" s="24">
        <f t="shared" si="144"/>
        <v>23.937607381072755</v>
      </c>
      <c r="AS115" s="24">
        <f t="shared" si="144"/>
        <v>23.941758879264906</v>
      </c>
      <c r="AT115" s="24">
        <f t="shared" si="144"/>
        <v>23.977681917242094</v>
      </c>
      <c r="AU115" s="24">
        <f t="shared" si="97"/>
        <v>24.214698137654562</v>
      </c>
      <c r="AV115"/>
      <c r="AW115">
        <v>14750</v>
      </c>
      <c r="AX115">
        <f t="shared" si="98"/>
        <v>9.857063678499503E-2</v>
      </c>
      <c r="AY115">
        <f t="shared" si="99"/>
        <v>0.10156337210515039</v>
      </c>
      <c r="AZ115">
        <f t="shared" si="100"/>
        <v>-2.9927353201553517E-3</v>
      </c>
      <c r="BA115">
        <f t="shared" si="101"/>
        <v>1.0297382536895734</v>
      </c>
      <c r="BB115">
        <f t="shared" si="71"/>
        <v>-0.43056032538068095</v>
      </c>
      <c r="BC115">
        <f t="shared" si="72"/>
        <v>1.4709559190793131</v>
      </c>
      <c r="BD115">
        <f t="shared" si="73"/>
        <v>0.90483136266100206</v>
      </c>
      <c r="BE115">
        <f t="shared" ref="BE115:BK115" si="150">$BL115+$AB$7*SIN(BF115)</f>
        <v>26.306667989590078</v>
      </c>
      <c r="BF115">
        <f t="shared" si="150"/>
        <v>26.306667194790727</v>
      </c>
      <c r="BG115">
        <f t="shared" si="150"/>
        <v>26.306660302945311</v>
      </c>
      <c r="BH115">
        <f t="shared" si="150"/>
        <v>26.306600547288774</v>
      </c>
      <c r="BI115">
        <f t="shared" si="150"/>
        <v>26.306082793296337</v>
      </c>
      <c r="BJ115">
        <f t="shared" si="150"/>
        <v>26.301623144312849</v>
      </c>
      <c r="BK115">
        <f t="shared" si="150"/>
        <v>26.264982687491553</v>
      </c>
      <c r="BL115">
        <f t="shared" si="103"/>
        <v>26.031504117745975</v>
      </c>
      <c r="BM115"/>
      <c r="BN115"/>
      <c r="BO115"/>
      <c r="BP115"/>
      <c r="BQ115"/>
      <c r="BR115"/>
      <c r="BS115"/>
    </row>
    <row r="116" spans="1:71" s="24" customFormat="1">
      <c r="A116" s="93" t="s">
        <v>169</v>
      </c>
      <c r="B116" s="94" t="s">
        <v>146</v>
      </c>
      <c r="C116" s="95">
        <v>56291.294520000003</v>
      </c>
      <c r="D116" s="95">
        <v>2.9999999999999997E-4</v>
      </c>
      <c r="E116" s="97">
        <f t="shared" si="79"/>
        <v>8825.7281899727186</v>
      </c>
      <c r="F116" s="97">
        <f t="shared" si="110"/>
        <v>8825.5</v>
      </c>
      <c r="G116" s="24">
        <f t="shared" si="137"/>
        <v>8.3598063501995057E-2</v>
      </c>
      <c r="K116" s="24">
        <f t="shared" si="138"/>
        <v>8.3598063501995057E-2</v>
      </c>
      <c r="O116" s="24">
        <f t="shared" ca="1" si="149"/>
        <v>9.9282785620798911E-2</v>
      </c>
      <c r="P116" s="26">
        <f t="shared" si="81"/>
        <v>6.3329339120462763E-2</v>
      </c>
      <c r="Q116" s="27">
        <f t="shared" si="82"/>
        <v>41272.794520000003</v>
      </c>
      <c r="R116" s="24">
        <f t="shared" si="139"/>
        <v>4.1082118805452168E-4</v>
      </c>
      <c r="S116" s="171">
        <v>1</v>
      </c>
      <c r="T116" s="24">
        <f t="shared" si="108"/>
        <v>4.1082118805452168E-4</v>
      </c>
      <c r="U116" s="78"/>
      <c r="Y116" s="24">
        <f t="shared" si="141"/>
        <v>6.518762600294091E-2</v>
      </c>
      <c r="Z116">
        <f t="shared" si="84"/>
        <v>8825.5</v>
      </c>
      <c r="AA116" s="24">
        <f t="shared" si="85"/>
        <v>8.173977661951691E-2</v>
      </c>
      <c r="AB116" s="24">
        <f t="shared" si="128"/>
        <v>6.518762600294091E-2</v>
      </c>
      <c r="AC116" s="24">
        <f t="shared" si="129"/>
        <v>2.0268724381532294E-2</v>
      </c>
      <c r="AD116" s="24">
        <f t="shared" si="130"/>
        <v>1.8582868824781468E-3</v>
      </c>
      <c r="AE116" s="24">
        <f t="shared" si="131"/>
        <v>3.4532301375903495E-6</v>
      </c>
      <c r="AF116">
        <f t="shared" si="132"/>
        <v>2.0268724381532294E-2</v>
      </c>
      <c r="AG116" s="171">
        <f t="shared" si="105"/>
        <v>3.4532301375903495E-6</v>
      </c>
      <c r="AH116">
        <f t="shared" si="91"/>
        <v>1.8410437499054143E-2</v>
      </c>
      <c r="AI116">
        <f t="shared" si="92"/>
        <v>1.0227977067097278</v>
      </c>
      <c r="AJ116">
        <f t="shared" si="93"/>
        <v>0.58220673718603</v>
      </c>
      <c r="AK116">
        <f t="shared" si="94"/>
        <v>-0.29748103601495507</v>
      </c>
      <c r="AL116">
        <f t="shared" si="95"/>
        <v>-1.4943099970019098</v>
      </c>
      <c r="AM116">
        <f t="shared" si="96"/>
        <v>-0.92629639436474509</v>
      </c>
      <c r="AN116" s="24">
        <f t="shared" si="144"/>
        <v>23.937094519906879</v>
      </c>
      <c r="AO116" s="24">
        <f t="shared" si="144"/>
        <v>23.937095117218636</v>
      </c>
      <c r="AP116" s="24">
        <f t="shared" si="144"/>
        <v>23.937100581048071</v>
      </c>
      <c r="AQ116" s="24">
        <f t="shared" si="144"/>
        <v>23.937150557179432</v>
      </c>
      <c r="AR116" s="24">
        <f t="shared" si="144"/>
        <v>23.937607381072755</v>
      </c>
      <c r="AS116" s="24">
        <f t="shared" si="144"/>
        <v>23.941758879264906</v>
      </c>
      <c r="AT116" s="24">
        <f t="shared" si="144"/>
        <v>23.977681917242094</v>
      </c>
      <c r="AU116" s="24">
        <f t="shared" si="97"/>
        <v>24.214698137654562</v>
      </c>
      <c r="AV116"/>
      <c r="AW116">
        <v>15000</v>
      </c>
      <c r="AX116">
        <f t="shared" si="98"/>
        <v>9.839279875728732E-2</v>
      </c>
      <c r="AY116">
        <f t="shared" si="99"/>
        <v>0.10336605108965792</v>
      </c>
      <c r="AZ116">
        <f t="shared" si="100"/>
        <v>-4.9732523323706016E-3</v>
      </c>
      <c r="BA116">
        <f t="shared" si="101"/>
        <v>1.0026272330626813</v>
      </c>
      <c r="BB116">
        <f t="shared" si="71"/>
        <v>-0.51082830683806768</v>
      </c>
      <c r="BC116">
        <f t="shared" si="72"/>
        <v>1.5619904350523968</v>
      </c>
      <c r="BD116">
        <f t="shared" si="73"/>
        <v>0.99123265375398883</v>
      </c>
      <c r="BE116">
        <f t="shared" ref="BE116:BK116" si="151">$BL116+$AB$7*SIN(BF116)</f>
        <v>26.392176815795175</v>
      </c>
      <c r="BF116">
        <f t="shared" si="151"/>
        <v>26.39217658774476</v>
      </c>
      <c r="BG116">
        <f t="shared" si="151"/>
        <v>26.392174092724247</v>
      </c>
      <c r="BH116">
        <f t="shared" si="151"/>
        <v>26.39214679683332</v>
      </c>
      <c r="BI116">
        <f t="shared" si="151"/>
        <v>26.391848326824306</v>
      </c>
      <c r="BJ116">
        <f t="shared" si="151"/>
        <v>26.38860252806569</v>
      </c>
      <c r="BK116">
        <f t="shared" si="151"/>
        <v>26.355188280875499</v>
      </c>
      <c r="BL116">
        <f t="shared" si="103"/>
        <v>26.108169067534625</v>
      </c>
      <c r="BM116"/>
      <c r="BN116"/>
      <c r="BO116"/>
      <c r="BP116"/>
      <c r="BQ116"/>
      <c r="BR116"/>
      <c r="BS116"/>
    </row>
    <row r="117" spans="1:71" s="24" customFormat="1">
      <c r="A117" s="103" t="s">
        <v>172</v>
      </c>
      <c r="B117" s="104"/>
      <c r="C117" s="95">
        <v>56632.7425</v>
      </c>
      <c r="D117" s="95">
        <v>5.0000000000000001E-4</v>
      </c>
      <c r="E117" s="97">
        <f t="shared" ref="E117:E148" si="152">+(C117-C$7)/C$8</f>
        <v>9757.7474494450853</v>
      </c>
      <c r="F117" s="97">
        <f t="shared" si="110"/>
        <v>9757.5</v>
      </c>
      <c r="G117" s="24">
        <f t="shared" si="137"/>
        <v>9.0653827501228079E-2</v>
      </c>
      <c r="K117" s="24">
        <f t="shared" si="138"/>
        <v>9.0653827501228079E-2</v>
      </c>
      <c r="O117" s="24">
        <f t="shared" ca="1" si="149"/>
        <v>9.966597500544605E-2</v>
      </c>
      <c r="P117" s="26">
        <f t="shared" ref="P117:P148" si="153">+D$11+D$12*F117+D$13*F117^2</f>
        <v>6.8773452072977415E-2</v>
      </c>
      <c r="Q117" s="27">
        <f t="shared" ref="Q117:Q148" si="154">+C117-15018.5</f>
        <v>41614.2425</v>
      </c>
      <c r="R117" s="24">
        <f t="shared" si="139"/>
        <v>4.7875082888119546E-4</v>
      </c>
      <c r="S117" s="171">
        <v>1</v>
      </c>
      <c r="T117" s="24">
        <f t="shared" si="108"/>
        <v>4.7875082888119546E-4</v>
      </c>
      <c r="U117" s="78"/>
      <c r="Y117" s="24">
        <f t="shared" si="141"/>
        <v>6.8439404877436508E-2</v>
      </c>
      <c r="Z117">
        <f t="shared" ref="Z117:Z148" si="155">F117</f>
        <v>9757.5</v>
      </c>
      <c r="AA117" s="24">
        <f t="shared" ref="AA117:AA148" si="156">AB$3+AB$4*Z117+AB$5*Z117^2+AH117</f>
        <v>9.0987874696768986E-2</v>
      </c>
      <c r="AB117" s="24">
        <f t="shared" si="128"/>
        <v>6.8439404877436508E-2</v>
      </c>
      <c r="AC117" s="24">
        <f t="shared" si="129"/>
        <v>2.1880375428250665E-2</v>
      </c>
      <c r="AD117" s="24">
        <f t="shared" si="130"/>
        <v>-3.3404719554090689E-4</v>
      </c>
      <c r="AE117" s="24">
        <f t="shared" si="131"/>
        <v>1.1158752884874488E-7</v>
      </c>
      <c r="AF117">
        <f t="shared" si="132"/>
        <v>2.1880375428250665E-2</v>
      </c>
      <c r="AG117" s="171">
        <f t="shared" si="105"/>
        <v>1.1158752884874488E-7</v>
      </c>
      <c r="AH117">
        <f t="shared" ref="AH117:AH148" si="157">$AB$6*($AB$11/AI117*AJ117+$AB$12)</f>
        <v>2.2214422623791572E-2</v>
      </c>
      <c r="AI117">
        <f t="shared" ref="AI117:AI148" si="158">1+$AB$7*COS(AL117)</f>
        <v>1.1318317145262844</v>
      </c>
      <c r="AJ117">
        <f t="shared" ref="AJ117:AJ148" si="159">SIN(AL117+RADIANS($AB$9))</f>
        <v>0.84288897857249889</v>
      </c>
      <c r="AK117">
        <f t="shared" ref="AK117:AK148" si="160">$AB$7*SIN(AL117)</f>
        <v>-0.26764734496126436</v>
      </c>
      <c r="AL117">
        <f t="shared" ref="AL117:AL148" si="161">2*ATAN(AM117)</f>
        <v>-1.1131204025080867</v>
      </c>
      <c r="AM117">
        <f t="shared" ref="AM117:AM148" si="162">SQRT((1+$AB$7)/(1-$AB$7))*TAN(AN117/2)</f>
        <v>-0.6221679623240246</v>
      </c>
      <c r="AN117" s="24">
        <f t="shared" si="144"/>
        <v>24.274804636895226</v>
      </c>
      <c r="AO117" s="24">
        <f t="shared" si="144"/>
        <v>24.274816279484487</v>
      </c>
      <c r="AP117" s="24">
        <f t="shared" si="144"/>
        <v>24.274875944566727</v>
      </c>
      <c r="AQ117" s="24">
        <f t="shared" si="144"/>
        <v>24.275181647189427</v>
      </c>
      <c r="AR117" s="24">
        <f t="shared" si="144"/>
        <v>24.276746267629434</v>
      </c>
      <c r="AS117" s="24">
        <f t="shared" si="144"/>
        <v>24.284710493136814</v>
      </c>
      <c r="AT117" s="24">
        <f t="shared" si="144"/>
        <v>24.324193129348924</v>
      </c>
      <c r="AU117" s="24">
        <f t="shared" ref="AU117:AU148" si="163">RADIANS($AB$9)+$AB$18*(F117-AB$15)</f>
        <v>24.500505070466648</v>
      </c>
      <c r="AV117"/>
      <c r="AW117">
        <v>15250</v>
      </c>
      <c r="AX117">
        <f t="shared" si="98"/>
        <v>9.8316633784168217E-2</v>
      </c>
      <c r="AY117">
        <f t="shared" si="99"/>
        <v>0.10518405864302466</v>
      </c>
      <c r="AZ117">
        <f t="shared" si="100"/>
        <v>-6.8674248588564361E-3</v>
      </c>
      <c r="BA117">
        <f t="shared" si="101"/>
        <v>0.97688498242555122</v>
      </c>
      <c r="BB117">
        <f t="shared" si="71"/>
        <v>-0.58307367878036176</v>
      </c>
      <c r="BC117">
        <f t="shared" si="72"/>
        <v>1.6483493595259691</v>
      </c>
      <c r="BD117">
        <f t="shared" si="73"/>
        <v>1.080723679047233</v>
      </c>
      <c r="BE117">
        <f t="shared" ref="BE117:BK117" si="164">$BL117+$AB$7*SIN(BF117)</f>
        <v>26.475460897920396</v>
      </c>
      <c r="BF117">
        <f t="shared" si="164"/>
        <v>26.475460853848752</v>
      </c>
      <c r="BG117">
        <f t="shared" si="164"/>
        <v>26.475460200539708</v>
      </c>
      <c r="BH117">
        <f t="shared" si="164"/>
        <v>26.47545051623597</v>
      </c>
      <c r="BI117">
        <f t="shared" si="164"/>
        <v>26.475307008652823</v>
      </c>
      <c r="BJ117">
        <f t="shared" si="164"/>
        <v>26.473190726816256</v>
      </c>
      <c r="BK117">
        <f t="shared" si="164"/>
        <v>26.443942726215706</v>
      </c>
      <c r="BL117">
        <f t="shared" si="103"/>
        <v>26.184834017323276</v>
      </c>
      <c r="BM117"/>
      <c r="BN117"/>
      <c r="BO117"/>
      <c r="BP117"/>
      <c r="BQ117"/>
      <c r="BR117"/>
      <c r="BS117"/>
    </row>
    <row r="118" spans="1:71" s="24" customFormat="1">
      <c r="A118" s="95" t="s">
        <v>429</v>
      </c>
      <c r="B118" s="94" t="s">
        <v>146</v>
      </c>
      <c r="C118" s="132">
        <v>56654.355819999997</v>
      </c>
      <c r="D118" s="95">
        <v>4.0000000000000002E-4</v>
      </c>
      <c r="E118" s="97">
        <f t="shared" si="152"/>
        <v>9816.7433483258956</v>
      </c>
      <c r="F118" s="97">
        <f t="shared" si="110"/>
        <v>9816.5</v>
      </c>
      <c r="G118" s="24">
        <f t="shared" si="137"/>
        <v>8.915137049916666E-2</v>
      </c>
      <c r="K118" s="24">
        <f t="shared" si="138"/>
        <v>8.915137049916666E-2</v>
      </c>
      <c r="O118" s="24">
        <f t="shared" ca="1" si="149"/>
        <v>9.9690232702542805E-2</v>
      </c>
      <c r="P118" s="26">
        <f t="shared" si="153"/>
        <v>6.9125260093433435E-2</v>
      </c>
      <c r="Q118" s="27">
        <f t="shared" si="154"/>
        <v>41635.855819999997</v>
      </c>
      <c r="R118" s="24">
        <f t="shared" si="139"/>
        <v>4.0104509798261653E-4</v>
      </c>
      <c r="S118" s="171">
        <v>1</v>
      </c>
      <c r="T118" s="24">
        <f t="shared" si="108"/>
        <v>4.0104509798261653E-4</v>
      </c>
      <c r="U118" s="78"/>
      <c r="Y118" s="24">
        <f t="shared" si="141"/>
        <v>6.6769108619887302E-2</v>
      </c>
      <c r="Z118">
        <f t="shared" si="155"/>
        <v>9816.5</v>
      </c>
      <c r="AA118" s="24">
        <f t="shared" si="156"/>
        <v>9.1507521972712794E-2</v>
      </c>
      <c r="AB118" s="24">
        <f t="shared" si="128"/>
        <v>6.6769108619887302E-2</v>
      </c>
      <c r="AC118" s="24">
        <f t="shared" si="129"/>
        <v>2.0026110405733225E-2</v>
      </c>
      <c r="AD118" s="24">
        <f t="shared" si="130"/>
        <v>-2.3561514735461336E-3</v>
      </c>
      <c r="AE118" s="24">
        <f t="shared" si="131"/>
        <v>5.5514497662936166E-6</v>
      </c>
      <c r="AF118">
        <f t="shared" si="132"/>
        <v>2.0026110405733225E-2</v>
      </c>
      <c r="AG118" s="171">
        <f t="shared" si="105"/>
        <v>5.5514497662936166E-6</v>
      </c>
      <c r="AH118">
        <f t="shared" si="157"/>
        <v>2.2382261879279355E-2</v>
      </c>
      <c r="AI118">
        <f t="shared" si="158"/>
        <v>1.1389631995282588</v>
      </c>
      <c r="AJ118">
        <f t="shared" si="159"/>
        <v>0.85701846326687825</v>
      </c>
      <c r="AK118">
        <f t="shared" si="160"/>
        <v>-0.26401502115717418</v>
      </c>
      <c r="AL118">
        <f t="shared" si="161"/>
        <v>-1.0862948914502193</v>
      </c>
      <c r="AM118">
        <f t="shared" si="162"/>
        <v>-0.60371609742281374</v>
      </c>
      <c r="AN118" s="24">
        <f t="shared" si="144"/>
        <v>24.297355028766901</v>
      </c>
      <c r="AO118" s="24">
        <f t="shared" si="144"/>
        <v>24.297368133893947</v>
      </c>
      <c r="AP118" s="24">
        <f t="shared" si="144"/>
        <v>24.297433602963935</v>
      </c>
      <c r="AQ118" s="24">
        <f t="shared" si="144"/>
        <v>24.297760594821757</v>
      </c>
      <c r="AR118" s="24">
        <f t="shared" si="144"/>
        <v>24.299392024595921</v>
      </c>
      <c r="AS118" s="24">
        <f t="shared" si="144"/>
        <v>24.307488261488597</v>
      </c>
      <c r="AT118" s="24">
        <f t="shared" si="144"/>
        <v>24.3466693561796</v>
      </c>
      <c r="AU118" s="24">
        <f t="shared" si="163"/>
        <v>24.518597998616769</v>
      </c>
      <c r="AV118"/>
      <c r="AW118">
        <v>15500</v>
      </c>
      <c r="AX118">
        <f t="shared" si="98"/>
        <v>9.8349407142969525E-2</v>
      </c>
      <c r="AY118">
        <f t="shared" si="99"/>
        <v>0.1070173947652506</v>
      </c>
      <c r="AZ118">
        <f t="shared" si="100"/>
        <v>-8.6679876222810828E-3</v>
      </c>
      <c r="BA118">
        <f t="shared" si="101"/>
        <v>0.95258489606602226</v>
      </c>
      <c r="BB118">
        <f t="shared" si="71"/>
        <v>-0.64769352388038914</v>
      </c>
      <c r="BC118">
        <f t="shared" si="72"/>
        <v>1.7303956791351327</v>
      </c>
      <c r="BD118">
        <f t="shared" si="73"/>
        <v>1.1738409677743431</v>
      </c>
      <c r="BE118">
        <f t="shared" ref="BE118:BK118" si="165">$BL118+$AB$7*SIN(BF118)</f>
        <v>26.556638956638924</v>
      </c>
      <c r="BF118">
        <f t="shared" si="165"/>
        <v>26.556638952420851</v>
      </c>
      <c r="BG118">
        <f t="shared" si="165"/>
        <v>26.556638855831633</v>
      </c>
      <c r="BH118">
        <f t="shared" si="165"/>
        <v>26.556636644063186</v>
      </c>
      <c r="BI118">
        <f t="shared" si="165"/>
        <v>26.556586006462574</v>
      </c>
      <c r="BJ118">
        <f t="shared" si="165"/>
        <v>26.55543137919938</v>
      </c>
      <c r="BK118">
        <f t="shared" si="165"/>
        <v>26.531175002122456</v>
      </c>
      <c r="BL118">
        <f t="shared" si="103"/>
        <v>26.261498967111923</v>
      </c>
      <c r="BM118"/>
      <c r="BN118"/>
      <c r="BO118"/>
      <c r="BP118"/>
      <c r="BQ118"/>
      <c r="BR118"/>
      <c r="BS118"/>
    </row>
    <row r="119" spans="1:71" s="24" customFormat="1">
      <c r="A119" s="95" t="s">
        <v>429</v>
      </c>
      <c r="B119" s="94" t="s">
        <v>146</v>
      </c>
      <c r="C119" s="132">
        <v>56654.356890000003</v>
      </c>
      <c r="D119" s="95">
        <v>2.0000000000000001E-4</v>
      </c>
      <c r="E119" s="97">
        <f t="shared" si="152"/>
        <v>9816.7462690068514</v>
      </c>
      <c r="F119" s="97">
        <f t="shared" si="110"/>
        <v>9816.5</v>
      </c>
      <c r="G119" s="24">
        <f t="shared" si="137"/>
        <v>9.0221370504877996E-2</v>
      </c>
      <c r="K119" s="24">
        <f t="shared" si="138"/>
        <v>9.0221370504877996E-2</v>
      </c>
      <c r="O119" s="24">
        <f t="shared" ca="1" si="149"/>
        <v>9.9690232702542805E-2</v>
      </c>
      <c r="P119" s="26">
        <f t="shared" si="153"/>
        <v>6.9125260093433435E-2</v>
      </c>
      <c r="Q119" s="27">
        <f t="shared" si="154"/>
        <v>41635.856890000003</v>
      </c>
      <c r="R119" s="24">
        <f t="shared" si="139"/>
        <v>4.4504587449185955E-4</v>
      </c>
      <c r="S119" s="171">
        <v>1</v>
      </c>
      <c r="T119" s="24">
        <f t="shared" si="108"/>
        <v>4.4504587449185955E-4</v>
      </c>
      <c r="U119" s="78"/>
      <c r="Y119" s="24">
        <f t="shared" si="141"/>
        <v>6.7839108625598638E-2</v>
      </c>
      <c r="Z119">
        <f t="shared" si="155"/>
        <v>9816.5</v>
      </c>
      <c r="AA119" s="24">
        <f t="shared" si="156"/>
        <v>9.1507521972712794E-2</v>
      </c>
      <c r="AB119" s="24">
        <f t="shared" si="128"/>
        <v>6.7839108625598638E-2</v>
      </c>
      <c r="AC119" s="24">
        <f t="shared" si="129"/>
        <v>2.109611041144456E-2</v>
      </c>
      <c r="AD119" s="24">
        <f t="shared" si="130"/>
        <v>-1.2861514678347979E-3</v>
      </c>
      <c r="AE119" s="24">
        <f t="shared" si="131"/>
        <v>1.6541855982136052E-6</v>
      </c>
      <c r="AF119">
        <f t="shared" si="132"/>
        <v>2.109611041144456E-2</v>
      </c>
      <c r="AG119" s="171">
        <f t="shared" si="105"/>
        <v>1.6541855982136052E-6</v>
      </c>
      <c r="AH119">
        <f t="shared" si="157"/>
        <v>2.2382261879279355E-2</v>
      </c>
      <c r="AI119">
        <f t="shared" si="158"/>
        <v>1.1389631995282588</v>
      </c>
      <c r="AJ119">
        <f t="shared" si="159"/>
        <v>0.85701846326687825</v>
      </c>
      <c r="AK119">
        <f t="shared" si="160"/>
        <v>-0.26401502115717418</v>
      </c>
      <c r="AL119">
        <f t="shared" si="161"/>
        <v>-1.0862948914502193</v>
      </c>
      <c r="AM119">
        <f t="shared" si="162"/>
        <v>-0.60371609742281374</v>
      </c>
      <c r="AN119" s="24">
        <f t="shared" si="144"/>
        <v>24.297355028766901</v>
      </c>
      <c r="AO119" s="24">
        <f t="shared" si="144"/>
        <v>24.297368133893947</v>
      </c>
      <c r="AP119" s="24">
        <f t="shared" si="144"/>
        <v>24.297433602963935</v>
      </c>
      <c r="AQ119" s="24">
        <f t="shared" si="144"/>
        <v>24.297760594821757</v>
      </c>
      <c r="AR119" s="24">
        <f t="shared" si="144"/>
        <v>24.299392024595921</v>
      </c>
      <c r="AS119" s="24">
        <f t="shared" si="144"/>
        <v>24.307488261488597</v>
      </c>
      <c r="AT119" s="24">
        <f t="shared" si="144"/>
        <v>24.3466693561796</v>
      </c>
      <c r="AU119" s="24">
        <f t="shared" si="163"/>
        <v>24.518597998616769</v>
      </c>
      <c r="AV119"/>
      <c r="AW119">
        <v>15750</v>
      </c>
      <c r="AX119">
        <f t="shared" si="98"/>
        <v>9.849642335917401E-2</v>
      </c>
      <c r="AY119">
        <f t="shared" si="99"/>
        <v>0.10886605945633576</v>
      </c>
      <c r="AZ119">
        <f t="shared" si="100"/>
        <v>-1.0369636097161754E-2</v>
      </c>
      <c r="BA119">
        <f t="shared" si="101"/>
        <v>0.92975162979685977</v>
      </c>
      <c r="BB119">
        <f t="shared" si="71"/>
        <v>-0.70515320966349315</v>
      </c>
      <c r="BC119">
        <f t="shared" si="72"/>
        <v>1.8084816158663051</v>
      </c>
      <c r="BD119">
        <f t="shared" si="73"/>
        <v>1.271192457216112</v>
      </c>
      <c r="BE119">
        <f t="shared" ref="BE119:BK119" si="166">$BL119+$AB$7*SIN(BF119)</f>
        <v>26.6358336980147</v>
      </c>
      <c r="BF119">
        <f t="shared" si="166"/>
        <v>26.635833697943319</v>
      </c>
      <c r="BG119">
        <f t="shared" si="166"/>
        <v>26.635833694406859</v>
      </c>
      <c r="BH119">
        <f t="shared" si="166"/>
        <v>26.635833519198208</v>
      </c>
      <c r="BI119">
        <f t="shared" si="166"/>
        <v>26.635824839309436</v>
      </c>
      <c r="BJ119">
        <f t="shared" si="166"/>
        <v>26.635396217058918</v>
      </c>
      <c r="BK119">
        <f t="shared" si="166"/>
        <v>26.616823029397874</v>
      </c>
      <c r="BL119">
        <f t="shared" si="103"/>
        <v>26.338163916900573</v>
      </c>
      <c r="BM119"/>
      <c r="BN119"/>
      <c r="BO119"/>
      <c r="BP119"/>
      <c r="BQ119"/>
      <c r="BR119"/>
      <c r="BS119"/>
    </row>
    <row r="120" spans="1:71" s="24" customFormat="1">
      <c r="A120" s="95" t="s">
        <v>429</v>
      </c>
      <c r="B120" s="94" t="s">
        <v>146</v>
      </c>
      <c r="C120" s="180">
        <v>56654.357190000002</v>
      </c>
      <c r="D120" s="181">
        <v>2.9999999999999997E-4</v>
      </c>
      <c r="E120" s="97">
        <f t="shared" si="152"/>
        <v>9816.7470878893582</v>
      </c>
      <c r="F120" s="97">
        <f t="shared" si="110"/>
        <v>9816.5</v>
      </c>
      <c r="G120" s="24">
        <f t="shared" si="137"/>
        <v>9.0521370504575316E-2</v>
      </c>
      <c r="K120" s="24">
        <f t="shared" si="138"/>
        <v>9.0521370504575316E-2</v>
      </c>
      <c r="O120" s="24">
        <f t="shared" ca="1" si="149"/>
        <v>9.9690232702542805E-2</v>
      </c>
      <c r="P120" s="26">
        <f t="shared" si="153"/>
        <v>6.9125260093433435E-2</v>
      </c>
      <c r="Q120" s="27">
        <f t="shared" si="154"/>
        <v>41635.857190000002</v>
      </c>
      <c r="R120" s="24">
        <f t="shared" si="139"/>
        <v>4.5779354072577396E-4</v>
      </c>
      <c r="S120" s="171">
        <v>1</v>
      </c>
      <c r="T120" s="24">
        <f t="shared" ref="T120:T151" si="167">+S120*R120</f>
        <v>4.5779354072577396E-4</v>
      </c>
      <c r="U120" s="78"/>
      <c r="Y120" s="24">
        <f t="shared" si="141"/>
        <v>6.8139108625295958E-2</v>
      </c>
      <c r="Z120">
        <f t="shared" si="155"/>
        <v>9816.5</v>
      </c>
      <c r="AA120" s="24">
        <f t="shared" si="156"/>
        <v>9.1507521972712794E-2</v>
      </c>
      <c r="AB120" s="24">
        <f t="shared" si="128"/>
        <v>6.8139108625295958E-2</v>
      </c>
      <c r="AC120" s="24">
        <f t="shared" si="129"/>
        <v>2.139611041114188E-2</v>
      </c>
      <c r="AD120" s="24">
        <f t="shared" si="130"/>
        <v>-9.8615146813747778E-4</v>
      </c>
      <c r="AE120" s="24">
        <f t="shared" si="131"/>
        <v>9.7249471810970295E-7</v>
      </c>
      <c r="AF120">
        <f t="shared" si="132"/>
        <v>2.139611041114188E-2</v>
      </c>
      <c r="AG120" s="171">
        <f t="shared" si="105"/>
        <v>9.7249471810970295E-7</v>
      </c>
      <c r="AH120">
        <f t="shared" si="157"/>
        <v>2.2382261879279355E-2</v>
      </c>
      <c r="AI120">
        <f t="shared" si="158"/>
        <v>1.1389631995282588</v>
      </c>
      <c r="AJ120">
        <f t="shared" si="159"/>
        <v>0.85701846326687825</v>
      </c>
      <c r="AK120">
        <f t="shared" si="160"/>
        <v>-0.26401502115717418</v>
      </c>
      <c r="AL120">
        <f t="shared" si="161"/>
        <v>-1.0862948914502193</v>
      </c>
      <c r="AM120">
        <f t="shared" si="162"/>
        <v>-0.60371609742281374</v>
      </c>
      <c r="AN120" s="24">
        <f t="shared" si="144"/>
        <v>24.297355028766901</v>
      </c>
      <c r="AO120" s="24">
        <f t="shared" si="144"/>
        <v>24.297368133893947</v>
      </c>
      <c r="AP120" s="24">
        <f t="shared" si="144"/>
        <v>24.297433602963935</v>
      </c>
      <c r="AQ120" s="24">
        <f t="shared" si="144"/>
        <v>24.297760594821757</v>
      </c>
      <c r="AR120" s="24">
        <f t="shared" si="144"/>
        <v>24.299392024595921</v>
      </c>
      <c r="AS120" s="24">
        <f t="shared" si="144"/>
        <v>24.307488261488597</v>
      </c>
      <c r="AT120" s="24">
        <f t="shared" si="144"/>
        <v>24.3466693561796</v>
      </c>
      <c r="AU120" s="24">
        <f t="shared" si="163"/>
        <v>24.518597998616769</v>
      </c>
      <c r="AV120"/>
      <c r="AW120">
        <v>16000</v>
      </c>
      <c r="AX120">
        <f t="shared" si="98"/>
        <v>9.876138752011418E-2</v>
      </c>
      <c r="AY120">
        <f t="shared" si="99"/>
        <v>0.11073005271628013</v>
      </c>
      <c r="AZ120">
        <f t="shared" si="100"/>
        <v>-1.1968665196165953E-2</v>
      </c>
      <c r="BA120">
        <f t="shared" si="101"/>
        <v>0.90837523188522817</v>
      </c>
      <c r="BB120">
        <f t="shared" si="71"/>
        <v>-0.75594719288480994</v>
      </c>
      <c r="BC120">
        <f t="shared" si="72"/>
        <v>1.8829422382181662</v>
      </c>
      <c r="BD120">
        <f t="shared" si="73"/>
        <v>1.3734721979299758</v>
      </c>
      <c r="BE120">
        <f t="shared" ref="BE120:BK120" si="168">$BL120+$AB$7*SIN(BF120)</f>
        <v>26.713168348100233</v>
      </c>
      <c r="BF120">
        <f t="shared" si="168"/>
        <v>26.713168348100233</v>
      </c>
      <c r="BG120">
        <f t="shared" si="168"/>
        <v>26.713168348099931</v>
      </c>
      <c r="BH120">
        <f t="shared" si="168"/>
        <v>26.713168348205535</v>
      </c>
      <c r="BI120">
        <f t="shared" si="168"/>
        <v>26.713168311452428</v>
      </c>
      <c r="BJ120">
        <f t="shared" si="168"/>
        <v>26.71318109411709</v>
      </c>
      <c r="BK120">
        <f t="shared" si="168"/>
        <v>26.700834035728644</v>
      </c>
      <c r="BL120">
        <f t="shared" si="103"/>
        <v>26.414828866689223</v>
      </c>
      <c r="BM120"/>
      <c r="BN120"/>
      <c r="BO120"/>
      <c r="BP120"/>
      <c r="BQ120"/>
      <c r="BR120"/>
      <c r="BS120"/>
    </row>
    <row r="121" spans="1:71" s="24" customFormat="1">
      <c r="A121" s="95" t="s">
        <v>429</v>
      </c>
      <c r="B121" s="94" t="s">
        <v>146</v>
      </c>
      <c r="C121" s="132">
        <v>56654.357949999998</v>
      </c>
      <c r="D121" s="95">
        <v>2.9999999999999997E-4</v>
      </c>
      <c r="E121" s="97">
        <f t="shared" si="152"/>
        <v>9816.7491623916958</v>
      </c>
      <c r="F121" s="97">
        <f>ROUND(2*E121,0)/2</f>
        <v>9816.5</v>
      </c>
      <c r="G121" s="24">
        <f t="shared" si="137"/>
        <v>9.1281370499928016E-2</v>
      </c>
      <c r="K121" s="24">
        <f t="shared" si="138"/>
        <v>9.1281370499928016E-2</v>
      </c>
      <c r="O121" s="24">
        <f t="shared" ca="1" si="149"/>
        <v>9.9690232702542805E-2</v>
      </c>
      <c r="P121" s="26">
        <f t="shared" si="153"/>
        <v>6.9125260093433435E-2</v>
      </c>
      <c r="Q121" s="27">
        <f t="shared" si="154"/>
        <v>41635.857949999998</v>
      </c>
      <c r="R121" s="24">
        <f t="shared" si="139"/>
        <v>4.908932283447775E-4</v>
      </c>
      <c r="S121" s="171">
        <v>1</v>
      </c>
      <c r="T121" s="24">
        <f t="shared" si="167"/>
        <v>4.908932283447775E-4</v>
      </c>
      <c r="U121" s="78"/>
      <c r="Y121" s="24">
        <f t="shared" si="141"/>
        <v>6.8899108620648658E-2</v>
      </c>
      <c r="Z121">
        <f t="shared" si="155"/>
        <v>9816.5</v>
      </c>
      <c r="AA121" s="24">
        <f t="shared" si="156"/>
        <v>9.1507521972712794E-2</v>
      </c>
      <c r="AB121" s="24">
        <f t="shared" si="128"/>
        <v>6.8899108620648658E-2</v>
      </c>
      <c r="AC121" s="24">
        <f t="shared" si="129"/>
        <v>2.2156110406494581E-2</v>
      </c>
      <c r="AD121" s="24">
        <f t="shared" si="130"/>
        <v>-2.2615147278477743E-4</v>
      </c>
      <c r="AE121" s="24">
        <f t="shared" si="131"/>
        <v>5.114448864272393E-8</v>
      </c>
      <c r="AF121">
        <f t="shared" si="132"/>
        <v>2.2156110406494581E-2</v>
      </c>
      <c r="AG121" s="171">
        <f t="shared" si="105"/>
        <v>5.114448864272393E-8</v>
      </c>
      <c r="AH121">
        <f t="shared" si="157"/>
        <v>2.2382261879279355E-2</v>
      </c>
      <c r="AI121">
        <f t="shared" si="158"/>
        <v>1.1389631995282588</v>
      </c>
      <c r="AJ121">
        <f t="shared" si="159"/>
        <v>0.85701846326687825</v>
      </c>
      <c r="AK121">
        <f t="shared" si="160"/>
        <v>-0.26401502115717418</v>
      </c>
      <c r="AL121">
        <f t="shared" si="161"/>
        <v>-1.0862948914502193</v>
      </c>
      <c r="AM121">
        <f t="shared" si="162"/>
        <v>-0.60371609742281374</v>
      </c>
      <c r="AN121" s="24">
        <f t="shared" ref="AN121:AT130" si="169">$AU121+$AB$7*SIN(AO121)</f>
        <v>24.297355028766901</v>
      </c>
      <c r="AO121" s="24">
        <f t="shared" si="169"/>
        <v>24.297368133893947</v>
      </c>
      <c r="AP121" s="24">
        <f t="shared" si="169"/>
        <v>24.297433602963935</v>
      </c>
      <c r="AQ121" s="24">
        <f t="shared" si="169"/>
        <v>24.297760594821757</v>
      </c>
      <c r="AR121" s="24">
        <f t="shared" si="169"/>
        <v>24.299392024595921</v>
      </c>
      <c r="AS121" s="24">
        <f t="shared" si="169"/>
        <v>24.307488261488597</v>
      </c>
      <c r="AT121" s="24">
        <f t="shared" si="169"/>
        <v>24.3466693561796</v>
      </c>
      <c r="AU121" s="24">
        <f t="shared" si="163"/>
        <v>24.518597998616769</v>
      </c>
      <c r="AV121"/>
      <c r="AW121">
        <v>16250</v>
      </c>
      <c r="AX121">
        <f t="shared" si="98"/>
        <v>9.9146715189415147E-2</v>
      </c>
      <c r="AY121">
        <f t="shared" si="99"/>
        <v>0.11260937454508371</v>
      </c>
      <c r="AZ121">
        <f t="shared" si="100"/>
        <v>-1.3462659355668559E-2</v>
      </c>
      <c r="BA121">
        <f t="shared" si="101"/>
        <v>0.88842213818078686</v>
      </c>
      <c r="BB121">
        <f t="shared" si="71"/>
        <v>-0.80057220896931902</v>
      </c>
      <c r="BC121">
        <f t="shared" si="72"/>
        <v>1.9540919242441677</v>
      </c>
      <c r="BD121">
        <f t="shared" si="73"/>
        <v>1.4814792516434649</v>
      </c>
      <c r="BE121">
        <f t="shared" ref="BE121:BK121" si="170">$BL121+$AB$7*SIN(BF121)</f>
        <v>26.788764232397522</v>
      </c>
      <c r="BF121">
        <f t="shared" si="170"/>
        <v>26.788764232456245</v>
      </c>
      <c r="BG121">
        <f t="shared" si="170"/>
        <v>26.788764230144068</v>
      </c>
      <c r="BH121">
        <f t="shared" si="170"/>
        <v>26.788764321185784</v>
      </c>
      <c r="BI121">
        <f t="shared" si="170"/>
        <v>26.788760736355837</v>
      </c>
      <c r="BJ121">
        <f t="shared" si="170"/>
        <v>26.788901778023948</v>
      </c>
      <c r="BK121">
        <f t="shared" si="170"/>
        <v>26.783164865704155</v>
      </c>
      <c r="BL121">
        <f t="shared" si="103"/>
        <v>26.49149381647787</v>
      </c>
      <c r="BM121"/>
      <c r="BN121"/>
      <c r="BO121"/>
      <c r="BP121"/>
      <c r="BQ121"/>
      <c r="BR121"/>
      <c r="BS121"/>
    </row>
    <row r="122" spans="1:71" s="24" customFormat="1">
      <c r="A122" s="95" t="s">
        <v>429</v>
      </c>
      <c r="B122" s="94" t="s">
        <v>83</v>
      </c>
      <c r="C122" s="132">
        <v>56654.538800000002</v>
      </c>
      <c r="D122" s="95">
        <v>5.0000000000000001E-4</v>
      </c>
      <c r="E122" s="97">
        <f t="shared" si="152"/>
        <v>9817.2428120629556</v>
      </c>
      <c r="F122" s="97">
        <f>ROUND(2*E122,0)/2</f>
        <v>9817</v>
      </c>
      <c r="G122" s="24">
        <f t="shared" si="137"/>
        <v>8.8954909006133676E-2</v>
      </c>
      <c r="K122" s="24">
        <f t="shared" si="138"/>
        <v>8.8954909006133676E-2</v>
      </c>
      <c r="O122" s="24">
        <f t="shared" ca="1" si="149"/>
        <v>9.9690438276247018E-2</v>
      </c>
      <c r="P122" s="26">
        <f t="shared" si="153"/>
        <v>6.9128245165534993E-2</v>
      </c>
      <c r="Q122" s="27">
        <f t="shared" si="154"/>
        <v>41636.038800000002</v>
      </c>
      <c r="R122" s="24">
        <f t="shared" si="139"/>
        <v>3.9309659904810328E-4</v>
      </c>
      <c r="S122" s="171">
        <v>1</v>
      </c>
      <c r="T122" s="24">
        <f t="shared" si="167"/>
        <v>3.9309659904810328E-4</v>
      </c>
      <c r="U122" s="78"/>
      <c r="Y122" s="24">
        <f t="shared" si="141"/>
        <v>6.6571268928321034E-2</v>
      </c>
      <c r="Z122">
        <f t="shared" si="155"/>
        <v>9817</v>
      </c>
      <c r="AA122" s="24">
        <f t="shared" si="156"/>
        <v>9.1511885243347635E-2</v>
      </c>
      <c r="AB122" s="24">
        <f t="shared" si="128"/>
        <v>6.6571268928321034E-2</v>
      </c>
      <c r="AC122" s="24">
        <f t="shared" si="129"/>
        <v>1.9826663840598682E-2</v>
      </c>
      <c r="AD122" s="24">
        <f t="shared" si="130"/>
        <v>-2.5569762372139593E-3</v>
      </c>
      <c r="AE122" s="24">
        <f t="shared" si="131"/>
        <v>6.5381274776768578E-6</v>
      </c>
      <c r="AF122">
        <f t="shared" si="132"/>
        <v>1.9826663840598682E-2</v>
      </c>
      <c r="AG122" s="171">
        <f t="shared" si="105"/>
        <v>6.5381274776768578E-6</v>
      </c>
      <c r="AH122">
        <f t="shared" si="157"/>
        <v>2.2383640077812642E-2</v>
      </c>
      <c r="AI122">
        <f t="shared" si="158"/>
        <v>1.1390235962708826</v>
      </c>
      <c r="AJ122">
        <f t="shared" si="159"/>
        <v>0.85713632599445744</v>
      </c>
      <c r="AK122">
        <f t="shared" si="160"/>
        <v>-0.26398322276172104</v>
      </c>
      <c r="AL122">
        <f t="shared" si="161"/>
        <v>-1.0860661151500857</v>
      </c>
      <c r="AM122">
        <f t="shared" si="162"/>
        <v>-0.6035600286431938</v>
      </c>
      <c r="AN122" s="24">
        <f t="shared" si="169"/>
        <v>24.297546739094482</v>
      </c>
      <c r="AO122" s="24">
        <f t="shared" si="169"/>
        <v>24.297559856997946</v>
      </c>
      <c r="AP122" s="24">
        <f t="shared" si="169"/>
        <v>24.297625376010952</v>
      </c>
      <c r="AQ122" s="24">
        <f t="shared" si="169"/>
        <v>24.297952547970006</v>
      </c>
      <c r="AR122" s="24">
        <f t="shared" si="169"/>
        <v>24.299584530428245</v>
      </c>
      <c r="AS122" s="24">
        <f t="shared" si="169"/>
        <v>24.307681803658337</v>
      </c>
      <c r="AT122" s="24">
        <f t="shared" si="169"/>
        <v>24.346860075213396</v>
      </c>
      <c r="AU122" s="24">
        <f t="shared" si="163"/>
        <v>24.518751328516345</v>
      </c>
      <c r="AV122"/>
      <c r="AW122">
        <v>16500</v>
      </c>
      <c r="AX122">
        <f t="shared" si="98"/>
        <v>9.9653792707403849E-2</v>
      </c>
      <c r="AY122">
        <f t="shared" si="99"/>
        <v>0.11450402494274653</v>
      </c>
      <c r="AZ122">
        <f t="shared" si="100"/>
        <v>-1.4850232235342681E-2</v>
      </c>
      <c r="BA122">
        <f t="shared" si="101"/>
        <v>0.86984349379405812</v>
      </c>
      <c r="BB122">
        <f t="shared" si="71"/>
        <v>-0.83950979756916311</v>
      </c>
      <c r="BC122">
        <f t="shared" si="72"/>
        <v>2.0222228154916047</v>
      </c>
      <c r="BD122">
        <f t="shared" si="73"/>
        <v>1.5961419505930623</v>
      </c>
      <c r="BE122">
        <f t="shared" ref="BE122:BK122" si="171">$BL122+$AB$7*SIN(BF122)</f>
        <v>26.862739158095632</v>
      </c>
      <c r="BF122">
        <f t="shared" si="171"/>
        <v>26.862739157836248</v>
      </c>
      <c r="BG122">
        <f t="shared" si="171"/>
        <v>26.862739163320274</v>
      </c>
      <c r="BH122">
        <f t="shared" si="171"/>
        <v>26.862739047373818</v>
      </c>
      <c r="BI122">
        <f t="shared" si="171"/>
        <v>26.86274149876294</v>
      </c>
      <c r="BJ122">
        <f t="shared" si="171"/>
        <v>26.862689662483508</v>
      </c>
      <c r="BK122">
        <f t="shared" si="171"/>
        <v>26.863782234338846</v>
      </c>
      <c r="BL122">
        <f t="shared" si="103"/>
        <v>26.568158766266521</v>
      </c>
      <c r="BM122"/>
      <c r="BN122"/>
      <c r="BO122"/>
      <c r="BP122"/>
      <c r="BQ122"/>
      <c r="BR122"/>
      <c r="BS122"/>
    </row>
    <row r="123" spans="1:71" s="24" customFormat="1">
      <c r="A123" s="95" t="s">
        <v>429</v>
      </c>
      <c r="B123" s="94" t="s">
        <v>83</v>
      </c>
      <c r="C123" s="132">
        <v>56654.539779999999</v>
      </c>
      <c r="D123" s="95">
        <v>5.9999999999999995E-4</v>
      </c>
      <c r="E123" s="97">
        <f t="shared" si="152"/>
        <v>9817.2454870791371</v>
      </c>
      <c r="F123" s="97">
        <f>ROUND(2*E123,0)/2</f>
        <v>9817</v>
      </c>
      <c r="G123" s="24">
        <f t="shared" si="137"/>
        <v>8.9934909003204666E-2</v>
      </c>
      <c r="K123" s="24">
        <f t="shared" si="138"/>
        <v>8.9934909003204666E-2</v>
      </c>
      <c r="O123" s="24">
        <f t="shared" ca="1" si="149"/>
        <v>9.9690438276247018E-2</v>
      </c>
      <c r="P123" s="26">
        <f t="shared" si="153"/>
        <v>6.9128245165534993E-2</v>
      </c>
      <c r="Q123" s="27">
        <f t="shared" si="154"/>
        <v>41636.039779999999</v>
      </c>
      <c r="R123" s="24">
        <f t="shared" si="139"/>
        <v>4.329172600537909E-4</v>
      </c>
      <c r="S123" s="171">
        <v>1</v>
      </c>
      <c r="T123" s="24">
        <f t="shared" si="167"/>
        <v>4.329172600537909E-4</v>
      </c>
      <c r="U123" s="78"/>
      <c r="Y123" s="24">
        <f t="shared" si="141"/>
        <v>6.7551268925392025E-2</v>
      </c>
      <c r="Z123">
        <f t="shared" si="155"/>
        <v>9817</v>
      </c>
      <c r="AA123" s="24">
        <f t="shared" si="156"/>
        <v>9.1511885243347635E-2</v>
      </c>
      <c r="AB123" s="24">
        <f t="shared" si="128"/>
        <v>6.7551268925392025E-2</v>
      </c>
      <c r="AC123" s="24">
        <f t="shared" si="129"/>
        <v>2.0806663837669673E-2</v>
      </c>
      <c r="AD123" s="24">
        <f t="shared" si="130"/>
        <v>-1.5769762401429688E-3</v>
      </c>
      <c r="AE123" s="24">
        <f t="shared" si="131"/>
        <v>2.4868540619754541E-6</v>
      </c>
      <c r="AF123">
        <f t="shared" si="132"/>
        <v>2.0806663837669673E-2</v>
      </c>
      <c r="AG123" s="171">
        <f t="shared" si="105"/>
        <v>2.4868540619754541E-6</v>
      </c>
      <c r="AH123">
        <f t="shared" si="157"/>
        <v>2.2383640077812642E-2</v>
      </c>
      <c r="AI123">
        <f t="shared" si="158"/>
        <v>1.1390235962708826</v>
      </c>
      <c r="AJ123">
        <f t="shared" si="159"/>
        <v>0.85713632599445744</v>
      </c>
      <c r="AK123">
        <f t="shared" si="160"/>
        <v>-0.26398322276172104</v>
      </c>
      <c r="AL123">
        <f t="shared" si="161"/>
        <v>-1.0860661151500857</v>
      </c>
      <c r="AM123">
        <f t="shared" si="162"/>
        <v>-0.6035600286431938</v>
      </c>
      <c r="AN123" s="24">
        <f t="shared" si="169"/>
        <v>24.297546739094482</v>
      </c>
      <c r="AO123" s="24">
        <f t="shared" si="169"/>
        <v>24.297559856997946</v>
      </c>
      <c r="AP123" s="24">
        <f t="shared" si="169"/>
        <v>24.297625376010952</v>
      </c>
      <c r="AQ123" s="24">
        <f t="shared" si="169"/>
        <v>24.297952547970006</v>
      </c>
      <c r="AR123" s="24">
        <f t="shared" si="169"/>
        <v>24.299584530428245</v>
      </c>
      <c r="AS123" s="24">
        <f t="shared" si="169"/>
        <v>24.307681803658337</v>
      </c>
      <c r="AT123" s="24">
        <f t="shared" si="169"/>
        <v>24.346860075213396</v>
      </c>
      <c r="AU123" s="24">
        <f t="shared" si="163"/>
        <v>24.518751328516345</v>
      </c>
      <c r="AV123"/>
      <c r="AW123">
        <v>16750</v>
      </c>
      <c r="AX123">
        <f t="shared" si="98"/>
        <v>0.1002831924033092</v>
      </c>
      <c r="AY123">
        <f t="shared" si="99"/>
        <v>0.11641400390926854</v>
      </c>
      <c r="AZ123">
        <f t="shared" si="100"/>
        <v>-1.6130811505959342E-2</v>
      </c>
      <c r="BA123">
        <f t="shared" si="101"/>
        <v>0.85258130484608807</v>
      </c>
      <c r="BB123">
        <f t="shared" si="71"/>
        <v>-0.87321561433570627</v>
      </c>
      <c r="BC123">
        <f t="shared" si="72"/>
        <v>2.0876046102660104</v>
      </c>
      <c r="BD123">
        <f t="shared" si="73"/>
        <v>1.7185491710298717</v>
      </c>
      <c r="BE123">
        <f t="shared" ref="BE123:BK123" si="172">$BL123+$AB$7*SIN(BF123)</f>
        <v>26.935206400514197</v>
      </c>
      <c r="BF123">
        <f t="shared" si="172"/>
        <v>26.935206388318566</v>
      </c>
      <c r="BG123">
        <f t="shared" si="172"/>
        <v>26.935206566350288</v>
      </c>
      <c r="BH123">
        <f t="shared" si="172"/>
        <v>26.935203967431288</v>
      </c>
      <c r="BI123">
        <f t="shared" si="172"/>
        <v>26.935241903783599</v>
      </c>
      <c r="BJ123">
        <f t="shared" si="172"/>
        <v>26.934687541078237</v>
      </c>
      <c r="BK123">
        <f t="shared" si="172"/>
        <v>26.942662922609397</v>
      </c>
      <c r="BL123">
        <f t="shared" si="103"/>
        <v>26.644823716055171</v>
      </c>
      <c r="BM123"/>
      <c r="BN123"/>
      <c r="BO123"/>
      <c r="BP123"/>
      <c r="BQ123"/>
      <c r="BR123"/>
      <c r="BS123"/>
    </row>
    <row r="124" spans="1:71" s="24" customFormat="1">
      <c r="A124" s="95" t="s">
        <v>429</v>
      </c>
      <c r="B124" s="94" t="s">
        <v>83</v>
      </c>
      <c r="C124" s="132">
        <v>56654.540410000001</v>
      </c>
      <c r="D124" s="95">
        <v>4.0000000000000002E-4</v>
      </c>
      <c r="E124" s="97">
        <f t="shared" si="152"/>
        <v>9817.2472067324088</v>
      </c>
      <c r="F124" s="97">
        <f>ROUND(2*E124,0)/2</f>
        <v>9817</v>
      </c>
      <c r="G124" s="24">
        <f t="shared" si="137"/>
        <v>9.0564909005479421E-2</v>
      </c>
      <c r="K124" s="24">
        <f t="shared" si="138"/>
        <v>9.0564909005479421E-2</v>
      </c>
      <c r="O124" s="24">
        <f t="shared" ca="1" si="149"/>
        <v>9.9690438276247018E-2</v>
      </c>
      <c r="P124" s="26">
        <f t="shared" si="153"/>
        <v>6.9128245165534993E-2</v>
      </c>
      <c r="Q124" s="27">
        <f t="shared" si="154"/>
        <v>41636.040410000001</v>
      </c>
      <c r="R124" s="24">
        <f t="shared" si="139"/>
        <v>4.5953055658678099E-4</v>
      </c>
      <c r="S124" s="171">
        <v>1</v>
      </c>
      <c r="T124" s="24">
        <f t="shared" si="167"/>
        <v>4.5953055658678099E-4</v>
      </c>
      <c r="U124" s="78"/>
      <c r="Y124" s="24">
        <f t="shared" si="141"/>
        <v>6.818126892766678E-2</v>
      </c>
      <c r="Z124">
        <f t="shared" si="155"/>
        <v>9817</v>
      </c>
      <c r="AA124" s="24">
        <f t="shared" si="156"/>
        <v>9.1511885243347635E-2</v>
      </c>
      <c r="AB124" s="24">
        <f t="shared" si="128"/>
        <v>6.818126892766678E-2</v>
      </c>
      <c r="AC124" s="24">
        <f t="shared" si="129"/>
        <v>2.1436663839944428E-2</v>
      </c>
      <c r="AD124" s="24">
        <f t="shared" si="130"/>
        <v>-9.4697623786821339E-4</v>
      </c>
      <c r="AE124" s="24">
        <f t="shared" si="131"/>
        <v>8.9676399508703505E-7</v>
      </c>
      <c r="AF124">
        <f t="shared" si="132"/>
        <v>2.1436663839944428E-2</v>
      </c>
      <c r="AG124" s="171">
        <f t="shared" si="105"/>
        <v>8.9676399508703505E-7</v>
      </c>
      <c r="AH124">
        <f t="shared" si="157"/>
        <v>2.2383640077812642E-2</v>
      </c>
      <c r="AI124">
        <f t="shared" si="158"/>
        <v>1.1390235962708826</v>
      </c>
      <c r="AJ124">
        <f t="shared" si="159"/>
        <v>0.85713632599445744</v>
      </c>
      <c r="AK124">
        <f t="shared" si="160"/>
        <v>-0.26398322276172104</v>
      </c>
      <c r="AL124">
        <f t="shared" si="161"/>
        <v>-1.0860661151500857</v>
      </c>
      <c r="AM124">
        <f t="shared" si="162"/>
        <v>-0.6035600286431938</v>
      </c>
      <c r="AN124" s="24">
        <f t="shared" si="169"/>
        <v>24.297546739094482</v>
      </c>
      <c r="AO124" s="24">
        <f t="shared" si="169"/>
        <v>24.297559856997946</v>
      </c>
      <c r="AP124" s="24">
        <f t="shared" si="169"/>
        <v>24.297625376010952</v>
      </c>
      <c r="AQ124" s="24">
        <f t="shared" si="169"/>
        <v>24.297952547970006</v>
      </c>
      <c r="AR124" s="24">
        <f t="shared" si="169"/>
        <v>24.299584530428245</v>
      </c>
      <c r="AS124" s="24">
        <f t="shared" si="169"/>
        <v>24.307681803658337</v>
      </c>
      <c r="AT124" s="24">
        <f t="shared" si="169"/>
        <v>24.346860075213396</v>
      </c>
      <c r="AU124" s="24">
        <f t="shared" si="163"/>
        <v>24.518751328516345</v>
      </c>
      <c r="AV124"/>
      <c r="AW124">
        <v>17000</v>
      </c>
      <c r="AX124">
        <f t="shared" si="98"/>
        <v>0.10103484842468746</v>
      </c>
      <c r="AY124">
        <f t="shared" si="99"/>
        <v>0.11833931144464976</v>
      </c>
      <c r="AZ124">
        <f t="shared" si="100"/>
        <v>-1.7304463019962295E-2</v>
      </c>
      <c r="BA124">
        <f t="shared" si="101"/>
        <v>0.83657288872723579</v>
      </c>
      <c r="BB124">
        <f t="shared" si="71"/>
        <v>-0.90211352086836216</v>
      </c>
      <c r="BC124">
        <f t="shared" si="72"/>
        <v>2.1504852187120607</v>
      </c>
      <c r="BD124">
        <f t="shared" si="73"/>
        <v>1.8499909606518716</v>
      </c>
      <c r="BE124">
        <f t="shared" ref="BE124:BK124" si="173">$BL124+$AB$7*SIN(BF124)</f>
        <v>27.006274134778604</v>
      </c>
      <c r="BF124">
        <f t="shared" si="173"/>
        <v>27.006274051182533</v>
      </c>
      <c r="BG124">
        <f t="shared" si="173"/>
        <v>27.006274991000513</v>
      </c>
      <c r="BH124">
        <f t="shared" si="173"/>
        <v>27.006264425055999</v>
      </c>
      <c r="BI124">
        <f t="shared" si="173"/>
        <v>27.006383192574667</v>
      </c>
      <c r="BJ124">
        <f t="shared" si="173"/>
        <v>27.005045564962419</v>
      </c>
      <c r="BK124">
        <f t="shared" si="173"/>
        <v>27.019793913858024</v>
      </c>
      <c r="BL124">
        <f t="shared" si="103"/>
        <v>26.721488665843818</v>
      </c>
      <c r="BM124"/>
      <c r="BN124"/>
      <c r="BO124"/>
      <c r="BP124"/>
      <c r="BQ124"/>
      <c r="BR124"/>
      <c r="BS124"/>
    </row>
    <row r="125" spans="1:71" s="24" customFormat="1">
      <c r="A125" s="95" t="s">
        <v>429</v>
      </c>
      <c r="B125" s="94" t="s">
        <v>83</v>
      </c>
      <c r="C125" s="132">
        <v>56654.541579999997</v>
      </c>
      <c r="D125" s="95">
        <v>5.0000000000000001E-4</v>
      </c>
      <c r="E125" s="97">
        <f t="shared" si="152"/>
        <v>9817.2504003741742</v>
      </c>
      <c r="F125" s="131">
        <f t="shared" ref="F125:F163" si="174">ROUND(2*E125,0)/2-0.5</f>
        <v>9817</v>
      </c>
      <c r="G125" s="24">
        <f t="shared" si="137"/>
        <v>9.1734909001388587E-2</v>
      </c>
      <c r="K125" s="24">
        <f t="shared" si="138"/>
        <v>9.1734909001388587E-2</v>
      </c>
      <c r="O125" s="24">
        <f t="shared" ca="1" si="149"/>
        <v>9.9690438276247018E-2</v>
      </c>
      <c r="P125" s="26">
        <f t="shared" si="153"/>
        <v>6.9128245165534993E-2</v>
      </c>
      <c r="Q125" s="27">
        <f t="shared" si="154"/>
        <v>41636.041579999997</v>
      </c>
      <c r="R125" s="24">
        <f t="shared" si="139"/>
        <v>5.1106124978729072E-4</v>
      </c>
      <c r="S125" s="171">
        <v>1</v>
      </c>
      <c r="T125" s="24">
        <f t="shared" si="167"/>
        <v>5.1106124978729072E-4</v>
      </c>
      <c r="U125" s="78"/>
      <c r="Y125" s="24">
        <f t="shared" si="141"/>
        <v>6.9351268923575946E-2</v>
      </c>
      <c r="Z125">
        <f t="shared" si="155"/>
        <v>9817</v>
      </c>
      <c r="AA125" s="24">
        <f t="shared" si="156"/>
        <v>9.1511885243347635E-2</v>
      </c>
      <c r="AB125" s="24">
        <f t="shared" si="128"/>
        <v>6.9351268923575946E-2</v>
      </c>
      <c r="AC125" s="24">
        <f t="shared" si="129"/>
        <v>2.2606663835853594E-2</v>
      </c>
      <c r="AD125" s="24">
        <f t="shared" si="130"/>
        <v>2.230237580409522E-4</v>
      </c>
      <c r="AE125" s="24">
        <f t="shared" si="131"/>
        <v>4.973959665070919E-8</v>
      </c>
      <c r="AF125">
        <f t="shared" si="132"/>
        <v>2.2606663835853594E-2</v>
      </c>
      <c r="AG125" s="171">
        <f t="shared" si="105"/>
        <v>4.973959665070919E-8</v>
      </c>
      <c r="AH125">
        <f t="shared" si="157"/>
        <v>2.2383640077812642E-2</v>
      </c>
      <c r="AI125">
        <f t="shared" si="158"/>
        <v>1.1390235962708826</v>
      </c>
      <c r="AJ125">
        <f t="shared" si="159"/>
        <v>0.85713632599445744</v>
      </c>
      <c r="AK125">
        <f t="shared" si="160"/>
        <v>-0.26398322276172104</v>
      </c>
      <c r="AL125">
        <f t="shared" si="161"/>
        <v>-1.0860661151500857</v>
      </c>
      <c r="AM125">
        <f t="shared" si="162"/>
        <v>-0.6035600286431938</v>
      </c>
      <c r="AN125" s="24">
        <f t="shared" si="169"/>
        <v>24.297546739094482</v>
      </c>
      <c r="AO125" s="24">
        <f t="shared" si="169"/>
        <v>24.297559856997946</v>
      </c>
      <c r="AP125" s="24">
        <f t="shared" si="169"/>
        <v>24.297625376010952</v>
      </c>
      <c r="AQ125" s="24">
        <f t="shared" si="169"/>
        <v>24.297952547970006</v>
      </c>
      <c r="AR125" s="24">
        <f t="shared" si="169"/>
        <v>24.299584530428245</v>
      </c>
      <c r="AS125" s="24">
        <f t="shared" si="169"/>
        <v>24.307681803658337</v>
      </c>
      <c r="AT125" s="24">
        <f t="shared" si="169"/>
        <v>24.346860075213396</v>
      </c>
      <c r="AU125" s="24">
        <f t="shared" si="163"/>
        <v>24.518751328516345</v>
      </c>
      <c r="AV125"/>
      <c r="AW125">
        <v>17250</v>
      </c>
      <c r="AX125">
        <f t="shared" ref="AX125:AX132" si="175">AB$3+AB$4*AW125+AB$5*AW125^2+AZ125</f>
        <v>0.10190819910923245</v>
      </c>
      <c r="AY125">
        <f t="shared" ref="AY125:AY132" si="176">AB$3+AB$4*AW125+AB$5*AW125^2</f>
        <v>0.1202799475488902</v>
      </c>
      <c r="AZ125">
        <f t="shared" ref="AZ125:AZ132" si="177">$AB$6*($AB$11/BA125*BB125+$AB$12)</f>
        <v>-1.8371748439657748E-2</v>
      </c>
      <c r="BA125">
        <f t="shared" ref="BA125:BA132" si="178">1+$AB$7*COS(BC125)</f>
        <v>0.82175402422112309</v>
      </c>
      <c r="BB125">
        <f t="shared" ref="BB125:BB132" si="179">SIN(BC125+RADIANS($AB$9))</f>
        <v>-0.92659293635389373</v>
      </c>
      <c r="BC125">
        <f t="shared" ref="BC125:BC132" si="180">2*ATAN(BD125)</f>
        <v>2.2110919387364936</v>
      </c>
      <c r="BD125">
        <f t="shared" ref="BD125:BD132" si="181">SQRT((1+$AB$7)/(1-$AB$7))*TAN(BE125/2)</f>
        <v>1.9920118569980361</v>
      </c>
      <c r="BE125">
        <f t="shared" ref="BE125:BK132" si="182">$BL125+$AB$7*SIN(BF125)</f>
        <v>27.07604518736121</v>
      </c>
      <c r="BF125">
        <f t="shared" si="182"/>
        <v>27.076044860241943</v>
      </c>
      <c r="BG125">
        <f t="shared" si="182"/>
        <v>27.076047872759354</v>
      </c>
      <c r="BH125">
        <f t="shared" si="182"/>
        <v>27.076020128908119</v>
      </c>
      <c r="BI125">
        <f t="shared" si="182"/>
        <v>27.076275562150137</v>
      </c>
      <c r="BJ125">
        <f t="shared" si="182"/>
        <v>27.073917484396215</v>
      </c>
      <c r="BK125">
        <f t="shared" si="182"/>
        <v>27.095172470260646</v>
      </c>
      <c r="BL125">
        <f t="shared" ref="BL125:BL132" si="183">RADIANS($AB$9)+$AB$18*(AW125-AB$15)</f>
        <v>26.798153615632469</v>
      </c>
      <c r="BM125"/>
      <c r="BN125"/>
      <c r="BO125"/>
      <c r="BP125"/>
      <c r="BQ125"/>
      <c r="BR125"/>
      <c r="BS125"/>
    </row>
    <row r="126" spans="1:71" s="24" customFormat="1">
      <c r="A126" s="99" t="s">
        <v>428</v>
      </c>
      <c r="B126" s="98" t="s">
        <v>83</v>
      </c>
      <c r="C126" s="99">
        <v>56701.434800000003</v>
      </c>
      <c r="D126" s="99">
        <v>2.0999999999999999E-3</v>
      </c>
      <c r="E126" s="97">
        <f t="shared" si="152"/>
        <v>9945.2505255431097</v>
      </c>
      <c r="F126" s="131">
        <f t="shared" si="174"/>
        <v>9945</v>
      </c>
      <c r="G126" s="24">
        <f t="shared" si="137"/>
        <v>9.1780765003932174E-2</v>
      </c>
      <c r="K126" s="24">
        <f t="shared" si="138"/>
        <v>9.1780765003932174E-2</v>
      </c>
      <c r="O126" s="24">
        <f t="shared" ca="1" si="149"/>
        <v>9.9743065144524731E-2</v>
      </c>
      <c r="P126" s="26">
        <f t="shared" si="153"/>
        <v>6.9894440617938647E-2</v>
      </c>
      <c r="Q126" s="27">
        <f t="shared" si="154"/>
        <v>41682.934800000003</v>
      </c>
      <c r="R126" s="24">
        <f t="shared" si="139"/>
        <v>4.7901119512893498E-4</v>
      </c>
      <c r="S126" s="171">
        <v>1</v>
      </c>
      <c r="T126" s="24">
        <f t="shared" si="167"/>
        <v>4.7901119512893498E-4</v>
      </c>
      <c r="U126" s="78"/>
      <c r="Y126" s="24">
        <f t="shared" si="141"/>
        <v>6.9069475527963081E-2</v>
      </c>
      <c r="Z126">
        <f t="shared" si="155"/>
        <v>9945</v>
      </c>
      <c r="AA126" s="24">
        <f t="shared" si="156"/>
        <v>9.260573009390774E-2</v>
      </c>
      <c r="AB126" s="24">
        <f t="shared" si="128"/>
        <v>6.9069475527963081E-2</v>
      </c>
      <c r="AC126" s="24">
        <f t="shared" si="129"/>
        <v>2.1886324385993527E-2</v>
      </c>
      <c r="AD126" s="24">
        <f t="shared" si="130"/>
        <v>-8.2496508997556561E-4</v>
      </c>
      <c r="AE126" s="24">
        <f t="shared" si="131"/>
        <v>6.8056739967839303E-7</v>
      </c>
      <c r="AF126">
        <f t="shared" si="132"/>
        <v>2.1886324385993527E-2</v>
      </c>
      <c r="AG126" s="171">
        <f t="shared" si="105"/>
        <v>6.8056739967839303E-7</v>
      </c>
      <c r="AH126">
        <f t="shared" si="157"/>
        <v>2.27112894759691E-2</v>
      </c>
      <c r="AI126">
        <f t="shared" si="158"/>
        <v>1.1544414202300162</v>
      </c>
      <c r="AJ126">
        <f t="shared" si="159"/>
        <v>0.88618777146977223</v>
      </c>
      <c r="AK126">
        <f t="shared" si="160"/>
        <v>-0.25526956327985778</v>
      </c>
      <c r="AL126">
        <f t="shared" si="161"/>
        <v>-1.0266989020786452</v>
      </c>
      <c r="AM126">
        <f t="shared" si="162"/>
        <v>-0.56376442096420032</v>
      </c>
      <c r="AN126" s="24">
        <f t="shared" si="169"/>
        <v>24.346958512107513</v>
      </c>
      <c r="AO126" s="24">
        <f t="shared" si="169"/>
        <v>24.346975090398072</v>
      </c>
      <c r="AP126" s="24">
        <f t="shared" si="169"/>
        <v>24.347053698382396</v>
      </c>
      <c r="AQ126" s="24">
        <f t="shared" si="169"/>
        <v>24.34742634359403</v>
      </c>
      <c r="AR126" s="24">
        <f t="shared" si="169"/>
        <v>24.349191002507542</v>
      </c>
      <c r="AS126" s="24">
        <f t="shared" si="169"/>
        <v>24.357505837959106</v>
      </c>
      <c r="AT126" s="24">
        <f t="shared" si="169"/>
        <v>24.395814611477146</v>
      </c>
      <c r="AU126" s="24">
        <f t="shared" si="163"/>
        <v>24.558003782808136</v>
      </c>
      <c r="AV126"/>
      <c r="AW126">
        <v>17500</v>
      </c>
      <c r="AX126">
        <f t="shared" si="175"/>
        <v>0.10290230148379734</v>
      </c>
      <c r="AY126">
        <f t="shared" si="176"/>
        <v>0.12223591222198985</v>
      </c>
      <c r="AZ126">
        <f t="shared" si="177"/>
        <v>-1.9333610738192512E-2</v>
      </c>
      <c r="BA126">
        <f t="shared" si="178"/>
        <v>0.80806112825678034</v>
      </c>
      <c r="BB126">
        <f t="shared" si="179"/>
        <v>-0.94700834171213211</v>
      </c>
      <c r="BC126">
        <f t="shared" si="180"/>
        <v>2.2696329153371333</v>
      </c>
      <c r="BD126">
        <f t="shared" si="181"/>
        <v>2.1464817146738064</v>
      </c>
      <c r="BE126">
        <f t="shared" si="182"/>
        <v>27.144617010134645</v>
      </c>
      <c r="BF126">
        <f t="shared" si="182"/>
        <v>27.144616075361377</v>
      </c>
      <c r="BG126">
        <f t="shared" si="182"/>
        <v>27.144623414255349</v>
      </c>
      <c r="BH126">
        <f t="shared" si="182"/>
        <v>27.144565793616369</v>
      </c>
      <c r="BI126">
        <f t="shared" si="182"/>
        <v>27.145018007684502</v>
      </c>
      <c r="BJ126">
        <f t="shared" si="182"/>
        <v>27.141457250699414</v>
      </c>
      <c r="BK126">
        <f t="shared" si="182"/>
        <v>27.168806148910576</v>
      </c>
      <c r="BL126">
        <f t="shared" si="183"/>
        <v>26.874818565421119</v>
      </c>
      <c r="BM126"/>
      <c r="BN126"/>
      <c r="BO126"/>
      <c r="BP126"/>
      <c r="BQ126"/>
      <c r="BR126"/>
      <c r="BS126"/>
    </row>
    <row r="127" spans="1:71" s="24" customFormat="1">
      <c r="A127" s="186" t="s">
        <v>482</v>
      </c>
      <c r="B127" s="187" t="s">
        <v>146</v>
      </c>
      <c r="C127" s="188">
        <v>56919.602899999998</v>
      </c>
      <c r="D127" s="188">
        <v>1E-4</v>
      </c>
      <c r="E127" s="97">
        <f t="shared" si="152"/>
        <v>10540.763994395644</v>
      </c>
      <c r="F127" s="131">
        <f t="shared" si="174"/>
        <v>10540.5</v>
      </c>
      <c r="G127" s="24">
        <f t="shared" si="137"/>
        <v>9.6715118503198028E-2</v>
      </c>
      <c r="K127" s="24">
        <f t="shared" si="138"/>
        <v>9.6715118503198028E-2</v>
      </c>
      <c r="O127" s="24">
        <f t="shared" ca="1" si="149"/>
        <v>9.9987903426238645E-2</v>
      </c>
      <c r="P127" s="26">
        <f t="shared" si="153"/>
        <v>7.3511879048236972E-2</v>
      </c>
      <c r="Q127" s="27">
        <f t="shared" si="154"/>
        <v>41901.102899999998</v>
      </c>
      <c r="R127" s="24">
        <f t="shared" si="139"/>
        <v>5.3839032120426146E-4</v>
      </c>
      <c r="S127" s="171">
        <v>1</v>
      </c>
      <c r="T127" s="24">
        <f t="shared" si="167"/>
        <v>5.3839032120426146E-4</v>
      </c>
      <c r="U127" s="78"/>
      <c r="Y127" s="24">
        <f t="shared" si="141"/>
        <v>7.3212172678346926E-2</v>
      </c>
      <c r="Z127">
        <f t="shared" si="155"/>
        <v>10540.5</v>
      </c>
      <c r="AA127" s="24">
        <f t="shared" si="156"/>
        <v>9.7014824873088074E-2</v>
      </c>
      <c r="AB127" s="24">
        <f t="shared" si="128"/>
        <v>7.3212172678346926E-2</v>
      </c>
      <c r="AC127" s="24">
        <f t="shared" si="129"/>
        <v>2.3203239454961055E-2</v>
      </c>
      <c r="AD127" s="24">
        <f t="shared" si="130"/>
        <v>-2.9970636989004595E-4</v>
      </c>
      <c r="AE127" s="24">
        <f t="shared" si="131"/>
        <v>8.9823908152669041E-8</v>
      </c>
      <c r="AF127">
        <f t="shared" si="132"/>
        <v>2.3203239454961055E-2</v>
      </c>
      <c r="AG127" s="171">
        <f t="shared" si="105"/>
        <v>8.9823908152669041E-8</v>
      </c>
      <c r="AH127">
        <f t="shared" si="157"/>
        <v>2.3502945824851094E-2</v>
      </c>
      <c r="AI127">
        <f t="shared" si="158"/>
        <v>1.2224033332615303</v>
      </c>
      <c r="AJ127">
        <f t="shared" si="159"/>
        <v>0.98299991454418068</v>
      </c>
      <c r="AK127">
        <f t="shared" si="160"/>
        <v>-0.19887548761452359</v>
      </c>
      <c r="AL127">
        <f t="shared" si="161"/>
        <v>-0.72960748868016456</v>
      </c>
      <c r="AM127">
        <f t="shared" si="162"/>
        <v>-0.38189716295228754</v>
      </c>
      <c r="AN127" s="24">
        <f t="shared" si="169"/>
        <v>24.585345776516018</v>
      </c>
      <c r="AO127" s="24">
        <f t="shared" si="169"/>
        <v>24.585379329960372</v>
      </c>
      <c r="AP127" s="24">
        <f t="shared" si="169"/>
        <v>24.585511028683101</v>
      </c>
      <c r="AQ127" s="24">
        <f t="shared" si="169"/>
        <v>24.586027849783537</v>
      </c>
      <c r="AR127" s="24">
        <f t="shared" si="169"/>
        <v>24.588054426946268</v>
      </c>
      <c r="AS127" s="24">
        <f t="shared" si="169"/>
        <v>24.595977298075674</v>
      </c>
      <c r="AT127" s="24">
        <f t="shared" si="169"/>
        <v>24.626604036827157</v>
      </c>
      <c r="AU127" s="24">
        <f t="shared" si="163"/>
        <v>24.740619693204696</v>
      </c>
      <c r="AV127"/>
      <c r="AW127">
        <v>17750</v>
      </c>
      <c r="AX127">
        <f t="shared" si="175"/>
        <v>0.10401592284485639</v>
      </c>
      <c r="AY127">
        <f t="shared" si="176"/>
        <v>0.12420720546394873</v>
      </c>
      <c r="AZ127">
        <f t="shared" si="177"/>
        <v>-2.0191282619092341E-2</v>
      </c>
      <c r="BA127">
        <f t="shared" si="178"/>
        <v>0.79543271617536093</v>
      </c>
      <c r="BB127">
        <f t="shared" si="179"/>
        <v>-0.96368014625291221</v>
      </c>
      <c r="BC127">
        <f t="shared" si="180"/>
        <v>2.3262987227460452</v>
      </c>
      <c r="BD127">
        <f t="shared" si="181"/>
        <v>2.3156911072949056</v>
      </c>
      <c r="BE127">
        <f t="shared" si="182"/>
        <v>27.212081802975611</v>
      </c>
      <c r="BF127">
        <f t="shared" si="182"/>
        <v>27.212079634644049</v>
      </c>
      <c r="BG127">
        <f t="shared" si="182"/>
        <v>27.212094560710241</v>
      </c>
      <c r="BH127">
        <f t="shared" si="182"/>
        <v>27.21199180658909</v>
      </c>
      <c r="BI127">
        <f t="shared" si="182"/>
        <v>27.212698804011815</v>
      </c>
      <c r="BJ127">
        <f t="shared" si="182"/>
        <v>27.207816032000181</v>
      </c>
      <c r="BK127">
        <f t="shared" si="182"/>
        <v>27.240712757423353</v>
      </c>
      <c r="BL127">
        <f t="shared" si="183"/>
        <v>26.951483515209766</v>
      </c>
      <c r="BM127"/>
      <c r="BN127"/>
      <c r="BO127"/>
      <c r="BP127"/>
      <c r="BQ127"/>
      <c r="BR127"/>
      <c r="BS127"/>
    </row>
    <row r="128" spans="1:71" s="24" customFormat="1">
      <c r="A128" s="186" t="s">
        <v>482</v>
      </c>
      <c r="B128" s="187" t="s">
        <v>146</v>
      </c>
      <c r="C128" s="188">
        <v>56919.603150000003</v>
      </c>
      <c r="D128" s="188">
        <v>1E-4</v>
      </c>
      <c r="E128" s="97">
        <f t="shared" si="152"/>
        <v>10540.764676797746</v>
      </c>
      <c r="F128" s="131">
        <f t="shared" si="174"/>
        <v>10540.5</v>
      </c>
      <c r="G128" s="24">
        <f t="shared" si="137"/>
        <v>9.6965118507796433E-2</v>
      </c>
      <c r="K128" s="24">
        <f t="shared" si="138"/>
        <v>9.6965118507796433E-2</v>
      </c>
      <c r="O128" s="24">
        <f t="shared" ca="1" si="149"/>
        <v>9.9987903426238645E-2</v>
      </c>
      <c r="P128" s="26">
        <f t="shared" si="153"/>
        <v>7.3511879048236972E-2</v>
      </c>
      <c r="Q128" s="27">
        <f t="shared" si="154"/>
        <v>41901.103150000003</v>
      </c>
      <c r="R128" s="24">
        <f t="shared" si="139"/>
        <v>5.5005444114743696E-4</v>
      </c>
      <c r="S128" s="171">
        <v>1</v>
      </c>
      <c r="T128" s="24">
        <f t="shared" si="167"/>
        <v>5.5005444114743696E-4</v>
      </c>
      <c r="U128" s="78"/>
      <c r="Y128" s="24">
        <f t="shared" si="141"/>
        <v>7.3462172682945331E-2</v>
      </c>
      <c r="Z128">
        <f t="shared" si="155"/>
        <v>10540.5</v>
      </c>
      <c r="AA128" s="24">
        <f t="shared" si="156"/>
        <v>9.7014824873088074E-2</v>
      </c>
      <c r="AB128" s="24">
        <f t="shared" si="128"/>
        <v>7.3462172682945331E-2</v>
      </c>
      <c r="AC128" s="24">
        <f t="shared" si="129"/>
        <v>2.3453239459559461E-2</v>
      </c>
      <c r="AD128" s="24">
        <f t="shared" si="130"/>
        <v>-4.9706365291640742E-5</v>
      </c>
      <c r="AE128" s="24">
        <f t="shared" si="131"/>
        <v>2.4707227505060273E-9</v>
      </c>
      <c r="AF128">
        <f t="shared" si="132"/>
        <v>2.3453239459559461E-2</v>
      </c>
      <c r="AG128" s="171">
        <f t="shared" si="105"/>
        <v>2.4707227505060273E-9</v>
      </c>
      <c r="AH128">
        <f t="shared" si="157"/>
        <v>2.3502945824851094E-2</v>
      </c>
      <c r="AI128">
        <f t="shared" si="158"/>
        <v>1.2224033332615303</v>
      </c>
      <c r="AJ128">
        <f t="shared" si="159"/>
        <v>0.98299991454418068</v>
      </c>
      <c r="AK128">
        <f t="shared" si="160"/>
        <v>-0.19887548761452359</v>
      </c>
      <c r="AL128">
        <f t="shared" si="161"/>
        <v>-0.72960748868016456</v>
      </c>
      <c r="AM128">
        <f t="shared" si="162"/>
        <v>-0.38189716295228754</v>
      </c>
      <c r="AN128" s="24">
        <f t="shared" si="169"/>
        <v>24.585345776516018</v>
      </c>
      <c r="AO128" s="24">
        <f t="shared" si="169"/>
        <v>24.585379329960372</v>
      </c>
      <c r="AP128" s="24">
        <f t="shared" si="169"/>
        <v>24.585511028683101</v>
      </c>
      <c r="AQ128" s="24">
        <f t="shared" si="169"/>
        <v>24.586027849783537</v>
      </c>
      <c r="AR128" s="24">
        <f t="shared" si="169"/>
        <v>24.588054426946268</v>
      </c>
      <c r="AS128" s="24">
        <f t="shared" si="169"/>
        <v>24.595977298075674</v>
      </c>
      <c r="AT128" s="24">
        <f t="shared" si="169"/>
        <v>24.626604036827157</v>
      </c>
      <c r="AU128" s="24">
        <f t="shared" si="163"/>
        <v>24.740619693204696</v>
      </c>
      <c r="AV128"/>
      <c r="AW128">
        <v>18000</v>
      </c>
      <c r="AX128">
        <f t="shared" si="175"/>
        <v>0.10524761363662892</v>
      </c>
      <c r="AY128">
        <f t="shared" si="176"/>
        <v>0.1261938272747668</v>
      </c>
      <c r="AZ128">
        <f t="shared" si="177"/>
        <v>-2.0946213638137878E-2</v>
      </c>
      <c r="BA128">
        <f t="shared" si="178"/>
        <v>0.78381034237903824</v>
      </c>
      <c r="BB128">
        <f t="shared" si="179"/>
        <v>-0.97689636739690977</v>
      </c>
      <c r="BC128">
        <f t="shared" si="180"/>
        <v>2.3812639648695075</v>
      </c>
      <c r="BD128">
        <f t="shared" si="181"/>
        <v>2.5024818597436878</v>
      </c>
      <c r="BE128">
        <f t="shared" si="182"/>
        <v>27.278526730507437</v>
      </c>
      <c r="BF128">
        <f t="shared" si="182"/>
        <v>27.278522407312646</v>
      </c>
      <c r="BG128">
        <f t="shared" si="182"/>
        <v>27.278549051849087</v>
      </c>
      <c r="BH128">
        <f t="shared" si="182"/>
        <v>27.278384819902453</v>
      </c>
      <c r="BI128">
        <f t="shared" si="182"/>
        <v>27.279396453561258</v>
      </c>
      <c r="BJ128">
        <f t="shared" si="182"/>
        <v>27.273139674287908</v>
      </c>
      <c r="BK128">
        <f t="shared" si="182"/>
        <v>27.310920249323487</v>
      </c>
      <c r="BL128">
        <f t="shared" si="183"/>
        <v>27.028148464998417</v>
      </c>
      <c r="BM128"/>
      <c r="BN128"/>
      <c r="BO128"/>
      <c r="BP128"/>
      <c r="BQ128"/>
      <c r="BR128"/>
      <c r="BS128"/>
    </row>
    <row r="129" spans="1:71" s="24" customFormat="1">
      <c r="A129" s="186" t="s">
        <v>482</v>
      </c>
      <c r="B129" s="187" t="s">
        <v>146</v>
      </c>
      <c r="C129" s="188">
        <v>56919.603199999998</v>
      </c>
      <c r="D129" s="188">
        <v>2.0000000000000001E-4</v>
      </c>
      <c r="E129" s="97">
        <f t="shared" si="152"/>
        <v>10540.764813278151</v>
      </c>
      <c r="F129" s="131">
        <f t="shared" si="174"/>
        <v>10540.5</v>
      </c>
      <c r="G129" s="24">
        <f t="shared" si="137"/>
        <v>9.7015118502895348E-2</v>
      </c>
      <c r="K129" s="24">
        <f t="shared" si="138"/>
        <v>9.7015118502895348E-2</v>
      </c>
      <c r="O129" s="24">
        <f t="shared" ca="1" si="149"/>
        <v>9.9987903426238645E-2</v>
      </c>
      <c r="P129" s="26">
        <f t="shared" si="153"/>
        <v>7.3511879048236972E-2</v>
      </c>
      <c r="Q129" s="27">
        <f t="shared" si="154"/>
        <v>41901.103199999998</v>
      </c>
      <c r="R129" s="24">
        <f t="shared" si="139"/>
        <v>5.5240226486301012E-4</v>
      </c>
      <c r="S129" s="171">
        <v>1</v>
      </c>
      <c r="T129" s="24">
        <f t="shared" si="167"/>
        <v>5.5240226486301012E-4</v>
      </c>
      <c r="U129" s="78"/>
      <c r="Y129" s="24">
        <f t="shared" si="141"/>
        <v>7.3512172678044246E-2</v>
      </c>
      <c r="Z129">
        <f t="shared" si="155"/>
        <v>10540.5</v>
      </c>
      <c r="AA129" s="24">
        <f t="shared" si="156"/>
        <v>9.7014824873088074E-2</v>
      </c>
      <c r="AB129" s="24">
        <f t="shared" si="128"/>
        <v>7.3512172678044246E-2</v>
      </c>
      <c r="AC129" s="24">
        <f t="shared" si="129"/>
        <v>2.3503239454658376E-2</v>
      </c>
      <c r="AD129" s="24">
        <f t="shared" si="130"/>
        <v>2.936298072742094E-7</v>
      </c>
      <c r="AE129" s="24">
        <f t="shared" si="131"/>
        <v>8.621846371988936E-14</v>
      </c>
      <c r="AF129">
        <f t="shared" si="132"/>
        <v>2.3503239454658376E-2</v>
      </c>
      <c r="AG129" s="171">
        <f t="shared" si="105"/>
        <v>8.621846371988936E-14</v>
      </c>
      <c r="AH129">
        <f t="shared" si="157"/>
        <v>2.3502945824851094E-2</v>
      </c>
      <c r="AI129">
        <f t="shared" si="158"/>
        <v>1.2224033332615303</v>
      </c>
      <c r="AJ129">
        <f t="shared" si="159"/>
        <v>0.98299991454418068</v>
      </c>
      <c r="AK129">
        <f t="shared" si="160"/>
        <v>-0.19887548761452359</v>
      </c>
      <c r="AL129">
        <f t="shared" si="161"/>
        <v>-0.72960748868016456</v>
      </c>
      <c r="AM129">
        <f t="shared" si="162"/>
        <v>-0.38189716295228754</v>
      </c>
      <c r="AN129" s="24">
        <f t="shared" si="169"/>
        <v>24.585345776516018</v>
      </c>
      <c r="AO129" s="24">
        <f t="shared" si="169"/>
        <v>24.585379329960372</v>
      </c>
      <c r="AP129" s="24">
        <f t="shared" si="169"/>
        <v>24.585511028683101</v>
      </c>
      <c r="AQ129" s="24">
        <f t="shared" si="169"/>
        <v>24.586027849783537</v>
      </c>
      <c r="AR129" s="24">
        <f t="shared" si="169"/>
        <v>24.588054426946268</v>
      </c>
      <c r="AS129" s="24">
        <f t="shared" si="169"/>
        <v>24.595977298075674</v>
      </c>
      <c r="AT129" s="24">
        <f t="shared" si="169"/>
        <v>24.626604036827157</v>
      </c>
      <c r="AU129" s="24">
        <f t="shared" si="163"/>
        <v>24.740619693204696</v>
      </c>
      <c r="AV129"/>
      <c r="AW129">
        <v>18250</v>
      </c>
      <c r="AX129">
        <f t="shared" si="175"/>
        <v>0.10659576511678374</v>
      </c>
      <c r="AY129">
        <f t="shared" si="176"/>
        <v>0.12819577765444407</v>
      </c>
      <c r="AZ129">
        <f t="shared" si="177"/>
        <v>-2.1600012537660321E-2</v>
      </c>
      <c r="BA129">
        <f t="shared" si="178"/>
        <v>0.77313916936993132</v>
      </c>
      <c r="BB129">
        <f t="shared" si="179"/>
        <v>-0.98691474989543082</v>
      </c>
      <c r="BC129">
        <f t="shared" si="180"/>
        <v>2.4346888296955149</v>
      </c>
      <c r="BD129">
        <f t="shared" si="181"/>
        <v>2.7104288131494698</v>
      </c>
      <c r="BE129">
        <f t="shared" si="182"/>
        <v>27.344034194697933</v>
      </c>
      <c r="BF129">
        <f t="shared" si="182"/>
        <v>27.344026523631118</v>
      </c>
      <c r="BG129">
        <f t="shared" si="182"/>
        <v>27.344069547633019</v>
      </c>
      <c r="BH129">
        <f t="shared" si="182"/>
        <v>27.343828210790594</v>
      </c>
      <c r="BI129">
        <f t="shared" si="182"/>
        <v>27.345180946035498</v>
      </c>
      <c r="BJ129">
        <f t="shared" si="182"/>
        <v>27.337566619630163</v>
      </c>
      <c r="BK129">
        <f t="shared" si="182"/>
        <v>27.379466559827662</v>
      </c>
      <c r="BL129">
        <f t="shared" si="183"/>
        <v>27.104813414787067</v>
      </c>
      <c r="BM129"/>
      <c r="BN129"/>
      <c r="BO129"/>
      <c r="BP129"/>
      <c r="BQ129"/>
      <c r="BR129"/>
      <c r="BS129"/>
    </row>
    <row r="130" spans="1:71" s="24" customFormat="1">
      <c r="A130" s="186" t="s">
        <v>482</v>
      </c>
      <c r="B130" s="187" t="s">
        <v>83</v>
      </c>
      <c r="C130" s="188">
        <v>56956.421219999997</v>
      </c>
      <c r="D130" s="188">
        <v>1.6000000000000001E-3</v>
      </c>
      <c r="E130" s="97">
        <f t="shared" si="152"/>
        <v>10641.263588335007</v>
      </c>
      <c r="F130" s="131">
        <f t="shared" si="174"/>
        <v>10641</v>
      </c>
      <c r="G130" s="24">
        <f t="shared" si="137"/>
        <v>9.6566356995026581E-2</v>
      </c>
      <c r="K130" s="24">
        <f t="shared" si="138"/>
        <v>9.6566356995026581E-2</v>
      </c>
      <c r="O130" s="24">
        <f t="shared" ca="1" si="149"/>
        <v>0.10002922374078482</v>
      </c>
      <c r="P130" s="26">
        <f t="shared" si="153"/>
        <v>7.4130956354823793E-2</v>
      </c>
      <c r="Q130" s="27">
        <f t="shared" si="154"/>
        <v>41937.921219999997</v>
      </c>
      <c r="R130" s="24">
        <f t="shared" si="139"/>
        <v>5.0334720188641169E-4</v>
      </c>
      <c r="S130" s="171">
        <v>1</v>
      </c>
      <c r="T130" s="24">
        <f t="shared" si="167"/>
        <v>5.0334720188641169E-4</v>
      </c>
      <c r="U130" s="78"/>
      <c r="V130"/>
      <c r="W130"/>
      <c r="X130"/>
      <c r="Y130" s="24">
        <f t="shared" si="141"/>
        <v>7.3061348568715753E-2</v>
      </c>
      <c r="Z130">
        <f t="shared" si="155"/>
        <v>10641</v>
      </c>
      <c r="AA130" s="24">
        <f t="shared" si="156"/>
        <v>9.7635964781134621E-2</v>
      </c>
      <c r="AB130" s="24">
        <f t="shared" si="128"/>
        <v>7.3061348568715753E-2</v>
      </c>
      <c r="AC130" s="24">
        <f t="shared" si="129"/>
        <v>2.2435400640202788E-2</v>
      </c>
      <c r="AD130" s="24">
        <f t="shared" si="130"/>
        <v>-1.06960778610804E-3</v>
      </c>
      <c r="AE130" s="24">
        <f t="shared" si="131"/>
        <v>1.1440608161029426E-6</v>
      </c>
      <c r="AF130">
        <f t="shared" si="132"/>
        <v>2.2435400640202788E-2</v>
      </c>
      <c r="AG130" s="171">
        <f t="shared" si="105"/>
        <v>1.1440608161029426E-6</v>
      </c>
      <c r="AH130">
        <f t="shared" si="157"/>
        <v>2.3505008426310828E-2</v>
      </c>
      <c r="AI130">
        <f t="shared" si="158"/>
        <v>1.2327043481268172</v>
      </c>
      <c r="AJ130">
        <f t="shared" si="159"/>
        <v>0.99140080401394326</v>
      </c>
      <c r="AK130">
        <f t="shared" si="160"/>
        <v>-0.18671740299882822</v>
      </c>
      <c r="AL130">
        <f t="shared" si="161"/>
        <v>-0.67619070828464911</v>
      </c>
      <c r="AM130">
        <f t="shared" si="162"/>
        <v>-0.35159534452106894</v>
      </c>
      <c r="AN130" s="24">
        <f t="shared" si="169"/>
        <v>24.626877145212536</v>
      </c>
      <c r="AO130" s="24">
        <f t="shared" si="169"/>
        <v>24.626912645353134</v>
      </c>
      <c r="AP130" s="24">
        <f t="shared" si="169"/>
        <v>24.627048660515729</v>
      </c>
      <c r="AQ130" s="24">
        <f t="shared" si="169"/>
        <v>24.627569693955611</v>
      </c>
      <c r="AR130" s="24">
        <f t="shared" si="169"/>
        <v>24.629564230983814</v>
      </c>
      <c r="AS130" s="24">
        <f t="shared" si="169"/>
        <v>24.637179316896887</v>
      </c>
      <c r="AT130" s="24">
        <f t="shared" si="169"/>
        <v>24.665973288202064</v>
      </c>
      <c r="AU130" s="24">
        <f t="shared" si="163"/>
        <v>24.771439003019733</v>
      </c>
      <c r="AV130"/>
      <c r="AW130">
        <v>18500</v>
      </c>
      <c r="AX130">
        <f t="shared" si="175"/>
        <v>0.10805865465407027</v>
      </c>
      <c r="AY130">
        <f t="shared" si="176"/>
        <v>0.13021305660298058</v>
      </c>
      <c r="AZ130">
        <f t="shared" si="177"/>
        <v>-2.2154401948910305E-2</v>
      </c>
      <c r="BA130">
        <f t="shared" si="178"/>
        <v>0.76336827486602865</v>
      </c>
      <c r="BB130">
        <f t="shared" si="179"/>
        <v>-0.99396507639392728</v>
      </c>
      <c r="BC130">
        <f t="shared" si="180"/>
        <v>2.4867205614644723</v>
      </c>
      <c r="BD130">
        <f t="shared" si="181"/>
        <v>2.944097972531468</v>
      </c>
      <c r="BE130">
        <f t="shared" si="182"/>
        <v>27.408682137920007</v>
      </c>
      <c r="BF130">
        <f t="shared" si="182"/>
        <v>27.408669745347133</v>
      </c>
      <c r="BG130">
        <f t="shared" si="182"/>
        <v>27.408733829274556</v>
      </c>
      <c r="BH130">
        <f t="shared" si="182"/>
        <v>27.408402389230801</v>
      </c>
      <c r="BI130">
        <f t="shared" si="182"/>
        <v>27.410115196991477</v>
      </c>
      <c r="BJ130">
        <f t="shared" si="182"/>
        <v>27.401226276581014</v>
      </c>
      <c r="BK130">
        <f t="shared" si="182"/>
        <v>27.446399382989128</v>
      </c>
      <c r="BL130">
        <f t="shared" si="183"/>
        <v>27.181478364575717</v>
      </c>
      <c r="BM130"/>
      <c r="BN130"/>
      <c r="BO130"/>
      <c r="BP130"/>
      <c r="BQ130"/>
      <c r="BR130"/>
      <c r="BS130"/>
    </row>
    <row r="131" spans="1:71" s="24" customFormat="1">
      <c r="A131" s="193" t="s">
        <v>490</v>
      </c>
      <c r="B131" s="3" t="s">
        <v>83</v>
      </c>
      <c r="C131" s="22">
        <v>57011.009100000003</v>
      </c>
      <c r="D131" s="22">
        <v>1E-4</v>
      </c>
      <c r="E131" s="97">
        <f t="shared" si="152"/>
        <v>10790.267121739342</v>
      </c>
      <c r="F131" s="131">
        <f t="shared" si="174"/>
        <v>10790</v>
      </c>
      <c r="G131" s="24">
        <f t="shared" si="137"/>
        <v>9.786083000653889E-2</v>
      </c>
      <c r="K131" s="24">
        <f t="shared" si="138"/>
        <v>9.786083000653889E-2</v>
      </c>
      <c r="O131" s="24">
        <f t="shared" ca="1" si="149"/>
        <v>0.10009048470463935</v>
      </c>
      <c r="P131" s="26">
        <f t="shared" si="153"/>
        <v>7.5053351139297259E-2</v>
      </c>
      <c r="Q131" s="27">
        <f t="shared" si="154"/>
        <v>41992.509100000003</v>
      </c>
      <c r="R131" s="24">
        <f t="shared" si="139"/>
        <v>5.2018109227967358E-4</v>
      </c>
      <c r="S131" s="171">
        <v>1</v>
      </c>
      <c r="T131" s="24">
        <f t="shared" si="167"/>
        <v>5.2018109227967358E-4</v>
      </c>
      <c r="U131" s="78"/>
      <c r="V131"/>
      <c r="W131"/>
      <c r="X131"/>
      <c r="Y131" s="24">
        <f t="shared" si="141"/>
        <v>7.4428520359487618E-2</v>
      </c>
      <c r="Z131">
        <f t="shared" si="155"/>
        <v>10790</v>
      </c>
      <c r="AA131" s="24">
        <f t="shared" si="156"/>
        <v>9.8485660786348531E-2</v>
      </c>
      <c r="AB131" s="24">
        <f t="shared" si="128"/>
        <v>7.4428520359487618E-2</v>
      </c>
      <c r="AC131" s="24">
        <f t="shared" si="129"/>
        <v>2.2807478867241632E-2</v>
      </c>
      <c r="AD131" s="24">
        <f t="shared" si="130"/>
        <v>-6.248307798096403E-4</v>
      </c>
      <c r="AE131" s="24">
        <f t="shared" si="131"/>
        <v>3.9041350339752322E-7</v>
      </c>
      <c r="AF131">
        <f t="shared" si="132"/>
        <v>2.2807478867241632E-2</v>
      </c>
      <c r="AG131" s="171">
        <f t="shared" si="105"/>
        <v>3.9041350339752322E-7</v>
      </c>
      <c r="AH131">
        <f t="shared" si="157"/>
        <v>2.3432309647051276E-2</v>
      </c>
      <c r="AI131">
        <f t="shared" si="158"/>
        <v>1.2470153139228324</v>
      </c>
      <c r="AJ131">
        <f t="shared" si="159"/>
        <v>0.99872827960552035</v>
      </c>
      <c r="AK131">
        <f t="shared" si="160"/>
        <v>-0.16732643816013773</v>
      </c>
      <c r="AL131">
        <f t="shared" si="161"/>
        <v>-0.59539179263484576</v>
      </c>
      <c r="AM131">
        <f t="shared" si="162"/>
        <v>-0.30681346237887908</v>
      </c>
      <c r="AN131" s="24">
        <f t="shared" ref="AN131:AT140" si="184">$AU131+$AB$7*SIN(AO131)</f>
        <v>24.689071034131075</v>
      </c>
      <c r="AO131" s="24">
        <f t="shared" si="184"/>
        <v>24.689108262325128</v>
      </c>
      <c r="AP131" s="24">
        <f t="shared" si="184"/>
        <v>24.689246410052487</v>
      </c>
      <c r="AQ131" s="24">
        <f t="shared" si="184"/>
        <v>24.689758974424645</v>
      </c>
      <c r="AR131" s="24">
        <f t="shared" si="184"/>
        <v>24.691659635833194</v>
      </c>
      <c r="AS131" s="24">
        <f t="shared" si="184"/>
        <v>24.698692773411288</v>
      </c>
      <c r="AT131" s="24">
        <f t="shared" si="184"/>
        <v>24.724523541459085</v>
      </c>
      <c r="AU131" s="24">
        <f t="shared" si="163"/>
        <v>24.817131313093771</v>
      </c>
      <c r="AV131"/>
      <c r="AW131">
        <v>18750</v>
      </c>
      <c r="AX131">
        <f t="shared" si="175"/>
        <v>0.10963448096712754</v>
      </c>
      <c r="AY131">
        <f t="shared" si="176"/>
        <v>0.13224566412037631</v>
      </c>
      <c r="AZ131">
        <f t="shared" si="177"/>
        <v>-2.2611183153248771E-2</v>
      </c>
      <c r="BA131">
        <f t="shared" si="178"/>
        <v>0.75445077744552358</v>
      </c>
      <c r="BB131">
        <f t="shared" si="179"/>
        <v>-0.99825150868575541</v>
      </c>
      <c r="BC131">
        <f t="shared" si="180"/>
        <v>2.5374948334234961</v>
      </c>
      <c r="BD131">
        <f t="shared" si="181"/>
        <v>3.2094213762029069</v>
      </c>
      <c r="BE131">
        <f t="shared" si="182"/>
        <v>27.472544360862653</v>
      </c>
      <c r="BF131">
        <f t="shared" si="182"/>
        <v>27.472525847155215</v>
      </c>
      <c r="BG131">
        <f t="shared" si="182"/>
        <v>27.472615075424141</v>
      </c>
      <c r="BH131">
        <f t="shared" si="182"/>
        <v>27.472184957004455</v>
      </c>
      <c r="BI131">
        <f t="shared" si="182"/>
        <v>27.4742565553804</v>
      </c>
      <c r="BJ131">
        <f t="shared" si="182"/>
        <v>27.464237824124897</v>
      </c>
      <c r="BK131">
        <f t="shared" si="182"/>
        <v>27.511775891512485</v>
      </c>
      <c r="BL131">
        <f t="shared" si="183"/>
        <v>27.258143314364364</v>
      </c>
      <c r="BM131"/>
      <c r="BN131"/>
      <c r="BO131"/>
      <c r="BP131"/>
      <c r="BQ131"/>
      <c r="BR131"/>
      <c r="BS131"/>
    </row>
    <row r="132" spans="1:71">
      <c r="A132" s="193" t="s">
        <v>490</v>
      </c>
      <c r="B132" s="3" t="s">
        <v>146</v>
      </c>
      <c r="C132" s="22">
        <v>57011.193500000001</v>
      </c>
      <c r="D132" s="22">
        <v>1E-4</v>
      </c>
      <c r="E132" s="97">
        <f t="shared" si="152"/>
        <v>10790.770461520251</v>
      </c>
      <c r="F132" s="131">
        <f t="shared" si="174"/>
        <v>10790.5</v>
      </c>
      <c r="G132" s="24">
        <f t="shared" si="137"/>
        <v>9.9084368506737519E-2</v>
      </c>
      <c r="H132" s="24"/>
      <c r="I132" s="24"/>
      <c r="J132" s="24"/>
      <c r="K132" s="24">
        <f t="shared" si="138"/>
        <v>9.9084368506737519E-2</v>
      </c>
      <c r="L132" s="24"/>
      <c r="M132" s="24"/>
      <c r="N132" s="24"/>
      <c r="O132" s="24">
        <f t="shared" ca="1" si="149"/>
        <v>0.10009069027834357</v>
      </c>
      <c r="P132" s="26">
        <f t="shared" si="153"/>
        <v>7.5056455590293086E-2</v>
      </c>
      <c r="Q132" s="27">
        <f t="shared" si="154"/>
        <v>41992.693500000001</v>
      </c>
      <c r="R132" s="24">
        <f t="shared" si="139"/>
        <v>5.7734059912023723E-4</v>
      </c>
      <c r="S132" s="171">
        <v>1</v>
      </c>
      <c r="T132" s="24">
        <f t="shared" si="167"/>
        <v>5.7734059912023723E-4</v>
      </c>
      <c r="Y132" s="24">
        <f t="shared" si="141"/>
        <v>7.5652457874197915E-2</v>
      </c>
      <c r="Z132">
        <f t="shared" si="155"/>
        <v>10790.5</v>
      </c>
      <c r="AA132" s="24">
        <f t="shared" si="156"/>
        <v>9.8488366222832691E-2</v>
      </c>
      <c r="AB132" s="24">
        <f t="shared" si="128"/>
        <v>7.5652457874197915E-2</v>
      </c>
      <c r="AC132" s="24">
        <f t="shared" si="129"/>
        <v>2.4027912916444433E-2</v>
      </c>
      <c r="AD132" s="24">
        <f t="shared" si="130"/>
        <v>5.9600228390482846E-4</v>
      </c>
      <c r="AE132" s="24">
        <f t="shared" si="131"/>
        <v>3.5521872241977174E-7</v>
      </c>
      <c r="AF132">
        <f t="shared" si="132"/>
        <v>2.4027912916444433E-2</v>
      </c>
      <c r="AG132" s="171">
        <f t="shared" si="105"/>
        <v>3.5521872241977174E-7</v>
      </c>
      <c r="AH132">
        <f t="shared" si="157"/>
        <v>2.3431910632539597E-2</v>
      </c>
      <c r="AI132">
        <f t="shared" si="158"/>
        <v>1.2470611915761001</v>
      </c>
      <c r="AJ132">
        <f t="shared" si="159"/>
        <v>0.99874206807264365</v>
      </c>
      <c r="AK132">
        <f t="shared" si="160"/>
        <v>-0.16725869136386121</v>
      </c>
      <c r="AL132">
        <f t="shared" si="161"/>
        <v>-0.59511755657991117</v>
      </c>
      <c r="AM132">
        <f t="shared" si="162"/>
        <v>-0.30666344312467791</v>
      </c>
      <c r="AN132" s="24">
        <f t="shared" si="184"/>
        <v>24.68928092834204</v>
      </c>
      <c r="AO132" s="24">
        <f t="shared" si="184"/>
        <v>24.689318159637736</v>
      </c>
      <c r="AP132" s="24">
        <f t="shared" si="184"/>
        <v>24.689456305100528</v>
      </c>
      <c r="AQ132" s="24">
        <f t="shared" si="184"/>
        <v>24.689968810019906</v>
      </c>
      <c r="AR132" s="24">
        <f t="shared" si="184"/>
        <v>24.691869062484585</v>
      </c>
      <c r="AS132" s="24">
        <f t="shared" si="184"/>
        <v>24.69890000174734</v>
      </c>
      <c r="AT132" s="24">
        <f t="shared" si="184"/>
        <v>24.724720359386239</v>
      </c>
      <c r="AU132" s="24">
        <f t="shared" si="163"/>
        <v>24.817284642993346</v>
      </c>
      <c r="AW132">
        <v>19000</v>
      </c>
      <c r="AX132">
        <f t="shared" si="175"/>
        <v>0.11132139119024215</v>
      </c>
      <c r="AY132">
        <f t="shared" si="176"/>
        <v>0.13429360020663123</v>
      </c>
      <c r="AZ132">
        <f t="shared" si="177"/>
        <v>-2.2972209016389078E-2</v>
      </c>
      <c r="BA132">
        <f t="shared" si="178"/>
        <v>0.74634383932683712</v>
      </c>
      <c r="BB132">
        <f t="shared" si="179"/>
        <v>-0.99995485892272518</v>
      </c>
      <c r="BC132">
        <f t="shared" si="180"/>
        <v>2.587137016228207</v>
      </c>
      <c r="BD132">
        <f t="shared" si="181"/>
        <v>3.5142553679299207</v>
      </c>
      <c r="BE132">
        <f t="shared" si="182"/>
        <v>27.535690846553717</v>
      </c>
      <c r="BF132">
        <f t="shared" si="182"/>
        <v>27.53566498693808</v>
      </c>
      <c r="BG132">
        <f t="shared" si="182"/>
        <v>27.535782208866493</v>
      </c>
      <c r="BH132">
        <f t="shared" si="182"/>
        <v>27.535250740297432</v>
      </c>
      <c r="BI132">
        <f t="shared" si="182"/>
        <v>27.537658292213241</v>
      </c>
      <c r="BJ132">
        <f t="shared" si="182"/>
        <v>27.526709420063167</v>
      </c>
      <c r="BK132">
        <f t="shared" si="182"/>
        <v>27.575662400884859</v>
      </c>
      <c r="BL132">
        <f t="shared" si="183"/>
        <v>27.334808264153015</v>
      </c>
      <c r="BN132" t="s">
        <v>31</v>
      </c>
    </row>
    <row r="133" spans="1:71">
      <c r="A133" s="193" t="s">
        <v>490</v>
      </c>
      <c r="B133" s="3" t="s">
        <v>83</v>
      </c>
      <c r="C133" s="22">
        <v>57012.1083</v>
      </c>
      <c r="D133" s="22">
        <v>1E-4</v>
      </c>
      <c r="E133" s="97">
        <f t="shared" si="152"/>
        <v>10793.267507244651</v>
      </c>
      <c r="F133" s="131">
        <f t="shared" si="174"/>
        <v>10793</v>
      </c>
      <c r="G133" s="24">
        <f t="shared" si="137"/>
        <v>9.8002061000443064E-2</v>
      </c>
      <c r="H133" s="24"/>
      <c r="I133" s="24"/>
      <c r="J133" s="24"/>
      <c r="K133" s="24">
        <f t="shared" si="138"/>
        <v>9.8002061000443064E-2</v>
      </c>
      <c r="L133" s="24"/>
      <c r="M133" s="24"/>
      <c r="N133" s="24"/>
      <c r="O133" s="24">
        <f t="shared" ca="1" si="149"/>
        <v>0.10009171814686461</v>
      </c>
      <c r="P133" s="26">
        <f t="shared" si="153"/>
        <v>7.5071978764986377E-2</v>
      </c>
      <c r="Q133" s="27">
        <f t="shared" si="154"/>
        <v>41993.6083</v>
      </c>
      <c r="R133" s="24">
        <f t="shared" si="139"/>
        <v>5.2578867132480631E-4</v>
      </c>
      <c r="S133" s="171">
        <v>1</v>
      </c>
      <c r="T133" s="24">
        <f t="shared" si="167"/>
        <v>5.2578867132480631E-4</v>
      </c>
      <c r="Y133" s="24">
        <f t="shared" si="141"/>
        <v>7.4572161147677493E-2</v>
      </c>
      <c r="Z133">
        <f t="shared" si="155"/>
        <v>10793</v>
      </c>
      <c r="AA133" s="24">
        <f t="shared" si="156"/>
        <v>9.8501878617751948E-2</v>
      </c>
      <c r="AB133" s="24">
        <f t="shared" si="128"/>
        <v>7.4572161147677493E-2</v>
      </c>
      <c r="AC133" s="24">
        <f t="shared" si="129"/>
        <v>2.2930082235456686E-2</v>
      </c>
      <c r="AD133" s="24">
        <f t="shared" si="130"/>
        <v>-4.9981761730888419E-4</v>
      </c>
      <c r="AE133" s="24">
        <f t="shared" si="131"/>
        <v>2.498176505723302E-7</v>
      </c>
      <c r="AF133">
        <f t="shared" si="132"/>
        <v>2.2930082235456686E-2</v>
      </c>
      <c r="AG133" s="171">
        <f t="shared" si="105"/>
        <v>2.498176505723302E-7</v>
      </c>
      <c r="AH133">
        <f t="shared" si="157"/>
        <v>2.3429899852765567E-2</v>
      </c>
      <c r="AI133">
        <f t="shared" si="158"/>
        <v>1.2472903515379217</v>
      </c>
      <c r="AJ133">
        <f t="shared" si="159"/>
        <v>0.99880989847246404</v>
      </c>
      <c r="AK133">
        <f t="shared" si="160"/>
        <v>-0.16691969403280404</v>
      </c>
      <c r="AL133">
        <f t="shared" si="161"/>
        <v>-0.59374607394718826</v>
      </c>
      <c r="AM133">
        <f t="shared" si="162"/>
        <v>-0.30591337061948309</v>
      </c>
      <c r="AN133" s="24">
        <f t="shared" si="184"/>
        <v>24.690330515041982</v>
      </c>
      <c r="AO133" s="24">
        <f t="shared" si="184"/>
        <v>24.690367761554842</v>
      </c>
      <c r="AP133" s="24">
        <f t="shared" si="184"/>
        <v>24.690505894705879</v>
      </c>
      <c r="AQ133" s="24">
        <f t="shared" si="184"/>
        <v>24.69101809918288</v>
      </c>
      <c r="AR133" s="24">
        <f t="shared" si="184"/>
        <v>24.692916297520604</v>
      </c>
      <c r="AS133" s="24">
        <f t="shared" si="184"/>
        <v>24.699936221112164</v>
      </c>
      <c r="AT133" s="24">
        <f t="shared" si="184"/>
        <v>24.725704481644442</v>
      </c>
      <c r="AU133" s="24">
        <f t="shared" si="163"/>
        <v>24.818051292491234</v>
      </c>
      <c r="BN133" t="s">
        <v>115</v>
      </c>
    </row>
    <row r="134" spans="1:71">
      <c r="A134" s="193" t="s">
        <v>490</v>
      </c>
      <c r="B134" s="3" t="s">
        <v>146</v>
      </c>
      <c r="C134" s="22">
        <v>57012.292800000003</v>
      </c>
      <c r="D134" s="22">
        <v>1E-4</v>
      </c>
      <c r="E134" s="97">
        <f t="shared" si="152"/>
        <v>10793.77111998641</v>
      </c>
      <c r="F134" s="131">
        <f t="shared" si="174"/>
        <v>10793.5</v>
      </c>
      <c r="G134" s="24">
        <f t="shared" si="137"/>
        <v>9.9325599505391438E-2</v>
      </c>
      <c r="H134" s="24"/>
      <c r="I134" s="24"/>
      <c r="J134" s="24"/>
      <c r="K134" s="24">
        <f t="shared" si="138"/>
        <v>9.9325599505391438E-2</v>
      </c>
      <c r="L134" s="24"/>
      <c r="M134" s="24"/>
      <c r="N134" s="24"/>
      <c r="O134" s="24">
        <f t="shared" ca="1" si="149"/>
        <v>0.10009192372056883</v>
      </c>
      <c r="P134" s="26">
        <f t="shared" si="153"/>
        <v>7.5075083583867858E-2</v>
      </c>
      <c r="Q134" s="27">
        <f t="shared" si="154"/>
        <v>41993.792800000003</v>
      </c>
      <c r="R134" s="24">
        <f t="shared" si="139"/>
        <v>5.8808752246006864E-4</v>
      </c>
      <c r="S134" s="171">
        <v>1</v>
      </c>
      <c r="T134" s="24">
        <f t="shared" si="167"/>
        <v>5.8808752246006864E-4</v>
      </c>
      <c r="Y134" s="24">
        <f t="shared" si="141"/>
        <v>7.5896104950661292E-2</v>
      </c>
      <c r="Z134">
        <f t="shared" si="155"/>
        <v>10793.5</v>
      </c>
      <c r="AA134" s="24">
        <f t="shared" si="156"/>
        <v>9.8504578138598003E-2</v>
      </c>
      <c r="AB134" s="24">
        <f t="shared" si="128"/>
        <v>7.5896104950661292E-2</v>
      </c>
      <c r="AC134" s="24">
        <f t="shared" si="129"/>
        <v>2.425051592152358E-2</v>
      </c>
      <c r="AD134" s="24">
        <f t="shared" si="130"/>
        <v>8.2102136679343407E-4</v>
      </c>
      <c r="AE134" s="24">
        <f t="shared" si="131"/>
        <v>6.7407608473135863E-7</v>
      </c>
      <c r="AF134">
        <f t="shared" si="132"/>
        <v>2.425051592152358E-2</v>
      </c>
      <c r="AG134" s="171">
        <f t="shared" si="105"/>
        <v>6.7407608473135863E-7</v>
      </c>
      <c r="AH134">
        <f t="shared" si="157"/>
        <v>2.3429494554730146E-2</v>
      </c>
      <c r="AI134">
        <f t="shared" si="158"/>
        <v>1.2473361378095722</v>
      </c>
      <c r="AJ134">
        <f t="shared" si="159"/>
        <v>0.9988232420401294</v>
      </c>
      <c r="AK134">
        <f t="shared" si="160"/>
        <v>-0.16685184192330063</v>
      </c>
      <c r="AL134">
        <f t="shared" si="161"/>
        <v>-0.5934717169908218</v>
      </c>
      <c r="AM134">
        <f t="shared" si="162"/>
        <v>-0.30576336086328149</v>
      </c>
      <c r="AN134" s="24">
        <f t="shared" si="184"/>
        <v>24.690540455492993</v>
      </c>
      <c r="AO134" s="24">
        <f t="shared" si="184"/>
        <v>24.690577704990986</v>
      </c>
      <c r="AP134" s="24">
        <f t="shared" si="184"/>
        <v>24.690715835481708</v>
      </c>
      <c r="AQ134" s="24">
        <f t="shared" si="184"/>
        <v>24.691227979234313</v>
      </c>
      <c r="AR134" s="24">
        <f t="shared" si="184"/>
        <v>24.693125764865361</v>
      </c>
      <c r="AS134" s="24">
        <f t="shared" si="184"/>
        <v>24.700143480506519</v>
      </c>
      <c r="AT134" s="24">
        <f t="shared" si="184"/>
        <v>24.725901312613406</v>
      </c>
      <c r="AU134" s="24">
        <f t="shared" si="163"/>
        <v>24.818204622390809</v>
      </c>
      <c r="BN134" t="s">
        <v>115</v>
      </c>
    </row>
    <row r="135" spans="1:71">
      <c r="A135" s="193" t="s">
        <v>490</v>
      </c>
      <c r="B135" s="3" t="s">
        <v>146</v>
      </c>
      <c r="C135" s="22">
        <v>57021.084999999999</v>
      </c>
      <c r="D135" s="22">
        <v>1E-4</v>
      </c>
      <c r="E135" s="97">
        <f t="shared" si="152"/>
        <v>10817.770382577242</v>
      </c>
      <c r="F135" s="131">
        <f t="shared" si="174"/>
        <v>10817.5</v>
      </c>
      <c r="G135" s="24">
        <f t="shared" si="137"/>
        <v>9.9055447499267757E-2</v>
      </c>
      <c r="H135" s="24"/>
      <c r="I135" s="24"/>
      <c r="J135" s="24"/>
      <c r="K135" s="24">
        <f t="shared" si="138"/>
        <v>9.9055447499267757E-2</v>
      </c>
      <c r="L135" s="24"/>
      <c r="M135" s="24"/>
      <c r="N135" s="24"/>
      <c r="O135" s="24">
        <f t="shared" ca="1" si="149"/>
        <v>0.1001017912583709</v>
      </c>
      <c r="P135" s="26">
        <f t="shared" si="153"/>
        <v>7.5224186995767134E-2</v>
      </c>
      <c r="Q135" s="27">
        <f t="shared" si="154"/>
        <v>42002.584999999999</v>
      </c>
      <c r="R135" s="24">
        <f t="shared" si="139"/>
        <v>5.6792897718570875E-4</v>
      </c>
      <c r="S135" s="171">
        <v>1</v>
      </c>
      <c r="T135" s="24">
        <f t="shared" si="167"/>
        <v>5.6792897718570875E-4</v>
      </c>
      <c r="Y135" s="24">
        <f t="shared" si="141"/>
        <v>7.5646640844771074E-2</v>
      </c>
      <c r="Z135">
        <f t="shared" si="155"/>
        <v>10817.5</v>
      </c>
      <c r="AA135" s="24">
        <f t="shared" si="156"/>
        <v>9.8632993650263817E-2</v>
      </c>
      <c r="AB135" s="24">
        <f t="shared" si="128"/>
        <v>7.5646640844771074E-2</v>
      </c>
      <c r="AC135" s="24">
        <f t="shared" si="129"/>
        <v>2.3831260503500623E-2</v>
      </c>
      <c r="AD135" s="24">
        <f t="shared" si="130"/>
        <v>4.2245384900393979E-4</v>
      </c>
      <c r="AE135" s="24">
        <f t="shared" si="131"/>
        <v>1.7846725453824357E-7</v>
      </c>
      <c r="AF135">
        <f t="shared" si="132"/>
        <v>2.3831260503500623E-2</v>
      </c>
      <c r="AG135" s="171">
        <f t="shared" si="105"/>
        <v>1.7846725453824357E-7</v>
      </c>
      <c r="AH135">
        <f t="shared" si="157"/>
        <v>2.3408806654496687E-2</v>
      </c>
      <c r="AI135">
        <f t="shared" si="158"/>
        <v>1.2495157756056507</v>
      </c>
      <c r="AJ135">
        <f t="shared" si="159"/>
        <v>0.99937613308086437</v>
      </c>
      <c r="AK135">
        <f t="shared" si="160"/>
        <v>-0.16357438657584597</v>
      </c>
      <c r="AL135">
        <f t="shared" si="161"/>
        <v>-0.58027902225489358</v>
      </c>
      <c r="AM135">
        <f t="shared" si="162"/>
        <v>-0.29856472751602714</v>
      </c>
      <c r="AN135" s="24">
        <f t="shared" si="184"/>
        <v>24.700626601822542</v>
      </c>
      <c r="AO135" s="24">
        <f t="shared" si="184"/>
        <v>24.700663971494595</v>
      </c>
      <c r="AP135" s="24">
        <f t="shared" si="184"/>
        <v>24.700801896167334</v>
      </c>
      <c r="AQ135" s="24">
        <f t="shared" si="184"/>
        <v>24.701310875213874</v>
      </c>
      <c r="AR135" s="24">
        <f t="shared" si="184"/>
        <v>24.703188114274901</v>
      </c>
      <c r="AS135" s="24">
        <f t="shared" si="184"/>
        <v>24.710097968770157</v>
      </c>
      <c r="AT135" s="24">
        <f t="shared" si="184"/>
        <v>24.735351732255758</v>
      </c>
      <c r="AU135" s="24">
        <f t="shared" si="163"/>
        <v>24.825564457570522</v>
      </c>
      <c r="BN135" t="s">
        <v>83</v>
      </c>
    </row>
    <row r="136" spans="1:71">
      <c r="A136" s="193" t="s">
        <v>490</v>
      </c>
      <c r="B136" s="3" t="s">
        <v>83</v>
      </c>
      <c r="C136" s="22">
        <v>57021.267699999997</v>
      </c>
      <c r="D136" s="22">
        <v>1E-4</v>
      </c>
      <c r="E136" s="97">
        <f t="shared" si="152"/>
        <v>10818.269082023944</v>
      </c>
      <c r="F136" s="131">
        <f t="shared" si="174"/>
        <v>10818</v>
      </c>
      <c r="G136" s="24">
        <f t="shared" si="137"/>
        <v>9.8578985998756252E-2</v>
      </c>
      <c r="H136" s="24"/>
      <c r="I136" s="24"/>
      <c r="J136" s="24"/>
      <c r="K136" s="24">
        <f t="shared" si="138"/>
        <v>9.8578985998756252E-2</v>
      </c>
      <c r="L136" s="24"/>
      <c r="M136" s="24"/>
      <c r="N136" s="24"/>
      <c r="O136" s="24">
        <f t="shared" ca="1" si="149"/>
        <v>0.1001019968320751</v>
      </c>
      <c r="P136" s="26">
        <f t="shared" si="153"/>
        <v>7.5227294819048107E-2</v>
      </c>
      <c r="Q136" s="27">
        <f t="shared" si="154"/>
        <v>42002.767699999997</v>
      </c>
      <c r="R136" s="24">
        <f t="shared" si="139"/>
        <v>5.4530148095245916E-4</v>
      </c>
      <c r="S136" s="171">
        <v>1</v>
      </c>
      <c r="T136" s="24">
        <f t="shared" si="167"/>
        <v>5.4530148095245916E-4</v>
      </c>
      <c r="Y136" s="24">
        <f t="shared" si="141"/>
        <v>7.5170636078138023E-2</v>
      </c>
      <c r="Z136">
        <f t="shared" si="155"/>
        <v>10818</v>
      </c>
      <c r="AA136" s="24">
        <f t="shared" si="156"/>
        <v>9.8635644739666337E-2</v>
      </c>
      <c r="AB136" s="24">
        <f t="shared" ref="AB136:AB163" si="185">IF(S136&lt;&gt;0,G136-AH136, -9999)</f>
        <v>7.5170636078138023E-2</v>
      </c>
      <c r="AC136" s="24">
        <f t="shared" ref="AC136:AC163" si="186">+G136-P136</f>
        <v>2.3351691179708145E-2</v>
      </c>
      <c r="AD136" s="24">
        <f t="shared" ref="AD136:AD163" si="187">IF(S136&lt;&gt;0,G136-AA136, -9999)</f>
        <v>-5.6658740910084382E-5</v>
      </c>
      <c r="AE136" s="24">
        <f t="shared" ref="AE136:AE163" si="188">+(G136-AA136)^2*S136</f>
        <v>3.2102129215160694E-9</v>
      </c>
      <c r="AF136">
        <f t="shared" ref="AF136:AF163" si="189">IF(S136&lt;&gt;0,G136-P136, -9999)</f>
        <v>2.3351691179708145E-2</v>
      </c>
      <c r="AG136" s="171">
        <f t="shared" si="105"/>
        <v>3.2102129215160694E-9</v>
      </c>
      <c r="AH136">
        <f t="shared" si="157"/>
        <v>2.3408349920618233E-2</v>
      </c>
      <c r="AI136">
        <f t="shared" si="158"/>
        <v>1.2495608040922648</v>
      </c>
      <c r="AJ136">
        <f t="shared" si="159"/>
        <v>0.99938581945793203</v>
      </c>
      <c r="AK136">
        <f t="shared" si="160"/>
        <v>-0.16350567965846316</v>
      </c>
      <c r="AL136">
        <f t="shared" si="161"/>
        <v>-0.58000368608508035</v>
      </c>
      <c r="AM136">
        <f t="shared" si="162"/>
        <v>-0.29841479373636631</v>
      </c>
      <c r="AN136" s="24">
        <f t="shared" si="184"/>
        <v>24.700836916402675</v>
      </c>
      <c r="AO136" s="24">
        <f t="shared" si="184"/>
        <v>24.700874288091928</v>
      </c>
      <c r="AP136" s="24">
        <f t="shared" si="184"/>
        <v>24.701012206839433</v>
      </c>
      <c r="AQ136" s="24">
        <f t="shared" si="184"/>
        <v>24.701521114735783</v>
      </c>
      <c r="AR136" s="24">
        <f t="shared" si="184"/>
        <v>24.703397910413834</v>
      </c>
      <c r="AS136" s="24">
        <f t="shared" si="184"/>
        <v>24.710305478810135</v>
      </c>
      <c r="AT136" s="24">
        <f t="shared" si="184"/>
        <v>24.735548668353772</v>
      </c>
      <c r="AU136" s="24">
        <f t="shared" si="163"/>
        <v>24.825717787470097</v>
      </c>
      <c r="BN136" t="s">
        <v>95</v>
      </c>
    </row>
    <row r="137" spans="1:71">
      <c r="A137" s="193" t="s">
        <v>490</v>
      </c>
      <c r="B137" s="3" t="s">
        <v>146</v>
      </c>
      <c r="C137" s="22">
        <v>57022.1849</v>
      </c>
      <c r="D137" s="22">
        <v>1E-4</v>
      </c>
      <c r="E137" s="97">
        <f t="shared" si="152"/>
        <v>10820.772678808413</v>
      </c>
      <c r="F137" s="131">
        <f t="shared" si="174"/>
        <v>10820.5</v>
      </c>
      <c r="G137" s="24">
        <f t="shared" si="137"/>
        <v>9.9896678504592273E-2</v>
      </c>
      <c r="H137" s="24"/>
      <c r="I137" s="24"/>
      <c r="J137" s="24"/>
      <c r="K137" s="24">
        <f t="shared" si="138"/>
        <v>9.9896678504592273E-2</v>
      </c>
      <c r="L137" s="24"/>
      <c r="M137" s="24"/>
      <c r="N137" s="24"/>
      <c r="O137" s="24">
        <f t="shared" ca="1" si="149"/>
        <v>0.10010302470059616</v>
      </c>
      <c r="P137" s="26">
        <f t="shared" si="153"/>
        <v>7.5242834855167154E-2</v>
      </c>
      <c r="Q137" s="27">
        <f t="shared" si="154"/>
        <v>42003.6849</v>
      </c>
      <c r="R137" s="24">
        <f t="shared" si="139"/>
        <v>6.0781200669029925E-4</v>
      </c>
      <c r="S137" s="171">
        <v>1</v>
      </c>
      <c r="T137" s="24">
        <f t="shared" si="167"/>
        <v>6.0781200669029925E-4</v>
      </c>
      <c r="Y137" s="24">
        <f t="shared" si="141"/>
        <v>7.6490628033552999E-2</v>
      </c>
      <c r="Z137">
        <f t="shared" si="155"/>
        <v>10820.5</v>
      </c>
      <c r="AA137" s="24">
        <f t="shared" si="156"/>
        <v>9.8648885326206429E-2</v>
      </c>
      <c r="AB137" s="24">
        <f t="shared" si="185"/>
        <v>7.6490628033552999E-2</v>
      </c>
      <c r="AC137" s="24">
        <f t="shared" si="186"/>
        <v>2.465384364942512E-2</v>
      </c>
      <c r="AD137" s="24">
        <f t="shared" si="187"/>
        <v>1.2477931783858448E-3</v>
      </c>
      <c r="AE137" s="24">
        <f t="shared" si="188"/>
        <v>1.5569878160262486E-6</v>
      </c>
      <c r="AF137">
        <f t="shared" si="189"/>
        <v>2.465384364942512E-2</v>
      </c>
      <c r="AG137" s="171">
        <f t="shared" si="105"/>
        <v>1.5569878160262486E-6</v>
      </c>
      <c r="AH137">
        <f t="shared" si="157"/>
        <v>2.3406050471039278E-2</v>
      </c>
      <c r="AI137">
        <f t="shared" si="158"/>
        <v>1.2497857111829298</v>
      </c>
      <c r="AJ137">
        <f t="shared" si="159"/>
        <v>0.99943312488739777</v>
      </c>
      <c r="AK137">
        <f t="shared" si="160"/>
        <v>-0.16316188497498962</v>
      </c>
      <c r="AL137">
        <f t="shared" si="161"/>
        <v>-0.57862670790005177</v>
      </c>
      <c r="AM137">
        <f t="shared" si="162"/>
        <v>-0.29766514763410851</v>
      </c>
      <c r="AN137" s="24">
        <f t="shared" si="184"/>
        <v>24.701888602796249</v>
      </c>
      <c r="AO137" s="24">
        <f t="shared" si="184"/>
        <v>24.70192598427052</v>
      </c>
      <c r="AP137" s="24">
        <f t="shared" si="184"/>
        <v>24.702063872383075</v>
      </c>
      <c r="AQ137" s="24">
        <f t="shared" si="184"/>
        <v>24.702572421325968</v>
      </c>
      <c r="AR137" s="24">
        <f t="shared" si="184"/>
        <v>24.704446990716445</v>
      </c>
      <c r="AS137" s="24">
        <f t="shared" si="184"/>
        <v>24.711343104856486</v>
      </c>
      <c r="AT137" s="24">
        <f t="shared" si="184"/>
        <v>24.736533380621562</v>
      </c>
      <c r="AU137" s="24">
        <f t="shared" si="163"/>
        <v>24.826484436967984</v>
      </c>
      <c r="BN137" t="s">
        <v>115</v>
      </c>
    </row>
    <row r="138" spans="1:71">
      <c r="A138" s="193" t="s">
        <v>490</v>
      </c>
      <c r="B138" s="3" t="s">
        <v>83</v>
      </c>
      <c r="C138" s="22">
        <v>57022.366399999999</v>
      </c>
      <c r="D138" s="22">
        <v>2.0000000000000001E-4</v>
      </c>
      <c r="E138" s="97">
        <f t="shared" si="152"/>
        <v>10821.268102725089</v>
      </c>
      <c r="F138" s="131">
        <f t="shared" si="174"/>
        <v>10821</v>
      </c>
      <c r="G138" s="24">
        <f t="shared" si="137"/>
        <v>9.822021699801553E-2</v>
      </c>
      <c r="H138" s="24"/>
      <c r="I138" s="24"/>
      <c r="J138" s="24"/>
      <c r="K138" s="24">
        <f t="shared" si="138"/>
        <v>9.822021699801553E-2</v>
      </c>
      <c r="L138" s="24"/>
      <c r="M138" s="24"/>
      <c r="N138" s="24"/>
      <c r="O138" s="24">
        <f t="shared" ca="1" si="149"/>
        <v>0.10010323027430036</v>
      </c>
      <c r="P138" s="26">
        <f t="shared" si="153"/>
        <v>7.5245943046333794E-2</v>
      </c>
      <c r="Q138" s="27">
        <f t="shared" si="154"/>
        <v>42003.866399999999</v>
      </c>
      <c r="R138" s="24">
        <f t="shared" si="139"/>
        <v>5.2781726360692197E-4</v>
      </c>
      <c r="S138" s="171">
        <v>1</v>
      </c>
      <c r="T138" s="24">
        <f t="shared" si="167"/>
        <v>5.2781726360692197E-4</v>
      </c>
      <c r="V138" s="24"/>
      <c r="W138" s="24"/>
      <c r="X138" s="24"/>
      <c r="Y138" s="24">
        <f t="shared" si="141"/>
        <v>7.4814629573528371E-2</v>
      </c>
      <c r="Z138">
        <f t="shared" si="155"/>
        <v>10821</v>
      </c>
      <c r="AA138" s="24">
        <f t="shared" si="156"/>
        <v>9.8651530470820953E-2</v>
      </c>
      <c r="AB138" s="24">
        <f t="shared" si="185"/>
        <v>7.4814629573528371E-2</v>
      </c>
      <c r="AC138" s="24">
        <f t="shared" si="186"/>
        <v>2.2974273951681737E-2</v>
      </c>
      <c r="AD138" s="24">
        <f t="shared" si="187"/>
        <v>-4.3131347280542243E-4</v>
      </c>
      <c r="AE138" s="24">
        <f t="shared" si="188"/>
        <v>1.8603131182347386E-7</v>
      </c>
      <c r="AF138">
        <f t="shared" si="189"/>
        <v>2.2974273951681737E-2</v>
      </c>
      <c r="AG138" s="171">
        <f t="shared" si="105"/>
        <v>1.8603131182347386E-7</v>
      </c>
      <c r="AH138">
        <f t="shared" si="157"/>
        <v>2.3405587424487159E-2</v>
      </c>
      <c r="AI138">
        <f t="shared" si="158"/>
        <v>1.2498306454729826</v>
      </c>
      <c r="AJ138">
        <f t="shared" si="159"/>
        <v>0.99944236056106928</v>
      </c>
      <c r="AK138">
        <f t="shared" si="160"/>
        <v>-0.16309307404763293</v>
      </c>
      <c r="AL138">
        <f t="shared" si="161"/>
        <v>-0.57835125283936406</v>
      </c>
      <c r="AM138">
        <f t="shared" si="162"/>
        <v>-0.29751522296474381</v>
      </c>
      <c r="AN138" s="24">
        <f t="shared" si="184"/>
        <v>24.702098962754999</v>
      </c>
      <c r="AO138" s="24">
        <f t="shared" si="184"/>
        <v>24.702136346125993</v>
      </c>
      <c r="AP138" s="24">
        <f t="shared" si="184"/>
        <v>24.702274227909644</v>
      </c>
      <c r="AQ138" s="24">
        <f t="shared" si="184"/>
        <v>24.702782704421168</v>
      </c>
      <c r="AR138" s="24">
        <f t="shared" si="184"/>
        <v>24.704656826679951</v>
      </c>
      <c r="AS138" s="24">
        <f t="shared" si="184"/>
        <v>24.711550645219365</v>
      </c>
      <c r="AT138" s="24">
        <f t="shared" si="184"/>
        <v>24.736730329423487</v>
      </c>
      <c r="AU138" s="24">
        <f t="shared" si="163"/>
        <v>24.826637766867563</v>
      </c>
      <c r="BN138" t="s">
        <v>83</v>
      </c>
    </row>
    <row r="139" spans="1:71">
      <c r="A139" s="186" t="s">
        <v>482</v>
      </c>
      <c r="B139" s="187" t="s">
        <v>83</v>
      </c>
      <c r="C139" s="188">
        <v>57029.327819999999</v>
      </c>
      <c r="D139" s="188">
        <v>5.9999999999999995E-4</v>
      </c>
      <c r="E139" s="97">
        <f t="shared" si="152"/>
        <v>10840.270052929263</v>
      </c>
      <c r="F139" s="131">
        <f t="shared" si="174"/>
        <v>10840</v>
      </c>
      <c r="G139" s="24">
        <f t="shared" si="137"/>
        <v>9.893467999791028E-2</v>
      </c>
      <c r="H139" s="24"/>
      <c r="I139" s="24"/>
      <c r="J139" s="24"/>
      <c r="K139" s="24">
        <f t="shared" si="138"/>
        <v>9.893467999791028E-2</v>
      </c>
      <c r="L139" s="24"/>
      <c r="M139" s="24"/>
      <c r="N139" s="24"/>
      <c r="O139" s="24">
        <f t="shared" ca="1" si="149"/>
        <v>0.10011104207506034</v>
      </c>
      <c r="P139" s="26">
        <f t="shared" si="153"/>
        <v>7.5364099744544027E-2</v>
      </c>
      <c r="Q139" s="27">
        <f t="shared" si="154"/>
        <v>42010.827819999999</v>
      </c>
      <c r="R139" s="24">
        <f t="shared" si="139"/>
        <v>5.555722534803791E-4</v>
      </c>
      <c r="S139" s="171">
        <v>1</v>
      </c>
      <c r="T139" s="24">
        <f t="shared" si="167"/>
        <v>5.555722534803791E-4</v>
      </c>
      <c r="V139" s="24"/>
      <c r="W139" s="24"/>
      <c r="X139" s="24"/>
      <c r="Y139" s="24">
        <f t="shared" si="141"/>
        <v>7.554746894907434E-2</v>
      </c>
      <c r="Z139">
        <f t="shared" si="155"/>
        <v>10840</v>
      </c>
      <c r="AA139" s="24">
        <f t="shared" si="156"/>
        <v>9.8751310793379968E-2</v>
      </c>
      <c r="AB139" s="24">
        <f t="shared" si="185"/>
        <v>7.554746894907434E-2</v>
      </c>
      <c r="AC139" s="24">
        <f t="shared" si="186"/>
        <v>2.3570580253366252E-2</v>
      </c>
      <c r="AD139" s="24">
        <f t="shared" si="187"/>
        <v>1.8336920453031202E-4</v>
      </c>
      <c r="AE139" s="24">
        <f t="shared" si="188"/>
        <v>3.3624265170079404E-8</v>
      </c>
      <c r="AF139">
        <f t="shared" si="189"/>
        <v>2.3570580253366252E-2</v>
      </c>
      <c r="AG139" s="171">
        <f t="shared" si="105"/>
        <v>3.3624265170079404E-8</v>
      </c>
      <c r="AH139">
        <f t="shared" si="157"/>
        <v>2.3387211048835944E-2</v>
      </c>
      <c r="AI139">
        <f t="shared" si="158"/>
        <v>1.2515264154089434</v>
      </c>
      <c r="AJ139">
        <f t="shared" si="159"/>
        <v>0.99973745275820269</v>
      </c>
      <c r="AK139">
        <f t="shared" si="160"/>
        <v>-0.1604654622380825</v>
      </c>
      <c r="AL139">
        <f t="shared" si="161"/>
        <v>-0.56786935099140712</v>
      </c>
      <c r="AM139">
        <f t="shared" si="162"/>
        <v>-0.29181919710454091</v>
      </c>
      <c r="AN139" s="24">
        <f t="shared" si="184"/>
        <v>24.710098214183912</v>
      </c>
      <c r="AO139" s="24">
        <f t="shared" si="184"/>
        <v>24.710135654616472</v>
      </c>
      <c r="AP139" s="24">
        <f t="shared" si="184"/>
        <v>24.710273245789775</v>
      </c>
      <c r="AQ139" s="24">
        <f t="shared" si="184"/>
        <v>24.710778811404328</v>
      </c>
      <c r="AR139" s="24">
        <f t="shared" si="184"/>
        <v>24.712635480331656</v>
      </c>
      <c r="AS139" s="24">
        <f t="shared" si="184"/>
        <v>24.71944089755511</v>
      </c>
      <c r="AT139" s="24">
        <f t="shared" si="184"/>
        <v>24.744215940793403</v>
      </c>
      <c r="AU139" s="24">
        <f t="shared" si="163"/>
        <v>24.832464303051498</v>
      </c>
      <c r="BN139" t="s">
        <v>95</v>
      </c>
    </row>
    <row r="140" spans="1:71">
      <c r="A140" s="186" t="s">
        <v>482</v>
      </c>
      <c r="B140" s="187" t="s">
        <v>83</v>
      </c>
      <c r="C140" s="188">
        <v>57029.329290000001</v>
      </c>
      <c r="D140" s="188">
        <v>4.0000000000000002E-4</v>
      </c>
      <c r="E140" s="97">
        <f t="shared" si="152"/>
        <v>10840.274065453556</v>
      </c>
      <c r="F140" s="131">
        <f t="shared" si="174"/>
        <v>10840</v>
      </c>
      <c r="G140" s="24">
        <f t="shared" ref="G140:G163" si="190">+C140-(C$7+F140*C$8)</f>
        <v>0.10040468000079272</v>
      </c>
      <c r="H140" s="24"/>
      <c r="I140" s="24"/>
      <c r="J140" s="24"/>
      <c r="K140" s="24">
        <f t="shared" ref="K140:K163" si="191">G140</f>
        <v>0.10040468000079272</v>
      </c>
      <c r="L140" s="24"/>
      <c r="M140" s="24"/>
      <c r="N140" s="24"/>
      <c r="O140" s="24">
        <f t="shared" ca="1" si="149"/>
        <v>0.10011104207506034</v>
      </c>
      <c r="P140" s="26">
        <f t="shared" si="153"/>
        <v>7.5364099744544027E-2</v>
      </c>
      <c r="Q140" s="27">
        <f t="shared" si="154"/>
        <v>42010.829290000001</v>
      </c>
      <c r="R140" s="24">
        <f t="shared" ref="R140:R163" si="192">+(P140-G140)^2</f>
        <v>6.2703065956963198E-4</v>
      </c>
      <c r="S140" s="171">
        <v>1</v>
      </c>
      <c r="T140" s="24">
        <f t="shared" si="167"/>
        <v>6.2703065956963198E-4</v>
      </c>
      <c r="Y140" s="24">
        <f t="shared" si="141"/>
        <v>7.7017468951956783E-2</v>
      </c>
      <c r="Z140">
        <f t="shared" si="155"/>
        <v>10840</v>
      </c>
      <c r="AA140" s="24">
        <f t="shared" si="156"/>
        <v>9.8751310793379968E-2</v>
      </c>
      <c r="AB140" s="24">
        <f t="shared" si="185"/>
        <v>7.7017468951956783E-2</v>
      </c>
      <c r="AC140" s="24">
        <f t="shared" si="186"/>
        <v>2.5040580256248696E-2</v>
      </c>
      <c r="AD140" s="24">
        <f t="shared" si="187"/>
        <v>1.6533692074127554E-3</v>
      </c>
      <c r="AE140" s="24">
        <f t="shared" si="188"/>
        <v>2.7336297360206831E-6</v>
      </c>
      <c r="AF140">
        <f t="shared" si="189"/>
        <v>2.5040580256248696E-2</v>
      </c>
      <c r="AG140" s="171">
        <f t="shared" si="105"/>
        <v>2.7336297360206831E-6</v>
      </c>
      <c r="AH140">
        <f t="shared" si="157"/>
        <v>2.3387211048835944E-2</v>
      </c>
      <c r="AI140">
        <f t="shared" si="158"/>
        <v>1.2515264154089434</v>
      </c>
      <c r="AJ140">
        <f t="shared" si="159"/>
        <v>0.99973745275820269</v>
      </c>
      <c r="AK140">
        <f t="shared" si="160"/>
        <v>-0.1604654622380825</v>
      </c>
      <c r="AL140">
        <f t="shared" si="161"/>
        <v>-0.56786935099140712</v>
      </c>
      <c r="AM140">
        <f t="shared" si="162"/>
        <v>-0.29181919710454091</v>
      </c>
      <c r="AN140" s="24">
        <f t="shared" si="184"/>
        <v>24.710098214183912</v>
      </c>
      <c r="AO140" s="24">
        <f t="shared" si="184"/>
        <v>24.710135654616472</v>
      </c>
      <c r="AP140" s="24">
        <f t="shared" si="184"/>
        <v>24.710273245789775</v>
      </c>
      <c r="AQ140" s="24">
        <f t="shared" si="184"/>
        <v>24.710778811404328</v>
      </c>
      <c r="AR140" s="24">
        <f t="shared" si="184"/>
        <v>24.712635480331656</v>
      </c>
      <c r="AS140" s="24">
        <f t="shared" si="184"/>
        <v>24.71944089755511</v>
      </c>
      <c r="AT140" s="24">
        <f t="shared" si="184"/>
        <v>24.744215940793403</v>
      </c>
      <c r="AU140" s="24">
        <f t="shared" si="163"/>
        <v>24.832464303051498</v>
      </c>
      <c r="BN140" t="s">
        <v>115</v>
      </c>
    </row>
    <row r="141" spans="1:71">
      <c r="A141" s="186" t="s">
        <v>482</v>
      </c>
      <c r="B141" s="187" t="s">
        <v>83</v>
      </c>
      <c r="C141" s="188">
        <v>57029.329519999999</v>
      </c>
      <c r="D141" s="188">
        <v>5.0000000000000001E-4</v>
      </c>
      <c r="E141" s="97">
        <f t="shared" si="152"/>
        <v>10840.274693263471</v>
      </c>
      <c r="F141" s="131">
        <f t="shared" si="174"/>
        <v>10840</v>
      </c>
      <c r="G141" s="24">
        <f t="shared" si="190"/>
        <v>0.10063467999862041</v>
      </c>
      <c r="H141" s="24"/>
      <c r="I141" s="24"/>
      <c r="J141" s="24"/>
      <c r="K141" s="24">
        <f t="shared" si="191"/>
        <v>0.10063467999862041</v>
      </c>
      <c r="L141" s="24"/>
      <c r="M141" s="24"/>
      <c r="N141" s="24"/>
      <c r="O141" s="24">
        <f t="shared" ca="1" si="149"/>
        <v>0.10011104207506034</v>
      </c>
      <c r="P141" s="26">
        <f t="shared" si="153"/>
        <v>7.5364099744544027E-2</v>
      </c>
      <c r="Q141" s="27">
        <f t="shared" si="154"/>
        <v>42010.829519999999</v>
      </c>
      <c r="R141" s="24">
        <f t="shared" si="192"/>
        <v>6.3860222637771534E-4</v>
      </c>
      <c r="S141" s="171">
        <v>1</v>
      </c>
      <c r="T141" s="24">
        <f t="shared" si="167"/>
        <v>6.3860222637771534E-4</v>
      </c>
      <c r="Y141" s="24">
        <f t="shared" si="141"/>
        <v>7.7247468949784473E-2</v>
      </c>
      <c r="Z141">
        <f t="shared" si="155"/>
        <v>10840</v>
      </c>
      <c r="AA141" s="24">
        <f t="shared" si="156"/>
        <v>9.8751310793379968E-2</v>
      </c>
      <c r="AB141" s="24">
        <f t="shared" si="185"/>
        <v>7.7247468949784473E-2</v>
      </c>
      <c r="AC141" s="24">
        <f t="shared" si="186"/>
        <v>2.5270580254076386E-2</v>
      </c>
      <c r="AD141" s="24">
        <f t="shared" si="187"/>
        <v>1.8833692052404455E-3</v>
      </c>
      <c r="AE141" s="24">
        <f t="shared" si="188"/>
        <v>3.5470795632480273E-6</v>
      </c>
      <c r="AF141">
        <f t="shared" si="189"/>
        <v>2.5270580254076386E-2</v>
      </c>
      <c r="AG141" s="171">
        <f t="shared" si="105"/>
        <v>3.5470795632480273E-6</v>
      </c>
      <c r="AH141">
        <f t="shared" si="157"/>
        <v>2.3387211048835944E-2</v>
      </c>
      <c r="AI141">
        <f t="shared" si="158"/>
        <v>1.2515264154089434</v>
      </c>
      <c r="AJ141">
        <f t="shared" si="159"/>
        <v>0.99973745275820269</v>
      </c>
      <c r="AK141">
        <f t="shared" si="160"/>
        <v>-0.1604654622380825</v>
      </c>
      <c r="AL141">
        <f t="shared" si="161"/>
        <v>-0.56786935099140712</v>
      </c>
      <c r="AM141">
        <f t="shared" si="162"/>
        <v>-0.29181919710454091</v>
      </c>
      <c r="AN141" s="24">
        <f t="shared" ref="AN141:AT150" si="193">$AU141+$AB$7*SIN(AO141)</f>
        <v>24.710098214183912</v>
      </c>
      <c r="AO141" s="24">
        <f t="shared" si="193"/>
        <v>24.710135654616472</v>
      </c>
      <c r="AP141" s="24">
        <f t="shared" si="193"/>
        <v>24.710273245789775</v>
      </c>
      <c r="AQ141" s="24">
        <f t="shared" si="193"/>
        <v>24.710778811404328</v>
      </c>
      <c r="AR141" s="24">
        <f t="shared" si="193"/>
        <v>24.712635480331656</v>
      </c>
      <c r="AS141" s="24">
        <f t="shared" si="193"/>
        <v>24.71944089755511</v>
      </c>
      <c r="AT141" s="24">
        <f t="shared" si="193"/>
        <v>24.744215940793403</v>
      </c>
      <c r="AU141" s="24">
        <f t="shared" si="163"/>
        <v>24.832464303051498</v>
      </c>
      <c r="BN141" t="s">
        <v>83</v>
      </c>
    </row>
    <row r="142" spans="1:71">
      <c r="A142" s="186" t="s">
        <v>482</v>
      </c>
      <c r="B142" s="187" t="s">
        <v>83</v>
      </c>
      <c r="C142" s="188">
        <v>57029.330569999998</v>
      </c>
      <c r="D142" s="188">
        <v>5.9999999999999995E-4</v>
      </c>
      <c r="E142" s="97">
        <f t="shared" si="152"/>
        <v>10840.277559352242</v>
      </c>
      <c r="F142" s="131">
        <f t="shared" si="174"/>
        <v>10840</v>
      </c>
      <c r="G142" s="24">
        <f t="shared" si="190"/>
        <v>0.10168467999756103</v>
      </c>
      <c r="H142" s="24"/>
      <c r="I142" s="24"/>
      <c r="J142" s="24"/>
      <c r="K142" s="24">
        <f t="shared" si="191"/>
        <v>0.10168467999756103</v>
      </c>
      <c r="L142" s="24"/>
      <c r="M142" s="24"/>
      <c r="N142" s="24"/>
      <c r="O142" s="24">
        <f t="shared" ca="1" si="149"/>
        <v>0.10011104207506034</v>
      </c>
      <c r="P142" s="26">
        <f t="shared" si="153"/>
        <v>7.5364099744544027E-2</v>
      </c>
      <c r="Q142" s="27">
        <f t="shared" si="154"/>
        <v>42010.830569999998</v>
      </c>
      <c r="R142" s="24">
        <f t="shared" si="192"/>
        <v>6.9277294485550875E-4</v>
      </c>
      <c r="S142" s="171">
        <v>1</v>
      </c>
      <c r="T142" s="24">
        <f t="shared" si="167"/>
        <v>6.9277294485550875E-4</v>
      </c>
      <c r="Y142" s="24">
        <f t="shared" si="141"/>
        <v>7.8297468948725094E-2</v>
      </c>
      <c r="Z142">
        <f t="shared" si="155"/>
        <v>10840</v>
      </c>
      <c r="AA142" s="24">
        <f t="shared" si="156"/>
        <v>9.8751310793379968E-2</v>
      </c>
      <c r="AB142" s="24">
        <f t="shared" si="185"/>
        <v>7.8297468948725094E-2</v>
      </c>
      <c r="AC142" s="24">
        <f t="shared" si="186"/>
        <v>2.6320580253017006E-2</v>
      </c>
      <c r="AD142" s="24">
        <f t="shared" si="187"/>
        <v>2.9333692041810661E-3</v>
      </c>
      <c r="AE142" s="24">
        <f t="shared" si="188"/>
        <v>8.6046548880378613E-6</v>
      </c>
      <c r="AF142">
        <f t="shared" si="189"/>
        <v>2.6320580253017006E-2</v>
      </c>
      <c r="AG142" s="171">
        <f t="shared" si="105"/>
        <v>8.6046548880378613E-6</v>
      </c>
      <c r="AH142">
        <f t="shared" si="157"/>
        <v>2.3387211048835944E-2</v>
      </c>
      <c r="AI142">
        <f t="shared" si="158"/>
        <v>1.2515264154089434</v>
      </c>
      <c r="AJ142">
        <f t="shared" si="159"/>
        <v>0.99973745275820269</v>
      </c>
      <c r="AK142">
        <f t="shared" si="160"/>
        <v>-0.1604654622380825</v>
      </c>
      <c r="AL142">
        <f t="shared" si="161"/>
        <v>-0.56786935099140712</v>
      </c>
      <c r="AM142">
        <f t="shared" si="162"/>
        <v>-0.29181919710454091</v>
      </c>
      <c r="AN142" s="24">
        <f t="shared" si="193"/>
        <v>24.710098214183912</v>
      </c>
      <c r="AO142" s="24">
        <f t="shared" si="193"/>
        <v>24.710135654616472</v>
      </c>
      <c r="AP142" s="24">
        <f t="shared" si="193"/>
        <v>24.710273245789775</v>
      </c>
      <c r="AQ142" s="24">
        <f t="shared" si="193"/>
        <v>24.710778811404328</v>
      </c>
      <c r="AR142" s="24">
        <f t="shared" si="193"/>
        <v>24.712635480331656</v>
      </c>
      <c r="AS142" s="24">
        <f t="shared" si="193"/>
        <v>24.71944089755511</v>
      </c>
      <c r="AT142" s="24">
        <f t="shared" si="193"/>
        <v>24.744215940793403</v>
      </c>
      <c r="AU142" s="24">
        <f t="shared" si="163"/>
        <v>24.832464303051498</v>
      </c>
      <c r="BN142" t="s">
        <v>95</v>
      </c>
    </row>
    <row r="143" spans="1:71">
      <c r="A143" s="193" t="s">
        <v>490</v>
      </c>
      <c r="B143" s="3" t="s">
        <v>146</v>
      </c>
      <c r="C143" s="22">
        <v>57033.175300000003</v>
      </c>
      <c r="D143" s="22">
        <v>1E-4</v>
      </c>
      <c r="E143" s="97">
        <f t="shared" si="152"/>
        <v>10850.772166488227</v>
      </c>
      <c r="F143" s="131">
        <f t="shared" si="174"/>
        <v>10850.5</v>
      </c>
      <c r="G143" s="24">
        <f t="shared" si="190"/>
        <v>9.970898850588128E-2</v>
      </c>
      <c r="H143" s="24"/>
      <c r="I143" s="24"/>
      <c r="J143" s="24"/>
      <c r="K143" s="24">
        <f t="shared" si="191"/>
        <v>9.970898850588128E-2</v>
      </c>
      <c r="L143" s="24"/>
      <c r="M143" s="24"/>
      <c r="N143" s="24"/>
      <c r="O143" s="24">
        <f t="shared" ca="1" si="149"/>
        <v>0.10011535912284875</v>
      </c>
      <c r="P143" s="26">
        <f t="shared" si="153"/>
        <v>7.5429434851432803E-2</v>
      </c>
      <c r="Q143" s="27">
        <f t="shared" si="154"/>
        <v>42014.675300000003</v>
      </c>
      <c r="R143" s="24">
        <f t="shared" si="192"/>
        <v>5.8949672565924234E-4</v>
      </c>
      <c r="S143" s="171">
        <v>1</v>
      </c>
      <c r="T143" s="24">
        <f t="shared" si="167"/>
        <v>5.8949672565924234E-4</v>
      </c>
      <c r="Y143" s="24">
        <f t="shared" si="141"/>
        <v>7.6332586460324939E-2</v>
      </c>
      <c r="Z143">
        <f t="shared" si="155"/>
        <v>10850.5</v>
      </c>
      <c r="AA143" s="24">
        <f t="shared" si="156"/>
        <v>9.8805836896989144E-2</v>
      </c>
      <c r="AB143" s="24">
        <f t="shared" si="185"/>
        <v>7.6332586460324939E-2</v>
      </c>
      <c r="AC143" s="24">
        <f t="shared" si="186"/>
        <v>2.4279553654448477E-2</v>
      </c>
      <c r="AD143" s="24">
        <f t="shared" si="187"/>
        <v>9.0315160889213597E-4</v>
      </c>
      <c r="AE143" s="24">
        <f t="shared" si="188"/>
        <v>8.1568282864445374E-7</v>
      </c>
      <c r="AF143">
        <f t="shared" si="189"/>
        <v>2.4279553654448477E-2</v>
      </c>
      <c r="AG143" s="171">
        <f t="shared" si="105"/>
        <v>8.1568282864445374E-7</v>
      </c>
      <c r="AH143">
        <f t="shared" si="157"/>
        <v>2.3376402045556337E-2</v>
      </c>
      <c r="AI143">
        <f t="shared" si="158"/>
        <v>1.2524536369348842</v>
      </c>
      <c r="AJ143">
        <f t="shared" si="159"/>
        <v>0.99985361595326716</v>
      </c>
      <c r="AK143">
        <f t="shared" si="160"/>
        <v>-0.15900271512808642</v>
      </c>
      <c r="AL143">
        <f t="shared" si="161"/>
        <v>-0.56206458552149507</v>
      </c>
      <c r="AM143">
        <f t="shared" si="162"/>
        <v>-0.28867230845970293</v>
      </c>
      <c r="AN143" s="24">
        <f t="shared" si="193"/>
        <v>24.71452347902143</v>
      </c>
      <c r="AO143" s="24">
        <f t="shared" si="193"/>
        <v>24.71456093829757</v>
      </c>
      <c r="AP143" s="24">
        <f t="shared" si="193"/>
        <v>24.714698326711769</v>
      </c>
      <c r="AQ143" s="24">
        <f t="shared" si="193"/>
        <v>24.715202150892146</v>
      </c>
      <c r="AR143" s="24">
        <f t="shared" si="193"/>
        <v>24.71704878877809</v>
      </c>
      <c r="AS143" s="24">
        <f t="shared" si="193"/>
        <v>24.723804381093306</v>
      </c>
      <c r="AT143" s="24">
        <f t="shared" si="193"/>
        <v>24.748354014919613</v>
      </c>
      <c r="AU143" s="24">
        <f t="shared" si="163"/>
        <v>24.835684230942622</v>
      </c>
    </row>
    <row r="144" spans="1:71">
      <c r="A144" s="193" t="s">
        <v>490</v>
      </c>
      <c r="B144" s="3" t="s">
        <v>83</v>
      </c>
      <c r="C144" s="22">
        <v>57034.092400000001</v>
      </c>
      <c r="D144" s="22">
        <v>1E-4</v>
      </c>
      <c r="E144" s="97">
        <f t="shared" si="152"/>
        <v>10853.275490311846</v>
      </c>
      <c r="F144" s="131">
        <f t="shared" si="174"/>
        <v>10853</v>
      </c>
      <c r="G144" s="24">
        <f t="shared" si="190"/>
        <v>0.1009266809996916</v>
      </c>
      <c r="H144" s="24"/>
      <c r="I144" s="24"/>
      <c r="J144" s="24"/>
      <c r="K144" s="24">
        <f t="shared" si="191"/>
        <v>0.1009266809996916</v>
      </c>
      <c r="L144" s="24"/>
      <c r="M144" s="24"/>
      <c r="N144" s="24"/>
      <c r="O144" s="24">
        <f t="shared" ca="1" si="149"/>
        <v>0.10011638699136979</v>
      </c>
      <c r="P144" s="26">
        <f t="shared" si="153"/>
        <v>7.5444994814691357E-2</v>
      </c>
      <c r="Q144" s="27">
        <f t="shared" si="154"/>
        <v>42015.592400000001</v>
      </c>
      <c r="R144" s="24">
        <f t="shared" si="192"/>
        <v>6.4931633083083217E-4</v>
      </c>
      <c r="S144" s="171">
        <v>1</v>
      </c>
      <c r="T144" s="24">
        <f t="shared" si="167"/>
        <v>6.4931633083083217E-4</v>
      </c>
      <c r="Y144" s="24">
        <f t="shared" si="141"/>
        <v>7.7552921220618812E-2</v>
      </c>
      <c r="Z144">
        <f t="shared" si="155"/>
        <v>10853</v>
      </c>
      <c r="AA144" s="24">
        <f t="shared" si="156"/>
        <v>9.8818754593764144E-2</v>
      </c>
      <c r="AB144" s="24">
        <f t="shared" si="185"/>
        <v>7.7552921220618812E-2</v>
      </c>
      <c r="AC144" s="24">
        <f t="shared" si="186"/>
        <v>2.5481686185000241E-2</v>
      </c>
      <c r="AD144" s="24">
        <f t="shared" si="187"/>
        <v>2.1079264059274544E-3</v>
      </c>
      <c r="AE144" s="24">
        <f t="shared" si="188"/>
        <v>4.4433537328062356E-6</v>
      </c>
      <c r="AF144">
        <f t="shared" si="189"/>
        <v>2.5481686185000241E-2</v>
      </c>
      <c r="AG144" s="171">
        <f t="shared" si="105"/>
        <v>4.4433537328062356E-6</v>
      </c>
      <c r="AH144">
        <f t="shared" si="157"/>
        <v>2.337375977907279E-2</v>
      </c>
      <c r="AI144">
        <f t="shared" si="158"/>
        <v>1.2526733519414122</v>
      </c>
      <c r="AJ144">
        <f t="shared" si="159"/>
        <v>0.99987632817847527</v>
      </c>
      <c r="AK144">
        <f t="shared" si="160"/>
        <v>-0.15865333100330734</v>
      </c>
      <c r="AL144">
        <f t="shared" si="161"/>
        <v>-0.56068123409994686</v>
      </c>
      <c r="AM144">
        <f t="shared" si="162"/>
        <v>-0.28792314369942235</v>
      </c>
      <c r="AN144" s="24">
        <f t="shared" si="193"/>
        <v>24.715577595109629</v>
      </c>
      <c r="AO144" s="24">
        <f t="shared" si="193"/>
        <v>24.715615057525696</v>
      </c>
      <c r="AP144" s="24">
        <f t="shared" si="193"/>
        <v>24.715752393212181</v>
      </c>
      <c r="AQ144" s="24">
        <f t="shared" si="193"/>
        <v>24.716255788807043</v>
      </c>
      <c r="AR144" s="24">
        <f t="shared" si="193"/>
        <v>24.71809999796254</v>
      </c>
      <c r="AS144" s="24">
        <f t="shared" si="193"/>
        <v>24.724843625875838</v>
      </c>
      <c r="AT144" s="24">
        <f t="shared" si="193"/>
        <v>24.749339404474362</v>
      </c>
      <c r="AU144" s="24">
        <f t="shared" si="163"/>
        <v>24.836450880440509</v>
      </c>
    </row>
    <row r="145" spans="1:48">
      <c r="A145" s="193" t="s">
        <v>490</v>
      </c>
      <c r="B145" s="3" t="s">
        <v>146</v>
      </c>
      <c r="C145" s="22">
        <v>57034.272900000004</v>
      </c>
      <c r="D145" s="22">
        <v>1E-4</v>
      </c>
      <c r="E145" s="97">
        <f t="shared" si="152"/>
        <v>10853.768184620176</v>
      </c>
      <c r="F145" s="131">
        <f t="shared" si="174"/>
        <v>10853.5</v>
      </c>
      <c r="G145" s="24">
        <f t="shared" si="190"/>
        <v>9.8250219503825065E-2</v>
      </c>
      <c r="H145" s="24"/>
      <c r="I145" s="24"/>
      <c r="J145" s="24"/>
      <c r="K145" s="24">
        <f t="shared" si="191"/>
        <v>9.8250219503825065E-2</v>
      </c>
      <c r="L145" s="24"/>
      <c r="M145" s="24"/>
      <c r="N145" s="24"/>
      <c r="O145" s="24">
        <f t="shared" ca="1" si="149"/>
        <v>0.10011659256507401</v>
      </c>
      <c r="P145" s="26">
        <f t="shared" si="153"/>
        <v>7.5448106991285901E-2</v>
      </c>
      <c r="Q145" s="27">
        <f t="shared" si="154"/>
        <v>42015.772900000004</v>
      </c>
      <c r="R145" s="24">
        <f t="shared" si="192"/>
        <v>5.1993633503449508E-4</v>
      </c>
      <c r="S145" s="171">
        <v>1</v>
      </c>
      <c r="T145" s="24">
        <f t="shared" si="167"/>
        <v>5.1993633503449508E-4</v>
      </c>
      <c r="Y145" s="24">
        <f t="shared" si="141"/>
        <v>7.4876991350697308E-2</v>
      </c>
      <c r="Z145">
        <f t="shared" si="155"/>
        <v>10853.5</v>
      </c>
      <c r="AA145" s="24">
        <f t="shared" si="156"/>
        <v>9.8821335144413658E-2</v>
      </c>
      <c r="AB145" s="24">
        <f t="shared" si="185"/>
        <v>7.4876991350697308E-2</v>
      </c>
      <c r="AC145" s="24">
        <f t="shared" si="186"/>
        <v>2.2802112512539163E-2</v>
      </c>
      <c r="AD145" s="24">
        <f t="shared" si="187"/>
        <v>-5.711156405885931E-4</v>
      </c>
      <c r="AE145" s="24">
        <f t="shared" si="188"/>
        <v>3.2617307492491905E-7</v>
      </c>
      <c r="AF145">
        <f t="shared" si="189"/>
        <v>2.2802112512539163E-2</v>
      </c>
      <c r="AG145" s="171">
        <f t="shared" si="105"/>
        <v>3.2617307492491905E-7</v>
      </c>
      <c r="AH145">
        <f t="shared" si="157"/>
        <v>2.3373228153127749E-2</v>
      </c>
      <c r="AI145">
        <f t="shared" si="158"/>
        <v>1.25271724615913</v>
      </c>
      <c r="AJ145">
        <f t="shared" si="159"/>
        <v>0.99988064191285431</v>
      </c>
      <c r="AK145">
        <f t="shared" si="160"/>
        <v>-0.15858340302030169</v>
      </c>
      <c r="AL145">
        <f t="shared" si="161"/>
        <v>-0.56040450563359945</v>
      </c>
      <c r="AM145">
        <f t="shared" si="162"/>
        <v>-0.28777331507570919</v>
      </c>
      <c r="AN145" s="24">
        <f t="shared" si="193"/>
        <v>24.715788440481255</v>
      </c>
      <c r="AO145" s="24">
        <f t="shared" si="193"/>
        <v>24.715825903462871</v>
      </c>
      <c r="AP145" s="24">
        <f t="shared" si="193"/>
        <v>24.715963228397822</v>
      </c>
      <c r="AQ145" s="24">
        <f t="shared" si="193"/>
        <v>24.716466537630893</v>
      </c>
      <c r="AR145" s="24">
        <f t="shared" si="193"/>
        <v>24.718310259178164</v>
      </c>
      <c r="AS145" s="24">
        <f t="shared" si="193"/>
        <v>24.725051489546463</v>
      </c>
      <c r="AT145" s="24">
        <f t="shared" si="193"/>
        <v>24.749536488533419</v>
      </c>
      <c r="AU145" s="24">
        <f t="shared" si="163"/>
        <v>24.836604210340088</v>
      </c>
    </row>
    <row r="146" spans="1:48">
      <c r="A146" s="193" t="s">
        <v>490</v>
      </c>
      <c r="B146" s="3" t="s">
        <v>83</v>
      </c>
      <c r="C146" s="22">
        <v>57035.191400000003</v>
      </c>
      <c r="D146" s="22">
        <v>1E-4</v>
      </c>
      <c r="E146" s="97">
        <f t="shared" si="152"/>
        <v>10856.275329895498</v>
      </c>
      <c r="F146" s="131">
        <f t="shared" si="174"/>
        <v>10856</v>
      </c>
      <c r="G146" s="24">
        <f t="shared" si="190"/>
        <v>0.10086791200592415</v>
      </c>
      <c r="H146" s="24"/>
      <c r="I146" s="24"/>
      <c r="J146" s="24"/>
      <c r="K146" s="24">
        <f t="shared" si="191"/>
        <v>0.10086791200592415</v>
      </c>
      <c r="L146" s="24"/>
      <c r="M146" s="24"/>
      <c r="N146" s="24"/>
      <c r="O146" s="24">
        <f t="shared" ca="1" si="149"/>
        <v>0.10011762043359505</v>
      </c>
      <c r="P146" s="26">
        <f t="shared" si="153"/>
        <v>7.5463668793972732E-2</v>
      </c>
      <c r="Q146" s="27">
        <f t="shared" si="154"/>
        <v>42016.691400000003</v>
      </c>
      <c r="R146" s="24">
        <f t="shared" si="192"/>
        <v>6.4537557317197994E-4</v>
      </c>
      <c r="S146" s="171">
        <v>1</v>
      </c>
      <c r="T146" s="24">
        <f t="shared" si="167"/>
        <v>6.4537557317197994E-4</v>
      </c>
      <c r="Y146" s="24">
        <f t="shared" si="141"/>
        <v>7.7497357850083257E-2</v>
      </c>
      <c r="Z146">
        <f t="shared" si="155"/>
        <v>10856</v>
      </c>
      <c r="AA146" s="24">
        <f t="shared" si="156"/>
        <v>9.883422294981363E-2</v>
      </c>
      <c r="AB146" s="24">
        <f t="shared" si="185"/>
        <v>7.7497357850083257E-2</v>
      </c>
      <c r="AC146" s="24">
        <f t="shared" si="186"/>
        <v>2.5404243211951422E-2</v>
      </c>
      <c r="AD146" s="24">
        <f t="shared" si="187"/>
        <v>2.0336890561105242E-3</v>
      </c>
      <c r="AE146" s="24">
        <f t="shared" si="188"/>
        <v>4.1358911769437148E-6</v>
      </c>
      <c r="AF146">
        <f t="shared" si="189"/>
        <v>2.5404243211951422E-2</v>
      </c>
      <c r="AG146" s="171">
        <f t="shared" si="105"/>
        <v>4.1358911769437148E-6</v>
      </c>
      <c r="AH146">
        <f t="shared" si="157"/>
        <v>2.3370554155840897E-2</v>
      </c>
      <c r="AI146">
        <f t="shared" si="158"/>
        <v>1.2529364728643775</v>
      </c>
      <c r="AJ146">
        <f t="shared" si="159"/>
        <v>0.99990106612279539</v>
      </c>
      <c r="AK146">
        <f t="shared" si="160"/>
        <v>-0.1582335075598143</v>
      </c>
      <c r="AL146">
        <f t="shared" si="161"/>
        <v>-0.55902057275036976</v>
      </c>
      <c r="AM146">
        <f t="shared" si="162"/>
        <v>-0.28702419353703512</v>
      </c>
      <c r="AN146" s="24">
        <f t="shared" si="193"/>
        <v>24.716842777958252</v>
      </c>
      <c r="AO146" s="24">
        <f t="shared" si="193"/>
        <v>24.716880243454831</v>
      </c>
      <c r="AP146" s="24">
        <f t="shared" si="193"/>
        <v>24.717017513601085</v>
      </c>
      <c r="AQ146" s="24">
        <f t="shared" si="193"/>
        <v>24.71752038780091</v>
      </c>
      <c r="AR146" s="24">
        <f t="shared" si="193"/>
        <v>24.719361662000335</v>
      </c>
      <c r="AS146" s="24">
        <f t="shared" si="193"/>
        <v>24.726090881345417</v>
      </c>
      <c r="AT146" s="24">
        <f t="shared" si="193"/>
        <v>24.750521939512609</v>
      </c>
      <c r="AU146" s="24">
        <f t="shared" si="163"/>
        <v>24.837370859837971</v>
      </c>
    </row>
    <row r="147" spans="1:48">
      <c r="A147" s="193" t="s">
        <v>490</v>
      </c>
      <c r="B147" s="3" t="s">
        <v>146</v>
      </c>
      <c r="C147" s="22">
        <v>57036.105300000003</v>
      </c>
      <c r="D147" s="22">
        <v>1E-4</v>
      </c>
      <c r="E147" s="97">
        <f t="shared" si="152"/>
        <v>10858.769918972381</v>
      </c>
      <c r="F147" s="131">
        <f t="shared" si="174"/>
        <v>10858.5</v>
      </c>
      <c r="G147" s="24">
        <f t="shared" si="190"/>
        <v>9.8885604507813696E-2</v>
      </c>
      <c r="H147" s="24"/>
      <c r="I147" s="24"/>
      <c r="J147" s="24"/>
      <c r="K147" s="24">
        <f t="shared" si="191"/>
        <v>9.8885604507813696E-2</v>
      </c>
      <c r="L147" s="24"/>
      <c r="M147" s="24"/>
      <c r="N147" s="24"/>
      <c r="O147" s="24">
        <f t="shared" ref="O147:O163" ca="1" si="194">+C$11+C$12*F147</f>
        <v>0.1001186483021161</v>
      </c>
      <c r="P147" s="26">
        <f t="shared" si="153"/>
        <v>7.5479232129516433E-2</v>
      </c>
      <c r="Q147" s="27">
        <f t="shared" si="154"/>
        <v>42017.605300000003</v>
      </c>
      <c r="R147" s="24">
        <f t="shared" si="192"/>
        <v>5.4785826791151711E-4</v>
      </c>
      <c r="S147" s="171">
        <v>1</v>
      </c>
      <c r="T147" s="24">
        <f t="shared" si="167"/>
        <v>5.4785826791151711E-4</v>
      </c>
      <c r="Y147" s="24">
        <f t="shared" si="141"/>
        <v>7.5517750802357259E-2</v>
      </c>
      <c r="Z147">
        <f t="shared" si="155"/>
        <v>10858.5</v>
      </c>
      <c r="AA147" s="24">
        <f t="shared" si="156"/>
        <v>9.884708583497287E-2</v>
      </c>
      <c r="AB147" s="24">
        <f t="shared" si="185"/>
        <v>7.5517750802357259E-2</v>
      </c>
      <c r="AC147" s="24">
        <f t="shared" si="186"/>
        <v>2.3406372378297263E-2</v>
      </c>
      <c r="AD147" s="24">
        <f t="shared" si="187"/>
        <v>3.8518672840825996E-5</v>
      </c>
      <c r="AE147" s="24">
        <f t="shared" si="188"/>
        <v>1.4836881574185862E-9</v>
      </c>
      <c r="AF147">
        <f t="shared" si="189"/>
        <v>2.3406372378297263E-2</v>
      </c>
      <c r="AG147" s="171">
        <f t="shared" si="105"/>
        <v>1.4836881574185862E-9</v>
      </c>
      <c r="AH147">
        <f t="shared" si="157"/>
        <v>2.3367853705456434E-2</v>
      </c>
      <c r="AI147">
        <f t="shared" si="158"/>
        <v>1.253155291488723</v>
      </c>
      <c r="AJ147">
        <f t="shared" si="159"/>
        <v>0.99991958138606196</v>
      </c>
      <c r="AK147">
        <f t="shared" si="160"/>
        <v>-0.1578831866001362</v>
      </c>
      <c r="AL147">
        <f t="shared" si="161"/>
        <v>-0.55763615621407803</v>
      </c>
      <c r="AM147">
        <f t="shared" si="162"/>
        <v>-0.28627510786197585</v>
      </c>
      <c r="AN147" s="24">
        <f t="shared" si="193"/>
        <v>24.717897299547769</v>
      </c>
      <c r="AO147" s="24">
        <f t="shared" si="193"/>
        <v>24.717934767037061</v>
      </c>
      <c r="AP147" s="24">
        <f t="shared" si="193"/>
        <v>24.718071980674516</v>
      </c>
      <c r="AQ147" s="24">
        <f t="shared" si="193"/>
        <v>24.718574414465877</v>
      </c>
      <c r="AR147" s="24">
        <f t="shared" si="193"/>
        <v>24.720413225813044</v>
      </c>
      <c r="AS147" s="24">
        <f t="shared" si="193"/>
        <v>24.727130395346094</v>
      </c>
      <c r="AT147" s="24">
        <f t="shared" si="193"/>
        <v>24.751507441537377</v>
      </c>
      <c r="AU147" s="24">
        <f t="shared" si="163"/>
        <v>24.838137509335859</v>
      </c>
    </row>
    <row r="148" spans="1:48">
      <c r="A148" s="193" t="s">
        <v>490</v>
      </c>
      <c r="B148" s="3" t="s">
        <v>83</v>
      </c>
      <c r="C148" s="22">
        <v>57036.290399999998</v>
      </c>
      <c r="D148" s="22">
        <v>2.0000000000000001E-4</v>
      </c>
      <c r="E148" s="97">
        <f t="shared" si="152"/>
        <v>10859.27516947913</v>
      </c>
      <c r="F148" s="131">
        <f t="shared" si="174"/>
        <v>10859</v>
      </c>
      <c r="G148" s="24">
        <f t="shared" si="190"/>
        <v>0.10080914299760479</v>
      </c>
      <c r="H148" s="24"/>
      <c r="I148" s="24"/>
      <c r="J148" s="24"/>
      <c r="K148" s="24">
        <f t="shared" si="191"/>
        <v>0.10080914299760479</v>
      </c>
      <c r="L148" s="24"/>
      <c r="M148" s="24"/>
      <c r="N148" s="24"/>
      <c r="O148" s="24">
        <f t="shared" ca="1" si="194"/>
        <v>0.10011885387582031</v>
      </c>
      <c r="P148" s="26">
        <f t="shared" si="153"/>
        <v>7.5482344980567995E-2</v>
      </c>
      <c r="Q148" s="27">
        <f t="shared" si="154"/>
        <v>42017.790399999998</v>
      </c>
      <c r="R148" s="24">
        <f t="shared" si="192"/>
        <v>6.4144669779577922E-4</v>
      </c>
      <c r="S148" s="171">
        <v>1</v>
      </c>
      <c r="T148" s="24">
        <f t="shared" si="167"/>
        <v>6.4144669779577922E-4</v>
      </c>
      <c r="Y148" s="24">
        <f t="shared" si="141"/>
        <v>7.7441832557452878E-2</v>
      </c>
      <c r="Z148">
        <f t="shared" si="155"/>
        <v>10859</v>
      </c>
      <c r="AA148" s="24">
        <f t="shared" si="156"/>
        <v>9.8849655420719912E-2</v>
      </c>
      <c r="AB148" s="24">
        <f t="shared" si="185"/>
        <v>7.7441832557452878E-2</v>
      </c>
      <c r="AC148" s="24">
        <f t="shared" si="186"/>
        <v>2.53267980170368E-2</v>
      </c>
      <c r="AD148" s="24">
        <f t="shared" si="187"/>
        <v>1.959487576884883E-3</v>
      </c>
      <c r="AE148" s="24">
        <f t="shared" si="188"/>
        <v>3.8395915639661898E-6</v>
      </c>
      <c r="AF148">
        <f t="shared" si="189"/>
        <v>2.53267980170368E-2</v>
      </c>
      <c r="AG148" s="171">
        <f t="shared" si="105"/>
        <v>3.8395915639661898E-6</v>
      </c>
      <c r="AH148">
        <f t="shared" si="157"/>
        <v>2.3367310440151917E-2</v>
      </c>
      <c r="AI148">
        <f t="shared" si="158"/>
        <v>1.2531990061508742</v>
      </c>
      <c r="AJ148">
        <f t="shared" si="159"/>
        <v>0.99992305518429381</v>
      </c>
      <c r="AK148">
        <f t="shared" si="160"/>
        <v>-0.1578130713976614</v>
      </c>
      <c r="AL148">
        <f t="shared" si="161"/>
        <v>-0.55735921494053287</v>
      </c>
      <c r="AM148">
        <f t="shared" si="162"/>
        <v>-0.28612529501827133</v>
      </c>
      <c r="AN148" s="24">
        <f t="shared" si="193"/>
        <v>24.718108225928855</v>
      </c>
      <c r="AO148" s="24">
        <f t="shared" si="193"/>
        <v>24.718145693753911</v>
      </c>
      <c r="AP148" s="24">
        <f t="shared" si="193"/>
        <v>24.718282895882986</v>
      </c>
      <c r="AQ148" s="24">
        <f t="shared" si="193"/>
        <v>24.718785240947465</v>
      </c>
      <c r="AR148" s="24">
        <f t="shared" si="193"/>
        <v>24.720623557864467</v>
      </c>
      <c r="AS148" s="24">
        <f t="shared" si="193"/>
        <v>24.727338312785463</v>
      </c>
      <c r="AT148" s="24">
        <f t="shared" si="193"/>
        <v>24.751704548056484</v>
      </c>
      <c r="AU148" s="24">
        <f t="shared" si="163"/>
        <v>24.838290839235437</v>
      </c>
    </row>
    <row r="149" spans="1:48">
      <c r="A149" s="193" t="s">
        <v>490</v>
      </c>
      <c r="B149" s="3" t="s">
        <v>146</v>
      </c>
      <c r="C149" s="22">
        <v>57040.135999999999</v>
      </c>
      <c r="D149" s="22">
        <v>1E-4</v>
      </c>
      <c r="E149" s="97">
        <f t="shared" ref="E149:E163" si="195">+(C149-C$7)/C$8</f>
        <v>10869.772151374375</v>
      </c>
      <c r="F149" s="131">
        <f t="shared" si="174"/>
        <v>10869.5</v>
      </c>
      <c r="G149" s="24">
        <f t="shared" si="190"/>
        <v>9.9703451502136886E-2</v>
      </c>
      <c r="H149" s="24"/>
      <c r="I149" s="24"/>
      <c r="J149" s="24"/>
      <c r="K149" s="24">
        <f t="shared" si="191"/>
        <v>9.9703451502136886E-2</v>
      </c>
      <c r="L149" s="24"/>
      <c r="M149" s="24"/>
      <c r="N149" s="24"/>
      <c r="O149" s="24">
        <f t="shared" ca="1" si="194"/>
        <v>0.10012317092360873</v>
      </c>
      <c r="P149" s="26">
        <f t="shared" ref="P149:P163" si="196">+D$11+D$12*F149+D$13*F149^2</f>
        <v>7.5547729016248566E-2</v>
      </c>
      <c r="Q149" s="27">
        <f t="shared" ref="Q149:Q163" si="197">+C149-15018.5</f>
        <v>42021.635999999999</v>
      </c>
      <c r="R149" s="24">
        <f t="shared" si="192"/>
        <v>5.8349892881525063E-4</v>
      </c>
      <c r="S149" s="171">
        <v>1</v>
      </c>
      <c r="T149" s="24">
        <f t="shared" si="167"/>
        <v>5.8349892881525063E-4</v>
      </c>
      <c r="Y149" s="24">
        <f t="shared" si="141"/>
        <v>7.6347794285913526E-2</v>
      </c>
      <c r="Z149">
        <f t="shared" ref="Z149:Z163" si="198">F149</f>
        <v>10869.5</v>
      </c>
      <c r="AA149" s="24">
        <f t="shared" ref="AA149:AA163" si="199">AB$3+AB$4*Z149+AB$5*Z149^2+AH149</f>
        <v>9.8903386232471927E-2</v>
      </c>
      <c r="AB149" s="24">
        <f t="shared" si="185"/>
        <v>7.6347794285913526E-2</v>
      </c>
      <c r="AC149" s="24">
        <f t="shared" si="186"/>
        <v>2.415572248588832E-2</v>
      </c>
      <c r="AD149" s="24">
        <f t="shared" si="187"/>
        <v>8.0006526966495961E-4</v>
      </c>
      <c r="AE149" s="24">
        <f t="shared" si="188"/>
        <v>6.4010443572406453E-7</v>
      </c>
      <c r="AF149">
        <f t="shared" si="189"/>
        <v>2.415572248588832E-2</v>
      </c>
      <c r="AG149" s="171">
        <f t="shared" si="105"/>
        <v>6.4010443572406453E-7</v>
      </c>
      <c r="AH149">
        <f t="shared" ref="AH149:AH163" si="200">$AB$6*($AB$11/AI149*AJ149+$AB$12)</f>
        <v>2.3355657216223364E-2</v>
      </c>
      <c r="AI149">
        <f t="shared" ref="AI149:AI163" si="201">1+$AB$7*COS(AL149)</f>
        <v>1.254113218663488</v>
      </c>
      <c r="AJ149">
        <f t="shared" ref="AJ149:AJ163" si="202">SIN(AL149+RADIANS($AB$9))</f>
        <v>0.99997831837934426</v>
      </c>
      <c r="AK149">
        <f t="shared" ref="AK149:AK163" si="203">$AB$7*SIN(AL149)</f>
        <v>-0.1563367337519754</v>
      </c>
      <c r="AL149">
        <f t="shared" ref="AL149:AL163" si="204">2*ATAN(AM149)</f>
        <v>-0.55153899849037502</v>
      </c>
      <c r="AM149">
        <f t="shared" ref="AM149:AM163" si="205">SQRT((1+$AB$7)/(1-$AB$7))*TAN(AN149/2)</f>
        <v>-0.28297955341044351</v>
      </c>
      <c r="AN149" s="24">
        <f t="shared" si="193"/>
        <v>24.722539373042515</v>
      </c>
      <c r="AO149" s="24">
        <f t="shared" si="193"/>
        <v>24.722576843062967</v>
      </c>
      <c r="AP149" s="24">
        <f t="shared" si="193"/>
        <v>24.722713787568296</v>
      </c>
      <c r="AQ149" s="24">
        <f t="shared" si="193"/>
        <v>24.723214219660427</v>
      </c>
      <c r="AR149" s="24">
        <f t="shared" si="193"/>
        <v>24.725042010506868</v>
      </c>
      <c r="AS149" s="24">
        <f t="shared" si="193"/>
        <v>24.731705701505675</v>
      </c>
      <c r="AT149" s="24">
        <f t="shared" si="193"/>
        <v>24.755844253607155</v>
      </c>
      <c r="AU149" s="24">
        <f t="shared" ref="AU149:AU163" si="206">RADIANS($AB$9)+$AB$18*(F149-AB$15)</f>
        <v>24.841510767126561</v>
      </c>
    </row>
    <row r="150" spans="1:48">
      <c r="A150" s="193" t="s">
        <v>490</v>
      </c>
      <c r="B150" s="3" t="s">
        <v>146</v>
      </c>
      <c r="C150" s="22">
        <v>57041.233999999997</v>
      </c>
      <c r="D150" s="22">
        <v>1E-4</v>
      </c>
      <c r="E150" s="97">
        <f t="shared" si="195"/>
        <v>10872.769261349658</v>
      </c>
      <c r="F150" s="131">
        <f t="shared" si="174"/>
        <v>10872.5</v>
      </c>
      <c r="G150" s="24">
        <f t="shared" si="190"/>
        <v>9.8644682497251779E-2</v>
      </c>
      <c r="H150" s="24"/>
      <c r="I150" s="24"/>
      <c r="J150" s="24"/>
      <c r="K150" s="24">
        <f t="shared" si="191"/>
        <v>9.8644682497251779E-2</v>
      </c>
      <c r="L150" s="24"/>
      <c r="M150" s="24"/>
      <c r="N150" s="24"/>
      <c r="O150" s="24">
        <f t="shared" ca="1" si="194"/>
        <v>0.10012440436583397</v>
      </c>
      <c r="P150" s="26">
        <f t="shared" si="196"/>
        <v>7.556641513575646E-2</v>
      </c>
      <c r="Q150" s="27">
        <f t="shared" si="197"/>
        <v>42022.733999999997</v>
      </c>
      <c r="R150" s="24">
        <f t="shared" si="192"/>
        <v>5.3260642440866016E-4</v>
      </c>
      <c r="S150" s="171">
        <v>1</v>
      </c>
      <c r="T150" s="24">
        <f t="shared" si="167"/>
        <v>5.3260642440866016E-4</v>
      </c>
      <c r="Y150" s="24">
        <f t="shared" si="141"/>
        <v>7.5292440618354689E-2</v>
      </c>
      <c r="Z150">
        <f t="shared" si="198"/>
        <v>10872.5</v>
      </c>
      <c r="AA150" s="24">
        <f t="shared" si="199"/>
        <v>9.8918657014653549E-2</v>
      </c>
      <c r="AB150" s="24">
        <f t="shared" si="185"/>
        <v>7.5292440618354689E-2</v>
      </c>
      <c r="AC150" s="24">
        <f t="shared" si="186"/>
        <v>2.3078267361495319E-2</v>
      </c>
      <c r="AD150" s="24">
        <f t="shared" si="187"/>
        <v>-2.7397451740177048E-4</v>
      </c>
      <c r="AE150" s="24">
        <f t="shared" si="188"/>
        <v>7.5062036185533037E-8</v>
      </c>
      <c r="AF150">
        <f t="shared" si="189"/>
        <v>2.3078267361495319E-2</v>
      </c>
      <c r="AG150" s="171">
        <f t="shared" ref="AG150:AG163" si="207">+(G150-AA150)^2</f>
        <v>7.5062036185533037E-8</v>
      </c>
      <c r="AH150">
        <f t="shared" si="200"/>
        <v>2.3352241878897097E-2</v>
      </c>
      <c r="AI150">
        <f t="shared" si="201"/>
        <v>1.2543730850060182</v>
      </c>
      <c r="AJ150">
        <f t="shared" si="202"/>
        <v>0.99998789379940656</v>
      </c>
      <c r="AK150">
        <f t="shared" si="203"/>
        <v>-0.15591355247147315</v>
      </c>
      <c r="AL150">
        <f t="shared" si="204"/>
        <v>-0.54987452422726402</v>
      </c>
      <c r="AM150">
        <f t="shared" si="205"/>
        <v>-0.28208088430477019</v>
      </c>
      <c r="AN150" s="24">
        <f t="shared" si="193"/>
        <v>24.723806006662016</v>
      </c>
      <c r="AO150" s="24">
        <f t="shared" si="193"/>
        <v>24.723843475599505</v>
      </c>
      <c r="AP150" s="24">
        <f t="shared" si="193"/>
        <v>24.723980340892421</v>
      </c>
      <c r="AQ150" s="24">
        <f t="shared" si="193"/>
        <v>24.724480208981596</v>
      </c>
      <c r="AR150" s="24">
        <f t="shared" si="193"/>
        <v>24.72630494228369</v>
      </c>
      <c r="AS150" s="24">
        <f t="shared" si="193"/>
        <v>24.732953918734456</v>
      </c>
      <c r="AT150" s="24">
        <f t="shared" si="193"/>
        <v>24.757027190174757</v>
      </c>
      <c r="AU150" s="24">
        <f t="shared" si="206"/>
        <v>24.842430746524023</v>
      </c>
    </row>
    <row r="151" spans="1:48">
      <c r="A151" s="193" t="s">
        <v>490</v>
      </c>
      <c r="B151" s="3" t="s">
        <v>83</v>
      </c>
      <c r="C151" s="22">
        <v>57061.2022</v>
      </c>
      <c r="D151" s="22">
        <v>1E-4</v>
      </c>
      <c r="E151" s="97">
        <f t="shared" si="195"/>
        <v>10927.274626931259</v>
      </c>
      <c r="F151" s="131">
        <f t="shared" si="174"/>
        <v>10927</v>
      </c>
      <c r="G151" s="24">
        <f t="shared" si="190"/>
        <v>0.10061037899868097</v>
      </c>
      <c r="H151" s="24"/>
      <c r="I151" s="24"/>
      <c r="J151" s="24"/>
      <c r="K151" s="24">
        <f t="shared" si="191"/>
        <v>0.10061037899868097</v>
      </c>
      <c r="L151" s="24"/>
      <c r="M151" s="24"/>
      <c r="N151" s="24"/>
      <c r="O151" s="24">
        <f t="shared" ca="1" si="194"/>
        <v>0.10014681189959285</v>
      </c>
      <c r="P151" s="26">
        <f t="shared" si="196"/>
        <v>7.5906263927371292E-2</v>
      </c>
      <c r="Q151" s="27">
        <f t="shared" si="197"/>
        <v>42042.7022</v>
      </c>
      <c r="R151" s="24">
        <f t="shared" si="192"/>
        <v>6.1029330145651007E-4</v>
      </c>
      <c r="S151" s="171">
        <v>1</v>
      </c>
      <c r="T151" s="24">
        <f t="shared" si="167"/>
        <v>6.1029330145651007E-4</v>
      </c>
      <c r="Y151" s="24">
        <f t="shared" si="141"/>
        <v>7.7326845359111093E-2</v>
      </c>
      <c r="Z151">
        <f t="shared" si="198"/>
        <v>10927</v>
      </c>
      <c r="AA151" s="24">
        <f t="shared" si="199"/>
        <v>9.9189797566941171E-2</v>
      </c>
      <c r="AB151" s="24">
        <f t="shared" si="185"/>
        <v>7.7326845359111093E-2</v>
      </c>
      <c r="AC151" s="24">
        <f t="shared" si="186"/>
        <v>2.4704115071309679E-2</v>
      </c>
      <c r="AD151" s="24">
        <f t="shared" si="187"/>
        <v>1.4205814317398008E-3</v>
      </c>
      <c r="AE151" s="24">
        <f t="shared" si="188"/>
        <v>2.0180516042039024E-6</v>
      </c>
      <c r="AF151">
        <f t="shared" si="189"/>
        <v>2.4704115071309679E-2</v>
      </c>
      <c r="AG151" s="171">
        <f t="shared" si="207"/>
        <v>2.0180516042039024E-6</v>
      </c>
      <c r="AH151">
        <f t="shared" si="200"/>
        <v>2.3283533639569875E-2</v>
      </c>
      <c r="AI151">
        <f t="shared" si="201"/>
        <v>1.2589881323032874</v>
      </c>
      <c r="AJ151">
        <f t="shared" si="202"/>
        <v>0.99967652874658885</v>
      </c>
      <c r="AK151">
        <f t="shared" si="203"/>
        <v>-0.14812106381540965</v>
      </c>
      <c r="AL151">
        <f t="shared" si="204"/>
        <v>-0.51951815923442468</v>
      </c>
      <c r="AM151">
        <f t="shared" si="205"/>
        <v>-0.2657635885469975</v>
      </c>
      <c r="AN151" s="24">
        <f t="shared" ref="AN151:AT160" si="208">$AU151+$AB$7*SIN(AO151)</f>
        <v>24.746861488972314</v>
      </c>
      <c r="AO151" s="24">
        <f t="shared" si="208"/>
        <v>24.746898803219384</v>
      </c>
      <c r="AP151" s="24">
        <f t="shared" si="208"/>
        <v>24.747033791184165</v>
      </c>
      <c r="AQ151" s="24">
        <f t="shared" si="208"/>
        <v>24.747522061677603</v>
      </c>
      <c r="AR151" s="24">
        <f t="shared" si="208"/>
        <v>24.749287399064158</v>
      </c>
      <c r="AS151" s="24">
        <f t="shared" si="208"/>
        <v>24.755659536570644</v>
      </c>
      <c r="AT151" s="24">
        <f t="shared" si="208"/>
        <v>24.778529566618069</v>
      </c>
      <c r="AU151" s="24">
        <f t="shared" si="206"/>
        <v>24.859143705577949</v>
      </c>
    </row>
    <row r="152" spans="1:48">
      <c r="A152" s="193" t="s">
        <v>490</v>
      </c>
      <c r="B152" s="3" t="s">
        <v>146</v>
      </c>
      <c r="C152" s="22">
        <v>57062.116999999998</v>
      </c>
      <c r="D152" s="22">
        <v>1E-4</v>
      </c>
      <c r="E152" s="97">
        <f t="shared" si="195"/>
        <v>10929.771672655659</v>
      </c>
      <c r="F152" s="131">
        <f t="shared" si="174"/>
        <v>10929.5</v>
      </c>
      <c r="G152" s="24">
        <f t="shared" si="190"/>
        <v>9.9528071499662474E-2</v>
      </c>
      <c r="H152" s="24"/>
      <c r="I152" s="24"/>
      <c r="J152" s="24"/>
      <c r="K152" s="24">
        <f t="shared" si="191"/>
        <v>9.9528071499662474E-2</v>
      </c>
      <c r="L152" s="24"/>
      <c r="M152" s="24"/>
      <c r="N152" s="24"/>
      <c r="O152" s="24">
        <f t="shared" ca="1" si="194"/>
        <v>0.10014783976811389</v>
      </c>
      <c r="P152" s="26">
        <f t="shared" si="196"/>
        <v>7.5921870796050561E-2</v>
      </c>
      <c r="Q152" s="27">
        <f t="shared" si="197"/>
        <v>42043.616999999998</v>
      </c>
      <c r="R152" s="24">
        <f t="shared" si="192"/>
        <v>5.5725271165920753E-4</v>
      </c>
      <c r="S152" s="171">
        <v>1</v>
      </c>
      <c r="T152" s="24">
        <f t="shared" ref="T152:T163" si="209">+S152*R152</f>
        <v>5.5725271165920753E-4</v>
      </c>
      <c r="Y152" s="24">
        <f t="shared" si="141"/>
        <v>7.6247993377768497E-2</v>
      </c>
      <c r="Z152">
        <f t="shared" si="198"/>
        <v>10929.5</v>
      </c>
      <c r="AA152" s="24">
        <f t="shared" si="199"/>
        <v>9.9201948917944538E-2</v>
      </c>
      <c r="AB152" s="24">
        <f t="shared" si="185"/>
        <v>7.6247993377768497E-2</v>
      </c>
      <c r="AC152" s="24">
        <f t="shared" si="186"/>
        <v>2.3606200703611913E-2</v>
      </c>
      <c r="AD152" s="24">
        <f t="shared" si="187"/>
        <v>3.2612258171793584E-4</v>
      </c>
      <c r="AE152" s="24">
        <f t="shared" si="188"/>
        <v>1.0635593830637174E-7</v>
      </c>
      <c r="AF152">
        <f t="shared" si="189"/>
        <v>2.3606200703611913E-2</v>
      </c>
      <c r="AG152" s="171">
        <f t="shared" si="207"/>
        <v>1.0635593830637174E-7</v>
      </c>
      <c r="AH152">
        <f t="shared" si="200"/>
        <v>2.3280078121893977E-2</v>
      </c>
      <c r="AI152">
        <f t="shared" si="201"/>
        <v>1.259194922761663</v>
      </c>
      <c r="AJ152">
        <f t="shared" si="202"/>
        <v>0.99964000190955749</v>
      </c>
      <c r="AK152">
        <f t="shared" si="203"/>
        <v>-0.14775890576993794</v>
      </c>
      <c r="AL152">
        <f t="shared" si="204"/>
        <v>-0.51812035981599469</v>
      </c>
      <c r="AM152">
        <f t="shared" si="205"/>
        <v>-0.26501546418851174</v>
      </c>
      <c r="AN152" s="24">
        <f t="shared" si="208"/>
        <v>24.747921092082361</v>
      </c>
      <c r="AO152" s="24">
        <f t="shared" si="208"/>
        <v>24.747958392993812</v>
      </c>
      <c r="AP152" s="24">
        <f t="shared" si="208"/>
        <v>24.74809327475127</v>
      </c>
      <c r="AQ152" s="24">
        <f t="shared" si="208"/>
        <v>24.748580951758953</v>
      </c>
      <c r="AR152" s="24">
        <f t="shared" si="208"/>
        <v>24.750343390625222</v>
      </c>
      <c r="AS152" s="24">
        <f t="shared" si="208"/>
        <v>24.756702401647072</v>
      </c>
      <c r="AT152" s="24">
        <f t="shared" si="208"/>
        <v>24.779516464524189</v>
      </c>
      <c r="AU152" s="24">
        <f t="shared" si="206"/>
        <v>24.859910355075836</v>
      </c>
    </row>
    <row r="153" spans="1:48">
      <c r="A153" s="189" t="s">
        <v>2</v>
      </c>
      <c r="B153" s="190" t="s">
        <v>83</v>
      </c>
      <c r="C153" s="191">
        <v>57384.326300000001</v>
      </c>
      <c r="D153" s="191" t="s">
        <v>4</v>
      </c>
      <c r="E153" s="97">
        <f t="shared" si="195"/>
        <v>11809.276870434585</v>
      </c>
      <c r="F153" s="131">
        <f t="shared" si="174"/>
        <v>11809</v>
      </c>
      <c r="G153" s="24">
        <f t="shared" si="190"/>
        <v>0.10143229299865197</v>
      </c>
      <c r="H153" s="24"/>
      <c r="I153" s="24"/>
      <c r="J153" s="24"/>
      <c r="K153" s="24">
        <f t="shared" si="191"/>
        <v>0.10143229299865197</v>
      </c>
      <c r="L153" s="24"/>
      <c r="M153" s="24"/>
      <c r="N153" s="24"/>
      <c r="O153" s="24">
        <f t="shared" ca="1" si="194"/>
        <v>0.100509443913819</v>
      </c>
      <c r="P153" s="26">
        <f t="shared" si="196"/>
        <v>8.1507492494273415E-2</v>
      </c>
      <c r="Q153" s="27">
        <f t="shared" si="197"/>
        <v>42365.826300000001</v>
      </c>
      <c r="R153" s="24">
        <f t="shared" si="192"/>
        <v>3.9699767513928411E-4</v>
      </c>
      <c r="S153" s="171">
        <v>1</v>
      </c>
      <c r="T153" s="24">
        <f t="shared" si="209"/>
        <v>3.9699767513928411E-4</v>
      </c>
      <c r="Y153" s="24">
        <f t="shared" si="141"/>
        <v>8.1031412896641508E-2</v>
      </c>
      <c r="Z153">
        <f t="shared" si="198"/>
        <v>11809</v>
      </c>
      <c r="AA153" s="24">
        <f t="shared" si="199"/>
        <v>0.10190837259628388</v>
      </c>
      <c r="AB153" s="24">
        <f t="shared" si="185"/>
        <v>8.1031412896641508E-2</v>
      </c>
      <c r="AC153" s="24">
        <f t="shared" si="186"/>
        <v>1.9924800504378559E-2</v>
      </c>
      <c r="AD153" s="24">
        <f t="shared" si="187"/>
        <v>-4.7607959763190655E-4</v>
      </c>
      <c r="AE153" s="24">
        <f t="shared" si="188"/>
        <v>2.2665178328135805E-7</v>
      </c>
      <c r="AF153">
        <f t="shared" si="189"/>
        <v>1.9924800504378559E-2</v>
      </c>
      <c r="AG153" s="171">
        <f t="shared" si="207"/>
        <v>2.2665178328135805E-7</v>
      </c>
      <c r="AH153">
        <f t="shared" si="200"/>
        <v>2.0400880102010473E-2</v>
      </c>
      <c r="AI153">
        <f t="shared" si="201"/>
        <v>1.2983478477866766</v>
      </c>
      <c r="AJ153">
        <f t="shared" si="202"/>
        <v>0.85827447747373831</v>
      </c>
      <c r="AK153">
        <f t="shared" si="203"/>
        <v>-1.8066379858416013E-3</v>
      </c>
      <c r="AL153">
        <f t="shared" si="204"/>
        <v>-6.0554011611835632E-3</v>
      </c>
      <c r="AM153">
        <f t="shared" si="205"/>
        <v>-3.0277098322399822E-3</v>
      </c>
      <c r="AN153" s="24">
        <f t="shared" si="208"/>
        <v>25.12828972929308</v>
      </c>
      <c r="AO153" s="24">
        <f t="shared" si="208"/>
        <v>25.128290386564014</v>
      </c>
      <c r="AP153" s="24">
        <f t="shared" si="208"/>
        <v>25.128292589581047</v>
      </c>
      <c r="AQ153" s="24">
        <f t="shared" si="208"/>
        <v>25.128299973574006</v>
      </c>
      <c r="AR153" s="24">
        <f t="shared" si="208"/>
        <v>25.128324722973254</v>
      </c>
      <c r="AS153" s="24">
        <f t="shared" si="208"/>
        <v>25.128407677090554</v>
      </c>
      <c r="AT153" s="24">
        <f t="shared" si="208"/>
        <v>25.128685719406104</v>
      </c>
      <c r="AU153" s="24">
        <f t="shared" si="206"/>
        <v>25.129617648432305</v>
      </c>
    </row>
    <row r="154" spans="1:48">
      <c r="A154" s="189" t="s">
        <v>2</v>
      </c>
      <c r="B154" s="190" t="s">
        <v>83</v>
      </c>
      <c r="C154" s="191">
        <v>57384.509400000003</v>
      </c>
      <c r="D154" s="191" t="s">
        <v>3</v>
      </c>
      <c r="E154" s="97">
        <f t="shared" si="195"/>
        <v>11809.776661724642</v>
      </c>
      <c r="F154" s="131">
        <f t="shared" si="174"/>
        <v>11809.5</v>
      </c>
      <c r="G154" s="24">
        <f t="shared" si="190"/>
        <v>0.10135583150258753</v>
      </c>
      <c r="H154" s="24"/>
      <c r="I154" s="24"/>
      <c r="J154" s="24"/>
      <c r="K154" s="24">
        <f t="shared" si="191"/>
        <v>0.10135583150258753</v>
      </c>
      <c r="L154" s="24"/>
      <c r="M154" s="24"/>
      <c r="N154" s="24"/>
      <c r="O154" s="24">
        <f t="shared" ca="1" si="194"/>
        <v>0.10050964948752321</v>
      </c>
      <c r="P154" s="26">
        <f t="shared" si="196"/>
        <v>8.1510721903762587E-2</v>
      </c>
      <c r="Q154" s="27">
        <f t="shared" si="197"/>
        <v>42366.009400000003</v>
      </c>
      <c r="R154" s="24">
        <f t="shared" si="192"/>
        <v>3.9382837498937406E-4</v>
      </c>
      <c r="S154" s="171">
        <v>1</v>
      </c>
      <c r="T154" s="24">
        <f t="shared" si="209"/>
        <v>3.9382837498937406E-4</v>
      </c>
      <c r="Y154" s="24">
        <f t="shared" si="141"/>
        <v>8.0957504687188472E-2</v>
      </c>
      <c r="Z154">
        <f t="shared" si="198"/>
        <v>11809.5</v>
      </c>
      <c r="AA154" s="24">
        <f t="shared" si="199"/>
        <v>0.10190904871916165</v>
      </c>
      <c r="AB154" s="24">
        <f t="shared" si="185"/>
        <v>8.0957504687188472E-2</v>
      </c>
      <c r="AC154" s="24">
        <f t="shared" si="186"/>
        <v>1.9845109598824948E-2</v>
      </c>
      <c r="AD154" s="24">
        <f t="shared" si="187"/>
        <v>-5.5321721657411449E-4</v>
      </c>
      <c r="AE154" s="24">
        <f t="shared" si="188"/>
        <v>3.0604928871401069E-7</v>
      </c>
      <c r="AF154">
        <f t="shared" si="189"/>
        <v>1.9845109598824948E-2</v>
      </c>
      <c r="AG154" s="171">
        <f t="shared" si="207"/>
        <v>3.0604928871401069E-7</v>
      </c>
      <c r="AH154">
        <f t="shared" si="200"/>
        <v>2.0398326815399062E-2</v>
      </c>
      <c r="AI154">
        <f t="shared" si="201"/>
        <v>1.2983483716209054</v>
      </c>
      <c r="AJ154">
        <f t="shared" si="202"/>
        <v>0.85812189602596611</v>
      </c>
      <c r="AK154">
        <f t="shared" si="203"/>
        <v>-1.7179554440934172E-3</v>
      </c>
      <c r="AL154">
        <f t="shared" si="204"/>
        <v>-5.7581559693729934E-3</v>
      </c>
      <c r="AM154">
        <f t="shared" si="205"/>
        <v>-2.8790859396917567E-3</v>
      </c>
      <c r="AN154" s="24">
        <f t="shared" si="208"/>
        <v>25.128508243345664</v>
      </c>
      <c r="AO154" s="24">
        <f t="shared" si="208"/>
        <v>25.128508868355922</v>
      </c>
      <c r="AP154" s="24">
        <f t="shared" si="208"/>
        <v>25.128510963240807</v>
      </c>
      <c r="AQ154" s="24">
        <f t="shared" si="208"/>
        <v>25.128517984793685</v>
      </c>
      <c r="AR154" s="24">
        <f t="shared" si="208"/>
        <v>25.128541519357338</v>
      </c>
      <c r="AS154" s="24">
        <f t="shared" si="208"/>
        <v>25.128620401561509</v>
      </c>
      <c r="AT154" s="24">
        <f t="shared" si="208"/>
        <v>25.128884795577537</v>
      </c>
      <c r="AU154" s="24">
        <f t="shared" si="206"/>
        <v>25.12977097833188</v>
      </c>
    </row>
    <row r="155" spans="1:48">
      <c r="A155" s="186" t="s">
        <v>482</v>
      </c>
      <c r="B155" s="187" t="s">
        <v>83</v>
      </c>
      <c r="C155" s="188">
        <v>57410.338400000001</v>
      </c>
      <c r="D155" s="188">
        <v>4.0000000000000002E-4</v>
      </c>
      <c r="E155" s="97">
        <f t="shared" si="195"/>
        <v>11880.279715961218</v>
      </c>
      <c r="F155" s="131">
        <f t="shared" si="174"/>
        <v>11880</v>
      </c>
      <c r="G155" s="24">
        <f t="shared" si="190"/>
        <v>0.10247476000222377</v>
      </c>
      <c r="H155" s="24"/>
      <c r="I155" s="24"/>
      <c r="J155" s="24"/>
      <c r="K155" s="24">
        <f t="shared" si="191"/>
        <v>0.10247476000222377</v>
      </c>
      <c r="L155" s="24"/>
      <c r="M155" s="24"/>
      <c r="N155" s="24"/>
      <c r="O155" s="24">
        <f t="shared" ca="1" si="194"/>
        <v>0.1005386353798168</v>
      </c>
      <c r="P155" s="26">
        <f t="shared" si="196"/>
        <v>8.1966682458947504E-2</v>
      </c>
      <c r="Q155" s="27">
        <f t="shared" si="197"/>
        <v>42391.838400000001</v>
      </c>
      <c r="R155" s="24">
        <f t="shared" si="192"/>
        <v>4.2058124452103249E-4</v>
      </c>
      <c r="S155" s="171">
        <v>1</v>
      </c>
      <c r="T155" s="24">
        <f t="shared" si="209"/>
        <v>4.2058124452103249E-4</v>
      </c>
      <c r="Y155" s="24">
        <f t="shared" si="141"/>
        <v>8.2446124578879371E-2</v>
      </c>
      <c r="Z155">
        <f t="shared" si="198"/>
        <v>11880</v>
      </c>
      <c r="AA155" s="24">
        <f t="shared" si="199"/>
        <v>0.10199531788229191</v>
      </c>
      <c r="AB155" s="24">
        <f t="shared" si="185"/>
        <v>8.2446124578879371E-2</v>
      </c>
      <c r="AC155" s="24">
        <f t="shared" si="186"/>
        <v>2.0508077543276271E-2</v>
      </c>
      <c r="AD155" s="24">
        <f t="shared" si="187"/>
        <v>4.7944211993186658E-4</v>
      </c>
      <c r="AE155" s="24">
        <f t="shared" si="188"/>
        <v>2.2986474636476233E-7</v>
      </c>
      <c r="AF155">
        <f t="shared" si="189"/>
        <v>2.0508077543276271E-2</v>
      </c>
      <c r="AG155" s="171">
        <f t="shared" si="207"/>
        <v>2.2986474636476233E-7</v>
      </c>
      <c r="AH155">
        <f t="shared" si="200"/>
        <v>2.0028635423344401E-2</v>
      </c>
      <c r="AI155">
        <f t="shared" si="201"/>
        <v>1.2981583902453564</v>
      </c>
      <c r="AJ155">
        <f t="shared" si="202"/>
        <v>0.8358571037857383</v>
      </c>
      <c r="AK155">
        <f t="shared" si="203"/>
        <v>1.0783160299816269E-2</v>
      </c>
      <c r="AL155">
        <f t="shared" si="204"/>
        <v>3.6150123510068952E-2</v>
      </c>
      <c r="AM155">
        <f t="shared" si="205"/>
        <v>1.8077030433874427E-2</v>
      </c>
      <c r="AN155" s="24">
        <f t="shared" si="208"/>
        <v>25.159317516257868</v>
      </c>
      <c r="AO155" s="24">
        <f t="shared" si="208"/>
        <v>25.159313599651774</v>
      </c>
      <c r="AP155" s="24">
        <f t="shared" si="208"/>
        <v>25.159300467608912</v>
      </c>
      <c r="AQ155" s="24">
        <f t="shared" si="208"/>
        <v>25.159256437033783</v>
      </c>
      <c r="AR155" s="24">
        <f t="shared" si="208"/>
        <v>25.159108806794865</v>
      </c>
      <c r="AS155" s="24">
        <f t="shared" si="208"/>
        <v>25.15861382112864</v>
      </c>
      <c r="AT155" s="24">
        <f t="shared" si="208"/>
        <v>25.156954241873837</v>
      </c>
      <c r="AU155" s="24">
        <f t="shared" si="206"/>
        <v>25.151390494172279</v>
      </c>
    </row>
    <row r="156" spans="1:48">
      <c r="A156" s="186" t="s">
        <v>482</v>
      </c>
      <c r="B156" s="187" t="s">
        <v>83</v>
      </c>
      <c r="C156" s="188">
        <v>57410.338739999999</v>
      </c>
      <c r="D156" s="188">
        <v>5.0000000000000001E-4</v>
      </c>
      <c r="E156" s="97">
        <f t="shared" si="195"/>
        <v>11880.280644028056</v>
      </c>
      <c r="F156" s="131">
        <f t="shared" si="174"/>
        <v>11880</v>
      </c>
      <c r="G156" s="24">
        <f t="shared" si="190"/>
        <v>0.10281476000091061</v>
      </c>
      <c r="H156" s="24"/>
      <c r="I156" s="24"/>
      <c r="J156" s="24"/>
      <c r="K156" s="24">
        <f t="shared" si="191"/>
        <v>0.10281476000091061</v>
      </c>
      <c r="L156" s="24"/>
      <c r="M156" s="24"/>
      <c r="N156" s="24"/>
      <c r="O156" s="24">
        <f t="shared" ca="1" si="194"/>
        <v>0.1005386353798168</v>
      </c>
      <c r="P156" s="26">
        <f t="shared" si="196"/>
        <v>8.1966682458947504E-2</v>
      </c>
      <c r="Q156" s="27">
        <f t="shared" si="197"/>
        <v>42391.838739999999</v>
      </c>
      <c r="R156" s="24">
        <f t="shared" si="192"/>
        <v>4.3464233719570642E-4</v>
      </c>
      <c r="S156" s="171">
        <v>1</v>
      </c>
      <c r="T156" s="24">
        <f t="shared" si="209"/>
        <v>4.3464233719570642E-4</v>
      </c>
      <c r="Y156" s="24">
        <f t="shared" si="141"/>
        <v>8.2786124577566206E-2</v>
      </c>
      <c r="Z156">
        <f t="shared" si="198"/>
        <v>11880</v>
      </c>
      <c r="AA156" s="24">
        <f t="shared" si="199"/>
        <v>0.10199531788229191</v>
      </c>
      <c r="AB156" s="24">
        <f t="shared" si="185"/>
        <v>8.2786124577566206E-2</v>
      </c>
      <c r="AC156" s="24">
        <f t="shared" si="186"/>
        <v>2.0848077541963106E-2</v>
      </c>
      <c r="AD156" s="24">
        <f t="shared" si="187"/>
        <v>8.1944211861870175E-4</v>
      </c>
      <c r="AE156" s="24">
        <f t="shared" si="188"/>
        <v>6.7148538576630645E-7</v>
      </c>
      <c r="AF156">
        <f t="shared" si="189"/>
        <v>2.0848077541963106E-2</v>
      </c>
      <c r="AG156" s="171">
        <f t="shared" si="207"/>
        <v>6.7148538576630645E-7</v>
      </c>
      <c r="AH156">
        <f t="shared" si="200"/>
        <v>2.0028635423344401E-2</v>
      </c>
      <c r="AI156">
        <f t="shared" si="201"/>
        <v>1.2981583902453564</v>
      </c>
      <c r="AJ156">
        <f t="shared" si="202"/>
        <v>0.8358571037857383</v>
      </c>
      <c r="AK156">
        <f t="shared" si="203"/>
        <v>1.0783160299816269E-2</v>
      </c>
      <c r="AL156">
        <f t="shared" si="204"/>
        <v>3.6150123510068952E-2</v>
      </c>
      <c r="AM156">
        <f t="shared" si="205"/>
        <v>1.8077030433874427E-2</v>
      </c>
      <c r="AN156" s="24">
        <f t="shared" si="208"/>
        <v>25.159317516257868</v>
      </c>
      <c r="AO156" s="24">
        <f t="shared" si="208"/>
        <v>25.159313599651774</v>
      </c>
      <c r="AP156" s="24">
        <f t="shared" si="208"/>
        <v>25.159300467608912</v>
      </c>
      <c r="AQ156" s="24">
        <f t="shared" si="208"/>
        <v>25.159256437033783</v>
      </c>
      <c r="AR156" s="24">
        <f t="shared" si="208"/>
        <v>25.159108806794865</v>
      </c>
      <c r="AS156" s="24">
        <f t="shared" si="208"/>
        <v>25.15861382112864</v>
      </c>
      <c r="AT156" s="24">
        <f t="shared" si="208"/>
        <v>25.156954241873837</v>
      </c>
      <c r="AU156" s="24">
        <f t="shared" si="206"/>
        <v>25.151390494172279</v>
      </c>
    </row>
    <row r="157" spans="1:48">
      <c r="A157" s="186" t="s">
        <v>482</v>
      </c>
      <c r="B157" s="187" t="s">
        <v>83</v>
      </c>
      <c r="C157" s="188">
        <v>57645.536160000003</v>
      </c>
      <c r="D157" s="188">
        <v>1E-4</v>
      </c>
      <c r="E157" s="97">
        <f t="shared" si="195"/>
        <v>12522.27748705585</v>
      </c>
      <c r="F157" s="131">
        <f t="shared" si="174"/>
        <v>12522</v>
      </c>
      <c r="G157" s="24">
        <f t="shared" si="190"/>
        <v>0.10165819400572218</v>
      </c>
      <c r="H157" s="24"/>
      <c r="I157" s="24"/>
      <c r="J157" s="24"/>
      <c r="K157" s="24">
        <f t="shared" si="191"/>
        <v>0.10165819400572218</v>
      </c>
      <c r="L157" s="24"/>
      <c r="M157" s="24"/>
      <c r="N157" s="24"/>
      <c r="O157" s="24">
        <f t="shared" ca="1" si="194"/>
        <v>0.10080259201602222</v>
      </c>
      <c r="P157" s="26">
        <f t="shared" si="196"/>
        <v>8.6174927262536241E-2</v>
      </c>
      <c r="Q157" s="27">
        <f t="shared" si="197"/>
        <v>42627.036160000003</v>
      </c>
      <c r="R157" s="24">
        <f t="shared" si="192"/>
        <v>2.3973154904064772E-4</v>
      </c>
      <c r="S157" s="171">
        <v>1</v>
      </c>
      <c r="T157" s="24">
        <f t="shared" si="209"/>
        <v>2.3973154904064772E-4</v>
      </c>
      <c r="Y157" s="24">
        <f t="shared" si="141"/>
        <v>8.5786726546771289E-2</v>
      </c>
      <c r="Z157">
        <f t="shared" si="198"/>
        <v>12522</v>
      </c>
      <c r="AA157" s="24">
        <f t="shared" si="199"/>
        <v>0.10204639472148713</v>
      </c>
      <c r="AB157" s="24">
        <f t="shared" si="185"/>
        <v>8.5786726546771289E-2</v>
      </c>
      <c r="AC157" s="24">
        <f t="shared" si="186"/>
        <v>1.5483266743185939E-2</v>
      </c>
      <c r="AD157" s="24">
        <f t="shared" si="187"/>
        <v>-3.8820071576495252E-4</v>
      </c>
      <c r="AE157" s="24">
        <f t="shared" si="188"/>
        <v>1.5069979572042144E-7</v>
      </c>
      <c r="AF157">
        <f t="shared" si="189"/>
        <v>1.5483266743185939E-2</v>
      </c>
      <c r="AG157" s="171">
        <f t="shared" si="207"/>
        <v>1.5069979572042144E-7</v>
      </c>
      <c r="AH157">
        <f t="shared" si="200"/>
        <v>1.5871467458950895E-2</v>
      </c>
      <c r="AI157">
        <f t="shared" si="201"/>
        <v>1.2733392031996433</v>
      </c>
      <c r="AJ157">
        <f t="shared" si="202"/>
        <v>0.5756813510258274</v>
      </c>
      <c r="AK157">
        <f t="shared" si="203"/>
        <v>0.11958420553709384</v>
      </c>
      <c r="AL157">
        <f t="shared" si="204"/>
        <v>0.41240523409002949</v>
      </c>
      <c r="AM157">
        <f t="shared" si="205"/>
        <v>0.20917573897221015</v>
      </c>
      <c r="AN157" s="24">
        <f t="shared" si="208"/>
        <v>25.437892819883636</v>
      </c>
      <c r="AO157" s="24">
        <f t="shared" si="208"/>
        <v>25.437858136946474</v>
      </c>
      <c r="AP157" s="24">
        <f t="shared" si="208"/>
        <v>25.437736262135655</v>
      </c>
      <c r="AQ157" s="24">
        <f t="shared" si="208"/>
        <v>25.437308034740447</v>
      </c>
      <c r="AR157" s="24">
        <f t="shared" si="208"/>
        <v>25.435803843015186</v>
      </c>
      <c r="AS157" s="24">
        <f t="shared" si="208"/>
        <v>25.430525794100575</v>
      </c>
      <c r="AT157" s="24">
        <f t="shared" si="208"/>
        <v>25.412071976878018</v>
      </c>
      <c r="AU157" s="24">
        <f t="shared" si="206"/>
        <v>25.348266085229533</v>
      </c>
    </row>
    <row r="158" spans="1:48">
      <c r="A158" s="186" t="s">
        <v>482</v>
      </c>
      <c r="B158" s="187" t="s">
        <v>83</v>
      </c>
      <c r="C158" s="188">
        <v>57645.536379999998</v>
      </c>
      <c r="D158" s="188">
        <v>1E-4</v>
      </c>
      <c r="E158" s="97">
        <f t="shared" si="195"/>
        <v>12522.278087569672</v>
      </c>
      <c r="F158" s="131">
        <f t="shared" si="174"/>
        <v>12522</v>
      </c>
      <c r="G158" s="24">
        <f t="shared" si="190"/>
        <v>0.10187819400016451</v>
      </c>
      <c r="H158" s="24"/>
      <c r="I158" s="24"/>
      <c r="J158" s="24"/>
      <c r="K158" s="24">
        <f t="shared" si="191"/>
        <v>0.10187819400016451</v>
      </c>
      <c r="L158" s="24"/>
      <c r="M158" s="24"/>
      <c r="N158" s="24"/>
      <c r="O158" s="24">
        <f t="shared" ca="1" si="194"/>
        <v>0.10080259201602222</v>
      </c>
      <c r="P158" s="26">
        <f t="shared" si="196"/>
        <v>8.6174927262536241E-2</v>
      </c>
      <c r="Q158" s="27">
        <f t="shared" si="197"/>
        <v>42627.036379999998</v>
      </c>
      <c r="R158" s="24">
        <f t="shared" si="192"/>
        <v>2.4659258623310244E-4</v>
      </c>
      <c r="S158" s="171">
        <v>1</v>
      </c>
      <c r="T158" s="24">
        <f t="shared" si="209"/>
        <v>2.4659258623310244E-4</v>
      </c>
      <c r="Y158" s="24">
        <f t="shared" si="141"/>
        <v>8.6006726541213621E-2</v>
      </c>
      <c r="Z158">
        <f t="shared" si="198"/>
        <v>12522</v>
      </c>
      <c r="AA158" s="24">
        <f t="shared" si="199"/>
        <v>0.10204639472148713</v>
      </c>
      <c r="AB158" s="24">
        <f t="shared" si="185"/>
        <v>8.6006726541213621E-2</v>
      </c>
      <c r="AC158" s="24">
        <f t="shared" si="186"/>
        <v>1.5703266737628271E-2</v>
      </c>
      <c r="AD158" s="24">
        <f t="shared" si="187"/>
        <v>-1.6820072132261998E-4</v>
      </c>
      <c r="AE158" s="24">
        <f t="shared" si="188"/>
        <v>2.8291482653449668E-8</v>
      </c>
      <c r="AF158">
        <f t="shared" si="189"/>
        <v>1.5703266737628271E-2</v>
      </c>
      <c r="AG158" s="171">
        <f t="shared" si="207"/>
        <v>2.8291482653449668E-8</v>
      </c>
      <c r="AH158">
        <f t="shared" si="200"/>
        <v>1.5871467458950895E-2</v>
      </c>
      <c r="AI158">
        <f t="shared" si="201"/>
        <v>1.2733392031996433</v>
      </c>
      <c r="AJ158">
        <f t="shared" si="202"/>
        <v>0.5756813510258274</v>
      </c>
      <c r="AK158">
        <f t="shared" si="203"/>
        <v>0.11958420553709384</v>
      </c>
      <c r="AL158">
        <f t="shared" si="204"/>
        <v>0.41240523409002949</v>
      </c>
      <c r="AM158">
        <f t="shared" si="205"/>
        <v>0.20917573897221015</v>
      </c>
      <c r="AN158" s="24">
        <f t="shared" si="208"/>
        <v>25.437892819883636</v>
      </c>
      <c r="AO158" s="24">
        <f t="shared" si="208"/>
        <v>25.437858136946474</v>
      </c>
      <c r="AP158" s="24">
        <f t="shared" si="208"/>
        <v>25.437736262135655</v>
      </c>
      <c r="AQ158" s="24">
        <f t="shared" si="208"/>
        <v>25.437308034740447</v>
      </c>
      <c r="AR158" s="24">
        <f t="shared" si="208"/>
        <v>25.435803843015186</v>
      </c>
      <c r="AS158" s="24">
        <f t="shared" si="208"/>
        <v>25.430525794100575</v>
      </c>
      <c r="AT158" s="24">
        <f t="shared" si="208"/>
        <v>25.412071976878018</v>
      </c>
      <c r="AU158" s="24">
        <f t="shared" si="206"/>
        <v>25.348266085229533</v>
      </c>
      <c r="AV158" s="24"/>
    </row>
    <row r="159" spans="1:48">
      <c r="A159" s="186" t="s">
        <v>482</v>
      </c>
      <c r="B159" s="187" t="s">
        <v>83</v>
      </c>
      <c r="C159" s="188">
        <v>57645.536480000002</v>
      </c>
      <c r="D159" s="188">
        <v>2.9999999999999997E-4</v>
      </c>
      <c r="E159" s="97">
        <f t="shared" si="195"/>
        <v>12522.278360530521</v>
      </c>
      <c r="F159" s="131">
        <f t="shared" si="174"/>
        <v>12522</v>
      </c>
      <c r="G159" s="24">
        <f t="shared" si="190"/>
        <v>0.10197819400491426</v>
      </c>
      <c r="H159" s="24"/>
      <c r="I159" s="24"/>
      <c r="J159" s="24"/>
      <c r="K159" s="24">
        <f t="shared" si="191"/>
        <v>0.10197819400491426</v>
      </c>
      <c r="L159" s="24"/>
      <c r="M159" s="24"/>
      <c r="N159" s="24"/>
      <c r="O159" s="24">
        <f t="shared" ca="1" si="194"/>
        <v>0.10080259201602222</v>
      </c>
      <c r="P159" s="26">
        <f t="shared" si="196"/>
        <v>8.6174927262536241E-2</v>
      </c>
      <c r="Q159" s="27">
        <f t="shared" si="197"/>
        <v>42627.036480000002</v>
      </c>
      <c r="R159" s="24">
        <f t="shared" si="192"/>
        <v>2.4974323973075106E-4</v>
      </c>
      <c r="S159" s="171">
        <v>1</v>
      </c>
      <c r="T159" s="24">
        <f t="shared" si="209"/>
        <v>2.4974323973075106E-4</v>
      </c>
      <c r="Y159" s="24">
        <f t="shared" si="141"/>
        <v>8.6106726545963366E-2</v>
      </c>
      <c r="Z159">
        <f t="shared" si="198"/>
        <v>12522</v>
      </c>
      <c r="AA159" s="24">
        <f t="shared" si="199"/>
        <v>0.10204639472148713</v>
      </c>
      <c r="AB159" s="24">
        <f t="shared" si="185"/>
        <v>8.6106726545963366E-2</v>
      </c>
      <c r="AC159" s="24">
        <f t="shared" si="186"/>
        <v>1.5803266742378017E-2</v>
      </c>
      <c r="AD159" s="24">
        <f t="shared" si="187"/>
        <v>-6.8200716572874853E-5</v>
      </c>
      <c r="AE159" s="24">
        <f t="shared" si="188"/>
        <v>4.6513377410536065E-9</v>
      </c>
      <c r="AF159">
        <f t="shared" si="189"/>
        <v>1.5803266742378017E-2</v>
      </c>
      <c r="AG159" s="171">
        <f t="shared" si="207"/>
        <v>4.6513377410536065E-9</v>
      </c>
      <c r="AH159">
        <f t="shared" si="200"/>
        <v>1.5871467458950895E-2</v>
      </c>
      <c r="AI159">
        <f t="shared" si="201"/>
        <v>1.2733392031996433</v>
      </c>
      <c r="AJ159">
        <f t="shared" si="202"/>
        <v>0.5756813510258274</v>
      </c>
      <c r="AK159">
        <f t="shared" si="203"/>
        <v>0.11958420553709384</v>
      </c>
      <c r="AL159">
        <f t="shared" si="204"/>
        <v>0.41240523409002949</v>
      </c>
      <c r="AM159">
        <f t="shared" si="205"/>
        <v>0.20917573897221015</v>
      </c>
      <c r="AN159" s="24">
        <f t="shared" si="208"/>
        <v>25.437892819883636</v>
      </c>
      <c r="AO159" s="24">
        <f t="shared" si="208"/>
        <v>25.437858136946474</v>
      </c>
      <c r="AP159" s="24">
        <f t="shared" si="208"/>
        <v>25.437736262135655</v>
      </c>
      <c r="AQ159" s="24">
        <f t="shared" si="208"/>
        <v>25.437308034740447</v>
      </c>
      <c r="AR159" s="24">
        <f t="shared" si="208"/>
        <v>25.435803843015186</v>
      </c>
      <c r="AS159" s="24">
        <f t="shared" si="208"/>
        <v>25.430525794100575</v>
      </c>
      <c r="AT159" s="24">
        <f t="shared" si="208"/>
        <v>25.412071976878018</v>
      </c>
      <c r="AU159" s="24">
        <f t="shared" si="206"/>
        <v>25.348266085229533</v>
      </c>
    </row>
    <row r="160" spans="1:48">
      <c r="A160" s="186" t="s">
        <v>482</v>
      </c>
      <c r="B160" s="187" t="s">
        <v>83</v>
      </c>
      <c r="C160" s="188">
        <v>57645.537060000002</v>
      </c>
      <c r="D160" s="188">
        <v>3.2000000000000002E-3</v>
      </c>
      <c r="E160" s="97">
        <f t="shared" si="195"/>
        <v>12522.279943703368</v>
      </c>
      <c r="F160" s="131">
        <f t="shared" si="174"/>
        <v>12522</v>
      </c>
      <c r="G160" s="24">
        <f t="shared" si="190"/>
        <v>0.10255819400481414</v>
      </c>
      <c r="H160" s="24"/>
      <c r="I160" s="24"/>
      <c r="J160" s="24"/>
      <c r="K160" s="24">
        <f t="shared" si="191"/>
        <v>0.10255819400481414</v>
      </c>
      <c r="L160" s="24"/>
      <c r="M160" s="24"/>
      <c r="N160" s="24"/>
      <c r="O160" s="24">
        <f t="shared" ca="1" si="194"/>
        <v>0.10080259201602222</v>
      </c>
      <c r="P160" s="26">
        <f t="shared" si="196"/>
        <v>8.6174927262536241E-2</v>
      </c>
      <c r="Q160" s="27">
        <f t="shared" si="197"/>
        <v>42627.037060000002</v>
      </c>
      <c r="R160" s="24">
        <f t="shared" si="192"/>
        <v>2.684114291486291E-4</v>
      </c>
      <c r="S160" s="171">
        <v>1</v>
      </c>
      <c r="T160" s="24">
        <f t="shared" si="209"/>
        <v>2.684114291486291E-4</v>
      </c>
      <c r="Y160" s="24">
        <f t="shared" si="141"/>
        <v>8.6686726545863249E-2</v>
      </c>
      <c r="Z160">
        <f t="shared" si="198"/>
        <v>12522</v>
      </c>
      <c r="AA160" s="24">
        <f t="shared" si="199"/>
        <v>0.10204639472148713</v>
      </c>
      <c r="AB160" s="24">
        <f t="shared" si="185"/>
        <v>8.6686726545863249E-2</v>
      </c>
      <c r="AC160" s="24">
        <f t="shared" si="186"/>
        <v>1.6383266742277899E-2</v>
      </c>
      <c r="AD160" s="24">
        <f t="shared" si="187"/>
        <v>5.1179928332700797E-4</v>
      </c>
      <c r="AE160" s="24">
        <f t="shared" si="188"/>
        <v>2.6193850641403898E-7</v>
      </c>
      <c r="AF160">
        <f t="shared" si="189"/>
        <v>1.6383266742277899E-2</v>
      </c>
      <c r="AG160" s="171">
        <f t="shared" si="207"/>
        <v>2.6193850641403898E-7</v>
      </c>
      <c r="AH160">
        <f t="shared" si="200"/>
        <v>1.5871467458950895E-2</v>
      </c>
      <c r="AI160">
        <f t="shared" si="201"/>
        <v>1.2733392031996433</v>
      </c>
      <c r="AJ160">
        <f t="shared" si="202"/>
        <v>0.5756813510258274</v>
      </c>
      <c r="AK160">
        <f t="shared" si="203"/>
        <v>0.11958420553709384</v>
      </c>
      <c r="AL160">
        <f t="shared" si="204"/>
        <v>0.41240523409002949</v>
      </c>
      <c r="AM160">
        <f t="shared" si="205"/>
        <v>0.20917573897221015</v>
      </c>
      <c r="AN160" s="24">
        <f t="shared" si="208"/>
        <v>25.437892819883636</v>
      </c>
      <c r="AO160" s="24">
        <f t="shared" si="208"/>
        <v>25.437858136946474</v>
      </c>
      <c r="AP160" s="24">
        <f t="shared" si="208"/>
        <v>25.437736262135655</v>
      </c>
      <c r="AQ160" s="24">
        <f t="shared" si="208"/>
        <v>25.437308034740447</v>
      </c>
      <c r="AR160" s="24">
        <f t="shared" si="208"/>
        <v>25.435803843015186</v>
      </c>
      <c r="AS160" s="24">
        <f t="shared" si="208"/>
        <v>25.430525794100575</v>
      </c>
      <c r="AT160" s="24">
        <f t="shared" si="208"/>
        <v>25.412071976878018</v>
      </c>
      <c r="AU160" s="24">
        <f t="shared" si="206"/>
        <v>25.348266085229533</v>
      </c>
    </row>
    <row r="161" spans="1:48">
      <c r="A161" s="92" t="s">
        <v>481</v>
      </c>
      <c r="B161" s="104"/>
      <c r="C161" s="95">
        <v>57738.590499999998</v>
      </c>
      <c r="D161" s="95">
        <v>2.0000000000000001E-4</v>
      </c>
      <c r="E161" s="97">
        <f t="shared" si="195"/>
        <v>12776.279391115982</v>
      </c>
      <c r="F161" s="131">
        <f t="shared" si="174"/>
        <v>12776</v>
      </c>
      <c r="G161" s="24">
        <f t="shared" si="190"/>
        <v>0.10235575200204039</v>
      </c>
      <c r="H161" s="24"/>
      <c r="I161" s="24"/>
      <c r="J161" s="24"/>
      <c r="K161" s="24">
        <f t="shared" si="191"/>
        <v>0.10235575200204039</v>
      </c>
      <c r="L161" s="24"/>
      <c r="M161" s="24"/>
      <c r="N161" s="24"/>
      <c r="O161" s="24">
        <f t="shared" ca="1" si="194"/>
        <v>0.10090702345776083</v>
      </c>
      <c r="P161" s="26">
        <f t="shared" si="196"/>
        <v>8.7867779764439491E-2</v>
      </c>
      <c r="Q161" s="27">
        <f t="shared" si="197"/>
        <v>42720.090499999998</v>
      </c>
      <c r="R161" s="24">
        <f t="shared" si="192"/>
        <v>2.0990133955749439E-4</v>
      </c>
      <c r="S161" s="171">
        <v>1</v>
      </c>
      <c r="T161" s="24">
        <f t="shared" si="209"/>
        <v>2.0990133955749439E-4</v>
      </c>
      <c r="Y161" s="24">
        <f t="shared" si="141"/>
        <v>8.8447261142212713E-2</v>
      </c>
      <c r="Z161">
        <f t="shared" si="198"/>
        <v>12776</v>
      </c>
      <c r="AA161" s="24">
        <f t="shared" si="199"/>
        <v>0.10177627062426717</v>
      </c>
      <c r="AB161" s="24">
        <f t="shared" si="185"/>
        <v>8.8447261142212713E-2</v>
      </c>
      <c r="AC161" s="24">
        <f t="shared" si="186"/>
        <v>1.4487972237600899E-2</v>
      </c>
      <c r="AD161" s="24">
        <f t="shared" si="187"/>
        <v>5.7948137777322217E-4</v>
      </c>
      <c r="AE161" s="24">
        <f t="shared" si="188"/>
        <v>3.3579866718595185E-7</v>
      </c>
      <c r="AF161">
        <f t="shared" si="189"/>
        <v>1.4487972237600899E-2</v>
      </c>
      <c r="AG161" s="171">
        <f t="shared" si="207"/>
        <v>3.3579866718595185E-7</v>
      </c>
      <c r="AH161">
        <f t="shared" si="200"/>
        <v>1.390849085982768E-2</v>
      </c>
      <c r="AI161">
        <f t="shared" si="201"/>
        <v>1.2534933577523586</v>
      </c>
      <c r="AJ161">
        <f t="shared" si="202"/>
        <v>0.45319937111046776</v>
      </c>
      <c r="AK161">
        <f t="shared" si="203"/>
        <v>0.15733982266161523</v>
      </c>
      <c r="AL161">
        <f t="shared" si="204"/>
        <v>0.55549122310900834</v>
      </c>
      <c r="AM161">
        <f t="shared" si="205"/>
        <v>0.28511510468897361</v>
      </c>
      <c r="AN161" s="24">
        <f t="shared" ref="AN161:AT163" si="210">$AU161+$AB$7*SIN(AO161)</f>
        <v>25.545951707545179</v>
      </c>
      <c r="AO161" s="24">
        <f t="shared" si="210"/>
        <v>25.545914238003512</v>
      </c>
      <c r="AP161" s="24">
        <f t="shared" si="210"/>
        <v>25.545777115278621</v>
      </c>
      <c r="AQ161" s="24">
        <f t="shared" si="210"/>
        <v>25.545275374139234</v>
      </c>
      <c r="AR161" s="24">
        <f t="shared" si="210"/>
        <v>25.543440407470964</v>
      </c>
      <c r="AS161" s="24">
        <f t="shared" si="210"/>
        <v>25.536741975329232</v>
      </c>
      <c r="AT161" s="24">
        <f t="shared" si="210"/>
        <v>25.512448714998698</v>
      </c>
      <c r="AU161" s="24">
        <f t="shared" si="206"/>
        <v>25.426157674214799</v>
      </c>
      <c r="AV161" s="24"/>
    </row>
    <row r="162" spans="1:48">
      <c r="A162" s="92" t="s">
        <v>483</v>
      </c>
      <c r="B162" s="104"/>
      <c r="C162" s="95">
        <v>58056.766199999998</v>
      </c>
      <c r="D162" s="95">
        <v>2.9999999999999997E-4</v>
      </c>
      <c r="E162" s="97">
        <f t="shared" si="195"/>
        <v>13644.77444062866</v>
      </c>
      <c r="F162" s="131">
        <f t="shared" si="174"/>
        <v>13644.5</v>
      </c>
      <c r="G162" s="24">
        <f t="shared" si="190"/>
        <v>0.10054212649993133</v>
      </c>
      <c r="H162" s="24"/>
      <c r="I162" s="24"/>
      <c r="J162" s="24"/>
      <c r="K162" s="24">
        <f t="shared" si="191"/>
        <v>0.10054212649993133</v>
      </c>
      <c r="L162" s="24"/>
      <c r="M162" s="24"/>
      <c r="N162" s="24"/>
      <c r="O162" s="24">
        <f t="shared" ca="1" si="194"/>
        <v>0.1012641049819733</v>
      </c>
      <c r="P162" s="26">
        <f t="shared" si="196"/>
        <v>9.3775685162942254E-2</v>
      </c>
      <c r="Q162" s="27">
        <f t="shared" si="197"/>
        <v>43038.266199999998</v>
      </c>
      <c r="R162" s="24">
        <f t="shared" si="192"/>
        <v>4.5784728366914478E-5</v>
      </c>
      <c r="S162" s="171">
        <v>1</v>
      </c>
      <c r="T162" s="24">
        <f t="shared" si="209"/>
        <v>4.5784728366914478E-5</v>
      </c>
      <c r="Y162" s="24">
        <f t="shared" si="141"/>
        <v>9.4055708698417645E-2</v>
      </c>
      <c r="Z162">
        <f t="shared" si="198"/>
        <v>13644.5</v>
      </c>
      <c r="AA162" s="24">
        <f t="shared" si="199"/>
        <v>0.10026210296445594</v>
      </c>
      <c r="AB162" s="24">
        <f t="shared" si="185"/>
        <v>9.4055708698417645E-2</v>
      </c>
      <c r="AC162" s="24">
        <f t="shared" si="186"/>
        <v>6.7664413369890736E-3</v>
      </c>
      <c r="AD162" s="24">
        <f t="shared" si="187"/>
        <v>2.8002353547539049E-4</v>
      </c>
      <c r="AE162" s="24">
        <f t="shared" si="188"/>
        <v>7.8413180420137282E-8</v>
      </c>
      <c r="AF162">
        <f t="shared" si="189"/>
        <v>6.7664413369890736E-3</v>
      </c>
      <c r="AG162" s="171">
        <f t="shared" si="207"/>
        <v>7.8413180420137282E-8</v>
      </c>
      <c r="AH162">
        <f t="shared" si="200"/>
        <v>6.4864178015136865E-3</v>
      </c>
      <c r="AI162">
        <f t="shared" si="201"/>
        <v>1.1602936138587086</v>
      </c>
      <c r="AJ162">
        <f t="shared" si="202"/>
        <v>2.2230536902475413E-2</v>
      </c>
      <c r="AK162">
        <f t="shared" si="203"/>
        <v>0.25163596637974661</v>
      </c>
      <c r="AL162">
        <f t="shared" si="204"/>
        <v>1.0036100490176716</v>
      </c>
      <c r="AM162">
        <f t="shared" si="205"/>
        <v>0.54864853339452058</v>
      </c>
      <c r="AN162" s="24">
        <f t="shared" si="210"/>
        <v>25.899483151236357</v>
      </c>
      <c r="AO162" s="24">
        <f t="shared" si="210"/>
        <v>25.899465165723917</v>
      </c>
      <c r="AP162" s="24">
        <f t="shared" si="210"/>
        <v>25.899381465056713</v>
      </c>
      <c r="AQ162" s="24">
        <f t="shared" si="210"/>
        <v>25.898992029066395</v>
      </c>
      <c r="AR162" s="24">
        <f t="shared" si="210"/>
        <v>25.897182006559454</v>
      </c>
      <c r="AS162" s="24">
        <f t="shared" si="210"/>
        <v>25.888810187359876</v>
      </c>
      <c r="AT162" s="24">
        <f t="shared" si="210"/>
        <v>25.85090979560718</v>
      </c>
      <c r="AU162" s="24">
        <f t="shared" si="206"/>
        <v>25.692491709780569</v>
      </c>
    </row>
    <row r="163" spans="1:48">
      <c r="A163" s="92" t="s">
        <v>489</v>
      </c>
      <c r="B163" s="94"/>
      <c r="C163" s="95">
        <v>58394.906999999999</v>
      </c>
      <c r="D163" s="95">
        <v>1.4999999999999999E-2</v>
      </c>
      <c r="E163" s="97">
        <f t="shared" si="195"/>
        <v>14567.766393937032</v>
      </c>
      <c r="F163" s="131">
        <f t="shared" si="174"/>
        <v>14567.5</v>
      </c>
      <c r="G163" s="24">
        <f t="shared" si="190"/>
        <v>9.7594197497528512E-2</v>
      </c>
      <c r="H163" s="24"/>
      <c r="I163" s="24"/>
      <c r="J163" s="24"/>
      <c r="K163" s="24">
        <f t="shared" si="191"/>
        <v>9.7594197497528512E-2</v>
      </c>
      <c r="L163" s="24"/>
      <c r="M163" s="24"/>
      <c r="N163" s="24"/>
      <c r="O163" s="24">
        <f t="shared" ca="1" si="194"/>
        <v>0.10164359403994466</v>
      </c>
      <c r="P163" s="26">
        <f t="shared" si="196"/>
        <v>0.10025709567126605</v>
      </c>
      <c r="Q163" s="27">
        <f t="shared" si="197"/>
        <v>43376.406999999999</v>
      </c>
      <c r="R163" s="24">
        <f t="shared" si="192"/>
        <v>7.0910266836946999E-6</v>
      </c>
      <c r="S163" s="171">
        <v>1</v>
      </c>
      <c r="T163" s="24">
        <f t="shared" si="209"/>
        <v>7.0910266836946999E-6</v>
      </c>
      <c r="Y163" s="24">
        <f t="shared" si="141"/>
        <v>9.9092065151135972E-2</v>
      </c>
      <c r="Z163">
        <f t="shared" si="198"/>
        <v>14567.5</v>
      </c>
      <c r="AA163" s="24">
        <f t="shared" si="199"/>
        <v>9.8759228017658587E-2</v>
      </c>
      <c r="AB163" s="24">
        <f t="shared" si="185"/>
        <v>9.9092065151135972E-2</v>
      </c>
      <c r="AC163" s="24">
        <f t="shared" si="186"/>
        <v>-2.6628981737375351E-3</v>
      </c>
      <c r="AD163" s="24">
        <f t="shared" si="187"/>
        <v>-1.1650305201300754E-3</v>
      </c>
      <c r="AE163" s="24">
        <f t="shared" si="188"/>
        <v>1.3572961128345538E-6</v>
      </c>
      <c r="AF163">
        <f t="shared" si="189"/>
        <v>-2.6628981737375351E-3</v>
      </c>
      <c r="AG163" s="171">
        <f t="shared" si="207"/>
        <v>1.3572961128345538E-6</v>
      </c>
      <c r="AH163">
        <f t="shared" si="200"/>
        <v>-1.4978676536074589E-3</v>
      </c>
      <c r="AI163">
        <f t="shared" si="201"/>
        <v>1.0503165054420629</v>
      </c>
      <c r="AJ163">
        <f t="shared" si="202"/>
        <v>-0.36673464602589095</v>
      </c>
      <c r="AK163">
        <f t="shared" si="203"/>
        <v>0.29407983864905229</v>
      </c>
      <c r="AL163">
        <f t="shared" si="204"/>
        <v>1.4013390948030964</v>
      </c>
      <c r="AM163">
        <f t="shared" si="205"/>
        <v>0.84343358408941349</v>
      </c>
      <c r="AN163" s="24">
        <f t="shared" si="210"/>
        <v>26.242778041227421</v>
      </c>
      <c r="AO163" s="24">
        <f t="shared" si="210"/>
        <v>26.242776372582281</v>
      </c>
      <c r="AP163" s="24">
        <f t="shared" si="210"/>
        <v>26.242763794083402</v>
      </c>
      <c r="AQ163" s="24">
        <f t="shared" si="210"/>
        <v>26.242668985715579</v>
      </c>
      <c r="AR163" s="24">
        <f t="shared" si="210"/>
        <v>26.241954964777975</v>
      </c>
      <c r="AS163" s="24">
        <f t="shared" si="210"/>
        <v>26.23661007944337</v>
      </c>
      <c r="AT163" s="24">
        <f t="shared" si="210"/>
        <v>26.198261668346245</v>
      </c>
      <c r="AU163" s="24">
        <f t="shared" si="206"/>
        <v>25.975538704400261</v>
      </c>
      <c r="AV163" s="24"/>
    </row>
    <row r="164" spans="1:48">
      <c r="C164" s="22"/>
      <c r="D164" s="22"/>
      <c r="P164" s="14"/>
      <c r="AA164" s="24"/>
      <c r="AB164" s="24"/>
      <c r="AC164" s="24"/>
      <c r="AD164" s="24"/>
      <c r="AE164" s="24"/>
      <c r="AG164" s="171"/>
      <c r="AN164" s="24"/>
      <c r="AO164" s="24"/>
      <c r="AP164" s="24"/>
      <c r="AQ164" s="24"/>
      <c r="AR164" s="24"/>
      <c r="AS164" s="24"/>
      <c r="AT164" s="24"/>
      <c r="AU164" s="24"/>
    </row>
    <row r="165" spans="1:48">
      <c r="C165" s="22"/>
      <c r="D165" s="22"/>
      <c r="P165" s="14"/>
      <c r="AA165" s="24"/>
      <c r="AB165" s="24"/>
      <c r="AC165" s="24"/>
      <c r="AD165" s="24"/>
      <c r="AE165" s="24"/>
      <c r="AG165" s="171"/>
      <c r="AN165" s="24"/>
      <c r="AO165" s="24"/>
      <c r="AP165" s="24"/>
      <c r="AQ165" s="24"/>
      <c r="AR165" s="24"/>
      <c r="AS165" s="24"/>
      <c r="AT165" s="24"/>
      <c r="AU165" s="24"/>
    </row>
    <row r="166" spans="1:48">
      <c r="C166" s="22"/>
      <c r="D166" s="22"/>
      <c r="P166" s="14"/>
      <c r="AA166" s="24"/>
      <c r="AB166" s="24"/>
      <c r="AC166" s="24"/>
      <c r="AD166" s="24"/>
      <c r="AE166" s="24"/>
      <c r="AG166" s="171"/>
      <c r="AN166" s="24"/>
      <c r="AO166" s="24"/>
      <c r="AP166" s="24"/>
      <c r="AQ166" s="24"/>
      <c r="AR166" s="24"/>
      <c r="AS166" s="24"/>
      <c r="AT166" s="24"/>
      <c r="AU166" s="24"/>
    </row>
    <row r="167" spans="1:48">
      <c r="C167" s="22"/>
      <c r="D167" s="22"/>
      <c r="P167" s="14"/>
      <c r="AA167" s="24"/>
      <c r="AB167" s="24"/>
      <c r="AC167" s="24"/>
      <c r="AD167" s="24"/>
      <c r="AE167" s="24"/>
      <c r="AG167" s="171"/>
      <c r="AN167" s="24"/>
      <c r="AO167" s="24"/>
      <c r="AP167" s="24"/>
      <c r="AQ167" s="24"/>
      <c r="AR167" s="24"/>
      <c r="AS167" s="24"/>
      <c r="AT167" s="24"/>
      <c r="AU167" s="24"/>
    </row>
    <row r="168" spans="1:48">
      <c r="C168" s="22"/>
      <c r="D168" s="22"/>
      <c r="P168" s="14"/>
      <c r="AA168" s="24"/>
      <c r="AB168" s="24"/>
      <c r="AC168" s="24"/>
      <c r="AD168" s="24"/>
      <c r="AE168" s="24"/>
      <c r="AG168" s="171"/>
      <c r="AN168" s="24"/>
      <c r="AO168" s="24"/>
      <c r="AP168" s="24"/>
      <c r="AQ168" s="24"/>
      <c r="AR168" s="24"/>
      <c r="AS168" s="24"/>
      <c r="AT168" s="24"/>
      <c r="AU168" s="24"/>
    </row>
    <row r="169" spans="1:48">
      <c r="C169" s="22"/>
      <c r="D169" s="22"/>
      <c r="P169" s="14"/>
      <c r="AA169" s="24"/>
      <c r="AB169" s="24"/>
      <c r="AC169" s="24"/>
      <c r="AD169" s="24"/>
      <c r="AE169" s="24"/>
      <c r="AG169" s="171"/>
      <c r="AN169" s="24"/>
      <c r="AO169" s="24"/>
      <c r="AP169" s="24"/>
      <c r="AQ169" s="24"/>
      <c r="AR169" s="24"/>
      <c r="AS169" s="24"/>
      <c r="AT169" s="24"/>
      <c r="AU169" s="24"/>
    </row>
    <row r="170" spans="1:48">
      <c r="C170" s="22"/>
      <c r="D170" s="22"/>
      <c r="P170" s="14"/>
      <c r="AA170" s="24"/>
      <c r="AB170" s="24"/>
      <c r="AC170" s="24"/>
      <c r="AD170" s="24"/>
      <c r="AE170" s="24"/>
      <c r="AG170" s="171"/>
      <c r="AN170" s="24"/>
      <c r="AO170" s="24"/>
      <c r="AP170" s="24"/>
      <c r="AQ170" s="24"/>
      <c r="AR170" s="24"/>
      <c r="AS170" s="24"/>
      <c r="AT170" s="24"/>
      <c r="AU170" s="24"/>
    </row>
    <row r="171" spans="1:48">
      <c r="C171" s="22"/>
      <c r="D171" s="22"/>
      <c r="P171" s="14"/>
      <c r="AA171" s="24"/>
      <c r="AB171" s="24"/>
      <c r="AC171" s="24"/>
      <c r="AD171" s="24"/>
      <c r="AE171" s="24"/>
      <c r="AG171" s="171"/>
      <c r="AN171" s="24"/>
      <c r="AO171" s="24"/>
      <c r="AP171" s="24"/>
      <c r="AQ171" s="24"/>
      <c r="AR171" s="24"/>
      <c r="AS171" s="24"/>
      <c r="AT171" s="24"/>
      <c r="AU171" s="24"/>
    </row>
    <row r="172" spans="1:48">
      <c r="C172" s="22"/>
      <c r="D172" s="22"/>
      <c r="P172" s="14"/>
      <c r="AA172" s="24"/>
      <c r="AB172" s="24"/>
      <c r="AC172" s="24"/>
      <c r="AD172" s="24"/>
      <c r="AE172" s="24"/>
      <c r="AG172" s="171"/>
      <c r="AN172" s="24"/>
      <c r="AO172" s="24"/>
      <c r="AP172" s="24"/>
      <c r="AQ172" s="24"/>
      <c r="AR172" s="24"/>
      <c r="AS172" s="24"/>
      <c r="AT172" s="24"/>
      <c r="AU172" s="24"/>
      <c r="AV172" s="24"/>
    </row>
    <row r="173" spans="1:48">
      <c r="C173" s="22"/>
      <c r="D173" s="22"/>
      <c r="P173" s="14"/>
      <c r="AA173" s="24"/>
      <c r="AB173" s="24"/>
      <c r="AC173" s="24"/>
      <c r="AD173" s="24"/>
      <c r="AE173" s="24"/>
      <c r="AG173" s="171"/>
      <c r="AN173" s="24"/>
      <c r="AO173" s="24"/>
      <c r="AP173" s="24"/>
      <c r="AQ173" s="24"/>
      <c r="AR173" s="24"/>
      <c r="AS173" s="24"/>
      <c r="AT173" s="24"/>
      <c r="AU173" s="24"/>
    </row>
    <row r="174" spans="1:48">
      <c r="C174" s="22"/>
      <c r="D174" s="22"/>
      <c r="P174" s="14"/>
      <c r="AA174" s="24"/>
      <c r="AB174" s="24"/>
      <c r="AC174" s="24"/>
      <c r="AD174" s="24"/>
      <c r="AE174" s="24"/>
      <c r="AG174" s="171"/>
      <c r="AN174" s="24"/>
      <c r="AO174" s="24"/>
      <c r="AP174" s="24"/>
      <c r="AQ174" s="24"/>
      <c r="AR174" s="24"/>
      <c r="AS174" s="24"/>
      <c r="AT174" s="24"/>
      <c r="AU174" s="24"/>
    </row>
    <row r="175" spans="1:48">
      <c r="C175" s="22"/>
      <c r="D175" s="22"/>
      <c r="P175" s="14"/>
      <c r="AA175" s="24"/>
      <c r="AB175" s="24"/>
      <c r="AC175" s="24"/>
      <c r="AD175" s="24"/>
      <c r="AE175" s="24"/>
      <c r="AG175" s="171"/>
      <c r="AN175" s="24"/>
      <c r="AO175" s="24"/>
      <c r="AP175" s="24"/>
      <c r="AQ175" s="24"/>
      <c r="AR175" s="24"/>
      <c r="AS175" s="24"/>
      <c r="AT175" s="24"/>
      <c r="AU175" s="24"/>
    </row>
    <row r="176" spans="1:48">
      <c r="C176" s="22"/>
      <c r="D176" s="22"/>
      <c r="P176" s="14"/>
      <c r="AA176" s="24"/>
      <c r="AB176" s="24"/>
      <c r="AC176" s="24"/>
      <c r="AD176" s="24"/>
      <c r="AE176" s="24"/>
      <c r="AG176" s="171"/>
      <c r="AN176" s="24"/>
      <c r="AO176" s="24"/>
      <c r="AP176" s="24"/>
      <c r="AQ176" s="24"/>
      <c r="AR176" s="24"/>
      <c r="AS176" s="24"/>
      <c r="AT176" s="24"/>
      <c r="AU176" s="24"/>
    </row>
    <row r="177" spans="3:48">
      <c r="C177" s="22"/>
      <c r="D177" s="22"/>
      <c r="P177" s="14"/>
      <c r="AA177" s="24"/>
      <c r="AB177" s="24"/>
      <c r="AC177" s="24"/>
      <c r="AD177" s="24"/>
      <c r="AE177" s="24"/>
      <c r="AG177" s="171"/>
      <c r="AN177" s="24"/>
      <c r="AO177" s="24"/>
      <c r="AP177" s="24"/>
      <c r="AQ177" s="24"/>
      <c r="AR177" s="24"/>
      <c r="AS177" s="24"/>
      <c r="AT177" s="24"/>
      <c r="AU177" s="24"/>
    </row>
    <row r="178" spans="3:48">
      <c r="C178" s="22"/>
      <c r="D178" s="22"/>
      <c r="P178" s="14"/>
      <c r="AA178" s="24"/>
      <c r="AB178" s="24"/>
      <c r="AC178" s="24"/>
      <c r="AD178" s="24"/>
      <c r="AE178" s="24"/>
      <c r="AG178" s="171"/>
      <c r="AN178" s="24"/>
      <c r="AO178" s="24"/>
      <c r="AP178" s="24"/>
      <c r="AQ178" s="24"/>
      <c r="AR178" s="24"/>
      <c r="AS178" s="24"/>
      <c r="AT178" s="24"/>
      <c r="AU178" s="24"/>
    </row>
    <row r="179" spans="3:48">
      <c r="C179" s="22"/>
      <c r="D179" s="22"/>
      <c r="P179" s="14"/>
      <c r="AA179" s="24"/>
      <c r="AB179" s="24"/>
      <c r="AC179" s="24"/>
      <c r="AD179" s="24"/>
      <c r="AE179" s="24"/>
      <c r="AG179" s="171"/>
      <c r="AN179" s="24"/>
      <c r="AO179" s="24"/>
      <c r="AP179" s="24"/>
      <c r="AQ179" s="24"/>
      <c r="AR179" s="24"/>
      <c r="AS179" s="24"/>
      <c r="AT179" s="24"/>
      <c r="AU179" s="24"/>
      <c r="AV179" s="24"/>
    </row>
    <row r="180" spans="3:48">
      <c r="C180" s="22"/>
      <c r="D180" s="22"/>
      <c r="P180" s="14"/>
      <c r="AA180" s="24"/>
      <c r="AB180" s="24"/>
      <c r="AC180" s="24"/>
      <c r="AD180" s="24"/>
      <c r="AE180" s="24"/>
      <c r="AG180" s="171"/>
      <c r="AN180" s="24"/>
      <c r="AO180" s="24"/>
      <c r="AP180" s="24"/>
      <c r="AQ180" s="24"/>
      <c r="AR180" s="24"/>
      <c r="AS180" s="24"/>
      <c r="AT180" s="24"/>
      <c r="AU180" s="24"/>
    </row>
    <row r="181" spans="3:48">
      <c r="C181" s="22"/>
      <c r="D181" s="22"/>
      <c r="P181" s="14"/>
      <c r="AA181" s="24"/>
      <c r="AB181" s="24"/>
      <c r="AC181" s="24"/>
      <c r="AD181" s="24"/>
      <c r="AE181" s="24"/>
      <c r="AG181" s="171"/>
      <c r="AN181" s="24"/>
      <c r="AO181" s="24"/>
      <c r="AP181" s="24"/>
      <c r="AQ181" s="24"/>
      <c r="AR181" s="24"/>
      <c r="AS181" s="24"/>
      <c r="AT181" s="24"/>
      <c r="AU181" s="24"/>
    </row>
    <row r="182" spans="3:48">
      <c r="C182" s="22"/>
      <c r="D182" s="22"/>
      <c r="P182" s="14"/>
      <c r="AA182" s="24"/>
      <c r="AB182" s="24"/>
      <c r="AC182" s="24"/>
      <c r="AD182" s="24"/>
      <c r="AE182" s="24"/>
      <c r="AG182" s="171"/>
      <c r="AN182" s="24"/>
      <c r="AO182" s="24"/>
      <c r="AP182" s="24"/>
      <c r="AQ182" s="24"/>
      <c r="AR182" s="24"/>
      <c r="AS182" s="24"/>
      <c r="AT182" s="24"/>
      <c r="AU182" s="24"/>
      <c r="AV182" s="24"/>
    </row>
    <row r="183" spans="3:48">
      <c r="C183" s="22"/>
      <c r="D183" s="22"/>
      <c r="P183" s="14"/>
      <c r="AA183" s="24"/>
      <c r="AB183" s="24"/>
      <c r="AC183" s="24"/>
      <c r="AD183" s="24"/>
      <c r="AE183" s="24"/>
      <c r="AG183" s="171"/>
      <c r="AN183" s="24"/>
      <c r="AO183" s="24"/>
      <c r="AP183" s="24"/>
      <c r="AQ183" s="24"/>
      <c r="AR183" s="24"/>
      <c r="AS183" s="24"/>
      <c r="AT183" s="24"/>
      <c r="AU183" s="24"/>
    </row>
    <row r="184" spans="3:48">
      <c r="C184" s="22"/>
      <c r="D184" s="22"/>
      <c r="P184" s="14"/>
      <c r="AA184" s="24"/>
      <c r="AB184" s="24"/>
      <c r="AC184" s="24"/>
      <c r="AD184" s="24"/>
      <c r="AE184" s="24"/>
      <c r="AG184" s="171"/>
      <c r="AN184" s="24"/>
      <c r="AO184" s="24"/>
      <c r="AP184" s="24"/>
      <c r="AQ184" s="24"/>
      <c r="AR184" s="24"/>
      <c r="AS184" s="24"/>
      <c r="AT184" s="24"/>
      <c r="AU184" s="24"/>
    </row>
    <row r="185" spans="3:48">
      <c r="C185" s="22"/>
      <c r="D185" s="22"/>
      <c r="P185" s="14"/>
      <c r="AA185" s="24"/>
      <c r="AB185" s="24"/>
      <c r="AC185" s="24"/>
      <c r="AD185" s="24"/>
      <c r="AE185" s="24"/>
      <c r="AG185" s="171"/>
      <c r="AN185" s="24"/>
      <c r="AO185" s="24"/>
      <c r="AP185" s="24"/>
      <c r="AQ185" s="24"/>
      <c r="AR185" s="24"/>
      <c r="AS185" s="24"/>
      <c r="AT185" s="24"/>
      <c r="AU185" s="24"/>
    </row>
    <row r="186" spans="3:48">
      <c r="C186" s="22"/>
      <c r="D186" s="22"/>
      <c r="P186" s="14"/>
      <c r="AA186" s="24"/>
      <c r="AB186" s="24"/>
      <c r="AC186" s="24"/>
      <c r="AD186" s="24"/>
      <c r="AE186" s="24"/>
      <c r="AG186" s="171"/>
      <c r="AN186" s="24"/>
      <c r="AO186" s="24"/>
      <c r="AP186" s="24"/>
      <c r="AQ186" s="24"/>
      <c r="AR186" s="24"/>
      <c r="AS186" s="24"/>
      <c r="AT186" s="24"/>
      <c r="AU186" s="24"/>
    </row>
    <row r="187" spans="3:48">
      <c r="C187" s="22"/>
      <c r="D187" s="22"/>
      <c r="P187" s="14"/>
      <c r="AA187" s="24"/>
      <c r="AB187" s="24"/>
      <c r="AC187" s="24"/>
      <c r="AD187" s="24"/>
      <c r="AE187" s="24"/>
      <c r="AG187" s="171"/>
      <c r="AN187" s="24"/>
      <c r="AO187" s="24"/>
      <c r="AP187" s="24"/>
      <c r="AQ187" s="24"/>
      <c r="AR187" s="24"/>
      <c r="AS187" s="24"/>
      <c r="AT187" s="24"/>
      <c r="AU187" s="24"/>
    </row>
    <row r="188" spans="3:48">
      <c r="C188" s="22"/>
      <c r="D188" s="22"/>
      <c r="P188" s="14"/>
      <c r="AA188" s="24"/>
      <c r="AB188" s="24"/>
      <c r="AC188" s="24"/>
      <c r="AD188" s="24"/>
      <c r="AE188" s="24"/>
      <c r="AG188" s="171"/>
      <c r="AN188" s="24"/>
      <c r="AO188" s="24"/>
      <c r="AP188" s="24"/>
      <c r="AQ188" s="24"/>
      <c r="AR188" s="24"/>
      <c r="AS188" s="24"/>
      <c r="AT188" s="24"/>
      <c r="AU188" s="24"/>
    </row>
    <row r="189" spans="3:48">
      <c r="C189" s="22"/>
      <c r="D189" s="22"/>
      <c r="P189" s="14"/>
      <c r="AA189" s="24"/>
      <c r="AB189" s="24"/>
      <c r="AC189" s="24"/>
      <c r="AD189" s="24"/>
      <c r="AE189" s="24"/>
      <c r="AG189" s="171"/>
      <c r="AN189" s="24"/>
      <c r="AO189" s="24"/>
      <c r="AP189" s="24"/>
      <c r="AQ189" s="24"/>
      <c r="AR189" s="24"/>
      <c r="AS189" s="24"/>
      <c r="AT189" s="24"/>
      <c r="AU189" s="24"/>
    </row>
    <row r="190" spans="3:48">
      <c r="C190" s="22"/>
      <c r="D190" s="22"/>
      <c r="P190" s="14"/>
      <c r="AA190" s="24"/>
      <c r="AB190" s="24"/>
      <c r="AC190" s="24"/>
      <c r="AD190" s="24"/>
      <c r="AE190" s="24"/>
      <c r="AG190" s="171"/>
      <c r="AN190" s="24"/>
      <c r="AO190" s="24"/>
      <c r="AP190" s="24"/>
      <c r="AQ190" s="24"/>
      <c r="AR190" s="24"/>
      <c r="AS190" s="24"/>
      <c r="AT190" s="24"/>
      <c r="AU190" s="24"/>
    </row>
    <row r="191" spans="3:48">
      <c r="C191" s="22"/>
      <c r="D191" s="22"/>
      <c r="P191" s="14"/>
      <c r="AA191" s="24"/>
      <c r="AB191" s="24"/>
      <c r="AC191" s="24"/>
      <c r="AD191" s="24"/>
      <c r="AE191" s="24"/>
      <c r="AG191" s="171"/>
      <c r="AN191" s="24"/>
      <c r="AO191" s="24"/>
      <c r="AP191" s="24"/>
      <c r="AQ191" s="24"/>
      <c r="AR191" s="24"/>
      <c r="AS191" s="24"/>
      <c r="AT191" s="24"/>
      <c r="AU191" s="24"/>
    </row>
    <row r="192" spans="3:48">
      <c r="C192" s="22"/>
      <c r="D192" s="22"/>
      <c r="P192" s="14"/>
      <c r="AA192" s="24"/>
      <c r="AB192" s="24"/>
      <c r="AC192" s="24"/>
      <c r="AD192" s="24"/>
      <c r="AE192" s="24"/>
      <c r="AG192" s="171"/>
      <c r="AN192" s="24"/>
      <c r="AO192" s="24"/>
      <c r="AP192" s="24"/>
      <c r="AQ192" s="24"/>
      <c r="AR192" s="24"/>
      <c r="AS192" s="24"/>
      <c r="AT192" s="24"/>
      <c r="AU192" s="24"/>
    </row>
    <row r="193" spans="3:48">
      <c r="C193" s="22"/>
      <c r="D193" s="22"/>
      <c r="P193" s="14"/>
      <c r="AA193" s="24"/>
      <c r="AB193" s="24"/>
      <c r="AC193" s="24"/>
      <c r="AD193" s="24"/>
      <c r="AE193" s="24"/>
      <c r="AG193" s="171"/>
      <c r="AN193" s="24"/>
      <c r="AO193" s="24"/>
      <c r="AP193" s="24"/>
      <c r="AQ193" s="24"/>
      <c r="AR193" s="24"/>
      <c r="AS193" s="24"/>
      <c r="AT193" s="24"/>
      <c r="AU193" s="24"/>
    </row>
    <row r="194" spans="3:48">
      <c r="C194" s="22"/>
      <c r="D194" s="22"/>
      <c r="P194" s="14"/>
      <c r="AA194" s="24"/>
      <c r="AB194" s="24"/>
      <c r="AC194" s="24"/>
      <c r="AD194" s="24"/>
      <c r="AE194" s="24"/>
      <c r="AG194" s="171"/>
      <c r="AN194" s="24"/>
      <c r="AO194" s="24"/>
      <c r="AP194" s="24"/>
      <c r="AQ194" s="24"/>
      <c r="AR194" s="24"/>
      <c r="AS194" s="24"/>
      <c r="AT194" s="24"/>
      <c r="AU194" s="24"/>
    </row>
    <row r="195" spans="3:48">
      <c r="C195" s="22"/>
      <c r="D195" s="22"/>
      <c r="P195" s="14"/>
      <c r="AA195" s="24"/>
      <c r="AB195" s="24"/>
      <c r="AC195" s="24"/>
      <c r="AD195" s="24"/>
      <c r="AE195" s="24"/>
      <c r="AG195" s="171"/>
      <c r="AN195" s="24"/>
      <c r="AO195" s="24"/>
      <c r="AP195" s="24"/>
      <c r="AQ195" s="24"/>
      <c r="AR195" s="24"/>
      <c r="AS195" s="24"/>
      <c r="AT195" s="24"/>
      <c r="AU195" s="24"/>
    </row>
    <row r="196" spans="3:48">
      <c r="C196" s="22"/>
      <c r="D196" s="22"/>
      <c r="P196" s="14"/>
      <c r="AA196" s="24"/>
      <c r="AB196" s="24"/>
      <c r="AC196" s="24"/>
      <c r="AD196" s="24"/>
      <c r="AE196" s="24"/>
      <c r="AG196" s="171"/>
      <c r="AN196" s="24"/>
      <c r="AO196" s="24"/>
      <c r="AP196" s="24"/>
      <c r="AQ196" s="24"/>
      <c r="AR196" s="24"/>
      <c r="AS196" s="24"/>
      <c r="AT196" s="24"/>
      <c r="AU196" s="24"/>
      <c r="AV196" s="24"/>
    </row>
    <row r="197" spans="3:48">
      <c r="C197" s="22"/>
      <c r="D197" s="22"/>
      <c r="P197" s="14"/>
      <c r="AA197" s="24"/>
      <c r="AB197" s="24"/>
      <c r="AC197" s="24"/>
      <c r="AD197" s="24"/>
      <c r="AE197" s="24"/>
      <c r="AG197" s="171"/>
      <c r="AN197" s="24"/>
      <c r="AO197" s="24"/>
      <c r="AP197" s="24"/>
      <c r="AQ197" s="24"/>
      <c r="AR197" s="24"/>
      <c r="AS197" s="24"/>
      <c r="AT197" s="24"/>
      <c r="AU197" s="24"/>
      <c r="AV197" s="24"/>
    </row>
    <row r="198" spans="3:48">
      <c r="C198" s="22"/>
      <c r="D198" s="22"/>
      <c r="P198" s="14"/>
      <c r="AA198" s="24"/>
      <c r="AB198" s="24"/>
      <c r="AC198" s="24"/>
      <c r="AD198" s="24"/>
      <c r="AE198" s="24"/>
      <c r="AG198" s="171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3:48">
      <c r="C199" s="22"/>
      <c r="D199" s="22"/>
      <c r="P199" s="14"/>
      <c r="AA199" s="24"/>
      <c r="AB199" s="24"/>
      <c r="AC199" s="24"/>
      <c r="AD199" s="24"/>
      <c r="AE199" s="24"/>
      <c r="AG199" s="171"/>
      <c r="AN199" s="24"/>
      <c r="AO199" s="24"/>
      <c r="AP199" s="24"/>
      <c r="AQ199" s="24"/>
      <c r="AR199" s="24"/>
      <c r="AS199" s="24"/>
      <c r="AT199" s="24"/>
      <c r="AU199" s="24"/>
    </row>
    <row r="200" spans="3:48">
      <c r="C200" s="22"/>
      <c r="D200" s="22"/>
      <c r="P200" s="14"/>
      <c r="AA200" s="24"/>
      <c r="AB200" s="24"/>
      <c r="AC200" s="24"/>
      <c r="AD200" s="24"/>
      <c r="AE200" s="24"/>
      <c r="AG200" s="171"/>
      <c r="AN200" s="24"/>
      <c r="AO200" s="24"/>
      <c r="AP200" s="24"/>
      <c r="AQ200" s="24"/>
      <c r="AR200" s="24"/>
      <c r="AS200" s="24"/>
      <c r="AT200" s="24"/>
      <c r="AU200" s="24"/>
    </row>
    <row r="201" spans="3:48">
      <c r="C201" s="22"/>
      <c r="D201" s="22"/>
      <c r="P201" s="14"/>
      <c r="AA201" s="24"/>
      <c r="AB201" s="24"/>
      <c r="AC201" s="24"/>
      <c r="AD201" s="24"/>
      <c r="AE201" s="24"/>
      <c r="AG201" s="171"/>
      <c r="AN201" s="24"/>
      <c r="AO201" s="24"/>
      <c r="AP201" s="24"/>
      <c r="AQ201" s="24"/>
      <c r="AR201" s="24"/>
      <c r="AS201" s="24"/>
      <c r="AT201" s="24"/>
      <c r="AU201" s="24"/>
    </row>
    <row r="202" spans="3:48">
      <c r="C202" s="22"/>
      <c r="D202" s="22"/>
      <c r="P202" s="14"/>
      <c r="AA202" s="24"/>
      <c r="AB202" s="24"/>
      <c r="AC202" s="24"/>
      <c r="AD202" s="24"/>
      <c r="AE202" s="24"/>
      <c r="AG202" s="171"/>
      <c r="AN202" s="24"/>
      <c r="AO202" s="24"/>
      <c r="AP202" s="24"/>
      <c r="AQ202" s="24"/>
      <c r="AR202" s="24"/>
      <c r="AS202" s="24"/>
      <c r="AT202" s="24"/>
      <c r="AU202" s="24"/>
    </row>
    <row r="203" spans="3:48">
      <c r="C203" s="22"/>
      <c r="D203" s="22"/>
      <c r="P203" s="14"/>
      <c r="AA203" s="24"/>
      <c r="AB203" s="24"/>
      <c r="AC203" s="24"/>
      <c r="AD203" s="24"/>
      <c r="AE203" s="24"/>
      <c r="AG203" s="171"/>
      <c r="AN203" s="24"/>
      <c r="AO203" s="24"/>
      <c r="AP203" s="24"/>
      <c r="AQ203" s="24"/>
      <c r="AR203" s="24"/>
      <c r="AS203" s="24"/>
      <c r="AT203" s="24"/>
      <c r="AU203" s="24"/>
    </row>
    <row r="204" spans="3:48">
      <c r="C204" s="22"/>
      <c r="D204" s="22"/>
      <c r="P204" s="14"/>
      <c r="AA204" s="24"/>
      <c r="AB204" s="24"/>
      <c r="AC204" s="24"/>
      <c r="AD204" s="24"/>
      <c r="AE204" s="24"/>
      <c r="AG204" s="171"/>
      <c r="AN204" s="24"/>
      <c r="AO204" s="24"/>
      <c r="AP204" s="24"/>
      <c r="AQ204" s="24"/>
      <c r="AR204" s="24"/>
      <c r="AS204" s="24"/>
      <c r="AT204" s="24"/>
      <c r="AU204" s="24"/>
    </row>
    <row r="205" spans="3:48">
      <c r="C205" s="22"/>
      <c r="D205" s="22"/>
      <c r="P205" s="14"/>
      <c r="AA205" s="24"/>
      <c r="AB205" s="24"/>
      <c r="AC205" s="24"/>
      <c r="AD205" s="24"/>
      <c r="AE205" s="24"/>
      <c r="AG205" s="171"/>
      <c r="AN205" s="24"/>
      <c r="AO205" s="24"/>
      <c r="AP205" s="24"/>
      <c r="AQ205" s="24"/>
      <c r="AR205" s="24"/>
      <c r="AS205" s="24"/>
      <c r="AT205" s="24"/>
      <c r="AU205" s="24"/>
    </row>
    <row r="206" spans="3:48">
      <c r="C206" s="22"/>
      <c r="D206" s="22"/>
      <c r="P206" s="14"/>
      <c r="AA206" s="24"/>
      <c r="AB206" s="24"/>
      <c r="AC206" s="24"/>
      <c r="AD206" s="24"/>
      <c r="AE206" s="24"/>
      <c r="AG206" s="171"/>
      <c r="AN206" s="24"/>
      <c r="AO206" s="24"/>
      <c r="AP206" s="24"/>
      <c r="AQ206" s="24"/>
      <c r="AR206" s="24"/>
      <c r="AS206" s="24"/>
      <c r="AT206" s="24"/>
      <c r="AU206" s="24"/>
    </row>
    <row r="207" spans="3:48">
      <c r="C207" s="22"/>
      <c r="D207" s="22"/>
      <c r="P207" s="14"/>
      <c r="AA207" s="24"/>
      <c r="AB207" s="24"/>
      <c r="AC207" s="24"/>
      <c r="AD207" s="24"/>
      <c r="AE207" s="24"/>
      <c r="AG207" s="171"/>
      <c r="AN207" s="24"/>
      <c r="AO207" s="24"/>
      <c r="AP207" s="24"/>
      <c r="AQ207" s="24"/>
      <c r="AR207" s="24"/>
      <c r="AS207" s="24"/>
      <c r="AT207" s="24"/>
      <c r="AU207" s="24"/>
    </row>
    <row r="208" spans="3:48">
      <c r="C208" s="22"/>
      <c r="D208" s="22"/>
      <c r="P208" s="14"/>
      <c r="AA208" s="24"/>
      <c r="AB208" s="24"/>
      <c r="AC208" s="24"/>
      <c r="AD208" s="24"/>
      <c r="AE208" s="24"/>
      <c r="AG208" s="171"/>
      <c r="AN208" s="24"/>
      <c r="AO208" s="24"/>
      <c r="AP208" s="24"/>
      <c r="AQ208" s="24"/>
      <c r="AR208" s="24"/>
      <c r="AS208" s="24"/>
      <c r="AT208" s="24"/>
      <c r="AU208" s="24"/>
    </row>
    <row r="209" spans="3:48">
      <c r="C209" s="22"/>
      <c r="D209" s="22"/>
      <c r="P209" s="14"/>
      <c r="AA209" s="24"/>
      <c r="AB209" s="24"/>
      <c r="AC209" s="24"/>
      <c r="AD209" s="24"/>
      <c r="AE209" s="24"/>
      <c r="AG209" s="171"/>
      <c r="AN209" s="24"/>
      <c r="AO209" s="24"/>
      <c r="AP209" s="24"/>
      <c r="AQ209" s="24"/>
      <c r="AR209" s="24"/>
      <c r="AS209" s="24"/>
      <c r="AT209" s="24"/>
      <c r="AU209" s="24"/>
    </row>
    <row r="210" spans="3:48">
      <c r="C210" s="22"/>
      <c r="D210" s="22"/>
      <c r="P210" s="14"/>
      <c r="AA210" s="24"/>
      <c r="AB210" s="24"/>
      <c r="AC210" s="24"/>
      <c r="AD210" s="24"/>
      <c r="AE210" s="24"/>
      <c r="AG210" s="171"/>
      <c r="AN210" s="24"/>
      <c r="AO210" s="24"/>
      <c r="AP210" s="24"/>
      <c r="AQ210" s="24"/>
      <c r="AR210" s="24"/>
      <c r="AS210" s="24"/>
      <c r="AT210" s="24"/>
      <c r="AU210" s="24"/>
    </row>
    <row r="211" spans="3:48">
      <c r="C211" s="22"/>
      <c r="D211" s="22"/>
      <c r="P211" s="14"/>
      <c r="AA211" s="24"/>
      <c r="AB211" s="24"/>
      <c r="AC211" s="24"/>
      <c r="AD211" s="24"/>
      <c r="AE211" s="24"/>
      <c r="AG211" s="171"/>
      <c r="AN211" s="24"/>
      <c r="AO211" s="24"/>
      <c r="AP211" s="24"/>
      <c r="AQ211" s="24"/>
      <c r="AR211" s="24"/>
      <c r="AS211" s="24"/>
      <c r="AT211" s="24"/>
      <c r="AU211" s="24"/>
    </row>
    <row r="212" spans="3:48">
      <c r="C212" s="22"/>
      <c r="D212" s="22"/>
      <c r="P212" s="14"/>
      <c r="AA212" s="24"/>
      <c r="AB212" s="24"/>
      <c r="AC212" s="24"/>
      <c r="AD212" s="24"/>
      <c r="AE212" s="24"/>
      <c r="AG212" s="171"/>
      <c r="AN212" s="24"/>
      <c r="AO212" s="24"/>
      <c r="AP212" s="24"/>
      <c r="AQ212" s="24"/>
      <c r="AR212" s="24"/>
      <c r="AS212" s="24"/>
      <c r="AT212" s="24"/>
      <c r="AU212" s="24"/>
    </row>
    <row r="213" spans="3:48">
      <c r="C213" s="22"/>
      <c r="D213" s="22"/>
      <c r="P213" s="14"/>
      <c r="AA213" s="24"/>
      <c r="AB213" s="24"/>
      <c r="AC213" s="24"/>
      <c r="AD213" s="24"/>
      <c r="AE213" s="24"/>
      <c r="AG213" s="171"/>
      <c r="AN213" s="24"/>
      <c r="AO213" s="24"/>
      <c r="AP213" s="24"/>
      <c r="AQ213" s="24"/>
      <c r="AR213" s="24"/>
      <c r="AS213" s="24"/>
      <c r="AT213" s="24"/>
      <c r="AU213" s="24"/>
    </row>
    <row r="214" spans="3:48">
      <c r="C214" s="22"/>
      <c r="D214" s="22"/>
      <c r="P214" s="14"/>
      <c r="AA214" s="24"/>
      <c r="AB214" s="24"/>
      <c r="AC214" s="24"/>
      <c r="AD214" s="24"/>
      <c r="AE214" s="24"/>
      <c r="AG214" s="171"/>
      <c r="AN214" s="24"/>
      <c r="AO214" s="24"/>
      <c r="AP214" s="24"/>
      <c r="AQ214" s="24"/>
      <c r="AR214" s="24"/>
      <c r="AS214" s="24"/>
      <c r="AT214" s="24"/>
      <c r="AU214" s="24"/>
    </row>
    <row r="215" spans="3:48">
      <c r="C215" s="22"/>
      <c r="D215" s="22"/>
      <c r="P215" s="14"/>
      <c r="AA215" s="24"/>
      <c r="AB215" s="24"/>
      <c r="AC215" s="24"/>
      <c r="AD215" s="24"/>
      <c r="AE215" s="24"/>
      <c r="AG215" s="171"/>
      <c r="AN215" s="24"/>
      <c r="AO215" s="24"/>
      <c r="AP215" s="24"/>
      <c r="AQ215" s="24"/>
      <c r="AR215" s="24"/>
      <c r="AS215" s="24"/>
      <c r="AT215" s="24"/>
      <c r="AU215" s="24"/>
    </row>
    <row r="216" spans="3:48">
      <c r="C216" s="22"/>
      <c r="D216" s="22"/>
      <c r="P216" s="14"/>
      <c r="AA216" s="24"/>
      <c r="AB216" s="24"/>
      <c r="AC216" s="24"/>
      <c r="AD216" s="24"/>
      <c r="AE216" s="24"/>
      <c r="AG216" s="171"/>
      <c r="AN216" s="24"/>
      <c r="AO216" s="24"/>
      <c r="AP216" s="24"/>
      <c r="AQ216" s="24"/>
      <c r="AR216" s="24"/>
      <c r="AS216" s="24"/>
      <c r="AT216" s="24"/>
      <c r="AU216" s="24"/>
    </row>
    <row r="217" spans="3:48">
      <c r="C217" s="22"/>
      <c r="D217" s="22"/>
      <c r="P217" s="14"/>
      <c r="AA217" s="24"/>
      <c r="AB217" s="24"/>
      <c r="AC217" s="24"/>
      <c r="AD217" s="24"/>
      <c r="AE217" s="24"/>
      <c r="AG217" s="171"/>
      <c r="AN217" s="24"/>
      <c r="AO217" s="24"/>
      <c r="AP217" s="24"/>
      <c r="AQ217" s="24"/>
      <c r="AR217" s="24"/>
      <c r="AS217" s="24"/>
      <c r="AT217" s="24"/>
      <c r="AU217" s="24"/>
    </row>
    <row r="218" spans="3:48">
      <c r="C218" s="22"/>
      <c r="D218" s="22"/>
      <c r="P218" s="14"/>
      <c r="AA218" s="24"/>
      <c r="AB218" s="24"/>
      <c r="AC218" s="24"/>
      <c r="AD218" s="24"/>
      <c r="AE218" s="24"/>
      <c r="AG218" s="171"/>
      <c r="AN218" s="24"/>
      <c r="AO218" s="24"/>
      <c r="AP218" s="24"/>
      <c r="AQ218" s="24"/>
      <c r="AR218" s="24"/>
      <c r="AS218" s="24"/>
      <c r="AT218" s="24"/>
      <c r="AU218" s="24"/>
    </row>
    <row r="219" spans="3:48">
      <c r="C219" s="22"/>
      <c r="D219" s="22"/>
      <c r="P219" s="14"/>
      <c r="AA219" s="24"/>
      <c r="AB219" s="24"/>
      <c r="AC219" s="24"/>
      <c r="AD219" s="24"/>
      <c r="AE219" s="24"/>
      <c r="AG219" s="171"/>
      <c r="AN219" s="24"/>
      <c r="AO219" s="24"/>
      <c r="AP219" s="24"/>
      <c r="AQ219" s="24"/>
      <c r="AR219" s="24"/>
      <c r="AS219" s="24"/>
      <c r="AT219" s="24"/>
      <c r="AU219" s="24"/>
    </row>
    <row r="220" spans="3:48">
      <c r="C220" s="22"/>
      <c r="D220" s="22"/>
      <c r="P220" s="14"/>
      <c r="AA220" s="24"/>
      <c r="AB220" s="24"/>
      <c r="AC220" s="24"/>
      <c r="AD220" s="24"/>
      <c r="AE220" s="24"/>
      <c r="AG220" s="171"/>
      <c r="AN220" s="24"/>
      <c r="AO220" s="24"/>
      <c r="AP220" s="24"/>
      <c r="AQ220" s="24"/>
      <c r="AR220" s="24"/>
      <c r="AS220" s="24"/>
      <c r="AT220" s="24"/>
      <c r="AU220" s="24"/>
      <c r="AV220" s="24"/>
    </row>
    <row r="221" spans="3:48">
      <c r="C221" s="22"/>
      <c r="D221" s="22"/>
      <c r="P221" s="14"/>
      <c r="AA221" s="24"/>
      <c r="AB221" s="24"/>
      <c r="AC221" s="24"/>
      <c r="AD221" s="24"/>
      <c r="AE221" s="24"/>
      <c r="AG221" s="171"/>
      <c r="AN221" s="24"/>
      <c r="AO221" s="24"/>
      <c r="AP221" s="24"/>
      <c r="AQ221" s="24"/>
      <c r="AR221" s="24"/>
      <c r="AS221" s="24"/>
      <c r="AT221" s="24"/>
      <c r="AU221" s="24"/>
    </row>
    <row r="222" spans="3:48">
      <c r="C222" s="22"/>
      <c r="D222" s="22"/>
      <c r="P222" s="14"/>
      <c r="AA222" s="24"/>
      <c r="AB222" s="24"/>
      <c r="AC222" s="24"/>
      <c r="AD222" s="24"/>
      <c r="AE222" s="24"/>
      <c r="AG222" s="171"/>
      <c r="AN222" s="24"/>
      <c r="AO222" s="24"/>
      <c r="AP222" s="24"/>
      <c r="AQ222" s="24"/>
      <c r="AR222" s="24"/>
      <c r="AS222" s="24"/>
      <c r="AT222" s="24"/>
      <c r="AU222" s="24"/>
    </row>
    <row r="223" spans="3:48">
      <c r="C223" s="22"/>
      <c r="D223" s="22"/>
      <c r="P223" s="14"/>
      <c r="AA223" s="24"/>
      <c r="AB223" s="24"/>
      <c r="AC223" s="24"/>
      <c r="AD223" s="24"/>
      <c r="AE223" s="24"/>
      <c r="AG223" s="171"/>
      <c r="AN223" s="24"/>
      <c r="AO223" s="24"/>
      <c r="AP223" s="24"/>
      <c r="AQ223" s="24"/>
      <c r="AR223" s="24"/>
      <c r="AS223" s="24"/>
      <c r="AT223" s="24"/>
      <c r="AU223" s="24"/>
    </row>
    <row r="224" spans="3:48">
      <c r="C224" s="22"/>
      <c r="D224" s="22"/>
      <c r="P224" s="14"/>
      <c r="AA224" s="24"/>
      <c r="AB224" s="24"/>
      <c r="AC224" s="24"/>
      <c r="AD224" s="24"/>
      <c r="AE224" s="24"/>
      <c r="AG224" s="171"/>
      <c r="AN224" s="24"/>
      <c r="AO224" s="24"/>
      <c r="AP224" s="24"/>
      <c r="AQ224" s="24"/>
      <c r="AR224" s="24"/>
      <c r="AS224" s="24"/>
      <c r="AT224" s="24"/>
      <c r="AU224" s="24"/>
    </row>
    <row r="225" spans="3:47">
      <c r="C225" s="22"/>
      <c r="D225" s="22"/>
      <c r="P225" s="14"/>
      <c r="AA225" s="24"/>
      <c r="AB225" s="24"/>
      <c r="AC225" s="24"/>
      <c r="AD225" s="24"/>
      <c r="AE225" s="24"/>
      <c r="AG225" s="171"/>
      <c r="AN225" s="24"/>
      <c r="AO225" s="24"/>
      <c r="AP225" s="24"/>
      <c r="AQ225" s="24"/>
      <c r="AR225" s="24"/>
      <c r="AS225" s="24"/>
      <c r="AT225" s="24"/>
      <c r="AU225" s="24"/>
    </row>
    <row r="226" spans="3:47">
      <c r="C226" s="22"/>
      <c r="D226" s="22"/>
      <c r="P226" s="14"/>
      <c r="AA226" s="24"/>
      <c r="AB226" s="24"/>
      <c r="AC226" s="24"/>
      <c r="AD226" s="24"/>
      <c r="AE226" s="24"/>
      <c r="AG226" s="171"/>
      <c r="AN226" s="24"/>
      <c r="AO226" s="24"/>
      <c r="AP226" s="24"/>
      <c r="AQ226" s="24"/>
      <c r="AR226" s="24"/>
      <c r="AS226" s="24"/>
      <c r="AT226" s="24"/>
      <c r="AU226" s="24"/>
    </row>
    <row r="227" spans="3:47">
      <c r="C227" s="22"/>
      <c r="D227" s="22"/>
      <c r="P227" s="14"/>
      <c r="AA227" s="24"/>
      <c r="AB227" s="24"/>
      <c r="AC227" s="24"/>
      <c r="AD227" s="24"/>
      <c r="AE227" s="24"/>
      <c r="AG227" s="171"/>
      <c r="AN227" s="24"/>
      <c r="AO227" s="24"/>
      <c r="AP227" s="24"/>
      <c r="AQ227" s="24"/>
      <c r="AR227" s="24"/>
      <c r="AS227" s="24"/>
      <c r="AT227" s="24"/>
      <c r="AU227" s="24"/>
    </row>
    <row r="228" spans="3:47">
      <c r="C228" s="22"/>
      <c r="D228" s="22"/>
      <c r="P228" s="14"/>
      <c r="AA228" s="24"/>
      <c r="AB228" s="24"/>
      <c r="AC228" s="24"/>
      <c r="AD228" s="24"/>
      <c r="AE228" s="24"/>
      <c r="AG228" s="171"/>
      <c r="AN228" s="24"/>
      <c r="AO228" s="24"/>
      <c r="AP228" s="24"/>
      <c r="AQ228" s="24"/>
      <c r="AR228" s="24"/>
      <c r="AS228" s="24"/>
      <c r="AT228" s="24"/>
      <c r="AU228" s="24"/>
    </row>
    <row r="229" spans="3:47">
      <c r="C229" s="22"/>
      <c r="D229" s="22"/>
      <c r="P229" s="14"/>
      <c r="AA229" s="24"/>
      <c r="AB229" s="24"/>
      <c r="AC229" s="24"/>
      <c r="AD229" s="24"/>
      <c r="AE229" s="24"/>
      <c r="AG229" s="171"/>
      <c r="AN229" s="24"/>
      <c r="AO229" s="24"/>
      <c r="AP229" s="24"/>
      <c r="AQ229" s="24"/>
      <c r="AR229" s="24"/>
      <c r="AS229" s="24"/>
      <c r="AT229" s="24"/>
      <c r="AU229" s="24"/>
    </row>
    <row r="230" spans="3:47">
      <c r="C230" s="22"/>
      <c r="D230" s="22"/>
      <c r="P230" s="14"/>
      <c r="AA230" s="24"/>
      <c r="AB230" s="24"/>
      <c r="AC230" s="24"/>
      <c r="AD230" s="24"/>
      <c r="AE230" s="24"/>
      <c r="AG230" s="171"/>
      <c r="AN230" s="24"/>
      <c r="AO230" s="24"/>
      <c r="AP230" s="24"/>
      <c r="AQ230" s="24"/>
      <c r="AR230" s="24"/>
      <c r="AS230" s="24"/>
      <c r="AT230" s="24"/>
      <c r="AU230" s="24"/>
    </row>
    <row r="231" spans="3:47">
      <c r="C231" s="22"/>
      <c r="D231" s="22"/>
      <c r="P231" s="14"/>
      <c r="AA231" s="24"/>
      <c r="AB231" s="24"/>
      <c r="AC231" s="24"/>
      <c r="AD231" s="24"/>
      <c r="AE231" s="24"/>
      <c r="AG231" s="171"/>
      <c r="AN231" s="24"/>
      <c r="AO231" s="24"/>
      <c r="AP231" s="24"/>
      <c r="AQ231" s="24"/>
      <c r="AR231" s="24"/>
      <c r="AS231" s="24"/>
      <c r="AT231" s="24"/>
      <c r="AU231" s="24"/>
    </row>
    <row r="232" spans="3:47">
      <c r="C232" s="22"/>
      <c r="D232" s="22"/>
      <c r="P232" s="14"/>
      <c r="AA232" s="24"/>
      <c r="AB232" s="24"/>
      <c r="AC232" s="24"/>
      <c r="AD232" s="24"/>
      <c r="AE232" s="24"/>
      <c r="AG232" s="171"/>
      <c r="AN232" s="24"/>
      <c r="AO232" s="24"/>
      <c r="AP232" s="24"/>
      <c r="AQ232" s="24"/>
      <c r="AR232" s="24"/>
      <c r="AS232" s="24"/>
      <c r="AT232" s="24"/>
      <c r="AU232" s="24"/>
    </row>
    <row r="233" spans="3:47">
      <c r="C233" s="22"/>
      <c r="D233" s="22"/>
      <c r="P233" s="14"/>
      <c r="AA233" s="24"/>
      <c r="AB233" s="24"/>
      <c r="AC233" s="24"/>
      <c r="AD233" s="24"/>
      <c r="AE233" s="24"/>
      <c r="AG233" s="171"/>
      <c r="AN233" s="24"/>
      <c r="AO233" s="24"/>
      <c r="AP233" s="24"/>
      <c r="AQ233" s="24"/>
      <c r="AR233" s="24"/>
      <c r="AS233" s="24"/>
      <c r="AT233" s="24"/>
      <c r="AU233" s="24"/>
    </row>
    <row r="234" spans="3:47">
      <c r="C234" s="22"/>
      <c r="D234" s="22"/>
      <c r="P234" s="14"/>
      <c r="AA234" s="24"/>
      <c r="AB234" s="24"/>
      <c r="AC234" s="24"/>
      <c r="AD234" s="24"/>
      <c r="AE234" s="24"/>
      <c r="AG234" s="171"/>
      <c r="AN234" s="24"/>
      <c r="AO234" s="24"/>
      <c r="AP234" s="24"/>
      <c r="AQ234" s="24"/>
      <c r="AR234" s="24"/>
      <c r="AS234" s="24"/>
      <c r="AT234" s="24"/>
      <c r="AU234" s="24"/>
    </row>
    <row r="235" spans="3:47">
      <c r="C235" s="22"/>
      <c r="D235" s="22"/>
      <c r="P235" s="14"/>
      <c r="AA235" s="24"/>
      <c r="AB235" s="24"/>
      <c r="AC235" s="24"/>
      <c r="AD235" s="24"/>
      <c r="AE235" s="24"/>
      <c r="AG235" s="171"/>
      <c r="AN235" s="24"/>
      <c r="AO235" s="24"/>
      <c r="AP235" s="24"/>
      <c r="AQ235" s="24"/>
      <c r="AR235" s="24"/>
      <c r="AS235" s="24"/>
      <c r="AT235" s="24"/>
      <c r="AU235" s="24"/>
    </row>
    <row r="236" spans="3:47">
      <c r="C236" s="22"/>
      <c r="D236" s="22"/>
      <c r="P236" s="14"/>
      <c r="AA236" s="24"/>
      <c r="AB236" s="24"/>
      <c r="AC236" s="24"/>
      <c r="AD236" s="24"/>
      <c r="AE236" s="24"/>
      <c r="AG236" s="171"/>
      <c r="AN236" s="24"/>
      <c r="AO236" s="24"/>
      <c r="AP236" s="24"/>
      <c r="AQ236" s="24"/>
      <c r="AR236" s="24"/>
      <c r="AS236" s="24"/>
      <c r="AT236" s="24"/>
      <c r="AU236" s="24"/>
    </row>
    <row r="237" spans="3:47">
      <c r="C237" s="22"/>
      <c r="D237" s="22"/>
      <c r="P237" s="14"/>
      <c r="AA237" s="24"/>
      <c r="AB237" s="24"/>
      <c r="AC237" s="24"/>
      <c r="AD237" s="24"/>
      <c r="AE237" s="24"/>
      <c r="AG237" s="171"/>
      <c r="AN237" s="24"/>
      <c r="AO237" s="24"/>
      <c r="AP237" s="24"/>
      <c r="AQ237" s="24"/>
      <c r="AR237" s="24"/>
      <c r="AS237" s="24"/>
      <c r="AT237" s="24"/>
      <c r="AU237" s="24"/>
    </row>
    <row r="238" spans="3:47">
      <c r="C238" s="22"/>
      <c r="D238" s="22"/>
      <c r="P238" s="14"/>
      <c r="AA238" s="24"/>
      <c r="AB238" s="24"/>
      <c r="AC238" s="24"/>
      <c r="AD238" s="24"/>
      <c r="AE238" s="24"/>
      <c r="AG238" s="171"/>
      <c r="AN238" s="24"/>
      <c r="AO238" s="24"/>
      <c r="AP238" s="24"/>
      <c r="AQ238" s="24"/>
      <c r="AR238" s="24"/>
      <c r="AS238" s="24"/>
      <c r="AT238" s="24"/>
      <c r="AU238" s="24"/>
    </row>
    <row r="239" spans="3:47">
      <c r="C239" s="22"/>
      <c r="D239" s="22"/>
      <c r="P239" s="14"/>
      <c r="AA239" s="24"/>
      <c r="AB239" s="24"/>
      <c r="AC239" s="24"/>
      <c r="AD239" s="24"/>
      <c r="AE239" s="24"/>
      <c r="AG239" s="171"/>
      <c r="AN239" s="24"/>
      <c r="AO239" s="24"/>
      <c r="AP239" s="24"/>
      <c r="AQ239" s="24"/>
      <c r="AR239" s="24"/>
      <c r="AS239" s="24"/>
      <c r="AT239" s="24"/>
      <c r="AU239" s="24"/>
    </row>
    <row r="240" spans="3:47">
      <c r="C240" s="22"/>
      <c r="D240" s="22"/>
      <c r="P240" s="14"/>
      <c r="AA240" s="24"/>
      <c r="AB240" s="24"/>
      <c r="AC240" s="24"/>
      <c r="AD240" s="24"/>
      <c r="AE240" s="24"/>
      <c r="AG240" s="171"/>
      <c r="AN240" s="24"/>
      <c r="AO240" s="24"/>
      <c r="AP240" s="24"/>
      <c r="AQ240" s="24"/>
      <c r="AR240" s="24"/>
      <c r="AS240" s="24"/>
      <c r="AT240" s="24"/>
      <c r="AU240" s="24"/>
    </row>
    <row r="241" spans="3:48">
      <c r="C241" s="22"/>
      <c r="D241" s="22"/>
      <c r="P241" s="14"/>
      <c r="AA241" s="24"/>
      <c r="AB241" s="24"/>
      <c r="AC241" s="24"/>
      <c r="AD241" s="24"/>
      <c r="AE241" s="24"/>
      <c r="AG241" s="171"/>
      <c r="AN241" s="24"/>
      <c r="AO241" s="24"/>
      <c r="AP241" s="24"/>
      <c r="AQ241" s="24"/>
      <c r="AR241" s="24"/>
      <c r="AS241" s="24"/>
      <c r="AT241" s="24"/>
      <c r="AU241" s="24"/>
      <c r="AV241" s="24"/>
    </row>
    <row r="242" spans="3:48">
      <c r="C242" s="22"/>
      <c r="D242" s="22"/>
      <c r="P242" s="14"/>
      <c r="AA242" s="24"/>
      <c r="AB242" s="24"/>
      <c r="AC242" s="24"/>
      <c r="AD242" s="24"/>
      <c r="AE242" s="24"/>
      <c r="AG242" s="171"/>
      <c r="AN242" s="24"/>
      <c r="AO242" s="24"/>
      <c r="AP242" s="24"/>
      <c r="AQ242" s="24"/>
      <c r="AR242" s="24"/>
      <c r="AS242" s="24"/>
      <c r="AT242" s="24"/>
      <c r="AU242" s="24"/>
    </row>
    <row r="243" spans="3:48">
      <c r="C243" s="22"/>
      <c r="D243" s="22"/>
      <c r="P243" s="14"/>
      <c r="AA243" s="24"/>
      <c r="AB243" s="24"/>
      <c r="AC243" s="24"/>
      <c r="AD243" s="24"/>
      <c r="AE243" s="24"/>
      <c r="AG243" s="171"/>
      <c r="AN243" s="24"/>
      <c r="AO243" s="24"/>
      <c r="AP243" s="24"/>
      <c r="AQ243" s="24"/>
      <c r="AR243" s="24"/>
      <c r="AS243" s="24"/>
      <c r="AT243" s="24"/>
      <c r="AU243" s="24"/>
      <c r="AV243" s="24"/>
    </row>
    <row r="244" spans="3:48">
      <c r="C244" s="22"/>
      <c r="D244" s="22"/>
      <c r="P244" s="14"/>
      <c r="AA244" s="24"/>
      <c r="AB244" s="24"/>
      <c r="AC244" s="24"/>
      <c r="AD244" s="24"/>
      <c r="AE244" s="24"/>
      <c r="AG244" s="171"/>
      <c r="AN244" s="24"/>
      <c r="AO244" s="24"/>
      <c r="AP244" s="24"/>
      <c r="AQ244" s="24"/>
      <c r="AR244" s="24"/>
      <c r="AS244" s="24"/>
      <c r="AT244" s="24"/>
      <c r="AU244" s="24"/>
    </row>
    <row r="245" spans="3:48">
      <c r="C245" s="22"/>
      <c r="D245" s="22"/>
      <c r="P245" s="14"/>
      <c r="AA245" s="24"/>
      <c r="AB245" s="24"/>
      <c r="AC245" s="24"/>
      <c r="AD245" s="24"/>
      <c r="AE245" s="24"/>
      <c r="AG245" s="171"/>
      <c r="AN245" s="24"/>
      <c r="AO245" s="24"/>
      <c r="AP245" s="24"/>
      <c r="AQ245" s="24"/>
      <c r="AR245" s="24"/>
      <c r="AS245" s="24"/>
      <c r="AT245" s="24"/>
      <c r="AU245" s="24"/>
      <c r="AV245" s="24"/>
    </row>
    <row r="246" spans="3:48">
      <c r="C246" s="22"/>
      <c r="D246" s="22"/>
      <c r="P246" s="14"/>
      <c r="AA246" s="24"/>
      <c r="AB246" s="24"/>
      <c r="AC246" s="24"/>
      <c r="AD246" s="24"/>
      <c r="AE246" s="24"/>
      <c r="AG246" s="171"/>
      <c r="AN246" s="24"/>
      <c r="AO246" s="24"/>
      <c r="AP246" s="24"/>
      <c r="AQ246" s="24"/>
      <c r="AR246" s="24"/>
      <c r="AS246" s="24"/>
      <c r="AT246" s="24"/>
      <c r="AU246" s="24"/>
      <c r="AV246" s="24"/>
    </row>
    <row r="247" spans="3:48">
      <c r="C247" s="22"/>
      <c r="D247" s="22"/>
      <c r="P247" s="14"/>
      <c r="AA247" s="24"/>
      <c r="AB247" s="24"/>
      <c r="AC247" s="24"/>
      <c r="AD247" s="24"/>
      <c r="AE247" s="24"/>
      <c r="AG247" s="171"/>
      <c r="AN247" s="24"/>
      <c r="AO247" s="24"/>
      <c r="AP247" s="24"/>
      <c r="AQ247" s="24"/>
      <c r="AR247" s="24"/>
      <c r="AS247" s="24"/>
      <c r="AT247" s="24"/>
      <c r="AU247" s="24"/>
    </row>
    <row r="248" spans="3:48">
      <c r="C248" s="22"/>
      <c r="D248" s="22"/>
      <c r="P248" s="14"/>
      <c r="AA248" s="24"/>
      <c r="AB248" s="24"/>
      <c r="AC248" s="24"/>
      <c r="AD248" s="24"/>
      <c r="AE248" s="24"/>
      <c r="AG248" s="171"/>
      <c r="AN248" s="24"/>
      <c r="AO248" s="24"/>
      <c r="AP248" s="24"/>
      <c r="AQ248" s="24"/>
      <c r="AR248" s="24"/>
      <c r="AS248" s="24"/>
      <c r="AT248" s="24"/>
      <c r="AU248" s="24"/>
      <c r="AV248" s="24"/>
    </row>
    <row r="249" spans="3:48">
      <c r="C249" s="22"/>
      <c r="D249" s="22"/>
      <c r="P249" s="14"/>
      <c r="AA249" s="24"/>
      <c r="AB249" s="24"/>
      <c r="AC249" s="24"/>
      <c r="AD249" s="24"/>
      <c r="AE249" s="24"/>
      <c r="AG249" s="171"/>
      <c r="AN249" s="24"/>
      <c r="AO249" s="24"/>
      <c r="AP249" s="24"/>
      <c r="AQ249" s="24"/>
      <c r="AR249" s="24"/>
      <c r="AS249" s="24"/>
      <c r="AT249" s="24"/>
      <c r="AU249" s="24"/>
      <c r="AV249" s="24"/>
    </row>
    <row r="250" spans="3:48">
      <c r="C250" s="22"/>
      <c r="D250" s="22"/>
      <c r="P250" s="14"/>
      <c r="AA250" s="24"/>
      <c r="AB250" s="24"/>
      <c r="AC250" s="24"/>
      <c r="AD250" s="24"/>
      <c r="AE250" s="24"/>
      <c r="AG250" s="171"/>
      <c r="AN250" s="24"/>
      <c r="AO250" s="24"/>
      <c r="AP250" s="24"/>
      <c r="AQ250" s="24"/>
      <c r="AR250" s="24"/>
      <c r="AS250" s="24"/>
      <c r="AT250" s="24"/>
      <c r="AU250" s="24"/>
    </row>
    <row r="251" spans="3:48">
      <c r="C251" s="22"/>
      <c r="D251" s="22"/>
      <c r="P251" s="14"/>
      <c r="AA251" s="24"/>
      <c r="AB251" s="24"/>
      <c r="AC251" s="24"/>
      <c r="AD251" s="24"/>
      <c r="AE251" s="24"/>
      <c r="AG251" s="171"/>
      <c r="AN251" s="24"/>
      <c r="AO251" s="24"/>
      <c r="AP251" s="24"/>
      <c r="AQ251" s="24"/>
      <c r="AR251" s="24"/>
      <c r="AS251" s="24"/>
      <c r="AT251" s="24"/>
      <c r="AU251" s="24"/>
      <c r="AV251" s="24"/>
    </row>
    <row r="252" spans="3:48">
      <c r="C252" s="22"/>
      <c r="D252" s="22"/>
      <c r="P252" s="14"/>
      <c r="AA252" s="24"/>
      <c r="AB252" s="24"/>
      <c r="AC252" s="24"/>
      <c r="AD252" s="24"/>
      <c r="AE252" s="24"/>
      <c r="AG252" s="171"/>
      <c r="AN252" s="24"/>
      <c r="AO252" s="24"/>
      <c r="AP252" s="24"/>
      <c r="AQ252" s="24"/>
      <c r="AR252" s="24"/>
      <c r="AS252" s="24"/>
      <c r="AT252" s="24"/>
      <c r="AU252" s="24"/>
      <c r="AV252" s="24"/>
    </row>
    <row r="253" spans="3:48">
      <c r="C253" s="22"/>
      <c r="D253" s="22"/>
      <c r="P253" s="14"/>
      <c r="AA253" s="24"/>
      <c r="AB253" s="24"/>
      <c r="AC253" s="24"/>
      <c r="AD253" s="24"/>
      <c r="AE253" s="24"/>
      <c r="AG253" s="171"/>
      <c r="AN253" s="24"/>
      <c r="AO253" s="24"/>
      <c r="AP253" s="24"/>
      <c r="AQ253" s="24"/>
      <c r="AR253" s="24"/>
      <c r="AS253" s="24"/>
      <c r="AT253" s="24"/>
      <c r="AU253" s="24"/>
      <c r="AV253" s="24"/>
    </row>
    <row r="254" spans="3:48">
      <c r="C254" s="22"/>
      <c r="D254" s="22"/>
      <c r="P254" s="14"/>
      <c r="AA254" s="24"/>
      <c r="AB254" s="24"/>
      <c r="AC254" s="24"/>
      <c r="AD254" s="24"/>
      <c r="AE254" s="24"/>
      <c r="AG254" s="171"/>
      <c r="AN254" s="24"/>
      <c r="AO254" s="24"/>
      <c r="AP254" s="24"/>
      <c r="AQ254" s="24"/>
      <c r="AR254" s="24"/>
      <c r="AS254" s="24"/>
      <c r="AT254" s="24"/>
      <c r="AU254" s="24"/>
      <c r="AV254" s="24"/>
    </row>
    <row r="255" spans="3:48">
      <c r="C255" s="22"/>
      <c r="D255" s="22"/>
      <c r="P255" s="14"/>
      <c r="AA255" s="24"/>
      <c r="AB255" s="24"/>
      <c r="AC255" s="24"/>
      <c r="AD255" s="24"/>
      <c r="AE255" s="24"/>
      <c r="AG255" s="171"/>
      <c r="AN255" s="24"/>
      <c r="AO255" s="24"/>
      <c r="AP255" s="24"/>
      <c r="AQ255" s="24"/>
      <c r="AR255" s="24"/>
      <c r="AS255" s="24"/>
      <c r="AT255" s="24"/>
      <c r="AU255" s="24"/>
    </row>
    <row r="256" spans="3:48">
      <c r="C256" s="22"/>
      <c r="D256" s="22"/>
      <c r="P256" s="14"/>
      <c r="AA256" s="24"/>
      <c r="AB256" s="24"/>
      <c r="AC256" s="24"/>
      <c r="AD256" s="24"/>
      <c r="AE256" s="24"/>
      <c r="AG256" s="171"/>
      <c r="AN256" s="24"/>
      <c r="AO256" s="24"/>
      <c r="AP256" s="24"/>
      <c r="AQ256" s="24"/>
      <c r="AR256" s="24"/>
      <c r="AS256" s="24"/>
      <c r="AT256" s="24"/>
      <c r="AU256" s="24"/>
      <c r="AV256" s="24"/>
    </row>
    <row r="257" spans="3:48">
      <c r="C257" s="22"/>
      <c r="D257" s="22"/>
      <c r="P257" s="14"/>
      <c r="AA257" s="24"/>
      <c r="AB257" s="24"/>
      <c r="AC257" s="24"/>
      <c r="AD257" s="24"/>
      <c r="AE257" s="24"/>
      <c r="AG257" s="171"/>
      <c r="AN257" s="24"/>
      <c r="AO257" s="24"/>
      <c r="AP257" s="24"/>
      <c r="AQ257" s="24"/>
      <c r="AR257" s="24"/>
      <c r="AS257" s="24"/>
      <c r="AT257" s="24"/>
      <c r="AU257" s="24"/>
    </row>
    <row r="258" spans="3:48">
      <c r="C258" s="22"/>
      <c r="D258" s="22"/>
      <c r="P258" s="14"/>
      <c r="AA258" s="24"/>
      <c r="AB258" s="24"/>
      <c r="AC258" s="24"/>
      <c r="AD258" s="24"/>
      <c r="AE258" s="24"/>
      <c r="AG258" s="171"/>
      <c r="AN258" s="24"/>
      <c r="AO258" s="24"/>
      <c r="AP258" s="24"/>
      <c r="AQ258" s="24"/>
      <c r="AR258" s="24"/>
      <c r="AS258" s="24"/>
      <c r="AT258" s="24"/>
      <c r="AU258" s="24"/>
    </row>
    <row r="259" spans="3:48">
      <c r="P259" s="14"/>
      <c r="AA259" s="24"/>
      <c r="AB259" s="24"/>
      <c r="AC259" s="24"/>
      <c r="AD259" s="24"/>
      <c r="AE259" s="24"/>
      <c r="AG259" s="171"/>
      <c r="AN259" s="24"/>
      <c r="AO259" s="24"/>
      <c r="AP259" s="24"/>
      <c r="AQ259" s="24"/>
      <c r="AR259" s="24"/>
      <c r="AS259" s="24"/>
      <c r="AT259" s="24"/>
      <c r="AU259" s="24"/>
    </row>
    <row r="260" spans="3:48">
      <c r="P260" s="14"/>
      <c r="AA260" s="24"/>
      <c r="AB260" s="24"/>
      <c r="AC260" s="24"/>
      <c r="AD260" s="24"/>
      <c r="AE260" s="24"/>
      <c r="AG260" s="171"/>
      <c r="AN260" s="24"/>
      <c r="AO260" s="24"/>
      <c r="AP260" s="24"/>
      <c r="AQ260" s="24"/>
      <c r="AR260" s="24"/>
      <c r="AS260" s="24"/>
      <c r="AT260" s="24"/>
      <c r="AU260" s="24"/>
    </row>
    <row r="261" spans="3:48">
      <c r="P261" s="14"/>
      <c r="AA261" s="24"/>
      <c r="AB261" s="24"/>
      <c r="AC261" s="24"/>
      <c r="AD261" s="24"/>
      <c r="AE261" s="24"/>
      <c r="AG261" s="171"/>
      <c r="AN261" s="24"/>
      <c r="AO261" s="24"/>
      <c r="AP261" s="24"/>
      <c r="AQ261" s="24"/>
      <c r="AR261" s="24"/>
      <c r="AS261" s="24"/>
      <c r="AT261" s="24"/>
      <c r="AU261" s="24"/>
    </row>
    <row r="262" spans="3:48">
      <c r="P262" s="14"/>
      <c r="AA262" s="24"/>
      <c r="AB262" s="24"/>
      <c r="AC262" s="24"/>
      <c r="AD262" s="24"/>
      <c r="AE262" s="24"/>
      <c r="AG262" s="171"/>
      <c r="AN262" s="24"/>
      <c r="AO262" s="24"/>
      <c r="AP262" s="24"/>
      <c r="AQ262" s="24"/>
      <c r="AR262" s="24"/>
      <c r="AS262" s="24"/>
      <c r="AT262" s="24"/>
      <c r="AU262" s="24"/>
    </row>
    <row r="263" spans="3:48">
      <c r="P263" s="14"/>
      <c r="AA263" s="24"/>
      <c r="AB263" s="24"/>
      <c r="AC263" s="24"/>
      <c r="AD263" s="24"/>
      <c r="AE263" s="24"/>
      <c r="AG263" s="171"/>
      <c r="AN263" s="24"/>
      <c r="AO263" s="24"/>
      <c r="AP263" s="24"/>
      <c r="AQ263" s="24"/>
      <c r="AR263" s="24"/>
      <c r="AS263" s="24"/>
      <c r="AT263" s="24"/>
      <c r="AU263" s="24"/>
    </row>
    <row r="264" spans="3:48">
      <c r="P264" s="14"/>
      <c r="AA264" s="24"/>
      <c r="AB264" s="24"/>
      <c r="AC264" s="24"/>
      <c r="AD264" s="24"/>
      <c r="AE264" s="24"/>
      <c r="AG264" s="171"/>
      <c r="AN264" s="24"/>
      <c r="AO264" s="24"/>
      <c r="AP264" s="24"/>
      <c r="AQ264" s="24"/>
      <c r="AR264" s="24"/>
      <c r="AS264" s="24"/>
      <c r="AT264" s="24"/>
      <c r="AU264" s="24"/>
      <c r="AV264" s="24"/>
    </row>
    <row r="265" spans="3:48">
      <c r="P265" s="14"/>
      <c r="AA265" s="24"/>
      <c r="AB265" s="24"/>
      <c r="AC265" s="24"/>
      <c r="AD265" s="24"/>
      <c r="AE265" s="24"/>
      <c r="AG265" s="171"/>
      <c r="AN265" s="24"/>
      <c r="AO265" s="24"/>
      <c r="AP265" s="24"/>
      <c r="AQ265" s="24"/>
      <c r="AR265" s="24"/>
      <c r="AS265" s="24"/>
      <c r="AT265" s="24"/>
      <c r="AU265" s="24"/>
    </row>
    <row r="266" spans="3:48">
      <c r="P266" s="14"/>
      <c r="AA266" s="24"/>
      <c r="AB266" s="24"/>
      <c r="AC266" s="24"/>
      <c r="AD266" s="24"/>
      <c r="AE266" s="24"/>
      <c r="AG266" s="171"/>
      <c r="AN266" s="24"/>
      <c r="AO266" s="24"/>
      <c r="AP266" s="24"/>
      <c r="AQ266" s="24"/>
      <c r="AR266" s="24"/>
      <c r="AS266" s="24"/>
      <c r="AT266" s="24"/>
      <c r="AU266" s="24"/>
    </row>
    <row r="267" spans="3:48">
      <c r="P267" s="14"/>
      <c r="AA267" s="24"/>
      <c r="AB267" s="24"/>
      <c r="AC267" s="24"/>
      <c r="AD267" s="24"/>
      <c r="AE267" s="24"/>
      <c r="AG267" s="171"/>
      <c r="AN267" s="24"/>
      <c r="AO267" s="24"/>
      <c r="AP267" s="24"/>
      <c r="AQ267" s="24"/>
      <c r="AR267" s="24"/>
      <c r="AS267" s="24"/>
      <c r="AT267" s="24"/>
      <c r="AU267" s="24"/>
    </row>
    <row r="268" spans="3:48">
      <c r="P268" s="14"/>
      <c r="AA268" s="24"/>
      <c r="AB268" s="24"/>
      <c r="AC268" s="24"/>
      <c r="AD268" s="24"/>
      <c r="AE268" s="24"/>
      <c r="AG268" s="171"/>
      <c r="AN268" s="24"/>
      <c r="AO268" s="24"/>
      <c r="AP268" s="24"/>
      <c r="AQ268" s="24"/>
      <c r="AR268" s="24"/>
      <c r="AS268" s="24"/>
      <c r="AT268" s="24"/>
      <c r="AU268" s="24"/>
    </row>
    <row r="269" spans="3:48">
      <c r="P269" s="14"/>
      <c r="AA269" s="24"/>
      <c r="AB269" s="24"/>
      <c r="AC269" s="24"/>
      <c r="AD269" s="24"/>
      <c r="AE269" s="24"/>
      <c r="AG269" s="171"/>
      <c r="AN269" s="24"/>
      <c r="AO269" s="24"/>
      <c r="AP269" s="24"/>
      <c r="AQ269" s="24"/>
      <c r="AR269" s="24"/>
      <c r="AS269" s="24"/>
      <c r="AT269" s="24"/>
      <c r="AU269" s="24"/>
      <c r="AV269" s="24"/>
    </row>
    <row r="270" spans="3:48">
      <c r="P270" s="14"/>
      <c r="AA270" s="24"/>
      <c r="AB270" s="24"/>
      <c r="AC270" s="24"/>
      <c r="AD270" s="24"/>
      <c r="AE270" s="24"/>
      <c r="AG270" s="171"/>
      <c r="AN270" s="24"/>
      <c r="AO270" s="24"/>
      <c r="AP270" s="24"/>
      <c r="AQ270" s="24"/>
      <c r="AR270" s="24"/>
      <c r="AS270" s="24"/>
      <c r="AT270" s="24"/>
      <c r="AU270" s="24"/>
      <c r="AV270" s="24"/>
    </row>
    <row r="271" spans="3:48">
      <c r="P271" s="14"/>
      <c r="AA271" s="24"/>
      <c r="AB271" s="24"/>
      <c r="AC271" s="24"/>
      <c r="AD271" s="24"/>
      <c r="AE271" s="24"/>
      <c r="AG271" s="171"/>
      <c r="AN271" s="24"/>
      <c r="AO271" s="24"/>
      <c r="AP271" s="24"/>
      <c r="AQ271" s="24"/>
      <c r="AR271" s="24"/>
      <c r="AS271" s="24"/>
      <c r="AT271" s="24"/>
      <c r="AU271" s="24"/>
    </row>
    <row r="272" spans="3:48">
      <c r="P272" s="14"/>
      <c r="AA272" s="24"/>
      <c r="AB272" s="24"/>
      <c r="AC272" s="24"/>
      <c r="AD272" s="24"/>
      <c r="AE272" s="24"/>
      <c r="AG272" s="171"/>
      <c r="AN272" s="24"/>
      <c r="AO272" s="24"/>
      <c r="AP272" s="24"/>
      <c r="AQ272" s="24"/>
      <c r="AR272" s="24"/>
      <c r="AS272" s="24"/>
      <c r="AT272" s="24"/>
      <c r="AU272" s="24"/>
    </row>
    <row r="273" spans="16:48">
      <c r="P273" s="14"/>
      <c r="AA273" s="24"/>
      <c r="AB273" s="24"/>
      <c r="AC273" s="24"/>
      <c r="AD273" s="24"/>
      <c r="AE273" s="24"/>
      <c r="AG273" s="171"/>
      <c r="AN273" s="24"/>
      <c r="AO273" s="24"/>
      <c r="AP273" s="24"/>
      <c r="AQ273" s="24"/>
      <c r="AR273" s="24"/>
      <c r="AS273" s="24"/>
      <c r="AT273" s="24"/>
      <c r="AU273" s="24"/>
    </row>
    <row r="274" spans="16:48">
      <c r="P274" s="14"/>
      <c r="AA274" s="24"/>
      <c r="AB274" s="24"/>
      <c r="AC274" s="24"/>
      <c r="AD274" s="24"/>
      <c r="AE274" s="24"/>
      <c r="AG274" s="171"/>
      <c r="AN274" s="24"/>
      <c r="AO274" s="24"/>
      <c r="AP274" s="24"/>
      <c r="AQ274" s="24"/>
      <c r="AR274" s="24"/>
      <c r="AS274" s="24"/>
      <c r="AT274" s="24"/>
      <c r="AU274" s="24"/>
    </row>
    <row r="275" spans="16:48">
      <c r="P275" s="14"/>
      <c r="AA275" s="24"/>
      <c r="AB275" s="24"/>
      <c r="AC275" s="24"/>
      <c r="AD275" s="24"/>
      <c r="AE275" s="24"/>
      <c r="AG275" s="171"/>
      <c r="AN275" s="24"/>
      <c r="AO275" s="24"/>
      <c r="AP275" s="24"/>
      <c r="AQ275" s="24"/>
      <c r="AR275" s="24"/>
      <c r="AS275" s="24"/>
      <c r="AT275" s="24"/>
      <c r="AU275" s="24"/>
      <c r="AV275" s="24"/>
    </row>
    <row r="276" spans="16:48">
      <c r="P276" s="14"/>
      <c r="AA276" s="24"/>
      <c r="AB276" s="24"/>
      <c r="AC276" s="24"/>
      <c r="AD276" s="24"/>
      <c r="AE276" s="24"/>
      <c r="AG276" s="171"/>
      <c r="AN276" s="24"/>
      <c r="AO276" s="24"/>
      <c r="AP276" s="24"/>
      <c r="AQ276" s="24"/>
      <c r="AR276" s="24"/>
      <c r="AS276" s="24"/>
      <c r="AT276" s="24"/>
      <c r="AU276" s="24"/>
      <c r="AV276" s="24"/>
    </row>
    <row r="277" spans="16:48">
      <c r="P277" s="14"/>
      <c r="AA277" s="24"/>
      <c r="AB277" s="24"/>
      <c r="AC277" s="24"/>
      <c r="AD277" s="24"/>
      <c r="AE277" s="24"/>
      <c r="AG277" s="171"/>
      <c r="AN277" s="24"/>
      <c r="AO277" s="24"/>
      <c r="AP277" s="24"/>
      <c r="AQ277" s="24"/>
      <c r="AR277" s="24"/>
      <c r="AS277" s="24"/>
      <c r="AT277" s="24"/>
      <c r="AU277" s="24"/>
    </row>
    <row r="278" spans="16:48">
      <c r="P278" s="14"/>
      <c r="AA278" s="24"/>
      <c r="AB278" s="24"/>
      <c r="AC278" s="24"/>
      <c r="AD278" s="24"/>
      <c r="AE278" s="24"/>
      <c r="AG278" s="171"/>
      <c r="AN278" s="24"/>
      <c r="AO278" s="24"/>
      <c r="AP278" s="24"/>
      <c r="AQ278" s="24"/>
      <c r="AR278" s="24"/>
      <c r="AS278" s="24"/>
      <c r="AT278" s="24"/>
      <c r="AU278" s="24"/>
    </row>
    <row r="279" spans="16:48">
      <c r="P279" s="14"/>
      <c r="AA279" s="24"/>
      <c r="AB279" s="24"/>
      <c r="AC279" s="24"/>
      <c r="AD279" s="24"/>
      <c r="AE279" s="24"/>
      <c r="AG279" s="171"/>
      <c r="AN279" s="24"/>
      <c r="AO279" s="24"/>
      <c r="AP279" s="24"/>
      <c r="AQ279" s="24"/>
      <c r="AR279" s="24"/>
      <c r="AS279" s="24"/>
      <c r="AT279" s="24"/>
      <c r="AU279" s="24"/>
    </row>
    <row r="280" spans="16:48">
      <c r="P280" s="14"/>
      <c r="AA280" s="24"/>
      <c r="AB280" s="24"/>
      <c r="AC280" s="24"/>
      <c r="AD280" s="24"/>
      <c r="AE280" s="24"/>
      <c r="AG280" s="171"/>
      <c r="AN280" s="24"/>
      <c r="AO280" s="24"/>
      <c r="AP280" s="24"/>
      <c r="AQ280" s="24"/>
      <c r="AR280" s="24"/>
      <c r="AS280" s="24"/>
      <c r="AT280" s="24"/>
      <c r="AU280" s="24"/>
    </row>
    <row r="281" spans="16:48">
      <c r="P281" s="14"/>
      <c r="AA281" s="24"/>
      <c r="AB281" s="24"/>
      <c r="AC281" s="24"/>
      <c r="AD281" s="24"/>
      <c r="AE281" s="24"/>
      <c r="AG281" s="171"/>
      <c r="AN281" s="24"/>
      <c r="AO281" s="24"/>
      <c r="AP281" s="24"/>
      <c r="AQ281" s="24"/>
      <c r="AR281" s="24"/>
      <c r="AS281" s="24"/>
      <c r="AT281" s="24"/>
      <c r="AU281" s="24"/>
    </row>
    <row r="282" spans="16:48">
      <c r="P282" s="14"/>
      <c r="AA282" s="24"/>
      <c r="AB282" s="24"/>
      <c r="AC282" s="24"/>
      <c r="AD282" s="24"/>
      <c r="AE282" s="24"/>
      <c r="AG282" s="171"/>
      <c r="AN282" s="24"/>
      <c r="AO282" s="24"/>
      <c r="AP282" s="24"/>
      <c r="AQ282" s="24"/>
      <c r="AR282" s="24"/>
      <c r="AS282" s="24"/>
      <c r="AT282" s="24"/>
      <c r="AU282" s="24"/>
    </row>
    <row r="283" spans="16:48">
      <c r="P283" s="14"/>
      <c r="AA283" s="24"/>
      <c r="AB283" s="24"/>
      <c r="AC283" s="24"/>
      <c r="AD283" s="24"/>
      <c r="AE283" s="24"/>
      <c r="AG283" s="171"/>
      <c r="AN283" s="24"/>
      <c r="AO283" s="24"/>
      <c r="AP283" s="24"/>
      <c r="AQ283" s="24"/>
      <c r="AR283" s="24"/>
      <c r="AS283" s="24"/>
      <c r="AT283" s="24"/>
      <c r="AU283" s="24"/>
      <c r="AV283" s="24"/>
    </row>
    <row r="284" spans="16:48">
      <c r="P284" s="14"/>
      <c r="AA284" s="24"/>
      <c r="AB284" s="24"/>
      <c r="AC284" s="24"/>
      <c r="AD284" s="24"/>
      <c r="AE284" s="24"/>
      <c r="AG284" s="171"/>
      <c r="AN284" s="24"/>
      <c r="AO284" s="24"/>
      <c r="AP284" s="24"/>
      <c r="AQ284" s="24"/>
      <c r="AR284" s="24"/>
      <c r="AS284" s="24"/>
      <c r="AT284" s="24"/>
      <c r="AU284" s="24"/>
      <c r="AV284" s="24"/>
    </row>
    <row r="285" spans="16:48">
      <c r="P285" s="14"/>
      <c r="AA285" s="24"/>
      <c r="AB285" s="24"/>
      <c r="AC285" s="24"/>
      <c r="AD285" s="24"/>
      <c r="AE285" s="24"/>
      <c r="AG285" s="171"/>
      <c r="AN285" s="24"/>
      <c r="AO285" s="24"/>
      <c r="AP285" s="24"/>
      <c r="AQ285" s="24"/>
      <c r="AR285" s="24"/>
      <c r="AS285" s="24"/>
      <c r="AT285" s="24"/>
      <c r="AU285" s="24"/>
      <c r="AV285" s="24"/>
    </row>
    <row r="286" spans="16:48">
      <c r="P286" s="14"/>
      <c r="AA286" s="24"/>
      <c r="AB286" s="24"/>
      <c r="AC286" s="24"/>
      <c r="AD286" s="24"/>
      <c r="AE286" s="24"/>
      <c r="AG286" s="171"/>
      <c r="AN286" s="24"/>
      <c r="AO286" s="24"/>
      <c r="AP286" s="24"/>
      <c r="AQ286" s="24"/>
      <c r="AR286" s="24"/>
      <c r="AS286" s="24"/>
      <c r="AT286" s="24"/>
      <c r="AU286" s="24"/>
    </row>
    <row r="287" spans="16:48">
      <c r="P287" s="14"/>
      <c r="AA287" s="24"/>
      <c r="AB287" s="24"/>
      <c r="AC287" s="24"/>
      <c r="AD287" s="24"/>
      <c r="AE287" s="24"/>
      <c r="AG287" s="171"/>
      <c r="AN287" s="24"/>
      <c r="AO287" s="24"/>
      <c r="AP287" s="24"/>
      <c r="AQ287" s="24"/>
      <c r="AR287" s="24"/>
      <c r="AS287" s="24"/>
      <c r="AT287" s="24"/>
      <c r="AU287" s="24"/>
    </row>
    <row r="288" spans="16:48">
      <c r="P288" s="14"/>
      <c r="AA288" s="24"/>
      <c r="AB288" s="24"/>
      <c r="AC288" s="24"/>
      <c r="AD288" s="24"/>
      <c r="AE288" s="24"/>
      <c r="AG288" s="171"/>
      <c r="AN288" s="24"/>
      <c r="AO288" s="24"/>
      <c r="AP288" s="24"/>
      <c r="AQ288" s="24"/>
      <c r="AR288" s="24"/>
      <c r="AS288" s="24"/>
      <c r="AT288" s="24"/>
      <c r="AU288" s="24"/>
    </row>
    <row r="289" spans="16:48">
      <c r="P289" s="14"/>
      <c r="AA289" s="24"/>
      <c r="AB289" s="24"/>
      <c r="AC289" s="24"/>
      <c r="AD289" s="24"/>
      <c r="AE289" s="24"/>
      <c r="AG289" s="171"/>
      <c r="AN289" s="24"/>
      <c r="AO289" s="24"/>
      <c r="AP289" s="24"/>
      <c r="AQ289" s="24"/>
      <c r="AR289" s="24"/>
      <c r="AS289" s="24"/>
      <c r="AT289" s="24"/>
      <c r="AU289" s="24"/>
    </row>
    <row r="290" spans="16:48">
      <c r="P290" s="14"/>
      <c r="AA290" s="24"/>
      <c r="AB290" s="24"/>
      <c r="AC290" s="24"/>
      <c r="AD290" s="24"/>
      <c r="AE290" s="24"/>
      <c r="AG290" s="171"/>
      <c r="AN290" s="24"/>
      <c r="AO290" s="24"/>
      <c r="AP290" s="24"/>
      <c r="AQ290" s="24"/>
      <c r="AR290" s="24"/>
      <c r="AS290" s="24"/>
      <c r="AT290" s="24"/>
      <c r="AU290" s="24"/>
    </row>
    <row r="291" spans="16:48">
      <c r="P291" s="14"/>
      <c r="AA291" s="24"/>
      <c r="AB291" s="24"/>
      <c r="AC291" s="24"/>
      <c r="AD291" s="24"/>
      <c r="AE291" s="24"/>
      <c r="AG291" s="171"/>
      <c r="AN291" s="24"/>
      <c r="AO291" s="24"/>
      <c r="AP291" s="24"/>
      <c r="AQ291" s="24"/>
      <c r="AR291" s="24"/>
      <c r="AS291" s="24"/>
      <c r="AT291" s="24"/>
      <c r="AU291" s="24"/>
    </row>
    <row r="292" spans="16:48">
      <c r="P292" s="14"/>
      <c r="AA292" s="24"/>
      <c r="AB292" s="24"/>
      <c r="AC292" s="24"/>
      <c r="AD292" s="24"/>
      <c r="AE292" s="24"/>
      <c r="AG292" s="171"/>
      <c r="AN292" s="24"/>
      <c r="AO292" s="24"/>
      <c r="AP292" s="24"/>
      <c r="AQ292" s="24"/>
      <c r="AR292" s="24"/>
      <c r="AS292" s="24"/>
      <c r="AT292" s="24"/>
      <c r="AU292" s="24"/>
    </row>
    <row r="293" spans="16:48">
      <c r="P293" s="14"/>
      <c r="AA293" s="24"/>
      <c r="AB293" s="24"/>
      <c r="AC293" s="24"/>
      <c r="AD293" s="24"/>
      <c r="AE293" s="24"/>
      <c r="AG293" s="171"/>
      <c r="AN293" s="24"/>
      <c r="AO293" s="24"/>
      <c r="AP293" s="24"/>
      <c r="AQ293" s="24"/>
      <c r="AR293" s="24"/>
      <c r="AS293" s="24"/>
      <c r="AT293" s="24"/>
      <c r="AU293" s="24"/>
      <c r="AV293" s="24"/>
    </row>
    <row r="294" spans="16:48">
      <c r="P294" s="14"/>
      <c r="AA294" s="24"/>
      <c r="AB294" s="24"/>
      <c r="AC294" s="24"/>
      <c r="AD294" s="24"/>
      <c r="AE294" s="24"/>
      <c r="AG294" s="171"/>
      <c r="AN294" s="24"/>
      <c r="AO294" s="24"/>
      <c r="AP294" s="24"/>
      <c r="AQ294" s="24"/>
      <c r="AR294" s="24"/>
      <c r="AS294" s="24"/>
      <c r="AT294" s="24"/>
      <c r="AU294" s="24"/>
      <c r="AV294" s="24"/>
    </row>
    <row r="295" spans="16:48">
      <c r="P295" s="14"/>
      <c r="AA295" s="24"/>
      <c r="AB295" s="24"/>
      <c r="AC295" s="24"/>
      <c r="AD295" s="24"/>
      <c r="AE295" s="24"/>
      <c r="AG295" s="171"/>
      <c r="AN295" s="24"/>
      <c r="AO295" s="24"/>
      <c r="AP295" s="24"/>
      <c r="AQ295" s="24"/>
      <c r="AR295" s="24"/>
      <c r="AS295" s="24"/>
      <c r="AT295" s="24"/>
      <c r="AU295" s="24"/>
      <c r="AV295" s="24"/>
    </row>
    <row r="296" spans="16:48">
      <c r="P296" s="14"/>
      <c r="AA296" s="24"/>
      <c r="AB296" s="24"/>
      <c r="AC296" s="24"/>
      <c r="AD296" s="24"/>
      <c r="AE296" s="24"/>
      <c r="AG296" s="171"/>
      <c r="AN296" s="24"/>
      <c r="AO296" s="24"/>
      <c r="AP296" s="24"/>
      <c r="AQ296" s="24"/>
      <c r="AR296" s="24"/>
      <c r="AS296" s="24"/>
      <c r="AT296" s="24"/>
      <c r="AU296" s="24"/>
    </row>
    <row r="297" spans="16:48">
      <c r="P297" s="14"/>
      <c r="AA297" s="24"/>
      <c r="AB297" s="24"/>
      <c r="AC297" s="24"/>
      <c r="AD297" s="24"/>
      <c r="AE297" s="24"/>
      <c r="AG297" s="171"/>
      <c r="AN297" s="24"/>
      <c r="AO297" s="24"/>
      <c r="AP297" s="24"/>
      <c r="AQ297" s="24"/>
      <c r="AR297" s="24"/>
      <c r="AS297" s="24"/>
      <c r="AT297" s="24"/>
      <c r="AU297" s="24"/>
    </row>
    <row r="298" spans="16:48">
      <c r="P298" s="14"/>
      <c r="AA298" s="24"/>
      <c r="AB298" s="24"/>
      <c r="AC298" s="24"/>
      <c r="AD298" s="24"/>
      <c r="AE298" s="24"/>
      <c r="AG298" s="171"/>
      <c r="AN298" s="24"/>
      <c r="AO298" s="24"/>
      <c r="AP298" s="24"/>
      <c r="AQ298" s="24"/>
      <c r="AR298" s="24"/>
      <c r="AS298" s="24"/>
      <c r="AT298" s="24"/>
      <c r="AU298" s="24"/>
    </row>
    <row r="299" spans="16:48">
      <c r="P299" s="14"/>
      <c r="AA299" s="24"/>
      <c r="AB299" s="24"/>
      <c r="AC299" s="24"/>
      <c r="AD299" s="24"/>
      <c r="AE299" s="24"/>
      <c r="AG299" s="171"/>
      <c r="AN299" s="24"/>
      <c r="AO299" s="24"/>
      <c r="AP299" s="24"/>
      <c r="AQ299" s="24"/>
      <c r="AR299" s="24"/>
      <c r="AS299" s="24"/>
      <c r="AT299" s="24"/>
      <c r="AU299" s="24"/>
    </row>
    <row r="300" spans="16:48">
      <c r="P300" s="14"/>
      <c r="AA300" s="24"/>
      <c r="AB300" s="24"/>
      <c r="AC300" s="24"/>
      <c r="AD300" s="24"/>
      <c r="AE300" s="24"/>
      <c r="AG300" s="171"/>
      <c r="AN300" s="24"/>
      <c r="AO300" s="24"/>
      <c r="AP300" s="24"/>
      <c r="AQ300" s="24"/>
      <c r="AR300" s="24"/>
      <c r="AS300" s="24"/>
      <c r="AT300" s="24"/>
      <c r="AU300" s="24"/>
    </row>
    <row r="301" spans="16:48">
      <c r="P301" s="14"/>
      <c r="AA301" s="24"/>
      <c r="AB301" s="24"/>
      <c r="AC301" s="24"/>
      <c r="AD301" s="24"/>
      <c r="AE301" s="24"/>
      <c r="AG301" s="171"/>
      <c r="AN301" s="24"/>
      <c r="AO301" s="24"/>
      <c r="AP301" s="24"/>
      <c r="AQ301" s="24"/>
      <c r="AR301" s="24"/>
      <c r="AS301" s="24"/>
      <c r="AT301" s="24"/>
      <c r="AU301" s="24"/>
    </row>
    <row r="302" spans="16:48">
      <c r="AA302" s="24"/>
      <c r="AB302" s="24"/>
      <c r="AC302" s="24"/>
      <c r="AD302" s="24"/>
      <c r="AE302" s="24"/>
      <c r="AG302" s="171"/>
      <c r="AN302" s="24"/>
      <c r="AO302" s="24"/>
      <c r="AP302" s="24"/>
      <c r="AQ302" s="24"/>
      <c r="AR302" s="24"/>
      <c r="AS302" s="24"/>
      <c r="AT302" s="24"/>
      <c r="AU302" s="24"/>
    </row>
    <row r="303" spans="16:48">
      <c r="AA303" s="24"/>
      <c r="AB303" s="24"/>
      <c r="AC303" s="24"/>
      <c r="AD303" s="24"/>
      <c r="AE303" s="24"/>
      <c r="AG303" s="171"/>
      <c r="AN303" s="24"/>
      <c r="AO303" s="24"/>
      <c r="AP303" s="24"/>
      <c r="AQ303" s="24"/>
      <c r="AR303" s="24"/>
      <c r="AS303" s="24"/>
      <c r="AT303" s="24"/>
      <c r="AU303" s="24"/>
    </row>
    <row r="304" spans="16:48">
      <c r="AA304" s="24"/>
      <c r="AB304" s="24"/>
      <c r="AC304" s="24"/>
      <c r="AD304" s="24"/>
      <c r="AE304" s="24"/>
      <c r="AG304" s="171"/>
      <c r="AN304" s="24"/>
      <c r="AO304" s="24"/>
      <c r="AP304" s="24"/>
      <c r="AQ304" s="24"/>
      <c r="AR304" s="24"/>
      <c r="AS304" s="24"/>
      <c r="AT304" s="24"/>
      <c r="AU304" s="24"/>
    </row>
    <row r="305" spans="27:48">
      <c r="AA305" s="24"/>
      <c r="AB305" s="24"/>
      <c r="AC305" s="24"/>
      <c r="AD305" s="24"/>
      <c r="AE305" s="24"/>
      <c r="AG305" s="171"/>
      <c r="AN305" s="24"/>
      <c r="AO305" s="24"/>
      <c r="AP305" s="24"/>
      <c r="AQ305" s="24"/>
      <c r="AR305" s="24"/>
      <c r="AS305" s="24"/>
      <c r="AT305" s="24"/>
      <c r="AU305" s="24"/>
    </row>
    <row r="306" spans="27:48">
      <c r="AA306" s="24"/>
      <c r="AB306" s="24"/>
      <c r="AC306" s="24"/>
      <c r="AD306" s="24"/>
      <c r="AE306" s="24"/>
      <c r="AG306" s="171"/>
      <c r="AN306" s="24"/>
      <c r="AO306" s="24"/>
      <c r="AP306" s="24"/>
      <c r="AQ306" s="24"/>
      <c r="AR306" s="24"/>
      <c r="AS306" s="24"/>
      <c r="AT306" s="24"/>
      <c r="AU306" s="24"/>
    </row>
    <row r="307" spans="27:48">
      <c r="AA307" s="24"/>
      <c r="AB307" s="24"/>
      <c r="AC307" s="24"/>
      <c r="AD307" s="24"/>
      <c r="AE307" s="24"/>
      <c r="AG307" s="171"/>
      <c r="AN307" s="24"/>
      <c r="AO307" s="24"/>
      <c r="AP307" s="24"/>
      <c r="AQ307" s="24"/>
      <c r="AR307" s="24"/>
      <c r="AS307" s="24"/>
      <c r="AT307" s="24"/>
      <c r="AU307" s="24"/>
    </row>
    <row r="308" spans="27:48">
      <c r="AA308" s="24"/>
      <c r="AB308" s="24"/>
      <c r="AC308" s="24"/>
      <c r="AD308" s="24"/>
      <c r="AE308" s="24"/>
      <c r="AG308" s="171"/>
      <c r="AN308" s="24"/>
      <c r="AO308" s="24"/>
      <c r="AP308" s="24"/>
      <c r="AQ308" s="24"/>
      <c r="AR308" s="24"/>
      <c r="AS308" s="24"/>
      <c r="AT308" s="24"/>
      <c r="AU308" s="24"/>
    </row>
    <row r="309" spans="27:48">
      <c r="AA309" s="24"/>
      <c r="AB309" s="24"/>
      <c r="AC309" s="24"/>
      <c r="AD309" s="24"/>
      <c r="AE309" s="24"/>
      <c r="AG309" s="171"/>
      <c r="AN309" s="24"/>
      <c r="AO309" s="24"/>
      <c r="AP309" s="24"/>
      <c r="AQ309" s="24"/>
      <c r="AR309" s="24"/>
      <c r="AS309" s="24"/>
      <c r="AT309" s="24"/>
      <c r="AU309" s="24"/>
    </row>
    <row r="310" spans="27:48">
      <c r="AA310" s="24"/>
      <c r="AB310" s="24"/>
      <c r="AC310" s="24"/>
      <c r="AD310" s="24"/>
      <c r="AE310" s="24"/>
      <c r="AG310" s="171"/>
      <c r="AN310" s="24"/>
      <c r="AO310" s="24"/>
      <c r="AP310" s="24"/>
      <c r="AQ310" s="24"/>
      <c r="AR310" s="24"/>
      <c r="AS310" s="24"/>
      <c r="AT310" s="24"/>
      <c r="AU310" s="24"/>
    </row>
    <row r="311" spans="27:48">
      <c r="AA311" s="24"/>
      <c r="AB311" s="24"/>
      <c r="AC311" s="24"/>
      <c r="AD311" s="24"/>
      <c r="AE311" s="24"/>
      <c r="AG311" s="171"/>
      <c r="AN311" s="24"/>
      <c r="AO311" s="24"/>
      <c r="AP311" s="24"/>
      <c r="AQ311" s="24"/>
      <c r="AR311" s="24"/>
      <c r="AS311" s="24"/>
      <c r="AT311" s="24"/>
      <c r="AU311" s="24"/>
      <c r="AV311" s="24"/>
    </row>
    <row r="312" spans="27:48">
      <c r="AA312" s="24"/>
      <c r="AB312" s="24"/>
      <c r="AC312" s="24"/>
      <c r="AD312" s="24"/>
      <c r="AE312" s="24"/>
      <c r="AG312" s="171"/>
      <c r="AN312" s="24"/>
      <c r="AO312" s="24"/>
      <c r="AP312" s="24"/>
      <c r="AQ312" s="24"/>
      <c r="AR312" s="24"/>
      <c r="AS312" s="24"/>
      <c r="AT312" s="24"/>
      <c r="AU312" s="24"/>
    </row>
    <row r="313" spans="27:48">
      <c r="AA313" s="24"/>
      <c r="AB313" s="24"/>
      <c r="AC313" s="24"/>
      <c r="AD313" s="24"/>
      <c r="AE313" s="24"/>
      <c r="AG313" s="171"/>
      <c r="AN313" s="24"/>
      <c r="AO313" s="24"/>
      <c r="AP313" s="24"/>
      <c r="AQ313" s="24"/>
      <c r="AR313" s="24"/>
      <c r="AS313" s="24"/>
      <c r="AT313" s="24"/>
      <c r="AU313" s="24"/>
    </row>
    <row r="314" spans="27:48">
      <c r="AA314" s="24"/>
      <c r="AB314" s="24"/>
      <c r="AC314" s="24"/>
      <c r="AD314" s="24"/>
      <c r="AE314" s="24"/>
      <c r="AG314" s="171"/>
      <c r="AN314" s="24"/>
      <c r="AO314" s="24"/>
      <c r="AP314" s="24"/>
      <c r="AQ314" s="24"/>
      <c r="AR314" s="24"/>
      <c r="AS314" s="24"/>
      <c r="AT314" s="24"/>
      <c r="AU314" s="24"/>
    </row>
    <row r="315" spans="27:48">
      <c r="AA315" s="24"/>
      <c r="AB315" s="24"/>
      <c r="AC315" s="24"/>
      <c r="AD315" s="24"/>
      <c r="AE315" s="24"/>
      <c r="AG315" s="171"/>
      <c r="AN315" s="24"/>
      <c r="AO315" s="24"/>
      <c r="AP315" s="24"/>
      <c r="AQ315" s="24"/>
      <c r="AR315" s="24"/>
      <c r="AS315" s="24"/>
      <c r="AT315" s="24"/>
      <c r="AU315" s="24"/>
    </row>
    <row r="316" spans="27:48">
      <c r="AA316" s="24"/>
      <c r="AB316" s="24"/>
      <c r="AC316" s="24"/>
      <c r="AD316" s="24"/>
      <c r="AE316" s="24"/>
      <c r="AG316" s="171"/>
      <c r="AN316" s="24"/>
      <c r="AO316" s="24"/>
      <c r="AP316" s="24"/>
      <c r="AQ316" s="24"/>
      <c r="AR316" s="24"/>
      <c r="AS316" s="24"/>
      <c r="AT316" s="24"/>
      <c r="AU316" s="24"/>
    </row>
    <row r="317" spans="27:48">
      <c r="AA317" s="24"/>
      <c r="AB317" s="24"/>
      <c r="AC317" s="24"/>
      <c r="AD317" s="24"/>
      <c r="AE317" s="24"/>
      <c r="AG317" s="171"/>
      <c r="AN317" s="24"/>
      <c r="AO317" s="24"/>
      <c r="AP317" s="24"/>
      <c r="AQ317" s="24"/>
      <c r="AR317" s="24"/>
      <c r="AS317" s="24"/>
      <c r="AT317" s="24"/>
      <c r="AU317" s="24"/>
    </row>
    <row r="318" spans="27:48">
      <c r="AA318" s="24"/>
      <c r="AB318" s="24"/>
      <c r="AC318" s="24"/>
      <c r="AD318" s="24"/>
      <c r="AE318" s="24"/>
      <c r="AG318" s="171"/>
      <c r="AN318" s="24"/>
      <c r="AO318" s="24"/>
      <c r="AP318" s="24"/>
      <c r="AQ318" s="24"/>
      <c r="AR318" s="24"/>
      <c r="AS318" s="24"/>
      <c r="AT318" s="24"/>
      <c r="AU318" s="24"/>
    </row>
    <row r="319" spans="27:48">
      <c r="AA319" s="24"/>
      <c r="AB319" s="24"/>
      <c r="AC319" s="24"/>
      <c r="AD319" s="24"/>
      <c r="AE319" s="24"/>
      <c r="AG319" s="171"/>
      <c r="AN319" s="24"/>
      <c r="AO319" s="24"/>
      <c r="AP319" s="24"/>
      <c r="AQ319" s="24"/>
      <c r="AR319" s="24"/>
      <c r="AS319" s="24"/>
      <c r="AT319" s="24"/>
      <c r="AU319" s="24"/>
    </row>
    <row r="320" spans="27:48">
      <c r="AA320" s="24"/>
      <c r="AB320" s="24"/>
      <c r="AC320" s="24"/>
      <c r="AD320" s="24"/>
      <c r="AE320" s="24"/>
      <c r="AG320" s="171"/>
      <c r="AN320" s="24"/>
      <c r="AO320" s="24"/>
      <c r="AP320" s="24"/>
      <c r="AQ320" s="24"/>
      <c r="AR320" s="24"/>
      <c r="AS320" s="24"/>
      <c r="AT320" s="24"/>
      <c r="AU320" s="24"/>
    </row>
    <row r="321" spans="27:48">
      <c r="AA321" s="24"/>
      <c r="AB321" s="24"/>
      <c r="AC321" s="24"/>
      <c r="AD321" s="24"/>
      <c r="AE321" s="24"/>
      <c r="AG321" s="171"/>
      <c r="AN321" s="24"/>
      <c r="AO321" s="24"/>
      <c r="AP321" s="24"/>
      <c r="AQ321" s="24"/>
      <c r="AR321" s="24"/>
      <c r="AS321" s="24"/>
      <c r="AT321" s="24"/>
      <c r="AU321" s="24"/>
    </row>
    <row r="322" spans="27:48">
      <c r="AA322" s="24"/>
      <c r="AB322" s="24"/>
      <c r="AC322" s="24"/>
      <c r="AD322" s="24"/>
      <c r="AE322" s="24"/>
      <c r="AG322" s="171"/>
      <c r="AN322" s="24"/>
      <c r="AO322" s="24"/>
      <c r="AP322" s="24"/>
      <c r="AQ322" s="24"/>
      <c r="AR322" s="24"/>
      <c r="AS322" s="24"/>
      <c r="AT322" s="24"/>
      <c r="AU322" s="24"/>
    </row>
    <row r="323" spans="27:48">
      <c r="AA323" s="24"/>
      <c r="AB323" s="24"/>
      <c r="AC323" s="24"/>
      <c r="AD323" s="24"/>
      <c r="AE323" s="24"/>
      <c r="AG323" s="171"/>
      <c r="AN323" s="24"/>
      <c r="AO323" s="24"/>
      <c r="AP323" s="24"/>
      <c r="AQ323" s="24"/>
      <c r="AR323" s="24"/>
      <c r="AS323" s="24"/>
      <c r="AT323" s="24"/>
      <c r="AU323" s="24"/>
    </row>
    <row r="324" spans="27:48">
      <c r="AA324" s="24"/>
      <c r="AB324" s="24"/>
      <c r="AC324" s="24"/>
      <c r="AD324" s="24"/>
      <c r="AE324" s="24"/>
      <c r="AG324" s="171"/>
      <c r="AN324" s="24"/>
      <c r="AO324" s="24"/>
      <c r="AP324" s="24"/>
      <c r="AQ324" s="24"/>
      <c r="AR324" s="24"/>
      <c r="AS324" s="24"/>
      <c r="AT324" s="24"/>
      <c r="AU324" s="24"/>
    </row>
    <row r="325" spans="27:48">
      <c r="AA325" s="24"/>
      <c r="AB325" s="24"/>
      <c r="AC325" s="24"/>
      <c r="AD325" s="24"/>
      <c r="AE325" s="24"/>
      <c r="AG325" s="171"/>
      <c r="AN325" s="24"/>
      <c r="AO325" s="24"/>
      <c r="AP325" s="24"/>
      <c r="AQ325" s="24"/>
      <c r="AR325" s="24"/>
      <c r="AS325" s="24"/>
      <c r="AT325" s="24"/>
      <c r="AU325" s="24"/>
      <c r="AV325" s="24"/>
    </row>
    <row r="326" spans="27:48">
      <c r="AA326" s="24"/>
      <c r="AB326" s="24"/>
      <c r="AC326" s="24"/>
      <c r="AD326" s="24"/>
      <c r="AE326" s="24"/>
      <c r="AG326" s="171"/>
      <c r="AN326" s="24"/>
      <c r="AO326" s="24"/>
      <c r="AP326" s="24"/>
      <c r="AQ326" s="24"/>
      <c r="AR326" s="24"/>
      <c r="AS326" s="24"/>
      <c r="AT326" s="24"/>
      <c r="AU326" s="24"/>
    </row>
    <row r="327" spans="27:48">
      <c r="AA327" s="24"/>
      <c r="AB327" s="24"/>
      <c r="AC327" s="24"/>
      <c r="AD327" s="24"/>
      <c r="AE327" s="24"/>
      <c r="AG327" s="171"/>
      <c r="AN327" s="24"/>
      <c r="AO327" s="24"/>
      <c r="AP327" s="24"/>
      <c r="AQ327" s="24"/>
      <c r="AR327" s="24"/>
      <c r="AS327" s="24"/>
      <c r="AT327" s="24"/>
      <c r="AU327" s="24"/>
    </row>
    <row r="328" spans="27:48">
      <c r="AA328" s="24"/>
      <c r="AB328" s="24"/>
      <c r="AC328" s="24"/>
      <c r="AD328" s="24"/>
      <c r="AE328" s="24"/>
      <c r="AG328" s="171"/>
      <c r="AN328" s="24"/>
      <c r="AO328" s="24"/>
      <c r="AP328" s="24"/>
      <c r="AQ328" s="24"/>
      <c r="AR328" s="24"/>
      <c r="AS328" s="24"/>
      <c r="AT328" s="24"/>
      <c r="AU328" s="24"/>
    </row>
    <row r="329" spans="27:48">
      <c r="AA329" s="24"/>
      <c r="AB329" s="24"/>
      <c r="AC329" s="24"/>
      <c r="AD329" s="24"/>
      <c r="AE329" s="24"/>
      <c r="AG329" s="171"/>
      <c r="AN329" s="24"/>
      <c r="AO329" s="24"/>
      <c r="AP329" s="24"/>
      <c r="AQ329" s="24"/>
      <c r="AR329" s="24"/>
      <c r="AS329" s="24"/>
      <c r="AT329" s="24"/>
      <c r="AU329" s="24"/>
    </row>
    <row r="330" spans="27:48">
      <c r="AA330" s="24"/>
      <c r="AB330" s="24"/>
      <c r="AC330" s="24"/>
      <c r="AD330" s="24"/>
      <c r="AE330" s="24"/>
      <c r="AG330" s="171"/>
      <c r="AN330" s="24"/>
      <c r="AO330" s="24"/>
      <c r="AP330" s="24"/>
      <c r="AQ330" s="24"/>
      <c r="AR330" s="24"/>
      <c r="AS330" s="24"/>
      <c r="AT330" s="24"/>
      <c r="AU330" s="24"/>
    </row>
    <row r="331" spans="27:48">
      <c r="AA331" s="24"/>
      <c r="AB331" s="24"/>
      <c r="AC331" s="24"/>
      <c r="AD331" s="24"/>
      <c r="AE331" s="24"/>
      <c r="AG331" s="171"/>
      <c r="AN331" s="24"/>
      <c r="AO331" s="24"/>
      <c r="AP331" s="24"/>
      <c r="AQ331" s="24"/>
      <c r="AR331" s="24"/>
      <c r="AS331" s="24"/>
      <c r="AT331" s="24"/>
      <c r="AU331" s="24"/>
    </row>
    <row r="332" spans="27:48">
      <c r="AA332" s="24"/>
      <c r="AB332" s="24"/>
      <c r="AC332" s="24"/>
      <c r="AD332" s="24"/>
      <c r="AE332" s="24"/>
      <c r="AG332" s="171"/>
      <c r="AN332" s="24"/>
      <c r="AO332" s="24"/>
      <c r="AP332" s="24"/>
      <c r="AQ332" s="24"/>
      <c r="AR332" s="24"/>
      <c r="AS332" s="24"/>
      <c r="AT332" s="24"/>
      <c r="AU332" s="24"/>
    </row>
    <row r="333" spans="27:48">
      <c r="AA333" s="24"/>
      <c r="AB333" s="24"/>
      <c r="AC333" s="24"/>
      <c r="AD333" s="24"/>
      <c r="AE333" s="24"/>
      <c r="AG333" s="171"/>
      <c r="AN333" s="24"/>
      <c r="AO333" s="24"/>
      <c r="AP333" s="24"/>
      <c r="AQ333" s="24"/>
      <c r="AR333" s="24"/>
      <c r="AS333" s="24"/>
      <c r="AT333" s="24"/>
      <c r="AU333" s="24"/>
    </row>
    <row r="334" spans="27:48">
      <c r="AA334" s="24"/>
      <c r="AB334" s="24"/>
      <c r="AC334" s="24"/>
      <c r="AD334" s="24"/>
      <c r="AE334" s="24"/>
      <c r="AG334" s="171"/>
      <c r="AN334" s="24"/>
      <c r="AO334" s="24"/>
      <c r="AP334" s="24"/>
      <c r="AQ334" s="24"/>
      <c r="AR334" s="24"/>
      <c r="AS334" s="24"/>
      <c r="AT334" s="24"/>
      <c r="AU334" s="24"/>
    </row>
    <row r="335" spans="27:48">
      <c r="AA335" s="24"/>
      <c r="AB335" s="24"/>
      <c r="AC335" s="24"/>
      <c r="AD335" s="24"/>
      <c r="AE335" s="24"/>
      <c r="AG335" s="171"/>
      <c r="AN335" s="24"/>
      <c r="AO335" s="24"/>
      <c r="AP335" s="24"/>
      <c r="AQ335" s="24"/>
      <c r="AR335" s="24"/>
      <c r="AS335" s="24"/>
      <c r="AT335" s="24"/>
      <c r="AU335" s="24"/>
    </row>
    <row r="336" spans="27:48">
      <c r="AA336" s="24"/>
      <c r="AB336" s="24"/>
      <c r="AC336" s="24"/>
      <c r="AD336" s="24"/>
      <c r="AE336" s="24"/>
      <c r="AG336" s="171"/>
      <c r="AN336" s="24"/>
      <c r="AO336" s="24"/>
      <c r="AP336" s="24"/>
      <c r="AQ336" s="24"/>
      <c r="AR336" s="24"/>
      <c r="AS336" s="24"/>
      <c r="AT336" s="24"/>
      <c r="AU336" s="24"/>
    </row>
    <row r="337" spans="27:48">
      <c r="AA337" s="24"/>
      <c r="AB337" s="24"/>
      <c r="AC337" s="24"/>
      <c r="AD337" s="24"/>
      <c r="AE337" s="24"/>
      <c r="AG337" s="171"/>
      <c r="AN337" s="24"/>
      <c r="AO337" s="24"/>
      <c r="AP337" s="24"/>
      <c r="AQ337" s="24"/>
      <c r="AR337" s="24"/>
      <c r="AS337" s="24"/>
      <c r="AT337" s="24"/>
      <c r="AU337" s="24"/>
    </row>
    <row r="338" spans="27:48">
      <c r="AA338" s="24"/>
      <c r="AB338" s="24"/>
      <c r="AC338" s="24"/>
      <c r="AD338" s="24"/>
      <c r="AE338" s="24"/>
      <c r="AG338" s="171"/>
      <c r="AN338" s="24"/>
      <c r="AO338" s="24"/>
      <c r="AP338" s="24"/>
      <c r="AQ338" s="24"/>
      <c r="AR338" s="24"/>
      <c r="AS338" s="24"/>
      <c r="AT338" s="24"/>
      <c r="AU338" s="24"/>
    </row>
    <row r="339" spans="27:48">
      <c r="AA339" s="24"/>
      <c r="AB339" s="24"/>
      <c r="AC339" s="24"/>
      <c r="AD339" s="24"/>
      <c r="AE339" s="24"/>
      <c r="AG339" s="171"/>
      <c r="AN339" s="24"/>
      <c r="AO339" s="24"/>
      <c r="AP339" s="24"/>
      <c r="AQ339" s="24"/>
      <c r="AR339" s="24"/>
      <c r="AS339" s="24"/>
      <c r="AT339" s="24"/>
      <c r="AU339" s="24"/>
    </row>
    <row r="340" spans="27:48">
      <c r="AA340" s="24"/>
      <c r="AB340" s="24"/>
      <c r="AC340" s="24"/>
      <c r="AD340" s="24"/>
      <c r="AE340" s="24"/>
      <c r="AG340" s="171"/>
      <c r="AN340" s="24"/>
      <c r="AO340" s="24"/>
      <c r="AP340" s="24"/>
      <c r="AQ340" s="24"/>
      <c r="AR340" s="24"/>
      <c r="AS340" s="24"/>
      <c r="AT340" s="24"/>
      <c r="AU340" s="24"/>
    </row>
    <row r="341" spans="27:48">
      <c r="AA341" s="24"/>
      <c r="AB341" s="24"/>
      <c r="AC341" s="24"/>
      <c r="AD341" s="24"/>
      <c r="AE341" s="24"/>
      <c r="AG341" s="171"/>
      <c r="AN341" s="24"/>
      <c r="AO341" s="24"/>
      <c r="AP341" s="24"/>
      <c r="AQ341" s="24"/>
      <c r="AR341" s="24"/>
      <c r="AS341" s="24"/>
      <c r="AT341" s="24"/>
      <c r="AU341" s="24"/>
    </row>
    <row r="342" spans="27:48">
      <c r="AA342" s="24"/>
      <c r="AB342" s="24"/>
      <c r="AC342" s="24"/>
      <c r="AD342" s="24"/>
      <c r="AE342" s="24"/>
      <c r="AG342" s="171"/>
      <c r="AN342" s="24"/>
      <c r="AO342" s="24"/>
      <c r="AP342" s="24"/>
      <c r="AQ342" s="24"/>
      <c r="AR342" s="24"/>
      <c r="AS342" s="24"/>
      <c r="AT342" s="24"/>
      <c r="AU342" s="24"/>
    </row>
    <row r="343" spans="27:48">
      <c r="AA343" s="24"/>
      <c r="AB343" s="24"/>
      <c r="AC343" s="24"/>
      <c r="AD343" s="24"/>
      <c r="AE343" s="24"/>
      <c r="AG343" s="171"/>
      <c r="AN343" s="24"/>
      <c r="AO343" s="24"/>
      <c r="AP343" s="24"/>
      <c r="AQ343" s="24"/>
      <c r="AR343" s="24"/>
      <c r="AS343" s="24"/>
      <c r="AT343" s="24"/>
      <c r="AU343" s="24"/>
      <c r="AV343" s="24"/>
    </row>
    <row r="344" spans="27:48">
      <c r="AA344" s="24"/>
      <c r="AB344" s="24"/>
      <c r="AC344" s="24"/>
      <c r="AD344" s="24"/>
      <c r="AE344" s="24"/>
      <c r="AG344" s="171"/>
      <c r="AN344" s="24"/>
      <c r="AO344" s="24"/>
      <c r="AP344" s="24"/>
      <c r="AQ344" s="24"/>
      <c r="AR344" s="24"/>
      <c r="AS344" s="24"/>
      <c r="AT344" s="24"/>
      <c r="AU344" s="24"/>
    </row>
    <row r="345" spans="27:48">
      <c r="AA345" s="24"/>
      <c r="AB345" s="24"/>
      <c r="AC345" s="24"/>
      <c r="AD345" s="24"/>
      <c r="AE345" s="24"/>
      <c r="AG345" s="171"/>
      <c r="AN345" s="24"/>
      <c r="AO345" s="24"/>
      <c r="AP345" s="24"/>
      <c r="AQ345" s="24"/>
      <c r="AR345" s="24"/>
      <c r="AS345" s="24"/>
      <c r="AT345" s="24"/>
      <c r="AU345" s="24"/>
    </row>
    <row r="346" spans="27:48">
      <c r="AA346" s="24"/>
      <c r="AB346" s="24"/>
      <c r="AC346" s="24"/>
      <c r="AD346" s="24"/>
      <c r="AE346" s="24"/>
      <c r="AG346" s="171"/>
      <c r="AN346" s="24"/>
      <c r="AO346" s="24"/>
      <c r="AP346" s="24"/>
      <c r="AQ346" s="24"/>
      <c r="AR346" s="24"/>
      <c r="AS346" s="24"/>
      <c r="AT346" s="24"/>
      <c r="AU346" s="24"/>
    </row>
    <row r="347" spans="27:48">
      <c r="AA347" s="24"/>
      <c r="AB347" s="24"/>
      <c r="AC347" s="24"/>
      <c r="AD347" s="24"/>
      <c r="AE347" s="24"/>
      <c r="AG347" s="171"/>
      <c r="AN347" s="24"/>
      <c r="AO347" s="24"/>
      <c r="AP347" s="24"/>
      <c r="AQ347" s="24"/>
      <c r="AR347" s="24"/>
      <c r="AS347" s="24"/>
      <c r="AT347" s="24"/>
      <c r="AU347" s="24"/>
    </row>
    <row r="348" spans="27:48">
      <c r="AA348" s="24"/>
      <c r="AB348" s="24"/>
      <c r="AC348" s="24"/>
      <c r="AD348" s="24"/>
      <c r="AE348" s="24"/>
      <c r="AG348" s="171"/>
      <c r="AN348" s="24"/>
      <c r="AO348" s="24"/>
      <c r="AP348" s="24"/>
      <c r="AQ348" s="24"/>
      <c r="AR348" s="24"/>
      <c r="AS348" s="24"/>
      <c r="AT348" s="24"/>
      <c r="AU348" s="24"/>
    </row>
    <row r="349" spans="27:48">
      <c r="AA349" s="24"/>
      <c r="AB349" s="24"/>
      <c r="AC349" s="24"/>
      <c r="AD349" s="24"/>
      <c r="AE349" s="24"/>
      <c r="AG349" s="171"/>
      <c r="AN349" s="24"/>
      <c r="AO349" s="24"/>
      <c r="AP349" s="24"/>
      <c r="AQ349" s="24"/>
      <c r="AR349" s="24"/>
      <c r="AS349" s="24"/>
      <c r="AT349" s="24"/>
      <c r="AU349" s="24"/>
    </row>
    <row r="350" spans="27:48">
      <c r="AA350" s="24"/>
      <c r="AB350" s="24"/>
      <c r="AC350" s="24"/>
      <c r="AD350" s="24"/>
      <c r="AE350" s="24"/>
      <c r="AG350" s="171"/>
      <c r="AN350" s="24"/>
      <c r="AO350" s="24"/>
      <c r="AP350" s="24"/>
      <c r="AQ350" s="24"/>
      <c r="AR350" s="24"/>
      <c r="AS350" s="24"/>
      <c r="AT350" s="24"/>
      <c r="AU350" s="24"/>
    </row>
    <row r="351" spans="27:48">
      <c r="AA351" s="24"/>
      <c r="AB351" s="24"/>
      <c r="AC351" s="24"/>
      <c r="AD351" s="24"/>
      <c r="AE351" s="24"/>
      <c r="AG351" s="171"/>
      <c r="AN351" s="24"/>
      <c r="AO351" s="24"/>
      <c r="AP351" s="24"/>
      <c r="AQ351" s="24"/>
      <c r="AR351" s="24"/>
      <c r="AS351" s="24"/>
      <c r="AT351" s="24"/>
      <c r="AU351" s="24"/>
    </row>
    <row r="352" spans="27:48">
      <c r="AA352" s="24"/>
      <c r="AB352" s="24"/>
      <c r="AC352" s="24"/>
      <c r="AD352" s="24"/>
      <c r="AE352" s="24"/>
      <c r="AG352" s="171"/>
      <c r="AN352" s="24"/>
      <c r="AO352" s="24"/>
      <c r="AP352" s="24"/>
      <c r="AQ352" s="24"/>
      <c r="AR352" s="24"/>
      <c r="AS352" s="24"/>
      <c r="AT352" s="24"/>
      <c r="AU352" s="24"/>
    </row>
    <row r="353" spans="27:64">
      <c r="AA353" s="24"/>
      <c r="AB353" s="24"/>
      <c r="AC353" s="24"/>
      <c r="AD353" s="24"/>
      <c r="AE353" s="24"/>
      <c r="AG353" s="171"/>
      <c r="AN353" s="24"/>
      <c r="AO353" s="24"/>
      <c r="AP353" s="24"/>
      <c r="AQ353" s="24"/>
      <c r="AR353" s="24"/>
      <c r="AS353" s="24"/>
      <c r="AT353" s="24"/>
      <c r="AU353" s="24"/>
    </row>
    <row r="354" spans="27:64">
      <c r="AA354" s="24"/>
      <c r="AB354" s="24"/>
      <c r="AC354" s="24"/>
      <c r="AD354" s="24"/>
      <c r="AE354" s="24"/>
      <c r="AG354" s="171"/>
      <c r="AN354" s="24"/>
      <c r="AO354" s="24"/>
      <c r="AP354" s="24"/>
      <c r="AQ354" s="24"/>
      <c r="AR354" s="24"/>
      <c r="AS354" s="24"/>
      <c r="AT354" s="24"/>
      <c r="AU354" s="24"/>
    </row>
    <row r="355" spans="27:64">
      <c r="AA355" s="24"/>
      <c r="AB355" s="24"/>
      <c r="AC355" s="24"/>
      <c r="AD355" s="24"/>
      <c r="AE355" s="24"/>
      <c r="AG355" s="171"/>
      <c r="AN355" s="24"/>
      <c r="AO355" s="24"/>
      <c r="AP355" s="24"/>
      <c r="AQ355" s="24"/>
      <c r="AR355" s="24"/>
      <c r="AS355" s="24"/>
      <c r="AT355" s="24"/>
      <c r="AU355" s="24"/>
    </row>
    <row r="356" spans="27:64">
      <c r="AA356" s="24"/>
      <c r="AB356" s="24"/>
      <c r="AC356" s="24"/>
      <c r="AD356" s="24"/>
      <c r="AE356" s="24"/>
      <c r="AG356" s="171"/>
      <c r="AN356" s="24"/>
      <c r="AO356" s="24"/>
      <c r="AP356" s="24"/>
      <c r="AQ356" s="24"/>
      <c r="AR356" s="24"/>
      <c r="AS356" s="24"/>
      <c r="AT356" s="24"/>
      <c r="AU356" s="24"/>
    </row>
    <row r="357" spans="27:64">
      <c r="AA357" s="24"/>
      <c r="AB357" s="24"/>
      <c r="AC357" s="24"/>
      <c r="AD357" s="24"/>
      <c r="AE357" s="24"/>
      <c r="AG357" s="171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</row>
    <row r="358" spans="27:64">
      <c r="AA358" s="24"/>
      <c r="AB358" s="24"/>
      <c r="AC358" s="24"/>
      <c r="AD358" s="24"/>
      <c r="AE358" s="24"/>
      <c r="AG358" s="171"/>
      <c r="AN358" s="24"/>
      <c r="AO358" s="24"/>
      <c r="AP358" s="24"/>
      <c r="AQ358" s="24"/>
      <c r="AR358" s="24"/>
      <c r="AS358" s="24"/>
      <c r="AT358" s="24"/>
      <c r="AU358" s="24"/>
    </row>
    <row r="359" spans="27:64">
      <c r="AA359" s="24"/>
      <c r="AB359" s="24"/>
      <c r="AC359" s="24"/>
      <c r="AD359" s="24"/>
      <c r="AE359" s="24"/>
      <c r="AG359" s="171"/>
      <c r="AN359" s="24"/>
      <c r="AO359" s="24"/>
      <c r="AP359" s="24"/>
      <c r="AQ359" s="24"/>
      <c r="AR359" s="24"/>
      <c r="AS359" s="24"/>
      <c r="AT359" s="24"/>
      <c r="AU359" s="24"/>
    </row>
    <row r="360" spans="27:64">
      <c r="AA360" s="24"/>
      <c r="AB360" s="24"/>
      <c r="AC360" s="24"/>
      <c r="AD360" s="24"/>
      <c r="AE360" s="24"/>
      <c r="AG360" s="171"/>
      <c r="AN360" s="24"/>
      <c r="AO360" s="24"/>
      <c r="AP360" s="24"/>
      <c r="AQ360" s="24"/>
      <c r="AR360" s="24"/>
      <c r="AS360" s="24"/>
      <c r="AT360" s="24"/>
      <c r="AU360" s="24"/>
    </row>
    <row r="361" spans="27:64">
      <c r="AA361" s="24"/>
      <c r="AB361" s="24"/>
      <c r="AC361" s="24"/>
      <c r="AD361" s="24"/>
      <c r="AE361" s="24"/>
      <c r="AG361" s="171"/>
      <c r="AN361" s="24"/>
      <c r="AO361" s="24"/>
      <c r="AP361" s="24"/>
      <c r="AQ361" s="24"/>
      <c r="AR361" s="24"/>
      <c r="AS361" s="24"/>
      <c r="AT361" s="24"/>
      <c r="AU361" s="24"/>
    </row>
    <row r="362" spans="27:64">
      <c r="AA362" s="24"/>
      <c r="AB362" s="24"/>
      <c r="AC362" s="24"/>
      <c r="AD362" s="24"/>
      <c r="AE362" s="24"/>
      <c r="AG362" s="171"/>
      <c r="AN362" s="24"/>
      <c r="AO362" s="24"/>
      <c r="AP362" s="24"/>
      <c r="AQ362" s="24"/>
      <c r="AR362" s="24"/>
      <c r="AS362" s="24"/>
      <c r="AT362" s="24"/>
      <c r="AU362" s="24"/>
    </row>
    <row r="363" spans="27:64">
      <c r="AA363" s="24"/>
      <c r="AB363" s="24"/>
      <c r="AC363" s="24"/>
      <c r="AD363" s="24"/>
      <c r="AE363" s="24"/>
      <c r="AG363" s="171"/>
      <c r="AN363" s="24"/>
      <c r="AO363" s="24"/>
      <c r="AP363" s="24"/>
      <c r="AQ363" s="24"/>
      <c r="AR363" s="24"/>
      <c r="AS363" s="24"/>
      <c r="AT363" s="24"/>
      <c r="AU363" s="24"/>
    </row>
    <row r="364" spans="27:64">
      <c r="AA364" s="24"/>
      <c r="AB364" s="24"/>
      <c r="AC364" s="24"/>
      <c r="AD364" s="24"/>
      <c r="AE364" s="24"/>
      <c r="AG364" s="171"/>
      <c r="AN364" s="24"/>
      <c r="AO364" s="24"/>
      <c r="AP364" s="24"/>
      <c r="AQ364" s="24"/>
      <c r="AR364" s="24"/>
      <c r="AS364" s="24"/>
      <c r="AT364" s="24"/>
      <c r="AU364" s="24"/>
    </row>
    <row r="365" spans="27:64">
      <c r="AA365" s="24"/>
      <c r="AB365" s="24"/>
      <c r="AC365" s="24"/>
      <c r="AD365" s="24"/>
      <c r="AE365" s="24"/>
      <c r="AG365" s="171"/>
      <c r="AN365" s="24"/>
      <c r="AO365" s="24"/>
      <c r="AP365" s="24"/>
      <c r="AQ365" s="24"/>
      <c r="AR365" s="24"/>
      <c r="AS365" s="24"/>
      <c r="AT365" s="24"/>
      <c r="AU365" s="24"/>
    </row>
    <row r="366" spans="27:64">
      <c r="AA366" s="24"/>
      <c r="AB366" s="24"/>
      <c r="AC366" s="24"/>
      <c r="AD366" s="24"/>
      <c r="AE366" s="24"/>
      <c r="AG366" s="171"/>
      <c r="AN366" s="24"/>
      <c r="AO366" s="24"/>
      <c r="AP366" s="24"/>
      <c r="AQ366" s="24"/>
      <c r="AR366" s="24"/>
      <c r="AS366" s="24"/>
      <c r="AT366" s="24"/>
      <c r="AU366" s="24"/>
    </row>
    <row r="367" spans="27:64">
      <c r="AA367" s="24"/>
      <c r="AB367" s="24"/>
      <c r="AC367" s="24"/>
      <c r="AD367" s="24"/>
      <c r="AE367" s="24"/>
      <c r="AG367" s="171"/>
      <c r="AN367" s="24"/>
      <c r="AO367" s="24"/>
      <c r="AP367" s="24"/>
      <c r="AQ367" s="24"/>
      <c r="AR367" s="24"/>
      <c r="AS367" s="24"/>
      <c r="AT367" s="24"/>
      <c r="AU367" s="24"/>
    </row>
    <row r="368" spans="27:64">
      <c r="AA368" s="24"/>
      <c r="AB368" s="24"/>
      <c r="AC368" s="24"/>
      <c r="AD368" s="24"/>
      <c r="AE368" s="24"/>
      <c r="AG368" s="171"/>
      <c r="AN368" s="24"/>
      <c r="AO368" s="24"/>
      <c r="AP368" s="24"/>
      <c r="AQ368" s="24"/>
      <c r="AR368" s="24"/>
      <c r="AS368" s="24"/>
      <c r="AT368" s="24"/>
      <c r="AU368" s="24"/>
    </row>
    <row r="369" spans="27:64">
      <c r="AA369" s="24"/>
      <c r="AB369" s="24"/>
      <c r="AC369" s="24"/>
      <c r="AD369" s="24"/>
      <c r="AE369" s="24"/>
      <c r="AG369" s="171"/>
      <c r="AN369" s="24"/>
      <c r="AO369" s="24"/>
      <c r="AP369" s="24"/>
      <c r="AQ369" s="24"/>
      <c r="AR369" s="24"/>
      <c r="AS369" s="24"/>
      <c r="AT369" s="24"/>
      <c r="AU369" s="24"/>
    </row>
    <row r="370" spans="27:64">
      <c r="AA370" s="24"/>
      <c r="AB370" s="24"/>
      <c r="AC370" s="24"/>
      <c r="AD370" s="24"/>
      <c r="AE370" s="24"/>
      <c r="AG370" s="171"/>
      <c r="AN370" s="24"/>
      <c r="AO370" s="24"/>
      <c r="AP370" s="24"/>
      <c r="AQ370" s="24"/>
      <c r="AR370" s="24"/>
      <c r="AS370" s="24"/>
      <c r="AT370" s="24"/>
      <c r="AU370" s="24"/>
    </row>
    <row r="371" spans="27:64">
      <c r="AA371" s="24"/>
      <c r="AB371" s="24"/>
      <c r="AC371" s="24"/>
      <c r="AD371" s="24"/>
      <c r="AE371" s="24"/>
      <c r="AG371" s="171"/>
      <c r="AN371" s="24"/>
      <c r="AO371" s="24"/>
      <c r="AP371" s="24"/>
      <c r="AQ371" s="24"/>
      <c r="AR371" s="24"/>
      <c r="AS371" s="24"/>
      <c r="AT371" s="24"/>
      <c r="AU371" s="24"/>
    </row>
    <row r="372" spans="27:64">
      <c r="AA372" s="24"/>
      <c r="AB372" s="24"/>
      <c r="AC372" s="24"/>
      <c r="AD372" s="24"/>
      <c r="AE372" s="24"/>
      <c r="AG372" s="171"/>
      <c r="AN372" s="24"/>
      <c r="AO372" s="24"/>
      <c r="AP372" s="24"/>
      <c r="AQ372" s="24"/>
      <c r="AR372" s="24"/>
      <c r="AS372" s="24"/>
      <c r="AT372" s="24"/>
      <c r="AU372" s="24"/>
    </row>
    <row r="373" spans="27:64">
      <c r="AA373" s="24"/>
      <c r="AB373" s="24"/>
      <c r="AC373" s="24"/>
      <c r="AD373" s="24"/>
      <c r="AE373" s="24"/>
      <c r="AG373" s="171"/>
      <c r="AN373" s="24"/>
      <c r="AO373" s="24"/>
      <c r="AP373" s="24"/>
      <c r="AQ373" s="24"/>
      <c r="AR373" s="24"/>
      <c r="AS373" s="24"/>
      <c r="AT373" s="24"/>
      <c r="AU373" s="24"/>
    </row>
    <row r="374" spans="27:64">
      <c r="AA374" s="24"/>
      <c r="AB374" s="24"/>
      <c r="AC374" s="24"/>
      <c r="AD374" s="24"/>
      <c r="AE374" s="24"/>
      <c r="AG374" s="171"/>
      <c r="AN374" s="24"/>
      <c r="AO374" s="24"/>
      <c r="AP374" s="24"/>
      <c r="AQ374" s="24"/>
      <c r="AR374" s="24"/>
      <c r="AS374" s="24"/>
      <c r="AT374" s="24"/>
      <c r="AU374" s="24"/>
    </row>
    <row r="375" spans="27:64">
      <c r="AA375" s="24"/>
      <c r="AB375" s="24"/>
      <c r="AC375" s="24"/>
      <c r="AD375" s="24"/>
      <c r="AE375" s="24"/>
      <c r="AG375" s="171"/>
      <c r="AN375" s="24"/>
      <c r="AO375" s="24"/>
      <c r="AP375" s="24"/>
      <c r="AQ375" s="24"/>
      <c r="AR375" s="24"/>
      <c r="AS375" s="24"/>
      <c r="AT375" s="24"/>
      <c r="AU375" s="24"/>
    </row>
    <row r="376" spans="27:64">
      <c r="AA376" s="24"/>
      <c r="AB376" s="24"/>
      <c r="AC376" s="24"/>
      <c r="AD376" s="24"/>
      <c r="AE376" s="24"/>
      <c r="AG376" s="171"/>
      <c r="AN376" s="24"/>
      <c r="AO376" s="24"/>
      <c r="AP376" s="24"/>
      <c r="AQ376" s="24"/>
      <c r="AR376" s="24"/>
      <c r="AS376" s="24"/>
      <c r="AT376" s="24"/>
      <c r="AU376" s="24"/>
    </row>
    <row r="377" spans="27:64">
      <c r="AA377" s="24"/>
      <c r="AB377" s="24"/>
      <c r="AC377" s="24"/>
      <c r="AD377" s="24"/>
      <c r="AE377" s="24"/>
      <c r="AG377" s="171"/>
      <c r="AN377" s="24"/>
      <c r="AO377" s="24"/>
      <c r="AP377" s="24"/>
      <c r="AQ377" s="24"/>
      <c r="AR377" s="24"/>
      <c r="AS377" s="24"/>
      <c r="AT377" s="24"/>
      <c r="AU377" s="24"/>
    </row>
    <row r="378" spans="27:64">
      <c r="AA378" s="24"/>
      <c r="AB378" s="24"/>
      <c r="AC378" s="24"/>
      <c r="AD378" s="24"/>
      <c r="AE378" s="24"/>
      <c r="AG378" s="171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</row>
    <row r="379" spans="27:64">
      <c r="AA379" s="24"/>
      <c r="AB379" s="24"/>
      <c r="AC379" s="24"/>
      <c r="AD379" s="24"/>
      <c r="AE379" s="24"/>
      <c r="AG379" s="171"/>
      <c r="AN379" s="24"/>
      <c r="AO379" s="24"/>
      <c r="AP379" s="24"/>
      <c r="AQ379" s="24"/>
      <c r="AR379" s="24"/>
      <c r="AS379" s="24"/>
      <c r="AT379" s="24"/>
      <c r="AU379" s="24"/>
    </row>
    <row r="380" spans="27:64">
      <c r="AA380" s="24"/>
      <c r="AB380" s="24"/>
      <c r="AC380" s="24"/>
      <c r="AD380" s="24"/>
      <c r="AE380" s="24"/>
      <c r="AG380" s="171"/>
      <c r="AN380" s="24"/>
      <c r="AO380" s="24"/>
      <c r="AP380" s="24"/>
      <c r="AQ380" s="24"/>
      <c r="AR380" s="24"/>
      <c r="AS380" s="24"/>
      <c r="AT380" s="24"/>
      <c r="AU380" s="24"/>
      <c r="AV380" s="24"/>
    </row>
    <row r="381" spans="27:64">
      <c r="AA381" s="24"/>
      <c r="AB381" s="24"/>
      <c r="AC381" s="24"/>
      <c r="AD381" s="24"/>
      <c r="AE381" s="24"/>
      <c r="AG381" s="171"/>
      <c r="AN381" s="24"/>
      <c r="AO381" s="24"/>
      <c r="AP381" s="24"/>
      <c r="AQ381" s="24"/>
      <c r="AR381" s="24"/>
      <c r="AS381" s="24"/>
      <c r="AT381" s="24"/>
      <c r="AU381" s="24"/>
    </row>
    <row r="382" spans="27:64">
      <c r="AA382" s="24"/>
      <c r="AB382" s="24"/>
      <c r="AC382" s="24"/>
      <c r="AD382" s="24"/>
      <c r="AE382" s="24"/>
      <c r="AG382" s="171"/>
      <c r="AN382" s="24"/>
      <c r="AO382" s="24"/>
      <c r="AP382" s="24"/>
      <c r="AQ382" s="24"/>
      <c r="AR382" s="24"/>
      <c r="AS382" s="24"/>
      <c r="AT382" s="24"/>
      <c r="AU382" s="24"/>
    </row>
    <row r="383" spans="27:64">
      <c r="AA383" s="24"/>
      <c r="AB383" s="24"/>
      <c r="AC383" s="24"/>
      <c r="AD383" s="24"/>
      <c r="AE383" s="24"/>
      <c r="AG383" s="171"/>
      <c r="AN383" s="24"/>
      <c r="AO383" s="24"/>
      <c r="AP383" s="24"/>
      <c r="AQ383" s="24"/>
      <c r="AR383" s="24"/>
      <c r="AS383" s="24"/>
      <c r="AT383" s="24"/>
      <c r="AU383" s="24"/>
    </row>
    <row r="384" spans="27:64">
      <c r="AA384" s="24"/>
      <c r="AB384" s="24"/>
      <c r="AC384" s="24"/>
      <c r="AD384" s="24"/>
      <c r="AE384" s="24"/>
      <c r="AG384" s="171"/>
      <c r="AN384" s="24"/>
      <c r="AO384" s="24"/>
      <c r="AP384" s="24"/>
      <c r="AQ384" s="24"/>
      <c r="AR384" s="24"/>
      <c r="AS384" s="24"/>
      <c r="AT384" s="24"/>
      <c r="AU384" s="24"/>
    </row>
    <row r="385" spans="27:64">
      <c r="AA385" s="24"/>
      <c r="AB385" s="24"/>
      <c r="AC385" s="24"/>
      <c r="AD385" s="24"/>
      <c r="AE385" s="24"/>
      <c r="AG385" s="171"/>
      <c r="AN385" s="24"/>
      <c r="AO385" s="24"/>
      <c r="AP385" s="24"/>
      <c r="AQ385" s="24"/>
      <c r="AR385" s="24"/>
      <c r="AS385" s="24"/>
      <c r="AT385" s="24"/>
      <c r="AU385" s="24"/>
    </row>
    <row r="386" spans="27:64">
      <c r="AA386" s="24"/>
      <c r="AB386" s="24"/>
      <c r="AC386" s="24"/>
      <c r="AD386" s="24"/>
      <c r="AE386" s="24"/>
      <c r="AG386" s="171"/>
      <c r="AN386" s="24"/>
      <c r="AO386" s="24"/>
      <c r="AP386" s="24"/>
      <c r="AQ386" s="24"/>
      <c r="AR386" s="24"/>
      <c r="AS386" s="24"/>
      <c r="AT386" s="24"/>
      <c r="AU386" s="24"/>
    </row>
    <row r="387" spans="27:64">
      <c r="AA387" s="24"/>
      <c r="AB387" s="24"/>
      <c r="AC387" s="24"/>
      <c r="AD387" s="24"/>
      <c r="AE387" s="24"/>
      <c r="AG387" s="171"/>
      <c r="AN387" s="24"/>
      <c r="AO387" s="24"/>
      <c r="AP387" s="24"/>
      <c r="AQ387" s="24"/>
      <c r="AR387" s="24"/>
      <c r="AS387" s="24"/>
      <c r="AT387" s="24"/>
      <c r="AU387" s="24"/>
    </row>
    <row r="388" spans="27:64">
      <c r="AA388" s="24"/>
      <c r="AB388" s="24"/>
      <c r="AC388" s="24"/>
      <c r="AD388" s="24"/>
      <c r="AE388" s="24"/>
      <c r="AG388" s="171"/>
      <c r="AN388" s="24"/>
      <c r="AO388" s="24"/>
      <c r="AP388" s="24"/>
      <c r="AQ388" s="24"/>
      <c r="AR388" s="24"/>
      <c r="AS388" s="24"/>
      <c r="AT388" s="24"/>
      <c r="AU388" s="24"/>
    </row>
    <row r="389" spans="27:64">
      <c r="AA389" s="24"/>
      <c r="AB389" s="24"/>
      <c r="AC389" s="24"/>
      <c r="AD389" s="24"/>
      <c r="AE389" s="24"/>
      <c r="AG389" s="171"/>
      <c r="AN389" s="24"/>
      <c r="AO389" s="24"/>
      <c r="AP389" s="24"/>
      <c r="AQ389" s="24"/>
      <c r="AR389" s="24"/>
      <c r="AS389" s="24"/>
      <c r="AT389" s="24"/>
      <c r="AU389" s="24"/>
    </row>
    <row r="390" spans="27:64">
      <c r="AA390" s="24"/>
      <c r="AB390" s="24"/>
      <c r="AC390" s="24"/>
      <c r="AD390" s="24"/>
      <c r="AE390" s="24"/>
      <c r="AG390" s="171"/>
      <c r="AN390" s="24"/>
      <c r="AO390" s="24"/>
      <c r="AP390" s="24"/>
      <c r="AQ390" s="24"/>
      <c r="AR390" s="24"/>
      <c r="AS390" s="24"/>
      <c r="AT390" s="24"/>
      <c r="AU390" s="24"/>
    </row>
    <row r="391" spans="27:64">
      <c r="AA391" s="24"/>
      <c r="AB391" s="24"/>
      <c r="AC391" s="24"/>
      <c r="AD391" s="24"/>
      <c r="AE391" s="24"/>
      <c r="AG391" s="171"/>
      <c r="AN391" s="24"/>
      <c r="AO391" s="24"/>
      <c r="AP391" s="24"/>
      <c r="AQ391" s="24"/>
      <c r="AR391" s="24"/>
      <c r="AS391" s="24"/>
      <c r="AT391" s="24"/>
      <c r="AU391" s="24"/>
    </row>
    <row r="392" spans="27:64">
      <c r="AA392" s="24"/>
      <c r="AB392" s="24"/>
      <c r="AC392" s="24"/>
      <c r="AD392" s="24"/>
      <c r="AE392" s="24"/>
      <c r="AG392" s="171"/>
      <c r="AN392" s="24"/>
      <c r="AO392" s="24"/>
      <c r="AP392" s="24"/>
      <c r="AQ392" s="24"/>
      <c r="AR392" s="24"/>
      <c r="AS392" s="24"/>
      <c r="AT392" s="24"/>
      <c r="AU392" s="24"/>
    </row>
    <row r="393" spans="27:64">
      <c r="AA393" s="24"/>
      <c r="AB393" s="24"/>
      <c r="AC393" s="24"/>
      <c r="AD393" s="24"/>
      <c r="AE393" s="24"/>
      <c r="AG393" s="171"/>
      <c r="AN393" s="24"/>
      <c r="AO393" s="24"/>
      <c r="AP393" s="24"/>
      <c r="AQ393" s="24"/>
      <c r="AR393" s="24"/>
      <c r="AS393" s="24"/>
      <c r="AT393" s="24"/>
      <c r="AU393" s="24"/>
    </row>
    <row r="394" spans="27:64">
      <c r="AA394" s="24"/>
      <c r="AB394" s="24"/>
      <c r="AC394" s="24"/>
      <c r="AD394" s="24"/>
      <c r="AE394" s="24"/>
      <c r="AG394" s="171"/>
      <c r="AN394" s="24"/>
      <c r="AO394" s="24"/>
      <c r="AP394" s="24"/>
      <c r="AQ394" s="24"/>
      <c r="AR394" s="24"/>
      <c r="AS394" s="24"/>
      <c r="AT394" s="24"/>
      <c r="AU394" s="24"/>
    </row>
    <row r="395" spans="27:64">
      <c r="AA395" s="24"/>
      <c r="AB395" s="24"/>
      <c r="AC395" s="24"/>
      <c r="AD395" s="24"/>
      <c r="AE395" s="24"/>
      <c r="AG395" s="171"/>
      <c r="AN395" s="24"/>
      <c r="AO395" s="24"/>
      <c r="AP395" s="24"/>
      <c r="AQ395" s="24"/>
      <c r="AR395" s="24"/>
      <c r="AS395" s="24"/>
      <c r="AT395" s="24"/>
      <c r="AU395" s="24"/>
    </row>
    <row r="396" spans="27:64">
      <c r="AA396" s="24"/>
      <c r="AB396" s="24"/>
      <c r="AC396" s="24"/>
      <c r="AD396" s="24"/>
      <c r="AE396" s="24"/>
      <c r="AG396" s="171"/>
      <c r="AN396" s="24"/>
      <c r="AO396" s="24"/>
      <c r="AP396" s="24"/>
      <c r="AQ396" s="24"/>
      <c r="AR396" s="24"/>
      <c r="AS396" s="24"/>
      <c r="AT396" s="24"/>
      <c r="AU396" s="24"/>
    </row>
    <row r="397" spans="27:64">
      <c r="AA397" s="24"/>
      <c r="AB397" s="24"/>
      <c r="AC397" s="24"/>
      <c r="AD397" s="24"/>
      <c r="AE397" s="24"/>
      <c r="AG397" s="171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</row>
    <row r="398" spans="27:64">
      <c r="AA398" s="24"/>
      <c r="AB398" s="24"/>
      <c r="AC398" s="24"/>
      <c r="AD398" s="24"/>
      <c r="AE398" s="24"/>
      <c r="AG398" s="171"/>
      <c r="AN398" s="24"/>
      <c r="AO398" s="24"/>
      <c r="AP398" s="24"/>
      <c r="AQ398" s="24"/>
      <c r="AR398" s="24"/>
      <c r="AS398" s="24"/>
      <c r="AT398" s="24"/>
      <c r="AU398" s="24"/>
      <c r="AV398" s="24"/>
    </row>
    <row r="399" spans="27:64">
      <c r="AA399" s="24"/>
      <c r="AB399" s="24"/>
      <c r="AC399" s="24"/>
      <c r="AD399" s="24"/>
      <c r="AE399" s="24"/>
      <c r="AG399" s="171"/>
      <c r="AN399" s="24"/>
      <c r="AO399" s="24"/>
      <c r="AP399" s="24"/>
      <c r="AQ399" s="24"/>
      <c r="AR399" s="24"/>
      <c r="AS399" s="24"/>
      <c r="AT399" s="24"/>
      <c r="AU399" s="24"/>
      <c r="AV399" s="24"/>
      <c r="AX399" s="24"/>
    </row>
    <row r="400" spans="27:64">
      <c r="AA400" s="24"/>
      <c r="AB400" s="24"/>
      <c r="AC400" s="24"/>
      <c r="AD400" s="24"/>
      <c r="AE400" s="24"/>
      <c r="AG400" s="171"/>
      <c r="AN400" s="24"/>
      <c r="AO400" s="24"/>
      <c r="AP400" s="24"/>
      <c r="AQ400" s="24"/>
      <c r="AR400" s="24"/>
      <c r="AS400" s="24"/>
      <c r="AT400" s="24"/>
      <c r="AU400" s="24"/>
    </row>
    <row r="401" spans="27:48">
      <c r="AA401" s="24"/>
      <c r="AB401" s="24"/>
      <c r="AC401" s="24"/>
      <c r="AD401" s="24"/>
      <c r="AE401" s="24"/>
      <c r="AG401" s="171"/>
      <c r="AN401" s="24"/>
      <c r="AO401" s="24"/>
      <c r="AP401" s="24"/>
      <c r="AQ401" s="24"/>
      <c r="AR401" s="24"/>
      <c r="AS401" s="24"/>
      <c r="AT401" s="24"/>
      <c r="AU401" s="24"/>
    </row>
    <row r="402" spans="27:48">
      <c r="AA402" s="24"/>
      <c r="AB402" s="24"/>
      <c r="AC402" s="24"/>
      <c r="AD402" s="24"/>
      <c r="AE402" s="24"/>
      <c r="AG402" s="171"/>
      <c r="AN402" s="24"/>
      <c r="AO402" s="24"/>
      <c r="AP402" s="24"/>
      <c r="AQ402" s="24"/>
      <c r="AR402" s="24"/>
      <c r="AS402" s="24"/>
      <c r="AT402" s="24"/>
      <c r="AU402" s="24"/>
    </row>
    <row r="403" spans="27:48">
      <c r="AA403" s="24"/>
      <c r="AB403" s="24"/>
      <c r="AC403" s="24"/>
      <c r="AD403" s="24"/>
      <c r="AE403" s="24"/>
      <c r="AG403" s="171"/>
      <c r="AN403" s="24"/>
      <c r="AO403" s="24"/>
      <c r="AP403" s="24"/>
      <c r="AQ403" s="24"/>
      <c r="AR403" s="24"/>
      <c r="AS403" s="24"/>
      <c r="AT403" s="24"/>
      <c r="AU403" s="24"/>
      <c r="AV403" s="24"/>
    </row>
    <row r="404" spans="27:48">
      <c r="AA404" s="24"/>
      <c r="AB404" s="24"/>
      <c r="AC404" s="24"/>
      <c r="AD404" s="24"/>
      <c r="AE404" s="24"/>
      <c r="AG404" s="171"/>
      <c r="AN404" s="24"/>
      <c r="AO404" s="24"/>
      <c r="AP404" s="24"/>
      <c r="AQ404" s="24"/>
      <c r="AR404" s="24"/>
      <c r="AS404" s="24"/>
      <c r="AT404" s="24"/>
      <c r="AU404" s="24"/>
    </row>
    <row r="405" spans="27:48">
      <c r="AA405" s="24"/>
      <c r="AB405" s="24"/>
      <c r="AC405" s="24"/>
      <c r="AD405" s="24"/>
      <c r="AE405" s="24"/>
      <c r="AG405" s="171"/>
      <c r="AN405" s="24"/>
      <c r="AO405" s="24"/>
      <c r="AP405" s="24"/>
      <c r="AQ405" s="24"/>
      <c r="AR405" s="24"/>
      <c r="AS405" s="24"/>
      <c r="AT405" s="24"/>
      <c r="AU405" s="24"/>
    </row>
    <row r="406" spans="27:48">
      <c r="AA406" s="24"/>
      <c r="AB406" s="24"/>
      <c r="AC406" s="24"/>
      <c r="AD406" s="24"/>
      <c r="AE406" s="24"/>
      <c r="AG406" s="171"/>
      <c r="AN406" s="24"/>
      <c r="AO406" s="24"/>
      <c r="AP406" s="24"/>
      <c r="AQ406" s="24"/>
      <c r="AR406" s="24"/>
      <c r="AS406" s="24"/>
      <c r="AT406" s="24"/>
      <c r="AU406" s="24"/>
    </row>
    <row r="407" spans="27:48">
      <c r="AA407" s="24"/>
      <c r="AB407" s="24"/>
      <c r="AC407" s="24"/>
      <c r="AD407" s="24"/>
      <c r="AE407" s="24"/>
      <c r="AG407" s="171"/>
      <c r="AN407" s="24"/>
      <c r="AO407" s="24"/>
      <c r="AP407" s="24"/>
      <c r="AQ407" s="24"/>
      <c r="AR407" s="24"/>
      <c r="AS407" s="24"/>
      <c r="AT407" s="24"/>
      <c r="AU407" s="24"/>
    </row>
    <row r="408" spans="27:48">
      <c r="AA408" s="24"/>
      <c r="AB408" s="24"/>
      <c r="AC408" s="24"/>
      <c r="AD408" s="24"/>
      <c r="AE408" s="24"/>
      <c r="AG408" s="171"/>
      <c r="AN408" s="24"/>
      <c r="AO408" s="24"/>
      <c r="AP408" s="24"/>
      <c r="AQ408" s="24"/>
      <c r="AR408" s="24"/>
      <c r="AS408" s="24"/>
      <c r="AT408" s="24"/>
      <c r="AU408" s="24"/>
    </row>
    <row r="409" spans="27:48">
      <c r="AA409" s="24"/>
      <c r="AB409" s="24"/>
      <c r="AC409" s="24"/>
      <c r="AD409" s="24"/>
      <c r="AE409" s="24"/>
      <c r="AG409" s="171"/>
      <c r="AN409" s="24"/>
      <c r="AO409" s="24"/>
      <c r="AP409" s="24"/>
      <c r="AQ409" s="24"/>
      <c r="AR409" s="24"/>
      <c r="AS409" s="24"/>
      <c r="AT409" s="24"/>
      <c r="AU409" s="24"/>
    </row>
    <row r="410" spans="27:48">
      <c r="AA410" s="24"/>
      <c r="AB410" s="24"/>
      <c r="AC410" s="24"/>
      <c r="AD410" s="24"/>
      <c r="AE410" s="24"/>
      <c r="AG410" s="171"/>
      <c r="AN410" s="24"/>
      <c r="AO410" s="24"/>
      <c r="AP410" s="24"/>
      <c r="AQ410" s="24"/>
      <c r="AR410" s="24"/>
      <c r="AS410" s="24"/>
      <c r="AT410" s="24"/>
      <c r="AU410" s="24"/>
    </row>
    <row r="411" spans="27:48">
      <c r="AA411" s="24"/>
      <c r="AB411" s="24"/>
      <c r="AC411" s="24"/>
      <c r="AD411" s="24"/>
      <c r="AE411" s="24"/>
      <c r="AG411" s="171"/>
      <c r="AN411" s="24"/>
      <c r="AO411" s="24"/>
      <c r="AP411" s="24"/>
      <c r="AQ411" s="24"/>
      <c r="AR411" s="24"/>
      <c r="AS411" s="24"/>
      <c r="AT411" s="24"/>
      <c r="AU411" s="24"/>
    </row>
    <row r="412" spans="27:48">
      <c r="AA412" s="24"/>
      <c r="AB412" s="24"/>
      <c r="AC412" s="24"/>
      <c r="AD412" s="24"/>
      <c r="AE412" s="24"/>
      <c r="AG412" s="171"/>
      <c r="AN412" s="24"/>
      <c r="AO412" s="24"/>
      <c r="AP412" s="24"/>
      <c r="AQ412" s="24"/>
      <c r="AR412" s="24"/>
      <c r="AS412" s="24"/>
      <c r="AT412" s="24"/>
      <c r="AU412" s="24"/>
    </row>
    <row r="413" spans="27:48">
      <c r="AA413" s="24"/>
      <c r="AB413" s="24"/>
      <c r="AC413" s="24"/>
      <c r="AD413" s="24"/>
      <c r="AE413" s="24"/>
      <c r="AG413" s="171"/>
      <c r="AN413" s="24"/>
      <c r="AO413" s="24"/>
      <c r="AP413" s="24"/>
      <c r="AQ413" s="24"/>
      <c r="AR413" s="24"/>
      <c r="AS413" s="24"/>
      <c r="AT413" s="24"/>
      <c r="AU413" s="24"/>
    </row>
    <row r="414" spans="27:48">
      <c r="AA414" s="24"/>
      <c r="AB414" s="24"/>
      <c r="AC414" s="24"/>
      <c r="AD414" s="24"/>
      <c r="AE414" s="24"/>
      <c r="AG414" s="171"/>
      <c r="AN414" s="24"/>
      <c r="AO414" s="24"/>
      <c r="AP414" s="24"/>
      <c r="AQ414" s="24"/>
      <c r="AR414" s="24"/>
      <c r="AS414" s="24"/>
      <c r="AT414" s="24"/>
      <c r="AU414" s="24"/>
    </row>
    <row r="415" spans="27:48">
      <c r="AA415" s="24"/>
      <c r="AB415" s="24"/>
      <c r="AC415" s="24"/>
      <c r="AD415" s="24"/>
      <c r="AE415" s="24"/>
      <c r="AG415" s="171"/>
      <c r="AN415" s="24"/>
      <c r="AO415" s="24"/>
      <c r="AP415" s="24"/>
      <c r="AQ415" s="24"/>
      <c r="AR415" s="24"/>
      <c r="AS415" s="24"/>
      <c r="AT415" s="24"/>
      <c r="AU415" s="24"/>
    </row>
    <row r="416" spans="27:48">
      <c r="AA416" s="24"/>
      <c r="AB416" s="24"/>
      <c r="AC416" s="24"/>
      <c r="AD416" s="24"/>
      <c r="AE416" s="24"/>
      <c r="AG416" s="171"/>
      <c r="AN416" s="24"/>
      <c r="AO416" s="24"/>
      <c r="AP416" s="24"/>
      <c r="AQ416" s="24"/>
      <c r="AR416" s="24"/>
      <c r="AS416" s="24"/>
      <c r="AT416" s="24"/>
      <c r="AU416" s="24"/>
    </row>
    <row r="417" spans="27:47">
      <c r="AA417" s="24"/>
      <c r="AB417" s="24"/>
      <c r="AC417" s="24"/>
      <c r="AD417" s="24"/>
      <c r="AE417" s="24"/>
      <c r="AG417" s="171"/>
      <c r="AN417" s="24"/>
      <c r="AO417" s="24"/>
      <c r="AP417" s="24"/>
      <c r="AQ417" s="24"/>
      <c r="AR417" s="24"/>
      <c r="AS417" s="24"/>
      <c r="AT417" s="24"/>
      <c r="AU417" s="24"/>
    </row>
    <row r="418" spans="27:47">
      <c r="AA418" s="24"/>
      <c r="AB418" s="24"/>
      <c r="AC418" s="24"/>
      <c r="AD418" s="24"/>
      <c r="AE418" s="24"/>
      <c r="AG418" s="171"/>
      <c r="AN418" s="24"/>
      <c r="AO418" s="24"/>
      <c r="AP418" s="24"/>
      <c r="AQ418" s="24"/>
      <c r="AR418" s="24"/>
      <c r="AS418" s="24"/>
      <c r="AT418" s="24"/>
      <c r="AU418" s="24"/>
    </row>
    <row r="419" spans="27:47">
      <c r="AA419" s="24"/>
      <c r="AB419" s="24"/>
      <c r="AC419" s="24"/>
      <c r="AD419" s="24"/>
      <c r="AE419" s="24"/>
      <c r="AG419" s="171"/>
      <c r="AN419" s="24"/>
      <c r="AO419" s="24"/>
      <c r="AP419" s="24"/>
      <c r="AQ419" s="24"/>
      <c r="AR419" s="24"/>
      <c r="AS419" s="24"/>
      <c r="AT419" s="24"/>
      <c r="AU419" s="24"/>
    </row>
    <row r="420" spans="27:47">
      <c r="AA420" s="24"/>
      <c r="AB420" s="24"/>
      <c r="AC420" s="24"/>
      <c r="AD420" s="24"/>
      <c r="AE420" s="24"/>
      <c r="AG420" s="171"/>
      <c r="AN420" s="24"/>
      <c r="AO420" s="24"/>
      <c r="AP420" s="24"/>
      <c r="AQ420" s="24"/>
      <c r="AR420" s="24"/>
      <c r="AS420" s="24"/>
      <c r="AT420" s="24"/>
      <c r="AU420" s="24"/>
    </row>
    <row r="421" spans="27:47">
      <c r="AA421" s="24"/>
      <c r="AB421" s="24"/>
      <c r="AC421" s="24"/>
      <c r="AD421" s="24"/>
      <c r="AE421" s="24"/>
      <c r="AG421" s="171"/>
      <c r="AN421" s="24"/>
      <c r="AO421" s="24"/>
      <c r="AP421" s="24"/>
      <c r="AQ421" s="24"/>
      <c r="AR421" s="24"/>
      <c r="AS421" s="24"/>
      <c r="AT421" s="24"/>
      <c r="AU421" s="24"/>
    </row>
    <row r="422" spans="27:47">
      <c r="AA422" s="24"/>
      <c r="AB422" s="24"/>
      <c r="AC422" s="24"/>
      <c r="AD422" s="24"/>
      <c r="AE422" s="24"/>
      <c r="AG422" s="171"/>
      <c r="AN422" s="24"/>
      <c r="AO422" s="24"/>
      <c r="AP422" s="24"/>
      <c r="AQ422" s="24"/>
      <c r="AR422" s="24"/>
      <c r="AS422" s="24"/>
      <c r="AT422" s="24"/>
      <c r="AU422" s="24"/>
    </row>
    <row r="423" spans="27:47">
      <c r="AA423" s="24"/>
      <c r="AB423" s="24"/>
      <c r="AC423" s="24"/>
      <c r="AD423" s="24"/>
      <c r="AE423" s="24"/>
      <c r="AG423" s="171"/>
      <c r="AN423" s="24"/>
      <c r="AO423" s="24"/>
      <c r="AP423" s="24"/>
      <c r="AQ423" s="24"/>
      <c r="AR423" s="24"/>
      <c r="AS423" s="24"/>
      <c r="AT423" s="24"/>
      <c r="AU423" s="24"/>
    </row>
    <row r="424" spans="27:47">
      <c r="AA424" s="24"/>
      <c r="AB424" s="24"/>
      <c r="AC424" s="24"/>
      <c r="AD424" s="24"/>
      <c r="AE424" s="24"/>
      <c r="AG424" s="171"/>
      <c r="AN424" s="24"/>
      <c r="AO424" s="24"/>
      <c r="AP424" s="24"/>
      <c r="AQ424" s="24"/>
      <c r="AR424" s="24"/>
      <c r="AS424" s="24"/>
      <c r="AT424" s="24"/>
      <c r="AU424" s="24"/>
    </row>
    <row r="425" spans="27:47">
      <c r="AA425" s="24"/>
      <c r="AB425" s="24"/>
      <c r="AC425" s="24"/>
      <c r="AD425" s="24"/>
      <c r="AE425" s="24"/>
      <c r="AG425" s="171"/>
      <c r="AN425" s="24"/>
      <c r="AO425" s="24"/>
      <c r="AP425" s="24"/>
      <c r="AQ425" s="24"/>
      <c r="AR425" s="24"/>
      <c r="AS425" s="24"/>
      <c r="AT425" s="24"/>
      <c r="AU425" s="24"/>
    </row>
    <row r="426" spans="27:47">
      <c r="AA426" s="24"/>
      <c r="AB426" s="24"/>
      <c r="AC426" s="24"/>
      <c r="AD426" s="24"/>
      <c r="AE426" s="24"/>
      <c r="AG426" s="171"/>
      <c r="AN426" s="24"/>
      <c r="AO426" s="24"/>
      <c r="AP426" s="24"/>
      <c r="AQ426" s="24"/>
      <c r="AR426" s="24"/>
      <c r="AS426" s="24"/>
      <c r="AT426" s="24"/>
      <c r="AU426" s="24"/>
    </row>
    <row r="427" spans="27:47">
      <c r="AA427" s="24"/>
      <c r="AB427" s="24"/>
      <c r="AC427" s="24"/>
      <c r="AD427" s="24"/>
      <c r="AE427" s="24"/>
      <c r="AG427" s="171"/>
      <c r="AN427" s="24"/>
      <c r="AO427" s="24"/>
      <c r="AP427" s="24"/>
      <c r="AQ427" s="24"/>
      <c r="AR427" s="24"/>
      <c r="AS427" s="24"/>
      <c r="AT427" s="24"/>
      <c r="AU427" s="24"/>
    </row>
    <row r="428" spans="27:47">
      <c r="AA428" s="24"/>
      <c r="AB428" s="24"/>
      <c r="AC428" s="24"/>
      <c r="AD428" s="24"/>
      <c r="AE428" s="24"/>
      <c r="AG428" s="171"/>
      <c r="AN428" s="24"/>
      <c r="AO428" s="24"/>
      <c r="AP428" s="24"/>
      <c r="AQ428" s="24"/>
      <c r="AR428" s="24"/>
      <c r="AS428" s="24"/>
      <c r="AT428" s="24"/>
      <c r="AU428" s="24"/>
    </row>
    <row r="429" spans="27:47">
      <c r="AA429" s="24"/>
      <c r="AB429" s="24"/>
      <c r="AC429" s="24"/>
      <c r="AD429" s="24"/>
      <c r="AE429" s="24"/>
      <c r="AG429" s="171"/>
      <c r="AN429" s="24"/>
      <c r="AO429" s="24"/>
      <c r="AP429" s="24"/>
      <c r="AQ429" s="24"/>
      <c r="AR429" s="24"/>
      <c r="AS429" s="24"/>
      <c r="AT429" s="24"/>
      <c r="AU429" s="24"/>
    </row>
    <row r="430" spans="27:47">
      <c r="AA430" s="24"/>
      <c r="AB430" s="24"/>
      <c r="AC430" s="24"/>
      <c r="AD430" s="24"/>
      <c r="AE430" s="24"/>
      <c r="AG430" s="171"/>
      <c r="AN430" s="24"/>
      <c r="AO430" s="24"/>
      <c r="AP430" s="24"/>
      <c r="AQ430" s="24"/>
      <c r="AR430" s="24"/>
      <c r="AS430" s="24"/>
      <c r="AT430" s="24"/>
      <c r="AU430" s="24"/>
    </row>
    <row r="431" spans="27:47">
      <c r="AA431" s="24"/>
      <c r="AB431" s="24"/>
      <c r="AC431" s="24"/>
      <c r="AD431" s="24"/>
      <c r="AE431" s="24"/>
      <c r="AG431" s="171"/>
      <c r="AN431" s="24"/>
      <c r="AO431" s="24"/>
      <c r="AP431" s="24"/>
      <c r="AQ431" s="24"/>
      <c r="AR431" s="24"/>
      <c r="AS431" s="24"/>
      <c r="AT431" s="24"/>
      <c r="AU431" s="24"/>
    </row>
    <row r="432" spans="27:47">
      <c r="AA432" s="24"/>
      <c r="AB432" s="24"/>
      <c r="AC432" s="24"/>
      <c r="AD432" s="24"/>
      <c r="AE432" s="24"/>
      <c r="AG432" s="171"/>
      <c r="AN432" s="24"/>
      <c r="AO432" s="24"/>
      <c r="AP432" s="24"/>
      <c r="AQ432" s="24"/>
      <c r="AR432" s="24"/>
      <c r="AS432" s="24"/>
      <c r="AT432" s="24"/>
      <c r="AU432" s="24"/>
    </row>
    <row r="433" spans="27:47">
      <c r="AA433" s="24"/>
      <c r="AB433" s="24"/>
      <c r="AC433" s="24"/>
      <c r="AD433" s="24"/>
      <c r="AE433" s="24"/>
      <c r="AG433" s="171"/>
      <c r="AN433" s="24"/>
      <c r="AO433" s="24"/>
      <c r="AP433" s="24"/>
      <c r="AQ433" s="24"/>
      <c r="AR433" s="24"/>
      <c r="AS433" s="24"/>
      <c r="AT433" s="24"/>
      <c r="AU433" s="24"/>
    </row>
    <row r="434" spans="27:47">
      <c r="AA434" s="24"/>
      <c r="AB434" s="24"/>
      <c r="AC434" s="24"/>
      <c r="AD434" s="24"/>
      <c r="AE434" s="24"/>
      <c r="AG434" s="171"/>
      <c r="AN434" s="24"/>
      <c r="AO434" s="24"/>
      <c r="AP434" s="24"/>
      <c r="AQ434" s="24"/>
      <c r="AR434" s="24"/>
      <c r="AS434" s="24"/>
      <c r="AT434" s="24"/>
      <c r="AU434" s="24"/>
    </row>
    <row r="435" spans="27:47">
      <c r="AA435" s="24"/>
      <c r="AB435" s="24"/>
      <c r="AC435" s="24"/>
      <c r="AD435" s="24"/>
      <c r="AE435" s="24"/>
      <c r="AG435" s="171"/>
      <c r="AN435" s="24"/>
      <c r="AO435" s="24"/>
      <c r="AP435" s="24"/>
      <c r="AQ435" s="24"/>
      <c r="AR435" s="24"/>
      <c r="AS435" s="24"/>
      <c r="AT435" s="24"/>
      <c r="AU435" s="24"/>
    </row>
    <row r="436" spans="27:47">
      <c r="AA436" s="24"/>
      <c r="AB436" s="24"/>
      <c r="AC436" s="24"/>
      <c r="AD436" s="24"/>
      <c r="AE436" s="24"/>
      <c r="AG436" s="171"/>
      <c r="AN436" s="24"/>
      <c r="AO436" s="24"/>
      <c r="AP436" s="24"/>
      <c r="AQ436" s="24"/>
      <c r="AR436" s="24"/>
      <c r="AS436" s="24"/>
      <c r="AT436" s="24"/>
      <c r="AU436" s="24"/>
    </row>
    <row r="437" spans="27:47">
      <c r="AA437" s="24"/>
      <c r="AB437" s="24"/>
      <c r="AC437" s="24"/>
      <c r="AD437" s="24"/>
      <c r="AE437" s="24"/>
      <c r="AG437" s="171"/>
      <c r="AN437" s="24"/>
      <c r="AO437" s="24"/>
      <c r="AP437" s="24"/>
      <c r="AQ437" s="24"/>
      <c r="AR437" s="24"/>
      <c r="AS437" s="24"/>
      <c r="AT437" s="24"/>
      <c r="AU437" s="24"/>
    </row>
    <row r="438" spans="27:47">
      <c r="AA438" s="24"/>
      <c r="AB438" s="24"/>
      <c r="AC438" s="24"/>
      <c r="AD438" s="24"/>
      <c r="AE438" s="24"/>
      <c r="AG438" s="171"/>
      <c r="AN438" s="24"/>
      <c r="AO438" s="24"/>
      <c r="AP438" s="24"/>
      <c r="AQ438" s="24"/>
      <c r="AR438" s="24"/>
      <c r="AS438" s="24"/>
      <c r="AT438" s="24"/>
      <c r="AU438" s="24"/>
    </row>
    <row r="439" spans="27:47">
      <c r="AA439" s="24"/>
      <c r="AB439" s="24"/>
      <c r="AC439" s="24"/>
      <c r="AD439" s="24"/>
      <c r="AE439" s="24"/>
      <c r="AG439" s="171"/>
      <c r="AN439" s="24"/>
      <c r="AO439" s="24"/>
      <c r="AP439" s="24"/>
      <c r="AQ439" s="24"/>
      <c r="AR439" s="24"/>
      <c r="AS439" s="24"/>
      <c r="AT439" s="24"/>
      <c r="AU439" s="24"/>
    </row>
    <row r="440" spans="27:47">
      <c r="AA440" s="24"/>
      <c r="AB440" s="24"/>
      <c r="AC440" s="24"/>
      <c r="AD440" s="24"/>
      <c r="AE440" s="24"/>
      <c r="AG440" s="171"/>
      <c r="AN440" s="24"/>
      <c r="AO440" s="24"/>
      <c r="AP440" s="24"/>
      <c r="AQ440" s="24"/>
      <c r="AR440" s="24"/>
      <c r="AS440" s="24"/>
      <c r="AT440" s="24"/>
      <c r="AU440" s="24"/>
    </row>
    <row r="441" spans="27:47">
      <c r="AA441" s="24"/>
      <c r="AB441" s="24"/>
      <c r="AC441" s="24"/>
      <c r="AD441" s="24"/>
      <c r="AE441" s="24"/>
      <c r="AG441" s="171"/>
      <c r="AN441" s="24"/>
      <c r="AO441" s="24"/>
      <c r="AP441" s="24"/>
      <c r="AQ441" s="24"/>
      <c r="AR441" s="24"/>
      <c r="AS441" s="24"/>
      <c r="AT441" s="24"/>
      <c r="AU441" s="24"/>
    </row>
    <row r="442" spans="27:47">
      <c r="AA442" s="24"/>
      <c r="AB442" s="24"/>
      <c r="AC442" s="24"/>
      <c r="AD442" s="24"/>
      <c r="AE442" s="24"/>
      <c r="AG442" s="171"/>
      <c r="AN442" s="24"/>
      <c r="AO442" s="24"/>
      <c r="AP442" s="24"/>
      <c r="AQ442" s="24"/>
      <c r="AR442" s="24"/>
      <c r="AS442" s="24"/>
      <c r="AT442" s="24"/>
      <c r="AU442" s="24"/>
    </row>
    <row r="443" spans="27:47">
      <c r="AA443" s="24"/>
      <c r="AB443" s="24"/>
      <c r="AC443" s="24"/>
      <c r="AD443" s="24"/>
      <c r="AE443" s="24"/>
      <c r="AG443" s="171"/>
      <c r="AN443" s="24"/>
      <c r="AO443" s="24"/>
      <c r="AP443" s="24"/>
      <c r="AQ443" s="24"/>
      <c r="AR443" s="24"/>
      <c r="AS443" s="24"/>
      <c r="AT443" s="24"/>
      <c r="AU443" s="24"/>
    </row>
    <row r="444" spans="27:47">
      <c r="AA444" s="24"/>
      <c r="AB444" s="24"/>
      <c r="AC444" s="24"/>
      <c r="AD444" s="24"/>
      <c r="AE444" s="24"/>
      <c r="AG444" s="171"/>
      <c r="AN444" s="24"/>
      <c r="AO444" s="24"/>
      <c r="AP444" s="24"/>
      <c r="AQ444" s="24"/>
      <c r="AR444" s="24"/>
      <c r="AS444" s="24"/>
      <c r="AT444" s="24"/>
      <c r="AU444" s="24"/>
    </row>
    <row r="445" spans="27:47">
      <c r="AA445" s="24"/>
      <c r="AB445" s="24"/>
      <c r="AC445" s="24"/>
      <c r="AD445" s="24"/>
      <c r="AE445" s="24"/>
      <c r="AG445" s="171"/>
      <c r="AN445" s="24"/>
      <c r="AO445" s="24"/>
      <c r="AP445" s="24"/>
      <c r="AQ445" s="24"/>
      <c r="AR445" s="24"/>
      <c r="AS445" s="24"/>
      <c r="AT445" s="24"/>
      <c r="AU445" s="24"/>
    </row>
    <row r="446" spans="27:47">
      <c r="AA446" s="24"/>
      <c r="AB446" s="24"/>
      <c r="AC446" s="24"/>
      <c r="AD446" s="24"/>
      <c r="AE446" s="24"/>
      <c r="AG446" s="171"/>
      <c r="AN446" s="24"/>
      <c r="AO446" s="24"/>
      <c r="AP446" s="24"/>
      <c r="AQ446" s="24"/>
      <c r="AR446" s="24"/>
      <c r="AS446" s="24"/>
      <c r="AT446" s="24"/>
      <c r="AU446" s="24"/>
    </row>
    <row r="447" spans="27:47">
      <c r="AA447" s="24"/>
      <c r="AB447" s="24"/>
      <c r="AC447" s="24"/>
      <c r="AD447" s="24"/>
      <c r="AE447" s="24"/>
      <c r="AG447" s="171"/>
      <c r="AN447" s="24"/>
      <c r="AO447" s="24"/>
      <c r="AP447" s="24"/>
      <c r="AQ447" s="24"/>
      <c r="AR447" s="24"/>
      <c r="AS447" s="24"/>
      <c r="AT447" s="24"/>
      <c r="AU447" s="24"/>
    </row>
    <row r="448" spans="27:47">
      <c r="AA448" s="24"/>
      <c r="AB448" s="24"/>
      <c r="AC448" s="24"/>
      <c r="AD448" s="24"/>
      <c r="AE448" s="24"/>
      <c r="AG448" s="171"/>
      <c r="AN448" s="24"/>
      <c r="AO448" s="24"/>
      <c r="AP448" s="24"/>
      <c r="AQ448" s="24"/>
      <c r="AR448" s="24"/>
      <c r="AS448" s="24"/>
      <c r="AT448" s="24"/>
      <c r="AU448" s="24"/>
    </row>
    <row r="449" spans="27:50">
      <c r="AA449" s="24"/>
      <c r="AB449" s="24"/>
      <c r="AC449" s="24"/>
      <c r="AD449" s="24"/>
      <c r="AE449" s="24"/>
      <c r="AG449" s="171"/>
      <c r="AN449" s="24"/>
      <c r="AO449" s="24"/>
      <c r="AP449" s="24"/>
      <c r="AQ449" s="24"/>
      <c r="AR449" s="24"/>
      <c r="AS449" s="24"/>
      <c r="AT449" s="24"/>
      <c r="AU449" s="24"/>
    </row>
    <row r="450" spans="27:50">
      <c r="AA450" s="24"/>
      <c r="AB450" s="24"/>
      <c r="AC450" s="24"/>
      <c r="AD450" s="24"/>
      <c r="AE450" s="24"/>
      <c r="AG450" s="171"/>
      <c r="AN450" s="24"/>
      <c r="AO450" s="24"/>
      <c r="AP450" s="24"/>
      <c r="AQ450" s="24"/>
      <c r="AR450" s="24"/>
      <c r="AS450" s="24"/>
      <c r="AT450" s="24"/>
      <c r="AU450" s="24"/>
    </row>
    <row r="451" spans="27:50">
      <c r="AA451" s="24"/>
      <c r="AB451" s="24"/>
      <c r="AC451" s="24"/>
      <c r="AD451" s="24"/>
      <c r="AE451" s="24"/>
      <c r="AG451" s="171"/>
      <c r="AN451" s="24"/>
      <c r="AO451" s="24"/>
      <c r="AP451" s="24"/>
      <c r="AQ451" s="24"/>
      <c r="AR451" s="24"/>
      <c r="AS451" s="24"/>
      <c r="AT451" s="24"/>
      <c r="AU451" s="24"/>
    </row>
    <row r="452" spans="27:50">
      <c r="AA452" s="24"/>
      <c r="AB452" s="24"/>
      <c r="AC452" s="24"/>
      <c r="AD452" s="24"/>
      <c r="AE452" s="24"/>
      <c r="AG452" s="171"/>
      <c r="AN452" s="24"/>
      <c r="AO452" s="24"/>
      <c r="AP452" s="24"/>
      <c r="AQ452" s="24"/>
      <c r="AR452" s="24"/>
      <c r="AS452" s="24"/>
      <c r="AT452" s="24"/>
      <c r="AU452" s="24"/>
    </row>
    <row r="453" spans="27:50">
      <c r="AA453" s="24"/>
      <c r="AB453" s="24"/>
      <c r="AC453" s="24"/>
      <c r="AD453" s="24"/>
      <c r="AE453" s="24"/>
      <c r="AG453" s="171"/>
      <c r="AN453" s="24"/>
      <c r="AO453" s="24"/>
      <c r="AP453" s="24"/>
      <c r="AQ453" s="24"/>
      <c r="AR453" s="24"/>
      <c r="AS453" s="24"/>
      <c r="AT453" s="24"/>
      <c r="AU453" s="24"/>
    </row>
    <row r="454" spans="27:50">
      <c r="AA454" s="24"/>
      <c r="AB454" s="24"/>
      <c r="AC454" s="24"/>
      <c r="AD454" s="24"/>
      <c r="AE454" s="24"/>
      <c r="AG454" s="171"/>
      <c r="AN454" s="24"/>
      <c r="AO454" s="24"/>
      <c r="AP454" s="24"/>
      <c r="AQ454" s="24"/>
      <c r="AR454" s="24"/>
      <c r="AS454" s="24"/>
      <c r="AT454" s="24"/>
      <c r="AU454" s="24"/>
    </row>
    <row r="455" spans="27:50">
      <c r="AA455" s="24"/>
      <c r="AB455" s="24"/>
      <c r="AC455" s="24"/>
      <c r="AD455" s="24"/>
      <c r="AE455" s="24"/>
      <c r="AG455" s="171"/>
      <c r="AN455" s="24"/>
      <c r="AO455" s="24"/>
      <c r="AP455" s="24"/>
      <c r="AQ455" s="24"/>
      <c r="AR455" s="24"/>
      <c r="AS455" s="24"/>
      <c r="AT455" s="24"/>
      <c r="AU455" s="24"/>
    </row>
    <row r="456" spans="27:50">
      <c r="AA456" s="24"/>
      <c r="AB456" s="24"/>
      <c r="AC456" s="24"/>
      <c r="AD456" s="24"/>
      <c r="AE456" s="24"/>
      <c r="AG456" s="171"/>
      <c r="AN456" s="24"/>
      <c r="AO456" s="24"/>
      <c r="AP456" s="24"/>
      <c r="AQ456" s="24"/>
      <c r="AR456" s="24"/>
      <c r="AS456" s="24"/>
      <c r="AT456" s="24"/>
      <c r="AU456" s="24"/>
    </row>
    <row r="457" spans="27:50">
      <c r="AA457" s="24"/>
      <c r="AB457" s="24"/>
      <c r="AC457" s="24"/>
      <c r="AD457" s="24"/>
      <c r="AE457" s="24"/>
      <c r="AG457" s="171"/>
      <c r="AN457" s="24"/>
      <c r="AO457" s="24"/>
      <c r="AP457" s="24"/>
      <c r="AQ457" s="24"/>
      <c r="AR457" s="24"/>
      <c r="AS457" s="24"/>
      <c r="AT457" s="24"/>
      <c r="AU457" s="24"/>
    </row>
    <row r="458" spans="27:50">
      <c r="AA458" s="24"/>
      <c r="AB458" s="24"/>
      <c r="AC458" s="24"/>
      <c r="AD458" s="24"/>
      <c r="AE458" s="24"/>
      <c r="AG458" s="171"/>
      <c r="AN458" s="24"/>
      <c r="AO458" s="24"/>
      <c r="AP458" s="24"/>
      <c r="AQ458" s="24"/>
      <c r="AR458" s="24"/>
      <c r="AS458" s="24"/>
      <c r="AT458" s="24"/>
      <c r="AU458" s="24"/>
    </row>
    <row r="459" spans="27:50">
      <c r="AA459" s="24"/>
      <c r="AB459" s="24"/>
      <c r="AC459" s="24"/>
      <c r="AD459" s="24"/>
      <c r="AE459" s="24"/>
      <c r="AG459" s="171"/>
      <c r="AN459" s="24"/>
      <c r="AO459" s="24"/>
      <c r="AP459" s="24"/>
      <c r="AQ459" s="24"/>
      <c r="AR459" s="24"/>
      <c r="AS459" s="24"/>
      <c r="AT459" s="24"/>
      <c r="AU459" s="24"/>
    </row>
    <row r="460" spans="27:50">
      <c r="AA460" s="24"/>
      <c r="AB460" s="24"/>
      <c r="AC460" s="24"/>
      <c r="AD460" s="24"/>
      <c r="AE460" s="24"/>
      <c r="AG460" s="171"/>
      <c r="AN460" s="24"/>
      <c r="AO460" s="24"/>
      <c r="AP460" s="24"/>
      <c r="AQ460" s="24"/>
      <c r="AR460" s="24"/>
      <c r="AS460" s="24"/>
      <c r="AT460" s="24"/>
      <c r="AU460" s="24"/>
    </row>
    <row r="461" spans="27:50">
      <c r="AA461" s="24"/>
      <c r="AB461" s="24"/>
      <c r="AC461" s="24"/>
      <c r="AD461" s="24"/>
      <c r="AE461" s="24"/>
      <c r="AG461" s="171"/>
      <c r="AN461" s="24"/>
      <c r="AO461" s="24"/>
      <c r="AP461" s="24"/>
      <c r="AQ461" s="24"/>
      <c r="AR461" s="24"/>
      <c r="AS461" s="24"/>
      <c r="AT461" s="24"/>
      <c r="AU461" s="24"/>
      <c r="AV461" s="24"/>
      <c r="AX461" s="24"/>
    </row>
    <row r="462" spans="27:50">
      <c r="AA462" s="24"/>
      <c r="AB462" s="24"/>
      <c r="AC462" s="24"/>
      <c r="AD462" s="24"/>
      <c r="AE462" s="24"/>
      <c r="AG462" s="171"/>
      <c r="AN462" s="24"/>
      <c r="AO462" s="24"/>
      <c r="AP462" s="24"/>
      <c r="AQ462" s="24"/>
      <c r="AR462" s="24"/>
      <c r="AS462" s="24"/>
      <c r="AT462" s="24"/>
      <c r="AU462" s="24"/>
    </row>
    <row r="463" spans="27:50">
      <c r="AA463" s="24"/>
      <c r="AB463" s="24"/>
      <c r="AC463" s="24"/>
      <c r="AD463" s="24"/>
      <c r="AE463" s="24"/>
      <c r="AG463" s="171"/>
      <c r="AN463" s="24"/>
      <c r="AO463" s="24"/>
      <c r="AP463" s="24"/>
      <c r="AQ463" s="24"/>
      <c r="AR463" s="24"/>
      <c r="AS463" s="24"/>
      <c r="AT463" s="24"/>
      <c r="AU463" s="24"/>
    </row>
    <row r="464" spans="27:50">
      <c r="AA464" s="24"/>
      <c r="AB464" s="24"/>
      <c r="AC464" s="24"/>
      <c r="AD464" s="24"/>
      <c r="AE464" s="24"/>
      <c r="AG464" s="171"/>
      <c r="AN464" s="24"/>
      <c r="AO464" s="24"/>
      <c r="AP464" s="24"/>
      <c r="AQ464" s="24"/>
      <c r="AR464" s="24"/>
      <c r="AS464" s="24"/>
      <c r="AT464" s="24"/>
      <c r="AU464" s="24"/>
    </row>
    <row r="465" spans="27:64">
      <c r="AA465" s="24"/>
      <c r="AB465" s="24"/>
      <c r="AC465" s="24"/>
      <c r="AD465" s="24"/>
      <c r="AE465" s="24"/>
      <c r="AG465" s="171"/>
      <c r="AN465" s="24"/>
      <c r="AO465" s="24"/>
      <c r="AP465" s="24"/>
      <c r="AQ465" s="24"/>
      <c r="AR465" s="24"/>
      <c r="AS465" s="24"/>
      <c r="AT465" s="24"/>
      <c r="AU465" s="24"/>
    </row>
    <row r="466" spans="27:64">
      <c r="AA466" s="24"/>
      <c r="AB466" s="24"/>
      <c r="AC466" s="24"/>
      <c r="AD466" s="24"/>
      <c r="AE466" s="24"/>
      <c r="AG466" s="171"/>
      <c r="AN466" s="24"/>
      <c r="AO466" s="24"/>
      <c r="AP466" s="24"/>
      <c r="AQ466" s="24"/>
      <c r="AR466" s="24"/>
      <c r="AS466" s="24"/>
      <c r="AT466" s="24"/>
      <c r="AU466" s="24"/>
    </row>
    <row r="467" spans="27:64">
      <c r="AA467" s="24"/>
      <c r="AB467" s="24"/>
      <c r="AC467" s="24"/>
      <c r="AD467" s="24"/>
      <c r="AE467" s="24"/>
      <c r="AG467" s="171"/>
      <c r="AN467" s="24"/>
      <c r="AO467" s="24"/>
      <c r="AP467" s="24"/>
      <c r="AQ467" s="24"/>
      <c r="AR467" s="24"/>
      <c r="AS467" s="24"/>
      <c r="AT467" s="24"/>
      <c r="AU467" s="24"/>
    </row>
    <row r="468" spans="27:64">
      <c r="AA468" s="24"/>
      <c r="AB468" s="24"/>
      <c r="AC468" s="24"/>
      <c r="AD468" s="24"/>
      <c r="AE468" s="24"/>
      <c r="AG468" s="171"/>
      <c r="AN468" s="24"/>
      <c r="AO468" s="24"/>
      <c r="AP468" s="24"/>
      <c r="AQ468" s="24"/>
      <c r="AR468" s="24"/>
      <c r="AS468" s="24"/>
      <c r="AT468" s="24"/>
      <c r="AU468" s="24"/>
    </row>
    <row r="469" spans="27:64">
      <c r="AA469" s="24"/>
      <c r="AB469" s="24"/>
      <c r="AC469" s="24"/>
      <c r="AD469" s="24"/>
      <c r="AE469" s="24"/>
      <c r="AG469" s="171"/>
      <c r="AN469" s="24"/>
      <c r="AO469" s="24"/>
      <c r="AP469" s="24"/>
      <c r="AQ469" s="24"/>
      <c r="AR469" s="24"/>
      <c r="AS469" s="24"/>
      <c r="AT469" s="24"/>
      <c r="AU469" s="24"/>
    </row>
    <row r="470" spans="27:64">
      <c r="AA470" s="24"/>
      <c r="AB470" s="24"/>
      <c r="AC470" s="24"/>
      <c r="AD470" s="24"/>
      <c r="AE470" s="24"/>
      <c r="AG470" s="171"/>
      <c r="AN470" s="24"/>
      <c r="AO470" s="24"/>
      <c r="AP470" s="24"/>
      <c r="AQ470" s="24"/>
      <c r="AR470" s="24"/>
      <c r="AS470" s="24"/>
      <c r="AT470" s="24"/>
      <c r="AU470" s="24"/>
    </row>
    <row r="471" spans="27:64">
      <c r="AA471" s="24"/>
      <c r="AB471" s="24"/>
      <c r="AC471" s="24"/>
      <c r="AD471" s="24"/>
      <c r="AE471" s="24"/>
      <c r="AG471" s="171"/>
      <c r="AN471" s="24"/>
      <c r="AO471" s="24"/>
      <c r="AP471" s="24"/>
      <c r="AQ471" s="24"/>
      <c r="AR471" s="24"/>
      <c r="AS471" s="24"/>
      <c r="AT471" s="24"/>
      <c r="AU471" s="24"/>
    </row>
    <row r="472" spans="27:64">
      <c r="AA472" s="24"/>
      <c r="AB472" s="24"/>
      <c r="AC472" s="24"/>
      <c r="AD472" s="24"/>
      <c r="AE472" s="24"/>
      <c r="AG472" s="171"/>
      <c r="AN472" s="24"/>
      <c r="AO472" s="24"/>
      <c r="AP472" s="24"/>
      <c r="AQ472" s="24"/>
      <c r="AR472" s="24"/>
      <c r="AS472" s="24"/>
      <c r="AT472" s="24"/>
      <c r="AU472" s="24"/>
    </row>
    <row r="473" spans="27:64">
      <c r="AA473" s="24"/>
      <c r="AB473" s="24"/>
      <c r="AC473" s="24"/>
      <c r="AD473" s="24"/>
      <c r="AE473" s="24"/>
      <c r="AG473" s="171"/>
      <c r="AN473" s="24"/>
      <c r="AO473" s="24"/>
      <c r="AP473" s="24"/>
      <c r="AQ473" s="24"/>
      <c r="AR473" s="24"/>
      <c r="AS473" s="24"/>
      <c r="AT473" s="24"/>
      <c r="AU473" s="24"/>
    </row>
    <row r="474" spans="27:64">
      <c r="AA474" s="24"/>
      <c r="AB474" s="24"/>
      <c r="AC474" s="24"/>
      <c r="AD474" s="24"/>
      <c r="AE474" s="24"/>
      <c r="AG474" s="171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</row>
    <row r="475" spans="27:64">
      <c r="AA475" s="24"/>
      <c r="AB475" s="24"/>
      <c r="AC475" s="24"/>
      <c r="AD475" s="24"/>
      <c r="AE475" s="24"/>
      <c r="AG475" s="171"/>
      <c r="AN475" s="24"/>
      <c r="AO475" s="24"/>
      <c r="AP475" s="24"/>
      <c r="AQ475" s="24"/>
      <c r="AR475" s="24"/>
      <c r="AS475" s="24"/>
      <c r="AT475" s="24"/>
      <c r="AU475" s="24"/>
    </row>
    <row r="476" spans="27:64">
      <c r="AA476" s="24"/>
      <c r="AB476" s="24"/>
      <c r="AC476" s="24"/>
      <c r="AD476" s="24"/>
      <c r="AE476" s="24"/>
      <c r="AG476" s="171"/>
      <c r="AN476" s="24"/>
      <c r="AO476" s="24"/>
      <c r="AP476" s="24"/>
      <c r="AQ476" s="24"/>
      <c r="AR476" s="24"/>
      <c r="AS476" s="24"/>
      <c r="AT476" s="24"/>
      <c r="AU476" s="24"/>
    </row>
    <row r="477" spans="27:64">
      <c r="AA477" s="24"/>
      <c r="AB477" s="24"/>
      <c r="AC477" s="24"/>
      <c r="AD477" s="24"/>
      <c r="AE477" s="24"/>
      <c r="AG477" s="171"/>
      <c r="AN477" s="24"/>
      <c r="AO477" s="24"/>
      <c r="AP477" s="24"/>
      <c r="AQ477" s="24"/>
      <c r="AR477" s="24"/>
      <c r="AS477" s="24"/>
      <c r="AT477" s="24"/>
      <c r="AU477" s="24"/>
    </row>
    <row r="478" spans="27:64">
      <c r="AA478" s="24"/>
      <c r="AB478" s="24"/>
      <c r="AC478" s="24"/>
      <c r="AD478" s="24"/>
      <c r="AE478" s="24"/>
      <c r="AG478" s="171"/>
      <c r="AN478" s="24"/>
      <c r="AO478" s="24"/>
      <c r="AP478" s="24"/>
      <c r="AQ478" s="24"/>
      <c r="AR478" s="24"/>
      <c r="AS478" s="24"/>
      <c r="AT478" s="24"/>
      <c r="AU478" s="24"/>
    </row>
    <row r="479" spans="27:64">
      <c r="AA479" s="24"/>
      <c r="AB479" s="24"/>
      <c r="AC479" s="24"/>
      <c r="AD479" s="24"/>
      <c r="AE479" s="24"/>
      <c r="AG479" s="171"/>
      <c r="AN479" s="24"/>
      <c r="AO479" s="24"/>
      <c r="AP479" s="24"/>
      <c r="AQ479" s="24"/>
      <c r="AR479" s="24"/>
      <c r="AS479" s="24"/>
      <c r="AT479" s="24"/>
      <c r="AU479" s="24"/>
    </row>
    <row r="480" spans="27:64">
      <c r="AA480" s="24"/>
      <c r="AB480" s="24"/>
      <c r="AC480" s="24"/>
      <c r="AD480" s="24"/>
      <c r="AE480" s="24"/>
      <c r="AG480" s="171"/>
      <c r="AN480" s="24"/>
      <c r="AO480" s="24"/>
      <c r="AP480" s="24"/>
      <c r="AQ480" s="24"/>
      <c r="AR480" s="24"/>
      <c r="AS480" s="24"/>
      <c r="AT480" s="24"/>
      <c r="AU480" s="24"/>
    </row>
    <row r="481" spans="27:47">
      <c r="AA481" s="24"/>
      <c r="AB481" s="24"/>
      <c r="AC481" s="24"/>
      <c r="AD481" s="24"/>
      <c r="AE481" s="24"/>
      <c r="AG481" s="171"/>
      <c r="AN481" s="24"/>
      <c r="AO481" s="24"/>
      <c r="AP481" s="24"/>
      <c r="AQ481" s="24"/>
      <c r="AR481" s="24"/>
      <c r="AS481" s="24"/>
      <c r="AT481" s="24"/>
      <c r="AU481" s="24"/>
    </row>
    <row r="482" spans="27:47">
      <c r="AA482" s="24"/>
      <c r="AB482" s="24"/>
      <c r="AC482" s="24"/>
      <c r="AD482" s="24"/>
      <c r="AE482" s="24"/>
      <c r="AG482" s="171"/>
      <c r="AN482" s="24"/>
      <c r="AO482" s="24"/>
      <c r="AP482" s="24"/>
      <c r="AQ482" s="24"/>
      <c r="AR482" s="24"/>
      <c r="AS482" s="24"/>
      <c r="AT482" s="24"/>
      <c r="AU482" s="24"/>
    </row>
    <row r="483" spans="27:47">
      <c r="AA483" s="24"/>
      <c r="AB483" s="24"/>
      <c r="AC483" s="24"/>
      <c r="AD483" s="24"/>
      <c r="AE483" s="24"/>
      <c r="AG483" s="171"/>
      <c r="AN483" s="24"/>
      <c r="AO483" s="24"/>
      <c r="AP483" s="24"/>
      <c r="AQ483" s="24"/>
      <c r="AR483" s="24"/>
      <c r="AS483" s="24"/>
      <c r="AT483" s="24"/>
      <c r="AU483" s="24"/>
    </row>
    <row r="484" spans="27:47">
      <c r="AA484" s="24"/>
      <c r="AB484" s="24"/>
      <c r="AC484" s="24"/>
      <c r="AD484" s="24"/>
      <c r="AE484" s="24"/>
      <c r="AG484" s="171"/>
      <c r="AN484" s="24"/>
      <c r="AO484" s="24"/>
      <c r="AP484" s="24"/>
      <c r="AQ484" s="24"/>
      <c r="AR484" s="24"/>
      <c r="AS484" s="24"/>
      <c r="AT484" s="24"/>
      <c r="AU484" s="24"/>
    </row>
    <row r="485" spans="27:47">
      <c r="AA485" s="24"/>
      <c r="AB485" s="24"/>
      <c r="AC485" s="24"/>
      <c r="AD485" s="24"/>
      <c r="AE485" s="24"/>
      <c r="AG485" s="171"/>
      <c r="AN485" s="24"/>
      <c r="AO485" s="24"/>
      <c r="AP485" s="24"/>
      <c r="AQ485" s="24"/>
      <c r="AR485" s="24"/>
      <c r="AS485" s="24"/>
      <c r="AT485" s="24"/>
      <c r="AU485" s="24"/>
    </row>
    <row r="486" spans="27:47">
      <c r="AA486" s="24"/>
      <c r="AB486" s="24"/>
      <c r="AC486" s="24"/>
      <c r="AD486" s="24"/>
      <c r="AE486" s="24"/>
      <c r="AG486" s="171"/>
      <c r="AN486" s="24"/>
      <c r="AO486" s="24"/>
      <c r="AP486" s="24"/>
      <c r="AQ486" s="24"/>
      <c r="AR486" s="24"/>
      <c r="AS486" s="24"/>
      <c r="AT486" s="24"/>
      <c r="AU486" s="24"/>
    </row>
    <row r="487" spans="27:47">
      <c r="AA487" s="24"/>
      <c r="AB487" s="24"/>
      <c r="AC487" s="24"/>
      <c r="AD487" s="24"/>
      <c r="AE487" s="24"/>
      <c r="AG487" s="171"/>
      <c r="AN487" s="24"/>
      <c r="AO487" s="24"/>
      <c r="AP487" s="24"/>
      <c r="AQ487" s="24"/>
      <c r="AR487" s="24"/>
      <c r="AS487" s="24"/>
      <c r="AT487" s="24"/>
      <c r="AU487" s="24"/>
    </row>
    <row r="488" spans="27:47">
      <c r="AA488" s="24"/>
      <c r="AB488" s="24"/>
      <c r="AC488" s="24"/>
      <c r="AD488" s="24"/>
      <c r="AE488" s="24"/>
      <c r="AG488" s="171"/>
      <c r="AN488" s="24"/>
      <c r="AO488" s="24"/>
      <c r="AP488" s="24"/>
      <c r="AQ488" s="24"/>
      <c r="AR488" s="24"/>
      <c r="AS488" s="24"/>
      <c r="AT488" s="24"/>
      <c r="AU488" s="24"/>
    </row>
    <row r="489" spans="27:47">
      <c r="AA489" s="24"/>
      <c r="AB489" s="24"/>
      <c r="AC489" s="24"/>
      <c r="AD489" s="24"/>
      <c r="AE489" s="24"/>
      <c r="AG489" s="171"/>
      <c r="AN489" s="24"/>
      <c r="AO489" s="24"/>
      <c r="AP489" s="24"/>
      <c r="AQ489" s="24"/>
      <c r="AR489" s="24"/>
      <c r="AS489" s="24"/>
      <c r="AT489" s="24"/>
      <c r="AU489" s="24"/>
    </row>
    <row r="490" spans="27:47">
      <c r="AA490" s="24"/>
      <c r="AB490" s="24"/>
      <c r="AC490" s="24"/>
      <c r="AD490" s="24"/>
      <c r="AE490" s="24"/>
      <c r="AG490" s="171"/>
      <c r="AN490" s="24"/>
      <c r="AO490" s="24"/>
      <c r="AP490" s="24"/>
      <c r="AQ490" s="24"/>
      <c r="AR490" s="24"/>
      <c r="AS490" s="24"/>
      <c r="AT490" s="24"/>
      <c r="AU490" s="24"/>
    </row>
    <row r="491" spans="27:47">
      <c r="AA491" s="24"/>
      <c r="AB491" s="24"/>
      <c r="AC491" s="24"/>
      <c r="AD491" s="24"/>
      <c r="AE491" s="24"/>
      <c r="AG491" s="171"/>
      <c r="AN491" s="24"/>
      <c r="AO491" s="24"/>
      <c r="AP491" s="24"/>
      <c r="AQ491" s="24"/>
      <c r="AR491" s="24"/>
      <c r="AS491" s="24"/>
      <c r="AT491" s="24"/>
      <c r="AU491" s="24"/>
    </row>
    <row r="492" spans="27:47">
      <c r="AA492" s="24"/>
      <c r="AB492" s="24"/>
      <c r="AC492" s="24"/>
      <c r="AD492" s="24"/>
      <c r="AE492" s="24"/>
      <c r="AG492" s="171"/>
      <c r="AN492" s="24"/>
      <c r="AO492" s="24"/>
      <c r="AP492" s="24"/>
      <c r="AQ492" s="24"/>
      <c r="AR492" s="24"/>
      <c r="AS492" s="24"/>
      <c r="AT492" s="24"/>
      <c r="AU492" s="24"/>
    </row>
    <row r="493" spans="27:47">
      <c r="AA493" s="24"/>
      <c r="AB493" s="24"/>
      <c r="AC493" s="24"/>
      <c r="AD493" s="24"/>
      <c r="AE493" s="24"/>
      <c r="AG493" s="171"/>
      <c r="AN493" s="24"/>
      <c r="AO493" s="24"/>
      <c r="AP493" s="24"/>
      <c r="AQ493" s="24"/>
      <c r="AR493" s="24"/>
      <c r="AS493" s="24"/>
      <c r="AT493" s="24"/>
      <c r="AU493" s="24"/>
    </row>
    <row r="494" spans="27:47">
      <c r="AA494" s="24"/>
      <c r="AB494" s="24"/>
      <c r="AC494" s="24"/>
      <c r="AD494" s="24"/>
      <c r="AE494" s="24"/>
      <c r="AG494" s="171"/>
      <c r="AN494" s="24"/>
      <c r="AO494" s="24"/>
      <c r="AP494" s="24"/>
      <c r="AQ494" s="24"/>
      <c r="AR494" s="24"/>
      <c r="AS494" s="24"/>
      <c r="AT494" s="24"/>
      <c r="AU494" s="24"/>
    </row>
    <row r="495" spans="27:47">
      <c r="AA495" s="24"/>
      <c r="AB495" s="24"/>
      <c r="AC495" s="24"/>
      <c r="AD495" s="24"/>
      <c r="AE495" s="24"/>
      <c r="AG495" s="171"/>
      <c r="AN495" s="24"/>
      <c r="AO495" s="24"/>
      <c r="AP495" s="24"/>
      <c r="AQ495" s="24"/>
      <c r="AR495" s="24"/>
      <c r="AS495" s="24"/>
      <c r="AT495" s="24"/>
      <c r="AU495" s="24"/>
    </row>
    <row r="496" spans="27:47">
      <c r="AA496" s="24"/>
      <c r="AB496" s="24"/>
      <c r="AC496" s="24"/>
      <c r="AD496" s="24"/>
      <c r="AE496" s="24"/>
      <c r="AG496" s="171"/>
      <c r="AN496" s="24"/>
      <c r="AO496" s="24"/>
      <c r="AP496" s="24"/>
      <c r="AQ496" s="24"/>
      <c r="AR496" s="24"/>
      <c r="AS496" s="24"/>
      <c r="AT496" s="24"/>
      <c r="AU496" s="24"/>
    </row>
    <row r="497" spans="27:64">
      <c r="AA497" s="24"/>
      <c r="AB497" s="24"/>
      <c r="AC497" s="24"/>
      <c r="AD497" s="24"/>
      <c r="AE497" s="24"/>
      <c r="AG497" s="171"/>
      <c r="AN497" s="24"/>
      <c r="AO497" s="24"/>
      <c r="AP497" s="24"/>
      <c r="AQ497" s="24"/>
      <c r="AR497" s="24"/>
      <c r="AS497" s="24"/>
      <c r="AT497" s="24"/>
      <c r="AU497" s="24"/>
    </row>
    <row r="498" spans="27:64">
      <c r="AA498" s="24"/>
      <c r="AB498" s="24"/>
      <c r="AC498" s="24"/>
      <c r="AD498" s="24"/>
      <c r="AE498" s="24"/>
      <c r="AG498" s="171"/>
      <c r="AN498" s="24"/>
      <c r="AO498" s="24"/>
      <c r="AP498" s="24"/>
      <c r="AQ498" s="24"/>
      <c r="AR498" s="24"/>
      <c r="AS498" s="24"/>
      <c r="AT498" s="24"/>
      <c r="AU498" s="24"/>
    </row>
    <row r="499" spans="27:64">
      <c r="AA499" s="24"/>
      <c r="AB499" s="24"/>
      <c r="AC499" s="24"/>
      <c r="AD499" s="24"/>
      <c r="AE499" s="24"/>
      <c r="AG499" s="171"/>
      <c r="AN499" s="24"/>
      <c r="AO499" s="24"/>
      <c r="AP499" s="24"/>
      <c r="AQ499" s="24"/>
      <c r="AR499" s="24"/>
      <c r="AS499" s="24"/>
      <c r="AT499" s="24"/>
      <c r="AU499" s="24"/>
    </row>
    <row r="500" spans="27:64">
      <c r="AA500" s="24"/>
      <c r="AB500" s="24"/>
      <c r="AC500" s="24"/>
      <c r="AD500" s="24"/>
      <c r="AE500" s="24"/>
      <c r="AG500" s="171"/>
      <c r="AN500" s="24"/>
      <c r="AO500" s="24"/>
      <c r="AP500" s="24"/>
      <c r="AQ500" s="24"/>
      <c r="AR500" s="24"/>
      <c r="AS500" s="24"/>
      <c r="AT500" s="24"/>
      <c r="AU500" s="24"/>
    </row>
    <row r="501" spans="27:64">
      <c r="AA501" s="24"/>
      <c r="AB501" s="24"/>
      <c r="AC501" s="24"/>
      <c r="AD501" s="24"/>
      <c r="AE501" s="24"/>
      <c r="AG501" s="171"/>
      <c r="AN501" s="24"/>
      <c r="AO501" s="24"/>
      <c r="AP501" s="24"/>
      <c r="AQ501" s="24"/>
      <c r="AR501" s="24"/>
      <c r="AS501" s="24"/>
      <c r="AT501" s="24"/>
      <c r="AU501" s="24"/>
    </row>
    <row r="502" spans="27:64">
      <c r="AA502" s="24"/>
      <c r="AB502" s="24"/>
      <c r="AC502" s="24"/>
      <c r="AD502" s="24"/>
      <c r="AE502" s="24"/>
      <c r="AG502" s="171"/>
      <c r="AN502" s="24"/>
      <c r="AO502" s="24"/>
      <c r="AP502" s="24"/>
      <c r="AQ502" s="24"/>
      <c r="AR502" s="24"/>
      <c r="AS502" s="24"/>
      <c r="AT502" s="24"/>
      <c r="AU502" s="24"/>
    </row>
    <row r="503" spans="27:64">
      <c r="AA503" s="24"/>
      <c r="AB503" s="24"/>
      <c r="AC503" s="24"/>
      <c r="AD503" s="24"/>
      <c r="AE503" s="24"/>
      <c r="AG503" s="171"/>
      <c r="AN503" s="24"/>
      <c r="AO503" s="24"/>
      <c r="AP503" s="24"/>
      <c r="AQ503" s="24"/>
      <c r="AR503" s="24"/>
      <c r="AS503" s="24"/>
      <c r="AT503" s="24"/>
      <c r="AU503" s="24"/>
    </row>
    <row r="504" spans="27:64">
      <c r="AA504" s="24"/>
      <c r="AB504" s="24"/>
      <c r="AC504" s="24"/>
      <c r="AD504" s="24"/>
      <c r="AE504" s="24"/>
      <c r="AG504" s="171"/>
      <c r="AN504" s="24"/>
      <c r="AO504" s="24"/>
      <c r="AP504" s="24"/>
      <c r="AQ504" s="24"/>
      <c r="AR504" s="24"/>
      <c r="AS504" s="24"/>
      <c r="AT504" s="24"/>
      <c r="AU504" s="24"/>
      <c r="AV504" s="24"/>
    </row>
    <row r="505" spans="27:64">
      <c r="AA505" s="24"/>
      <c r="AB505" s="24"/>
      <c r="AC505" s="24"/>
      <c r="AD505" s="24"/>
      <c r="AE505" s="24"/>
      <c r="AG505" s="171"/>
      <c r="AN505" s="24"/>
      <c r="AO505" s="24"/>
      <c r="AP505" s="24"/>
      <c r="AQ505" s="24"/>
      <c r="AR505" s="24"/>
      <c r="AS505" s="24"/>
      <c r="AT505" s="24"/>
      <c r="AU505" s="24"/>
    </row>
    <row r="506" spans="27:64">
      <c r="AA506" s="24"/>
      <c r="AB506" s="24"/>
      <c r="AC506" s="24"/>
      <c r="AD506" s="24"/>
      <c r="AE506" s="24"/>
      <c r="AG506" s="171"/>
      <c r="AN506" s="24"/>
      <c r="AO506" s="24"/>
      <c r="AP506" s="24"/>
      <c r="AQ506" s="24"/>
      <c r="AR506" s="24"/>
      <c r="AS506" s="24"/>
      <c r="AT506" s="24"/>
      <c r="AU506" s="24"/>
    </row>
    <row r="507" spans="27:64">
      <c r="AA507" s="24"/>
      <c r="AB507" s="24"/>
      <c r="AC507" s="24"/>
      <c r="AD507" s="24"/>
      <c r="AE507" s="24"/>
      <c r="AG507" s="171"/>
      <c r="AN507" s="24"/>
      <c r="AO507" s="24"/>
      <c r="AP507" s="24"/>
      <c r="AQ507" s="24"/>
      <c r="AR507" s="24"/>
      <c r="AS507" s="24"/>
      <c r="AT507" s="24"/>
      <c r="AU507" s="24"/>
      <c r="AV507" s="24"/>
    </row>
    <row r="508" spans="27:64">
      <c r="AA508" s="24"/>
      <c r="AB508" s="24"/>
      <c r="AC508" s="24"/>
      <c r="AD508" s="24"/>
      <c r="AE508" s="24"/>
      <c r="AG508" s="171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</row>
    <row r="509" spans="27:64">
      <c r="AA509" s="24"/>
      <c r="AB509" s="24"/>
      <c r="AC509" s="24"/>
      <c r="AD509" s="24"/>
      <c r="AE509" s="24"/>
      <c r="AG509" s="171"/>
      <c r="AN509" s="24"/>
      <c r="AO509" s="24"/>
      <c r="AP509" s="24"/>
      <c r="AQ509" s="24"/>
      <c r="AR509" s="24"/>
      <c r="AS509" s="24"/>
      <c r="AT509" s="24"/>
      <c r="AU509" s="24"/>
    </row>
    <row r="510" spans="27:64">
      <c r="AA510" s="24"/>
      <c r="AB510" s="24"/>
      <c r="AC510" s="24"/>
      <c r="AD510" s="24"/>
      <c r="AE510" s="24"/>
      <c r="AG510" s="171"/>
      <c r="AN510" s="24"/>
      <c r="AO510" s="24"/>
      <c r="AP510" s="24"/>
      <c r="AQ510" s="24"/>
      <c r="AR510" s="24"/>
      <c r="AS510" s="24"/>
      <c r="AT510" s="24"/>
      <c r="AU510" s="24"/>
    </row>
    <row r="511" spans="27:64">
      <c r="AA511" s="24"/>
      <c r="AB511" s="24"/>
      <c r="AC511" s="24"/>
      <c r="AD511" s="24"/>
      <c r="AE511" s="24"/>
      <c r="AG511" s="171"/>
      <c r="AN511" s="24"/>
      <c r="AO511" s="24"/>
      <c r="AP511" s="24"/>
      <c r="AQ511" s="24"/>
      <c r="AR511" s="24"/>
      <c r="AS511" s="24"/>
      <c r="AT511" s="24"/>
      <c r="AU511" s="24"/>
    </row>
    <row r="512" spans="27:64">
      <c r="AA512" s="24"/>
      <c r="AB512" s="24"/>
      <c r="AC512" s="24"/>
      <c r="AD512" s="24"/>
      <c r="AE512" s="24"/>
      <c r="AG512" s="171"/>
      <c r="AN512" s="24"/>
      <c r="AO512" s="24"/>
      <c r="AP512" s="24"/>
      <c r="AQ512" s="24"/>
      <c r="AR512" s="24"/>
      <c r="AS512" s="24"/>
      <c r="AT512" s="24"/>
      <c r="AU512" s="24"/>
    </row>
    <row r="513" spans="27:64">
      <c r="AA513" s="24"/>
      <c r="AB513" s="24"/>
      <c r="AC513" s="24"/>
      <c r="AD513" s="24"/>
      <c r="AE513" s="24"/>
      <c r="AG513" s="171"/>
      <c r="AN513" s="24"/>
      <c r="AO513" s="24"/>
      <c r="AP513" s="24"/>
      <c r="AQ513" s="24"/>
      <c r="AR513" s="24"/>
      <c r="AS513" s="24"/>
      <c r="AT513" s="24"/>
      <c r="AU513" s="24"/>
    </row>
    <row r="514" spans="27:64">
      <c r="AA514" s="24"/>
      <c r="AB514" s="24"/>
      <c r="AC514" s="24"/>
      <c r="AD514" s="24"/>
      <c r="AE514" s="24"/>
      <c r="AG514" s="171"/>
      <c r="AN514" s="24"/>
      <c r="AO514" s="24"/>
      <c r="AP514" s="24"/>
      <c r="AQ514" s="24"/>
      <c r="AR514" s="24"/>
      <c r="AS514" s="24"/>
      <c r="AT514" s="24"/>
      <c r="AU514" s="24"/>
    </row>
    <row r="515" spans="27:64">
      <c r="AA515" s="24"/>
      <c r="AB515" s="24"/>
      <c r="AC515" s="24"/>
      <c r="AD515" s="24"/>
      <c r="AE515" s="24"/>
      <c r="AG515" s="171"/>
      <c r="AN515" s="24"/>
      <c r="AO515" s="24"/>
      <c r="AP515" s="24"/>
      <c r="AQ515" s="24"/>
      <c r="AR515" s="24"/>
      <c r="AS515" s="24"/>
      <c r="AT515" s="24"/>
      <c r="AU515" s="24"/>
    </row>
    <row r="516" spans="27:64">
      <c r="AA516" s="24"/>
      <c r="AB516" s="24"/>
      <c r="AC516" s="24"/>
      <c r="AD516" s="24"/>
      <c r="AE516" s="24"/>
      <c r="AG516" s="171"/>
      <c r="AN516" s="24"/>
      <c r="AO516" s="24"/>
      <c r="AP516" s="24"/>
      <c r="AQ516" s="24"/>
      <c r="AR516" s="24"/>
      <c r="AS516" s="24"/>
      <c r="AT516" s="24"/>
      <c r="AU516" s="24"/>
    </row>
    <row r="517" spans="27:64">
      <c r="AA517" s="24"/>
      <c r="AB517" s="24"/>
      <c r="AC517" s="24"/>
      <c r="AD517" s="24"/>
      <c r="AE517" s="24"/>
      <c r="AG517" s="171"/>
      <c r="AN517" s="24"/>
      <c r="AO517" s="24"/>
      <c r="AP517" s="24"/>
      <c r="AQ517" s="24"/>
      <c r="AR517" s="24"/>
      <c r="AS517" s="24"/>
      <c r="AT517" s="24"/>
      <c r="AU517" s="24"/>
      <c r="AV517" s="24"/>
      <c r="AX517" s="24"/>
    </row>
    <row r="518" spans="27:64">
      <c r="AA518" s="24"/>
      <c r="AB518" s="24"/>
      <c r="AC518" s="24"/>
      <c r="AD518" s="24"/>
      <c r="AE518" s="24"/>
      <c r="AG518" s="171"/>
      <c r="AN518" s="24"/>
      <c r="AO518" s="24"/>
      <c r="AP518" s="24"/>
      <c r="AQ518" s="24"/>
      <c r="AR518" s="24"/>
      <c r="AS518" s="24"/>
      <c r="AT518" s="24"/>
      <c r="AU518" s="24"/>
    </row>
    <row r="519" spans="27:64">
      <c r="AA519" s="24"/>
      <c r="AB519" s="24"/>
      <c r="AC519" s="24"/>
      <c r="AD519" s="24"/>
      <c r="AE519" s="24"/>
      <c r="AG519" s="171"/>
      <c r="AN519" s="24"/>
      <c r="AO519" s="24"/>
      <c r="AP519" s="24"/>
      <c r="AQ519" s="24"/>
      <c r="AR519" s="24"/>
      <c r="AS519" s="24"/>
      <c r="AT519" s="24"/>
      <c r="AU519" s="24"/>
    </row>
    <row r="520" spans="27:64">
      <c r="AA520" s="24"/>
      <c r="AB520" s="24"/>
      <c r="AC520" s="24"/>
      <c r="AD520" s="24"/>
      <c r="AE520" s="24"/>
      <c r="AG520" s="171"/>
      <c r="AN520" s="24"/>
      <c r="AO520" s="24"/>
      <c r="AP520" s="24"/>
      <c r="AQ520" s="24"/>
      <c r="AR520" s="24"/>
      <c r="AS520" s="24"/>
      <c r="AT520" s="24"/>
      <c r="AU520" s="24"/>
    </row>
    <row r="521" spans="27:64">
      <c r="AA521" s="24"/>
      <c r="AB521" s="24"/>
      <c r="AC521" s="24"/>
      <c r="AD521" s="24"/>
      <c r="AE521" s="24"/>
      <c r="AG521" s="171"/>
      <c r="AN521" s="24"/>
      <c r="AO521" s="24"/>
      <c r="AP521" s="24"/>
      <c r="AQ521" s="24"/>
      <c r="AR521" s="24"/>
      <c r="AS521" s="24"/>
      <c r="AT521" s="24"/>
      <c r="AU521" s="24"/>
    </row>
    <row r="522" spans="27:64">
      <c r="AA522" s="24"/>
      <c r="AB522" s="24"/>
      <c r="AC522" s="24"/>
      <c r="AD522" s="24"/>
      <c r="AE522" s="24"/>
      <c r="AG522" s="171"/>
      <c r="AN522" s="24"/>
      <c r="AO522" s="24"/>
      <c r="AP522" s="24"/>
      <c r="AQ522" s="24"/>
      <c r="AR522" s="24"/>
      <c r="AS522" s="24"/>
      <c r="AT522" s="24"/>
      <c r="AU522" s="24"/>
    </row>
    <row r="523" spans="27:64">
      <c r="AA523" s="24"/>
      <c r="AB523" s="24"/>
      <c r="AC523" s="24"/>
      <c r="AD523" s="24"/>
      <c r="AE523" s="24"/>
      <c r="AG523" s="171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</row>
    <row r="524" spans="27:64">
      <c r="AA524" s="24"/>
      <c r="AB524" s="24"/>
      <c r="AC524" s="24"/>
      <c r="AD524" s="24"/>
      <c r="AE524" s="24"/>
      <c r="AG524" s="171"/>
      <c r="AN524" s="24"/>
      <c r="AO524" s="24"/>
      <c r="AP524" s="24"/>
      <c r="AQ524" s="24"/>
      <c r="AR524" s="24"/>
      <c r="AS524" s="24"/>
      <c r="AT524" s="24"/>
      <c r="AU524" s="24"/>
    </row>
    <row r="525" spans="27:64">
      <c r="AA525" s="24"/>
      <c r="AB525" s="24"/>
      <c r="AC525" s="24"/>
      <c r="AD525" s="24"/>
      <c r="AE525" s="24"/>
      <c r="AG525" s="171"/>
      <c r="AN525" s="24"/>
      <c r="AO525" s="24"/>
      <c r="AP525" s="24"/>
      <c r="AQ525" s="24"/>
      <c r="AR525" s="24"/>
      <c r="AS525" s="24"/>
      <c r="AT525" s="24"/>
      <c r="AU525" s="24"/>
    </row>
    <row r="526" spans="27:64">
      <c r="AA526" s="24"/>
      <c r="AB526" s="24"/>
      <c r="AC526" s="24"/>
      <c r="AD526" s="24"/>
      <c r="AE526" s="24"/>
      <c r="AG526" s="171"/>
      <c r="AN526" s="24"/>
      <c r="AO526" s="24"/>
      <c r="AP526" s="24"/>
      <c r="AQ526" s="24"/>
      <c r="AR526" s="24"/>
      <c r="AS526" s="24"/>
      <c r="AT526" s="24"/>
      <c r="AU526" s="24"/>
    </row>
    <row r="527" spans="27:64">
      <c r="AA527" s="24"/>
      <c r="AB527" s="24"/>
      <c r="AC527" s="24"/>
      <c r="AD527" s="24"/>
      <c r="AE527" s="24"/>
      <c r="AG527" s="171"/>
      <c r="AN527" s="24"/>
      <c r="AO527" s="24"/>
      <c r="AP527" s="24"/>
      <c r="AQ527" s="24"/>
      <c r="AR527" s="24"/>
      <c r="AS527" s="24"/>
      <c r="AT527" s="24"/>
      <c r="AU527" s="24"/>
    </row>
    <row r="528" spans="27:64">
      <c r="AA528" s="24"/>
      <c r="AB528" s="24"/>
      <c r="AC528" s="24"/>
      <c r="AD528" s="24"/>
      <c r="AE528" s="24"/>
      <c r="AG528" s="171"/>
      <c r="AN528" s="24"/>
      <c r="AO528" s="24"/>
      <c r="AP528" s="24"/>
      <c r="AQ528" s="24"/>
      <c r="AR528" s="24"/>
      <c r="AS528" s="24"/>
      <c r="AT528" s="24"/>
      <c r="AU528" s="24"/>
    </row>
    <row r="529" spans="27:47">
      <c r="AA529" s="24"/>
      <c r="AB529" s="24"/>
      <c r="AC529" s="24"/>
      <c r="AD529" s="24"/>
      <c r="AE529" s="24"/>
      <c r="AG529" s="171"/>
      <c r="AN529" s="24"/>
      <c r="AO529" s="24"/>
      <c r="AP529" s="24"/>
      <c r="AQ529" s="24"/>
      <c r="AR529" s="24"/>
      <c r="AS529" s="24"/>
      <c r="AT529" s="24"/>
      <c r="AU529" s="24"/>
    </row>
    <row r="530" spans="27:47">
      <c r="AA530" s="24"/>
      <c r="AB530" s="24"/>
      <c r="AC530" s="24"/>
      <c r="AD530" s="24"/>
      <c r="AE530" s="24"/>
      <c r="AG530" s="171"/>
      <c r="AN530" s="24"/>
      <c r="AO530" s="24"/>
      <c r="AP530" s="24"/>
      <c r="AQ530" s="24"/>
      <c r="AR530" s="24"/>
      <c r="AS530" s="24"/>
      <c r="AT530" s="24"/>
      <c r="AU530" s="24"/>
    </row>
    <row r="531" spans="27:47">
      <c r="AA531" s="24"/>
      <c r="AB531" s="24"/>
      <c r="AC531" s="24"/>
      <c r="AD531" s="24"/>
      <c r="AE531" s="24"/>
      <c r="AG531" s="171"/>
      <c r="AN531" s="24"/>
      <c r="AO531" s="24"/>
      <c r="AP531" s="24"/>
      <c r="AQ531" s="24"/>
      <c r="AR531" s="24"/>
      <c r="AS531" s="24"/>
      <c r="AT531" s="24"/>
      <c r="AU531" s="24"/>
    </row>
    <row r="532" spans="27:47">
      <c r="AA532" s="24"/>
      <c r="AB532" s="24"/>
      <c r="AC532" s="24"/>
      <c r="AD532" s="24"/>
      <c r="AE532" s="24"/>
      <c r="AG532" s="171"/>
      <c r="AN532" s="24"/>
      <c r="AO532" s="24"/>
      <c r="AP532" s="24"/>
      <c r="AQ532" s="24"/>
      <c r="AR532" s="24"/>
      <c r="AS532" s="24"/>
      <c r="AT532" s="24"/>
      <c r="AU532" s="24"/>
    </row>
    <row r="533" spans="27:47">
      <c r="AA533" s="24"/>
      <c r="AB533" s="24"/>
      <c r="AC533" s="24"/>
      <c r="AD533" s="24"/>
      <c r="AE533" s="24"/>
      <c r="AG533" s="171"/>
      <c r="AN533" s="24"/>
      <c r="AO533" s="24"/>
      <c r="AP533" s="24"/>
      <c r="AQ533" s="24"/>
      <c r="AR533" s="24"/>
      <c r="AS533" s="24"/>
      <c r="AT533" s="24"/>
      <c r="AU533" s="24"/>
    </row>
    <row r="534" spans="27:47">
      <c r="AA534" s="24"/>
      <c r="AB534" s="24"/>
      <c r="AC534" s="24"/>
      <c r="AD534" s="24"/>
      <c r="AE534" s="24"/>
      <c r="AG534" s="171"/>
      <c r="AN534" s="24"/>
      <c r="AO534" s="24"/>
      <c r="AP534" s="24"/>
      <c r="AQ534" s="24"/>
      <c r="AR534" s="24"/>
      <c r="AS534" s="24"/>
      <c r="AT534" s="24"/>
      <c r="AU534" s="24"/>
    </row>
    <row r="535" spans="27:47">
      <c r="AA535" s="24"/>
      <c r="AB535" s="24"/>
      <c r="AC535" s="24"/>
      <c r="AD535" s="24"/>
      <c r="AE535" s="24"/>
      <c r="AG535" s="171"/>
      <c r="AN535" s="24"/>
      <c r="AO535" s="24"/>
      <c r="AP535" s="24"/>
      <c r="AQ535" s="24"/>
      <c r="AR535" s="24"/>
      <c r="AS535" s="24"/>
      <c r="AT535" s="24"/>
      <c r="AU535" s="24"/>
    </row>
    <row r="536" spans="27:47">
      <c r="AA536" s="24"/>
      <c r="AB536" s="24"/>
      <c r="AC536" s="24"/>
      <c r="AD536" s="24"/>
      <c r="AE536" s="24"/>
      <c r="AG536" s="171"/>
      <c r="AN536" s="24"/>
      <c r="AO536" s="24"/>
      <c r="AP536" s="24"/>
      <c r="AQ536" s="24"/>
      <c r="AR536" s="24"/>
      <c r="AS536" s="24"/>
      <c r="AT536" s="24"/>
      <c r="AU536" s="24"/>
    </row>
    <row r="537" spans="27:47">
      <c r="AA537" s="24"/>
      <c r="AB537" s="24"/>
      <c r="AC537" s="24"/>
      <c r="AD537" s="24"/>
      <c r="AE537" s="24"/>
      <c r="AG537" s="171"/>
      <c r="AN537" s="24"/>
      <c r="AO537" s="24"/>
      <c r="AP537" s="24"/>
      <c r="AQ537" s="24"/>
      <c r="AR537" s="24"/>
      <c r="AS537" s="24"/>
      <c r="AT537" s="24"/>
      <c r="AU537" s="24"/>
    </row>
    <row r="538" spans="27:47">
      <c r="AA538" s="24"/>
      <c r="AB538" s="24"/>
      <c r="AC538" s="24"/>
      <c r="AD538" s="24"/>
      <c r="AE538" s="24"/>
      <c r="AG538" s="171"/>
      <c r="AN538" s="24"/>
      <c r="AO538" s="24"/>
      <c r="AP538" s="24"/>
      <c r="AQ538" s="24"/>
      <c r="AR538" s="24"/>
      <c r="AS538" s="24"/>
      <c r="AT538" s="24"/>
      <c r="AU538" s="24"/>
    </row>
    <row r="539" spans="27:47">
      <c r="AA539" s="24"/>
      <c r="AB539" s="24"/>
      <c r="AC539" s="24"/>
      <c r="AD539" s="24"/>
      <c r="AE539" s="24"/>
      <c r="AG539" s="171"/>
      <c r="AN539" s="24"/>
      <c r="AO539" s="24"/>
      <c r="AP539" s="24"/>
      <c r="AQ539" s="24"/>
      <c r="AR539" s="24"/>
      <c r="AS539" s="24"/>
      <c r="AT539" s="24"/>
      <c r="AU539" s="24"/>
    </row>
    <row r="540" spans="27:47">
      <c r="AA540" s="24"/>
      <c r="AB540" s="24"/>
      <c r="AC540" s="24"/>
      <c r="AD540" s="24"/>
      <c r="AE540" s="24"/>
      <c r="AG540" s="171"/>
      <c r="AN540" s="24"/>
      <c r="AO540" s="24"/>
      <c r="AP540" s="24"/>
      <c r="AQ540" s="24"/>
      <c r="AR540" s="24"/>
      <c r="AS540" s="24"/>
      <c r="AT540" s="24"/>
      <c r="AU540" s="24"/>
    </row>
    <row r="541" spans="27:47">
      <c r="AA541" s="24"/>
      <c r="AB541" s="24"/>
      <c r="AC541" s="24"/>
      <c r="AD541" s="24"/>
      <c r="AE541" s="24"/>
      <c r="AG541" s="171"/>
      <c r="AN541" s="24"/>
      <c r="AO541" s="24"/>
      <c r="AP541" s="24"/>
      <c r="AQ541" s="24"/>
      <c r="AR541" s="24"/>
      <c r="AS541" s="24"/>
      <c r="AT541" s="24"/>
      <c r="AU541" s="24"/>
    </row>
    <row r="542" spans="27:47">
      <c r="AA542" s="24"/>
      <c r="AB542" s="24"/>
      <c r="AC542" s="24"/>
      <c r="AD542" s="24"/>
      <c r="AE542" s="24"/>
      <c r="AG542" s="171"/>
      <c r="AN542" s="24"/>
      <c r="AO542" s="24"/>
      <c r="AP542" s="24"/>
      <c r="AQ542" s="24"/>
      <c r="AR542" s="24"/>
      <c r="AS542" s="24"/>
      <c r="AT542" s="24"/>
      <c r="AU542" s="24"/>
    </row>
    <row r="543" spans="27:47">
      <c r="AA543" s="24"/>
      <c r="AB543" s="24"/>
      <c r="AC543" s="24"/>
      <c r="AD543" s="24"/>
      <c r="AE543" s="24"/>
      <c r="AG543" s="171"/>
      <c r="AN543" s="24"/>
      <c r="AO543" s="24"/>
      <c r="AP543" s="24"/>
      <c r="AQ543" s="24"/>
      <c r="AR543" s="24"/>
      <c r="AS543" s="24"/>
      <c r="AT543" s="24"/>
      <c r="AU543" s="24"/>
    </row>
    <row r="544" spans="27:47">
      <c r="AA544" s="24"/>
      <c r="AB544" s="24"/>
      <c r="AC544" s="24"/>
      <c r="AD544" s="24"/>
      <c r="AE544" s="24"/>
      <c r="AG544" s="171"/>
      <c r="AN544" s="24"/>
      <c r="AO544" s="24"/>
      <c r="AP544" s="24"/>
      <c r="AQ544" s="24"/>
      <c r="AR544" s="24"/>
      <c r="AS544" s="24"/>
      <c r="AT544" s="24"/>
      <c r="AU544" s="24"/>
    </row>
    <row r="545" spans="27:48">
      <c r="AA545" s="24"/>
      <c r="AB545" s="24"/>
      <c r="AC545" s="24"/>
      <c r="AD545" s="24"/>
      <c r="AE545" s="24"/>
      <c r="AG545" s="171"/>
      <c r="AN545" s="24"/>
      <c r="AO545" s="24"/>
      <c r="AP545" s="24"/>
      <c r="AQ545" s="24"/>
      <c r="AR545" s="24"/>
      <c r="AS545" s="24"/>
      <c r="AT545" s="24"/>
      <c r="AU545" s="24"/>
    </row>
    <row r="546" spans="27:48">
      <c r="AA546" s="24"/>
      <c r="AB546" s="24"/>
      <c r="AC546" s="24"/>
      <c r="AD546" s="24"/>
      <c r="AE546" s="24"/>
      <c r="AG546" s="171"/>
      <c r="AN546" s="24"/>
      <c r="AO546" s="24"/>
      <c r="AP546" s="24"/>
      <c r="AQ546" s="24"/>
      <c r="AR546" s="24"/>
      <c r="AS546" s="24"/>
      <c r="AT546" s="24"/>
      <c r="AU546" s="24"/>
    </row>
    <row r="547" spans="27:48">
      <c r="AA547" s="24"/>
      <c r="AB547" s="24"/>
      <c r="AC547" s="24"/>
      <c r="AD547" s="24"/>
      <c r="AE547" s="24"/>
      <c r="AG547" s="171"/>
      <c r="AN547" s="24"/>
      <c r="AO547" s="24"/>
      <c r="AP547" s="24"/>
      <c r="AQ547" s="24"/>
      <c r="AR547" s="24"/>
      <c r="AS547" s="24"/>
      <c r="AT547" s="24"/>
      <c r="AU547" s="24"/>
    </row>
    <row r="548" spans="27:48">
      <c r="AA548" s="24"/>
      <c r="AB548" s="24"/>
      <c r="AC548" s="24"/>
      <c r="AD548" s="24"/>
      <c r="AE548" s="24"/>
      <c r="AG548" s="171"/>
      <c r="AN548" s="24"/>
      <c r="AO548" s="24"/>
      <c r="AP548" s="24"/>
      <c r="AQ548" s="24"/>
      <c r="AR548" s="24"/>
      <c r="AS548" s="24"/>
      <c r="AT548" s="24"/>
      <c r="AU548" s="24"/>
      <c r="AV548" s="24"/>
    </row>
    <row r="549" spans="27:48">
      <c r="AA549" s="24"/>
      <c r="AB549" s="24"/>
      <c r="AC549" s="24"/>
      <c r="AD549" s="24"/>
      <c r="AE549" s="24"/>
      <c r="AG549" s="171"/>
      <c r="AN549" s="24"/>
      <c r="AO549" s="24"/>
      <c r="AP549" s="24"/>
      <c r="AQ549" s="24"/>
      <c r="AR549" s="24"/>
      <c r="AS549" s="24"/>
      <c r="AT549" s="24"/>
      <c r="AU549" s="24"/>
    </row>
    <row r="550" spans="27:48">
      <c r="AA550" s="24"/>
      <c r="AB550" s="24"/>
      <c r="AC550" s="24"/>
      <c r="AD550" s="24"/>
      <c r="AE550" s="24"/>
      <c r="AG550" s="171"/>
      <c r="AN550" s="24"/>
      <c r="AO550" s="24"/>
      <c r="AP550" s="24"/>
      <c r="AQ550" s="24"/>
      <c r="AR550" s="24"/>
      <c r="AS550" s="24"/>
      <c r="AT550" s="24"/>
      <c r="AU550" s="24"/>
    </row>
    <row r="551" spans="27:48">
      <c r="AA551" s="24"/>
      <c r="AB551" s="24"/>
      <c r="AC551" s="24"/>
      <c r="AD551" s="24"/>
      <c r="AE551" s="24"/>
      <c r="AG551" s="171"/>
      <c r="AN551" s="24"/>
      <c r="AO551" s="24"/>
      <c r="AP551" s="24"/>
      <c r="AQ551" s="24"/>
      <c r="AR551" s="24"/>
      <c r="AS551" s="24"/>
      <c r="AT551" s="24"/>
      <c r="AU551" s="24"/>
    </row>
    <row r="552" spans="27:48">
      <c r="AA552" s="24"/>
      <c r="AB552" s="24"/>
      <c r="AC552" s="24"/>
      <c r="AD552" s="24"/>
      <c r="AE552" s="24"/>
      <c r="AG552" s="171"/>
      <c r="AN552" s="24"/>
      <c r="AO552" s="24"/>
      <c r="AP552" s="24"/>
      <c r="AQ552" s="24"/>
      <c r="AR552" s="24"/>
      <c r="AS552" s="24"/>
      <c r="AT552" s="24"/>
      <c r="AU552" s="24"/>
    </row>
    <row r="553" spans="27:48">
      <c r="AA553" s="24"/>
      <c r="AB553" s="24"/>
      <c r="AC553" s="24"/>
      <c r="AD553" s="24"/>
      <c r="AE553" s="24"/>
      <c r="AG553" s="171"/>
      <c r="AN553" s="24"/>
      <c r="AO553" s="24"/>
      <c r="AP553" s="24"/>
      <c r="AQ553" s="24"/>
      <c r="AR553" s="24"/>
      <c r="AS553" s="24"/>
      <c r="AT553" s="24"/>
      <c r="AU553" s="24"/>
    </row>
    <row r="554" spans="27:48">
      <c r="AA554" s="24"/>
      <c r="AB554" s="24"/>
      <c r="AC554" s="24"/>
      <c r="AD554" s="24"/>
      <c r="AE554" s="24"/>
      <c r="AG554" s="171"/>
      <c r="AN554" s="24"/>
      <c r="AO554" s="24"/>
      <c r="AP554" s="24"/>
      <c r="AQ554" s="24"/>
      <c r="AR554" s="24"/>
      <c r="AS554" s="24"/>
      <c r="AT554" s="24"/>
      <c r="AU554" s="24"/>
    </row>
    <row r="555" spans="27:48">
      <c r="AA555" s="24"/>
      <c r="AB555" s="24"/>
      <c r="AC555" s="24"/>
      <c r="AD555" s="24"/>
      <c r="AE555" s="24"/>
      <c r="AG555" s="171"/>
      <c r="AN555" s="24"/>
      <c r="AO555" s="24"/>
      <c r="AP555" s="24"/>
      <c r="AQ555" s="24"/>
      <c r="AR555" s="24"/>
      <c r="AS555" s="24"/>
      <c r="AT555" s="24"/>
      <c r="AU555" s="24"/>
    </row>
    <row r="556" spans="27:48">
      <c r="AA556" s="24"/>
      <c r="AB556" s="24"/>
      <c r="AC556" s="24"/>
      <c r="AD556" s="24"/>
      <c r="AE556" s="24"/>
      <c r="AG556" s="171"/>
      <c r="AN556" s="24"/>
      <c r="AO556" s="24"/>
      <c r="AP556" s="24"/>
      <c r="AQ556" s="24"/>
      <c r="AR556" s="24"/>
      <c r="AS556" s="24"/>
      <c r="AT556" s="24"/>
      <c r="AU556" s="24"/>
    </row>
    <row r="557" spans="27:48">
      <c r="AA557" s="24"/>
      <c r="AB557" s="24"/>
      <c r="AC557" s="24"/>
      <c r="AD557" s="24"/>
      <c r="AE557" s="24"/>
      <c r="AG557" s="171"/>
      <c r="AN557" s="24"/>
      <c r="AO557" s="24"/>
      <c r="AP557" s="24"/>
      <c r="AQ557" s="24"/>
      <c r="AR557" s="24"/>
      <c r="AS557" s="24"/>
      <c r="AT557" s="24"/>
      <c r="AU557" s="24"/>
    </row>
    <row r="558" spans="27:48">
      <c r="AA558" s="24"/>
      <c r="AB558" s="24"/>
      <c r="AC558" s="24"/>
      <c r="AD558" s="24"/>
      <c r="AE558" s="24"/>
      <c r="AG558" s="171"/>
      <c r="AN558" s="24"/>
      <c r="AO558" s="24"/>
      <c r="AP558" s="24"/>
      <c r="AQ558" s="24"/>
      <c r="AR558" s="24"/>
      <c r="AS558" s="24"/>
      <c r="AT558" s="24"/>
      <c r="AU558" s="24"/>
    </row>
    <row r="559" spans="27:48">
      <c r="AA559" s="24"/>
      <c r="AB559" s="24"/>
      <c r="AC559" s="24"/>
      <c r="AD559" s="24"/>
      <c r="AE559" s="24"/>
      <c r="AG559" s="171"/>
      <c r="AN559" s="24"/>
      <c r="AO559" s="24"/>
      <c r="AP559" s="24"/>
      <c r="AQ559" s="24"/>
      <c r="AR559" s="24"/>
      <c r="AS559" s="24"/>
      <c r="AT559" s="24"/>
      <c r="AU559" s="24"/>
    </row>
    <row r="560" spans="27:48">
      <c r="AA560" s="24"/>
      <c r="AB560" s="24"/>
      <c r="AC560" s="24"/>
      <c r="AD560" s="24"/>
      <c r="AE560" s="24"/>
      <c r="AG560" s="171"/>
      <c r="AN560" s="24"/>
      <c r="AO560" s="24"/>
      <c r="AP560" s="24"/>
      <c r="AQ560" s="24"/>
      <c r="AR560" s="24"/>
      <c r="AS560" s="24"/>
      <c r="AT560" s="24"/>
      <c r="AU560" s="24"/>
    </row>
    <row r="561" spans="27:48">
      <c r="AA561" s="24"/>
      <c r="AB561" s="24"/>
      <c r="AC561" s="24"/>
      <c r="AD561" s="24"/>
      <c r="AE561" s="24"/>
      <c r="AG561" s="171"/>
      <c r="AN561" s="24"/>
      <c r="AO561" s="24"/>
      <c r="AP561" s="24"/>
      <c r="AQ561" s="24"/>
      <c r="AR561" s="24"/>
      <c r="AS561" s="24"/>
      <c r="AT561" s="24"/>
      <c r="AU561" s="24"/>
    </row>
    <row r="562" spans="27:48">
      <c r="AA562" s="24"/>
      <c r="AB562" s="24"/>
      <c r="AC562" s="24"/>
      <c r="AD562" s="24"/>
      <c r="AE562" s="24"/>
      <c r="AG562" s="171"/>
      <c r="AN562" s="24"/>
      <c r="AO562" s="24"/>
      <c r="AP562" s="24"/>
      <c r="AQ562" s="24"/>
      <c r="AR562" s="24"/>
      <c r="AS562" s="24"/>
      <c r="AT562" s="24"/>
      <c r="AU562" s="24"/>
    </row>
    <row r="563" spans="27:48">
      <c r="AA563" s="24"/>
      <c r="AB563" s="24"/>
      <c r="AC563" s="24"/>
      <c r="AD563" s="24"/>
      <c r="AE563" s="24"/>
      <c r="AG563" s="171"/>
      <c r="AN563" s="24"/>
      <c r="AO563" s="24"/>
      <c r="AP563" s="24"/>
      <c r="AQ563" s="24"/>
      <c r="AR563" s="24"/>
      <c r="AS563" s="24"/>
      <c r="AT563" s="24"/>
      <c r="AU563" s="24"/>
    </row>
    <row r="564" spans="27:48">
      <c r="AA564" s="24"/>
      <c r="AB564" s="24"/>
      <c r="AC564" s="24"/>
      <c r="AD564" s="24"/>
      <c r="AE564" s="24"/>
      <c r="AG564" s="171"/>
      <c r="AN564" s="24"/>
      <c r="AO564" s="24"/>
      <c r="AP564" s="24"/>
      <c r="AQ564" s="24"/>
      <c r="AR564" s="24"/>
      <c r="AS564" s="24"/>
      <c r="AT564" s="24"/>
      <c r="AU564" s="24"/>
    </row>
    <row r="565" spans="27:48">
      <c r="AA565" s="24"/>
      <c r="AB565" s="24"/>
      <c r="AC565" s="24"/>
      <c r="AD565" s="24"/>
      <c r="AE565" s="24"/>
      <c r="AG565" s="171"/>
      <c r="AN565" s="24"/>
      <c r="AO565" s="24"/>
      <c r="AP565" s="24"/>
      <c r="AQ565" s="24"/>
      <c r="AR565" s="24"/>
      <c r="AS565" s="24"/>
      <c r="AT565" s="24"/>
      <c r="AU565" s="24"/>
    </row>
    <row r="566" spans="27:48">
      <c r="AA566" s="24"/>
      <c r="AB566" s="24"/>
      <c r="AC566" s="24"/>
      <c r="AD566" s="24"/>
      <c r="AE566" s="24"/>
      <c r="AG566" s="171"/>
      <c r="AN566" s="24"/>
      <c r="AO566" s="24"/>
      <c r="AP566" s="24"/>
      <c r="AQ566" s="24"/>
      <c r="AR566" s="24"/>
      <c r="AS566" s="24"/>
      <c r="AT566" s="24"/>
      <c r="AU566" s="24"/>
    </row>
    <row r="567" spans="27:48">
      <c r="AA567" s="24"/>
      <c r="AB567" s="24"/>
      <c r="AC567" s="24"/>
      <c r="AD567" s="24"/>
      <c r="AE567" s="24"/>
      <c r="AG567" s="171"/>
      <c r="AN567" s="24"/>
      <c r="AO567" s="24"/>
      <c r="AP567" s="24"/>
      <c r="AQ567" s="24"/>
      <c r="AR567" s="24"/>
      <c r="AS567" s="24"/>
      <c r="AT567" s="24"/>
      <c r="AU567" s="24"/>
    </row>
    <row r="568" spans="27:48">
      <c r="AA568" s="24"/>
      <c r="AB568" s="24"/>
      <c r="AC568" s="24"/>
      <c r="AD568" s="24"/>
      <c r="AE568" s="24"/>
      <c r="AG568" s="171"/>
      <c r="AN568" s="24"/>
      <c r="AO568" s="24"/>
      <c r="AP568" s="24"/>
      <c r="AQ568" s="24"/>
      <c r="AR568" s="24"/>
      <c r="AS568" s="24"/>
      <c r="AT568" s="24"/>
      <c r="AU568" s="24"/>
      <c r="AV568" s="24"/>
    </row>
    <row r="569" spans="27:48">
      <c r="AA569" s="24"/>
      <c r="AB569" s="24"/>
      <c r="AC569" s="24"/>
      <c r="AD569" s="24"/>
      <c r="AE569" s="24"/>
      <c r="AG569" s="171"/>
      <c r="AN569" s="24"/>
      <c r="AO569" s="24"/>
      <c r="AP569" s="24"/>
      <c r="AQ569" s="24"/>
      <c r="AR569" s="24"/>
      <c r="AS569" s="24"/>
      <c r="AT569" s="24"/>
      <c r="AU569" s="24"/>
    </row>
    <row r="570" spans="27:48">
      <c r="AA570" s="24"/>
      <c r="AB570" s="24"/>
      <c r="AC570" s="24"/>
      <c r="AD570" s="24"/>
      <c r="AE570" s="24"/>
      <c r="AG570" s="171"/>
      <c r="AN570" s="24"/>
      <c r="AO570" s="24"/>
      <c r="AP570" s="24"/>
      <c r="AQ570" s="24"/>
      <c r="AR570" s="24"/>
      <c r="AS570" s="24"/>
      <c r="AT570" s="24"/>
      <c r="AU570" s="24"/>
    </row>
    <row r="571" spans="27:48">
      <c r="AA571" s="24"/>
      <c r="AB571" s="24"/>
      <c r="AC571" s="24"/>
      <c r="AD571" s="24"/>
      <c r="AE571" s="24"/>
      <c r="AG571" s="171"/>
      <c r="AN571" s="24"/>
      <c r="AO571" s="24"/>
      <c r="AP571" s="24"/>
      <c r="AQ571" s="24"/>
      <c r="AR571" s="24"/>
      <c r="AS571" s="24"/>
      <c r="AT571" s="24"/>
      <c r="AU571" s="24"/>
    </row>
    <row r="572" spans="27:48">
      <c r="AA572" s="24"/>
      <c r="AB572" s="24"/>
      <c r="AC572" s="24"/>
      <c r="AD572" s="24"/>
      <c r="AE572" s="24"/>
      <c r="AG572" s="171"/>
      <c r="AN572" s="24"/>
      <c r="AO572" s="24"/>
      <c r="AP572" s="24"/>
      <c r="AQ572" s="24"/>
      <c r="AR572" s="24"/>
      <c r="AS572" s="24"/>
      <c r="AT572" s="24"/>
      <c r="AU572" s="24"/>
    </row>
    <row r="573" spans="27:48">
      <c r="AA573" s="24"/>
      <c r="AB573" s="24"/>
      <c r="AC573" s="24"/>
      <c r="AD573" s="24"/>
      <c r="AE573" s="24"/>
      <c r="AG573" s="171"/>
      <c r="AN573" s="24"/>
      <c r="AO573" s="24"/>
      <c r="AP573" s="24"/>
      <c r="AQ573" s="24"/>
      <c r="AR573" s="24"/>
      <c r="AS573" s="24"/>
      <c r="AT573" s="24"/>
      <c r="AU573" s="24"/>
    </row>
    <row r="574" spans="27:48">
      <c r="AA574" s="24"/>
      <c r="AB574" s="24"/>
      <c r="AC574" s="24"/>
      <c r="AD574" s="24"/>
      <c r="AE574" s="24"/>
      <c r="AG574" s="171"/>
      <c r="AN574" s="24"/>
      <c r="AO574" s="24"/>
      <c r="AP574" s="24"/>
      <c r="AQ574" s="24"/>
      <c r="AR574" s="24"/>
      <c r="AS574" s="24"/>
      <c r="AT574" s="24"/>
      <c r="AU574" s="24"/>
    </row>
    <row r="575" spans="27:48">
      <c r="AA575" s="24"/>
      <c r="AB575" s="24"/>
      <c r="AC575" s="24"/>
      <c r="AD575" s="24"/>
      <c r="AE575" s="24"/>
      <c r="AG575" s="171"/>
      <c r="AN575" s="24"/>
      <c r="AO575" s="24"/>
      <c r="AP575" s="24"/>
      <c r="AQ575" s="24"/>
      <c r="AR575" s="24"/>
      <c r="AS575" s="24"/>
      <c r="AT575" s="24"/>
      <c r="AU575" s="24"/>
    </row>
    <row r="576" spans="27:48">
      <c r="AA576" s="24"/>
      <c r="AB576" s="24"/>
      <c r="AC576" s="24"/>
      <c r="AD576" s="24"/>
      <c r="AE576" s="24"/>
      <c r="AG576" s="171"/>
      <c r="AN576" s="24"/>
      <c r="AO576" s="24"/>
      <c r="AP576" s="24"/>
      <c r="AQ576" s="24"/>
      <c r="AR576" s="24"/>
      <c r="AS576" s="24"/>
      <c r="AT576" s="24"/>
      <c r="AU576" s="24"/>
    </row>
    <row r="577" spans="27:50">
      <c r="AA577" s="24"/>
      <c r="AB577" s="24"/>
      <c r="AC577" s="24"/>
      <c r="AD577" s="24"/>
      <c r="AE577" s="24"/>
      <c r="AG577" s="171"/>
      <c r="AN577" s="24"/>
      <c r="AO577" s="24"/>
      <c r="AP577" s="24"/>
      <c r="AQ577" s="24"/>
      <c r="AR577" s="24"/>
      <c r="AS577" s="24"/>
      <c r="AT577" s="24"/>
      <c r="AU577" s="24"/>
    </row>
    <row r="578" spans="27:50">
      <c r="AA578" s="24"/>
      <c r="AB578" s="24"/>
      <c r="AC578" s="24"/>
      <c r="AD578" s="24"/>
      <c r="AE578" s="24"/>
      <c r="AG578" s="171"/>
      <c r="AN578" s="24"/>
      <c r="AO578" s="24"/>
      <c r="AP578" s="24"/>
      <c r="AQ578" s="24"/>
      <c r="AR578" s="24"/>
      <c r="AS578" s="24"/>
      <c r="AT578" s="24"/>
      <c r="AU578" s="24"/>
    </row>
    <row r="579" spans="27:50">
      <c r="AA579" s="24"/>
      <c r="AB579" s="24"/>
      <c r="AC579" s="24"/>
      <c r="AD579" s="24"/>
      <c r="AE579" s="24"/>
      <c r="AG579" s="171"/>
      <c r="AN579" s="24"/>
      <c r="AO579" s="24"/>
      <c r="AP579" s="24"/>
      <c r="AQ579" s="24"/>
      <c r="AR579" s="24"/>
      <c r="AS579" s="24"/>
      <c r="AT579" s="24"/>
      <c r="AU579" s="24"/>
    </row>
    <row r="580" spans="27:50">
      <c r="AA580" s="24"/>
      <c r="AB580" s="24"/>
      <c r="AC580" s="24"/>
      <c r="AD580" s="24"/>
      <c r="AE580" s="24"/>
      <c r="AG580" s="171"/>
      <c r="AN580" s="24"/>
      <c r="AO580" s="24"/>
      <c r="AP580" s="24"/>
      <c r="AQ580" s="24"/>
      <c r="AR580" s="24"/>
      <c r="AS580" s="24"/>
      <c r="AT580" s="24"/>
      <c r="AU580" s="24"/>
      <c r="AV580" s="24"/>
    </row>
    <row r="581" spans="27:50">
      <c r="AA581" s="24"/>
      <c r="AB581" s="24"/>
      <c r="AC581" s="24"/>
      <c r="AD581" s="24"/>
      <c r="AE581" s="24"/>
      <c r="AG581" s="171"/>
      <c r="AN581" s="24"/>
      <c r="AO581" s="24"/>
      <c r="AP581" s="24"/>
      <c r="AQ581" s="24"/>
      <c r="AR581" s="24"/>
      <c r="AS581" s="24"/>
      <c r="AT581" s="24"/>
      <c r="AU581" s="24"/>
      <c r="AV581" s="24"/>
    </row>
    <row r="582" spans="27:50">
      <c r="AA582" s="24"/>
      <c r="AB582" s="24"/>
      <c r="AC582" s="24"/>
      <c r="AD582" s="24"/>
      <c r="AE582" s="24"/>
      <c r="AG582" s="171"/>
      <c r="AN582" s="24"/>
      <c r="AO582" s="24"/>
      <c r="AP582" s="24"/>
      <c r="AQ582" s="24"/>
      <c r="AR582" s="24"/>
      <c r="AS582" s="24"/>
      <c r="AT582" s="24"/>
      <c r="AU582" s="24"/>
      <c r="AV582" s="24"/>
      <c r="AX582" s="24"/>
    </row>
    <row r="583" spans="27:50">
      <c r="AA583" s="24"/>
      <c r="AB583" s="24"/>
      <c r="AC583" s="24"/>
      <c r="AD583" s="24"/>
      <c r="AE583" s="24"/>
      <c r="AG583" s="171"/>
      <c r="AN583" s="24"/>
      <c r="AO583" s="24"/>
      <c r="AP583" s="24"/>
      <c r="AQ583" s="24"/>
      <c r="AR583" s="24"/>
      <c r="AS583" s="24"/>
      <c r="AT583" s="24"/>
      <c r="AU583" s="24"/>
      <c r="AV583" s="24"/>
    </row>
    <row r="584" spans="27:50">
      <c r="AA584" s="24"/>
      <c r="AB584" s="24"/>
      <c r="AC584" s="24"/>
      <c r="AD584" s="24"/>
      <c r="AE584" s="24"/>
      <c r="AG584" s="171"/>
      <c r="AN584" s="24"/>
      <c r="AO584" s="24"/>
      <c r="AP584" s="24"/>
      <c r="AQ584" s="24"/>
      <c r="AR584" s="24"/>
      <c r="AS584" s="24"/>
      <c r="AT584" s="24"/>
      <c r="AU584" s="24"/>
    </row>
    <row r="585" spans="27:50">
      <c r="AA585" s="24"/>
      <c r="AB585" s="24"/>
      <c r="AC585" s="24"/>
      <c r="AD585" s="24"/>
      <c r="AE585" s="24"/>
      <c r="AG585" s="171"/>
      <c r="AN585" s="24"/>
      <c r="AO585" s="24"/>
      <c r="AP585" s="24"/>
      <c r="AQ585" s="24"/>
      <c r="AR585" s="24"/>
      <c r="AS585" s="24"/>
      <c r="AT585" s="24"/>
      <c r="AU585" s="24"/>
    </row>
    <row r="586" spans="27:50">
      <c r="AA586" s="24"/>
      <c r="AB586" s="24"/>
      <c r="AC586" s="24"/>
      <c r="AD586" s="24"/>
      <c r="AE586" s="24"/>
      <c r="AG586" s="171"/>
      <c r="AN586" s="24"/>
      <c r="AO586" s="24"/>
      <c r="AP586" s="24"/>
      <c r="AQ586" s="24"/>
      <c r="AR586" s="24"/>
      <c r="AS586" s="24"/>
      <c r="AT586" s="24"/>
      <c r="AU586" s="24"/>
    </row>
    <row r="587" spans="27:50">
      <c r="AA587" s="24"/>
      <c r="AB587" s="24"/>
      <c r="AC587" s="24"/>
      <c r="AD587" s="24"/>
      <c r="AE587" s="24"/>
      <c r="AG587" s="171"/>
      <c r="AN587" s="24"/>
      <c r="AO587" s="24"/>
      <c r="AP587" s="24"/>
      <c r="AQ587" s="24"/>
      <c r="AR587" s="24"/>
      <c r="AS587" s="24"/>
      <c r="AT587" s="24"/>
      <c r="AU587" s="24"/>
    </row>
    <row r="588" spans="27:50">
      <c r="AA588" s="24"/>
      <c r="AB588" s="24"/>
      <c r="AC588" s="24"/>
      <c r="AD588" s="24"/>
      <c r="AE588" s="24"/>
      <c r="AG588" s="171"/>
      <c r="AN588" s="24"/>
      <c r="AO588" s="24"/>
      <c r="AP588" s="24"/>
      <c r="AQ588" s="24"/>
      <c r="AR588" s="24"/>
      <c r="AS588" s="24"/>
      <c r="AT588" s="24"/>
      <c r="AU588" s="24"/>
    </row>
    <row r="589" spans="27:50">
      <c r="AA589" s="24"/>
      <c r="AB589" s="24"/>
      <c r="AC589" s="24"/>
      <c r="AD589" s="24"/>
      <c r="AE589" s="24"/>
      <c r="AG589" s="171"/>
      <c r="AN589" s="24"/>
      <c r="AO589" s="24"/>
      <c r="AP589" s="24"/>
      <c r="AQ589" s="24"/>
      <c r="AR589" s="24"/>
      <c r="AS589" s="24"/>
      <c r="AT589" s="24"/>
      <c r="AU589" s="24"/>
    </row>
    <row r="590" spans="27:50">
      <c r="AA590" s="24"/>
      <c r="AB590" s="24"/>
      <c r="AC590" s="24"/>
      <c r="AD590" s="24"/>
      <c r="AE590" s="24"/>
      <c r="AG590" s="171"/>
      <c r="AN590" s="24"/>
      <c r="AO590" s="24"/>
      <c r="AP590" s="24"/>
      <c r="AQ590" s="24"/>
      <c r="AR590" s="24"/>
      <c r="AS590" s="24"/>
      <c r="AT590" s="24"/>
      <c r="AU590" s="24"/>
    </row>
    <row r="591" spans="27:50">
      <c r="AA591" s="24"/>
      <c r="AB591" s="24"/>
      <c r="AC591" s="24"/>
      <c r="AD591" s="24"/>
      <c r="AE591" s="24"/>
      <c r="AG591" s="171"/>
      <c r="AN591" s="24"/>
      <c r="AO591" s="24"/>
      <c r="AP591" s="24"/>
      <c r="AQ591" s="24"/>
      <c r="AR591" s="24"/>
      <c r="AS591" s="24"/>
      <c r="AT591" s="24"/>
      <c r="AU591" s="24"/>
    </row>
    <row r="592" spans="27:50">
      <c r="AA592" s="24"/>
      <c r="AB592" s="24"/>
      <c r="AC592" s="24"/>
      <c r="AD592" s="24"/>
      <c r="AE592" s="24"/>
      <c r="AG592" s="171"/>
      <c r="AN592" s="24"/>
      <c r="AO592" s="24"/>
      <c r="AP592" s="24"/>
      <c r="AQ592" s="24"/>
      <c r="AR592" s="24"/>
      <c r="AS592" s="24"/>
      <c r="AT592" s="24"/>
      <c r="AU592" s="24"/>
    </row>
    <row r="593" spans="27:64">
      <c r="AA593" s="24"/>
      <c r="AB593" s="24"/>
      <c r="AC593" s="24"/>
      <c r="AD593" s="24"/>
      <c r="AE593" s="24"/>
      <c r="AG593" s="171"/>
      <c r="AN593" s="24"/>
      <c r="AO593" s="24"/>
      <c r="AP593" s="24"/>
      <c r="AQ593" s="24"/>
      <c r="AR593" s="24"/>
      <c r="AS593" s="24"/>
      <c r="AT593" s="24"/>
      <c r="AU593" s="24"/>
    </row>
    <row r="594" spans="27:64">
      <c r="AA594" s="24"/>
      <c r="AB594" s="24"/>
      <c r="AC594" s="24"/>
      <c r="AD594" s="24"/>
      <c r="AE594" s="24"/>
      <c r="AG594" s="171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</row>
    <row r="595" spans="27:64">
      <c r="AA595" s="24"/>
      <c r="AB595" s="24"/>
      <c r="AC595" s="24"/>
      <c r="AD595" s="24"/>
      <c r="AE595" s="24"/>
      <c r="AG595" s="171"/>
      <c r="AN595" s="24"/>
      <c r="AO595" s="24"/>
      <c r="AP595" s="24"/>
      <c r="AQ595" s="24"/>
      <c r="AR595" s="24"/>
      <c r="AS595" s="24"/>
      <c r="AT595" s="24"/>
      <c r="AU595" s="24"/>
    </row>
    <row r="596" spans="27:64">
      <c r="AA596" s="24"/>
      <c r="AB596" s="24"/>
      <c r="AC596" s="24"/>
      <c r="AD596" s="24"/>
      <c r="AE596" s="24"/>
      <c r="AG596" s="171"/>
      <c r="AN596" s="24"/>
      <c r="AO596" s="24"/>
      <c r="AP596" s="24"/>
      <c r="AQ596" s="24"/>
      <c r="AR596" s="24"/>
      <c r="AS596" s="24"/>
      <c r="AT596" s="24"/>
      <c r="AU596" s="24"/>
    </row>
    <row r="597" spans="27:64">
      <c r="AA597" s="24"/>
      <c r="AB597" s="24"/>
      <c r="AC597" s="24"/>
      <c r="AD597" s="24"/>
      <c r="AE597" s="24"/>
      <c r="AG597" s="171"/>
      <c r="AN597" s="24"/>
      <c r="AO597" s="24"/>
      <c r="AP597" s="24"/>
      <c r="AQ597" s="24"/>
      <c r="AR597" s="24"/>
      <c r="AS597" s="24"/>
      <c r="AT597" s="24"/>
      <c r="AU597" s="24"/>
    </row>
    <row r="598" spans="27:64">
      <c r="AA598" s="24"/>
      <c r="AB598" s="24"/>
      <c r="AC598" s="24"/>
      <c r="AD598" s="24"/>
      <c r="AE598" s="24"/>
      <c r="AG598" s="171"/>
      <c r="AN598" s="24"/>
      <c r="AO598" s="24"/>
      <c r="AP598" s="24"/>
      <c r="AQ598" s="24"/>
      <c r="AR598" s="24"/>
      <c r="AS598" s="24"/>
      <c r="AT598" s="24"/>
      <c r="AU598" s="24"/>
    </row>
    <row r="599" spans="27:64">
      <c r="AA599" s="24"/>
      <c r="AB599" s="24"/>
      <c r="AC599" s="24"/>
      <c r="AD599" s="24"/>
      <c r="AE599" s="24"/>
      <c r="AG599" s="171"/>
      <c r="AN599" s="24"/>
      <c r="AO599" s="24"/>
      <c r="AP599" s="24"/>
      <c r="AQ599" s="24"/>
      <c r="AR599" s="24"/>
      <c r="AS599" s="24"/>
      <c r="AT599" s="24"/>
      <c r="AU599" s="24"/>
    </row>
    <row r="600" spans="27:64">
      <c r="AA600" s="24"/>
      <c r="AB600" s="24"/>
      <c r="AC600" s="24"/>
      <c r="AD600" s="24"/>
      <c r="AE600" s="24"/>
      <c r="AG600" s="171"/>
      <c r="AN600" s="24"/>
      <c r="AO600" s="24"/>
      <c r="AP600" s="24"/>
      <c r="AQ600" s="24"/>
      <c r="AR600" s="24"/>
      <c r="AS600" s="24"/>
      <c r="AT600" s="24"/>
      <c r="AU600" s="24"/>
    </row>
    <row r="601" spans="27:64">
      <c r="AA601" s="24"/>
      <c r="AB601" s="24"/>
      <c r="AC601" s="24"/>
      <c r="AD601" s="24"/>
      <c r="AE601" s="24"/>
      <c r="AG601" s="171"/>
      <c r="AN601" s="24"/>
      <c r="AO601" s="24"/>
      <c r="AP601" s="24"/>
      <c r="AQ601" s="24"/>
      <c r="AR601" s="24"/>
      <c r="AS601" s="24"/>
      <c r="AT601" s="24"/>
      <c r="AU601" s="24"/>
    </row>
    <row r="602" spans="27:64">
      <c r="AA602" s="24"/>
      <c r="AB602" s="24"/>
      <c r="AC602" s="24"/>
      <c r="AD602" s="24"/>
      <c r="AE602" s="24"/>
      <c r="AG602" s="171"/>
      <c r="AN602" s="24"/>
      <c r="AO602" s="24"/>
      <c r="AP602" s="24"/>
      <c r="AQ602" s="24"/>
      <c r="AR602" s="24"/>
      <c r="AS602" s="24"/>
      <c r="AT602" s="24"/>
      <c r="AU602" s="24"/>
    </row>
    <row r="603" spans="27:64">
      <c r="AA603" s="24"/>
      <c r="AB603" s="24"/>
      <c r="AC603" s="24"/>
      <c r="AD603" s="24"/>
      <c r="AE603" s="24"/>
      <c r="AG603" s="171"/>
      <c r="AN603" s="24"/>
      <c r="AO603" s="24"/>
      <c r="AP603" s="24"/>
      <c r="AQ603" s="24"/>
      <c r="AR603" s="24"/>
      <c r="AS603" s="24"/>
      <c r="AT603" s="24"/>
      <c r="AU603" s="24"/>
      <c r="AV603" s="24"/>
    </row>
    <row r="604" spans="27:64">
      <c r="AA604" s="24"/>
      <c r="AB604" s="24"/>
      <c r="AC604" s="24"/>
      <c r="AD604" s="24"/>
      <c r="AE604" s="24"/>
      <c r="AG604" s="171"/>
      <c r="AN604" s="24"/>
      <c r="AO604" s="24"/>
      <c r="AP604" s="24"/>
      <c r="AQ604" s="24"/>
      <c r="AR604" s="24"/>
      <c r="AS604" s="24"/>
      <c r="AT604" s="24"/>
      <c r="AU604" s="24"/>
    </row>
    <row r="605" spans="27:64">
      <c r="AA605" s="24"/>
      <c r="AB605" s="24"/>
      <c r="AC605" s="24"/>
      <c r="AD605" s="24"/>
      <c r="AE605" s="24"/>
      <c r="AG605" s="171"/>
      <c r="AN605" s="24"/>
      <c r="AO605" s="24"/>
      <c r="AP605" s="24"/>
      <c r="AQ605" s="24"/>
      <c r="AR605" s="24"/>
      <c r="AS605" s="24"/>
      <c r="AT605" s="24"/>
      <c r="AU605" s="24"/>
    </row>
    <row r="606" spans="27:64">
      <c r="AA606" s="24"/>
      <c r="AB606" s="24"/>
      <c r="AC606" s="24"/>
      <c r="AD606" s="24"/>
      <c r="AE606" s="24"/>
      <c r="AG606" s="171"/>
      <c r="AN606" s="24"/>
      <c r="AO606" s="24"/>
      <c r="AP606" s="24"/>
      <c r="AQ606" s="24"/>
      <c r="AR606" s="24"/>
      <c r="AS606" s="24"/>
      <c r="AT606" s="24"/>
      <c r="AU606" s="24"/>
    </row>
    <row r="607" spans="27:64">
      <c r="AA607" s="24"/>
      <c r="AB607" s="24"/>
      <c r="AC607" s="24"/>
      <c r="AD607" s="24"/>
      <c r="AE607" s="24"/>
      <c r="AG607" s="171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</row>
    <row r="608" spans="27:64">
      <c r="AA608" s="24"/>
      <c r="AB608" s="24"/>
      <c r="AC608" s="24"/>
      <c r="AD608" s="24"/>
      <c r="AE608" s="24"/>
      <c r="AG608" s="171"/>
      <c r="AN608" s="24"/>
      <c r="AO608" s="24"/>
      <c r="AP608" s="24"/>
      <c r="AQ608" s="24"/>
      <c r="AR608" s="24"/>
      <c r="AS608" s="24"/>
      <c r="AT608" s="24"/>
      <c r="AU608" s="24"/>
    </row>
    <row r="609" spans="27:64">
      <c r="AA609" s="24"/>
      <c r="AB609" s="24"/>
      <c r="AC609" s="24"/>
      <c r="AD609" s="24"/>
      <c r="AE609" s="24"/>
      <c r="AG609" s="171"/>
      <c r="AN609" s="24"/>
      <c r="AO609" s="24"/>
      <c r="AP609" s="24"/>
      <c r="AQ609" s="24"/>
      <c r="AR609" s="24"/>
      <c r="AS609" s="24"/>
      <c r="AT609" s="24"/>
      <c r="AU609" s="24"/>
    </row>
    <row r="610" spans="27:64">
      <c r="AA610" s="24"/>
      <c r="AB610" s="24"/>
      <c r="AC610" s="24"/>
      <c r="AD610" s="24"/>
      <c r="AE610" s="24"/>
      <c r="AG610" s="171"/>
      <c r="AN610" s="24"/>
      <c r="AO610" s="24"/>
      <c r="AP610" s="24"/>
      <c r="AQ610" s="24"/>
      <c r="AR610" s="24"/>
      <c r="AS610" s="24"/>
      <c r="AT610" s="24"/>
      <c r="AU610" s="24"/>
    </row>
    <row r="611" spans="27:64">
      <c r="AA611" s="24"/>
      <c r="AB611" s="24"/>
      <c r="AC611" s="24"/>
      <c r="AD611" s="24"/>
      <c r="AE611" s="24"/>
      <c r="AG611" s="171"/>
      <c r="AN611" s="24"/>
      <c r="AO611" s="24"/>
      <c r="AP611" s="24"/>
      <c r="AQ611" s="24"/>
      <c r="AR611" s="24"/>
      <c r="AS611" s="24"/>
      <c r="AT611" s="24"/>
      <c r="AU611" s="24"/>
    </row>
    <row r="612" spans="27:64">
      <c r="AA612" s="24"/>
      <c r="AB612" s="24"/>
      <c r="AC612" s="24"/>
      <c r="AD612" s="24"/>
      <c r="AE612" s="24"/>
      <c r="AG612" s="171"/>
      <c r="AN612" s="24"/>
      <c r="AO612" s="24"/>
      <c r="AP612" s="24"/>
      <c r="AQ612" s="24"/>
      <c r="AR612" s="24"/>
      <c r="AS612" s="24"/>
      <c r="AT612" s="24"/>
      <c r="AU612" s="24"/>
    </row>
    <row r="613" spans="27:64">
      <c r="AA613" s="24"/>
      <c r="AB613" s="24"/>
      <c r="AC613" s="24"/>
      <c r="AD613" s="24"/>
      <c r="AE613" s="24"/>
      <c r="AG613" s="171"/>
      <c r="AN613" s="24"/>
      <c r="AO613" s="24"/>
      <c r="AP613" s="24"/>
      <c r="AQ613" s="24"/>
      <c r="AR613" s="24"/>
      <c r="AS613" s="24"/>
      <c r="AT613" s="24"/>
      <c r="AU613" s="24"/>
    </row>
    <row r="614" spans="27:64">
      <c r="AA614" s="24"/>
      <c r="AB614" s="24"/>
      <c r="AC614" s="24"/>
      <c r="AD614" s="24"/>
      <c r="AE614" s="24"/>
      <c r="AG614" s="171"/>
      <c r="AN614" s="24"/>
      <c r="AO614" s="24"/>
      <c r="AP614" s="24"/>
      <c r="AQ614" s="24"/>
      <c r="AR614" s="24"/>
      <c r="AS614" s="24"/>
      <c r="AT614" s="24"/>
      <c r="AU614" s="24"/>
    </row>
    <row r="615" spans="27:64">
      <c r="AA615" s="24"/>
      <c r="AB615" s="24"/>
      <c r="AC615" s="24"/>
      <c r="AD615" s="24"/>
      <c r="AE615" s="24"/>
      <c r="AG615" s="171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</row>
    <row r="616" spans="27:64">
      <c r="AA616" s="24"/>
      <c r="AB616" s="24"/>
      <c r="AC616" s="24"/>
      <c r="AD616" s="24"/>
      <c r="AE616" s="24"/>
      <c r="AG616" s="171"/>
      <c r="AN616" s="24"/>
      <c r="AO616" s="24"/>
      <c r="AP616" s="24"/>
      <c r="AQ616" s="24"/>
      <c r="AR616" s="24"/>
      <c r="AS616" s="24"/>
      <c r="AT616" s="24"/>
      <c r="AU616" s="24"/>
    </row>
    <row r="617" spans="27:64">
      <c r="AA617" s="24"/>
      <c r="AB617" s="24"/>
      <c r="AC617" s="24"/>
      <c r="AD617" s="24"/>
      <c r="AE617" s="24"/>
      <c r="AG617" s="171"/>
      <c r="AN617" s="24"/>
      <c r="AO617" s="24"/>
      <c r="AP617" s="24"/>
      <c r="AQ617" s="24"/>
      <c r="AR617" s="24"/>
      <c r="AS617" s="24"/>
      <c r="AT617" s="24"/>
      <c r="AU617" s="24"/>
    </row>
    <row r="618" spans="27:64">
      <c r="AA618" s="24"/>
      <c r="AB618" s="24"/>
      <c r="AC618" s="24"/>
      <c r="AD618" s="24"/>
      <c r="AE618" s="24"/>
      <c r="AG618" s="171"/>
      <c r="AN618" s="24"/>
      <c r="AO618" s="24"/>
      <c r="AP618" s="24"/>
      <c r="AQ618" s="24"/>
      <c r="AR618" s="24"/>
      <c r="AS618" s="24"/>
      <c r="AT618" s="24"/>
      <c r="AU618" s="24"/>
    </row>
    <row r="619" spans="27:64">
      <c r="AA619" s="24"/>
      <c r="AB619" s="24"/>
      <c r="AC619" s="24"/>
      <c r="AD619" s="24"/>
      <c r="AE619" s="24"/>
      <c r="AG619" s="171"/>
      <c r="AN619" s="24"/>
      <c r="AO619" s="24"/>
      <c r="AP619" s="24"/>
      <c r="AQ619" s="24"/>
      <c r="AR619" s="24"/>
      <c r="AS619" s="24"/>
      <c r="AT619" s="24"/>
      <c r="AU619" s="24"/>
    </row>
    <row r="620" spans="27:64">
      <c r="AA620" s="24"/>
      <c r="AB620" s="24"/>
      <c r="AC620" s="24"/>
      <c r="AD620" s="24"/>
      <c r="AE620" s="24"/>
      <c r="AG620" s="171"/>
      <c r="AN620" s="24"/>
      <c r="AO620" s="24"/>
      <c r="AP620" s="24"/>
      <c r="AQ620" s="24"/>
      <c r="AR620" s="24"/>
      <c r="AS620" s="24"/>
      <c r="AT620" s="24"/>
      <c r="AU620" s="24"/>
    </row>
    <row r="621" spans="27:64">
      <c r="AA621" s="24"/>
      <c r="AB621" s="24"/>
      <c r="AC621" s="24"/>
      <c r="AD621" s="24"/>
      <c r="AE621" s="24"/>
      <c r="AG621" s="171"/>
      <c r="AN621" s="24"/>
      <c r="AO621" s="24"/>
      <c r="AP621" s="24"/>
      <c r="AQ621" s="24"/>
      <c r="AR621" s="24"/>
      <c r="AS621" s="24"/>
      <c r="AT621" s="24"/>
      <c r="AU621" s="24"/>
    </row>
    <row r="622" spans="27:64">
      <c r="AA622" s="24"/>
      <c r="AB622" s="24"/>
      <c r="AC622" s="24"/>
      <c r="AD622" s="24"/>
      <c r="AE622" s="24"/>
      <c r="AG622" s="171"/>
      <c r="AN622" s="24"/>
      <c r="AO622" s="24"/>
      <c r="AP622" s="24"/>
      <c r="AQ622" s="24"/>
      <c r="AR622" s="24"/>
      <c r="AS622" s="24"/>
      <c r="AT622" s="24"/>
      <c r="AU622" s="24"/>
    </row>
    <row r="623" spans="27:64">
      <c r="AA623" s="24"/>
      <c r="AB623" s="24"/>
      <c r="AC623" s="24"/>
      <c r="AD623" s="24"/>
      <c r="AE623" s="24"/>
      <c r="AG623" s="171"/>
      <c r="AN623" s="24"/>
      <c r="AO623" s="24"/>
      <c r="AP623" s="24"/>
      <c r="AQ623" s="24"/>
      <c r="AR623" s="24"/>
      <c r="AS623" s="24"/>
      <c r="AT623" s="24"/>
      <c r="AU623" s="24"/>
    </row>
    <row r="624" spans="27:64">
      <c r="AA624" s="24"/>
      <c r="AB624" s="24"/>
      <c r="AC624" s="24"/>
      <c r="AD624" s="24"/>
      <c r="AE624" s="24"/>
      <c r="AG624" s="171"/>
      <c r="AN624" s="24"/>
      <c r="AO624" s="24"/>
      <c r="AP624" s="24"/>
      <c r="AQ624" s="24"/>
      <c r="AR624" s="24"/>
      <c r="AS624" s="24"/>
      <c r="AT624" s="24"/>
      <c r="AU624" s="24"/>
    </row>
    <row r="625" spans="27:48">
      <c r="AA625" s="24"/>
      <c r="AB625" s="24"/>
      <c r="AC625" s="24"/>
      <c r="AD625" s="24"/>
      <c r="AE625" s="24"/>
      <c r="AG625" s="171"/>
      <c r="AN625" s="24"/>
      <c r="AO625" s="24"/>
      <c r="AP625" s="24"/>
      <c r="AQ625" s="24"/>
      <c r="AR625" s="24"/>
      <c r="AS625" s="24"/>
      <c r="AT625" s="24"/>
      <c r="AU625" s="24"/>
    </row>
    <row r="626" spans="27:48">
      <c r="AA626" s="24"/>
      <c r="AB626" s="24"/>
      <c r="AC626" s="24"/>
      <c r="AD626" s="24"/>
      <c r="AE626" s="24"/>
      <c r="AG626" s="171"/>
      <c r="AN626" s="24"/>
      <c r="AO626" s="24"/>
      <c r="AP626" s="24"/>
      <c r="AQ626" s="24"/>
      <c r="AR626" s="24"/>
      <c r="AS626" s="24"/>
      <c r="AT626" s="24"/>
      <c r="AU626" s="24"/>
    </row>
    <row r="627" spans="27:48">
      <c r="AA627" s="24"/>
      <c r="AB627" s="24"/>
      <c r="AC627" s="24"/>
      <c r="AD627" s="24"/>
      <c r="AE627" s="24"/>
      <c r="AG627" s="171"/>
      <c r="AN627" s="24"/>
      <c r="AO627" s="24"/>
      <c r="AP627" s="24"/>
      <c r="AQ627" s="24"/>
      <c r="AR627" s="24"/>
      <c r="AS627" s="24"/>
      <c r="AT627" s="24"/>
      <c r="AU627" s="24"/>
    </row>
    <row r="628" spans="27:48">
      <c r="AA628" s="24"/>
      <c r="AB628" s="24"/>
      <c r="AC628" s="24"/>
      <c r="AD628" s="24"/>
      <c r="AE628" s="24"/>
      <c r="AG628" s="171"/>
      <c r="AN628" s="24"/>
      <c r="AO628" s="24"/>
      <c r="AP628" s="24"/>
      <c r="AQ628" s="24"/>
      <c r="AR628" s="24"/>
      <c r="AS628" s="24"/>
      <c r="AT628" s="24"/>
      <c r="AU628" s="24"/>
    </row>
    <row r="629" spans="27:48">
      <c r="AA629" s="24"/>
      <c r="AB629" s="24"/>
      <c r="AC629" s="24"/>
      <c r="AD629" s="24"/>
      <c r="AE629" s="24"/>
      <c r="AG629" s="171"/>
      <c r="AN629" s="24"/>
      <c r="AO629" s="24"/>
      <c r="AP629" s="24"/>
      <c r="AQ629" s="24"/>
      <c r="AR629" s="24"/>
      <c r="AS629" s="24"/>
      <c r="AT629" s="24"/>
      <c r="AU629" s="24"/>
      <c r="AV629" s="24"/>
    </row>
    <row r="630" spans="27:48">
      <c r="AA630" s="24"/>
      <c r="AB630" s="24"/>
      <c r="AC630" s="24"/>
      <c r="AD630" s="24"/>
      <c r="AE630" s="24"/>
      <c r="AG630" s="171"/>
      <c r="AN630" s="24"/>
      <c r="AO630" s="24"/>
      <c r="AP630" s="24"/>
      <c r="AQ630" s="24"/>
      <c r="AR630" s="24"/>
      <c r="AS630" s="24"/>
      <c r="AT630" s="24"/>
      <c r="AU630" s="24"/>
    </row>
    <row r="631" spans="27:48">
      <c r="AA631" s="24"/>
      <c r="AB631" s="24"/>
      <c r="AC631" s="24"/>
      <c r="AD631" s="24"/>
      <c r="AE631" s="24"/>
      <c r="AG631" s="171"/>
      <c r="AN631" s="24"/>
      <c r="AO631" s="24"/>
      <c r="AP631" s="24"/>
      <c r="AQ631" s="24"/>
      <c r="AR631" s="24"/>
      <c r="AS631" s="24"/>
      <c r="AT631" s="24"/>
      <c r="AU631" s="24"/>
    </row>
    <row r="632" spans="27:48">
      <c r="AA632" s="24"/>
      <c r="AB632" s="24"/>
      <c r="AC632" s="24"/>
      <c r="AD632" s="24"/>
      <c r="AE632" s="24"/>
      <c r="AG632" s="171"/>
      <c r="AN632" s="24"/>
      <c r="AO632" s="24"/>
      <c r="AP632" s="24"/>
      <c r="AQ632" s="24"/>
      <c r="AR632" s="24"/>
      <c r="AS632" s="24"/>
      <c r="AT632" s="24"/>
      <c r="AU632" s="24"/>
    </row>
    <row r="633" spans="27:48">
      <c r="AA633" s="24"/>
      <c r="AB633" s="24"/>
      <c r="AC633" s="24"/>
      <c r="AD633" s="24"/>
      <c r="AE633" s="24"/>
      <c r="AG633" s="171"/>
      <c r="AN633" s="24"/>
      <c r="AO633" s="24"/>
      <c r="AP633" s="24"/>
      <c r="AQ633" s="24"/>
      <c r="AR633" s="24"/>
      <c r="AS633" s="24"/>
      <c r="AT633" s="24"/>
      <c r="AU633" s="24"/>
    </row>
    <row r="634" spans="27:48">
      <c r="AA634" s="24"/>
      <c r="AB634" s="24"/>
      <c r="AC634" s="24"/>
      <c r="AD634" s="24"/>
      <c r="AE634" s="24"/>
      <c r="AG634" s="171"/>
      <c r="AN634" s="24"/>
      <c r="AO634" s="24"/>
      <c r="AP634" s="24"/>
      <c r="AQ634" s="24"/>
      <c r="AR634" s="24"/>
      <c r="AS634" s="24"/>
      <c r="AT634" s="24"/>
      <c r="AU634" s="24"/>
    </row>
    <row r="635" spans="27:48">
      <c r="AA635" s="24"/>
      <c r="AB635" s="24"/>
      <c r="AC635" s="24"/>
      <c r="AD635" s="24"/>
      <c r="AE635" s="24"/>
      <c r="AG635" s="171"/>
      <c r="AN635" s="24"/>
      <c r="AO635" s="24"/>
      <c r="AP635" s="24"/>
      <c r="AQ635" s="24"/>
      <c r="AR635" s="24"/>
      <c r="AS635" s="24"/>
      <c r="AT635" s="24"/>
      <c r="AU635" s="24"/>
    </row>
    <row r="636" spans="27:48">
      <c r="AA636" s="24"/>
      <c r="AB636" s="24"/>
      <c r="AC636" s="24"/>
      <c r="AD636" s="24"/>
      <c r="AE636" s="24"/>
      <c r="AG636" s="171"/>
      <c r="AN636" s="24"/>
      <c r="AO636" s="24"/>
      <c r="AP636" s="24"/>
      <c r="AQ636" s="24"/>
      <c r="AR636" s="24"/>
      <c r="AS636" s="24"/>
      <c r="AT636" s="24"/>
      <c r="AU636" s="24"/>
    </row>
    <row r="637" spans="27:48">
      <c r="AA637" s="24"/>
      <c r="AB637" s="24"/>
      <c r="AC637" s="24"/>
      <c r="AD637" s="24"/>
      <c r="AE637" s="24"/>
      <c r="AG637" s="171"/>
      <c r="AN637" s="24"/>
      <c r="AO637" s="24"/>
      <c r="AP637" s="24"/>
      <c r="AQ637" s="24"/>
      <c r="AR637" s="24"/>
      <c r="AS637" s="24"/>
      <c r="AT637" s="24"/>
      <c r="AU637" s="24"/>
    </row>
    <row r="638" spans="27:48">
      <c r="AA638" s="24"/>
      <c r="AB638" s="24"/>
      <c r="AC638" s="24"/>
      <c r="AD638" s="24"/>
      <c r="AE638" s="24"/>
      <c r="AG638" s="171"/>
      <c r="AN638" s="24"/>
      <c r="AO638" s="24"/>
      <c r="AP638" s="24"/>
      <c r="AQ638" s="24"/>
      <c r="AR638" s="24"/>
      <c r="AS638" s="24"/>
      <c r="AT638" s="24"/>
      <c r="AU638" s="24"/>
    </row>
    <row r="639" spans="27:48">
      <c r="AA639" s="24"/>
      <c r="AB639" s="24"/>
      <c r="AC639" s="24"/>
      <c r="AD639" s="24"/>
      <c r="AE639" s="24"/>
      <c r="AG639" s="171"/>
      <c r="AN639" s="24"/>
      <c r="AO639" s="24"/>
      <c r="AP639" s="24"/>
      <c r="AQ639" s="24"/>
      <c r="AR639" s="24"/>
      <c r="AS639" s="24"/>
      <c r="AT639" s="24"/>
      <c r="AU639" s="24"/>
    </row>
    <row r="640" spans="27:48">
      <c r="AA640" s="24"/>
      <c r="AB640" s="24"/>
      <c r="AC640" s="24"/>
      <c r="AD640" s="24"/>
      <c r="AE640" s="24"/>
      <c r="AG640" s="171"/>
      <c r="AN640" s="24"/>
      <c r="AO640" s="24"/>
      <c r="AP640" s="24"/>
      <c r="AQ640" s="24"/>
      <c r="AR640" s="24"/>
      <c r="AS640" s="24"/>
      <c r="AT640" s="24"/>
      <c r="AU640" s="24"/>
    </row>
    <row r="641" spans="27:64">
      <c r="AA641" s="24"/>
      <c r="AB641" s="24"/>
      <c r="AC641" s="24"/>
      <c r="AD641" s="24"/>
      <c r="AE641" s="24"/>
      <c r="AG641" s="171"/>
      <c r="AN641" s="24"/>
      <c r="AO641" s="24"/>
      <c r="AP641" s="24"/>
      <c r="AQ641" s="24"/>
      <c r="AR641" s="24"/>
      <c r="AS641" s="24"/>
      <c r="AT641" s="24"/>
      <c r="AU641" s="24"/>
    </row>
    <row r="642" spans="27:64">
      <c r="AA642" s="24"/>
      <c r="AB642" s="24"/>
      <c r="AC642" s="24"/>
      <c r="AD642" s="24"/>
      <c r="AE642" s="24"/>
      <c r="AG642" s="171"/>
      <c r="AN642" s="24"/>
      <c r="AO642" s="24"/>
      <c r="AP642" s="24"/>
      <c r="AQ642" s="24"/>
      <c r="AR642" s="24"/>
      <c r="AS642" s="24"/>
      <c r="AT642" s="24"/>
      <c r="AU642" s="24"/>
    </row>
    <row r="643" spans="27:64">
      <c r="AA643" s="24"/>
      <c r="AB643" s="24"/>
      <c r="AC643" s="24"/>
      <c r="AD643" s="24"/>
      <c r="AE643" s="24"/>
      <c r="AG643" s="171"/>
      <c r="AN643" s="24"/>
      <c r="AO643" s="24"/>
      <c r="AP643" s="24"/>
      <c r="AQ643" s="24"/>
      <c r="AR643" s="24"/>
      <c r="AS643" s="24"/>
      <c r="AT643" s="24"/>
      <c r="AU643" s="24"/>
    </row>
    <row r="644" spans="27:64">
      <c r="AA644" s="24"/>
      <c r="AB644" s="24"/>
      <c r="AC644" s="24"/>
      <c r="AD644" s="24"/>
      <c r="AE644" s="24"/>
      <c r="AG644" s="171"/>
      <c r="AN644" s="24"/>
      <c r="AO644" s="24"/>
      <c r="AP644" s="24"/>
      <c r="AQ644" s="24"/>
      <c r="AR644" s="24"/>
      <c r="AS644" s="24"/>
      <c r="AT644" s="24"/>
      <c r="AU644" s="24"/>
    </row>
    <row r="645" spans="27:64">
      <c r="AA645" s="24"/>
      <c r="AB645" s="24"/>
      <c r="AC645" s="24"/>
      <c r="AD645" s="24"/>
      <c r="AE645" s="24"/>
      <c r="AG645" s="171"/>
      <c r="AN645" s="24"/>
      <c r="AO645" s="24"/>
      <c r="AP645" s="24"/>
      <c r="AQ645" s="24"/>
      <c r="AR645" s="24"/>
      <c r="AS645" s="24"/>
      <c r="AT645" s="24"/>
      <c r="AU645" s="24"/>
    </row>
    <row r="646" spans="27:64">
      <c r="AA646" s="24"/>
      <c r="AB646" s="24"/>
      <c r="AC646" s="24"/>
      <c r="AD646" s="24"/>
      <c r="AE646" s="24"/>
      <c r="AG646" s="171"/>
      <c r="AN646" s="24"/>
      <c r="AO646" s="24"/>
      <c r="AP646" s="24"/>
      <c r="AQ646" s="24"/>
      <c r="AR646" s="24"/>
      <c r="AS646" s="24"/>
      <c r="AT646" s="24"/>
      <c r="AU646" s="24"/>
    </row>
    <row r="647" spans="27:64">
      <c r="AA647" s="24"/>
      <c r="AB647" s="24"/>
      <c r="AC647" s="24"/>
      <c r="AD647" s="24"/>
      <c r="AE647" s="24"/>
      <c r="AG647" s="171"/>
      <c r="AN647" s="24"/>
      <c r="AO647" s="24"/>
      <c r="AP647" s="24"/>
      <c r="AQ647" s="24"/>
      <c r="AR647" s="24"/>
      <c r="AS647" s="24"/>
      <c r="AT647" s="24"/>
      <c r="AU647" s="24"/>
    </row>
    <row r="648" spans="27:64">
      <c r="AA648" s="24"/>
      <c r="AB648" s="24"/>
      <c r="AC648" s="24"/>
      <c r="AD648" s="24"/>
      <c r="AE648" s="24"/>
      <c r="AG648" s="171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</row>
    <row r="649" spans="27:64">
      <c r="AA649" s="24"/>
      <c r="AB649" s="24"/>
      <c r="AC649" s="24"/>
      <c r="AD649" s="24"/>
      <c r="AE649" s="24"/>
      <c r="AG649" s="171"/>
      <c r="AN649" s="24"/>
      <c r="AO649" s="24"/>
      <c r="AP649" s="24"/>
      <c r="AQ649" s="24"/>
      <c r="AR649" s="24"/>
      <c r="AS649" s="24"/>
      <c r="AT649" s="24"/>
      <c r="AU649" s="24"/>
    </row>
    <row r="650" spans="27:64">
      <c r="AA650" s="24"/>
      <c r="AB650" s="24"/>
      <c r="AC650" s="24"/>
      <c r="AD650" s="24"/>
      <c r="AE650" s="24"/>
      <c r="AG650" s="171"/>
      <c r="AN650" s="24"/>
      <c r="AO650" s="24"/>
      <c r="AP650" s="24"/>
      <c r="AQ650" s="24"/>
      <c r="AR650" s="24"/>
      <c r="AS650" s="24"/>
      <c r="AT650" s="24"/>
      <c r="AU650" s="24"/>
    </row>
    <row r="651" spans="27:64">
      <c r="AA651" s="24"/>
      <c r="AB651" s="24"/>
      <c r="AC651" s="24"/>
      <c r="AD651" s="24"/>
      <c r="AE651" s="24"/>
      <c r="AG651" s="171"/>
      <c r="AN651" s="24"/>
      <c r="AO651" s="24"/>
      <c r="AP651" s="24"/>
      <c r="AQ651" s="24"/>
      <c r="AR651" s="24"/>
      <c r="AS651" s="24"/>
      <c r="AT651" s="24"/>
      <c r="AU651" s="24"/>
    </row>
    <row r="652" spans="27:64">
      <c r="AA652" s="24"/>
      <c r="AB652" s="24"/>
      <c r="AC652" s="24"/>
      <c r="AD652" s="24"/>
      <c r="AE652" s="24"/>
      <c r="AG652" s="171"/>
      <c r="AN652" s="24"/>
      <c r="AO652" s="24"/>
      <c r="AP652" s="24"/>
      <c r="AQ652" s="24"/>
      <c r="AR652" s="24"/>
      <c r="AS652" s="24"/>
      <c r="AT652" s="24"/>
      <c r="AU652" s="24"/>
    </row>
    <row r="653" spans="27:64">
      <c r="AA653" s="24"/>
      <c r="AB653" s="24"/>
      <c r="AC653" s="24"/>
      <c r="AD653" s="24"/>
      <c r="AE653" s="24"/>
      <c r="AG653" s="171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</row>
    <row r="654" spans="27:64">
      <c r="AA654" s="24"/>
      <c r="AB654" s="24"/>
      <c r="AC654" s="24"/>
      <c r="AD654" s="24"/>
      <c r="AE654" s="24"/>
      <c r="AG654" s="171"/>
      <c r="AN654" s="24"/>
      <c r="AO654" s="24"/>
      <c r="AP654" s="24"/>
      <c r="AQ654" s="24"/>
      <c r="AR654" s="24"/>
      <c r="AS654" s="24"/>
      <c r="AT654" s="24"/>
      <c r="AU654" s="24"/>
    </row>
    <row r="655" spans="27:64">
      <c r="AA655" s="24"/>
      <c r="AB655" s="24"/>
      <c r="AC655" s="24"/>
      <c r="AD655" s="24"/>
      <c r="AE655" s="24"/>
      <c r="AG655" s="171"/>
      <c r="AN655" s="24"/>
      <c r="AO655" s="24"/>
      <c r="AP655" s="24"/>
      <c r="AQ655" s="24"/>
      <c r="AR655" s="24"/>
      <c r="AS655" s="24"/>
      <c r="AT655" s="24"/>
      <c r="AU655" s="24"/>
    </row>
    <row r="656" spans="27:64">
      <c r="AA656" s="24"/>
      <c r="AB656" s="24"/>
      <c r="AC656" s="24"/>
      <c r="AD656" s="24"/>
      <c r="AE656" s="24"/>
      <c r="AG656" s="171"/>
      <c r="AN656" s="24"/>
      <c r="AO656" s="24"/>
      <c r="AP656" s="24"/>
      <c r="AQ656" s="24"/>
      <c r="AR656" s="24"/>
      <c r="AS656" s="24"/>
      <c r="AT656" s="24"/>
      <c r="AU656" s="24"/>
    </row>
    <row r="657" spans="27:50">
      <c r="AA657" s="24"/>
      <c r="AB657" s="24"/>
      <c r="AC657" s="24"/>
      <c r="AD657" s="24"/>
      <c r="AE657" s="24"/>
      <c r="AG657" s="171"/>
      <c r="AN657" s="24"/>
      <c r="AO657" s="24"/>
      <c r="AP657" s="24"/>
      <c r="AQ657" s="24"/>
      <c r="AR657" s="24"/>
      <c r="AS657" s="24"/>
      <c r="AT657" s="24"/>
      <c r="AU657" s="24"/>
    </row>
    <row r="658" spans="27:50">
      <c r="AA658" s="24"/>
      <c r="AB658" s="24"/>
      <c r="AC658" s="24"/>
      <c r="AD658" s="24"/>
      <c r="AE658" s="24"/>
      <c r="AG658" s="171"/>
      <c r="AN658" s="24"/>
      <c r="AO658" s="24"/>
      <c r="AP658" s="24"/>
      <c r="AQ658" s="24"/>
      <c r="AR658" s="24"/>
      <c r="AS658" s="24"/>
      <c r="AT658" s="24"/>
      <c r="AU658" s="24"/>
      <c r="AV658" s="24"/>
      <c r="AX658" s="24"/>
    </row>
    <row r="659" spans="27:50">
      <c r="AA659" s="24"/>
      <c r="AB659" s="24"/>
      <c r="AC659" s="24"/>
      <c r="AD659" s="24"/>
      <c r="AE659" s="24"/>
      <c r="AG659" s="171"/>
      <c r="AN659" s="24"/>
      <c r="AO659" s="24"/>
      <c r="AP659" s="24"/>
      <c r="AQ659" s="24"/>
      <c r="AR659" s="24"/>
      <c r="AS659" s="24"/>
      <c r="AT659" s="24"/>
      <c r="AU659" s="24"/>
    </row>
    <row r="660" spans="27:50">
      <c r="AA660" s="24"/>
      <c r="AB660" s="24"/>
      <c r="AC660" s="24"/>
      <c r="AD660" s="24"/>
      <c r="AE660" s="24"/>
      <c r="AG660" s="171"/>
      <c r="AN660" s="24"/>
      <c r="AO660" s="24"/>
      <c r="AP660" s="24"/>
      <c r="AQ660" s="24"/>
      <c r="AR660" s="24"/>
      <c r="AS660" s="24"/>
      <c r="AT660" s="24"/>
      <c r="AU660" s="24"/>
    </row>
    <row r="661" spans="27:50">
      <c r="AA661" s="24"/>
      <c r="AB661" s="24"/>
      <c r="AC661" s="24"/>
      <c r="AD661" s="24"/>
      <c r="AE661" s="24"/>
      <c r="AG661" s="171"/>
      <c r="AN661" s="24"/>
      <c r="AO661" s="24"/>
      <c r="AP661" s="24"/>
      <c r="AQ661" s="24"/>
      <c r="AR661" s="24"/>
      <c r="AS661" s="24"/>
      <c r="AT661" s="24"/>
      <c r="AU661" s="24"/>
    </row>
    <row r="662" spans="27:50">
      <c r="AA662" s="24"/>
      <c r="AB662" s="24"/>
      <c r="AC662" s="24"/>
      <c r="AD662" s="24"/>
      <c r="AE662" s="24"/>
      <c r="AG662" s="171"/>
      <c r="AN662" s="24"/>
      <c r="AO662" s="24"/>
      <c r="AP662" s="24"/>
      <c r="AQ662" s="24"/>
      <c r="AR662" s="24"/>
      <c r="AS662" s="24"/>
      <c r="AT662" s="24"/>
      <c r="AU662" s="24"/>
    </row>
    <row r="663" spans="27:50">
      <c r="AA663" s="24"/>
      <c r="AB663" s="24"/>
      <c r="AC663" s="24"/>
      <c r="AD663" s="24"/>
      <c r="AE663" s="24"/>
      <c r="AG663" s="171"/>
      <c r="AN663" s="24"/>
      <c r="AO663" s="24"/>
      <c r="AP663" s="24"/>
      <c r="AQ663" s="24"/>
      <c r="AR663" s="24"/>
      <c r="AS663" s="24"/>
      <c r="AT663" s="24"/>
      <c r="AU663" s="24"/>
    </row>
    <row r="664" spans="27:50">
      <c r="AA664" s="24"/>
      <c r="AB664" s="24"/>
      <c r="AC664" s="24"/>
      <c r="AD664" s="24"/>
      <c r="AE664" s="24"/>
      <c r="AG664" s="171"/>
      <c r="AN664" s="24"/>
      <c r="AO664" s="24"/>
      <c r="AP664" s="24"/>
      <c r="AQ664" s="24"/>
      <c r="AR664" s="24"/>
      <c r="AS664" s="24"/>
      <c r="AT664" s="24"/>
      <c r="AU664" s="24"/>
    </row>
    <row r="665" spans="27:50">
      <c r="AA665" s="24"/>
      <c r="AB665" s="24"/>
      <c r="AC665" s="24"/>
      <c r="AD665" s="24"/>
      <c r="AE665" s="24"/>
      <c r="AG665" s="171"/>
      <c r="AN665" s="24"/>
      <c r="AO665" s="24"/>
      <c r="AP665" s="24"/>
      <c r="AQ665" s="24"/>
      <c r="AR665" s="24"/>
      <c r="AS665" s="24"/>
      <c r="AT665" s="24"/>
      <c r="AU665" s="24"/>
    </row>
    <row r="666" spans="27:50">
      <c r="AA666" s="24"/>
      <c r="AB666" s="24"/>
      <c r="AC666" s="24"/>
      <c r="AD666" s="24"/>
      <c r="AE666" s="24"/>
      <c r="AG666" s="171"/>
      <c r="AN666" s="24"/>
      <c r="AO666" s="24"/>
      <c r="AP666" s="24"/>
      <c r="AQ666" s="24"/>
      <c r="AR666" s="24"/>
      <c r="AS666" s="24"/>
      <c r="AT666" s="24"/>
      <c r="AU666" s="24"/>
    </row>
    <row r="667" spans="27:50">
      <c r="AA667" s="24"/>
      <c r="AB667" s="24"/>
      <c r="AC667" s="24"/>
      <c r="AD667" s="24"/>
      <c r="AE667" s="24"/>
      <c r="AG667" s="171"/>
      <c r="AN667" s="24"/>
      <c r="AO667" s="24"/>
      <c r="AP667" s="24"/>
      <c r="AQ667" s="24"/>
      <c r="AR667" s="24"/>
      <c r="AS667" s="24"/>
      <c r="AT667" s="24"/>
      <c r="AU667" s="24"/>
    </row>
    <row r="668" spans="27:50">
      <c r="AA668" s="24"/>
      <c r="AB668" s="24"/>
      <c r="AC668" s="24"/>
      <c r="AD668" s="24"/>
      <c r="AE668" s="24"/>
      <c r="AG668" s="171"/>
      <c r="AN668" s="24"/>
      <c r="AO668" s="24"/>
      <c r="AP668" s="24"/>
      <c r="AQ668" s="24"/>
      <c r="AR668" s="24"/>
      <c r="AS668" s="24"/>
      <c r="AT668" s="24"/>
      <c r="AU668" s="24"/>
    </row>
    <row r="669" spans="27:50">
      <c r="AA669" s="24"/>
      <c r="AB669" s="24"/>
      <c r="AC669" s="24"/>
      <c r="AD669" s="24"/>
      <c r="AE669" s="24"/>
      <c r="AG669" s="171"/>
      <c r="AN669" s="24"/>
      <c r="AO669" s="24"/>
      <c r="AP669" s="24"/>
      <c r="AQ669" s="24"/>
      <c r="AR669" s="24"/>
      <c r="AS669" s="24"/>
      <c r="AT669" s="24"/>
      <c r="AU669" s="24"/>
    </row>
    <row r="670" spans="27:50">
      <c r="AA670" s="24"/>
      <c r="AB670" s="24"/>
      <c r="AC670" s="24"/>
      <c r="AD670" s="24"/>
      <c r="AE670" s="24"/>
      <c r="AG670" s="171"/>
      <c r="AN670" s="24"/>
      <c r="AO670" s="24"/>
      <c r="AP670" s="24"/>
      <c r="AQ670" s="24"/>
      <c r="AR670" s="24"/>
      <c r="AS670" s="24"/>
      <c r="AT670" s="24"/>
      <c r="AU670" s="24"/>
    </row>
    <row r="671" spans="27:50">
      <c r="AA671" s="24"/>
      <c r="AB671" s="24"/>
      <c r="AC671" s="24"/>
      <c r="AD671" s="24"/>
      <c r="AE671" s="24"/>
      <c r="AG671" s="171"/>
      <c r="AN671" s="24"/>
      <c r="AO671" s="24"/>
      <c r="AP671" s="24"/>
      <c r="AQ671" s="24"/>
      <c r="AR671" s="24"/>
      <c r="AS671" s="24"/>
      <c r="AT671" s="24"/>
      <c r="AU671" s="24"/>
    </row>
    <row r="672" spans="27:50">
      <c r="AA672" s="24"/>
      <c r="AB672" s="24"/>
      <c r="AC672" s="24"/>
      <c r="AD672" s="24"/>
      <c r="AE672" s="24"/>
      <c r="AG672" s="171"/>
      <c r="AN672" s="24"/>
      <c r="AO672" s="24"/>
      <c r="AP672" s="24"/>
      <c r="AQ672" s="24"/>
      <c r="AR672" s="24"/>
      <c r="AS672" s="24"/>
      <c r="AT672" s="24"/>
      <c r="AU672" s="24"/>
    </row>
    <row r="673" spans="27:64">
      <c r="AA673" s="24"/>
      <c r="AB673" s="24"/>
      <c r="AC673" s="24"/>
      <c r="AD673" s="24"/>
      <c r="AE673" s="24"/>
      <c r="AG673" s="171"/>
      <c r="AN673" s="24"/>
      <c r="AO673" s="24"/>
      <c r="AP673" s="24"/>
      <c r="AQ673" s="24"/>
      <c r="AR673" s="24"/>
      <c r="AS673" s="24"/>
      <c r="AT673" s="24"/>
      <c r="AU673" s="24"/>
    </row>
    <row r="674" spans="27:64">
      <c r="AA674" s="24"/>
      <c r="AB674" s="24"/>
      <c r="AC674" s="24"/>
      <c r="AD674" s="24"/>
      <c r="AE674" s="24"/>
      <c r="AG674" s="171"/>
      <c r="AN674" s="24"/>
      <c r="AO674" s="24"/>
      <c r="AP674" s="24"/>
      <c r="AQ674" s="24"/>
      <c r="AR674" s="24"/>
      <c r="AS674" s="24"/>
      <c r="AT674" s="24"/>
      <c r="AU674" s="24"/>
    </row>
    <row r="675" spans="27:64">
      <c r="AA675" s="24"/>
      <c r="AB675" s="24"/>
      <c r="AC675" s="24"/>
      <c r="AD675" s="24"/>
      <c r="AE675" s="24"/>
      <c r="AG675" s="171"/>
      <c r="AN675" s="24"/>
      <c r="AO675" s="24"/>
      <c r="AP675" s="24"/>
      <c r="AQ675" s="24"/>
      <c r="AR675" s="24"/>
      <c r="AS675" s="24"/>
      <c r="AT675" s="24"/>
      <c r="AU675" s="24"/>
    </row>
    <row r="676" spans="27:64">
      <c r="AA676" s="24"/>
      <c r="AB676" s="24"/>
      <c r="AC676" s="24"/>
      <c r="AD676" s="24"/>
      <c r="AE676" s="24"/>
      <c r="AG676" s="171"/>
      <c r="AN676" s="24"/>
      <c r="AO676" s="24"/>
      <c r="AP676" s="24"/>
      <c r="AQ676" s="24"/>
      <c r="AR676" s="24"/>
      <c r="AS676" s="24"/>
      <c r="AT676" s="24"/>
      <c r="AU676" s="24"/>
    </row>
    <row r="677" spans="27:64">
      <c r="AA677" s="24"/>
      <c r="AB677" s="24"/>
      <c r="AC677" s="24"/>
      <c r="AD677" s="24"/>
      <c r="AE677" s="24"/>
      <c r="AG677" s="171"/>
      <c r="AN677" s="24"/>
      <c r="AO677" s="24"/>
      <c r="AP677" s="24"/>
      <c r="AQ677" s="24"/>
      <c r="AR677" s="24"/>
      <c r="AS677" s="24"/>
      <c r="AT677" s="24"/>
      <c r="AU677" s="24"/>
    </row>
    <row r="678" spans="27:64">
      <c r="AA678" s="24"/>
      <c r="AB678" s="24"/>
      <c r="AC678" s="24"/>
      <c r="AD678" s="24"/>
      <c r="AE678" s="24"/>
      <c r="AG678" s="171"/>
      <c r="AN678" s="24"/>
      <c r="AO678" s="24"/>
      <c r="AP678" s="24"/>
      <c r="AQ678" s="24"/>
      <c r="AR678" s="24"/>
      <c r="AS678" s="24"/>
      <c r="AT678" s="24"/>
      <c r="AU678" s="24"/>
    </row>
    <row r="679" spans="27:64">
      <c r="AA679" s="24"/>
      <c r="AB679" s="24"/>
      <c r="AC679" s="24"/>
      <c r="AD679" s="24"/>
      <c r="AE679" s="24"/>
      <c r="AG679" s="171"/>
      <c r="AN679" s="24"/>
      <c r="AO679" s="24"/>
      <c r="AP679" s="24"/>
      <c r="AQ679" s="24"/>
      <c r="AR679" s="24"/>
      <c r="AS679" s="24"/>
      <c r="AT679" s="24"/>
      <c r="AU679" s="24"/>
    </row>
    <row r="680" spans="27:64">
      <c r="AA680" s="24"/>
      <c r="AB680" s="24"/>
      <c r="AC680" s="24"/>
      <c r="AD680" s="24"/>
      <c r="AE680" s="24"/>
      <c r="AG680" s="171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</row>
    <row r="681" spans="27:64">
      <c r="AA681" s="24"/>
      <c r="AB681" s="24"/>
      <c r="AC681" s="24"/>
      <c r="AD681" s="24"/>
      <c r="AE681" s="24"/>
      <c r="AG681" s="171"/>
      <c r="AN681" s="24"/>
      <c r="AO681" s="24"/>
      <c r="AP681" s="24"/>
      <c r="AQ681" s="24"/>
      <c r="AR681" s="24"/>
      <c r="AS681" s="24"/>
      <c r="AT681" s="24"/>
      <c r="AU681" s="24"/>
    </row>
    <row r="682" spans="27:64">
      <c r="AA682" s="24"/>
      <c r="AB682" s="24"/>
      <c r="AC682" s="24"/>
      <c r="AD682" s="24"/>
      <c r="AE682" s="24"/>
      <c r="AG682" s="171"/>
      <c r="AN682" s="24"/>
      <c r="AO682" s="24"/>
      <c r="AP682" s="24"/>
      <c r="AQ682" s="24"/>
      <c r="AR682" s="24"/>
      <c r="AS682" s="24"/>
      <c r="AT682" s="24"/>
      <c r="AU682" s="24"/>
    </row>
    <row r="683" spans="27:64">
      <c r="AA683" s="24"/>
      <c r="AB683" s="24"/>
      <c r="AC683" s="24"/>
      <c r="AD683" s="24"/>
      <c r="AE683" s="24"/>
      <c r="AG683" s="171"/>
      <c r="AN683" s="24"/>
      <c r="AO683" s="24"/>
      <c r="AP683" s="24"/>
      <c r="AQ683" s="24"/>
      <c r="AR683" s="24"/>
      <c r="AS683" s="24"/>
      <c r="AT683" s="24"/>
      <c r="AU683" s="24"/>
    </row>
    <row r="684" spans="27:64">
      <c r="AA684" s="24"/>
      <c r="AB684" s="24"/>
      <c r="AC684" s="24"/>
      <c r="AD684" s="24"/>
      <c r="AE684" s="24"/>
      <c r="AG684" s="171"/>
      <c r="AN684" s="24"/>
      <c r="AO684" s="24"/>
      <c r="AP684" s="24"/>
      <c r="AQ684" s="24"/>
      <c r="AR684" s="24"/>
      <c r="AS684" s="24"/>
      <c r="AT684" s="24"/>
      <c r="AU684" s="24"/>
    </row>
    <row r="685" spans="27:64">
      <c r="AA685" s="24"/>
      <c r="AB685" s="24"/>
      <c r="AC685" s="24"/>
      <c r="AD685" s="24"/>
      <c r="AE685" s="24"/>
      <c r="AG685" s="171"/>
      <c r="AN685" s="24"/>
      <c r="AO685" s="24"/>
      <c r="AP685" s="24"/>
      <c r="AQ685" s="24"/>
      <c r="AR685" s="24"/>
      <c r="AS685" s="24"/>
      <c r="AT685" s="24"/>
      <c r="AU685" s="24"/>
    </row>
    <row r="686" spans="27:64">
      <c r="AA686" s="24"/>
      <c r="AB686" s="24"/>
      <c r="AC686" s="24"/>
      <c r="AD686" s="24"/>
      <c r="AE686" s="24"/>
      <c r="AG686" s="171"/>
      <c r="AN686" s="24"/>
      <c r="AO686" s="24"/>
      <c r="AP686" s="24"/>
      <c r="AQ686" s="24"/>
      <c r="AR686" s="24"/>
      <c r="AS686" s="24"/>
      <c r="AT686" s="24"/>
      <c r="AU686" s="24"/>
    </row>
    <row r="687" spans="27:64">
      <c r="AA687" s="24"/>
      <c r="AB687" s="24"/>
      <c r="AC687" s="24"/>
      <c r="AD687" s="24"/>
      <c r="AE687" s="24"/>
      <c r="AG687" s="171"/>
      <c r="AN687" s="24"/>
      <c r="AO687" s="24"/>
      <c r="AP687" s="24"/>
      <c r="AQ687" s="24"/>
      <c r="AR687" s="24"/>
      <c r="AS687" s="24"/>
      <c r="AT687" s="24"/>
      <c r="AU687" s="24"/>
    </row>
    <row r="688" spans="27:64">
      <c r="AA688" s="24"/>
      <c r="AB688" s="24"/>
      <c r="AC688" s="24"/>
      <c r="AD688" s="24"/>
      <c r="AE688" s="24"/>
      <c r="AG688" s="171"/>
      <c r="AN688" s="24"/>
      <c r="AO688" s="24"/>
      <c r="AP688" s="24"/>
      <c r="AQ688" s="24"/>
      <c r="AR688" s="24"/>
      <c r="AS688" s="24"/>
      <c r="AT688" s="24"/>
      <c r="AU688" s="24"/>
    </row>
    <row r="689" spans="27:47">
      <c r="AA689" s="24"/>
      <c r="AB689" s="24"/>
      <c r="AC689" s="24"/>
      <c r="AD689" s="24"/>
      <c r="AE689" s="24"/>
      <c r="AG689" s="171"/>
      <c r="AN689" s="24"/>
      <c r="AO689" s="24"/>
      <c r="AP689" s="24"/>
      <c r="AQ689" s="24"/>
      <c r="AR689" s="24"/>
      <c r="AS689" s="24"/>
      <c r="AT689" s="24"/>
      <c r="AU689" s="24"/>
    </row>
    <row r="690" spans="27:47">
      <c r="AA690" s="24"/>
      <c r="AB690" s="24"/>
      <c r="AC690" s="24"/>
      <c r="AD690" s="24"/>
      <c r="AE690" s="24"/>
      <c r="AG690" s="171"/>
      <c r="AN690" s="24"/>
      <c r="AO690" s="24"/>
      <c r="AP690" s="24"/>
      <c r="AQ690" s="24"/>
      <c r="AR690" s="24"/>
      <c r="AS690" s="24"/>
      <c r="AT690" s="24"/>
      <c r="AU690" s="24"/>
    </row>
    <row r="691" spans="27:47">
      <c r="AA691" s="24"/>
      <c r="AB691" s="24"/>
      <c r="AC691" s="24"/>
      <c r="AD691" s="24"/>
      <c r="AE691" s="24"/>
      <c r="AG691" s="171"/>
      <c r="AN691" s="24"/>
      <c r="AO691" s="24"/>
      <c r="AP691" s="24"/>
      <c r="AQ691" s="24"/>
      <c r="AR691" s="24"/>
      <c r="AS691" s="24"/>
      <c r="AT691" s="24"/>
      <c r="AU691" s="24"/>
    </row>
    <row r="692" spans="27:47">
      <c r="AA692" s="24"/>
      <c r="AB692" s="24"/>
      <c r="AC692" s="24"/>
      <c r="AD692" s="24"/>
      <c r="AE692" s="24"/>
      <c r="AG692" s="171"/>
      <c r="AN692" s="24"/>
      <c r="AO692" s="24"/>
      <c r="AP692" s="24"/>
      <c r="AQ692" s="24"/>
      <c r="AR692" s="24"/>
      <c r="AS692" s="24"/>
      <c r="AT692" s="24"/>
      <c r="AU692" s="24"/>
    </row>
    <row r="693" spans="27:47">
      <c r="AA693" s="24"/>
      <c r="AB693" s="24"/>
      <c r="AC693" s="24"/>
      <c r="AD693" s="24"/>
      <c r="AE693" s="24"/>
      <c r="AG693" s="171"/>
      <c r="AN693" s="24"/>
      <c r="AO693" s="24"/>
      <c r="AP693" s="24"/>
      <c r="AQ693" s="24"/>
      <c r="AR693" s="24"/>
      <c r="AS693" s="24"/>
      <c r="AT693" s="24"/>
      <c r="AU693" s="24"/>
    </row>
    <row r="694" spans="27:47">
      <c r="AA694" s="24"/>
      <c r="AB694" s="24"/>
      <c r="AC694" s="24"/>
      <c r="AD694" s="24"/>
      <c r="AE694" s="24"/>
      <c r="AG694" s="171"/>
      <c r="AN694" s="24"/>
      <c r="AO694" s="24"/>
      <c r="AP694" s="24"/>
      <c r="AQ694" s="24"/>
      <c r="AR694" s="24"/>
      <c r="AS694" s="24"/>
      <c r="AT694" s="24"/>
      <c r="AU694" s="24"/>
    </row>
    <row r="695" spans="27:47">
      <c r="AA695" s="24"/>
      <c r="AB695" s="24"/>
      <c r="AC695" s="24"/>
      <c r="AD695" s="24"/>
      <c r="AE695" s="24"/>
      <c r="AG695" s="171"/>
      <c r="AN695" s="24"/>
      <c r="AO695" s="24"/>
      <c r="AP695" s="24"/>
      <c r="AQ695" s="24"/>
      <c r="AR695" s="24"/>
      <c r="AS695" s="24"/>
      <c r="AT695" s="24"/>
      <c r="AU695" s="24"/>
    </row>
    <row r="696" spans="27:47">
      <c r="AA696" s="24"/>
      <c r="AB696" s="24"/>
      <c r="AC696" s="24"/>
      <c r="AD696" s="24"/>
      <c r="AE696" s="24"/>
      <c r="AG696" s="171"/>
      <c r="AN696" s="24"/>
      <c r="AO696" s="24"/>
      <c r="AP696" s="24"/>
      <c r="AQ696" s="24"/>
      <c r="AR696" s="24"/>
      <c r="AS696" s="24"/>
      <c r="AT696" s="24"/>
      <c r="AU696" s="24"/>
    </row>
    <row r="697" spans="27:47">
      <c r="AA697" s="24"/>
      <c r="AB697" s="24"/>
      <c r="AC697" s="24"/>
      <c r="AD697" s="24"/>
      <c r="AE697" s="24"/>
      <c r="AG697" s="171"/>
      <c r="AN697" s="24"/>
      <c r="AO697" s="24"/>
      <c r="AP697" s="24"/>
      <c r="AQ697" s="24"/>
      <c r="AR697" s="24"/>
      <c r="AS697" s="24"/>
      <c r="AT697" s="24"/>
      <c r="AU697" s="24"/>
    </row>
    <row r="698" spans="27:47">
      <c r="AA698" s="24"/>
      <c r="AB698" s="24"/>
      <c r="AC698" s="24"/>
      <c r="AD698" s="24"/>
      <c r="AE698" s="24"/>
      <c r="AG698" s="171"/>
      <c r="AN698" s="24"/>
      <c r="AO698" s="24"/>
      <c r="AP698" s="24"/>
      <c r="AQ698" s="24"/>
      <c r="AR698" s="24"/>
      <c r="AS698" s="24"/>
      <c r="AT698" s="24"/>
      <c r="AU698" s="24"/>
    </row>
    <row r="699" spans="27:47">
      <c r="AA699" s="24"/>
      <c r="AB699" s="24"/>
      <c r="AC699" s="24"/>
      <c r="AD699" s="24"/>
      <c r="AE699" s="24"/>
      <c r="AG699" s="171"/>
      <c r="AN699" s="24"/>
      <c r="AO699" s="24"/>
      <c r="AP699" s="24"/>
      <c r="AQ699" s="24"/>
      <c r="AR699" s="24"/>
      <c r="AS699" s="24"/>
      <c r="AT699" s="24"/>
      <c r="AU699" s="24"/>
    </row>
    <row r="700" spans="27:47">
      <c r="AA700" s="24"/>
      <c r="AB700" s="24"/>
      <c r="AC700" s="24"/>
      <c r="AD700" s="24"/>
      <c r="AE700" s="24"/>
      <c r="AG700" s="171"/>
      <c r="AN700" s="24"/>
      <c r="AO700" s="24"/>
      <c r="AP700" s="24"/>
      <c r="AQ700" s="24"/>
      <c r="AR700" s="24"/>
      <c r="AS700" s="24"/>
      <c r="AT700" s="24"/>
      <c r="AU700" s="24"/>
    </row>
    <row r="701" spans="27:47">
      <c r="AA701" s="24"/>
      <c r="AB701" s="24"/>
      <c r="AC701" s="24"/>
      <c r="AD701" s="24"/>
      <c r="AE701" s="24"/>
      <c r="AG701" s="171"/>
      <c r="AN701" s="24"/>
      <c r="AO701" s="24"/>
      <c r="AP701" s="24"/>
      <c r="AQ701" s="24"/>
      <c r="AR701" s="24"/>
      <c r="AS701" s="24"/>
      <c r="AT701" s="24"/>
      <c r="AU701" s="24"/>
    </row>
    <row r="702" spans="27:47">
      <c r="AA702" s="24"/>
      <c r="AB702" s="24"/>
      <c r="AC702" s="24"/>
      <c r="AD702" s="24"/>
      <c r="AE702" s="24"/>
      <c r="AG702" s="171"/>
      <c r="AN702" s="24"/>
      <c r="AO702" s="24"/>
      <c r="AP702" s="24"/>
      <c r="AQ702" s="24"/>
      <c r="AR702" s="24"/>
      <c r="AS702" s="24"/>
      <c r="AT702" s="24"/>
      <c r="AU702" s="24"/>
    </row>
    <row r="703" spans="27:47">
      <c r="AA703" s="24"/>
      <c r="AB703" s="24"/>
      <c r="AC703" s="24"/>
      <c r="AD703" s="24"/>
      <c r="AE703" s="24"/>
      <c r="AG703" s="171"/>
      <c r="AN703" s="24"/>
      <c r="AO703" s="24"/>
      <c r="AP703" s="24"/>
      <c r="AQ703" s="24"/>
      <c r="AR703" s="24"/>
      <c r="AS703" s="24"/>
      <c r="AT703" s="24"/>
      <c r="AU703" s="24"/>
    </row>
    <row r="704" spans="27:47">
      <c r="AA704" s="24"/>
      <c r="AB704" s="24"/>
      <c r="AC704" s="24"/>
      <c r="AD704" s="24"/>
      <c r="AE704" s="24"/>
      <c r="AG704" s="171"/>
      <c r="AN704" s="24"/>
      <c r="AO704" s="24"/>
      <c r="AP704" s="24"/>
      <c r="AQ704" s="24"/>
      <c r="AR704" s="24"/>
      <c r="AS704" s="24"/>
      <c r="AT704" s="24"/>
      <c r="AU704" s="24"/>
    </row>
    <row r="705" spans="27:64">
      <c r="AA705" s="24"/>
      <c r="AB705" s="24"/>
      <c r="AC705" s="24"/>
      <c r="AD705" s="24"/>
      <c r="AE705" s="24"/>
      <c r="AG705" s="171"/>
      <c r="AN705" s="24"/>
      <c r="AO705" s="24"/>
      <c r="AP705" s="24"/>
      <c r="AQ705" s="24"/>
      <c r="AR705" s="24"/>
      <c r="AS705" s="24"/>
      <c r="AT705" s="24"/>
      <c r="AU705" s="24"/>
    </row>
    <row r="706" spans="27:64">
      <c r="AA706" s="24"/>
      <c r="AB706" s="24"/>
      <c r="AC706" s="24"/>
      <c r="AD706" s="24"/>
      <c r="AE706" s="24"/>
      <c r="AG706" s="171"/>
      <c r="AN706" s="24"/>
      <c r="AO706" s="24"/>
      <c r="AP706" s="24"/>
      <c r="AQ706" s="24"/>
      <c r="AR706" s="24"/>
      <c r="AS706" s="24"/>
      <c r="AT706" s="24"/>
      <c r="AU706" s="24"/>
    </row>
    <row r="707" spans="27:64">
      <c r="AA707" s="24"/>
      <c r="AB707" s="24"/>
      <c r="AC707" s="24"/>
      <c r="AD707" s="24"/>
      <c r="AE707" s="24"/>
      <c r="AG707" s="171"/>
      <c r="AN707" s="24"/>
      <c r="AO707" s="24"/>
      <c r="AP707" s="24"/>
      <c r="AQ707" s="24"/>
      <c r="AR707" s="24"/>
      <c r="AS707" s="24"/>
      <c r="AT707" s="24"/>
      <c r="AU707" s="24"/>
    </row>
    <row r="708" spans="27:64">
      <c r="AA708" s="24"/>
      <c r="AB708" s="24"/>
      <c r="AC708" s="24"/>
      <c r="AD708" s="24"/>
      <c r="AE708" s="24"/>
      <c r="AG708" s="171"/>
      <c r="AN708" s="24"/>
      <c r="AO708" s="24"/>
      <c r="AP708" s="24"/>
      <c r="AQ708" s="24"/>
      <c r="AR708" s="24"/>
      <c r="AS708" s="24"/>
      <c r="AT708" s="24"/>
      <c r="AU708" s="24"/>
    </row>
    <row r="709" spans="27:64">
      <c r="AA709" s="24"/>
      <c r="AB709" s="24"/>
      <c r="AC709" s="24"/>
      <c r="AD709" s="24"/>
      <c r="AE709" s="24"/>
      <c r="AG709" s="171"/>
      <c r="AN709" s="24"/>
      <c r="AO709" s="24"/>
      <c r="AP709" s="24"/>
      <c r="AQ709" s="24"/>
      <c r="AR709" s="24"/>
      <c r="AS709" s="24"/>
      <c r="AT709" s="24"/>
      <c r="AU709" s="24"/>
    </row>
    <row r="710" spans="27:64">
      <c r="AA710" s="24"/>
      <c r="AB710" s="24"/>
      <c r="AC710" s="24"/>
      <c r="AD710" s="24"/>
      <c r="AE710" s="24"/>
      <c r="AG710" s="171"/>
      <c r="AN710" s="24"/>
      <c r="AO710" s="24"/>
      <c r="AP710" s="24"/>
      <c r="AQ710" s="24"/>
      <c r="AR710" s="24"/>
      <c r="AS710" s="24"/>
      <c r="AT710" s="24"/>
      <c r="AU710" s="24"/>
    </row>
    <row r="711" spans="27:64">
      <c r="AA711" s="24"/>
      <c r="AB711" s="24"/>
      <c r="AC711" s="24"/>
      <c r="AD711" s="24"/>
      <c r="AE711" s="24"/>
      <c r="AG711" s="171"/>
      <c r="AN711" s="24"/>
      <c r="AO711" s="24"/>
      <c r="AP711" s="24"/>
      <c r="AQ711" s="24"/>
      <c r="AR711" s="24"/>
      <c r="AS711" s="24"/>
      <c r="AT711" s="24"/>
      <c r="AU711" s="24"/>
    </row>
    <row r="712" spans="27:64">
      <c r="AA712" s="24"/>
      <c r="AB712" s="24"/>
      <c r="AC712" s="24"/>
      <c r="AD712" s="24"/>
      <c r="AE712" s="24"/>
      <c r="AG712" s="171"/>
      <c r="AN712" s="24"/>
      <c r="AO712" s="24"/>
      <c r="AP712" s="24"/>
      <c r="AQ712" s="24"/>
      <c r="AR712" s="24"/>
      <c r="AS712" s="24"/>
      <c r="AT712" s="24"/>
      <c r="AU712" s="24"/>
    </row>
    <row r="713" spans="27:64">
      <c r="AA713" s="24"/>
      <c r="AB713" s="24"/>
      <c r="AC713" s="24"/>
      <c r="AD713" s="24"/>
      <c r="AE713" s="24"/>
      <c r="AG713" s="171"/>
      <c r="AN713" s="24"/>
      <c r="AO713" s="24"/>
      <c r="AP713" s="24"/>
      <c r="AQ713" s="24"/>
      <c r="AR713" s="24"/>
      <c r="AS713" s="24"/>
      <c r="AT713" s="24"/>
      <c r="AU713" s="24"/>
    </row>
    <row r="714" spans="27:64">
      <c r="AA714" s="24"/>
      <c r="AB714" s="24"/>
      <c r="AC714" s="24"/>
      <c r="AD714" s="24"/>
      <c r="AE714" s="24"/>
      <c r="AG714" s="171"/>
      <c r="AN714" s="24"/>
      <c r="AO714" s="24"/>
      <c r="AP714" s="24"/>
      <c r="AQ714" s="24"/>
      <c r="AR714" s="24"/>
      <c r="AS714" s="24"/>
      <c r="AT714" s="24"/>
      <c r="AU714" s="24"/>
    </row>
    <row r="715" spans="27:64">
      <c r="AA715" s="24"/>
      <c r="AB715" s="24"/>
      <c r="AC715" s="24"/>
      <c r="AD715" s="24"/>
      <c r="AE715" s="24"/>
      <c r="AG715" s="171"/>
      <c r="AN715" s="24"/>
      <c r="AO715" s="24"/>
      <c r="AP715" s="24"/>
      <c r="AQ715" s="24"/>
      <c r="AR715" s="24"/>
      <c r="AS715" s="24"/>
      <c r="AT715" s="24"/>
      <c r="AU715" s="24"/>
    </row>
    <row r="716" spans="27:64">
      <c r="AA716" s="24"/>
      <c r="AB716" s="24"/>
      <c r="AC716" s="24"/>
      <c r="AD716" s="24"/>
      <c r="AE716" s="24"/>
      <c r="AG716" s="171"/>
      <c r="AN716" s="24"/>
      <c r="AO716" s="24"/>
      <c r="AP716" s="24"/>
      <c r="AQ716" s="24"/>
      <c r="AR716" s="24"/>
      <c r="AS716" s="24"/>
      <c r="AT716" s="24"/>
      <c r="AU716" s="24"/>
      <c r="AV716" s="24"/>
    </row>
    <row r="717" spans="27:64">
      <c r="AA717" s="24"/>
      <c r="AB717" s="24"/>
      <c r="AC717" s="24"/>
      <c r="AD717" s="24"/>
      <c r="AE717" s="24"/>
      <c r="AG717" s="171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</row>
    <row r="718" spans="27:64">
      <c r="AA718" s="24"/>
      <c r="AB718" s="24"/>
      <c r="AC718" s="24"/>
      <c r="AD718" s="24"/>
      <c r="AE718" s="24"/>
      <c r="AG718" s="171"/>
      <c r="AN718" s="24"/>
      <c r="AO718" s="24"/>
      <c r="AP718" s="24"/>
      <c r="AQ718" s="24"/>
      <c r="AR718" s="24"/>
      <c r="AS718" s="24"/>
      <c r="AT718" s="24"/>
      <c r="AU718" s="24"/>
    </row>
    <row r="719" spans="27:64">
      <c r="AA719" s="24"/>
      <c r="AB719" s="24"/>
      <c r="AC719" s="24"/>
      <c r="AD719" s="24"/>
      <c r="AE719" s="24"/>
      <c r="AG719" s="171"/>
      <c r="AN719" s="24"/>
      <c r="AO719" s="24"/>
      <c r="AP719" s="24"/>
      <c r="AQ719" s="24"/>
      <c r="AR719" s="24"/>
      <c r="AS719" s="24"/>
      <c r="AT719" s="24"/>
      <c r="AU719" s="24"/>
    </row>
    <row r="720" spans="27:64">
      <c r="AA720" s="24"/>
      <c r="AB720" s="24"/>
      <c r="AC720" s="24"/>
      <c r="AD720" s="24"/>
      <c r="AE720" s="24"/>
      <c r="AG720" s="171"/>
      <c r="AN720" s="24"/>
      <c r="AO720" s="24"/>
      <c r="AP720" s="24"/>
      <c r="AQ720" s="24"/>
      <c r="AR720" s="24"/>
      <c r="AS720" s="24"/>
      <c r="AT720" s="24"/>
      <c r="AU720" s="24"/>
    </row>
    <row r="721" spans="27:47">
      <c r="AA721" s="24"/>
      <c r="AB721" s="24"/>
      <c r="AC721" s="24"/>
      <c r="AD721" s="24"/>
      <c r="AE721" s="24"/>
      <c r="AG721" s="171"/>
      <c r="AN721" s="24"/>
      <c r="AO721" s="24"/>
      <c r="AP721" s="24"/>
      <c r="AQ721" s="24"/>
      <c r="AR721" s="24"/>
      <c r="AS721" s="24"/>
      <c r="AT721" s="24"/>
      <c r="AU721" s="24"/>
    </row>
    <row r="722" spans="27:47">
      <c r="AA722" s="24"/>
      <c r="AB722" s="24"/>
      <c r="AC722" s="24"/>
      <c r="AD722" s="24"/>
      <c r="AE722" s="24"/>
      <c r="AG722" s="171"/>
      <c r="AN722" s="24"/>
      <c r="AO722" s="24"/>
      <c r="AP722" s="24"/>
      <c r="AQ722" s="24"/>
      <c r="AR722" s="24"/>
      <c r="AS722" s="24"/>
      <c r="AT722" s="24"/>
      <c r="AU722" s="24"/>
    </row>
    <row r="723" spans="27:47">
      <c r="AA723" s="24"/>
      <c r="AB723" s="24"/>
      <c r="AC723" s="24"/>
      <c r="AD723" s="24"/>
      <c r="AE723" s="24"/>
      <c r="AG723" s="171"/>
      <c r="AN723" s="24"/>
      <c r="AO723" s="24"/>
      <c r="AP723" s="24"/>
      <c r="AQ723" s="24"/>
      <c r="AR723" s="24"/>
      <c r="AS723" s="24"/>
      <c r="AT723" s="24"/>
      <c r="AU723" s="24"/>
    </row>
    <row r="724" spans="27:47">
      <c r="AA724" s="24"/>
      <c r="AB724" s="24"/>
      <c r="AC724" s="24"/>
      <c r="AD724" s="24"/>
      <c r="AE724" s="24"/>
      <c r="AG724" s="171"/>
      <c r="AN724" s="24"/>
      <c r="AO724" s="24"/>
      <c r="AP724" s="24"/>
      <c r="AQ724" s="24"/>
      <c r="AR724" s="24"/>
      <c r="AS724" s="24"/>
      <c r="AT724" s="24"/>
      <c r="AU724" s="24"/>
    </row>
    <row r="725" spans="27:47">
      <c r="AA725" s="24"/>
      <c r="AB725" s="24"/>
      <c r="AC725" s="24"/>
      <c r="AD725" s="24"/>
      <c r="AE725" s="24"/>
      <c r="AG725" s="171"/>
      <c r="AN725" s="24"/>
      <c r="AO725" s="24"/>
      <c r="AP725" s="24"/>
      <c r="AQ725" s="24"/>
      <c r="AR725" s="24"/>
      <c r="AS725" s="24"/>
      <c r="AT725" s="24"/>
      <c r="AU725" s="24"/>
    </row>
    <row r="726" spans="27:47">
      <c r="AA726" s="24"/>
      <c r="AB726" s="24"/>
      <c r="AC726" s="24"/>
      <c r="AD726" s="24"/>
      <c r="AE726" s="24"/>
      <c r="AG726" s="171"/>
      <c r="AN726" s="24"/>
      <c r="AO726" s="24"/>
      <c r="AP726" s="24"/>
      <c r="AQ726" s="24"/>
      <c r="AR726" s="24"/>
      <c r="AS726" s="24"/>
      <c r="AT726" s="24"/>
      <c r="AU726" s="24"/>
    </row>
    <row r="727" spans="27:47">
      <c r="AA727" s="24"/>
      <c r="AB727" s="24"/>
      <c r="AC727" s="24"/>
      <c r="AD727" s="24"/>
      <c r="AE727" s="24"/>
      <c r="AG727" s="171"/>
      <c r="AN727" s="24"/>
      <c r="AO727" s="24"/>
      <c r="AP727" s="24"/>
      <c r="AQ727" s="24"/>
      <c r="AR727" s="24"/>
      <c r="AS727" s="24"/>
      <c r="AT727" s="24"/>
      <c r="AU727" s="24"/>
    </row>
    <row r="728" spans="27:47">
      <c r="AA728" s="24"/>
      <c r="AB728" s="24"/>
      <c r="AC728" s="24"/>
      <c r="AD728" s="24"/>
      <c r="AE728" s="24"/>
      <c r="AG728" s="171"/>
      <c r="AN728" s="24"/>
      <c r="AO728" s="24"/>
      <c r="AP728" s="24"/>
      <c r="AQ728" s="24"/>
      <c r="AR728" s="24"/>
      <c r="AS728" s="24"/>
      <c r="AT728" s="24"/>
      <c r="AU728" s="24"/>
    </row>
    <row r="729" spans="27:47">
      <c r="AA729" s="24"/>
      <c r="AB729" s="24"/>
      <c r="AC729" s="24"/>
      <c r="AD729" s="24"/>
      <c r="AE729" s="24"/>
      <c r="AG729" s="171"/>
      <c r="AN729" s="24"/>
      <c r="AO729" s="24"/>
      <c r="AP729" s="24"/>
      <c r="AQ729" s="24"/>
      <c r="AR729" s="24"/>
      <c r="AS729" s="24"/>
      <c r="AT729" s="24"/>
      <c r="AU729" s="24"/>
    </row>
    <row r="730" spans="27:47">
      <c r="AA730" s="24"/>
      <c r="AB730" s="24"/>
      <c r="AC730" s="24"/>
      <c r="AD730" s="24"/>
      <c r="AE730" s="24"/>
      <c r="AG730" s="171"/>
      <c r="AN730" s="24"/>
      <c r="AO730" s="24"/>
      <c r="AP730" s="24"/>
      <c r="AQ730" s="24"/>
      <c r="AR730" s="24"/>
      <c r="AS730" s="24"/>
      <c r="AT730" s="24"/>
      <c r="AU730" s="24"/>
    </row>
    <row r="731" spans="27:47">
      <c r="AA731" s="24"/>
      <c r="AB731" s="24"/>
      <c r="AC731" s="24"/>
      <c r="AD731" s="24"/>
      <c r="AE731" s="24"/>
      <c r="AG731" s="171"/>
      <c r="AN731" s="24"/>
      <c r="AO731" s="24"/>
      <c r="AP731" s="24"/>
      <c r="AQ731" s="24"/>
      <c r="AR731" s="24"/>
      <c r="AS731" s="24"/>
      <c r="AT731" s="24"/>
      <c r="AU731" s="24"/>
    </row>
    <row r="732" spans="27:47">
      <c r="AA732" s="24"/>
      <c r="AB732" s="24"/>
      <c r="AC732" s="24"/>
      <c r="AD732" s="24"/>
      <c r="AE732" s="24"/>
      <c r="AG732" s="171"/>
      <c r="AN732" s="24"/>
      <c r="AO732" s="24"/>
      <c r="AP732" s="24"/>
      <c r="AQ732" s="24"/>
      <c r="AR732" s="24"/>
      <c r="AS732" s="24"/>
      <c r="AT732" s="24"/>
      <c r="AU732" s="24"/>
    </row>
    <row r="733" spans="27:47">
      <c r="AA733" s="24"/>
      <c r="AB733" s="24"/>
      <c r="AC733" s="24"/>
      <c r="AD733" s="24"/>
      <c r="AE733" s="24"/>
      <c r="AG733" s="171"/>
      <c r="AN733" s="24"/>
      <c r="AO733" s="24"/>
      <c r="AP733" s="24"/>
      <c r="AQ733" s="24"/>
      <c r="AR733" s="24"/>
      <c r="AS733" s="24"/>
      <c r="AT733" s="24"/>
      <c r="AU733" s="24"/>
    </row>
    <row r="734" spans="27:47">
      <c r="AA734" s="24"/>
      <c r="AB734" s="24"/>
      <c r="AC734" s="24"/>
      <c r="AD734" s="24"/>
      <c r="AE734" s="24"/>
      <c r="AG734" s="171"/>
      <c r="AN734" s="24"/>
      <c r="AO734" s="24"/>
      <c r="AP734" s="24"/>
      <c r="AQ734" s="24"/>
      <c r="AR734" s="24"/>
      <c r="AS734" s="24"/>
      <c r="AT734" s="24"/>
      <c r="AU734" s="24"/>
    </row>
    <row r="735" spans="27:47">
      <c r="AA735" s="24"/>
      <c r="AB735" s="24"/>
      <c r="AC735" s="24"/>
      <c r="AD735" s="24"/>
      <c r="AE735" s="24"/>
      <c r="AG735" s="171"/>
      <c r="AN735" s="24"/>
      <c r="AO735" s="24"/>
      <c r="AP735" s="24"/>
      <c r="AQ735" s="24"/>
      <c r="AR735" s="24"/>
      <c r="AS735" s="24"/>
      <c r="AT735" s="24"/>
      <c r="AU735" s="24"/>
    </row>
    <row r="736" spans="27:47">
      <c r="AA736" s="24"/>
      <c r="AB736" s="24"/>
      <c r="AC736" s="24"/>
      <c r="AD736" s="24"/>
      <c r="AE736" s="24"/>
      <c r="AG736" s="171"/>
      <c r="AN736" s="24"/>
      <c r="AO736" s="24"/>
      <c r="AP736" s="24"/>
      <c r="AQ736" s="24"/>
      <c r="AR736" s="24"/>
      <c r="AS736" s="24"/>
      <c r="AT736" s="24"/>
      <c r="AU736" s="24"/>
    </row>
    <row r="737" spans="27:64">
      <c r="AA737" s="24"/>
      <c r="AB737" s="24"/>
      <c r="AC737" s="24"/>
      <c r="AD737" s="24"/>
      <c r="AE737" s="24"/>
      <c r="AG737" s="171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</row>
    <row r="738" spans="27:64">
      <c r="AA738" s="24"/>
      <c r="AB738" s="24"/>
      <c r="AC738" s="24"/>
      <c r="AD738" s="24"/>
      <c r="AE738" s="24"/>
      <c r="AG738" s="171"/>
      <c r="AN738" s="24"/>
      <c r="AO738" s="24"/>
      <c r="AP738" s="24"/>
      <c r="AQ738" s="24"/>
      <c r="AR738" s="24"/>
      <c r="AS738" s="24"/>
      <c r="AT738" s="24"/>
      <c r="AU738" s="24"/>
    </row>
    <row r="739" spans="27:64">
      <c r="AA739" s="24"/>
      <c r="AB739" s="24"/>
      <c r="AC739" s="24"/>
      <c r="AD739" s="24"/>
      <c r="AE739" s="24"/>
      <c r="AG739" s="171"/>
      <c r="AN739" s="24"/>
      <c r="AO739" s="24"/>
      <c r="AP739" s="24"/>
      <c r="AQ739" s="24"/>
      <c r="AR739" s="24"/>
      <c r="AS739" s="24"/>
      <c r="AT739" s="24"/>
      <c r="AU739" s="24"/>
    </row>
    <row r="740" spans="27:64">
      <c r="AA740" s="24"/>
      <c r="AB740" s="24"/>
      <c r="AC740" s="24"/>
      <c r="AD740" s="24"/>
      <c r="AE740" s="24"/>
      <c r="AG740" s="171"/>
      <c r="AN740" s="24"/>
      <c r="AO740" s="24"/>
      <c r="AP740" s="24"/>
      <c r="AQ740" s="24"/>
      <c r="AR740" s="24"/>
      <c r="AS740" s="24"/>
      <c r="AT740" s="24"/>
      <c r="AU740" s="24"/>
    </row>
    <row r="741" spans="27:64">
      <c r="AA741" s="24"/>
      <c r="AB741" s="24"/>
      <c r="AC741" s="24"/>
      <c r="AD741" s="24"/>
      <c r="AE741" s="24"/>
      <c r="AG741" s="171"/>
      <c r="AN741" s="24"/>
      <c r="AO741" s="24"/>
      <c r="AP741" s="24"/>
      <c r="AQ741" s="24"/>
      <c r="AR741" s="24"/>
      <c r="AS741" s="24"/>
      <c r="AT741" s="24"/>
      <c r="AU741" s="24"/>
    </row>
    <row r="742" spans="27:64">
      <c r="AA742" s="24"/>
      <c r="AB742" s="24"/>
      <c r="AC742" s="24"/>
      <c r="AD742" s="24"/>
      <c r="AE742" s="24"/>
      <c r="AG742" s="171"/>
      <c r="AN742" s="24"/>
      <c r="AO742" s="24"/>
      <c r="AP742" s="24"/>
      <c r="AQ742" s="24"/>
      <c r="AR742" s="24"/>
      <c r="AS742" s="24"/>
      <c r="AT742" s="24"/>
      <c r="AU742" s="24"/>
    </row>
    <row r="743" spans="27:64">
      <c r="AA743" s="24"/>
      <c r="AB743" s="24"/>
      <c r="AC743" s="24"/>
      <c r="AD743" s="24"/>
      <c r="AE743" s="24"/>
      <c r="AG743" s="171"/>
      <c r="AN743" s="24"/>
      <c r="AO743" s="24"/>
      <c r="AP743" s="24"/>
      <c r="AQ743" s="24"/>
      <c r="AR743" s="24"/>
      <c r="AS743" s="24"/>
      <c r="AT743" s="24"/>
      <c r="AU743" s="24"/>
    </row>
    <row r="744" spans="27:64">
      <c r="AA744" s="24"/>
      <c r="AB744" s="24"/>
      <c r="AC744" s="24"/>
      <c r="AD744" s="24"/>
      <c r="AE744" s="24"/>
      <c r="AG744" s="171"/>
      <c r="AN744" s="24"/>
      <c r="AO744" s="24"/>
      <c r="AP744" s="24"/>
      <c r="AQ744" s="24"/>
      <c r="AR744" s="24"/>
      <c r="AS744" s="24"/>
      <c r="AT744" s="24"/>
      <c r="AU744" s="24"/>
    </row>
    <row r="745" spans="27:64">
      <c r="AA745" s="24"/>
      <c r="AB745" s="24"/>
      <c r="AC745" s="24"/>
      <c r="AD745" s="24"/>
      <c r="AE745" s="24"/>
      <c r="AG745" s="171"/>
      <c r="AN745" s="24"/>
      <c r="AO745" s="24"/>
      <c r="AP745" s="24"/>
      <c r="AQ745" s="24"/>
      <c r="AR745" s="24"/>
      <c r="AS745" s="24"/>
      <c r="AT745" s="24"/>
      <c r="AU745" s="24"/>
    </row>
    <row r="746" spans="27:64">
      <c r="AA746" s="24"/>
      <c r="AB746" s="24"/>
      <c r="AC746" s="24"/>
      <c r="AD746" s="24"/>
      <c r="AE746" s="24"/>
      <c r="AG746" s="171"/>
      <c r="AN746" s="24"/>
      <c r="AO746" s="24"/>
      <c r="AP746" s="24"/>
      <c r="AQ746" s="24"/>
      <c r="AR746" s="24"/>
      <c r="AS746" s="24"/>
      <c r="AT746" s="24"/>
      <c r="AU746" s="24"/>
    </row>
    <row r="747" spans="27:64">
      <c r="AA747" s="24"/>
      <c r="AB747" s="24"/>
      <c r="AC747" s="24"/>
      <c r="AD747" s="24"/>
      <c r="AE747" s="24"/>
      <c r="AG747" s="171"/>
      <c r="AN747" s="24"/>
      <c r="AO747" s="24"/>
      <c r="AP747" s="24"/>
      <c r="AQ747" s="24"/>
      <c r="AR747" s="24"/>
      <c r="AS747" s="24"/>
      <c r="AT747" s="24"/>
      <c r="AU747" s="24"/>
    </row>
    <row r="748" spans="27:64">
      <c r="AA748" s="24"/>
      <c r="AB748" s="24"/>
      <c r="AC748" s="24"/>
      <c r="AD748" s="24"/>
      <c r="AE748" s="24"/>
      <c r="AG748" s="171"/>
      <c r="AN748" s="24"/>
      <c r="AO748" s="24"/>
      <c r="AP748" s="24"/>
      <c r="AQ748" s="24"/>
      <c r="AR748" s="24"/>
      <c r="AS748" s="24"/>
      <c r="AT748" s="24"/>
      <c r="AU748" s="24"/>
      <c r="AV748" s="24"/>
    </row>
    <row r="749" spans="27:64">
      <c r="AA749" s="24"/>
      <c r="AB749" s="24"/>
      <c r="AC749" s="24"/>
      <c r="AD749" s="24"/>
      <c r="AE749" s="24"/>
      <c r="AG749" s="171"/>
      <c r="AN749" s="24"/>
      <c r="AO749" s="24"/>
      <c r="AP749" s="24"/>
      <c r="AQ749" s="24"/>
      <c r="AR749" s="24"/>
      <c r="AS749" s="24"/>
      <c r="AT749" s="24"/>
      <c r="AU749" s="24"/>
    </row>
    <row r="750" spans="27:64">
      <c r="AA750" s="24"/>
      <c r="AB750" s="24"/>
      <c r="AC750" s="24"/>
      <c r="AD750" s="24"/>
      <c r="AE750" s="24"/>
      <c r="AG750" s="171"/>
      <c r="AN750" s="24"/>
      <c r="AO750" s="24"/>
      <c r="AP750" s="24"/>
      <c r="AQ750" s="24"/>
      <c r="AR750" s="24"/>
      <c r="AS750" s="24"/>
      <c r="AT750" s="24"/>
      <c r="AU750" s="24"/>
    </row>
    <row r="751" spans="27:64">
      <c r="AA751" s="24"/>
      <c r="AB751" s="24"/>
      <c r="AC751" s="24"/>
      <c r="AD751" s="24"/>
      <c r="AE751" s="24"/>
      <c r="AG751" s="171"/>
      <c r="AN751" s="24"/>
      <c r="AO751" s="24"/>
      <c r="AP751" s="24"/>
      <c r="AQ751" s="24"/>
      <c r="AR751" s="24"/>
      <c r="AS751" s="24"/>
      <c r="AT751" s="24"/>
      <c r="AU751" s="24"/>
    </row>
    <row r="752" spans="27:64">
      <c r="AA752" s="24"/>
      <c r="AB752" s="24"/>
      <c r="AC752" s="24"/>
      <c r="AD752" s="24"/>
      <c r="AE752" s="24"/>
      <c r="AG752" s="171"/>
      <c r="AN752" s="24"/>
      <c r="AO752" s="24"/>
      <c r="AP752" s="24"/>
      <c r="AQ752" s="24"/>
      <c r="AR752" s="24"/>
      <c r="AS752" s="24"/>
      <c r="AT752" s="24"/>
      <c r="AU752" s="24"/>
    </row>
    <row r="753" spans="27:64">
      <c r="AA753" s="24"/>
      <c r="AB753" s="24"/>
      <c r="AC753" s="24"/>
      <c r="AD753" s="24"/>
      <c r="AE753" s="24"/>
      <c r="AG753" s="171"/>
      <c r="AN753" s="24"/>
      <c r="AO753" s="24"/>
      <c r="AP753" s="24"/>
      <c r="AQ753" s="24"/>
      <c r="AR753" s="24"/>
      <c r="AS753" s="24"/>
      <c r="AT753" s="24"/>
      <c r="AU753" s="24"/>
    </row>
    <row r="754" spans="27:64">
      <c r="AA754" s="24"/>
      <c r="AB754" s="24"/>
      <c r="AC754" s="24"/>
      <c r="AD754" s="24"/>
      <c r="AE754" s="24"/>
      <c r="AG754" s="171"/>
      <c r="AN754" s="24"/>
      <c r="AO754" s="24"/>
      <c r="AP754" s="24"/>
      <c r="AQ754" s="24"/>
      <c r="AR754" s="24"/>
      <c r="AS754" s="24"/>
      <c r="AT754" s="24"/>
      <c r="AU754" s="24"/>
    </row>
    <row r="755" spans="27:64">
      <c r="AA755" s="24"/>
      <c r="AB755" s="24"/>
      <c r="AC755" s="24"/>
      <c r="AD755" s="24"/>
      <c r="AE755" s="24"/>
      <c r="AG755" s="171"/>
      <c r="AN755" s="24"/>
      <c r="AO755" s="24"/>
      <c r="AP755" s="24"/>
      <c r="AQ755" s="24"/>
      <c r="AR755" s="24"/>
      <c r="AS755" s="24"/>
      <c r="AT755" s="24"/>
      <c r="AU755" s="24"/>
    </row>
    <row r="756" spans="27:64">
      <c r="AA756" s="24"/>
      <c r="AB756" s="24"/>
      <c r="AC756" s="24"/>
      <c r="AD756" s="24"/>
      <c r="AE756" s="24"/>
      <c r="AG756" s="171"/>
      <c r="AN756" s="24"/>
      <c r="AO756" s="24"/>
      <c r="AP756" s="24"/>
      <c r="AQ756" s="24"/>
      <c r="AR756" s="24"/>
      <c r="AS756" s="24"/>
      <c r="AT756" s="24"/>
      <c r="AU756" s="24"/>
    </row>
    <row r="757" spans="27:64">
      <c r="AA757" s="24"/>
      <c r="AB757" s="24"/>
      <c r="AC757" s="24"/>
      <c r="AD757" s="24"/>
      <c r="AE757" s="24"/>
      <c r="AG757" s="171"/>
      <c r="AN757" s="24"/>
      <c r="AO757" s="24"/>
      <c r="AP757" s="24"/>
      <c r="AQ757" s="24"/>
      <c r="AR757" s="24"/>
      <c r="AS757" s="24"/>
      <c r="AT757" s="24"/>
      <c r="AU757" s="24"/>
    </row>
    <row r="758" spans="27:64">
      <c r="AA758" s="24"/>
      <c r="AB758" s="24"/>
      <c r="AC758" s="24"/>
      <c r="AD758" s="24"/>
      <c r="AE758" s="24"/>
      <c r="AG758" s="171"/>
      <c r="AN758" s="24"/>
      <c r="AO758" s="24"/>
      <c r="AP758" s="24"/>
      <c r="AQ758" s="24"/>
      <c r="AR758" s="24"/>
      <c r="AS758" s="24"/>
      <c r="AT758" s="24"/>
      <c r="AU758" s="24"/>
      <c r="AV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</row>
    <row r="759" spans="27:64">
      <c r="AA759" s="24"/>
      <c r="AB759" s="24"/>
      <c r="AC759" s="24"/>
      <c r="AD759" s="24"/>
      <c r="AE759" s="24"/>
      <c r="AG759" s="171"/>
      <c r="AN759" s="24"/>
      <c r="AO759" s="24"/>
      <c r="AP759" s="24"/>
      <c r="AQ759" s="24"/>
      <c r="AR759" s="24"/>
      <c r="AS759" s="24"/>
      <c r="AT759" s="24"/>
      <c r="AU759" s="24"/>
    </row>
    <row r="760" spans="27:64">
      <c r="AA760" s="24"/>
      <c r="AB760" s="24"/>
      <c r="AC760" s="24"/>
      <c r="AD760" s="24"/>
      <c r="AE760" s="24"/>
      <c r="AG760" s="171"/>
      <c r="AN760" s="24"/>
      <c r="AO760" s="24"/>
      <c r="AP760" s="24"/>
      <c r="AQ760" s="24"/>
      <c r="AR760" s="24"/>
      <c r="AS760" s="24"/>
      <c r="AT760" s="24"/>
      <c r="AU760" s="24"/>
    </row>
    <row r="761" spans="27:64">
      <c r="AA761" s="24"/>
      <c r="AB761" s="24"/>
      <c r="AC761" s="24"/>
      <c r="AD761" s="24"/>
      <c r="AE761" s="24"/>
      <c r="AG761" s="171"/>
      <c r="AN761" s="24"/>
      <c r="AO761" s="24"/>
      <c r="AP761" s="24"/>
      <c r="AQ761" s="24"/>
      <c r="AR761" s="24"/>
      <c r="AS761" s="24"/>
      <c r="AT761" s="24"/>
      <c r="AU761" s="24"/>
    </row>
    <row r="762" spans="27:64">
      <c r="AA762" s="24"/>
      <c r="AB762" s="24"/>
      <c r="AC762" s="24"/>
      <c r="AD762" s="24"/>
      <c r="AE762" s="24"/>
      <c r="AG762" s="171"/>
      <c r="AN762" s="24"/>
      <c r="AO762" s="24"/>
      <c r="AP762" s="24"/>
      <c r="AQ762" s="24"/>
      <c r="AR762" s="24"/>
      <c r="AS762" s="24"/>
      <c r="AT762" s="24"/>
      <c r="AU762" s="24"/>
    </row>
    <row r="763" spans="27:64">
      <c r="AA763" s="24"/>
      <c r="AB763" s="24"/>
      <c r="AC763" s="24"/>
      <c r="AD763" s="24"/>
      <c r="AE763" s="24"/>
      <c r="AG763" s="171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</row>
    <row r="764" spans="27:64">
      <c r="AA764" s="24"/>
      <c r="AB764" s="24"/>
      <c r="AC764" s="24"/>
      <c r="AD764" s="24"/>
      <c r="AE764" s="24"/>
      <c r="AG764" s="171"/>
      <c r="AN764" s="24"/>
      <c r="AO764" s="24"/>
      <c r="AP764" s="24"/>
      <c r="AQ764" s="24"/>
      <c r="AR764" s="24"/>
      <c r="AS764" s="24"/>
      <c r="AT764" s="24"/>
      <c r="AU764" s="24"/>
    </row>
    <row r="765" spans="27:64">
      <c r="AA765" s="24"/>
      <c r="AB765" s="24"/>
      <c r="AC765" s="24"/>
      <c r="AD765" s="24"/>
      <c r="AE765" s="24"/>
      <c r="AG765" s="171"/>
      <c r="AN765" s="24"/>
      <c r="AO765" s="24"/>
      <c r="AP765" s="24"/>
      <c r="AQ765" s="24"/>
      <c r="AR765" s="24"/>
      <c r="AS765" s="24"/>
      <c r="AT765" s="24"/>
      <c r="AU765" s="24"/>
    </row>
    <row r="766" spans="27:64">
      <c r="AA766" s="24"/>
      <c r="AB766" s="24"/>
      <c r="AC766" s="24"/>
      <c r="AD766" s="24"/>
      <c r="AE766" s="24"/>
      <c r="AG766" s="171"/>
      <c r="AN766" s="24"/>
      <c r="AO766" s="24"/>
      <c r="AP766" s="24"/>
      <c r="AQ766" s="24"/>
      <c r="AR766" s="24"/>
      <c r="AS766" s="24"/>
      <c r="AT766" s="24"/>
      <c r="AU766" s="24"/>
    </row>
    <row r="767" spans="27:64">
      <c r="AA767" s="24"/>
      <c r="AB767" s="24"/>
      <c r="AC767" s="24"/>
      <c r="AD767" s="24"/>
      <c r="AE767" s="24"/>
      <c r="AG767" s="171"/>
      <c r="AN767" s="24"/>
      <c r="AO767" s="24"/>
      <c r="AP767" s="24"/>
      <c r="AQ767" s="24"/>
      <c r="AR767" s="24"/>
      <c r="AS767" s="24"/>
      <c r="AT767" s="24"/>
      <c r="AU767" s="24"/>
    </row>
    <row r="768" spans="27:64">
      <c r="AA768" s="24"/>
      <c r="AB768" s="24"/>
      <c r="AC768" s="24"/>
      <c r="AD768" s="24"/>
      <c r="AE768" s="24"/>
      <c r="AG768" s="171"/>
      <c r="AN768" s="24"/>
      <c r="AO768" s="24"/>
      <c r="AP768" s="24"/>
      <c r="AQ768" s="24"/>
      <c r="AR768" s="24"/>
      <c r="AS768" s="24"/>
      <c r="AT768" s="24"/>
      <c r="AU768" s="24"/>
    </row>
    <row r="769" spans="27:48">
      <c r="AA769" s="24"/>
      <c r="AB769" s="24"/>
      <c r="AC769" s="24"/>
      <c r="AD769" s="24"/>
      <c r="AE769" s="24"/>
      <c r="AG769" s="171"/>
      <c r="AN769" s="24"/>
      <c r="AO769" s="24"/>
      <c r="AP769" s="24"/>
      <c r="AQ769" s="24"/>
      <c r="AR769" s="24"/>
      <c r="AS769" s="24"/>
      <c r="AT769" s="24"/>
      <c r="AU769" s="24"/>
    </row>
    <row r="770" spans="27:48">
      <c r="AA770" s="24"/>
      <c r="AB770" s="24"/>
      <c r="AC770" s="24"/>
      <c r="AD770" s="24"/>
      <c r="AE770" s="24"/>
      <c r="AG770" s="171"/>
      <c r="AN770" s="24"/>
      <c r="AO770" s="24"/>
      <c r="AP770" s="24"/>
      <c r="AQ770" s="24"/>
      <c r="AR770" s="24"/>
      <c r="AS770" s="24"/>
      <c r="AT770" s="24"/>
      <c r="AU770" s="24"/>
    </row>
    <row r="771" spans="27:48">
      <c r="AA771" s="24"/>
      <c r="AB771" s="24"/>
      <c r="AC771" s="24"/>
      <c r="AD771" s="24"/>
      <c r="AE771" s="24"/>
      <c r="AG771" s="171"/>
      <c r="AN771" s="24"/>
      <c r="AO771" s="24"/>
      <c r="AP771" s="24"/>
      <c r="AQ771" s="24"/>
      <c r="AR771" s="24"/>
      <c r="AS771" s="24"/>
      <c r="AT771" s="24"/>
      <c r="AU771" s="24"/>
    </row>
    <row r="772" spans="27:48">
      <c r="AA772" s="24"/>
      <c r="AB772" s="24"/>
      <c r="AC772" s="24"/>
      <c r="AD772" s="24"/>
      <c r="AE772" s="24"/>
      <c r="AG772" s="171"/>
      <c r="AN772" s="24"/>
      <c r="AO772" s="24"/>
      <c r="AP772" s="24"/>
      <c r="AQ772" s="24"/>
      <c r="AR772" s="24"/>
      <c r="AS772" s="24"/>
      <c r="AT772" s="24"/>
      <c r="AU772" s="24"/>
      <c r="AV772" s="24"/>
    </row>
    <row r="773" spans="27:48">
      <c r="AA773" s="24"/>
      <c r="AB773" s="24"/>
      <c r="AC773" s="24"/>
      <c r="AD773" s="24"/>
      <c r="AE773" s="24"/>
      <c r="AG773" s="171"/>
      <c r="AN773" s="24"/>
      <c r="AO773" s="24"/>
      <c r="AP773" s="24"/>
      <c r="AQ773" s="24"/>
      <c r="AR773" s="24"/>
      <c r="AS773" s="24"/>
      <c r="AT773" s="24"/>
      <c r="AU773" s="24"/>
    </row>
    <row r="774" spans="27:48">
      <c r="AA774" s="24"/>
      <c r="AB774" s="24"/>
      <c r="AC774" s="24"/>
      <c r="AD774" s="24"/>
      <c r="AE774" s="24"/>
      <c r="AG774" s="171"/>
      <c r="AN774" s="24"/>
      <c r="AO774" s="24"/>
      <c r="AP774" s="24"/>
      <c r="AQ774" s="24"/>
      <c r="AR774" s="24"/>
      <c r="AS774" s="24"/>
      <c r="AT774" s="24"/>
      <c r="AU774" s="24"/>
    </row>
    <row r="775" spans="27:48">
      <c r="AA775" s="24"/>
      <c r="AB775" s="24"/>
      <c r="AC775" s="24"/>
      <c r="AD775" s="24"/>
      <c r="AE775" s="24"/>
      <c r="AG775" s="171"/>
      <c r="AN775" s="24"/>
      <c r="AO775" s="24"/>
      <c r="AP775" s="24"/>
      <c r="AQ775" s="24"/>
      <c r="AR775" s="24"/>
      <c r="AS775" s="24"/>
      <c r="AT775" s="24"/>
      <c r="AU775" s="24"/>
    </row>
    <row r="776" spans="27:48">
      <c r="AA776" s="24"/>
      <c r="AB776" s="24"/>
      <c r="AC776" s="24"/>
      <c r="AD776" s="24"/>
      <c r="AE776" s="24"/>
      <c r="AG776" s="171"/>
      <c r="AN776" s="24"/>
      <c r="AO776" s="24"/>
      <c r="AP776" s="24"/>
      <c r="AQ776" s="24"/>
      <c r="AR776" s="24"/>
      <c r="AS776" s="24"/>
      <c r="AT776" s="24"/>
      <c r="AU776" s="24"/>
    </row>
    <row r="777" spans="27:48">
      <c r="AA777" s="24"/>
      <c r="AB777" s="24"/>
      <c r="AC777" s="24"/>
      <c r="AD777" s="24"/>
      <c r="AE777" s="24"/>
      <c r="AG777" s="171"/>
      <c r="AN777" s="24"/>
      <c r="AO777" s="24"/>
      <c r="AP777" s="24"/>
      <c r="AQ777" s="24"/>
      <c r="AR777" s="24"/>
      <c r="AS777" s="24"/>
      <c r="AT777" s="24"/>
      <c r="AU777" s="24"/>
    </row>
    <row r="778" spans="27:48">
      <c r="AA778" s="24"/>
      <c r="AB778" s="24"/>
      <c r="AC778" s="24"/>
      <c r="AD778" s="24"/>
      <c r="AE778" s="24"/>
      <c r="AG778" s="171"/>
      <c r="AN778" s="24"/>
      <c r="AO778" s="24"/>
      <c r="AP778" s="24"/>
      <c r="AQ778" s="24"/>
      <c r="AR778" s="24"/>
      <c r="AS778" s="24"/>
      <c r="AT778" s="24"/>
      <c r="AU778" s="24"/>
    </row>
    <row r="779" spans="27:48">
      <c r="AA779" s="24"/>
      <c r="AB779" s="24"/>
      <c r="AC779" s="24"/>
      <c r="AD779" s="24"/>
      <c r="AE779" s="24"/>
      <c r="AG779" s="171"/>
      <c r="AN779" s="24"/>
      <c r="AO779" s="24"/>
      <c r="AP779" s="24"/>
      <c r="AQ779" s="24"/>
      <c r="AR779" s="24"/>
      <c r="AS779" s="24"/>
      <c r="AT779" s="24"/>
      <c r="AU779" s="24"/>
    </row>
    <row r="780" spans="27:48">
      <c r="AA780" s="24"/>
      <c r="AB780" s="24"/>
      <c r="AC780" s="24"/>
      <c r="AD780" s="24"/>
      <c r="AE780" s="24"/>
      <c r="AG780" s="171"/>
      <c r="AN780" s="24"/>
      <c r="AO780" s="24"/>
      <c r="AP780" s="24"/>
      <c r="AQ780" s="24"/>
      <c r="AR780" s="24"/>
      <c r="AS780" s="24"/>
      <c r="AT780" s="24"/>
      <c r="AU780" s="24"/>
    </row>
    <row r="781" spans="27:48">
      <c r="AA781" s="24"/>
      <c r="AB781" s="24"/>
      <c r="AC781" s="24"/>
      <c r="AD781" s="24"/>
      <c r="AE781" s="24"/>
      <c r="AG781" s="171"/>
      <c r="AN781" s="24"/>
      <c r="AO781" s="24"/>
      <c r="AP781" s="24"/>
      <c r="AQ781" s="24"/>
      <c r="AR781" s="24"/>
      <c r="AS781" s="24"/>
      <c r="AT781" s="24"/>
      <c r="AU781" s="24"/>
    </row>
    <row r="782" spans="27:48">
      <c r="AA782" s="24"/>
      <c r="AB782" s="24"/>
      <c r="AC782" s="24"/>
      <c r="AD782" s="24"/>
      <c r="AE782" s="24"/>
      <c r="AG782" s="171"/>
      <c r="AN782" s="24"/>
      <c r="AO782" s="24"/>
      <c r="AP782" s="24"/>
      <c r="AQ782" s="24"/>
      <c r="AR782" s="24"/>
      <c r="AS782" s="24"/>
      <c r="AT782" s="24"/>
      <c r="AU782" s="24"/>
    </row>
    <row r="783" spans="27:48">
      <c r="AA783" s="24"/>
      <c r="AB783" s="24"/>
      <c r="AC783" s="24"/>
      <c r="AD783" s="24"/>
      <c r="AE783" s="24"/>
      <c r="AG783" s="171"/>
      <c r="AN783" s="24"/>
      <c r="AO783" s="24"/>
      <c r="AP783" s="24"/>
      <c r="AQ783" s="24"/>
      <c r="AR783" s="24"/>
      <c r="AS783" s="24"/>
      <c r="AT783" s="24"/>
      <c r="AU783" s="24"/>
    </row>
    <row r="784" spans="27:48">
      <c r="AA784" s="24"/>
      <c r="AB784" s="24"/>
      <c r="AC784" s="24"/>
      <c r="AD784" s="24"/>
      <c r="AE784" s="24"/>
      <c r="AG784" s="171"/>
      <c r="AN784" s="24"/>
      <c r="AO784" s="24"/>
      <c r="AP784" s="24"/>
      <c r="AQ784" s="24"/>
      <c r="AR784" s="24"/>
      <c r="AS784" s="24"/>
      <c r="AT784" s="24"/>
      <c r="AU784" s="24"/>
    </row>
    <row r="785" spans="27:47">
      <c r="AA785" s="24"/>
      <c r="AB785" s="24"/>
      <c r="AC785" s="24"/>
      <c r="AD785" s="24"/>
      <c r="AE785" s="24"/>
      <c r="AG785" s="171"/>
      <c r="AN785" s="24"/>
      <c r="AO785" s="24"/>
      <c r="AP785" s="24"/>
      <c r="AQ785" s="24"/>
      <c r="AR785" s="24"/>
      <c r="AS785" s="24"/>
      <c r="AT785" s="24"/>
      <c r="AU785" s="24"/>
    </row>
    <row r="786" spans="27:47">
      <c r="AA786" s="24"/>
      <c r="AB786" s="24"/>
      <c r="AC786" s="24"/>
      <c r="AD786" s="24"/>
      <c r="AE786" s="24"/>
      <c r="AG786" s="171"/>
      <c r="AN786" s="24"/>
      <c r="AO786" s="24"/>
      <c r="AP786" s="24"/>
      <c r="AQ786" s="24"/>
      <c r="AR786" s="24"/>
      <c r="AS786" s="24"/>
      <c r="AT786" s="24"/>
      <c r="AU786" s="24"/>
    </row>
    <row r="787" spans="27:47">
      <c r="AA787" s="24"/>
      <c r="AB787" s="24"/>
      <c r="AC787" s="24"/>
      <c r="AD787" s="24"/>
      <c r="AE787" s="24"/>
      <c r="AG787" s="171"/>
      <c r="AN787" s="24"/>
      <c r="AO787" s="24"/>
      <c r="AP787" s="24"/>
      <c r="AQ787" s="24"/>
      <c r="AR787" s="24"/>
      <c r="AS787" s="24"/>
      <c r="AT787" s="24"/>
      <c r="AU787" s="24"/>
    </row>
    <row r="788" spans="27:47">
      <c r="AA788" s="24"/>
      <c r="AB788" s="24"/>
      <c r="AC788" s="24"/>
      <c r="AD788" s="24"/>
      <c r="AE788" s="24"/>
      <c r="AG788" s="171"/>
      <c r="AN788" s="24"/>
      <c r="AO788" s="24"/>
      <c r="AP788" s="24"/>
      <c r="AQ788" s="24"/>
      <c r="AR788" s="24"/>
      <c r="AS788" s="24"/>
      <c r="AT788" s="24"/>
      <c r="AU788" s="24"/>
    </row>
    <row r="789" spans="27:47">
      <c r="AA789" s="24"/>
      <c r="AB789" s="24"/>
      <c r="AC789" s="24"/>
      <c r="AD789" s="24"/>
      <c r="AE789" s="24"/>
      <c r="AG789" s="171"/>
      <c r="AN789" s="24"/>
      <c r="AO789" s="24"/>
      <c r="AP789" s="24"/>
      <c r="AQ789" s="24"/>
      <c r="AR789" s="24"/>
      <c r="AS789" s="24"/>
      <c r="AT789" s="24"/>
      <c r="AU789" s="24"/>
    </row>
    <row r="790" spans="27:47">
      <c r="AA790" s="24"/>
      <c r="AB790" s="24"/>
      <c r="AC790" s="24"/>
      <c r="AD790" s="24"/>
      <c r="AE790" s="24"/>
      <c r="AG790" s="171"/>
      <c r="AN790" s="24"/>
      <c r="AO790" s="24"/>
      <c r="AP790" s="24"/>
      <c r="AQ790" s="24"/>
      <c r="AR790" s="24"/>
      <c r="AS790" s="24"/>
      <c r="AT790" s="24"/>
      <c r="AU790" s="24"/>
    </row>
    <row r="791" spans="27:47">
      <c r="AA791" s="24"/>
      <c r="AB791" s="24"/>
      <c r="AC791" s="24"/>
      <c r="AD791" s="24"/>
      <c r="AE791" s="24"/>
      <c r="AG791" s="171"/>
      <c r="AN791" s="24"/>
      <c r="AO791" s="24"/>
      <c r="AP791" s="24"/>
      <c r="AQ791" s="24"/>
      <c r="AR791" s="24"/>
      <c r="AS791" s="24"/>
      <c r="AT791" s="24"/>
      <c r="AU791" s="24"/>
    </row>
    <row r="792" spans="27:47">
      <c r="AA792" s="24"/>
      <c r="AB792" s="24"/>
      <c r="AC792" s="24"/>
      <c r="AD792" s="24"/>
      <c r="AE792" s="24"/>
      <c r="AG792" s="171"/>
      <c r="AN792" s="24"/>
      <c r="AO792" s="24"/>
      <c r="AP792" s="24"/>
      <c r="AQ792" s="24"/>
      <c r="AR792" s="24"/>
      <c r="AS792" s="24"/>
      <c r="AT792" s="24"/>
      <c r="AU792" s="24"/>
    </row>
    <row r="793" spans="27:47">
      <c r="AA793" s="24"/>
      <c r="AB793" s="24"/>
      <c r="AC793" s="24"/>
      <c r="AD793" s="24"/>
      <c r="AE793" s="24"/>
      <c r="AG793" s="171"/>
      <c r="AN793" s="24"/>
      <c r="AO793" s="24"/>
      <c r="AP793" s="24"/>
      <c r="AQ793" s="24"/>
      <c r="AR793" s="24"/>
      <c r="AS793" s="24"/>
      <c r="AT793" s="24"/>
      <c r="AU793" s="24"/>
    </row>
    <row r="794" spans="27:47">
      <c r="AA794" s="24"/>
      <c r="AB794" s="24"/>
      <c r="AC794" s="24"/>
      <c r="AD794" s="24"/>
      <c r="AE794" s="24"/>
      <c r="AG794" s="171"/>
      <c r="AN794" s="24"/>
      <c r="AO794" s="24"/>
      <c r="AP794" s="24"/>
      <c r="AQ794" s="24"/>
      <c r="AR794" s="24"/>
      <c r="AS794" s="24"/>
      <c r="AT794" s="24"/>
      <c r="AU794" s="24"/>
    </row>
    <row r="795" spans="27:47">
      <c r="AA795" s="24"/>
      <c r="AB795" s="24"/>
      <c r="AC795" s="24"/>
      <c r="AD795" s="24"/>
      <c r="AE795" s="24"/>
      <c r="AG795" s="171"/>
      <c r="AN795" s="24"/>
      <c r="AO795" s="24"/>
      <c r="AP795" s="24"/>
      <c r="AQ795" s="24"/>
      <c r="AR795" s="24"/>
      <c r="AS795" s="24"/>
      <c r="AT795" s="24"/>
      <c r="AU795" s="24"/>
    </row>
    <row r="796" spans="27:47">
      <c r="AA796" s="24"/>
      <c r="AB796" s="24"/>
      <c r="AC796" s="24"/>
      <c r="AD796" s="24"/>
      <c r="AE796" s="24"/>
      <c r="AG796" s="171"/>
      <c r="AN796" s="24"/>
      <c r="AO796" s="24"/>
      <c r="AP796" s="24"/>
      <c r="AQ796" s="24"/>
      <c r="AR796" s="24"/>
      <c r="AS796" s="24"/>
      <c r="AT796" s="24"/>
      <c r="AU796" s="24"/>
    </row>
    <row r="797" spans="27:47">
      <c r="AA797" s="24"/>
      <c r="AB797" s="24"/>
      <c r="AC797" s="24"/>
      <c r="AD797" s="24"/>
      <c r="AE797" s="24"/>
      <c r="AG797" s="171"/>
      <c r="AN797" s="24"/>
      <c r="AO797" s="24"/>
      <c r="AP797" s="24"/>
      <c r="AQ797" s="24"/>
      <c r="AR797" s="24"/>
      <c r="AS797" s="24"/>
      <c r="AT797" s="24"/>
      <c r="AU797" s="24"/>
    </row>
    <row r="798" spans="27:47">
      <c r="AA798" s="24"/>
      <c r="AB798" s="24"/>
      <c r="AC798" s="24"/>
      <c r="AD798" s="24"/>
      <c r="AE798" s="24"/>
      <c r="AG798" s="171"/>
      <c r="AN798" s="24"/>
      <c r="AO798" s="24"/>
      <c r="AP798" s="24"/>
      <c r="AQ798" s="24"/>
      <c r="AR798" s="24"/>
      <c r="AS798" s="24"/>
      <c r="AT798" s="24"/>
      <c r="AU798" s="24"/>
    </row>
    <row r="799" spans="27:47">
      <c r="AA799" s="24"/>
      <c r="AB799" s="24"/>
      <c r="AC799" s="24"/>
      <c r="AD799" s="24"/>
      <c r="AE799" s="24"/>
      <c r="AG799" s="171"/>
      <c r="AN799" s="24"/>
      <c r="AO799" s="24"/>
      <c r="AP799" s="24"/>
      <c r="AQ799" s="24"/>
      <c r="AR799" s="24"/>
      <c r="AS799" s="24"/>
      <c r="AT799" s="24"/>
      <c r="AU799" s="24"/>
    </row>
    <row r="800" spans="27:47">
      <c r="AA800" s="24"/>
      <c r="AB800" s="24"/>
      <c r="AC800" s="24"/>
      <c r="AD800" s="24"/>
      <c r="AE800" s="24"/>
      <c r="AG800" s="171"/>
      <c r="AN800" s="24"/>
      <c r="AO800" s="24"/>
      <c r="AP800" s="24"/>
      <c r="AQ800" s="24"/>
      <c r="AR800" s="24"/>
      <c r="AS800" s="24"/>
      <c r="AT800" s="24"/>
      <c r="AU800" s="24"/>
    </row>
    <row r="801" spans="27:64">
      <c r="AA801" s="24"/>
      <c r="AB801" s="24"/>
      <c r="AC801" s="24"/>
      <c r="AD801" s="24"/>
      <c r="AE801" s="24"/>
      <c r="AG801" s="171"/>
      <c r="AN801" s="24"/>
      <c r="AO801" s="24"/>
      <c r="AP801" s="24"/>
      <c r="AQ801" s="24"/>
      <c r="AR801" s="24"/>
      <c r="AS801" s="24"/>
      <c r="AT801" s="24"/>
      <c r="AU801" s="24"/>
    </row>
    <row r="802" spans="27:64">
      <c r="AA802" s="24"/>
      <c r="AB802" s="24"/>
      <c r="AC802" s="24"/>
      <c r="AD802" s="24"/>
      <c r="AE802" s="24"/>
      <c r="AG802" s="171"/>
      <c r="AN802" s="24"/>
      <c r="AO802" s="24"/>
      <c r="AP802" s="24"/>
      <c r="AQ802" s="24"/>
      <c r="AR802" s="24"/>
      <c r="AS802" s="24"/>
      <c r="AT802" s="24"/>
      <c r="AU802" s="24"/>
    </row>
    <row r="803" spans="27:64">
      <c r="AA803" s="24"/>
      <c r="AB803" s="24"/>
      <c r="AC803" s="24"/>
      <c r="AD803" s="24"/>
      <c r="AE803" s="24"/>
      <c r="AG803" s="171"/>
      <c r="AN803" s="24"/>
      <c r="AO803" s="24"/>
      <c r="AP803" s="24"/>
      <c r="AQ803" s="24"/>
      <c r="AR803" s="24"/>
      <c r="AS803" s="24"/>
      <c r="AT803" s="24"/>
      <c r="AU803" s="24"/>
    </row>
    <row r="804" spans="27:64">
      <c r="AA804" s="24"/>
      <c r="AB804" s="24"/>
      <c r="AC804" s="24"/>
      <c r="AD804" s="24"/>
      <c r="AE804" s="24"/>
      <c r="AG804" s="171"/>
      <c r="AN804" s="24"/>
      <c r="AO804" s="24"/>
      <c r="AP804" s="24"/>
      <c r="AQ804" s="24"/>
      <c r="AR804" s="24"/>
      <c r="AS804" s="24"/>
      <c r="AT804" s="24"/>
      <c r="AU804" s="24"/>
    </row>
    <row r="805" spans="27:64">
      <c r="AA805" s="24"/>
      <c r="AB805" s="24"/>
      <c r="AC805" s="24"/>
      <c r="AD805" s="24"/>
      <c r="AE805" s="24"/>
      <c r="AG805" s="171"/>
      <c r="AN805" s="24"/>
      <c r="AO805" s="24"/>
      <c r="AP805" s="24"/>
      <c r="AQ805" s="24"/>
      <c r="AR805" s="24"/>
      <c r="AS805" s="24"/>
      <c r="AT805" s="24"/>
      <c r="AU805" s="24"/>
    </row>
    <row r="806" spans="27:64">
      <c r="AA806" s="24"/>
      <c r="AB806" s="24"/>
      <c r="AC806" s="24"/>
      <c r="AD806" s="24"/>
      <c r="AE806" s="24"/>
      <c r="AG806" s="171"/>
      <c r="AN806" s="24"/>
      <c r="AO806" s="24"/>
      <c r="AP806" s="24"/>
      <c r="AQ806" s="24"/>
      <c r="AR806" s="24"/>
      <c r="AS806" s="24"/>
      <c r="AT806" s="24"/>
      <c r="AU806" s="24"/>
    </row>
    <row r="807" spans="27:64">
      <c r="AA807" s="24"/>
      <c r="AB807" s="24"/>
      <c r="AC807" s="24"/>
      <c r="AD807" s="24"/>
      <c r="AE807" s="24"/>
      <c r="AG807" s="171"/>
      <c r="AN807" s="24"/>
      <c r="AO807" s="24"/>
      <c r="AP807" s="24"/>
      <c r="AQ807" s="24"/>
      <c r="AR807" s="24"/>
      <c r="AS807" s="24"/>
      <c r="AT807" s="24"/>
      <c r="AU807" s="24"/>
    </row>
    <row r="808" spans="27:64">
      <c r="AA808" s="24"/>
      <c r="AB808" s="24"/>
      <c r="AC808" s="24"/>
      <c r="AD808" s="24"/>
      <c r="AE808" s="24"/>
      <c r="AG808" s="171"/>
      <c r="AN808" s="24"/>
      <c r="AO808" s="24"/>
      <c r="AP808" s="24"/>
      <c r="AQ808" s="24"/>
      <c r="AR808" s="24"/>
      <c r="AS808" s="24"/>
      <c r="AT808" s="24"/>
      <c r="AU808" s="24"/>
    </row>
    <row r="809" spans="27:64">
      <c r="AA809" s="24"/>
      <c r="AB809" s="24"/>
      <c r="AC809" s="24"/>
      <c r="AD809" s="24"/>
      <c r="AE809" s="24"/>
      <c r="AG809" s="171"/>
      <c r="AN809" s="24"/>
      <c r="AO809" s="24"/>
      <c r="AP809" s="24"/>
      <c r="AQ809" s="24"/>
      <c r="AR809" s="24"/>
      <c r="AS809" s="24"/>
      <c r="AT809" s="24"/>
      <c r="AU809" s="24"/>
    </row>
    <row r="810" spans="27:64">
      <c r="AA810" s="24"/>
      <c r="AB810" s="24"/>
      <c r="AC810" s="24"/>
      <c r="AD810" s="24"/>
      <c r="AE810" s="24"/>
      <c r="AG810" s="171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</row>
    <row r="811" spans="27:64">
      <c r="AA811" s="24"/>
      <c r="AB811" s="24"/>
      <c r="AC811" s="24"/>
      <c r="AD811" s="24"/>
      <c r="AE811" s="24"/>
      <c r="AG811" s="171"/>
      <c r="AN811" s="24"/>
      <c r="AO811" s="24"/>
      <c r="AP811" s="24"/>
      <c r="AQ811" s="24"/>
      <c r="AR811" s="24"/>
      <c r="AS811" s="24"/>
      <c r="AT811" s="24"/>
      <c r="AU811" s="24"/>
      <c r="AV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</row>
    <row r="812" spans="27:64">
      <c r="AA812" s="24"/>
      <c r="AB812" s="24"/>
      <c r="AC812" s="24"/>
      <c r="AD812" s="24"/>
      <c r="AE812" s="24"/>
      <c r="AG812" s="171"/>
      <c r="AN812" s="24"/>
      <c r="AO812" s="24"/>
      <c r="AP812" s="24"/>
      <c r="AQ812" s="24"/>
      <c r="AR812" s="24"/>
      <c r="AS812" s="24"/>
      <c r="AT812" s="24"/>
      <c r="AU812" s="24"/>
    </row>
    <row r="813" spans="27:64">
      <c r="AA813" s="24"/>
      <c r="AB813" s="24"/>
      <c r="AC813" s="24"/>
      <c r="AD813" s="24"/>
      <c r="AE813" s="24"/>
      <c r="AG813" s="171"/>
      <c r="AN813" s="24"/>
      <c r="AO813" s="24"/>
      <c r="AP813" s="24"/>
      <c r="AQ813" s="24"/>
      <c r="AR813" s="24"/>
      <c r="AS813" s="24"/>
      <c r="AT813" s="24"/>
      <c r="AU813" s="24"/>
    </row>
    <row r="814" spans="27:64">
      <c r="AA814" s="24"/>
      <c r="AB814" s="24"/>
      <c r="AC814" s="24"/>
      <c r="AD814" s="24"/>
      <c r="AE814" s="24"/>
      <c r="AG814" s="171"/>
      <c r="AN814" s="24"/>
      <c r="AO814" s="24"/>
      <c r="AP814" s="24"/>
      <c r="AQ814" s="24"/>
      <c r="AR814" s="24"/>
      <c r="AS814" s="24"/>
      <c r="AT814" s="24"/>
      <c r="AU814" s="24"/>
    </row>
    <row r="815" spans="27:64">
      <c r="AA815" s="24"/>
      <c r="AB815" s="24"/>
      <c r="AC815" s="24"/>
      <c r="AD815" s="24"/>
      <c r="AE815" s="24"/>
      <c r="AG815" s="171"/>
      <c r="AN815" s="24"/>
      <c r="AO815" s="24"/>
      <c r="AP815" s="24"/>
      <c r="AQ815" s="24"/>
      <c r="AR815" s="24"/>
      <c r="AS815" s="24"/>
      <c r="AT815" s="24"/>
      <c r="AU815" s="24"/>
    </row>
    <row r="816" spans="27:64">
      <c r="AA816" s="24"/>
      <c r="AB816" s="24"/>
      <c r="AC816" s="24"/>
      <c r="AD816" s="24"/>
      <c r="AE816" s="24"/>
      <c r="AG816" s="171"/>
      <c r="AN816" s="24"/>
      <c r="AO816" s="24"/>
      <c r="AP816" s="24"/>
      <c r="AQ816" s="24"/>
      <c r="AR816" s="24"/>
      <c r="AS816" s="24"/>
      <c r="AT816" s="24"/>
      <c r="AU816" s="24"/>
    </row>
    <row r="817" spans="27:50">
      <c r="AA817" s="24"/>
      <c r="AB817" s="24"/>
      <c r="AC817" s="24"/>
      <c r="AD817" s="24"/>
      <c r="AE817" s="24"/>
      <c r="AG817" s="171"/>
      <c r="AN817" s="24"/>
      <c r="AO817" s="24"/>
      <c r="AP817" s="24"/>
      <c r="AQ817" s="24"/>
      <c r="AR817" s="24"/>
      <c r="AS817" s="24"/>
      <c r="AT817" s="24"/>
      <c r="AU817" s="24"/>
    </row>
    <row r="818" spans="27:50">
      <c r="AA818" s="24"/>
      <c r="AB818" s="24"/>
      <c r="AC818" s="24"/>
      <c r="AD818" s="24"/>
      <c r="AE818" s="24"/>
      <c r="AG818" s="171"/>
      <c r="AN818" s="24"/>
      <c r="AO818" s="24"/>
      <c r="AP818" s="24"/>
      <c r="AQ818" s="24"/>
      <c r="AR818" s="24"/>
      <c r="AS818" s="24"/>
      <c r="AT818" s="24"/>
      <c r="AU818" s="24"/>
    </row>
    <row r="819" spans="27:50">
      <c r="AA819" s="24"/>
      <c r="AB819" s="24"/>
      <c r="AC819" s="24"/>
      <c r="AD819" s="24"/>
      <c r="AE819" s="24"/>
      <c r="AG819" s="171"/>
      <c r="AN819" s="24"/>
      <c r="AO819" s="24"/>
      <c r="AP819" s="24"/>
      <c r="AQ819" s="24"/>
      <c r="AR819" s="24"/>
      <c r="AS819" s="24"/>
      <c r="AT819" s="24"/>
      <c r="AU819" s="24"/>
    </row>
    <row r="820" spans="27:50">
      <c r="AA820" s="24"/>
      <c r="AB820" s="24"/>
      <c r="AC820" s="24"/>
      <c r="AD820" s="24"/>
      <c r="AE820" s="24"/>
      <c r="AG820" s="171"/>
      <c r="AN820" s="24"/>
      <c r="AO820" s="24"/>
      <c r="AP820" s="24"/>
      <c r="AQ820" s="24"/>
      <c r="AR820" s="24"/>
      <c r="AS820" s="24"/>
      <c r="AT820" s="24"/>
      <c r="AU820" s="24"/>
    </row>
    <row r="821" spans="27:50">
      <c r="AA821" s="24"/>
      <c r="AB821" s="24"/>
      <c r="AC821" s="24"/>
      <c r="AD821" s="24"/>
      <c r="AE821" s="24"/>
      <c r="AG821" s="171"/>
      <c r="AN821" s="24"/>
      <c r="AO821" s="24"/>
      <c r="AP821" s="24"/>
      <c r="AQ821" s="24"/>
      <c r="AR821" s="24"/>
      <c r="AS821" s="24"/>
      <c r="AT821" s="24"/>
      <c r="AU821" s="24"/>
    </row>
    <row r="822" spans="27:50">
      <c r="AA822" s="24"/>
      <c r="AB822" s="24"/>
      <c r="AC822" s="24"/>
      <c r="AD822" s="24"/>
      <c r="AE822" s="24"/>
      <c r="AG822" s="171"/>
      <c r="AN822" s="24"/>
      <c r="AO822" s="24"/>
      <c r="AP822" s="24"/>
      <c r="AQ822" s="24"/>
      <c r="AR822" s="24"/>
      <c r="AS822" s="24"/>
      <c r="AT822" s="24"/>
      <c r="AU822" s="24"/>
      <c r="AV822" s="24"/>
      <c r="AX822" s="24"/>
    </row>
    <row r="823" spans="27:50">
      <c r="AA823" s="24"/>
      <c r="AB823" s="24"/>
      <c r="AC823" s="24"/>
      <c r="AD823" s="24"/>
      <c r="AE823" s="24"/>
      <c r="AG823" s="171"/>
      <c r="AN823" s="24"/>
      <c r="AO823" s="24"/>
      <c r="AP823" s="24"/>
      <c r="AQ823" s="24"/>
      <c r="AR823" s="24"/>
      <c r="AS823" s="24"/>
      <c r="AT823" s="24"/>
      <c r="AU823" s="24"/>
    </row>
    <row r="824" spans="27:50">
      <c r="AA824" s="24"/>
      <c r="AB824" s="24"/>
      <c r="AC824" s="24"/>
      <c r="AD824" s="24"/>
      <c r="AE824" s="24"/>
      <c r="AG824" s="171"/>
      <c r="AN824" s="24"/>
      <c r="AO824" s="24"/>
      <c r="AP824" s="24"/>
      <c r="AQ824" s="24"/>
      <c r="AR824" s="24"/>
      <c r="AS824" s="24"/>
      <c r="AT824" s="24"/>
      <c r="AU824" s="24"/>
    </row>
    <row r="825" spans="27:50">
      <c r="AA825" s="24"/>
      <c r="AB825" s="24"/>
      <c r="AC825" s="24"/>
      <c r="AD825" s="24"/>
      <c r="AE825" s="24"/>
      <c r="AG825" s="171"/>
      <c r="AN825" s="24"/>
      <c r="AO825" s="24"/>
      <c r="AP825" s="24"/>
      <c r="AQ825" s="24"/>
      <c r="AR825" s="24"/>
      <c r="AS825" s="24"/>
      <c r="AT825" s="24"/>
      <c r="AU825" s="24"/>
    </row>
    <row r="826" spans="27:50">
      <c r="AA826" s="24"/>
      <c r="AB826" s="24"/>
      <c r="AC826" s="24"/>
      <c r="AD826" s="24"/>
      <c r="AE826" s="24"/>
      <c r="AG826" s="171"/>
      <c r="AN826" s="24"/>
      <c r="AO826" s="24"/>
      <c r="AP826" s="24"/>
      <c r="AQ826" s="24"/>
      <c r="AR826" s="24"/>
      <c r="AS826" s="24"/>
      <c r="AT826" s="24"/>
      <c r="AU826" s="24"/>
    </row>
    <row r="827" spans="27:50">
      <c r="AA827" s="24"/>
      <c r="AB827" s="24"/>
      <c r="AC827" s="24"/>
      <c r="AD827" s="24"/>
      <c r="AE827" s="24"/>
      <c r="AG827" s="171"/>
      <c r="AN827" s="24"/>
      <c r="AO827" s="24"/>
      <c r="AP827" s="24"/>
      <c r="AQ827" s="24"/>
      <c r="AR827" s="24"/>
      <c r="AS827" s="24"/>
      <c r="AT827" s="24"/>
      <c r="AU827" s="24"/>
    </row>
    <row r="828" spans="27:50">
      <c r="AA828" s="24"/>
      <c r="AB828" s="24"/>
      <c r="AC828" s="24"/>
      <c r="AD828" s="24"/>
      <c r="AE828" s="24"/>
      <c r="AG828" s="171"/>
      <c r="AN828" s="24"/>
      <c r="AO828" s="24"/>
      <c r="AP828" s="24"/>
      <c r="AQ828" s="24"/>
      <c r="AR828" s="24"/>
      <c r="AS828" s="24"/>
      <c r="AT828" s="24"/>
      <c r="AU828" s="24"/>
    </row>
    <row r="829" spans="27:50">
      <c r="AA829" s="24"/>
      <c r="AB829" s="24"/>
      <c r="AC829" s="24"/>
      <c r="AD829" s="24"/>
      <c r="AE829" s="24"/>
      <c r="AG829" s="171"/>
      <c r="AN829" s="24"/>
      <c r="AO829" s="24"/>
      <c r="AP829" s="24"/>
      <c r="AQ829" s="24"/>
      <c r="AR829" s="24"/>
      <c r="AS829" s="24"/>
      <c r="AT829" s="24"/>
      <c r="AU829" s="24"/>
    </row>
    <row r="830" spans="27:50">
      <c r="AA830" s="24"/>
      <c r="AB830" s="24"/>
      <c r="AC830" s="24"/>
      <c r="AD830" s="24"/>
      <c r="AE830" s="24"/>
      <c r="AG830" s="171"/>
      <c r="AN830" s="24"/>
      <c r="AO830" s="24"/>
      <c r="AP830" s="24"/>
      <c r="AQ830" s="24"/>
      <c r="AR830" s="24"/>
      <c r="AS830" s="24"/>
      <c r="AT830" s="24"/>
      <c r="AU830" s="24"/>
    </row>
    <row r="831" spans="27:50">
      <c r="AA831" s="24"/>
      <c r="AB831" s="24"/>
      <c r="AC831" s="24"/>
      <c r="AD831" s="24"/>
      <c r="AE831" s="24"/>
      <c r="AG831" s="171"/>
      <c r="AN831" s="24"/>
      <c r="AO831" s="24"/>
      <c r="AP831" s="24"/>
      <c r="AQ831" s="24"/>
      <c r="AR831" s="24"/>
      <c r="AS831" s="24"/>
      <c r="AT831" s="24"/>
      <c r="AU831" s="24"/>
    </row>
    <row r="832" spans="27:50">
      <c r="AA832" s="24"/>
      <c r="AB832" s="24"/>
      <c r="AC832" s="24"/>
      <c r="AD832" s="24"/>
      <c r="AE832" s="24"/>
      <c r="AG832" s="171"/>
      <c r="AN832" s="24"/>
      <c r="AO832" s="24"/>
      <c r="AP832" s="24"/>
      <c r="AQ832" s="24"/>
      <c r="AR832" s="24"/>
      <c r="AS832" s="24"/>
      <c r="AT832" s="24"/>
      <c r="AU832" s="24"/>
    </row>
    <row r="833" spans="27:47">
      <c r="AA833" s="24"/>
      <c r="AB833" s="24"/>
      <c r="AC833" s="24"/>
      <c r="AD833" s="24"/>
      <c r="AE833" s="24"/>
      <c r="AG833" s="171"/>
      <c r="AN833" s="24"/>
      <c r="AO833" s="24"/>
      <c r="AP833" s="24"/>
      <c r="AQ833" s="24"/>
      <c r="AR833" s="24"/>
      <c r="AS833" s="24"/>
      <c r="AT833" s="24"/>
      <c r="AU833" s="24"/>
    </row>
    <row r="834" spans="27:47">
      <c r="AA834" s="24"/>
      <c r="AB834" s="24"/>
      <c r="AC834" s="24"/>
      <c r="AD834" s="24"/>
      <c r="AE834" s="24"/>
      <c r="AG834" s="171"/>
      <c r="AN834" s="24"/>
      <c r="AO834" s="24"/>
      <c r="AP834" s="24"/>
      <c r="AQ834" s="24"/>
      <c r="AR834" s="24"/>
      <c r="AS834" s="24"/>
      <c r="AT834" s="24"/>
      <c r="AU834" s="24"/>
    </row>
    <row r="835" spans="27:47">
      <c r="AA835" s="24"/>
      <c r="AB835" s="24"/>
      <c r="AC835" s="24"/>
      <c r="AD835" s="24"/>
      <c r="AE835" s="24"/>
      <c r="AG835" s="171"/>
      <c r="AN835" s="24"/>
      <c r="AO835" s="24"/>
      <c r="AP835" s="24"/>
      <c r="AQ835" s="24"/>
      <c r="AR835" s="24"/>
      <c r="AS835" s="24"/>
      <c r="AT835" s="24"/>
      <c r="AU835" s="24"/>
    </row>
    <row r="836" spans="27:47">
      <c r="AA836" s="24"/>
      <c r="AB836" s="24"/>
      <c r="AC836" s="24"/>
      <c r="AD836" s="24"/>
      <c r="AE836" s="24"/>
      <c r="AG836" s="171"/>
      <c r="AN836" s="24"/>
      <c r="AO836" s="24"/>
      <c r="AP836" s="24"/>
      <c r="AQ836" s="24"/>
      <c r="AR836" s="24"/>
      <c r="AS836" s="24"/>
      <c r="AT836" s="24"/>
      <c r="AU836" s="24"/>
    </row>
    <row r="837" spans="27:47">
      <c r="AA837" s="24"/>
      <c r="AB837" s="24"/>
      <c r="AC837" s="24"/>
      <c r="AD837" s="24"/>
      <c r="AE837" s="24"/>
      <c r="AG837" s="171"/>
      <c r="AN837" s="24"/>
      <c r="AO837" s="24"/>
      <c r="AP837" s="24"/>
      <c r="AQ837" s="24"/>
      <c r="AR837" s="24"/>
      <c r="AS837" s="24"/>
      <c r="AT837" s="24"/>
      <c r="AU837" s="24"/>
    </row>
    <row r="838" spans="27:47">
      <c r="AA838" s="24"/>
      <c r="AB838" s="24"/>
      <c r="AC838" s="24"/>
      <c r="AD838" s="24"/>
      <c r="AE838" s="24"/>
      <c r="AG838" s="171"/>
      <c r="AN838" s="24"/>
      <c r="AO838" s="24"/>
      <c r="AP838" s="24"/>
      <c r="AQ838" s="24"/>
      <c r="AR838" s="24"/>
      <c r="AS838" s="24"/>
      <c r="AT838" s="24"/>
      <c r="AU838" s="24"/>
    </row>
    <row r="839" spans="27:47">
      <c r="AA839" s="24"/>
      <c r="AB839" s="24"/>
      <c r="AC839" s="24"/>
      <c r="AD839" s="24"/>
      <c r="AE839" s="24"/>
      <c r="AG839" s="171"/>
      <c r="AN839" s="24"/>
      <c r="AO839" s="24"/>
      <c r="AP839" s="24"/>
      <c r="AQ839" s="24"/>
      <c r="AR839" s="24"/>
      <c r="AS839" s="24"/>
      <c r="AT839" s="24"/>
      <c r="AU839" s="24"/>
    </row>
    <row r="840" spans="27:47">
      <c r="AA840" s="24"/>
      <c r="AB840" s="24"/>
      <c r="AC840" s="24"/>
      <c r="AD840" s="24"/>
      <c r="AE840" s="24"/>
      <c r="AG840" s="171"/>
      <c r="AN840" s="24"/>
      <c r="AO840" s="24"/>
      <c r="AP840" s="24"/>
      <c r="AQ840" s="24"/>
      <c r="AR840" s="24"/>
      <c r="AS840" s="24"/>
      <c r="AT840" s="24"/>
      <c r="AU840" s="24"/>
    </row>
    <row r="841" spans="27:47">
      <c r="AA841" s="24"/>
      <c r="AB841" s="24"/>
      <c r="AC841" s="24"/>
      <c r="AD841" s="24"/>
      <c r="AE841" s="24"/>
      <c r="AG841" s="171"/>
      <c r="AN841" s="24"/>
      <c r="AO841" s="24"/>
      <c r="AP841" s="24"/>
      <c r="AQ841" s="24"/>
      <c r="AR841" s="24"/>
      <c r="AS841" s="24"/>
      <c r="AT841" s="24"/>
      <c r="AU841" s="24"/>
    </row>
    <row r="842" spans="27:47">
      <c r="AA842" s="24"/>
      <c r="AB842" s="24"/>
      <c r="AC842" s="24"/>
      <c r="AD842" s="24"/>
      <c r="AE842" s="24"/>
      <c r="AG842" s="171"/>
      <c r="AN842" s="24"/>
      <c r="AO842" s="24"/>
      <c r="AP842" s="24"/>
      <c r="AQ842" s="24"/>
      <c r="AR842" s="24"/>
      <c r="AS842" s="24"/>
      <c r="AT842" s="24"/>
      <c r="AU842" s="24"/>
    </row>
    <row r="843" spans="27:47">
      <c r="AA843" s="24"/>
      <c r="AB843" s="24"/>
      <c r="AC843" s="24"/>
      <c r="AD843" s="24"/>
      <c r="AE843" s="24"/>
      <c r="AG843" s="171"/>
      <c r="AN843" s="24"/>
      <c r="AO843" s="24"/>
      <c r="AP843" s="24"/>
      <c r="AQ843" s="24"/>
      <c r="AR843" s="24"/>
      <c r="AS843" s="24"/>
      <c r="AT843" s="24"/>
      <c r="AU843" s="24"/>
    </row>
    <row r="844" spans="27:47">
      <c r="AA844" s="24"/>
      <c r="AB844" s="24"/>
      <c r="AC844" s="24"/>
      <c r="AD844" s="24"/>
      <c r="AE844" s="24"/>
      <c r="AG844" s="171"/>
      <c r="AN844" s="24"/>
      <c r="AO844" s="24"/>
      <c r="AP844" s="24"/>
      <c r="AQ844" s="24"/>
      <c r="AR844" s="24"/>
      <c r="AS844" s="24"/>
      <c r="AT844" s="24"/>
      <c r="AU844" s="24"/>
    </row>
    <row r="845" spans="27:47">
      <c r="AA845" s="24"/>
      <c r="AB845" s="24"/>
      <c r="AC845" s="24"/>
      <c r="AD845" s="24"/>
      <c r="AE845" s="24"/>
      <c r="AG845" s="171"/>
      <c r="AN845" s="24"/>
      <c r="AO845" s="24"/>
      <c r="AP845" s="24"/>
      <c r="AQ845" s="24"/>
      <c r="AR845" s="24"/>
      <c r="AS845" s="24"/>
      <c r="AT845" s="24"/>
      <c r="AU845" s="24"/>
    </row>
    <row r="846" spans="27:47">
      <c r="AA846" s="24"/>
      <c r="AB846" s="24"/>
      <c r="AC846" s="24"/>
      <c r="AD846" s="24"/>
      <c r="AE846" s="24"/>
      <c r="AG846" s="171"/>
      <c r="AN846" s="24"/>
      <c r="AO846" s="24"/>
      <c r="AP846" s="24"/>
      <c r="AQ846" s="24"/>
      <c r="AR846" s="24"/>
      <c r="AS846" s="24"/>
      <c r="AT846" s="24"/>
      <c r="AU846" s="24"/>
    </row>
    <row r="847" spans="27:47">
      <c r="AA847" s="24"/>
      <c r="AB847" s="24"/>
      <c r="AC847" s="24"/>
      <c r="AD847" s="24"/>
      <c r="AE847" s="24"/>
      <c r="AG847" s="171"/>
      <c r="AN847" s="24"/>
      <c r="AO847" s="24"/>
      <c r="AP847" s="24"/>
      <c r="AQ847" s="24"/>
      <c r="AR847" s="24"/>
      <c r="AS847" s="24"/>
      <c r="AT847" s="24"/>
      <c r="AU847" s="24"/>
    </row>
    <row r="848" spans="27:47">
      <c r="AA848" s="24"/>
      <c r="AB848" s="24"/>
      <c r="AC848" s="24"/>
      <c r="AD848" s="24"/>
      <c r="AE848" s="24"/>
      <c r="AG848" s="171"/>
      <c r="AN848" s="24"/>
      <c r="AO848" s="24"/>
      <c r="AP848" s="24"/>
      <c r="AQ848" s="24"/>
      <c r="AR848" s="24"/>
      <c r="AS848" s="24"/>
      <c r="AT848" s="24"/>
      <c r="AU848" s="24"/>
    </row>
    <row r="849" spans="27:47">
      <c r="AA849" s="24"/>
      <c r="AB849" s="24"/>
      <c r="AC849" s="24"/>
      <c r="AD849" s="24"/>
      <c r="AE849" s="24"/>
      <c r="AG849" s="171"/>
      <c r="AN849" s="24"/>
      <c r="AO849" s="24"/>
      <c r="AP849" s="24"/>
      <c r="AQ849" s="24"/>
      <c r="AR849" s="24"/>
      <c r="AS849" s="24"/>
      <c r="AT849" s="24"/>
      <c r="AU849" s="24"/>
    </row>
    <row r="850" spans="27:47">
      <c r="AA850" s="24"/>
      <c r="AB850" s="24"/>
      <c r="AC850" s="24"/>
      <c r="AD850" s="24"/>
      <c r="AE850" s="24"/>
      <c r="AG850" s="171"/>
      <c r="AN850" s="24"/>
      <c r="AO850" s="24"/>
      <c r="AP850" s="24"/>
      <c r="AQ850" s="24"/>
      <c r="AR850" s="24"/>
      <c r="AS850" s="24"/>
      <c r="AT850" s="24"/>
      <c r="AU850" s="24"/>
    </row>
    <row r="851" spans="27:47">
      <c r="AA851" s="24"/>
      <c r="AB851" s="24"/>
      <c r="AC851" s="24"/>
      <c r="AD851" s="24"/>
      <c r="AE851" s="24"/>
      <c r="AG851" s="171"/>
      <c r="AN851" s="24"/>
      <c r="AO851" s="24"/>
      <c r="AP851" s="24"/>
      <c r="AQ851" s="24"/>
      <c r="AR851" s="24"/>
      <c r="AS851" s="24"/>
      <c r="AT851" s="24"/>
      <c r="AU851" s="24"/>
    </row>
    <row r="852" spans="27:47">
      <c r="AA852" s="24"/>
      <c r="AB852" s="24"/>
      <c r="AC852" s="24"/>
      <c r="AD852" s="24"/>
      <c r="AE852" s="24"/>
      <c r="AG852" s="171"/>
      <c r="AN852" s="24"/>
      <c r="AO852" s="24"/>
      <c r="AP852" s="24"/>
      <c r="AQ852" s="24"/>
      <c r="AR852" s="24"/>
      <c r="AS852" s="24"/>
      <c r="AT852" s="24"/>
      <c r="AU852" s="24"/>
    </row>
    <row r="853" spans="27:47">
      <c r="AA853" s="24"/>
      <c r="AB853" s="24"/>
      <c r="AC853" s="24"/>
      <c r="AD853" s="24"/>
      <c r="AE853" s="24"/>
      <c r="AG853" s="171"/>
      <c r="AN853" s="24"/>
      <c r="AO853" s="24"/>
      <c r="AP853" s="24"/>
      <c r="AQ853" s="24"/>
      <c r="AR853" s="24"/>
      <c r="AS853" s="24"/>
      <c r="AT853" s="24"/>
      <c r="AU853" s="24"/>
    </row>
    <row r="854" spans="27:47">
      <c r="AA854" s="24"/>
      <c r="AB854" s="24"/>
      <c r="AC854" s="24"/>
      <c r="AD854" s="24"/>
      <c r="AE854" s="24"/>
      <c r="AG854" s="171"/>
      <c r="AN854" s="24"/>
      <c r="AO854" s="24"/>
      <c r="AP854" s="24"/>
      <c r="AQ854" s="24"/>
      <c r="AR854" s="24"/>
      <c r="AS854" s="24"/>
      <c r="AT854" s="24"/>
      <c r="AU854" s="24"/>
    </row>
    <row r="855" spans="27:47">
      <c r="AA855" s="24"/>
      <c r="AB855" s="24"/>
      <c r="AC855" s="24"/>
      <c r="AD855" s="24"/>
      <c r="AE855" s="24"/>
      <c r="AG855" s="171"/>
      <c r="AN855" s="24"/>
      <c r="AO855" s="24"/>
      <c r="AP855" s="24"/>
      <c r="AQ855" s="24"/>
      <c r="AR855" s="24"/>
      <c r="AS855" s="24"/>
      <c r="AT855" s="24"/>
      <c r="AU855" s="24"/>
    </row>
    <row r="856" spans="27:47">
      <c r="AA856" s="24"/>
      <c r="AB856" s="24"/>
      <c r="AC856" s="24"/>
      <c r="AD856" s="24"/>
      <c r="AE856" s="24"/>
      <c r="AG856" s="171"/>
      <c r="AN856" s="24"/>
      <c r="AO856" s="24"/>
      <c r="AP856" s="24"/>
      <c r="AQ856" s="24"/>
      <c r="AR856" s="24"/>
      <c r="AS856" s="24"/>
      <c r="AT856" s="24"/>
      <c r="AU856" s="24"/>
    </row>
    <row r="857" spans="27:47">
      <c r="AA857" s="24"/>
      <c r="AB857" s="24"/>
      <c r="AC857" s="24"/>
      <c r="AD857" s="24"/>
      <c r="AE857" s="24"/>
      <c r="AG857" s="171"/>
      <c r="AN857" s="24"/>
      <c r="AO857" s="24"/>
      <c r="AP857" s="24"/>
      <c r="AQ857" s="24"/>
      <c r="AR857" s="24"/>
      <c r="AS857" s="24"/>
      <c r="AT857" s="24"/>
      <c r="AU857" s="24"/>
    </row>
    <row r="858" spans="27:47">
      <c r="AA858" s="24"/>
      <c r="AB858" s="24"/>
      <c r="AC858" s="24"/>
      <c r="AD858" s="24"/>
      <c r="AE858" s="24"/>
      <c r="AG858" s="171"/>
      <c r="AN858" s="24"/>
      <c r="AO858" s="24"/>
      <c r="AP858" s="24"/>
      <c r="AQ858" s="24"/>
      <c r="AR858" s="24"/>
      <c r="AS858" s="24"/>
      <c r="AT858" s="24"/>
      <c r="AU858" s="24"/>
    </row>
    <row r="859" spans="27:47">
      <c r="AA859" s="24"/>
      <c r="AB859" s="24"/>
      <c r="AC859" s="24"/>
      <c r="AD859" s="24"/>
      <c r="AE859" s="24"/>
      <c r="AG859" s="171"/>
      <c r="AN859" s="24"/>
      <c r="AO859" s="24"/>
      <c r="AP859" s="24"/>
      <c r="AQ859" s="24"/>
      <c r="AR859" s="24"/>
      <c r="AS859" s="24"/>
      <c r="AT859" s="24"/>
      <c r="AU859" s="24"/>
    </row>
    <row r="860" spans="27:47">
      <c r="AA860" s="24"/>
      <c r="AB860" s="24"/>
      <c r="AC860" s="24"/>
      <c r="AD860" s="24"/>
      <c r="AE860" s="24"/>
      <c r="AG860" s="171"/>
      <c r="AN860" s="24"/>
      <c r="AO860" s="24"/>
      <c r="AP860" s="24"/>
      <c r="AQ860" s="24"/>
      <c r="AR860" s="24"/>
      <c r="AS860" s="24"/>
      <c r="AT860" s="24"/>
      <c r="AU860" s="24"/>
    </row>
    <row r="861" spans="27:47">
      <c r="AA861" s="24"/>
      <c r="AB861" s="24"/>
      <c r="AC861" s="24"/>
      <c r="AD861" s="24"/>
      <c r="AE861" s="24"/>
      <c r="AG861" s="171"/>
      <c r="AN861" s="24"/>
      <c r="AO861" s="24"/>
      <c r="AP861" s="24"/>
      <c r="AQ861" s="24"/>
      <c r="AR861" s="24"/>
      <c r="AS861" s="24"/>
      <c r="AT861" s="24"/>
      <c r="AU861" s="24"/>
    </row>
    <row r="862" spans="27:47">
      <c r="AA862" s="24"/>
      <c r="AB862" s="24"/>
      <c r="AC862" s="24"/>
      <c r="AD862" s="24"/>
      <c r="AE862" s="24"/>
      <c r="AG862" s="171"/>
      <c r="AN862" s="24"/>
      <c r="AO862" s="24"/>
      <c r="AP862" s="24"/>
      <c r="AQ862" s="24"/>
      <c r="AR862" s="24"/>
      <c r="AS862" s="24"/>
      <c r="AT862" s="24"/>
      <c r="AU862" s="24"/>
    </row>
    <row r="863" spans="27:47">
      <c r="AA863" s="24"/>
      <c r="AB863" s="24"/>
      <c r="AC863" s="24"/>
      <c r="AD863" s="24"/>
      <c r="AE863" s="24"/>
      <c r="AG863" s="171"/>
      <c r="AN863" s="24"/>
      <c r="AO863" s="24"/>
      <c r="AP863" s="24"/>
      <c r="AQ863" s="24"/>
      <c r="AR863" s="24"/>
      <c r="AS863" s="24"/>
      <c r="AT863" s="24"/>
      <c r="AU863" s="24"/>
    </row>
    <row r="864" spans="27:47">
      <c r="AA864" s="24"/>
      <c r="AB864" s="24"/>
      <c r="AC864" s="24"/>
      <c r="AD864" s="24"/>
      <c r="AE864" s="24"/>
      <c r="AG864" s="171"/>
      <c r="AN864" s="24"/>
      <c r="AO864" s="24"/>
      <c r="AP864" s="24"/>
      <c r="AQ864" s="24"/>
      <c r="AR864" s="24"/>
      <c r="AS864" s="24"/>
      <c r="AT864" s="24"/>
      <c r="AU864" s="24"/>
    </row>
    <row r="865" spans="27:48">
      <c r="AA865" s="24"/>
      <c r="AB865" s="24"/>
      <c r="AC865" s="24"/>
      <c r="AD865" s="24"/>
      <c r="AE865" s="24"/>
      <c r="AG865" s="171"/>
      <c r="AN865" s="24"/>
      <c r="AO865" s="24"/>
      <c r="AP865" s="24"/>
      <c r="AQ865" s="24"/>
      <c r="AR865" s="24"/>
      <c r="AS865" s="24"/>
      <c r="AT865" s="24"/>
      <c r="AU865" s="24"/>
    </row>
    <row r="866" spans="27:48">
      <c r="AA866" s="24"/>
      <c r="AB866" s="24"/>
      <c r="AC866" s="24"/>
      <c r="AD866" s="24"/>
      <c r="AE866" s="24"/>
      <c r="AG866" s="171"/>
      <c r="AN866" s="24"/>
      <c r="AO866" s="24"/>
      <c r="AP866" s="24"/>
      <c r="AQ866" s="24"/>
      <c r="AR866" s="24"/>
      <c r="AS866" s="24"/>
      <c r="AT866" s="24"/>
      <c r="AU866" s="24"/>
    </row>
    <row r="867" spans="27:48">
      <c r="AA867" s="24"/>
      <c r="AB867" s="24"/>
      <c r="AC867" s="24"/>
      <c r="AD867" s="24"/>
      <c r="AE867" s="24"/>
      <c r="AG867" s="171"/>
      <c r="AN867" s="24"/>
      <c r="AO867" s="24"/>
      <c r="AP867" s="24"/>
      <c r="AQ867" s="24"/>
      <c r="AR867" s="24"/>
      <c r="AS867" s="24"/>
      <c r="AT867" s="24"/>
      <c r="AU867" s="24"/>
    </row>
    <row r="868" spans="27:48">
      <c r="AA868" s="24"/>
      <c r="AB868" s="24"/>
      <c r="AC868" s="24"/>
      <c r="AD868" s="24"/>
      <c r="AE868" s="24"/>
      <c r="AG868" s="171"/>
      <c r="AN868" s="24"/>
      <c r="AO868" s="24"/>
      <c r="AP868" s="24"/>
      <c r="AQ868" s="24"/>
      <c r="AR868" s="24"/>
      <c r="AS868" s="24"/>
      <c r="AT868" s="24"/>
      <c r="AU868" s="24"/>
    </row>
    <row r="869" spans="27:48">
      <c r="AA869" s="24"/>
      <c r="AB869" s="24"/>
      <c r="AC869" s="24"/>
      <c r="AD869" s="24"/>
      <c r="AE869" s="24"/>
      <c r="AG869" s="171"/>
      <c r="AN869" s="24"/>
      <c r="AO869" s="24"/>
      <c r="AP869" s="24"/>
      <c r="AQ869" s="24"/>
      <c r="AR869" s="24"/>
      <c r="AS869" s="24"/>
      <c r="AT869" s="24"/>
      <c r="AU869" s="24"/>
    </row>
    <row r="870" spans="27:48">
      <c r="AA870" s="24"/>
      <c r="AB870" s="24"/>
      <c r="AC870" s="24"/>
      <c r="AD870" s="24"/>
      <c r="AE870" s="24"/>
      <c r="AG870" s="171"/>
      <c r="AN870" s="24"/>
      <c r="AO870" s="24"/>
      <c r="AP870" s="24"/>
      <c r="AQ870" s="24"/>
      <c r="AR870" s="24"/>
      <c r="AS870" s="24"/>
      <c r="AT870" s="24"/>
      <c r="AU870" s="24"/>
    </row>
    <row r="871" spans="27:48">
      <c r="AA871" s="24"/>
      <c r="AB871" s="24"/>
      <c r="AC871" s="24"/>
      <c r="AD871" s="24"/>
      <c r="AE871" s="24"/>
      <c r="AG871" s="171"/>
      <c r="AN871" s="24"/>
      <c r="AO871" s="24"/>
      <c r="AP871" s="24"/>
      <c r="AQ871" s="24"/>
      <c r="AR871" s="24"/>
      <c r="AS871" s="24"/>
      <c r="AT871" s="24"/>
      <c r="AU871" s="24"/>
    </row>
    <row r="872" spans="27:48">
      <c r="AA872" s="24"/>
      <c r="AB872" s="24"/>
      <c r="AC872" s="24"/>
      <c r="AD872" s="24"/>
      <c r="AE872" s="24"/>
      <c r="AG872" s="171"/>
      <c r="AN872" s="24"/>
      <c r="AO872" s="24"/>
      <c r="AP872" s="24"/>
      <c r="AQ872" s="24"/>
      <c r="AR872" s="24"/>
      <c r="AS872" s="24"/>
      <c r="AT872" s="24"/>
      <c r="AU872" s="24"/>
    </row>
    <row r="873" spans="27:48">
      <c r="AA873" s="24"/>
      <c r="AB873" s="24"/>
      <c r="AC873" s="24"/>
      <c r="AD873" s="24"/>
      <c r="AE873" s="24"/>
      <c r="AG873" s="171"/>
      <c r="AN873" s="24"/>
      <c r="AO873" s="24"/>
      <c r="AP873" s="24"/>
      <c r="AQ873" s="24"/>
      <c r="AR873" s="24"/>
      <c r="AS873" s="24"/>
      <c r="AT873" s="24"/>
      <c r="AU873" s="24"/>
    </row>
    <row r="874" spans="27:48">
      <c r="AA874" s="24"/>
      <c r="AB874" s="24"/>
      <c r="AC874" s="24"/>
      <c r="AD874" s="24"/>
      <c r="AE874" s="24"/>
      <c r="AG874" s="171"/>
      <c r="AN874" s="24"/>
      <c r="AO874" s="24"/>
      <c r="AP874" s="24"/>
      <c r="AQ874" s="24"/>
      <c r="AR874" s="24"/>
      <c r="AS874" s="24"/>
      <c r="AT874" s="24"/>
      <c r="AU874" s="24"/>
    </row>
    <row r="875" spans="27:48">
      <c r="AA875" s="24"/>
      <c r="AB875" s="24"/>
      <c r="AC875" s="24"/>
      <c r="AD875" s="24"/>
      <c r="AE875" s="24"/>
      <c r="AG875" s="171"/>
      <c r="AN875" s="24"/>
      <c r="AO875" s="24"/>
      <c r="AP875" s="24"/>
      <c r="AQ875" s="24"/>
      <c r="AR875" s="24"/>
      <c r="AS875" s="24"/>
      <c r="AT875" s="24"/>
      <c r="AU875" s="24"/>
    </row>
    <row r="876" spans="27:48">
      <c r="AA876" s="24"/>
      <c r="AB876" s="24"/>
      <c r="AC876" s="24"/>
      <c r="AD876" s="24"/>
      <c r="AE876" s="24"/>
      <c r="AG876" s="171"/>
      <c r="AN876" s="24"/>
      <c r="AO876" s="24"/>
      <c r="AP876" s="24"/>
      <c r="AQ876" s="24"/>
      <c r="AR876" s="24"/>
      <c r="AS876" s="24"/>
      <c r="AT876" s="24"/>
      <c r="AU876" s="24"/>
    </row>
    <row r="877" spans="27:48">
      <c r="AA877" s="24"/>
      <c r="AB877" s="24"/>
      <c r="AC877" s="24"/>
      <c r="AD877" s="24"/>
      <c r="AE877" s="24"/>
      <c r="AG877" s="171"/>
      <c r="AN877" s="24"/>
      <c r="AO877" s="24"/>
      <c r="AP877" s="24"/>
      <c r="AQ877" s="24"/>
      <c r="AR877" s="24"/>
      <c r="AS877" s="24"/>
      <c r="AT877" s="24"/>
      <c r="AU877" s="24"/>
      <c r="AV877" s="24"/>
    </row>
    <row r="878" spans="27:48">
      <c r="AA878" s="24"/>
      <c r="AB878" s="24"/>
      <c r="AC878" s="24"/>
      <c r="AD878" s="24"/>
      <c r="AE878" s="24"/>
      <c r="AG878" s="171"/>
      <c r="AN878" s="24"/>
      <c r="AO878" s="24"/>
      <c r="AP878" s="24"/>
      <c r="AQ878" s="24"/>
      <c r="AR878" s="24"/>
      <c r="AS878" s="24"/>
      <c r="AT878" s="24"/>
      <c r="AU878" s="24"/>
    </row>
    <row r="879" spans="27:48">
      <c r="AA879" s="24"/>
      <c r="AB879" s="24"/>
      <c r="AC879" s="24"/>
      <c r="AD879" s="24"/>
      <c r="AE879" s="24"/>
      <c r="AG879" s="171"/>
      <c r="AN879" s="24"/>
      <c r="AO879" s="24"/>
      <c r="AP879" s="24"/>
      <c r="AQ879" s="24"/>
      <c r="AR879" s="24"/>
      <c r="AS879" s="24"/>
      <c r="AT879" s="24"/>
      <c r="AU879" s="24"/>
    </row>
    <row r="880" spans="27:48">
      <c r="AA880" s="24"/>
      <c r="AB880" s="24"/>
      <c r="AC880" s="24"/>
      <c r="AD880" s="24"/>
      <c r="AE880" s="24"/>
      <c r="AG880" s="171"/>
      <c r="AN880" s="24"/>
      <c r="AO880" s="24"/>
      <c r="AP880" s="24"/>
      <c r="AQ880" s="24"/>
      <c r="AR880" s="24"/>
      <c r="AS880" s="24"/>
      <c r="AT880" s="24"/>
      <c r="AU880" s="24"/>
    </row>
    <row r="881" spans="27:64">
      <c r="AA881" s="24"/>
      <c r="AB881" s="24"/>
      <c r="AC881" s="24"/>
      <c r="AD881" s="24"/>
      <c r="AE881" s="24"/>
      <c r="AG881" s="171"/>
      <c r="AN881" s="24"/>
      <c r="AO881" s="24"/>
      <c r="AP881" s="24"/>
      <c r="AQ881" s="24"/>
      <c r="AR881" s="24"/>
      <c r="AS881" s="24"/>
      <c r="AT881" s="24"/>
      <c r="AU881" s="24"/>
    </row>
    <row r="882" spans="27:64">
      <c r="AA882" s="24"/>
      <c r="AB882" s="24"/>
      <c r="AC882" s="24"/>
      <c r="AD882" s="24"/>
      <c r="AE882" s="24"/>
      <c r="AG882" s="171"/>
      <c r="AN882" s="24"/>
      <c r="AO882" s="24"/>
      <c r="AP882" s="24"/>
      <c r="AQ882" s="24"/>
      <c r="AR882" s="24"/>
      <c r="AS882" s="24"/>
      <c r="AT882" s="24"/>
      <c r="AU882" s="24"/>
    </row>
    <row r="883" spans="27:64">
      <c r="AA883" s="24"/>
      <c r="AB883" s="24"/>
      <c r="AC883" s="24"/>
      <c r="AD883" s="24"/>
      <c r="AE883" s="24"/>
      <c r="AG883" s="171"/>
      <c r="AN883" s="24"/>
      <c r="AO883" s="24"/>
      <c r="AP883" s="24"/>
      <c r="AQ883" s="24"/>
      <c r="AR883" s="24"/>
      <c r="AS883" s="24"/>
      <c r="AT883" s="24"/>
      <c r="AU883" s="24"/>
    </row>
    <row r="884" spans="27:64">
      <c r="AA884" s="24"/>
      <c r="AB884" s="24"/>
      <c r="AC884" s="24"/>
      <c r="AD884" s="24"/>
      <c r="AE884" s="24"/>
      <c r="AG884" s="171"/>
      <c r="AN884" s="24"/>
      <c r="AO884" s="24"/>
      <c r="AP884" s="24"/>
      <c r="AQ884" s="24"/>
      <c r="AR884" s="24"/>
      <c r="AS884" s="24"/>
      <c r="AT884" s="24"/>
      <c r="AU884" s="24"/>
    </row>
    <row r="885" spans="27:64">
      <c r="AA885" s="24"/>
      <c r="AB885" s="24"/>
      <c r="AC885" s="24"/>
      <c r="AD885" s="24"/>
      <c r="AE885" s="24"/>
      <c r="AG885" s="171"/>
      <c r="AN885" s="24"/>
      <c r="AO885" s="24"/>
      <c r="AP885" s="24"/>
      <c r="AQ885" s="24"/>
      <c r="AR885" s="24"/>
      <c r="AS885" s="24"/>
      <c r="AT885" s="24"/>
      <c r="AU885" s="24"/>
    </row>
    <row r="886" spans="27:64">
      <c r="AA886" s="24"/>
      <c r="AB886" s="24"/>
      <c r="AC886" s="24"/>
      <c r="AD886" s="24"/>
      <c r="AE886" s="24"/>
      <c r="AG886" s="171"/>
      <c r="AN886" s="24"/>
      <c r="AO886" s="24"/>
      <c r="AP886" s="24"/>
      <c r="AQ886" s="24"/>
      <c r="AR886" s="24"/>
      <c r="AS886" s="24"/>
      <c r="AT886" s="24"/>
      <c r="AU886" s="24"/>
    </row>
    <row r="887" spans="27:64">
      <c r="AA887" s="24"/>
      <c r="AB887" s="24"/>
      <c r="AC887" s="24"/>
      <c r="AD887" s="24"/>
      <c r="AE887" s="24"/>
      <c r="AG887" s="171"/>
      <c r="AN887" s="24"/>
      <c r="AO887" s="24"/>
      <c r="AP887" s="24"/>
      <c r="AQ887" s="24"/>
      <c r="AR887" s="24"/>
      <c r="AS887" s="24"/>
      <c r="AT887" s="24"/>
      <c r="AU887" s="24"/>
    </row>
    <row r="888" spans="27:64">
      <c r="AA888" s="24"/>
      <c r="AB888" s="24"/>
      <c r="AC888" s="24"/>
      <c r="AD888" s="24"/>
      <c r="AE888" s="24"/>
      <c r="AG888" s="171"/>
      <c r="AN888" s="24"/>
      <c r="AO888" s="24"/>
      <c r="AP888" s="24"/>
      <c r="AQ888" s="24"/>
      <c r="AR888" s="24"/>
      <c r="AS888" s="24"/>
      <c r="AT888" s="24"/>
      <c r="AU888" s="24"/>
    </row>
    <row r="889" spans="27:64">
      <c r="AA889" s="24"/>
      <c r="AB889" s="24"/>
      <c r="AC889" s="24"/>
      <c r="AD889" s="24"/>
      <c r="AE889" s="24"/>
      <c r="AG889" s="171"/>
      <c r="AN889" s="24"/>
      <c r="AO889" s="24"/>
      <c r="AP889" s="24"/>
      <c r="AQ889" s="24"/>
      <c r="AR889" s="24"/>
      <c r="AS889" s="24"/>
      <c r="AT889" s="24"/>
      <c r="AU889" s="24"/>
    </row>
    <row r="890" spans="27:64">
      <c r="AA890" s="24"/>
      <c r="AB890" s="24"/>
      <c r="AC890" s="24"/>
      <c r="AD890" s="24"/>
      <c r="AE890" s="24"/>
      <c r="AG890" s="171"/>
      <c r="AN890" s="24"/>
      <c r="AO890" s="24"/>
      <c r="AP890" s="24"/>
      <c r="AQ890" s="24"/>
      <c r="AR890" s="24"/>
      <c r="AS890" s="24"/>
      <c r="AT890" s="24"/>
      <c r="AU890" s="24"/>
    </row>
    <row r="891" spans="27:64">
      <c r="AA891" s="24"/>
      <c r="AB891" s="24"/>
      <c r="AC891" s="24"/>
      <c r="AD891" s="24"/>
      <c r="AE891" s="24"/>
      <c r="AG891" s="171"/>
      <c r="AN891" s="24"/>
      <c r="AO891" s="24"/>
      <c r="AP891" s="24"/>
      <c r="AQ891" s="24"/>
      <c r="AR891" s="24"/>
      <c r="AS891" s="24"/>
      <c r="AT891" s="24"/>
      <c r="AU891" s="24"/>
    </row>
    <row r="892" spans="27:64">
      <c r="AA892" s="24"/>
      <c r="AB892" s="24"/>
      <c r="AC892" s="24"/>
      <c r="AD892" s="24"/>
      <c r="AE892" s="24"/>
      <c r="AG892" s="171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</row>
    <row r="893" spans="27:64">
      <c r="AA893" s="24"/>
      <c r="AB893" s="24"/>
      <c r="AC893" s="24"/>
      <c r="AD893" s="24"/>
      <c r="AE893" s="24"/>
      <c r="AG893" s="171"/>
      <c r="AN893" s="24"/>
      <c r="AO893" s="24"/>
      <c r="AP893" s="24"/>
      <c r="AQ893" s="24"/>
      <c r="AR893" s="24"/>
      <c r="AS893" s="24"/>
      <c r="AT893" s="24"/>
      <c r="AU893" s="24"/>
    </row>
    <row r="894" spans="27:64">
      <c r="AA894" s="24"/>
      <c r="AB894" s="24"/>
      <c r="AC894" s="24"/>
      <c r="AD894" s="24"/>
      <c r="AE894" s="24"/>
      <c r="AG894" s="171"/>
      <c r="AN894" s="24"/>
      <c r="AO894" s="24"/>
      <c r="AP894" s="24"/>
      <c r="AQ894" s="24"/>
      <c r="AR894" s="24"/>
      <c r="AS894" s="24"/>
      <c r="AT894" s="24"/>
      <c r="AU894" s="24"/>
    </row>
    <row r="895" spans="27:64">
      <c r="AA895" s="24"/>
      <c r="AB895" s="24"/>
      <c r="AC895" s="24"/>
      <c r="AD895" s="24"/>
      <c r="AE895" s="24"/>
      <c r="AG895" s="171"/>
      <c r="AN895" s="24"/>
      <c r="AO895" s="24"/>
      <c r="AP895" s="24"/>
      <c r="AQ895" s="24"/>
      <c r="AR895" s="24"/>
      <c r="AS895" s="24"/>
      <c r="AT895" s="24"/>
      <c r="AU895" s="24"/>
    </row>
    <row r="896" spans="27:64">
      <c r="AA896" s="24"/>
      <c r="AB896" s="24"/>
      <c r="AC896" s="24"/>
      <c r="AD896" s="24"/>
      <c r="AE896" s="24"/>
      <c r="AG896" s="171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</row>
    <row r="897" spans="27:64">
      <c r="AA897" s="24"/>
      <c r="AB897" s="24"/>
      <c r="AC897" s="24"/>
      <c r="AD897" s="24"/>
      <c r="AE897" s="24"/>
      <c r="AG897" s="171"/>
      <c r="AN897" s="24"/>
      <c r="AO897" s="24"/>
      <c r="AP897" s="24"/>
      <c r="AQ897" s="24"/>
      <c r="AR897" s="24"/>
      <c r="AS897" s="24"/>
      <c r="AT897" s="24"/>
      <c r="AU897" s="24"/>
    </row>
    <row r="898" spans="27:64">
      <c r="AA898" s="24"/>
      <c r="AB898" s="24"/>
      <c r="AC898" s="24"/>
      <c r="AD898" s="24"/>
      <c r="AE898" s="24"/>
      <c r="AG898" s="171"/>
      <c r="AN898" s="24"/>
      <c r="AO898" s="24"/>
      <c r="AP898" s="24"/>
      <c r="AQ898" s="24"/>
      <c r="AR898" s="24"/>
      <c r="AS898" s="24"/>
      <c r="AT898" s="24"/>
      <c r="AU898" s="24"/>
    </row>
    <row r="899" spans="27:64">
      <c r="AA899" s="24"/>
      <c r="AB899" s="24"/>
      <c r="AC899" s="24"/>
      <c r="AD899" s="24"/>
      <c r="AE899" s="24"/>
      <c r="AG899" s="171"/>
      <c r="AN899" s="24"/>
      <c r="AO899" s="24"/>
      <c r="AP899" s="24"/>
      <c r="AQ899" s="24"/>
      <c r="AR899" s="24"/>
      <c r="AS899" s="24"/>
      <c r="AT899" s="24"/>
      <c r="AU899" s="24"/>
    </row>
    <row r="900" spans="27:64">
      <c r="AA900" s="24"/>
      <c r="AB900" s="24"/>
      <c r="AC900" s="24"/>
      <c r="AD900" s="24"/>
      <c r="AE900" s="24"/>
      <c r="AG900" s="171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</row>
    <row r="901" spans="27:64">
      <c r="AA901" s="24"/>
      <c r="AB901" s="24"/>
      <c r="AC901" s="24"/>
      <c r="AD901" s="24"/>
      <c r="AE901" s="24"/>
      <c r="AG901" s="171"/>
      <c r="AN901" s="24"/>
      <c r="AO901" s="24"/>
      <c r="AP901" s="24"/>
      <c r="AQ901" s="24"/>
      <c r="AR901" s="24"/>
      <c r="AS901" s="24"/>
      <c r="AT901" s="24"/>
      <c r="AU901" s="24"/>
    </row>
    <row r="902" spans="27:64">
      <c r="AA902" s="24"/>
      <c r="AB902" s="24"/>
      <c r="AC902" s="24"/>
      <c r="AD902" s="24"/>
      <c r="AE902" s="24"/>
      <c r="AG902" s="171"/>
      <c r="AN902" s="24"/>
      <c r="AO902" s="24"/>
      <c r="AP902" s="24"/>
      <c r="AQ902" s="24"/>
      <c r="AR902" s="24"/>
      <c r="AS902" s="24"/>
      <c r="AT902" s="24"/>
      <c r="AU902" s="24"/>
    </row>
    <row r="903" spans="27:64">
      <c r="AA903" s="24"/>
      <c r="AB903" s="24"/>
      <c r="AC903" s="24"/>
      <c r="AD903" s="24"/>
      <c r="AE903" s="24"/>
      <c r="AG903" s="171"/>
      <c r="AN903" s="24"/>
      <c r="AO903" s="24"/>
      <c r="AP903" s="24"/>
      <c r="AQ903" s="24"/>
      <c r="AR903" s="24"/>
      <c r="AS903" s="24"/>
      <c r="AT903" s="24"/>
      <c r="AU903" s="24"/>
    </row>
    <row r="904" spans="27:64">
      <c r="AA904" s="24"/>
      <c r="AB904" s="24"/>
      <c r="AC904" s="24"/>
      <c r="AD904" s="24"/>
      <c r="AE904" s="24"/>
      <c r="AG904" s="171"/>
      <c r="AN904" s="24"/>
      <c r="AO904" s="24"/>
      <c r="AP904" s="24"/>
      <c r="AQ904" s="24"/>
      <c r="AR904" s="24"/>
      <c r="AS904" s="24"/>
      <c r="AT904" s="24"/>
      <c r="AU904" s="24"/>
    </row>
    <row r="905" spans="27:64">
      <c r="AA905" s="24"/>
      <c r="AB905" s="24"/>
      <c r="AC905" s="24"/>
      <c r="AD905" s="24"/>
      <c r="AE905" s="24"/>
      <c r="AG905" s="171"/>
      <c r="AN905" s="24"/>
      <c r="AO905" s="24"/>
      <c r="AP905" s="24"/>
      <c r="AQ905" s="24"/>
      <c r="AR905" s="24"/>
      <c r="AS905" s="24"/>
      <c r="AT905" s="24"/>
      <c r="AU905" s="24"/>
    </row>
    <row r="906" spans="27:64">
      <c r="AA906" s="24"/>
      <c r="AB906" s="24"/>
      <c r="AC906" s="24"/>
      <c r="AD906" s="24"/>
      <c r="AE906" s="24"/>
      <c r="AG906" s="171"/>
      <c r="AN906" s="24"/>
      <c r="AO906" s="24"/>
      <c r="AP906" s="24"/>
      <c r="AQ906" s="24"/>
      <c r="AR906" s="24"/>
      <c r="AS906" s="24"/>
      <c r="AT906" s="24"/>
      <c r="AU906" s="24"/>
    </row>
    <row r="907" spans="27:64">
      <c r="AA907" s="24"/>
      <c r="AB907" s="24"/>
      <c r="AC907" s="24"/>
      <c r="AD907" s="24"/>
      <c r="AE907" s="24"/>
      <c r="AG907" s="171"/>
      <c r="AN907" s="24"/>
      <c r="AO907" s="24"/>
      <c r="AP907" s="24"/>
      <c r="AQ907" s="24"/>
      <c r="AR907" s="24"/>
      <c r="AS907" s="24"/>
      <c r="AT907" s="24"/>
      <c r="AU907" s="24"/>
    </row>
    <row r="908" spans="27:64">
      <c r="AA908" s="24"/>
      <c r="AB908" s="24"/>
      <c r="AC908" s="24"/>
      <c r="AD908" s="24"/>
      <c r="AE908" s="24"/>
      <c r="AG908" s="171"/>
      <c r="AN908" s="24"/>
      <c r="AO908" s="24"/>
      <c r="AP908" s="24"/>
      <c r="AQ908" s="24"/>
      <c r="AR908" s="24"/>
      <c r="AS908" s="24"/>
      <c r="AT908" s="24"/>
      <c r="AU908" s="24"/>
    </row>
    <row r="909" spans="27:64">
      <c r="AA909" s="24"/>
      <c r="AB909" s="24"/>
      <c r="AC909" s="24"/>
      <c r="AD909" s="24"/>
      <c r="AE909" s="24"/>
      <c r="AG909" s="171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</row>
    <row r="910" spans="27:64">
      <c r="AA910" s="24"/>
      <c r="AB910" s="24"/>
      <c r="AC910" s="24"/>
      <c r="AD910" s="24"/>
      <c r="AE910" s="24"/>
      <c r="AG910" s="171"/>
      <c r="AN910" s="24"/>
      <c r="AO910" s="24"/>
      <c r="AP910" s="24"/>
      <c r="AQ910" s="24"/>
      <c r="AR910" s="24"/>
      <c r="AS910" s="24"/>
      <c r="AT910" s="24"/>
      <c r="AU910" s="24"/>
    </row>
    <row r="911" spans="27:64">
      <c r="AA911" s="24"/>
      <c r="AB911" s="24"/>
      <c r="AC911" s="24"/>
      <c r="AD911" s="24"/>
      <c r="AE911" s="24"/>
      <c r="AG911" s="171"/>
      <c r="AN911" s="24"/>
      <c r="AO911" s="24"/>
      <c r="AP911" s="24"/>
      <c r="AQ911" s="24"/>
      <c r="AR911" s="24"/>
      <c r="AS911" s="24"/>
      <c r="AT911" s="24"/>
      <c r="AU911" s="24"/>
    </row>
    <row r="912" spans="27:64">
      <c r="AA912" s="24"/>
      <c r="AB912" s="24"/>
      <c r="AC912" s="24"/>
      <c r="AD912" s="24"/>
      <c r="AE912" s="24"/>
      <c r="AG912" s="171"/>
      <c r="AN912" s="24"/>
      <c r="AO912" s="24"/>
      <c r="AP912" s="24"/>
      <c r="AQ912" s="24"/>
      <c r="AR912" s="24"/>
      <c r="AS912" s="24"/>
      <c r="AT912" s="24"/>
      <c r="AU912" s="24"/>
    </row>
    <row r="913" spans="27:64">
      <c r="AA913" s="24"/>
      <c r="AB913" s="24"/>
      <c r="AC913" s="24"/>
      <c r="AD913" s="24"/>
      <c r="AE913" s="24"/>
      <c r="AG913" s="171"/>
      <c r="AN913" s="24"/>
      <c r="AO913" s="24"/>
      <c r="AP913" s="24"/>
      <c r="AQ913" s="24"/>
      <c r="AR913" s="24"/>
      <c r="AS913" s="24"/>
      <c r="AT913" s="24"/>
      <c r="AU913" s="24"/>
    </row>
    <row r="914" spans="27:64">
      <c r="AA914" s="24"/>
      <c r="AB914" s="24"/>
      <c r="AC914" s="24"/>
      <c r="AD914" s="24"/>
      <c r="AE914" s="24"/>
      <c r="AG914" s="171"/>
      <c r="AN914" s="24"/>
      <c r="AO914" s="24"/>
      <c r="AP914" s="24"/>
      <c r="AQ914" s="24"/>
      <c r="AR914" s="24"/>
      <c r="AS914" s="24"/>
      <c r="AT914" s="24"/>
      <c r="AU914" s="24"/>
    </row>
    <row r="915" spans="27:64">
      <c r="AA915" s="24"/>
      <c r="AB915" s="24"/>
      <c r="AC915" s="24"/>
      <c r="AD915" s="24"/>
      <c r="AE915" s="24"/>
      <c r="AG915" s="171"/>
      <c r="AN915" s="24"/>
      <c r="AO915" s="24"/>
      <c r="AP915" s="24"/>
      <c r="AQ915" s="24"/>
      <c r="AR915" s="24"/>
      <c r="AS915" s="24"/>
      <c r="AT915" s="24"/>
      <c r="AU915" s="24"/>
    </row>
    <row r="916" spans="27:64">
      <c r="AA916" s="24"/>
      <c r="AB916" s="24"/>
      <c r="AC916" s="24"/>
      <c r="AD916" s="24"/>
      <c r="AE916" s="24"/>
      <c r="AG916" s="171"/>
      <c r="AN916" s="24"/>
      <c r="AO916" s="24"/>
      <c r="AP916" s="24"/>
      <c r="AQ916" s="24"/>
      <c r="AR916" s="24"/>
      <c r="AS916" s="24"/>
      <c r="AT916" s="24"/>
      <c r="AU916" s="24"/>
    </row>
    <row r="917" spans="27:64">
      <c r="AA917" s="24"/>
      <c r="AB917" s="24"/>
      <c r="AC917" s="24"/>
      <c r="AD917" s="24"/>
      <c r="AE917" s="24"/>
      <c r="AG917" s="171"/>
      <c r="AN917" s="24"/>
      <c r="AO917" s="24"/>
      <c r="AP917" s="24"/>
      <c r="AQ917" s="24"/>
      <c r="AR917" s="24"/>
      <c r="AS917" s="24"/>
      <c r="AT917" s="24"/>
      <c r="AU917" s="24"/>
    </row>
    <row r="918" spans="27:64">
      <c r="AA918" s="24"/>
      <c r="AB918" s="24"/>
      <c r="AC918" s="24"/>
      <c r="AD918" s="24"/>
      <c r="AE918" s="24"/>
      <c r="AG918" s="171"/>
      <c r="AN918" s="24"/>
      <c r="AO918" s="24"/>
      <c r="AP918" s="24"/>
      <c r="AQ918" s="24"/>
      <c r="AR918" s="24"/>
      <c r="AS918" s="24"/>
      <c r="AT918" s="24"/>
      <c r="AU918" s="24"/>
    </row>
    <row r="919" spans="27:64">
      <c r="AA919" s="24"/>
      <c r="AB919" s="24"/>
      <c r="AC919" s="24"/>
      <c r="AD919" s="24"/>
      <c r="AE919" s="24"/>
      <c r="AG919" s="171"/>
      <c r="AN919" s="24"/>
      <c r="AO919" s="24"/>
      <c r="AP919" s="24"/>
      <c r="AQ919" s="24"/>
      <c r="AR919" s="24"/>
      <c r="AS919" s="24"/>
      <c r="AT919" s="24"/>
      <c r="AU919" s="24"/>
    </row>
    <row r="920" spans="27:64">
      <c r="AA920" s="24"/>
      <c r="AB920" s="24"/>
      <c r="AC920" s="24"/>
      <c r="AD920" s="24"/>
      <c r="AE920" s="24"/>
      <c r="AG920" s="171"/>
      <c r="AN920" s="24"/>
      <c r="AO920" s="24"/>
      <c r="AP920" s="24"/>
      <c r="AQ920" s="24"/>
      <c r="AR920" s="24"/>
      <c r="AS920" s="24"/>
      <c r="AT920" s="24"/>
      <c r="AU920" s="24"/>
    </row>
    <row r="921" spans="27:64">
      <c r="AA921" s="24"/>
      <c r="AB921" s="24"/>
      <c r="AC921" s="24"/>
      <c r="AD921" s="24"/>
      <c r="AE921" s="24"/>
      <c r="AG921" s="171"/>
      <c r="AN921" s="24"/>
      <c r="AO921" s="24"/>
      <c r="AP921" s="24"/>
      <c r="AQ921" s="24"/>
      <c r="AR921" s="24"/>
      <c r="AS921" s="24"/>
      <c r="AT921" s="24"/>
      <c r="AU921" s="24"/>
    </row>
    <row r="922" spans="27:64">
      <c r="AA922" s="24"/>
      <c r="AB922" s="24"/>
      <c r="AC922" s="24"/>
      <c r="AD922" s="24"/>
      <c r="AE922" s="24"/>
      <c r="AG922" s="171"/>
      <c r="AN922" s="24"/>
      <c r="AO922" s="24"/>
      <c r="AP922" s="24"/>
      <c r="AQ922" s="24"/>
      <c r="AR922" s="24"/>
      <c r="AS922" s="24"/>
      <c r="AT922" s="24"/>
      <c r="AU922" s="24"/>
    </row>
    <row r="923" spans="27:64">
      <c r="AA923" s="24"/>
      <c r="AB923" s="24"/>
      <c r="AC923" s="24"/>
      <c r="AD923" s="24"/>
      <c r="AE923" s="24"/>
      <c r="AG923" s="171"/>
      <c r="AN923" s="24"/>
      <c r="AO923" s="24"/>
      <c r="AP923" s="24"/>
      <c r="AQ923" s="24"/>
      <c r="AR923" s="24"/>
      <c r="AS923" s="24"/>
      <c r="AT923" s="24"/>
      <c r="AU923" s="24"/>
    </row>
    <row r="924" spans="27:64">
      <c r="AA924" s="24"/>
      <c r="AB924" s="24"/>
      <c r="AC924" s="24"/>
      <c r="AD924" s="24"/>
      <c r="AE924" s="24"/>
      <c r="AG924" s="171"/>
      <c r="AN924" s="24"/>
      <c r="AO924" s="24"/>
      <c r="AP924" s="24"/>
      <c r="AQ924" s="24"/>
      <c r="AR924" s="24"/>
      <c r="AS924" s="24"/>
      <c r="AT924" s="24"/>
      <c r="AU924" s="24"/>
    </row>
    <row r="925" spans="27:64">
      <c r="AA925" s="24"/>
      <c r="AB925" s="24"/>
      <c r="AC925" s="24"/>
      <c r="AD925" s="24"/>
      <c r="AE925" s="24"/>
      <c r="AG925" s="171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</row>
    <row r="926" spans="27:64">
      <c r="AA926" s="24"/>
      <c r="AB926" s="24"/>
      <c r="AC926" s="24"/>
      <c r="AD926" s="24"/>
      <c r="AE926" s="24"/>
      <c r="AG926" s="171"/>
      <c r="AN926" s="24"/>
      <c r="AO926" s="24"/>
      <c r="AP926" s="24"/>
      <c r="AQ926" s="24"/>
      <c r="AR926" s="24"/>
      <c r="AS926" s="24"/>
      <c r="AT926" s="24"/>
      <c r="AU926" s="24"/>
    </row>
    <row r="927" spans="27:64">
      <c r="AA927" s="24"/>
      <c r="AB927" s="24"/>
      <c r="AC927" s="24"/>
      <c r="AD927" s="24"/>
      <c r="AE927" s="24"/>
      <c r="AG927" s="171"/>
      <c r="AN927" s="24"/>
      <c r="AO927" s="24"/>
      <c r="AP927" s="24"/>
      <c r="AQ927" s="24"/>
      <c r="AR927" s="24"/>
      <c r="AS927" s="24"/>
      <c r="AT927" s="24"/>
      <c r="AU927" s="24"/>
    </row>
    <row r="928" spans="27:64">
      <c r="AA928" s="24"/>
      <c r="AB928" s="24"/>
      <c r="AC928" s="24"/>
      <c r="AD928" s="24"/>
      <c r="AE928" s="24"/>
      <c r="AG928" s="171"/>
      <c r="AN928" s="24"/>
      <c r="AO928" s="24"/>
      <c r="AP928" s="24"/>
      <c r="AQ928" s="24"/>
      <c r="AR928" s="24"/>
      <c r="AS928" s="24"/>
      <c r="AT928" s="24"/>
      <c r="AU928" s="24"/>
    </row>
    <row r="929" spans="27:64">
      <c r="AA929" s="24"/>
      <c r="AB929" s="24"/>
      <c r="AC929" s="24"/>
      <c r="AD929" s="24"/>
      <c r="AE929" s="24"/>
      <c r="AG929" s="171"/>
      <c r="AN929" s="24"/>
      <c r="AO929" s="24"/>
      <c r="AP929" s="24"/>
      <c r="AQ929" s="24"/>
      <c r="AR929" s="24"/>
      <c r="AS929" s="24"/>
      <c r="AT929" s="24"/>
      <c r="AU929" s="24"/>
    </row>
    <row r="930" spans="27:64">
      <c r="AA930" s="24"/>
      <c r="AB930" s="24"/>
      <c r="AC930" s="24"/>
      <c r="AD930" s="24"/>
      <c r="AE930" s="24"/>
      <c r="AG930" s="171"/>
      <c r="AN930" s="24"/>
      <c r="AO930" s="24"/>
      <c r="AP930" s="24"/>
      <c r="AQ930" s="24"/>
      <c r="AR930" s="24"/>
      <c r="AS930" s="24"/>
      <c r="AT930" s="24"/>
      <c r="AU930" s="24"/>
    </row>
    <row r="931" spans="27:64">
      <c r="AA931" s="24"/>
      <c r="AB931" s="24"/>
      <c r="AC931" s="24"/>
      <c r="AD931" s="24"/>
      <c r="AE931" s="24"/>
      <c r="AG931" s="171"/>
      <c r="AN931" s="24"/>
      <c r="AO931" s="24"/>
      <c r="AP931" s="24"/>
      <c r="AQ931" s="24"/>
      <c r="AR931" s="24"/>
      <c r="AS931" s="24"/>
      <c r="AT931" s="24"/>
      <c r="AU931" s="24"/>
    </row>
    <row r="932" spans="27:64">
      <c r="AA932" s="24"/>
      <c r="AB932" s="24"/>
      <c r="AC932" s="24"/>
      <c r="AD932" s="24"/>
      <c r="AE932" s="24"/>
      <c r="AG932" s="171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</row>
    <row r="933" spans="27:64">
      <c r="AA933" s="24"/>
      <c r="AB933" s="24"/>
      <c r="AC933" s="24"/>
      <c r="AD933" s="24"/>
      <c r="AE933" s="24"/>
      <c r="AG933" s="171"/>
      <c r="AN933" s="24"/>
      <c r="AO933" s="24"/>
      <c r="AP933" s="24"/>
      <c r="AQ933" s="24"/>
      <c r="AR933" s="24"/>
      <c r="AS933" s="24"/>
      <c r="AT933" s="24"/>
      <c r="AU933" s="24"/>
    </row>
    <row r="934" spans="27:64">
      <c r="AA934" s="24"/>
      <c r="AB934" s="24"/>
      <c r="AC934" s="24"/>
      <c r="AD934" s="24"/>
      <c r="AE934" s="24"/>
      <c r="AG934" s="171"/>
      <c r="AN934" s="24"/>
      <c r="AO934" s="24"/>
      <c r="AP934" s="24"/>
      <c r="AQ934" s="24"/>
      <c r="AR934" s="24"/>
      <c r="AS934" s="24"/>
      <c r="AT934" s="24"/>
      <c r="AU934" s="24"/>
    </row>
    <row r="935" spans="27:64">
      <c r="AA935" s="24"/>
      <c r="AB935" s="24"/>
      <c r="AC935" s="24"/>
      <c r="AD935" s="24"/>
      <c r="AE935" s="24"/>
      <c r="AG935" s="171"/>
      <c r="AN935" s="24"/>
      <c r="AO935" s="24"/>
      <c r="AP935" s="24"/>
      <c r="AQ935" s="24"/>
      <c r="AR935" s="24"/>
      <c r="AS935" s="24"/>
      <c r="AT935" s="24"/>
      <c r="AU935" s="24"/>
    </row>
    <row r="936" spans="27:64">
      <c r="AA936" s="24"/>
      <c r="AB936" s="24"/>
      <c r="AC936" s="24"/>
      <c r="AD936" s="24"/>
      <c r="AE936" s="24"/>
      <c r="AG936" s="171"/>
      <c r="AN936" s="24"/>
      <c r="AO936" s="24"/>
      <c r="AP936" s="24"/>
      <c r="AQ936" s="24"/>
      <c r="AR936" s="24"/>
      <c r="AS936" s="24"/>
      <c r="AT936" s="24"/>
      <c r="AU936" s="24"/>
    </row>
    <row r="937" spans="27:64">
      <c r="AA937" s="24"/>
      <c r="AB937" s="24"/>
      <c r="AC937" s="24"/>
      <c r="AD937" s="24"/>
      <c r="AE937" s="24"/>
      <c r="AG937" s="171"/>
      <c r="AN937" s="24"/>
      <c r="AO937" s="24"/>
      <c r="AP937" s="24"/>
      <c r="AQ937" s="24"/>
      <c r="AR937" s="24"/>
      <c r="AS937" s="24"/>
      <c r="AT937" s="24"/>
      <c r="AU937" s="24"/>
    </row>
    <row r="938" spans="27:64">
      <c r="AA938" s="24"/>
      <c r="AB938" s="24"/>
      <c r="AC938" s="24"/>
      <c r="AD938" s="24"/>
      <c r="AE938" s="24"/>
      <c r="AG938" s="171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</row>
    <row r="939" spans="27:64">
      <c r="AA939" s="24"/>
      <c r="AB939" s="24"/>
      <c r="AC939" s="24"/>
      <c r="AD939" s="24"/>
      <c r="AE939" s="24"/>
      <c r="AG939" s="171"/>
      <c r="AN939" s="24"/>
      <c r="AO939" s="24"/>
      <c r="AP939" s="24"/>
      <c r="AQ939" s="24"/>
      <c r="AR939" s="24"/>
      <c r="AS939" s="24"/>
      <c r="AT939" s="24"/>
      <c r="AU939" s="24"/>
    </row>
    <row r="940" spans="27:64">
      <c r="AA940" s="24"/>
      <c r="AB940" s="24"/>
      <c r="AC940" s="24"/>
      <c r="AD940" s="24"/>
      <c r="AE940" s="24"/>
      <c r="AG940" s="171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</row>
    <row r="941" spans="27:64">
      <c r="AA941" s="24"/>
      <c r="AB941" s="24"/>
      <c r="AC941" s="24"/>
      <c r="AD941" s="24"/>
      <c r="AE941" s="24"/>
      <c r="AG941" s="171"/>
      <c r="AN941" s="24"/>
      <c r="AO941" s="24"/>
      <c r="AP941" s="24"/>
      <c r="AQ941" s="24"/>
      <c r="AR941" s="24"/>
      <c r="AS941" s="24"/>
      <c r="AT941" s="24"/>
      <c r="AU941" s="24"/>
    </row>
    <row r="942" spans="27:64">
      <c r="AA942" s="24"/>
      <c r="AB942" s="24"/>
      <c r="AC942" s="24"/>
      <c r="AD942" s="24"/>
      <c r="AE942" s="24"/>
      <c r="AG942" s="171"/>
      <c r="AN942" s="24"/>
      <c r="AO942" s="24"/>
      <c r="AP942" s="24"/>
      <c r="AQ942" s="24"/>
      <c r="AR942" s="24"/>
      <c r="AS942" s="24"/>
      <c r="AT942" s="24"/>
      <c r="AU942" s="24"/>
      <c r="AV942" s="24"/>
    </row>
    <row r="943" spans="27:64">
      <c r="AA943" s="24"/>
      <c r="AB943" s="24"/>
      <c r="AC943" s="24"/>
      <c r="AD943" s="24"/>
      <c r="AE943" s="24"/>
      <c r="AG943" s="171"/>
      <c r="AN943" s="24"/>
      <c r="AO943" s="24"/>
      <c r="AP943" s="24"/>
      <c r="AQ943" s="24"/>
      <c r="AR943" s="24"/>
      <c r="AS943" s="24"/>
      <c r="AT943" s="24"/>
      <c r="AU943" s="24"/>
    </row>
    <row r="944" spans="27:64">
      <c r="AA944" s="24"/>
      <c r="AB944" s="24"/>
      <c r="AC944" s="24"/>
      <c r="AD944" s="24"/>
      <c r="AE944" s="24"/>
      <c r="AG944" s="171"/>
      <c r="AN944" s="24"/>
      <c r="AO944" s="24"/>
      <c r="AP944" s="24"/>
      <c r="AQ944" s="24"/>
      <c r="AR944" s="24"/>
      <c r="AS944" s="24"/>
      <c r="AT944" s="24"/>
      <c r="AU944" s="24"/>
    </row>
    <row r="945" spans="27:48">
      <c r="AA945" s="24"/>
      <c r="AB945" s="24"/>
      <c r="AC945" s="24"/>
      <c r="AD945" s="24"/>
      <c r="AE945" s="24"/>
      <c r="AG945" s="171"/>
      <c r="AN945" s="24"/>
      <c r="AO945" s="24"/>
      <c r="AP945" s="24"/>
      <c r="AQ945" s="24"/>
      <c r="AR945" s="24"/>
      <c r="AS945" s="24"/>
      <c r="AT945" s="24"/>
      <c r="AU945" s="24"/>
    </row>
    <row r="946" spans="27:48">
      <c r="AA946" s="24"/>
      <c r="AB946" s="24"/>
      <c r="AC946" s="24"/>
      <c r="AD946" s="24"/>
      <c r="AE946" s="24"/>
      <c r="AG946" s="171"/>
      <c r="AN946" s="24"/>
      <c r="AO946" s="24"/>
      <c r="AP946" s="24"/>
      <c r="AQ946" s="24"/>
      <c r="AR946" s="24"/>
      <c r="AS946" s="24"/>
      <c r="AT946" s="24"/>
      <c r="AU946" s="24"/>
    </row>
    <row r="947" spans="27:48">
      <c r="AA947" s="24"/>
      <c r="AB947" s="24"/>
      <c r="AC947" s="24"/>
      <c r="AD947" s="24"/>
      <c r="AE947" s="24"/>
      <c r="AG947" s="171"/>
      <c r="AN947" s="24"/>
      <c r="AO947" s="24"/>
      <c r="AP947" s="24"/>
      <c r="AQ947" s="24"/>
      <c r="AR947" s="24"/>
      <c r="AS947" s="24"/>
      <c r="AT947" s="24"/>
      <c r="AU947" s="24"/>
    </row>
    <row r="948" spans="27:48">
      <c r="AA948" s="24"/>
      <c r="AB948" s="24"/>
      <c r="AC948" s="24"/>
      <c r="AD948" s="24"/>
      <c r="AE948" s="24"/>
      <c r="AG948" s="171"/>
      <c r="AN948" s="24"/>
      <c r="AO948" s="24"/>
      <c r="AP948" s="24"/>
      <c r="AQ948" s="24"/>
      <c r="AR948" s="24"/>
      <c r="AS948" s="24"/>
      <c r="AT948" s="24"/>
      <c r="AU948" s="24"/>
      <c r="AV948" s="24"/>
    </row>
    <row r="949" spans="27:48">
      <c r="AA949" s="24"/>
      <c r="AB949" s="24"/>
      <c r="AC949" s="24"/>
      <c r="AD949" s="24"/>
      <c r="AE949" s="24"/>
      <c r="AG949" s="171"/>
      <c r="AN949" s="24"/>
      <c r="AO949" s="24"/>
      <c r="AP949" s="24"/>
      <c r="AQ949" s="24"/>
      <c r="AR949" s="24"/>
      <c r="AS949" s="24"/>
      <c r="AT949" s="24"/>
      <c r="AU949" s="24"/>
    </row>
    <row r="950" spans="27:48">
      <c r="AA950" s="24"/>
      <c r="AB950" s="24"/>
      <c r="AC950" s="24"/>
      <c r="AD950" s="24"/>
      <c r="AE950" s="24"/>
      <c r="AG950" s="171"/>
      <c r="AN950" s="24"/>
      <c r="AO950" s="24"/>
      <c r="AP950" s="24"/>
      <c r="AQ950" s="24"/>
      <c r="AR950" s="24"/>
      <c r="AS950" s="24"/>
      <c r="AT950" s="24"/>
      <c r="AU950" s="24"/>
    </row>
    <row r="951" spans="27:48">
      <c r="AA951" s="24"/>
      <c r="AB951" s="24"/>
      <c r="AC951" s="24"/>
      <c r="AD951" s="24"/>
      <c r="AE951" s="24"/>
      <c r="AG951" s="171"/>
      <c r="AN951" s="24"/>
      <c r="AO951" s="24"/>
      <c r="AP951" s="24"/>
      <c r="AQ951" s="24"/>
      <c r="AR951" s="24"/>
      <c r="AS951" s="24"/>
      <c r="AT951" s="24"/>
      <c r="AU951" s="24"/>
    </row>
    <row r="952" spans="27:48">
      <c r="AA952" s="24"/>
      <c r="AB952" s="24"/>
      <c r="AC952" s="24"/>
      <c r="AD952" s="24"/>
      <c r="AE952" s="24"/>
      <c r="AG952" s="171"/>
      <c r="AN952" s="24"/>
      <c r="AO952" s="24"/>
      <c r="AP952" s="24"/>
      <c r="AQ952" s="24"/>
      <c r="AR952" s="24"/>
      <c r="AS952" s="24"/>
      <c r="AT952" s="24"/>
      <c r="AU952" s="24"/>
    </row>
    <row r="953" spans="27:48">
      <c r="AA953" s="24"/>
      <c r="AB953" s="24"/>
      <c r="AC953" s="24"/>
      <c r="AD953" s="24"/>
      <c r="AE953" s="24"/>
      <c r="AG953" s="171"/>
      <c r="AN953" s="24"/>
      <c r="AO953" s="24"/>
      <c r="AP953" s="24"/>
      <c r="AQ953" s="24"/>
      <c r="AR953" s="24"/>
      <c r="AS953" s="24"/>
      <c r="AT953" s="24"/>
      <c r="AU953" s="24"/>
    </row>
    <row r="954" spans="27:48">
      <c r="AA954" s="24"/>
      <c r="AB954" s="24"/>
      <c r="AC954" s="24"/>
      <c r="AD954" s="24"/>
      <c r="AE954" s="24"/>
      <c r="AG954" s="171"/>
      <c r="AN954" s="24"/>
      <c r="AO954" s="24"/>
      <c r="AP954" s="24"/>
      <c r="AQ954" s="24"/>
      <c r="AR954" s="24"/>
      <c r="AS954" s="24"/>
      <c r="AT954" s="24"/>
      <c r="AU954" s="24"/>
    </row>
    <row r="955" spans="27:48">
      <c r="AA955" s="24"/>
      <c r="AB955" s="24"/>
      <c r="AC955" s="24"/>
      <c r="AD955" s="24"/>
      <c r="AE955" s="24"/>
      <c r="AG955" s="171"/>
      <c r="AN955" s="24"/>
      <c r="AO955" s="24"/>
      <c r="AP955" s="24"/>
      <c r="AQ955" s="24"/>
      <c r="AR955" s="24"/>
      <c r="AS955" s="24"/>
      <c r="AT955" s="24"/>
      <c r="AU955" s="24"/>
    </row>
    <row r="956" spans="27:48">
      <c r="AA956" s="24"/>
      <c r="AB956" s="24"/>
      <c r="AC956" s="24"/>
      <c r="AD956" s="24"/>
      <c r="AE956" s="24"/>
      <c r="AG956" s="171"/>
      <c r="AN956" s="24"/>
      <c r="AO956" s="24"/>
      <c r="AP956" s="24"/>
      <c r="AQ956" s="24"/>
      <c r="AR956" s="24"/>
      <c r="AS956" s="24"/>
      <c r="AT956" s="24"/>
      <c r="AU956" s="24"/>
    </row>
    <row r="957" spans="27:48">
      <c r="AA957" s="24"/>
      <c r="AB957" s="24"/>
      <c r="AC957" s="24"/>
      <c r="AD957" s="24"/>
      <c r="AE957" s="24"/>
      <c r="AG957" s="171"/>
      <c r="AN957" s="24"/>
      <c r="AO957" s="24"/>
      <c r="AP957" s="24"/>
      <c r="AQ957" s="24"/>
      <c r="AR957" s="24"/>
      <c r="AS957" s="24"/>
      <c r="AT957" s="24"/>
      <c r="AU957" s="24"/>
    </row>
    <row r="958" spans="27:48">
      <c r="AA958" s="24"/>
      <c r="AB958" s="24"/>
      <c r="AC958" s="24"/>
      <c r="AD958" s="24"/>
      <c r="AE958" s="24"/>
      <c r="AG958" s="171"/>
      <c r="AN958" s="24"/>
      <c r="AO958" s="24"/>
      <c r="AP958" s="24"/>
      <c r="AQ958" s="24"/>
      <c r="AR958" s="24"/>
      <c r="AS958" s="24"/>
      <c r="AT958" s="24"/>
      <c r="AU958" s="24"/>
    </row>
    <row r="959" spans="27:48">
      <c r="AA959" s="24"/>
      <c r="AB959" s="24"/>
      <c r="AC959" s="24"/>
      <c r="AD959" s="24"/>
      <c r="AE959" s="24"/>
      <c r="AG959" s="171"/>
      <c r="AN959" s="24"/>
      <c r="AO959" s="24"/>
      <c r="AP959" s="24"/>
      <c r="AQ959" s="24"/>
      <c r="AR959" s="24"/>
      <c r="AS959" s="24"/>
      <c r="AT959" s="24"/>
      <c r="AU959" s="24"/>
      <c r="AV959" s="24"/>
    </row>
    <row r="960" spans="27:48">
      <c r="AA960" s="24"/>
      <c r="AB960" s="24"/>
      <c r="AC960" s="24"/>
      <c r="AD960" s="24"/>
      <c r="AE960" s="24"/>
      <c r="AG960" s="171"/>
      <c r="AN960" s="24"/>
      <c r="AO960" s="24"/>
      <c r="AP960" s="24"/>
      <c r="AQ960" s="24"/>
      <c r="AR960" s="24"/>
      <c r="AS960" s="24"/>
      <c r="AT960" s="24"/>
      <c r="AU960" s="24"/>
    </row>
    <row r="961" spans="27:48">
      <c r="AA961" s="24"/>
      <c r="AB961" s="24"/>
      <c r="AC961" s="24"/>
      <c r="AD961" s="24"/>
      <c r="AE961" s="24"/>
      <c r="AG961" s="171"/>
      <c r="AN961" s="24"/>
      <c r="AO961" s="24"/>
      <c r="AP961" s="24"/>
      <c r="AQ961" s="24"/>
      <c r="AR961" s="24"/>
      <c r="AS961" s="24"/>
      <c r="AT961" s="24"/>
      <c r="AU961" s="24"/>
    </row>
    <row r="962" spans="27:48">
      <c r="AA962" s="24"/>
      <c r="AB962" s="24"/>
      <c r="AC962" s="24"/>
      <c r="AD962" s="24"/>
      <c r="AE962" s="24"/>
      <c r="AG962" s="171"/>
      <c r="AN962" s="24"/>
      <c r="AO962" s="24"/>
      <c r="AP962" s="24"/>
      <c r="AQ962" s="24"/>
      <c r="AR962" s="24"/>
      <c r="AS962" s="24"/>
      <c r="AT962" s="24"/>
      <c r="AU962" s="24"/>
    </row>
    <row r="963" spans="27:48">
      <c r="AA963" s="24"/>
      <c r="AB963" s="24"/>
      <c r="AC963" s="24"/>
      <c r="AD963" s="24"/>
      <c r="AE963" s="24"/>
      <c r="AG963" s="171"/>
      <c r="AN963" s="24"/>
      <c r="AO963" s="24"/>
      <c r="AP963" s="24"/>
      <c r="AQ963" s="24"/>
      <c r="AR963" s="24"/>
      <c r="AS963" s="24"/>
      <c r="AT963" s="24"/>
      <c r="AU963" s="24"/>
    </row>
    <row r="964" spans="27:48">
      <c r="AA964" s="24"/>
      <c r="AB964" s="24"/>
      <c r="AC964" s="24"/>
      <c r="AD964" s="24"/>
      <c r="AE964" s="24"/>
      <c r="AG964" s="171"/>
      <c r="AN964" s="24"/>
      <c r="AO964" s="24"/>
      <c r="AP964" s="24"/>
      <c r="AQ964" s="24"/>
      <c r="AR964" s="24"/>
      <c r="AS964" s="24"/>
      <c r="AT964" s="24"/>
      <c r="AU964" s="24"/>
    </row>
    <row r="965" spans="27:48">
      <c r="AA965" s="24"/>
      <c r="AB965" s="24"/>
      <c r="AC965" s="24"/>
      <c r="AD965" s="24"/>
      <c r="AE965" s="24"/>
      <c r="AG965" s="171"/>
      <c r="AN965" s="24"/>
      <c r="AO965" s="24"/>
      <c r="AP965" s="24"/>
      <c r="AQ965" s="24"/>
      <c r="AR965" s="24"/>
      <c r="AS965" s="24"/>
      <c r="AT965" s="24"/>
      <c r="AU965" s="24"/>
      <c r="AV965" s="24"/>
    </row>
    <row r="966" spans="27:48">
      <c r="AA966" s="24"/>
      <c r="AB966" s="24"/>
      <c r="AC966" s="24"/>
      <c r="AD966" s="24"/>
      <c r="AE966" s="24"/>
      <c r="AG966" s="171"/>
      <c r="AN966" s="24"/>
      <c r="AO966" s="24"/>
      <c r="AP966" s="24"/>
      <c r="AQ966" s="24"/>
      <c r="AR966" s="24"/>
      <c r="AS966" s="24"/>
      <c r="AT966" s="24"/>
      <c r="AU966" s="24"/>
    </row>
    <row r="967" spans="27:48">
      <c r="AA967" s="24"/>
      <c r="AB967" s="24"/>
      <c r="AC967" s="24"/>
      <c r="AD967" s="24"/>
      <c r="AE967" s="24"/>
      <c r="AG967" s="171"/>
      <c r="AN967" s="24"/>
      <c r="AO967" s="24"/>
      <c r="AP967" s="24"/>
      <c r="AQ967" s="24"/>
      <c r="AR967" s="24"/>
      <c r="AS967" s="24"/>
      <c r="AT967" s="24"/>
      <c r="AU967" s="24"/>
    </row>
    <row r="968" spans="27:48">
      <c r="AA968" s="24"/>
      <c r="AB968" s="24"/>
      <c r="AC968" s="24"/>
      <c r="AD968" s="24"/>
      <c r="AE968" s="24"/>
      <c r="AG968" s="171"/>
      <c r="AN968" s="24"/>
      <c r="AO968" s="24"/>
      <c r="AP968" s="24"/>
      <c r="AQ968" s="24"/>
      <c r="AR968" s="24"/>
      <c r="AS968" s="24"/>
      <c r="AT968" s="24"/>
      <c r="AU968" s="24"/>
    </row>
    <row r="969" spans="27:48">
      <c r="AA969" s="24"/>
      <c r="AB969" s="24"/>
      <c r="AC969" s="24"/>
      <c r="AD969" s="24"/>
      <c r="AE969" s="24"/>
      <c r="AG969" s="171"/>
      <c r="AN969" s="24"/>
      <c r="AO969" s="24"/>
      <c r="AP969" s="24"/>
      <c r="AQ969" s="24"/>
      <c r="AR969" s="24"/>
      <c r="AS969" s="24"/>
      <c r="AT969" s="24"/>
      <c r="AU969" s="24"/>
    </row>
    <row r="970" spans="27:48">
      <c r="AA970" s="24"/>
      <c r="AB970" s="24"/>
      <c r="AC970" s="24"/>
      <c r="AD970" s="24"/>
      <c r="AE970" s="24"/>
      <c r="AG970" s="171"/>
      <c r="AN970" s="24"/>
      <c r="AO970" s="24"/>
      <c r="AP970" s="24"/>
      <c r="AQ970" s="24"/>
      <c r="AR970" s="24"/>
      <c r="AS970" s="24"/>
      <c r="AT970" s="24"/>
      <c r="AU970" s="24"/>
    </row>
    <row r="971" spans="27:48">
      <c r="AA971" s="24"/>
      <c r="AB971" s="24"/>
      <c r="AC971" s="24"/>
      <c r="AD971" s="24"/>
      <c r="AE971" s="24"/>
      <c r="AG971" s="171"/>
      <c r="AN971" s="24"/>
      <c r="AO971" s="24"/>
      <c r="AP971" s="24"/>
      <c r="AQ971" s="24"/>
      <c r="AR971" s="24"/>
      <c r="AS971" s="24"/>
      <c r="AT971" s="24"/>
      <c r="AU971" s="24"/>
    </row>
    <row r="972" spans="27:48">
      <c r="AA972" s="24"/>
      <c r="AB972" s="24"/>
      <c r="AC972" s="24"/>
      <c r="AD972" s="24"/>
      <c r="AE972" s="24"/>
      <c r="AG972" s="171"/>
      <c r="AN972" s="24"/>
      <c r="AO972" s="24"/>
      <c r="AP972" s="24"/>
      <c r="AQ972" s="24"/>
      <c r="AR972" s="24"/>
      <c r="AS972" s="24"/>
      <c r="AT972" s="24"/>
      <c r="AU972" s="24"/>
    </row>
    <row r="973" spans="27:48">
      <c r="AA973" s="24"/>
      <c r="AB973" s="24"/>
      <c r="AC973" s="24"/>
      <c r="AD973" s="24"/>
      <c r="AE973" s="24"/>
      <c r="AG973" s="171"/>
      <c r="AN973" s="24"/>
      <c r="AO973" s="24"/>
      <c r="AP973" s="24"/>
      <c r="AQ973" s="24"/>
      <c r="AR973" s="24"/>
      <c r="AS973" s="24"/>
      <c r="AT973" s="24"/>
      <c r="AU973" s="24"/>
    </row>
    <row r="974" spans="27:48">
      <c r="AA974" s="24"/>
      <c r="AB974" s="24"/>
      <c r="AC974" s="24"/>
      <c r="AD974" s="24"/>
      <c r="AE974" s="24"/>
      <c r="AG974" s="171"/>
      <c r="AN974" s="24"/>
      <c r="AO974" s="24"/>
      <c r="AP974" s="24"/>
      <c r="AQ974" s="24"/>
      <c r="AR974" s="24"/>
      <c r="AS974" s="24"/>
      <c r="AT974" s="24"/>
      <c r="AU974" s="24"/>
    </row>
    <row r="975" spans="27:48">
      <c r="AA975" s="24"/>
      <c r="AB975" s="24"/>
      <c r="AC975" s="24"/>
      <c r="AD975" s="24"/>
      <c r="AE975" s="24"/>
      <c r="AG975" s="171"/>
      <c r="AN975" s="24"/>
      <c r="AO975" s="24"/>
      <c r="AP975" s="24"/>
      <c r="AQ975" s="24"/>
      <c r="AR975" s="24"/>
      <c r="AS975" s="24"/>
      <c r="AT975" s="24"/>
      <c r="AU975" s="24"/>
    </row>
    <row r="976" spans="27:48">
      <c r="AA976" s="24"/>
      <c r="AB976" s="24"/>
      <c r="AC976" s="24"/>
      <c r="AD976" s="24"/>
      <c r="AE976" s="24"/>
      <c r="AG976" s="171"/>
      <c r="AN976" s="24"/>
      <c r="AO976" s="24"/>
      <c r="AP976" s="24"/>
      <c r="AQ976" s="24"/>
      <c r="AR976" s="24"/>
      <c r="AS976" s="24"/>
      <c r="AT976" s="24"/>
      <c r="AU976" s="24"/>
    </row>
    <row r="977" spans="27:64">
      <c r="AA977" s="24"/>
      <c r="AB977" s="24"/>
      <c r="AC977" s="24"/>
      <c r="AD977" s="24"/>
      <c r="AE977" s="24"/>
      <c r="AG977" s="171"/>
      <c r="AN977" s="24"/>
      <c r="AO977" s="24"/>
      <c r="AP977" s="24"/>
      <c r="AQ977" s="24"/>
      <c r="AR977" s="24"/>
      <c r="AS977" s="24"/>
      <c r="AT977" s="24"/>
      <c r="AU977" s="24"/>
    </row>
    <row r="978" spans="27:64">
      <c r="AA978" s="24"/>
      <c r="AB978" s="24"/>
      <c r="AC978" s="24"/>
      <c r="AD978" s="24"/>
      <c r="AE978" s="24"/>
      <c r="AG978" s="171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</row>
    <row r="979" spans="27:64">
      <c r="AA979" s="24"/>
      <c r="AB979" s="24"/>
      <c r="AC979" s="24"/>
      <c r="AD979" s="24"/>
      <c r="AE979" s="24"/>
      <c r="AG979" s="171"/>
      <c r="AN979" s="24"/>
      <c r="AO979" s="24"/>
      <c r="AP979" s="24"/>
      <c r="AQ979" s="24"/>
      <c r="AR979" s="24"/>
      <c r="AS979" s="24"/>
      <c r="AT979" s="24"/>
      <c r="AU979" s="24"/>
    </row>
    <row r="980" spans="27:64">
      <c r="AA980" s="24"/>
      <c r="AB980" s="24"/>
      <c r="AC980" s="24"/>
      <c r="AD980" s="24"/>
      <c r="AE980" s="24"/>
      <c r="AG980" s="171"/>
      <c r="AN980" s="24"/>
      <c r="AO980" s="24"/>
      <c r="AP980" s="24"/>
      <c r="AQ980" s="24"/>
      <c r="AR980" s="24"/>
      <c r="AS980" s="24"/>
      <c r="AT980" s="24"/>
      <c r="AU980" s="24"/>
    </row>
    <row r="981" spans="27:64">
      <c r="AA981" s="24"/>
      <c r="AB981" s="24"/>
      <c r="AC981" s="24"/>
      <c r="AD981" s="24"/>
      <c r="AE981" s="24"/>
      <c r="AG981" s="171"/>
      <c r="AN981" s="24"/>
      <c r="AO981" s="24"/>
      <c r="AP981" s="24"/>
      <c r="AQ981" s="24"/>
      <c r="AR981" s="24"/>
      <c r="AS981" s="24"/>
      <c r="AT981" s="24"/>
      <c r="AU981" s="24"/>
    </row>
    <row r="982" spans="27:64">
      <c r="AA982" s="24"/>
      <c r="AB982" s="24"/>
      <c r="AC982" s="24"/>
      <c r="AD982" s="24"/>
      <c r="AE982" s="24"/>
      <c r="AG982" s="171"/>
      <c r="AN982" s="24"/>
      <c r="AO982" s="24"/>
      <c r="AP982" s="24"/>
      <c r="AQ982" s="24"/>
      <c r="AR982" s="24"/>
      <c r="AS982" s="24"/>
      <c r="AT982" s="24"/>
      <c r="AU982" s="24"/>
    </row>
    <row r="983" spans="27:64">
      <c r="AA983" s="24"/>
      <c r="AB983" s="24"/>
      <c r="AC983" s="24"/>
      <c r="AD983" s="24"/>
      <c r="AE983" s="24"/>
      <c r="AG983" s="171"/>
      <c r="AN983" s="24"/>
      <c r="AO983" s="24"/>
      <c r="AP983" s="24"/>
      <c r="AQ983" s="24"/>
      <c r="AR983" s="24"/>
      <c r="AS983" s="24"/>
      <c r="AT983" s="24"/>
      <c r="AU983" s="24"/>
    </row>
    <row r="984" spans="27:64">
      <c r="AA984" s="24"/>
      <c r="AB984" s="24"/>
      <c r="AC984" s="24"/>
      <c r="AD984" s="24"/>
      <c r="AE984" s="24"/>
      <c r="AG984" s="171"/>
      <c r="AN984" s="24"/>
      <c r="AO984" s="24"/>
      <c r="AP984" s="24"/>
      <c r="AQ984" s="24"/>
      <c r="AR984" s="24"/>
      <c r="AS984" s="24"/>
      <c r="AT984" s="24"/>
      <c r="AU984" s="24"/>
    </row>
    <row r="985" spans="27:64">
      <c r="AA985" s="24"/>
      <c r="AB985" s="24"/>
      <c r="AC985" s="24"/>
      <c r="AD985" s="24"/>
      <c r="AE985" s="24"/>
      <c r="AG985" s="171"/>
      <c r="AN985" s="24"/>
      <c r="AO985" s="24"/>
      <c r="AP985" s="24"/>
      <c r="AQ985" s="24"/>
      <c r="AR985" s="24"/>
      <c r="AS985" s="24"/>
      <c r="AT985" s="24"/>
      <c r="AU985" s="24"/>
    </row>
    <row r="986" spans="27:64">
      <c r="AA986" s="24"/>
      <c r="AB986" s="24"/>
      <c r="AC986" s="24"/>
      <c r="AD986" s="24"/>
      <c r="AE986" s="24"/>
      <c r="AG986" s="171"/>
      <c r="AN986" s="24"/>
      <c r="AO986" s="24"/>
      <c r="AP986" s="24"/>
      <c r="AQ986" s="24"/>
      <c r="AR986" s="24"/>
      <c r="AS986" s="24"/>
      <c r="AT986" s="24"/>
      <c r="AU986" s="24"/>
    </row>
    <row r="987" spans="27:64">
      <c r="AA987" s="24"/>
      <c r="AB987" s="24"/>
      <c r="AC987" s="24"/>
      <c r="AD987" s="24"/>
      <c r="AE987" s="24"/>
      <c r="AG987" s="171"/>
      <c r="AN987" s="24"/>
      <c r="AO987" s="24"/>
      <c r="AP987" s="24"/>
      <c r="AQ987" s="24"/>
      <c r="AR987" s="24"/>
      <c r="AS987" s="24"/>
      <c r="AT987" s="24"/>
      <c r="AU987" s="24"/>
    </row>
    <row r="988" spans="27:64">
      <c r="AA988" s="24"/>
      <c r="AB988" s="24"/>
      <c r="AC988" s="24"/>
      <c r="AD988" s="24"/>
      <c r="AE988" s="24"/>
      <c r="AG988" s="171"/>
      <c r="AN988" s="24"/>
      <c r="AO988" s="24"/>
      <c r="AP988" s="24"/>
      <c r="AQ988" s="24"/>
      <c r="AR988" s="24"/>
      <c r="AS988" s="24"/>
      <c r="AT988" s="24"/>
      <c r="AU988" s="24"/>
    </row>
    <row r="989" spans="27:64">
      <c r="AA989" s="24"/>
      <c r="AB989" s="24"/>
      <c r="AC989" s="24"/>
      <c r="AD989" s="24"/>
      <c r="AE989" s="24"/>
      <c r="AG989" s="171"/>
      <c r="AN989" s="24"/>
      <c r="AO989" s="24"/>
      <c r="AP989" s="24"/>
      <c r="AQ989" s="24"/>
      <c r="AR989" s="24"/>
      <c r="AS989" s="24"/>
      <c r="AT989" s="24"/>
      <c r="AU989" s="24"/>
    </row>
    <row r="990" spans="27:64">
      <c r="AA990" s="24"/>
      <c r="AB990" s="24"/>
      <c r="AC990" s="24"/>
      <c r="AD990" s="24"/>
      <c r="AE990" s="24"/>
      <c r="AG990" s="171"/>
      <c r="AN990" s="24"/>
      <c r="AO990" s="24"/>
      <c r="AP990" s="24"/>
      <c r="AQ990" s="24"/>
      <c r="AR990" s="24"/>
      <c r="AS990" s="24"/>
      <c r="AT990" s="24"/>
      <c r="AU990" s="24"/>
    </row>
    <row r="991" spans="27:64">
      <c r="AA991" s="24"/>
      <c r="AB991" s="24"/>
      <c r="AC991" s="24"/>
      <c r="AD991" s="24"/>
      <c r="AE991" s="24"/>
      <c r="AG991" s="171"/>
      <c r="AN991" s="24"/>
      <c r="AO991" s="24"/>
      <c r="AP991" s="24"/>
      <c r="AQ991" s="24"/>
      <c r="AR991" s="24"/>
      <c r="AS991" s="24"/>
      <c r="AT991" s="24"/>
      <c r="AU991" s="24"/>
    </row>
    <row r="992" spans="27:64">
      <c r="AA992" s="24"/>
      <c r="AB992" s="24"/>
      <c r="AC992" s="24"/>
      <c r="AD992" s="24"/>
      <c r="AE992" s="24"/>
      <c r="AG992" s="171"/>
      <c r="AN992" s="24"/>
      <c r="AO992" s="24"/>
      <c r="AP992" s="24"/>
      <c r="AQ992" s="24"/>
      <c r="AR992" s="24"/>
      <c r="AS992" s="24"/>
      <c r="AT992" s="24"/>
      <c r="AU992" s="24"/>
    </row>
    <row r="993" spans="27:64">
      <c r="AA993" s="24"/>
      <c r="AB993" s="24"/>
      <c r="AC993" s="24"/>
      <c r="AD993" s="24"/>
      <c r="AE993" s="24"/>
      <c r="AG993" s="171"/>
      <c r="AN993" s="24"/>
      <c r="AO993" s="24"/>
      <c r="AP993" s="24"/>
      <c r="AQ993" s="24"/>
      <c r="AR993" s="24"/>
      <c r="AS993" s="24"/>
      <c r="AT993" s="24"/>
      <c r="AU993" s="24"/>
    </row>
    <row r="994" spans="27:64">
      <c r="AA994" s="24"/>
      <c r="AB994" s="24"/>
      <c r="AC994" s="24"/>
      <c r="AD994" s="24"/>
      <c r="AE994" s="24"/>
      <c r="AG994" s="171"/>
      <c r="AN994" s="24"/>
      <c r="AO994" s="24"/>
      <c r="AP994" s="24"/>
      <c r="AQ994" s="24"/>
      <c r="AR994" s="24"/>
      <c r="AS994" s="24"/>
      <c r="AT994" s="24"/>
      <c r="AU994" s="24"/>
    </row>
    <row r="995" spans="27:64">
      <c r="AA995" s="24"/>
      <c r="AB995" s="24"/>
      <c r="AC995" s="24"/>
      <c r="AD995" s="24"/>
      <c r="AE995" s="24"/>
      <c r="AG995" s="171"/>
      <c r="AN995" s="24"/>
      <c r="AO995" s="24"/>
      <c r="AP995" s="24"/>
      <c r="AQ995" s="24"/>
      <c r="AR995" s="24"/>
      <c r="AS995" s="24"/>
      <c r="AT995" s="24"/>
      <c r="AU995" s="24"/>
    </row>
    <row r="996" spans="27:64">
      <c r="AA996" s="24"/>
      <c r="AB996" s="24"/>
      <c r="AC996" s="24"/>
      <c r="AD996" s="24"/>
      <c r="AE996" s="24"/>
      <c r="AG996" s="171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</row>
    <row r="997" spans="27:64">
      <c r="AA997" s="24"/>
      <c r="AB997" s="24"/>
      <c r="AC997" s="24"/>
      <c r="AD997" s="24"/>
      <c r="AE997" s="24"/>
      <c r="AG997" s="171"/>
      <c r="AN997" s="24"/>
      <c r="AO997" s="24"/>
      <c r="AP997" s="24"/>
      <c r="AQ997" s="24"/>
      <c r="AR997" s="24"/>
      <c r="AS997" s="24"/>
      <c r="AT997" s="24"/>
      <c r="AU997" s="24"/>
    </row>
    <row r="998" spans="27:64">
      <c r="AA998" s="24"/>
      <c r="AB998" s="24"/>
      <c r="AC998" s="24"/>
      <c r="AD998" s="24"/>
      <c r="AE998" s="24"/>
      <c r="AG998" s="171"/>
      <c r="AN998" s="24"/>
      <c r="AO998" s="24"/>
      <c r="AP998" s="24"/>
      <c r="AQ998" s="24"/>
      <c r="AR998" s="24"/>
      <c r="AS998" s="24"/>
      <c r="AT998" s="24"/>
      <c r="AU998" s="24"/>
    </row>
    <row r="999" spans="27:64">
      <c r="AA999" s="24"/>
      <c r="AB999" s="24"/>
      <c r="AC999" s="24"/>
      <c r="AD999" s="24"/>
      <c r="AE999" s="24"/>
      <c r="AG999" s="171"/>
      <c r="AN999" s="24"/>
      <c r="AO999" s="24"/>
      <c r="AP999" s="24"/>
      <c r="AQ999" s="24"/>
      <c r="AR999" s="24"/>
      <c r="AS999" s="24"/>
      <c r="AT999" s="24"/>
      <c r="AU999" s="24"/>
    </row>
    <row r="1000" spans="27:64">
      <c r="AA1000" s="24"/>
      <c r="AB1000" s="24"/>
      <c r="AC1000" s="24"/>
      <c r="AD1000" s="24"/>
      <c r="AE1000" s="24"/>
      <c r="AG1000" s="171"/>
      <c r="AN1000" s="24"/>
      <c r="AO1000" s="24"/>
      <c r="AP1000" s="24"/>
      <c r="AQ1000" s="24"/>
      <c r="AR1000" s="24"/>
      <c r="AS1000" s="24"/>
      <c r="AT1000" s="24"/>
      <c r="AU1000" s="24"/>
    </row>
    <row r="1001" spans="27:64">
      <c r="AA1001" s="24"/>
      <c r="AB1001" s="24"/>
      <c r="AC1001" s="24"/>
      <c r="AD1001" s="24"/>
      <c r="AE1001" s="24"/>
      <c r="AG1001" s="171"/>
      <c r="AN1001" s="24"/>
      <c r="AO1001" s="24"/>
      <c r="AP1001" s="24"/>
      <c r="AQ1001" s="24"/>
      <c r="AR1001" s="24"/>
      <c r="AS1001" s="24"/>
      <c r="AT1001" s="24"/>
      <c r="AU1001" s="24"/>
    </row>
    <row r="1002" spans="27:64">
      <c r="AA1002" s="24"/>
      <c r="AB1002" s="24"/>
      <c r="AC1002" s="24"/>
      <c r="AD1002" s="24"/>
      <c r="AE1002" s="24"/>
      <c r="AG1002" s="171"/>
      <c r="AN1002" s="24"/>
      <c r="AO1002" s="24"/>
      <c r="AP1002" s="24"/>
      <c r="AQ1002" s="24"/>
      <c r="AR1002" s="24"/>
      <c r="AS1002" s="24"/>
      <c r="AT1002" s="24"/>
      <c r="AU1002" s="24"/>
    </row>
    <row r="1003" spans="27:64">
      <c r="AA1003" s="24"/>
      <c r="AB1003" s="24"/>
      <c r="AC1003" s="24"/>
      <c r="AD1003" s="24"/>
      <c r="AE1003" s="24"/>
      <c r="AG1003" s="171"/>
      <c r="AN1003" s="24"/>
      <c r="AO1003" s="24"/>
      <c r="AP1003" s="24"/>
      <c r="AQ1003" s="24"/>
      <c r="AR1003" s="24"/>
      <c r="AS1003" s="24"/>
      <c r="AT1003" s="24"/>
      <c r="AU1003" s="24"/>
    </row>
    <row r="1004" spans="27:64">
      <c r="AA1004" s="24"/>
      <c r="AB1004" s="24"/>
      <c r="AC1004" s="24"/>
      <c r="AD1004" s="24"/>
      <c r="AE1004" s="24"/>
      <c r="AG1004" s="171"/>
      <c r="AN1004" s="24"/>
      <c r="AO1004" s="24"/>
      <c r="AP1004" s="24"/>
      <c r="AQ1004" s="24"/>
      <c r="AR1004" s="24"/>
      <c r="AS1004" s="24"/>
      <c r="AT1004" s="24"/>
      <c r="AU1004" s="24"/>
    </row>
    <row r="1005" spans="27:64">
      <c r="AA1005" s="24"/>
      <c r="AB1005" s="24"/>
      <c r="AC1005" s="24"/>
      <c r="AD1005" s="24"/>
      <c r="AE1005" s="24"/>
      <c r="AG1005" s="171"/>
      <c r="AN1005" s="24"/>
      <c r="AO1005" s="24"/>
      <c r="AP1005" s="24"/>
      <c r="AQ1005" s="24"/>
      <c r="AR1005" s="24"/>
      <c r="AS1005" s="24"/>
      <c r="AT1005" s="24"/>
      <c r="AU1005" s="24"/>
    </row>
    <row r="1006" spans="27:64">
      <c r="AA1006" s="24"/>
      <c r="AB1006" s="24"/>
      <c r="AC1006" s="24"/>
      <c r="AD1006" s="24"/>
      <c r="AE1006" s="24"/>
      <c r="AG1006" s="171"/>
      <c r="AN1006" s="24"/>
      <c r="AO1006" s="24"/>
      <c r="AP1006" s="24"/>
      <c r="AQ1006" s="24"/>
      <c r="AR1006" s="24"/>
      <c r="AS1006" s="24"/>
      <c r="AT1006" s="24"/>
      <c r="AU1006" s="24"/>
    </row>
    <row r="1007" spans="27:64">
      <c r="AA1007" s="24"/>
      <c r="AB1007" s="24"/>
      <c r="AC1007" s="24"/>
      <c r="AD1007" s="24"/>
      <c r="AE1007" s="24"/>
      <c r="AG1007" s="171"/>
      <c r="AN1007" s="24"/>
      <c r="AO1007" s="24"/>
      <c r="AP1007" s="24"/>
      <c r="AQ1007" s="24"/>
      <c r="AR1007" s="24"/>
      <c r="AS1007" s="24"/>
      <c r="AT1007" s="24"/>
      <c r="AU1007" s="24"/>
    </row>
    <row r="1008" spans="27:64">
      <c r="AA1008" s="24"/>
      <c r="AB1008" s="24"/>
      <c r="AC1008" s="24"/>
      <c r="AD1008" s="24"/>
      <c r="AE1008" s="24"/>
      <c r="AG1008" s="171"/>
      <c r="AN1008" s="24"/>
      <c r="AO1008" s="24"/>
      <c r="AP1008" s="24"/>
      <c r="AQ1008" s="24"/>
      <c r="AR1008" s="24"/>
      <c r="AS1008" s="24"/>
      <c r="AT1008" s="24"/>
      <c r="AU1008" s="24"/>
    </row>
    <row r="1009" spans="27:47">
      <c r="AA1009" s="24"/>
      <c r="AB1009" s="24"/>
      <c r="AC1009" s="24"/>
      <c r="AD1009" s="24"/>
      <c r="AE1009" s="24"/>
      <c r="AG1009" s="171"/>
      <c r="AN1009" s="24"/>
      <c r="AO1009" s="24"/>
      <c r="AP1009" s="24"/>
      <c r="AQ1009" s="24"/>
      <c r="AR1009" s="24"/>
      <c r="AS1009" s="24"/>
      <c r="AT1009" s="24"/>
      <c r="AU1009" s="24"/>
    </row>
    <row r="1010" spans="27:47">
      <c r="AA1010" s="24"/>
      <c r="AB1010" s="24"/>
      <c r="AC1010" s="24"/>
      <c r="AD1010" s="24"/>
      <c r="AE1010" s="24"/>
      <c r="AG1010" s="171"/>
      <c r="AN1010" s="24"/>
      <c r="AO1010" s="24"/>
      <c r="AP1010" s="24"/>
      <c r="AQ1010" s="24"/>
      <c r="AR1010" s="24"/>
      <c r="AS1010" s="24"/>
      <c r="AT1010" s="24"/>
      <c r="AU1010" s="24"/>
    </row>
    <row r="1011" spans="27:47">
      <c r="AA1011" s="24"/>
      <c r="AB1011" s="24"/>
      <c r="AC1011" s="24"/>
      <c r="AD1011" s="24"/>
      <c r="AE1011" s="24"/>
      <c r="AG1011" s="171"/>
      <c r="AN1011" s="24"/>
      <c r="AO1011" s="24"/>
      <c r="AP1011" s="24"/>
      <c r="AQ1011" s="24"/>
      <c r="AR1011" s="24"/>
      <c r="AS1011" s="24"/>
      <c r="AT1011" s="24"/>
      <c r="AU1011" s="24"/>
    </row>
    <row r="1012" spans="27:47">
      <c r="AA1012" s="24"/>
      <c r="AB1012" s="24"/>
      <c r="AC1012" s="24"/>
      <c r="AD1012" s="24"/>
      <c r="AE1012" s="24"/>
      <c r="AG1012" s="171"/>
      <c r="AN1012" s="24"/>
      <c r="AO1012" s="24"/>
      <c r="AP1012" s="24"/>
      <c r="AQ1012" s="24"/>
      <c r="AR1012" s="24"/>
      <c r="AS1012" s="24"/>
      <c r="AT1012" s="24"/>
      <c r="AU1012" s="24"/>
    </row>
    <row r="1013" spans="27:47">
      <c r="AA1013" s="24"/>
      <c r="AB1013" s="24"/>
      <c r="AC1013" s="24"/>
      <c r="AD1013" s="24"/>
      <c r="AE1013" s="24"/>
      <c r="AG1013" s="171"/>
      <c r="AN1013" s="24"/>
      <c r="AO1013" s="24"/>
      <c r="AP1013" s="24"/>
      <c r="AQ1013" s="24"/>
      <c r="AR1013" s="24"/>
      <c r="AS1013" s="24"/>
      <c r="AT1013" s="24"/>
      <c r="AU1013" s="24"/>
    </row>
    <row r="1014" spans="27:47">
      <c r="AA1014" s="24"/>
      <c r="AB1014" s="24"/>
      <c r="AC1014" s="24"/>
      <c r="AD1014" s="24"/>
      <c r="AE1014" s="24"/>
      <c r="AG1014" s="171"/>
      <c r="AN1014" s="24"/>
      <c r="AO1014" s="24"/>
      <c r="AP1014" s="24"/>
      <c r="AQ1014" s="24"/>
      <c r="AR1014" s="24"/>
      <c r="AS1014" s="24"/>
      <c r="AT1014" s="24"/>
      <c r="AU1014" s="24"/>
    </row>
    <row r="1015" spans="27:47">
      <c r="AA1015" s="24"/>
      <c r="AB1015" s="24"/>
      <c r="AC1015" s="24"/>
      <c r="AD1015" s="24"/>
      <c r="AE1015" s="24"/>
      <c r="AG1015" s="171"/>
      <c r="AN1015" s="24"/>
      <c r="AO1015" s="24"/>
      <c r="AP1015" s="24"/>
      <c r="AQ1015" s="24"/>
      <c r="AR1015" s="24"/>
      <c r="AS1015" s="24"/>
      <c r="AT1015" s="24"/>
      <c r="AU1015" s="24"/>
    </row>
    <row r="1016" spans="27:47">
      <c r="AA1016" s="24"/>
      <c r="AB1016" s="24"/>
      <c r="AC1016" s="24"/>
      <c r="AD1016" s="24"/>
      <c r="AE1016" s="24"/>
      <c r="AG1016" s="171"/>
      <c r="AN1016" s="24"/>
      <c r="AO1016" s="24"/>
      <c r="AP1016" s="24"/>
      <c r="AQ1016" s="24"/>
      <c r="AR1016" s="24"/>
      <c r="AS1016" s="24"/>
      <c r="AT1016" s="24"/>
      <c r="AU1016" s="24"/>
    </row>
    <row r="1017" spans="27:47">
      <c r="AA1017" s="24"/>
      <c r="AB1017" s="24"/>
      <c r="AC1017" s="24"/>
      <c r="AD1017" s="24"/>
      <c r="AE1017" s="24"/>
      <c r="AG1017" s="171"/>
      <c r="AN1017" s="24"/>
      <c r="AO1017" s="24"/>
      <c r="AP1017" s="24"/>
      <c r="AQ1017" s="24"/>
      <c r="AR1017" s="24"/>
      <c r="AS1017" s="24"/>
      <c r="AT1017" s="24"/>
      <c r="AU1017" s="24"/>
    </row>
    <row r="1018" spans="27:47">
      <c r="AA1018" s="24"/>
      <c r="AB1018" s="24"/>
      <c r="AC1018" s="24"/>
      <c r="AD1018" s="24"/>
      <c r="AE1018" s="24"/>
      <c r="AG1018" s="171"/>
      <c r="AN1018" s="24"/>
      <c r="AO1018" s="24"/>
      <c r="AP1018" s="24"/>
      <c r="AQ1018" s="24"/>
      <c r="AR1018" s="24"/>
      <c r="AS1018" s="24"/>
      <c r="AT1018" s="24"/>
      <c r="AU1018" s="24"/>
    </row>
    <row r="1019" spans="27:47">
      <c r="AA1019" s="24"/>
      <c r="AB1019" s="24"/>
      <c r="AC1019" s="24"/>
      <c r="AD1019" s="24"/>
      <c r="AE1019" s="24"/>
      <c r="AG1019" s="171"/>
      <c r="AN1019" s="24"/>
      <c r="AO1019" s="24"/>
      <c r="AP1019" s="24"/>
      <c r="AQ1019" s="24"/>
      <c r="AR1019" s="24"/>
      <c r="AS1019" s="24"/>
      <c r="AT1019" s="24"/>
      <c r="AU1019" s="24"/>
    </row>
    <row r="1020" spans="27:47">
      <c r="AA1020" s="24"/>
      <c r="AB1020" s="24"/>
      <c r="AC1020" s="24"/>
      <c r="AD1020" s="24"/>
      <c r="AE1020" s="24"/>
      <c r="AG1020" s="171"/>
      <c r="AN1020" s="24"/>
      <c r="AO1020" s="24"/>
      <c r="AP1020" s="24"/>
      <c r="AQ1020" s="24"/>
      <c r="AR1020" s="24"/>
      <c r="AS1020" s="24"/>
      <c r="AT1020" s="24"/>
      <c r="AU1020" s="24"/>
    </row>
    <row r="1021" spans="27:47">
      <c r="AA1021" s="24"/>
      <c r="AB1021" s="24"/>
      <c r="AC1021" s="24"/>
      <c r="AD1021" s="24"/>
      <c r="AE1021" s="24"/>
      <c r="AG1021" s="171"/>
      <c r="AN1021" s="24"/>
      <c r="AO1021" s="24"/>
      <c r="AP1021" s="24"/>
      <c r="AQ1021" s="24"/>
      <c r="AR1021" s="24"/>
      <c r="AS1021" s="24"/>
      <c r="AT1021" s="24"/>
      <c r="AU1021" s="24"/>
    </row>
    <row r="1022" spans="27:47">
      <c r="AA1022" s="24"/>
      <c r="AB1022" s="24"/>
      <c r="AC1022" s="24"/>
      <c r="AD1022" s="24"/>
      <c r="AE1022" s="24"/>
      <c r="AG1022" s="171"/>
      <c r="AN1022" s="24"/>
      <c r="AO1022" s="24"/>
      <c r="AP1022" s="24"/>
      <c r="AQ1022" s="24"/>
      <c r="AR1022" s="24"/>
      <c r="AS1022" s="24"/>
      <c r="AT1022" s="24"/>
      <c r="AU1022" s="24"/>
    </row>
    <row r="1023" spans="27:47">
      <c r="AA1023" s="24"/>
      <c r="AB1023" s="24"/>
      <c r="AC1023" s="24"/>
      <c r="AD1023" s="24"/>
      <c r="AE1023" s="24"/>
      <c r="AG1023" s="171"/>
      <c r="AN1023" s="24"/>
      <c r="AO1023" s="24"/>
      <c r="AP1023" s="24"/>
      <c r="AQ1023" s="24"/>
      <c r="AR1023" s="24"/>
      <c r="AS1023" s="24"/>
      <c r="AT1023" s="24"/>
      <c r="AU1023" s="24"/>
    </row>
    <row r="1024" spans="27:47">
      <c r="AA1024" s="24"/>
      <c r="AB1024" s="24"/>
      <c r="AC1024" s="24"/>
      <c r="AD1024" s="24"/>
      <c r="AE1024" s="24"/>
      <c r="AG1024" s="171"/>
      <c r="AN1024" s="24"/>
      <c r="AO1024" s="24"/>
      <c r="AP1024" s="24"/>
      <c r="AQ1024" s="24"/>
      <c r="AR1024" s="24"/>
      <c r="AS1024" s="24"/>
      <c r="AT1024" s="24"/>
      <c r="AU1024" s="24"/>
    </row>
    <row r="1025" spans="27:48">
      <c r="AA1025" s="24"/>
      <c r="AB1025" s="24"/>
      <c r="AC1025" s="24"/>
      <c r="AD1025" s="24"/>
      <c r="AE1025" s="24"/>
      <c r="AG1025" s="171"/>
      <c r="AN1025" s="24"/>
      <c r="AO1025" s="24"/>
      <c r="AP1025" s="24"/>
      <c r="AQ1025" s="24"/>
      <c r="AR1025" s="24"/>
      <c r="AS1025" s="24"/>
      <c r="AT1025" s="24"/>
      <c r="AU1025" s="24"/>
    </row>
    <row r="1026" spans="27:48">
      <c r="AA1026" s="24"/>
      <c r="AB1026" s="24"/>
      <c r="AC1026" s="24"/>
      <c r="AD1026" s="24"/>
      <c r="AE1026" s="24"/>
      <c r="AG1026" s="171"/>
      <c r="AN1026" s="24"/>
      <c r="AO1026" s="24"/>
      <c r="AP1026" s="24"/>
      <c r="AQ1026" s="24"/>
      <c r="AR1026" s="24"/>
      <c r="AS1026" s="24"/>
      <c r="AT1026" s="24"/>
      <c r="AU1026" s="24"/>
    </row>
    <row r="1027" spans="27:48">
      <c r="AA1027" s="24"/>
      <c r="AB1027" s="24"/>
      <c r="AC1027" s="24"/>
      <c r="AD1027" s="24"/>
      <c r="AE1027" s="24"/>
      <c r="AG1027" s="171"/>
      <c r="AN1027" s="24"/>
      <c r="AO1027" s="24"/>
      <c r="AP1027" s="24"/>
      <c r="AQ1027" s="24"/>
      <c r="AR1027" s="24"/>
      <c r="AS1027" s="24"/>
      <c r="AT1027" s="24"/>
      <c r="AU1027" s="24"/>
    </row>
    <row r="1028" spans="27:48">
      <c r="AA1028" s="24"/>
      <c r="AB1028" s="24"/>
      <c r="AC1028" s="24"/>
      <c r="AD1028" s="24"/>
      <c r="AE1028" s="24"/>
      <c r="AG1028" s="171"/>
      <c r="AN1028" s="24"/>
      <c r="AO1028" s="24"/>
      <c r="AP1028" s="24"/>
      <c r="AQ1028" s="24"/>
      <c r="AR1028" s="24"/>
      <c r="AS1028" s="24"/>
      <c r="AT1028" s="24"/>
      <c r="AU1028" s="24"/>
    </row>
    <row r="1029" spans="27:48">
      <c r="AA1029" s="24"/>
      <c r="AB1029" s="24"/>
      <c r="AC1029" s="24"/>
      <c r="AD1029" s="24"/>
      <c r="AE1029" s="24"/>
      <c r="AG1029" s="171"/>
      <c r="AN1029" s="24"/>
      <c r="AO1029" s="24"/>
      <c r="AP1029" s="24"/>
      <c r="AQ1029" s="24"/>
      <c r="AR1029" s="24"/>
      <c r="AS1029" s="24"/>
      <c r="AT1029" s="24"/>
      <c r="AU1029" s="24"/>
    </row>
    <row r="1030" spans="27:48">
      <c r="AA1030" s="24"/>
      <c r="AB1030" s="24"/>
      <c r="AC1030" s="24"/>
      <c r="AD1030" s="24"/>
      <c r="AE1030" s="24"/>
      <c r="AG1030" s="171"/>
      <c r="AN1030" s="24"/>
      <c r="AO1030" s="24"/>
      <c r="AP1030" s="24"/>
      <c r="AQ1030" s="24"/>
      <c r="AR1030" s="24"/>
      <c r="AS1030" s="24"/>
      <c r="AT1030" s="24"/>
      <c r="AU1030" s="24"/>
    </row>
    <row r="1031" spans="27:48">
      <c r="AA1031" s="24"/>
      <c r="AB1031" s="24"/>
      <c r="AC1031" s="24"/>
      <c r="AD1031" s="24"/>
      <c r="AE1031" s="24"/>
      <c r="AG1031" s="171"/>
      <c r="AN1031" s="24"/>
      <c r="AO1031" s="24"/>
      <c r="AP1031" s="24"/>
      <c r="AQ1031" s="24"/>
      <c r="AR1031" s="24"/>
      <c r="AS1031" s="24"/>
      <c r="AT1031" s="24"/>
      <c r="AU1031" s="24"/>
    </row>
    <row r="1032" spans="27:48">
      <c r="AA1032" s="24"/>
      <c r="AB1032" s="24"/>
      <c r="AC1032" s="24"/>
      <c r="AD1032" s="24"/>
      <c r="AE1032" s="24"/>
      <c r="AG1032" s="171"/>
      <c r="AN1032" s="24"/>
      <c r="AO1032" s="24"/>
      <c r="AP1032" s="24"/>
      <c r="AQ1032" s="24"/>
      <c r="AR1032" s="24"/>
      <c r="AS1032" s="24"/>
      <c r="AT1032" s="24"/>
      <c r="AU1032" s="24"/>
    </row>
    <row r="1033" spans="27:48">
      <c r="AA1033" s="24"/>
      <c r="AB1033" s="24"/>
      <c r="AC1033" s="24"/>
      <c r="AD1033" s="24"/>
      <c r="AE1033" s="24"/>
      <c r="AG1033" s="171"/>
      <c r="AN1033" s="24"/>
      <c r="AO1033" s="24"/>
      <c r="AP1033" s="24"/>
      <c r="AQ1033" s="24"/>
      <c r="AR1033" s="24"/>
      <c r="AS1033" s="24"/>
      <c r="AT1033" s="24"/>
      <c r="AU1033" s="24"/>
      <c r="AV1033" s="24"/>
    </row>
    <row r="1034" spans="27:48">
      <c r="AA1034" s="24"/>
      <c r="AB1034" s="24"/>
      <c r="AC1034" s="24"/>
      <c r="AD1034" s="24"/>
      <c r="AE1034" s="24"/>
      <c r="AG1034" s="171"/>
      <c r="AN1034" s="24"/>
      <c r="AO1034" s="24"/>
      <c r="AP1034" s="24"/>
      <c r="AQ1034" s="24"/>
      <c r="AR1034" s="24"/>
      <c r="AS1034" s="24"/>
      <c r="AT1034" s="24"/>
      <c r="AU1034" s="24"/>
      <c r="AV1034" s="24"/>
    </row>
    <row r="1035" spans="27:48">
      <c r="AA1035" s="24"/>
      <c r="AB1035" s="24"/>
      <c r="AC1035" s="24"/>
      <c r="AD1035" s="24"/>
      <c r="AE1035" s="24"/>
      <c r="AG1035" s="171"/>
      <c r="AN1035" s="24"/>
      <c r="AO1035" s="24"/>
      <c r="AP1035" s="24"/>
      <c r="AQ1035" s="24"/>
      <c r="AR1035" s="24"/>
      <c r="AS1035" s="24"/>
      <c r="AT1035" s="24"/>
      <c r="AU1035" s="24"/>
    </row>
    <row r="1036" spans="27:48">
      <c r="AA1036" s="24"/>
      <c r="AB1036" s="24"/>
      <c r="AC1036" s="24"/>
      <c r="AD1036" s="24"/>
      <c r="AE1036" s="24"/>
      <c r="AG1036" s="171"/>
      <c r="AN1036" s="24"/>
      <c r="AO1036" s="24"/>
      <c r="AP1036" s="24"/>
      <c r="AQ1036" s="24"/>
      <c r="AR1036" s="24"/>
      <c r="AS1036" s="24"/>
      <c r="AT1036" s="24"/>
      <c r="AU1036" s="24"/>
    </row>
    <row r="1037" spans="27:48">
      <c r="AA1037" s="24"/>
      <c r="AB1037" s="24"/>
      <c r="AC1037" s="24"/>
      <c r="AD1037" s="24"/>
      <c r="AE1037" s="24"/>
      <c r="AG1037" s="171"/>
      <c r="AN1037" s="24"/>
      <c r="AO1037" s="24"/>
      <c r="AP1037" s="24"/>
      <c r="AQ1037" s="24"/>
      <c r="AR1037" s="24"/>
      <c r="AS1037" s="24"/>
      <c r="AT1037" s="24"/>
      <c r="AU1037" s="24"/>
    </row>
    <row r="1038" spans="27:48">
      <c r="AA1038" s="24"/>
      <c r="AB1038" s="24"/>
      <c r="AC1038" s="24"/>
      <c r="AD1038" s="24"/>
      <c r="AE1038" s="24"/>
      <c r="AG1038" s="171"/>
      <c r="AN1038" s="24"/>
      <c r="AO1038" s="24"/>
      <c r="AP1038" s="24"/>
      <c r="AQ1038" s="24"/>
      <c r="AR1038" s="24"/>
      <c r="AS1038" s="24"/>
      <c r="AT1038" s="24"/>
      <c r="AU1038" s="24"/>
    </row>
    <row r="1039" spans="27:48">
      <c r="AA1039" s="24"/>
      <c r="AB1039" s="24"/>
      <c r="AC1039" s="24"/>
      <c r="AD1039" s="24"/>
      <c r="AE1039" s="24"/>
      <c r="AG1039" s="171"/>
      <c r="AN1039" s="24"/>
      <c r="AO1039" s="24"/>
      <c r="AP1039" s="24"/>
      <c r="AQ1039" s="24"/>
      <c r="AR1039" s="24"/>
      <c r="AS1039" s="24"/>
      <c r="AT1039" s="24"/>
      <c r="AU1039" s="24"/>
    </row>
    <row r="1040" spans="27:48">
      <c r="AA1040" s="24"/>
      <c r="AB1040" s="24"/>
      <c r="AC1040" s="24"/>
      <c r="AD1040" s="24"/>
      <c r="AE1040" s="24"/>
      <c r="AG1040" s="171"/>
      <c r="AN1040" s="24"/>
      <c r="AO1040" s="24"/>
      <c r="AP1040" s="24"/>
      <c r="AQ1040" s="24"/>
      <c r="AR1040" s="24"/>
      <c r="AS1040" s="24"/>
      <c r="AT1040" s="24"/>
      <c r="AU1040" s="24"/>
    </row>
    <row r="1041" spans="27:47">
      <c r="AA1041" s="24"/>
      <c r="AB1041" s="24"/>
      <c r="AC1041" s="24"/>
      <c r="AD1041" s="24"/>
      <c r="AE1041" s="24"/>
      <c r="AG1041" s="171"/>
      <c r="AN1041" s="24"/>
      <c r="AO1041" s="24"/>
      <c r="AP1041" s="24"/>
      <c r="AQ1041" s="24"/>
      <c r="AR1041" s="24"/>
      <c r="AS1041" s="24"/>
      <c r="AT1041" s="24"/>
      <c r="AU1041" s="24"/>
    </row>
    <row r="1042" spans="27:47">
      <c r="AA1042" s="24"/>
      <c r="AB1042" s="24"/>
      <c r="AC1042" s="24"/>
      <c r="AD1042" s="24"/>
      <c r="AE1042" s="24"/>
      <c r="AG1042" s="171"/>
      <c r="AN1042" s="24"/>
      <c r="AO1042" s="24"/>
      <c r="AP1042" s="24"/>
      <c r="AQ1042" s="24"/>
      <c r="AR1042" s="24"/>
      <c r="AS1042" s="24"/>
      <c r="AT1042" s="24"/>
      <c r="AU1042" s="24"/>
    </row>
    <row r="1043" spans="27:47">
      <c r="AA1043" s="24"/>
      <c r="AB1043" s="24"/>
      <c r="AC1043" s="24"/>
      <c r="AD1043" s="24"/>
      <c r="AE1043" s="24"/>
      <c r="AG1043" s="171"/>
      <c r="AN1043" s="24"/>
      <c r="AO1043" s="24"/>
      <c r="AP1043" s="24"/>
      <c r="AQ1043" s="24"/>
      <c r="AR1043" s="24"/>
      <c r="AS1043" s="24"/>
      <c r="AT1043" s="24"/>
      <c r="AU1043" s="24"/>
    </row>
    <row r="1044" spans="27:47">
      <c r="AA1044" s="24"/>
      <c r="AB1044" s="24"/>
      <c r="AC1044" s="24"/>
      <c r="AD1044" s="24"/>
      <c r="AE1044" s="24"/>
      <c r="AG1044" s="171"/>
      <c r="AN1044" s="24"/>
      <c r="AO1044" s="24"/>
      <c r="AP1044" s="24"/>
      <c r="AQ1044" s="24"/>
      <c r="AR1044" s="24"/>
      <c r="AS1044" s="24"/>
      <c r="AT1044" s="24"/>
      <c r="AU1044" s="24"/>
    </row>
    <row r="1045" spans="27:47">
      <c r="AA1045" s="24"/>
      <c r="AB1045" s="24"/>
      <c r="AC1045" s="24"/>
      <c r="AD1045" s="24"/>
      <c r="AE1045" s="24"/>
      <c r="AG1045" s="171"/>
      <c r="AN1045" s="24"/>
      <c r="AO1045" s="24"/>
      <c r="AP1045" s="24"/>
      <c r="AQ1045" s="24"/>
      <c r="AR1045" s="24"/>
      <c r="AS1045" s="24"/>
      <c r="AT1045" s="24"/>
      <c r="AU1045" s="24"/>
    </row>
    <row r="1046" spans="27:47">
      <c r="AA1046" s="24"/>
      <c r="AB1046" s="24"/>
      <c r="AC1046" s="24"/>
      <c r="AD1046" s="24"/>
      <c r="AE1046" s="24"/>
      <c r="AG1046" s="171"/>
      <c r="AN1046" s="24"/>
      <c r="AO1046" s="24"/>
      <c r="AP1046" s="24"/>
      <c r="AQ1046" s="24"/>
      <c r="AR1046" s="24"/>
      <c r="AS1046" s="24"/>
      <c r="AT1046" s="24"/>
      <c r="AU1046" s="24"/>
    </row>
    <row r="1047" spans="27:47">
      <c r="AA1047" s="24"/>
      <c r="AB1047" s="24"/>
      <c r="AC1047" s="24"/>
      <c r="AD1047" s="24"/>
      <c r="AE1047" s="24"/>
      <c r="AG1047" s="171"/>
      <c r="AN1047" s="24"/>
      <c r="AO1047" s="24"/>
      <c r="AP1047" s="24"/>
      <c r="AQ1047" s="24"/>
      <c r="AR1047" s="24"/>
      <c r="AS1047" s="24"/>
      <c r="AT1047" s="24"/>
      <c r="AU1047" s="24"/>
    </row>
    <row r="1048" spans="27:47">
      <c r="AA1048" s="24"/>
      <c r="AB1048" s="24"/>
      <c r="AC1048" s="24"/>
      <c r="AD1048" s="24"/>
      <c r="AE1048" s="24"/>
      <c r="AG1048" s="171"/>
      <c r="AN1048" s="24"/>
      <c r="AO1048" s="24"/>
      <c r="AP1048" s="24"/>
      <c r="AQ1048" s="24"/>
      <c r="AR1048" s="24"/>
      <c r="AS1048" s="24"/>
      <c r="AT1048" s="24"/>
      <c r="AU1048" s="24"/>
    </row>
    <row r="1049" spans="27:47">
      <c r="AA1049" s="24"/>
      <c r="AB1049" s="24"/>
      <c r="AC1049" s="24"/>
      <c r="AD1049" s="24"/>
      <c r="AE1049" s="24"/>
      <c r="AG1049" s="171"/>
      <c r="AN1049" s="24"/>
      <c r="AO1049" s="24"/>
      <c r="AP1049" s="24"/>
      <c r="AQ1049" s="24"/>
      <c r="AR1049" s="24"/>
      <c r="AS1049" s="24"/>
      <c r="AT1049" s="24"/>
      <c r="AU1049" s="24"/>
    </row>
    <row r="1050" spans="27:47">
      <c r="AA1050" s="24"/>
      <c r="AB1050" s="24"/>
      <c r="AC1050" s="24"/>
      <c r="AD1050" s="24"/>
      <c r="AE1050" s="24"/>
      <c r="AG1050" s="171"/>
      <c r="AN1050" s="24"/>
      <c r="AO1050" s="24"/>
      <c r="AP1050" s="24"/>
      <c r="AQ1050" s="24"/>
      <c r="AR1050" s="24"/>
      <c r="AS1050" s="24"/>
      <c r="AT1050" s="24"/>
      <c r="AU1050" s="24"/>
    </row>
    <row r="1051" spans="27:47">
      <c r="AA1051" s="24"/>
      <c r="AB1051" s="24"/>
      <c r="AC1051" s="24"/>
      <c r="AD1051" s="24"/>
      <c r="AE1051" s="24"/>
      <c r="AG1051" s="171"/>
      <c r="AN1051" s="24"/>
      <c r="AO1051" s="24"/>
      <c r="AP1051" s="24"/>
      <c r="AQ1051" s="24"/>
      <c r="AR1051" s="24"/>
      <c r="AS1051" s="24"/>
      <c r="AT1051" s="24"/>
      <c r="AU1051" s="24"/>
    </row>
    <row r="1052" spans="27:47">
      <c r="AA1052" s="24"/>
      <c r="AB1052" s="24"/>
      <c r="AC1052" s="24"/>
      <c r="AD1052" s="24"/>
      <c r="AE1052" s="24"/>
      <c r="AG1052" s="171"/>
      <c r="AN1052" s="24"/>
      <c r="AO1052" s="24"/>
      <c r="AP1052" s="24"/>
      <c r="AQ1052" s="24"/>
      <c r="AR1052" s="24"/>
      <c r="AS1052" s="24"/>
      <c r="AT1052" s="24"/>
      <c r="AU1052" s="24"/>
    </row>
    <row r="1053" spans="27:47">
      <c r="AA1053" s="24"/>
      <c r="AB1053" s="24"/>
      <c r="AC1053" s="24"/>
      <c r="AD1053" s="24"/>
      <c r="AE1053" s="24"/>
      <c r="AG1053" s="171"/>
      <c r="AN1053" s="24"/>
      <c r="AO1053" s="24"/>
      <c r="AP1053" s="24"/>
      <c r="AQ1053" s="24"/>
      <c r="AR1053" s="24"/>
      <c r="AS1053" s="24"/>
      <c r="AT1053" s="24"/>
      <c r="AU1053" s="24"/>
    </row>
    <row r="1054" spans="27:47">
      <c r="AA1054" s="24"/>
      <c r="AB1054" s="24"/>
      <c r="AC1054" s="24"/>
      <c r="AD1054" s="24"/>
      <c r="AE1054" s="24"/>
      <c r="AG1054" s="171"/>
      <c r="AN1054" s="24"/>
      <c r="AO1054" s="24"/>
      <c r="AP1054" s="24"/>
      <c r="AQ1054" s="24"/>
      <c r="AR1054" s="24"/>
      <c r="AS1054" s="24"/>
      <c r="AT1054" s="24"/>
      <c r="AU1054" s="24"/>
    </row>
    <row r="1055" spans="27:47">
      <c r="AA1055" s="24"/>
      <c r="AB1055" s="24"/>
      <c r="AC1055" s="24"/>
      <c r="AD1055" s="24"/>
      <c r="AE1055" s="24"/>
      <c r="AG1055" s="171"/>
      <c r="AN1055" s="24"/>
      <c r="AO1055" s="24"/>
      <c r="AP1055" s="24"/>
      <c r="AQ1055" s="24"/>
      <c r="AR1055" s="24"/>
      <c r="AS1055" s="24"/>
      <c r="AT1055" s="24"/>
      <c r="AU1055" s="24"/>
    </row>
    <row r="1056" spans="27:47">
      <c r="AA1056" s="24"/>
      <c r="AB1056" s="24"/>
      <c r="AC1056" s="24"/>
      <c r="AD1056" s="24"/>
      <c r="AE1056" s="24"/>
      <c r="AG1056" s="171"/>
      <c r="AN1056" s="24"/>
      <c r="AO1056" s="24"/>
      <c r="AP1056" s="24"/>
      <c r="AQ1056" s="24"/>
      <c r="AR1056" s="24"/>
      <c r="AS1056" s="24"/>
      <c r="AT1056" s="24"/>
      <c r="AU1056" s="24"/>
    </row>
    <row r="1057" spans="27:64">
      <c r="AA1057" s="24"/>
      <c r="AB1057" s="24"/>
      <c r="AC1057" s="24"/>
      <c r="AD1057" s="24"/>
      <c r="AE1057" s="24"/>
      <c r="AG1057" s="171"/>
      <c r="AN1057" s="24"/>
      <c r="AO1057" s="24"/>
      <c r="AP1057" s="24"/>
      <c r="AQ1057" s="24"/>
      <c r="AR1057" s="24"/>
      <c r="AS1057" s="24"/>
      <c r="AT1057" s="24"/>
      <c r="AU1057" s="24"/>
    </row>
    <row r="1058" spans="27:64">
      <c r="AA1058" s="24"/>
      <c r="AB1058" s="24"/>
      <c r="AC1058" s="24"/>
      <c r="AD1058" s="24"/>
      <c r="AE1058" s="24"/>
      <c r="AG1058" s="171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</row>
    <row r="1059" spans="27:64">
      <c r="AA1059" s="24"/>
      <c r="AB1059" s="24"/>
      <c r="AC1059" s="24"/>
      <c r="AD1059" s="24"/>
      <c r="AE1059" s="24"/>
      <c r="AG1059" s="171"/>
      <c r="AN1059" s="24"/>
      <c r="AO1059" s="24"/>
      <c r="AP1059" s="24"/>
      <c r="AQ1059" s="24"/>
      <c r="AR1059" s="24"/>
      <c r="AS1059" s="24"/>
      <c r="AT1059" s="24"/>
      <c r="AU1059" s="24"/>
    </row>
    <row r="1060" spans="27:64">
      <c r="AA1060" s="24"/>
      <c r="AB1060" s="24"/>
      <c r="AC1060" s="24"/>
      <c r="AD1060" s="24"/>
      <c r="AE1060" s="24"/>
      <c r="AG1060" s="171"/>
      <c r="AN1060" s="24"/>
      <c r="AO1060" s="24"/>
      <c r="AP1060" s="24"/>
      <c r="AQ1060" s="24"/>
      <c r="AR1060" s="24"/>
      <c r="AS1060" s="24"/>
      <c r="AT1060" s="24"/>
      <c r="AU1060" s="24"/>
    </row>
    <row r="1061" spans="27:64">
      <c r="AA1061" s="24"/>
      <c r="AB1061" s="24"/>
      <c r="AC1061" s="24"/>
      <c r="AD1061" s="24"/>
      <c r="AE1061" s="24"/>
      <c r="AG1061" s="171"/>
      <c r="AN1061" s="24"/>
      <c r="AO1061" s="24"/>
      <c r="AP1061" s="24"/>
      <c r="AQ1061" s="24"/>
      <c r="AR1061" s="24"/>
      <c r="AS1061" s="24"/>
      <c r="AT1061" s="24"/>
      <c r="AU1061" s="24"/>
    </row>
    <row r="1062" spans="27:64">
      <c r="AA1062" s="24"/>
      <c r="AB1062" s="24"/>
      <c r="AC1062" s="24"/>
      <c r="AD1062" s="24"/>
      <c r="AE1062" s="24"/>
      <c r="AG1062" s="171"/>
      <c r="AN1062" s="24"/>
      <c r="AO1062" s="24"/>
      <c r="AP1062" s="24"/>
      <c r="AQ1062" s="24"/>
      <c r="AR1062" s="24"/>
      <c r="AS1062" s="24"/>
      <c r="AT1062" s="24"/>
      <c r="AU1062" s="24"/>
    </row>
    <row r="1063" spans="27:64">
      <c r="AA1063" s="24"/>
      <c r="AB1063" s="24"/>
      <c r="AC1063" s="24"/>
      <c r="AD1063" s="24"/>
      <c r="AE1063" s="24"/>
      <c r="AG1063" s="171"/>
      <c r="AN1063" s="24"/>
      <c r="AO1063" s="24"/>
      <c r="AP1063" s="24"/>
      <c r="AQ1063" s="24"/>
      <c r="AR1063" s="24"/>
      <c r="AS1063" s="24"/>
      <c r="AT1063" s="24"/>
      <c r="AU1063" s="24"/>
    </row>
    <row r="1064" spans="27:64">
      <c r="AA1064" s="24"/>
      <c r="AB1064" s="24"/>
      <c r="AC1064" s="24"/>
      <c r="AD1064" s="24"/>
      <c r="AE1064" s="24"/>
      <c r="AG1064" s="171"/>
      <c r="AN1064" s="24"/>
      <c r="AO1064" s="24"/>
      <c r="AP1064" s="24"/>
      <c r="AQ1064" s="24"/>
      <c r="AR1064" s="24"/>
      <c r="AS1064" s="24"/>
      <c r="AT1064" s="24"/>
      <c r="AU1064" s="24"/>
    </row>
    <row r="1065" spans="27:64">
      <c r="AA1065" s="24"/>
      <c r="AB1065" s="24"/>
      <c r="AC1065" s="24"/>
      <c r="AD1065" s="24"/>
      <c r="AE1065" s="24"/>
      <c r="AG1065" s="171"/>
      <c r="AN1065" s="24"/>
      <c r="AO1065" s="24"/>
      <c r="AP1065" s="24"/>
      <c r="AQ1065" s="24"/>
      <c r="AR1065" s="24"/>
      <c r="AS1065" s="24"/>
      <c r="AT1065" s="24"/>
      <c r="AU1065" s="24"/>
    </row>
    <row r="1066" spans="27:64">
      <c r="AA1066" s="24"/>
      <c r="AB1066" s="24"/>
      <c r="AC1066" s="24"/>
      <c r="AD1066" s="24"/>
      <c r="AE1066" s="24"/>
      <c r="AG1066" s="171"/>
      <c r="AN1066" s="24"/>
      <c r="AO1066" s="24"/>
      <c r="AP1066" s="24"/>
      <c r="AQ1066" s="24"/>
      <c r="AR1066" s="24"/>
      <c r="AS1066" s="24"/>
      <c r="AT1066" s="24"/>
      <c r="AU1066" s="24"/>
    </row>
    <row r="1067" spans="27:64">
      <c r="AA1067" s="24"/>
      <c r="AB1067" s="24"/>
      <c r="AC1067" s="24"/>
      <c r="AD1067" s="24"/>
      <c r="AE1067" s="24"/>
      <c r="AG1067" s="171"/>
      <c r="AN1067" s="24"/>
      <c r="AO1067" s="24"/>
      <c r="AP1067" s="24"/>
      <c r="AQ1067" s="24"/>
      <c r="AR1067" s="24"/>
      <c r="AS1067" s="24"/>
      <c r="AT1067" s="24"/>
      <c r="AU1067" s="24"/>
    </row>
    <row r="1068" spans="27:64">
      <c r="AA1068" s="24"/>
      <c r="AB1068" s="24"/>
      <c r="AC1068" s="24"/>
      <c r="AD1068" s="24"/>
      <c r="AE1068" s="24"/>
      <c r="AG1068" s="171"/>
      <c r="AN1068" s="24"/>
      <c r="AO1068" s="24"/>
      <c r="AP1068" s="24"/>
      <c r="AQ1068" s="24"/>
      <c r="AR1068" s="24"/>
      <c r="AS1068" s="24"/>
      <c r="AT1068" s="24"/>
      <c r="AU1068" s="24"/>
    </row>
    <row r="1069" spans="27:64">
      <c r="AA1069" s="24"/>
      <c r="AB1069" s="24"/>
      <c r="AC1069" s="24"/>
      <c r="AD1069" s="24"/>
      <c r="AE1069" s="24"/>
      <c r="AG1069" s="171"/>
      <c r="AN1069" s="24"/>
      <c r="AO1069" s="24"/>
      <c r="AP1069" s="24"/>
      <c r="AQ1069" s="24"/>
      <c r="AR1069" s="24"/>
      <c r="AS1069" s="24"/>
      <c r="AT1069" s="24"/>
      <c r="AU1069" s="24"/>
    </row>
    <row r="1070" spans="27:64">
      <c r="AA1070" s="24"/>
      <c r="AB1070" s="24"/>
      <c r="AC1070" s="24"/>
      <c r="AD1070" s="24"/>
      <c r="AE1070" s="24"/>
      <c r="AG1070" s="171"/>
      <c r="AN1070" s="24"/>
      <c r="AO1070" s="24"/>
      <c r="AP1070" s="24"/>
      <c r="AQ1070" s="24"/>
      <c r="AR1070" s="24"/>
      <c r="AS1070" s="24"/>
      <c r="AT1070" s="24"/>
      <c r="AU1070" s="24"/>
      <c r="AV1070" s="24"/>
    </row>
    <row r="1071" spans="27:64">
      <c r="AA1071" s="24"/>
      <c r="AB1071" s="24"/>
      <c r="AC1071" s="24"/>
      <c r="AD1071" s="24"/>
      <c r="AE1071" s="24"/>
      <c r="AG1071" s="171"/>
      <c r="AN1071" s="24"/>
      <c r="AO1071" s="24"/>
      <c r="AP1071" s="24"/>
      <c r="AQ1071" s="24"/>
      <c r="AR1071" s="24"/>
      <c r="AS1071" s="24"/>
      <c r="AT1071" s="24"/>
      <c r="AU1071" s="24"/>
    </row>
    <row r="1072" spans="27:64">
      <c r="AA1072" s="24"/>
      <c r="AB1072" s="24"/>
      <c r="AC1072" s="24"/>
      <c r="AD1072" s="24"/>
      <c r="AE1072" s="24"/>
      <c r="AG1072" s="171"/>
      <c r="AN1072" s="24"/>
      <c r="AO1072" s="24"/>
      <c r="AP1072" s="24"/>
      <c r="AQ1072" s="24"/>
      <c r="AR1072" s="24"/>
      <c r="AS1072" s="24"/>
      <c r="AT1072" s="24"/>
      <c r="AU1072" s="24"/>
      <c r="AV1072" s="24"/>
    </row>
    <row r="1073" spans="27:47">
      <c r="AA1073" s="24"/>
      <c r="AB1073" s="24"/>
      <c r="AC1073" s="24"/>
      <c r="AD1073" s="24"/>
      <c r="AE1073" s="24"/>
      <c r="AG1073" s="171"/>
      <c r="AN1073" s="24"/>
      <c r="AO1073" s="24"/>
      <c r="AP1073" s="24"/>
      <c r="AQ1073" s="24"/>
      <c r="AR1073" s="24"/>
      <c r="AS1073" s="24"/>
      <c r="AT1073" s="24"/>
      <c r="AU1073" s="24"/>
    </row>
    <row r="1074" spans="27:47">
      <c r="AA1074" s="24"/>
      <c r="AB1074" s="24"/>
      <c r="AC1074" s="24"/>
      <c r="AD1074" s="24"/>
      <c r="AE1074" s="24"/>
      <c r="AG1074" s="171"/>
      <c r="AN1074" s="24"/>
      <c r="AO1074" s="24"/>
      <c r="AP1074" s="24"/>
      <c r="AQ1074" s="24"/>
      <c r="AR1074" s="24"/>
      <c r="AS1074" s="24"/>
      <c r="AT1074" s="24"/>
      <c r="AU1074" s="24"/>
    </row>
    <row r="1075" spans="27:47">
      <c r="AA1075" s="24"/>
      <c r="AB1075" s="24"/>
      <c r="AC1075" s="24"/>
      <c r="AD1075" s="24"/>
      <c r="AE1075" s="24"/>
      <c r="AG1075" s="171"/>
      <c r="AN1075" s="24"/>
      <c r="AO1075" s="24"/>
      <c r="AP1075" s="24"/>
      <c r="AQ1075" s="24"/>
      <c r="AR1075" s="24"/>
      <c r="AS1075" s="24"/>
      <c r="AT1075" s="24"/>
      <c r="AU1075" s="24"/>
    </row>
    <row r="1076" spans="27:47">
      <c r="AA1076" s="24"/>
      <c r="AB1076" s="24"/>
      <c r="AC1076" s="24"/>
      <c r="AD1076" s="24"/>
      <c r="AE1076" s="24"/>
      <c r="AG1076" s="171"/>
      <c r="AN1076" s="24"/>
      <c r="AO1076" s="24"/>
      <c r="AP1076" s="24"/>
      <c r="AQ1076" s="24"/>
      <c r="AR1076" s="24"/>
      <c r="AS1076" s="24"/>
      <c r="AT1076" s="24"/>
      <c r="AU1076" s="24"/>
    </row>
    <row r="1077" spans="27:47">
      <c r="AA1077" s="24"/>
      <c r="AB1077" s="24"/>
      <c r="AC1077" s="24"/>
      <c r="AD1077" s="24"/>
      <c r="AE1077" s="24"/>
      <c r="AG1077" s="171"/>
      <c r="AN1077" s="24"/>
      <c r="AO1077" s="24"/>
      <c r="AP1077" s="24"/>
      <c r="AQ1077" s="24"/>
      <c r="AR1077" s="24"/>
      <c r="AS1077" s="24"/>
      <c r="AT1077" s="24"/>
      <c r="AU1077" s="24"/>
    </row>
    <row r="1078" spans="27:47">
      <c r="AA1078" s="24"/>
      <c r="AB1078" s="24"/>
      <c r="AC1078" s="24"/>
      <c r="AD1078" s="24"/>
      <c r="AE1078" s="24"/>
      <c r="AG1078" s="171"/>
      <c r="AN1078" s="24"/>
      <c r="AO1078" s="24"/>
      <c r="AP1078" s="24"/>
      <c r="AQ1078" s="24"/>
      <c r="AR1078" s="24"/>
      <c r="AS1078" s="24"/>
      <c r="AT1078" s="24"/>
      <c r="AU1078" s="24"/>
    </row>
    <row r="1079" spans="27:47">
      <c r="AA1079" s="24"/>
      <c r="AB1079" s="24"/>
      <c r="AC1079" s="24"/>
      <c r="AD1079" s="24"/>
      <c r="AE1079" s="24"/>
      <c r="AG1079" s="171"/>
      <c r="AN1079" s="24"/>
      <c r="AO1079" s="24"/>
      <c r="AP1079" s="24"/>
      <c r="AQ1079" s="24"/>
      <c r="AR1079" s="24"/>
      <c r="AS1079" s="24"/>
      <c r="AT1079" s="24"/>
      <c r="AU1079" s="24"/>
    </row>
    <row r="1080" spans="27:47">
      <c r="AA1080" s="24"/>
      <c r="AB1080" s="24"/>
      <c r="AC1080" s="24"/>
      <c r="AD1080" s="24"/>
      <c r="AE1080" s="24"/>
      <c r="AG1080" s="171"/>
      <c r="AN1080" s="24"/>
      <c r="AO1080" s="24"/>
      <c r="AP1080" s="24"/>
      <c r="AQ1080" s="24"/>
      <c r="AR1080" s="24"/>
      <c r="AS1080" s="24"/>
      <c r="AT1080" s="24"/>
      <c r="AU1080" s="24"/>
    </row>
    <row r="1081" spans="27:47">
      <c r="AA1081" s="24"/>
      <c r="AB1081" s="24"/>
      <c r="AC1081" s="24"/>
      <c r="AD1081" s="24"/>
      <c r="AE1081" s="24"/>
      <c r="AG1081" s="171"/>
      <c r="AN1081" s="24"/>
      <c r="AO1081" s="24"/>
      <c r="AP1081" s="24"/>
      <c r="AQ1081" s="24"/>
      <c r="AR1081" s="24"/>
      <c r="AS1081" s="24"/>
      <c r="AT1081" s="24"/>
      <c r="AU1081" s="24"/>
    </row>
    <row r="1082" spans="27:47">
      <c r="AA1082" s="24"/>
      <c r="AB1082" s="24"/>
      <c r="AC1082" s="24"/>
      <c r="AD1082" s="24"/>
      <c r="AE1082" s="24"/>
      <c r="AG1082" s="171"/>
      <c r="AN1082" s="24"/>
      <c r="AO1082" s="24"/>
      <c r="AP1082" s="24"/>
      <c r="AQ1082" s="24"/>
      <c r="AR1082" s="24"/>
      <c r="AS1082" s="24"/>
      <c r="AT1082" s="24"/>
      <c r="AU1082" s="24"/>
    </row>
    <row r="1083" spans="27:47">
      <c r="AA1083" s="24"/>
      <c r="AB1083" s="24"/>
      <c r="AC1083" s="24"/>
      <c r="AD1083" s="24"/>
      <c r="AE1083" s="24"/>
      <c r="AG1083" s="171"/>
      <c r="AN1083" s="24"/>
      <c r="AO1083" s="24"/>
      <c r="AP1083" s="24"/>
      <c r="AQ1083" s="24"/>
      <c r="AR1083" s="24"/>
      <c r="AS1083" s="24"/>
      <c r="AT1083" s="24"/>
      <c r="AU1083" s="24"/>
    </row>
    <row r="1084" spans="27:47">
      <c r="AA1084" s="24"/>
      <c r="AB1084" s="24"/>
      <c r="AC1084" s="24"/>
      <c r="AD1084" s="24"/>
      <c r="AE1084" s="24"/>
      <c r="AG1084" s="171"/>
      <c r="AN1084" s="24"/>
      <c r="AO1084" s="24"/>
      <c r="AP1084" s="24"/>
      <c r="AQ1084" s="24"/>
      <c r="AR1084" s="24"/>
      <c r="AS1084" s="24"/>
      <c r="AT1084" s="24"/>
      <c r="AU1084" s="24"/>
    </row>
    <row r="1085" spans="27:47">
      <c r="AA1085" s="24"/>
      <c r="AB1085" s="24"/>
      <c r="AC1085" s="24"/>
      <c r="AD1085" s="24"/>
      <c r="AE1085" s="24"/>
      <c r="AG1085" s="171"/>
      <c r="AN1085" s="24"/>
      <c r="AO1085" s="24"/>
      <c r="AP1085" s="24"/>
      <c r="AQ1085" s="24"/>
      <c r="AR1085" s="24"/>
      <c r="AS1085" s="24"/>
      <c r="AT1085" s="24"/>
      <c r="AU1085" s="24"/>
    </row>
    <row r="1086" spans="27:47">
      <c r="AA1086" s="24"/>
      <c r="AB1086" s="24"/>
      <c r="AC1086" s="24"/>
      <c r="AD1086" s="24"/>
      <c r="AE1086" s="24"/>
      <c r="AG1086" s="171"/>
      <c r="AN1086" s="24"/>
      <c r="AO1086" s="24"/>
      <c r="AP1086" s="24"/>
      <c r="AQ1086" s="24"/>
      <c r="AR1086" s="24"/>
      <c r="AS1086" s="24"/>
      <c r="AT1086" s="24"/>
      <c r="AU1086" s="24"/>
    </row>
    <row r="1087" spans="27:47">
      <c r="AA1087" s="24"/>
      <c r="AB1087" s="24"/>
      <c r="AC1087" s="24"/>
      <c r="AD1087" s="24"/>
      <c r="AE1087" s="24"/>
      <c r="AG1087" s="171"/>
      <c r="AN1087" s="24"/>
      <c r="AO1087" s="24"/>
      <c r="AP1087" s="24"/>
      <c r="AQ1087" s="24"/>
      <c r="AR1087" s="24"/>
      <c r="AS1087" s="24"/>
      <c r="AT1087" s="24"/>
      <c r="AU1087" s="24"/>
    </row>
    <row r="1088" spans="27:47">
      <c r="AA1088" s="24"/>
      <c r="AB1088" s="24"/>
      <c r="AC1088" s="24"/>
      <c r="AD1088" s="24"/>
      <c r="AE1088" s="24"/>
      <c r="AG1088" s="171"/>
      <c r="AN1088" s="24"/>
      <c r="AO1088" s="24"/>
      <c r="AP1088" s="24"/>
      <c r="AQ1088" s="24"/>
      <c r="AR1088" s="24"/>
      <c r="AS1088" s="24"/>
      <c r="AT1088" s="24"/>
      <c r="AU1088" s="24"/>
    </row>
    <row r="1089" spans="27:47">
      <c r="AA1089" s="24"/>
      <c r="AB1089" s="24"/>
      <c r="AC1089" s="24"/>
      <c r="AD1089" s="24"/>
      <c r="AE1089" s="24"/>
      <c r="AG1089" s="171"/>
      <c r="AN1089" s="24"/>
      <c r="AO1089" s="24"/>
      <c r="AP1089" s="24"/>
      <c r="AQ1089" s="24"/>
      <c r="AR1089" s="24"/>
      <c r="AS1089" s="24"/>
      <c r="AT1089" s="24"/>
      <c r="AU1089" s="24"/>
    </row>
    <row r="1090" spans="27:47">
      <c r="AA1090" s="24"/>
      <c r="AB1090" s="24"/>
      <c r="AC1090" s="24"/>
      <c r="AD1090" s="24"/>
      <c r="AE1090" s="24"/>
      <c r="AG1090" s="171"/>
      <c r="AN1090" s="24"/>
      <c r="AO1090" s="24"/>
      <c r="AP1090" s="24"/>
      <c r="AQ1090" s="24"/>
      <c r="AR1090" s="24"/>
      <c r="AS1090" s="24"/>
      <c r="AT1090" s="24"/>
      <c r="AU1090" s="24"/>
    </row>
    <row r="1091" spans="27:47">
      <c r="AA1091" s="24"/>
      <c r="AB1091" s="24"/>
      <c r="AC1091" s="24"/>
      <c r="AD1091" s="24"/>
      <c r="AE1091" s="24"/>
      <c r="AG1091" s="171"/>
      <c r="AN1091" s="24"/>
      <c r="AO1091" s="24"/>
      <c r="AP1091" s="24"/>
      <c r="AQ1091" s="24"/>
      <c r="AR1091" s="24"/>
      <c r="AS1091" s="24"/>
      <c r="AT1091" s="24"/>
      <c r="AU1091" s="24"/>
    </row>
    <row r="1092" spans="27:47">
      <c r="AA1092" s="24"/>
      <c r="AB1092" s="24"/>
      <c r="AC1092" s="24"/>
      <c r="AD1092" s="24"/>
      <c r="AE1092" s="24"/>
      <c r="AG1092" s="171"/>
      <c r="AN1092" s="24"/>
      <c r="AO1092" s="24"/>
      <c r="AP1092" s="24"/>
      <c r="AQ1092" s="24"/>
      <c r="AR1092" s="24"/>
      <c r="AS1092" s="24"/>
      <c r="AT1092" s="24"/>
      <c r="AU1092" s="24"/>
    </row>
    <row r="1093" spans="27:47">
      <c r="AA1093" s="24"/>
      <c r="AB1093" s="24"/>
      <c r="AC1093" s="24"/>
      <c r="AD1093" s="24"/>
      <c r="AE1093" s="24"/>
      <c r="AG1093" s="171"/>
      <c r="AN1093" s="24"/>
      <c r="AO1093" s="24"/>
      <c r="AP1093" s="24"/>
      <c r="AQ1093" s="24"/>
      <c r="AR1093" s="24"/>
      <c r="AS1093" s="24"/>
      <c r="AT1093" s="24"/>
      <c r="AU1093" s="24"/>
    </row>
    <row r="1094" spans="27:47">
      <c r="AA1094" s="24"/>
      <c r="AB1094" s="24"/>
      <c r="AC1094" s="24"/>
      <c r="AD1094" s="24"/>
      <c r="AE1094" s="24"/>
      <c r="AG1094" s="171"/>
      <c r="AN1094" s="24"/>
      <c r="AO1094" s="24"/>
      <c r="AP1094" s="24"/>
      <c r="AQ1094" s="24"/>
      <c r="AR1094" s="24"/>
      <c r="AS1094" s="24"/>
      <c r="AT1094" s="24"/>
      <c r="AU1094" s="24"/>
    </row>
    <row r="1095" spans="27:47">
      <c r="AA1095" s="24"/>
      <c r="AB1095" s="24"/>
      <c r="AC1095" s="24"/>
      <c r="AD1095" s="24"/>
      <c r="AE1095" s="24"/>
      <c r="AG1095" s="171"/>
      <c r="AN1095" s="24"/>
      <c r="AO1095" s="24"/>
      <c r="AP1095" s="24"/>
      <c r="AQ1095" s="24"/>
      <c r="AR1095" s="24"/>
      <c r="AS1095" s="24"/>
      <c r="AT1095" s="24"/>
      <c r="AU1095" s="24"/>
    </row>
    <row r="1096" spans="27:47">
      <c r="AA1096" s="24"/>
      <c r="AB1096" s="24"/>
      <c r="AC1096" s="24"/>
      <c r="AD1096" s="24"/>
      <c r="AE1096" s="24"/>
      <c r="AG1096" s="171"/>
      <c r="AN1096" s="24"/>
      <c r="AO1096" s="24"/>
      <c r="AP1096" s="24"/>
      <c r="AQ1096" s="24"/>
      <c r="AR1096" s="24"/>
      <c r="AS1096" s="24"/>
      <c r="AT1096" s="24"/>
      <c r="AU1096" s="24"/>
    </row>
    <row r="1097" spans="27:47">
      <c r="AA1097" s="24"/>
      <c r="AB1097" s="24"/>
      <c r="AC1097" s="24"/>
      <c r="AD1097" s="24"/>
      <c r="AE1097" s="24"/>
      <c r="AG1097" s="171"/>
      <c r="AN1097" s="24"/>
      <c r="AO1097" s="24"/>
      <c r="AP1097" s="24"/>
      <c r="AQ1097" s="24"/>
      <c r="AR1097" s="24"/>
      <c r="AS1097" s="24"/>
      <c r="AT1097" s="24"/>
      <c r="AU1097" s="24"/>
    </row>
    <row r="1098" spans="27:47">
      <c r="AA1098" s="24"/>
      <c r="AB1098" s="24"/>
      <c r="AC1098" s="24"/>
      <c r="AD1098" s="24"/>
      <c r="AE1098" s="24"/>
      <c r="AG1098" s="171"/>
      <c r="AN1098" s="24"/>
      <c r="AO1098" s="24"/>
      <c r="AP1098" s="24"/>
      <c r="AQ1098" s="24"/>
      <c r="AR1098" s="24"/>
      <c r="AS1098" s="24"/>
      <c r="AT1098" s="24"/>
      <c r="AU1098" s="24"/>
    </row>
    <row r="1099" spans="27:47">
      <c r="AA1099" s="24"/>
      <c r="AB1099" s="24"/>
      <c r="AC1099" s="24"/>
      <c r="AD1099" s="24"/>
      <c r="AE1099" s="24"/>
      <c r="AG1099" s="171"/>
      <c r="AN1099" s="24"/>
      <c r="AO1099" s="24"/>
      <c r="AP1099" s="24"/>
      <c r="AQ1099" s="24"/>
      <c r="AR1099" s="24"/>
      <c r="AS1099" s="24"/>
      <c r="AT1099" s="24"/>
      <c r="AU1099" s="24"/>
    </row>
    <row r="1100" spans="27:47">
      <c r="AA1100" s="24"/>
      <c r="AB1100" s="24"/>
      <c r="AC1100" s="24"/>
      <c r="AD1100" s="24"/>
      <c r="AE1100" s="24"/>
      <c r="AG1100" s="171"/>
      <c r="AN1100" s="24"/>
      <c r="AO1100" s="24"/>
      <c r="AP1100" s="24"/>
      <c r="AQ1100" s="24"/>
      <c r="AR1100" s="24"/>
      <c r="AS1100" s="24"/>
      <c r="AT1100" s="24"/>
      <c r="AU1100" s="24"/>
    </row>
    <row r="1101" spans="27:47">
      <c r="AA1101" s="24"/>
      <c r="AB1101" s="24"/>
      <c r="AC1101" s="24"/>
      <c r="AD1101" s="24"/>
      <c r="AE1101" s="24"/>
      <c r="AG1101" s="171"/>
      <c r="AN1101" s="24"/>
      <c r="AO1101" s="24"/>
      <c r="AP1101" s="24"/>
      <c r="AQ1101" s="24"/>
      <c r="AR1101" s="24"/>
      <c r="AS1101" s="24"/>
      <c r="AT1101" s="24"/>
      <c r="AU1101" s="24"/>
    </row>
    <row r="1102" spans="27:47">
      <c r="AA1102" s="24"/>
      <c r="AB1102" s="24"/>
      <c r="AC1102" s="24"/>
      <c r="AD1102" s="24"/>
      <c r="AE1102" s="24"/>
      <c r="AG1102" s="171"/>
      <c r="AN1102" s="24"/>
      <c r="AO1102" s="24"/>
      <c r="AP1102" s="24"/>
      <c r="AQ1102" s="24"/>
      <c r="AR1102" s="24"/>
      <c r="AS1102" s="24"/>
      <c r="AT1102" s="24"/>
      <c r="AU1102" s="24"/>
    </row>
    <row r="1103" spans="27:47">
      <c r="AA1103" s="24"/>
      <c r="AB1103" s="24"/>
      <c r="AC1103" s="24"/>
      <c r="AD1103" s="24"/>
      <c r="AE1103" s="24"/>
      <c r="AG1103" s="171"/>
      <c r="AN1103" s="24"/>
      <c r="AO1103" s="24"/>
      <c r="AP1103" s="24"/>
      <c r="AQ1103" s="24"/>
      <c r="AR1103" s="24"/>
      <c r="AS1103" s="24"/>
      <c r="AT1103" s="24"/>
      <c r="AU1103" s="24"/>
    </row>
    <row r="1104" spans="27:47">
      <c r="AA1104" s="24"/>
      <c r="AB1104" s="24"/>
      <c r="AC1104" s="24"/>
      <c r="AD1104" s="24"/>
      <c r="AE1104" s="24"/>
      <c r="AG1104" s="171"/>
      <c r="AN1104" s="24"/>
      <c r="AO1104" s="24"/>
      <c r="AP1104" s="24"/>
      <c r="AQ1104" s="24"/>
      <c r="AR1104" s="24"/>
      <c r="AS1104" s="24"/>
      <c r="AT1104" s="24"/>
      <c r="AU1104" s="24"/>
    </row>
    <row r="1105" spans="27:47">
      <c r="AA1105" s="24"/>
      <c r="AB1105" s="24"/>
      <c r="AC1105" s="24"/>
      <c r="AD1105" s="24"/>
      <c r="AE1105" s="24"/>
      <c r="AG1105" s="171"/>
      <c r="AN1105" s="24"/>
      <c r="AO1105" s="24"/>
      <c r="AP1105" s="24"/>
      <c r="AQ1105" s="24"/>
      <c r="AR1105" s="24"/>
      <c r="AS1105" s="24"/>
      <c r="AT1105" s="24"/>
      <c r="AU1105" s="24"/>
    </row>
    <row r="1106" spans="27:47">
      <c r="AA1106" s="24"/>
      <c r="AB1106" s="24"/>
      <c r="AC1106" s="24"/>
      <c r="AD1106" s="24"/>
      <c r="AE1106" s="24"/>
      <c r="AG1106" s="171"/>
      <c r="AN1106" s="24"/>
      <c r="AO1106" s="24"/>
      <c r="AP1106" s="24"/>
      <c r="AQ1106" s="24"/>
      <c r="AR1106" s="24"/>
      <c r="AS1106" s="24"/>
      <c r="AT1106" s="24"/>
      <c r="AU1106" s="24"/>
    </row>
    <row r="1107" spans="27:47">
      <c r="AA1107" s="24"/>
      <c r="AB1107" s="24"/>
      <c r="AC1107" s="24"/>
      <c r="AD1107" s="24"/>
      <c r="AE1107" s="24"/>
      <c r="AG1107" s="171"/>
      <c r="AN1107" s="24"/>
      <c r="AO1107" s="24"/>
      <c r="AP1107" s="24"/>
      <c r="AQ1107" s="24"/>
      <c r="AR1107" s="24"/>
      <c r="AS1107" s="24"/>
      <c r="AT1107" s="24"/>
      <c r="AU1107" s="24"/>
    </row>
    <row r="1108" spans="27:47">
      <c r="AA1108" s="24"/>
      <c r="AB1108" s="24"/>
      <c r="AC1108" s="24"/>
      <c r="AD1108" s="24"/>
      <c r="AE1108" s="24"/>
      <c r="AG1108" s="171"/>
      <c r="AN1108" s="24"/>
      <c r="AO1108" s="24"/>
      <c r="AP1108" s="24"/>
      <c r="AQ1108" s="24"/>
      <c r="AR1108" s="24"/>
      <c r="AS1108" s="24"/>
      <c r="AT1108" s="24"/>
      <c r="AU1108" s="24"/>
    </row>
    <row r="1109" spans="27:47">
      <c r="AA1109" s="24"/>
      <c r="AB1109" s="24"/>
      <c r="AC1109" s="24"/>
      <c r="AD1109" s="24"/>
      <c r="AE1109" s="24"/>
      <c r="AG1109" s="171"/>
      <c r="AN1109" s="24"/>
      <c r="AO1109" s="24"/>
      <c r="AP1109" s="24"/>
      <c r="AQ1109" s="24"/>
      <c r="AR1109" s="24"/>
      <c r="AS1109" s="24"/>
      <c r="AT1109" s="24"/>
      <c r="AU1109" s="24"/>
    </row>
    <row r="1110" spans="27:47">
      <c r="AA1110" s="24"/>
      <c r="AB1110" s="24"/>
      <c r="AC1110" s="24"/>
      <c r="AD1110" s="24"/>
      <c r="AE1110" s="24"/>
      <c r="AG1110" s="171"/>
      <c r="AN1110" s="24"/>
      <c r="AO1110" s="24"/>
      <c r="AP1110" s="24"/>
      <c r="AQ1110" s="24"/>
      <c r="AR1110" s="24"/>
      <c r="AS1110" s="24"/>
      <c r="AT1110" s="24"/>
      <c r="AU1110" s="24"/>
    </row>
    <row r="1111" spans="27:47">
      <c r="AA1111" s="24"/>
      <c r="AB1111" s="24"/>
      <c r="AC1111" s="24"/>
      <c r="AD1111" s="24"/>
      <c r="AE1111" s="24"/>
      <c r="AG1111" s="171"/>
      <c r="AN1111" s="24"/>
      <c r="AO1111" s="24"/>
      <c r="AP1111" s="24"/>
      <c r="AQ1111" s="24"/>
      <c r="AR1111" s="24"/>
      <c r="AS1111" s="24"/>
      <c r="AT1111" s="24"/>
      <c r="AU1111" s="24"/>
    </row>
    <row r="1112" spans="27:47">
      <c r="AA1112" s="24"/>
      <c r="AB1112" s="24"/>
      <c r="AC1112" s="24"/>
      <c r="AD1112" s="24"/>
      <c r="AE1112" s="24"/>
      <c r="AG1112" s="171"/>
      <c r="AN1112" s="24"/>
      <c r="AO1112" s="24"/>
      <c r="AP1112" s="24"/>
      <c r="AQ1112" s="24"/>
      <c r="AR1112" s="24"/>
      <c r="AS1112" s="24"/>
      <c r="AT1112" s="24"/>
      <c r="AU1112" s="24"/>
    </row>
    <row r="1113" spans="27:47">
      <c r="AA1113" s="24"/>
      <c r="AB1113" s="24"/>
      <c r="AC1113" s="24"/>
      <c r="AD1113" s="24"/>
      <c r="AE1113" s="24"/>
      <c r="AG1113" s="171"/>
      <c r="AN1113" s="24"/>
      <c r="AO1113" s="24"/>
      <c r="AP1113" s="24"/>
      <c r="AQ1113" s="24"/>
      <c r="AR1113" s="24"/>
      <c r="AS1113" s="24"/>
      <c r="AT1113" s="24"/>
      <c r="AU1113" s="24"/>
    </row>
    <row r="1114" spans="27:47">
      <c r="AA1114" s="24"/>
      <c r="AB1114" s="24"/>
      <c r="AC1114" s="24"/>
      <c r="AD1114" s="24"/>
      <c r="AE1114" s="24"/>
      <c r="AG1114" s="171"/>
      <c r="AN1114" s="24"/>
      <c r="AO1114" s="24"/>
      <c r="AP1114" s="24"/>
      <c r="AQ1114" s="24"/>
      <c r="AR1114" s="24"/>
      <c r="AS1114" s="24"/>
      <c r="AT1114" s="24"/>
      <c r="AU1114" s="24"/>
    </row>
    <row r="1115" spans="27:47">
      <c r="AA1115" s="24"/>
      <c r="AB1115" s="24"/>
      <c r="AC1115" s="24"/>
      <c r="AD1115" s="24"/>
      <c r="AE1115" s="24"/>
      <c r="AG1115" s="171"/>
      <c r="AN1115" s="24"/>
      <c r="AO1115" s="24"/>
      <c r="AP1115" s="24"/>
      <c r="AQ1115" s="24"/>
      <c r="AR1115" s="24"/>
      <c r="AS1115" s="24"/>
      <c r="AT1115" s="24"/>
      <c r="AU1115" s="24"/>
    </row>
    <row r="1116" spans="27:47">
      <c r="AA1116" s="24"/>
      <c r="AB1116" s="24"/>
      <c r="AC1116" s="24"/>
      <c r="AD1116" s="24"/>
      <c r="AE1116" s="24"/>
      <c r="AG1116" s="171"/>
      <c r="AN1116" s="24"/>
      <c r="AO1116" s="24"/>
      <c r="AP1116" s="24"/>
      <c r="AQ1116" s="24"/>
      <c r="AR1116" s="24"/>
      <c r="AS1116" s="24"/>
      <c r="AT1116" s="24"/>
      <c r="AU1116" s="24"/>
    </row>
    <row r="1117" spans="27:47">
      <c r="AA1117" s="24"/>
      <c r="AB1117" s="24"/>
      <c r="AC1117" s="24"/>
      <c r="AD1117" s="24"/>
      <c r="AE1117" s="24"/>
      <c r="AG1117" s="171"/>
      <c r="AN1117" s="24"/>
      <c r="AO1117" s="24"/>
      <c r="AP1117" s="24"/>
      <c r="AQ1117" s="24"/>
      <c r="AR1117" s="24"/>
      <c r="AS1117" s="24"/>
      <c r="AT1117" s="24"/>
      <c r="AU1117" s="24"/>
    </row>
    <row r="1118" spans="27:47">
      <c r="AA1118" s="24"/>
      <c r="AB1118" s="24"/>
      <c r="AC1118" s="24"/>
      <c r="AD1118" s="24"/>
      <c r="AE1118" s="24"/>
      <c r="AG1118" s="171"/>
      <c r="AN1118" s="24"/>
      <c r="AO1118" s="24"/>
      <c r="AP1118" s="24"/>
      <c r="AQ1118" s="24"/>
      <c r="AR1118" s="24"/>
      <c r="AS1118" s="24"/>
      <c r="AT1118" s="24"/>
      <c r="AU1118" s="24"/>
    </row>
    <row r="1119" spans="27:47">
      <c r="AA1119" s="24"/>
      <c r="AB1119" s="24"/>
      <c r="AC1119" s="24"/>
      <c r="AD1119" s="24"/>
      <c r="AE1119" s="24"/>
      <c r="AG1119" s="171"/>
      <c r="AN1119" s="24"/>
      <c r="AO1119" s="24"/>
      <c r="AP1119" s="24"/>
      <c r="AQ1119" s="24"/>
      <c r="AR1119" s="24"/>
      <c r="AS1119" s="24"/>
      <c r="AT1119" s="24"/>
      <c r="AU1119" s="24"/>
    </row>
    <row r="1120" spans="27:47">
      <c r="AA1120" s="24"/>
      <c r="AB1120" s="24"/>
      <c r="AC1120" s="24"/>
      <c r="AD1120" s="24"/>
      <c r="AE1120" s="24"/>
      <c r="AG1120" s="171"/>
      <c r="AN1120" s="24"/>
      <c r="AO1120" s="24"/>
      <c r="AP1120" s="24"/>
      <c r="AQ1120" s="24"/>
      <c r="AR1120" s="24"/>
      <c r="AS1120" s="24"/>
      <c r="AT1120" s="24"/>
      <c r="AU1120" s="24"/>
    </row>
    <row r="1121" spans="27:47">
      <c r="AA1121" s="24"/>
      <c r="AB1121" s="24"/>
      <c r="AC1121" s="24"/>
      <c r="AD1121" s="24"/>
      <c r="AE1121" s="24"/>
      <c r="AG1121" s="171"/>
      <c r="AN1121" s="24"/>
      <c r="AO1121" s="24"/>
      <c r="AP1121" s="24"/>
      <c r="AQ1121" s="24"/>
      <c r="AR1121" s="24"/>
      <c r="AS1121" s="24"/>
      <c r="AT1121" s="24"/>
      <c r="AU1121" s="24"/>
    </row>
    <row r="1122" spans="27:47">
      <c r="AA1122" s="24"/>
      <c r="AB1122" s="24"/>
      <c r="AC1122" s="24"/>
      <c r="AD1122" s="24"/>
      <c r="AE1122" s="24"/>
      <c r="AG1122" s="171"/>
      <c r="AN1122" s="24"/>
      <c r="AO1122" s="24"/>
      <c r="AP1122" s="24"/>
      <c r="AQ1122" s="24"/>
      <c r="AR1122" s="24"/>
      <c r="AS1122" s="24"/>
      <c r="AT1122" s="24"/>
      <c r="AU1122" s="24"/>
    </row>
    <row r="1123" spans="27:47">
      <c r="AA1123" s="24"/>
      <c r="AB1123" s="24"/>
      <c r="AC1123" s="24"/>
      <c r="AD1123" s="24"/>
      <c r="AE1123" s="24"/>
      <c r="AG1123" s="171"/>
      <c r="AN1123" s="24"/>
      <c r="AO1123" s="24"/>
      <c r="AP1123" s="24"/>
      <c r="AQ1123" s="24"/>
      <c r="AR1123" s="24"/>
      <c r="AS1123" s="24"/>
      <c r="AT1123" s="24"/>
      <c r="AU1123" s="24"/>
    </row>
    <row r="1124" spans="27:47">
      <c r="AA1124" s="24"/>
      <c r="AB1124" s="24"/>
      <c r="AC1124" s="24"/>
      <c r="AD1124" s="24"/>
      <c r="AE1124" s="24"/>
      <c r="AG1124" s="171"/>
      <c r="AN1124" s="24"/>
      <c r="AO1124" s="24"/>
      <c r="AP1124" s="24"/>
      <c r="AQ1124" s="24"/>
      <c r="AR1124" s="24"/>
      <c r="AS1124" s="24"/>
      <c r="AT1124" s="24"/>
      <c r="AU1124" s="24"/>
    </row>
    <row r="1125" spans="27:47">
      <c r="AA1125" s="24"/>
      <c r="AB1125" s="24"/>
      <c r="AC1125" s="24"/>
      <c r="AD1125" s="24"/>
      <c r="AE1125" s="24"/>
      <c r="AG1125" s="171"/>
      <c r="AN1125" s="24"/>
      <c r="AO1125" s="24"/>
      <c r="AP1125" s="24"/>
      <c r="AQ1125" s="24"/>
      <c r="AR1125" s="24"/>
      <c r="AS1125" s="24"/>
      <c r="AT1125" s="24"/>
      <c r="AU1125" s="24"/>
    </row>
    <row r="1126" spans="27:47">
      <c r="AA1126" s="24"/>
      <c r="AB1126" s="24"/>
      <c r="AC1126" s="24"/>
      <c r="AD1126" s="24"/>
      <c r="AE1126" s="24"/>
      <c r="AG1126" s="171"/>
      <c r="AN1126" s="24"/>
      <c r="AO1126" s="24"/>
      <c r="AP1126" s="24"/>
      <c r="AQ1126" s="24"/>
      <c r="AR1126" s="24"/>
      <c r="AS1126" s="24"/>
      <c r="AT1126" s="24"/>
      <c r="AU1126" s="24"/>
    </row>
    <row r="1127" spans="27:47">
      <c r="AA1127" s="24"/>
      <c r="AB1127" s="24"/>
      <c r="AC1127" s="24"/>
      <c r="AD1127" s="24"/>
      <c r="AE1127" s="24"/>
      <c r="AG1127" s="171"/>
      <c r="AN1127" s="24"/>
      <c r="AO1127" s="24"/>
      <c r="AP1127" s="24"/>
      <c r="AQ1127" s="24"/>
      <c r="AR1127" s="24"/>
      <c r="AS1127" s="24"/>
      <c r="AT1127" s="24"/>
      <c r="AU1127" s="24"/>
    </row>
    <row r="1128" spans="27:47">
      <c r="AA1128" s="24"/>
      <c r="AB1128" s="24"/>
      <c r="AC1128" s="24"/>
      <c r="AD1128" s="24"/>
      <c r="AE1128" s="24"/>
      <c r="AG1128" s="171"/>
      <c r="AN1128" s="24"/>
      <c r="AO1128" s="24"/>
      <c r="AP1128" s="24"/>
      <c r="AQ1128" s="24"/>
      <c r="AR1128" s="24"/>
      <c r="AS1128" s="24"/>
      <c r="AT1128" s="24"/>
      <c r="AU1128" s="24"/>
    </row>
    <row r="1129" spans="27:47">
      <c r="AA1129" s="24"/>
      <c r="AB1129" s="24"/>
      <c r="AC1129" s="24"/>
      <c r="AD1129" s="24"/>
      <c r="AE1129" s="24"/>
      <c r="AG1129" s="171"/>
      <c r="AN1129" s="24"/>
      <c r="AO1129" s="24"/>
      <c r="AP1129" s="24"/>
      <c r="AQ1129" s="24"/>
      <c r="AR1129" s="24"/>
      <c r="AS1129" s="24"/>
      <c r="AT1129" s="24"/>
      <c r="AU1129" s="24"/>
    </row>
    <row r="1130" spans="27:47">
      <c r="AA1130" s="24"/>
      <c r="AB1130" s="24"/>
      <c r="AC1130" s="24"/>
      <c r="AD1130" s="24"/>
      <c r="AE1130" s="24"/>
      <c r="AG1130" s="171"/>
      <c r="AN1130" s="24"/>
      <c r="AO1130" s="24"/>
      <c r="AP1130" s="24"/>
      <c r="AQ1130" s="24"/>
      <c r="AR1130" s="24"/>
      <c r="AS1130" s="24"/>
      <c r="AT1130" s="24"/>
      <c r="AU1130" s="24"/>
    </row>
    <row r="1131" spans="27:47">
      <c r="AA1131" s="24"/>
      <c r="AB1131" s="24"/>
      <c r="AC1131" s="24"/>
      <c r="AD1131" s="24"/>
      <c r="AE1131" s="24"/>
      <c r="AG1131" s="171"/>
      <c r="AN1131" s="24"/>
      <c r="AO1131" s="24"/>
      <c r="AP1131" s="24"/>
      <c r="AQ1131" s="24"/>
      <c r="AR1131" s="24"/>
      <c r="AS1131" s="24"/>
      <c r="AT1131" s="24"/>
      <c r="AU1131" s="24"/>
    </row>
    <row r="1132" spans="27:47">
      <c r="AA1132" s="24"/>
      <c r="AB1132" s="24"/>
      <c r="AC1132" s="24"/>
      <c r="AD1132" s="24"/>
      <c r="AE1132" s="24"/>
      <c r="AG1132" s="171"/>
      <c r="AN1132" s="24"/>
      <c r="AO1132" s="24"/>
      <c r="AP1132" s="24"/>
      <c r="AQ1132" s="24"/>
      <c r="AR1132" s="24"/>
      <c r="AS1132" s="24"/>
      <c r="AT1132" s="24"/>
      <c r="AU1132" s="24"/>
    </row>
    <row r="1133" spans="27:47">
      <c r="AA1133" s="24"/>
      <c r="AB1133" s="24"/>
      <c r="AC1133" s="24"/>
      <c r="AD1133" s="24"/>
      <c r="AE1133" s="24"/>
      <c r="AG1133" s="171"/>
      <c r="AN1133" s="24"/>
      <c r="AO1133" s="24"/>
      <c r="AP1133" s="24"/>
      <c r="AQ1133" s="24"/>
      <c r="AR1133" s="24"/>
      <c r="AS1133" s="24"/>
      <c r="AT1133" s="24"/>
      <c r="AU1133" s="24"/>
    </row>
    <row r="1134" spans="27:47">
      <c r="AA1134" s="24"/>
      <c r="AB1134" s="24"/>
      <c r="AC1134" s="24"/>
      <c r="AD1134" s="24"/>
      <c r="AE1134" s="24"/>
      <c r="AG1134" s="171"/>
      <c r="AN1134" s="24"/>
      <c r="AO1134" s="24"/>
      <c r="AP1134" s="24"/>
      <c r="AQ1134" s="24"/>
      <c r="AR1134" s="24"/>
      <c r="AS1134" s="24"/>
      <c r="AT1134" s="24"/>
      <c r="AU1134" s="24"/>
    </row>
    <row r="1135" spans="27:47">
      <c r="AA1135" s="24"/>
      <c r="AB1135" s="24"/>
      <c r="AC1135" s="24"/>
      <c r="AD1135" s="24"/>
      <c r="AE1135" s="24"/>
      <c r="AG1135" s="171"/>
      <c r="AN1135" s="24"/>
      <c r="AO1135" s="24"/>
      <c r="AP1135" s="24"/>
      <c r="AQ1135" s="24"/>
      <c r="AR1135" s="24"/>
      <c r="AS1135" s="24"/>
      <c r="AT1135" s="24"/>
      <c r="AU1135" s="24"/>
    </row>
    <row r="1136" spans="27:47">
      <c r="AA1136" s="24"/>
      <c r="AB1136" s="24"/>
      <c r="AC1136" s="24"/>
      <c r="AD1136" s="24"/>
      <c r="AE1136" s="24"/>
      <c r="AG1136" s="171"/>
      <c r="AN1136" s="24"/>
      <c r="AO1136" s="24"/>
      <c r="AP1136" s="24"/>
      <c r="AQ1136" s="24"/>
      <c r="AR1136" s="24"/>
      <c r="AS1136" s="24"/>
      <c r="AT1136" s="24"/>
      <c r="AU1136" s="24"/>
    </row>
    <row r="1137" spans="27:48">
      <c r="AA1137" s="24"/>
      <c r="AB1137" s="24"/>
      <c r="AC1137" s="24"/>
      <c r="AD1137" s="24"/>
      <c r="AE1137" s="24"/>
      <c r="AG1137" s="171"/>
      <c r="AN1137" s="24"/>
      <c r="AO1137" s="24"/>
      <c r="AP1137" s="24"/>
      <c r="AQ1137" s="24"/>
      <c r="AR1137" s="24"/>
      <c r="AS1137" s="24"/>
      <c r="AT1137" s="24"/>
      <c r="AU1137" s="24"/>
    </row>
    <row r="1138" spans="27:48">
      <c r="AA1138" s="24"/>
      <c r="AB1138" s="24"/>
      <c r="AC1138" s="24"/>
      <c r="AD1138" s="24"/>
      <c r="AE1138" s="24"/>
      <c r="AG1138" s="171"/>
      <c r="AN1138" s="24"/>
      <c r="AO1138" s="24"/>
      <c r="AP1138" s="24"/>
      <c r="AQ1138" s="24"/>
      <c r="AR1138" s="24"/>
      <c r="AS1138" s="24"/>
      <c r="AT1138" s="24"/>
      <c r="AU1138" s="24"/>
    </row>
    <row r="1139" spans="27:48">
      <c r="AA1139" s="24"/>
      <c r="AB1139" s="24"/>
      <c r="AC1139" s="24"/>
      <c r="AD1139" s="24"/>
      <c r="AE1139" s="24"/>
      <c r="AG1139" s="171"/>
      <c r="AN1139" s="24"/>
      <c r="AO1139" s="24"/>
      <c r="AP1139" s="24"/>
      <c r="AQ1139" s="24"/>
      <c r="AR1139" s="24"/>
      <c r="AS1139" s="24"/>
      <c r="AT1139" s="24"/>
      <c r="AU1139" s="24"/>
    </row>
    <row r="1140" spans="27:48">
      <c r="AA1140" s="24"/>
      <c r="AB1140" s="24"/>
      <c r="AC1140" s="24"/>
      <c r="AD1140" s="24"/>
      <c r="AE1140" s="24"/>
      <c r="AG1140" s="171"/>
      <c r="AN1140" s="24"/>
      <c r="AO1140" s="24"/>
      <c r="AP1140" s="24"/>
      <c r="AQ1140" s="24"/>
      <c r="AR1140" s="24"/>
      <c r="AS1140" s="24"/>
      <c r="AT1140" s="24"/>
      <c r="AU1140" s="24"/>
    </row>
    <row r="1141" spans="27:48">
      <c r="AA1141" s="24"/>
      <c r="AB1141" s="24"/>
      <c r="AC1141" s="24"/>
      <c r="AD1141" s="24"/>
      <c r="AE1141" s="24"/>
      <c r="AG1141" s="171"/>
      <c r="AN1141" s="24"/>
      <c r="AO1141" s="24"/>
      <c r="AP1141" s="24"/>
      <c r="AQ1141" s="24"/>
      <c r="AR1141" s="24"/>
      <c r="AS1141" s="24"/>
      <c r="AT1141" s="24"/>
      <c r="AU1141" s="24"/>
    </row>
    <row r="1142" spans="27:48">
      <c r="AA1142" s="24"/>
      <c r="AB1142" s="24"/>
      <c r="AC1142" s="24"/>
      <c r="AD1142" s="24"/>
      <c r="AE1142" s="24"/>
      <c r="AG1142" s="171"/>
      <c r="AN1142" s="24"/>
      <c r="AO1142" s="24"/>
      <c r="AP1142" s="24"/>
      <c r="AQ1142" s="24"/>
      <c r="AR1142" s="24"/>
      <c r="AS1142" s="24"/>
      <c r="AT1142" s="24"/>
      <c r="AU1142" s="24"/>
    </row>
    <row r="1143" spans="27:48">
      <c r="AA1143" s="24"/>
      <c r="AB1143" s="24"/>
      <c r="AC1143" s="24"/>
      <c r="AD1143" s="24"/>
      <c r="AE1143" s="24"/>
      <c r="AG1143" s="171"/>
      <c r="AN1143" s="24"/>
      <c r="AO1143" s="24"/>
      <c r="AP1143" s="24"/>
      <c r="AQ1143" s="24"/>
      <c r="AR1143" s="24"/>
      <c r="AS1143" s="24"/>
      <c r="AT1143" s="24"/>
      <c r="AU1143" s="24"/>
    </row>
    <row r="1144" spans="27:48">
      <c r="AA1144" s="24"/>
      <c r="AB1144" s="24"/>
      <c r="AC1144" s="24"/>
      <c r="AD1144" s="24"/>
      <c r="AE1144" s="24"/>
      <c r="AG1144" s="171"/>
      <c r="AN1144" s="24"/>
      <c r="AO1144" s="24"/>
      <c r="AP1144" s="24"/>
      <c r="AQ1144" s="24"/>
      <c r="AR1144" s="24"/>
      <c r="AS1144" s="24"/>
      <c r="AT1144" s="24"/>
      <c r="AU1144" s="24"/>
    </row>
    <row r="1145" spans="27:48">
      <c r="AA1145" s="24"/>
      <c r="AB1145" s="24"/>
      <c r="AC1145" s="24"/>
      <c r="AD1145" s="24"/>
      <c r="AE1145" s="24"/>
      <c r="AG1145" s="171"/>
      <c r="AN1145" s="24"/>
      <c r="AO1145" s="24"/>
      <c r="AP1145" s="24"/>
      <c r="AQ1145" s="24"/>
      <c r="AR1145" s="24"/>
      <c r="AS1145" s="24"/>
      <c r="AT1145" s="24"/>
      <c r="AU1145" s="24"/>
    </row>
    <row r="1146" spans="27:48">
      <c r="AA1146" s="24"/>
      <c r="AB1146" s="24"/>
      <c r="AC1146" s="24"/>
      <c r="AD1146" s="24"/>
      <c r="AE1146" s="24"/>
      <c r="AG1146" s="171"/>
      <c r="AN1146" s="24"/>
      <c r="AO1146" s="24"/>
      <c r="AP1146" s="24"/>
      <c r="AQ1146" s="24"/>
      <c r="AR1146" s="24"/>
      <c r="AS1146" s="24"/>
      <c r="AT1146" s="24"/>
      <c r="AU1146" s="24"/>
      <c r="AV1146" s="24"/>
    </row>
    <row r="1147" spans="27:48">
      <c r="AA1147" s="24"/>
      <c r="AB1147" s="24"/>
      <c r="AC1147" s="24"/>
      <c r="AD1147" s="24"/>
      <c r="AE1147" s="24"/>
      <c r="AG1147" s="171"/>
      <c r="AN1147" s="24"/>
      <c r="AO1147" s="24"/>
      <c r="AP1147" s="24"/>
      <c r="AQ1147" s="24"/>
      <c r="AR1147" s="24"/>
      <c r="AS1147" s="24"/>
      <c r="AT1147" s="24"/>
      <c r="AU1147" s="24"/>
    </row>
    <row r="1148" spans="27:48">
      <c r="AA1148" s="24"/>
      <c r="AB1148" s="24"/>
      <c r="AC1148" s="24"/>
      <c r="AD1148" s="24"/>
      <c r="AE1148" s="24"/>
      <c r="AG1148" s="171"/>
      <c r="AN1148" s="24"/>
      <c r="AO1148" s="24"/>
      <c r="AP1148" s="24"/>
      <c r="AQ1148" s="24"/>
      <c r="AR1148" s="24"/>
      <c r="AS1148" s="24"/>
      <c r="AT1148" s="24"/>
      <c r="AU1148" s="24"/>
    </row>
    <row r="1149" spans="27:48">
      <c r="AA1149" s="24"/>
      <c r="AB1149" s="24"/>
      <c r="AC1149" s="24"/>
      <c r="AD1149" s="24"/>
      <c r="AE1149" s="24"/>
      <c r="AG1149" s="171"/>
      <c r="AN1149" s="24"/>
      <c r="AO1149" s="24"/>
      <c r="AP1149" s="24"/>
      <c r="AQ1149" s="24"/>
      <c r="AR1149" s="24"/>
      <c r="AS1149" s="24"/>
      <c r="AT1149" s="24"/>
      <c r="AU1149" s="24"/>
    </row>
    <row r="1150" spans="27:48">
      <c r="AA1150" s="24"/>
      <c r="AB1150" s="24"/>
      <c r="AC1150" s="24"/>
      <c r="AD1150" s="24"/>
      <c r="AE1150" s="24"/>
      <c r="AG1150" s="171"/>
      <c r="AN1150" s="24"/>
      <c r="AO1150" s="24"/>
      <c r="AP1150" s="24"/>
      <c r="AQ1150" s="24"/>
      <c r="AR1150" s="24"/>
      <c r="AS1150" s="24"/>
      <c r="AT1150" s="24"/>
      <c r="AU1150" s="24"/>
    </row>
    <row r="1151" spans="27:48">
      <c r="AA1151" s="24"/>
      <c r="AB1151" s="24"/>
      <c r="AC1151" s="24"/>
      <c r="AD1151" s="24"/>
      <c r="AE1151" s="24"/>
      <c r="AG1151" s="171"/>
      <c r="AN1151" s="24"/>
      <c r="AO1151" s="24"/>
      <c r="AP1151" s="24"/>
      <c r="AQ1151" s="24"/>
      <c r="AR1151" s="24"/>
      <c r="AS1151" s="24"/>
      <c r="AT1151" s="24"/>
      <c r="AU1151" s="24"/>
    </row>
    <row r="1152" spans="27:48">
      <c r="AA1152" s="24"/>
      <c r="AB1152" s="24"/>
      <c r="AC1152" s="24"/>
      <c r="AD1152" s="24"/>
      <c r="AE1152" s="24"/>
      <c r="AG1152" s="171"/>
      <c r="AN1152" s="24"/>
      <c r="AO1152" s="24"/>
      <c r="AP1152" s="24"/>
      <c r="AQ1152" s="24"/>
      <c r="AR1152" s="24"/>
      <c r="AS1152" s="24"/>
      <c r="AT1152" s="24"/>
      <c r="AU1152" s="24"/>
    </row>
    <row r="1153" spans="27:64">
      <c r="AA1153" s="24"/>
      <c r="AB1153" s="24"/>
      <c r="AC1153" s="24"/>
      <c r="AD1153" s="24"/>
      <c r="AE1153" s="24"/>
      <c r="AG1153" s="171"/>
      <c r="AN1153" s="24"/>
      <c r="AO1153" s="24"/>
      <c r="AP1153" s="24"/>
      <c r="AQ1153" s="24"/>
      <c r="AR1153" s="24"/>
      <c r="AS1153" s="24"/>
      <c r="AT1153" s="24"/>
      <c r="AU1153" s="24"/>
    </row>
    <row r="1154" spans="27:64">
      <c r="AA1154" s="24"/>
      <c r="AB1154" s="24"/>
      <c r="AC1154" s="24"/>
      <c r="AD1154" s="24"/>
      <c r="AE1154" s="24"/>
      <c r="AG1154" s="171"/>
      <c r="AN1154" s="24"/>
      <c r="AO1154" s="24"/>
      <c r="AP1154" s="24"/>
      <c r="AQ1154" s="24"/>
      <c r="AR1154" s="24"/>
      <c r="AS1154" s="24"/>
      <c r="AT1154" s="24"/>
      <c r="AU1154" s="24"/>
    </row>
    <row r="1155" spans="27:64">
      <c r="AA1155" s="24"/>
      <c r="AB1155" s="24"/>
      <c r="AC1155" s="24"/>
      <c r="AD1155" s="24"/>
      <c r="AE1155" s="24"/>
      <c r="AG1155" s="171"/>
      <c r="AN1155" s="24"/>
      <c r="AO1155" s="24"/>
      <c r="AP1155" s="24"/>
      <c r="AQ1155" s="24"/>
      <c r="AR1155" s="24"/>
      <c r="AS1155" s="24"/>
      <c r="AT1155" s="24"/>
      <c r="AU1155" s="24"/>
    </row>
    <row r="1156" spans="27:64">
      <c r="AA1156" s="24"/>
      <c r="AB1156" s="24"/>
      <c r="AC1156" s="24"/>
      <c r="AD1156" s="24"/>
      <c r="AE1156" s="24"/>
      <c r="AG1156" s="171"/>
      <c r="AN1156" s="24"/>
      <c r="AO1156" s="24"/>
      <c r="AP1156" s="24"/>
      <c r="AQ1156" s="24"/>
      <c r="AR1156" s="24"/>
      <c r="AS1156" s="24"/>
      <c r="AT1156" s="24"/>
      <c r="AU1156" s="24"/>
    </row>
    <row r="1157" spans="27:64">
      <c r="AA1157" s="24"/>
      <c r="AB1157" s="24"/>
      <c r="AC1157" s="24"/>
      <c r="AD1157" s="24"/>
      <c r="AE1157" s="24"/>
      <c r="AG1157" s="171"/>
      <c r="AN1157" s="24"/>
      <c r="AO1157" s="24"/>
      <c r="AP1157" s="24"/>
      <c r="AQ1157" s="24"/>
      <c r="AR1157" s="24"/>
      <c r="AS1157" s="24"/>
      <c r="AT1157" s="24"/>
      <c r="AU1157" s="24"/>
    </row>
    <row r="1158" spans="27:64">
      <c r="AA1158" s="24"/>
      <c r="AB1158" s="24"/>
      <c r="AC1158" s="24"/>
      <c r="AD1158" s="24"/>
      <c r="AE1158" s="24"/>
      <c r="AG1158" s="171"/>
      <c r="AN1158" s="24"/>
      <c r="AO1158" s="24"/>
      <c r="AP1158" s="24"/>
      <c r="AQ1158" s="24"/>
      <c r="AR1158" s="24"/>
      <c r="AS1158" s="24"/>
      <c r="AT1158" s="24"/>
      <c r="AU1158" s="24"/>
    </row>
    <row r="1159" spans="27:64">
      <c r="AA1159" s="24"/>
      <c r="AB1159" s="24"/>
      <c r="AC1159" s="24"/>
      <c r="AD1159" s="24"/>
      <c r="AE1159" s="24"/>
      <c r="AG1159" s="171"/>
      <c r="AN1159" s="24"/>
      <c r="AO1159" s="24"/>
      <c r="AP1159" s="24"/>
      <c r="AQ1159" s="24"/>
      <c r="AR1159" s="24"/>
      <c r="AS1159" s="24"/>
      <c r="AT1159" s="24"/>
      <c r="AU1159" s="24"/>
    </row>
    <row r="1160" spans="27:64">
      <c r="AA1160" s="24"/>
      <c r="AB1160" s="24"/>
      <c r="AC1160" s="24"/>
      <c r="AD1160" s="24"/>
      <c r="AE1160" s="24"/>
      <c r="AG1160" s="171"/>
      <c r="AN1160" s="24"/>
      <c r="AO1160" s="24"/>
      <c r="AP1160" s="24"/>
      <c r="AQ1160" s="24"/>
      <c r="AR1160" s="24"/>
      <c r="AS1160" s="24"/>
      <c r="AT1160" s="24"/>
      <c r="AU1160" s="24"/>
    </row>
    <row r="1161" spans="27:64">
      <c r="AA1161" s="24"/>
      <c r="AB1161" s="24"/>
      <c r="AC1161" s="24"/>
      <c r="AD1161" s="24"/>
      <c r="AE1161" s="24"/>
      <c r="AG1161" s="171"/>
      <c r="AN1161" s="24"/>
      <c r="AO1161" s="24"/>
      <c r="AP1161" s="24"/>
      <c r="AQ1161" s="24"/>
      <c r="AR1161" s="24"/>
      <c r="AS1161" s="24"/>
      <c r="AT1161" s="24"/>
      <c r="AU1161" s="24"/>
    </row>
    <row r="1162" spans="27:64">
      <c r="AA1162" s="24"/>
      <c r="AB1162" s="24"/>
      <c r="AC1162" s="24"/>
      <c r="AD1162" s="24"/>
      <c r="AE1162" s="24"/>
      <c r="AG1162" s="171"/>
      <c r="AN1162" s="24"/>
      <c r="AO1162" s="24"/>
      <c r="AP1162" s="24"/>
      <c r="AQ1162" s="24"/>
      <c r="AR1162" s="24"/>
      <c r="AS1162" s="24"/>
      <c r="AT1162" s="24"/>
      <c r="AU1162" s="24"/>
    </row>
    <row r="1163" spans="27:64">
      <c r="AA1163" s="24"/>
      <c r="AB1163" s="24"/>
      <c r="AC1163" s="24"/>
      <c r="AD1163" s="24"/>
      <c r="AE1163" s="24"/>
      <c r="AG1163" s="171"/>
      <c r="AN1163" s="24"/>
      <c r="AO1163" s="24"/>
      <c r="AP1163" s="24"/>
      <c r="AQ1163" s="24"/>
      <c r="AR1163" s="24"/>
      <c r="AS1163" s="24"/>
      <c r="AT1163" s="24"/>
      <c r="AU1163" s="24"/>
    </row>
    <row r="1164" spans="27:64">
      <c r="AA1164" s="24"/>
      <c r="AB1164" s="24"/>
      <c r="AC1164" s="24"/>
      <c r="AD1164" s="24"/>
      <c r="AE1164" s="24"/>
      <c r="AG1164" s="171"/>
      <c r="AN1164" s="24"/>
      <c r="AO1164" s="24"/>
      <c r="AP1164" s="24"/>
      <c r="AQ1164" s="24"/>
      <c r="AR1164" s="24"/>
      <c r="AS1164" s="24"/>
      <c r="AT1164" s="24"/>
      <c r="AU1164" s="24"/>
    </row>
    <row r="1165" spans="27:64">
      <c r="AA1165" s="24"/>
      <c r="AB1165" s="24"/>
      <c r="AC1165" s="24"/>
      <c r="AD1165" s="24"/>
      <c r="AE1165" s="24"/>
      <c r="AG1165" s="171"/>
      <c r="AN1165" s="24"/>
      <c r="AO1165" s="24"/>
      <c r="AP1165" s="24"/>
      <c r="AQ1165" s="24"/>
      <c r="AR1165" s="24"/>
      <c r="AS1165" s="24"/>
      <c r="AT1165" s="24"/>
      <c r="AU1165" s="24"/>
    </row>
    <row r="1166" spans="27:64">
      <c r="AA1166" s="24"/>
      <c r="AB1166" s="24"/>
      <c r="AC1166" s="24"/>
      <c r="AD1166" s="24"/>
      <c r="AE1166" s="24"/>
      <c r="AG1166" s="171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</row>
    <row r="1167" spans="27:64">
      <c r="AA1167" s="24"/>
      <c r="AB1167" s="24"/>
      <c r="AC1167" s="24"/>
      <c r="AD1167" s="24"/>
      <c r="AE1167" s="24"/>
      <c r="AG1167" s="171"/>
      <c r="AN1167" s="24"/>
      <c r="AO1167" s="24"/>
      <c r="AP1167" s="24"/>
      <c r="AQ1167" s="24"/>
      <c r="AR1167" s="24"/>
      <c r="AS1167" s="24"/>
      <c r="AT1167" s="24"/>
      <c r="AU1167" s="24"/>
    </row>
    <row r="1168" spans="27:64">
      <c r="AA1168" s="24"/>
      <c r="AB1168" s="24"/>
      <c r="AC1168" s="24"/>
      <c r="AD1168" s="24"/>
      <c r="AE1168" s="24"/>
      <c r="AG1168" s="171"/>
      <c r="AN1168" s="24"/>
      <c r="AO1168" s="24"/>
      <c r="AP1168" s="24"/>
      <c r="AQ1168" s="24"/>
      <c r="AR1168" s="24"/>
      <c r="AS1168" s="24"/>
      <c r="AT1168" s="24"/>
      <c r="AU1168" s="24"/>
    </row>
    <row r="1169" spans="27:48">
      <c r="AA1169" s="24"/>
      <c r="AB1169" s="24"/>
      <c r="AC1169" s="24"/>
      <c r="AD1169" s="24"/>
      <c r="AE1169" s="24"/>
      <c r="AG1169" s="171"/>
      <c r="AN1169" s="24"/>
      <c r="AO1169" s="24"/>
      <c r="AP1169" s="24"/>
      <c r="AQ1169" s="24"/>
      <c r="AR1169" s="24"/>
      <c r="AS1169" s="24"/>
      <c r="AT1169" s="24"/>
      <c r="AU1169" s="24"/>
    </row>
    <row r="1170" spans="27:48">
      <c r="AA1170" s="24"/>
      <c r="AB1170" s="24"/>
      <c r="AC1170" s="24"/>
      <c r="AD1170" s="24"/>
      <c r="AE1170" s="24"/>
      <c r="AG1170" s="171"/>
      <c r="AN1170" s="24"/>
      <c r="AO1170" s="24"/>
      <c r="AP1170" s="24"/>
      <c r="AQ1170" s="24"/>
      <c r="AR1170" s="24"/>
      <c r="AS1170" s="24"/>
      <c r="AT1170" s="24"/>
      <c r="AU1170" s="24"/>
    </row>
    <row r="1171" spans="27:48">
      <c r="AA1171" s="24"/>
      <c r="AB1171" s="24"/>
      <c r="AC1171" s="24"/>
      <c r="AD1171" s="24"/>
      <c r="AE1171" s="24"/>
      <c r="AG1171" s="171"/>
      <c r="AN1171" s="24"/>
      <c r="AO1171" s="24"/>
      <c r="AP1171" s="24"/>
      <c r="AQ1171" s="24"/>
      <c r="AR1171" s="24"/>
      <c r="AS1171" s="24"/>
      <c r="AT1171" s="24"/>
      <c r="AU1171" s="24"/>
    </row>
    <row r="1172" spans="27:48">
      <c r="AA1172" s="24"/>
      <c r="AB1172" s="24"/>
      <c r="AC1172" s="24"/>
      <c r="AD1172" s="24"/>
      <c r="AE1172" s="24"/>
      <c r="AG1172" s="171"/>
      <c r="AN1172" s="24"/>
      <c r="AO1172" s="24"/>
      <c r="AP1172" s="24"/>
      <c r="AQ1172" s="24"/>
      <c r="AR1172" s="24"/>
      <c r="AS1172" s="24"/>
      <c r="AT1172" s="24"/>
      <c r="AU1172" s="24"/>
    </row>
    <row r="1173" spans="27:48">
      <c r="AA1173" s="24"/>
      <c r="AB1173" s="24"/>
      <c r="AC1173" s="24"/>
      <c r="AD1173" s="24"/>
      <c r="AE1173" s="24"/>
      <c r="AG1173" s="171"/>
      <c r="AN1173" s="24"/>
      <c r="AO1173" s="24"/>
      <c r="AP1173" s="24"/>
      <c r="AQ1173" s="24"/>
      <c r="AR1173" s="24"/>
      <c r="AS1173" s="24"/>
      <c r="AT1173" s="24"/>
      <c r="AU1173" s="24"/>
    </row>
    <row r="1174" spans="27:48">
      <c r="AA1174" s="24"/>
      <c r="AB1174" s="24"/>
      <c r="AC1174" s="24"/>
      <c r="AD1174" s="24"/>
      <c r="AE1174" s="24"/>
      <c r="AG1174" s="171"/>
      <c r="AN1174" s="24"/>
      <c r="AO1174" s="24"/>
      <c r="AP1174" s="24"/>
      <c r="AQ1174" s="24"/>
      <c r="AR1174" s="24"/>
      <c r="AS1174" s="24"/>
      <c r="AT1174" s="24"/>
      <c r="AU1174" s="24"/>
    </row>
    <row r="1175" spans="27:48">
      <c r="AA1175" s="24"/>
      <c r="AB1175" s="24"/>
      <c r="AC1175" s="24"/>
      <c r="AD1175" s="24"/>
      <c r="AE1175" s="24"/>
      <c r="AG1175" s="171"/>
      <c r="AN1175" s="24"/>
      <c r="AO1175" s="24"/>
      <c r="AP1175" s="24"/>
      <c r="AQ1175" s="24"/>
      <c r="AR1175" s="24"/>
      <c r="AS1175" s="24"/>
      <c r="AT1175" s="24"/>
      <c r="AU1175" s="24"/>
    </row>
    <row r="1176" spans="27:48">
      <c r="AA1176" s="24"/>
      <c r="AB1176" s="24"/>
      <c r="AC1176" s="24"/>
      <c r="AD1176" s="24"/>
      <c r="AE1176" s="24"/>
      <c r="AG1176" s="171"/>
      <c r="AN1176" s="24"/>
      <c r="AO1176" s="24"/>
      <c r="AP1176" s="24"/>
      <c r="AQ1176" s="24"/>
      <c r="AR1176" s="24"/>
      <c r="AS1176" s="24"/>
      <c r="AT1176" s="24"/>
      <c r="AU1176" s="24"/>
    </row>
    <row r="1177" spans="27:48">
      <c r="AA1177" s="24"/>
      <c r="AB1177" s="24"/>
      <c r="AC1177" s="24"/>
      <c r="AD1177" s="24"/>
      <c r="AE1177" s="24"/>
      <c r="AG1177" s="171"/>
      <c r="AN1177" s="24"/>
      <c r="AO1177" s="24"/>
      <c r="AP1177" s="24"/>
      <c r="AQ1177" s="24"/>
      <c r="AR1177" s="24"/>
      <c r="AS1177" s="24"/>
      <c r="AT1177" s="24"/>
      <c r="AU1177" s="24"/>
    </row>
    <row r="1178" spans="27:48">
      <c r="AA1178" s="24"/>
      <c r="AB1178" s="24"/>
      <c r="AC1178" s="24"/>
      <c r="AD1178" s="24"/>
      <c r="AE1178" s="24"/>
      <c r="AG1178" s="171"/>
      <c r="AN1178" s="24"/>
      <c r="AO1178" s="24"/>
      <c r="AP1178" s="24"/>
      <c r="AQ1178" s="24"/>
      <c r="AR1178" s="24"/>
      <c r="AS1178" s="24"/>
      <c r="AT1178" s="24"/>
      <c r="AU1178" s="24"/>
    </row>
    <row r="1179" spans="27:48">
      <c r="AA1179" s="24"/>
      <c r="AB1179" s="24"/>
      <c r="AC1179" s="24"/>
      <c r="AD1179" s="24"/>
      <c r="AE1179" s="24"/>
      <c r="AG1179" s="171"/>
      <c r="AN1179" s="24"/>
      <c r="AO1179" s="24"/>
      <c r="AP1179" s="24"/>
      <c r="AQ1179" s="24"/>
      <c r="AR1179" s="24"/>
      <c r="AS1179" s="24"/>
      <c r="AT1179" s="24"/>
      <c r="AU1179" s="24"/>
      <c r="AV1179" s="24"/>
    </row>
    <row r="1180" spans="27:48">
      <c r="AA1180" s="24"/>
      <c r="AB1180" s="24"/>
      <c r="AC1180" s="24"/>
      <c r="AD1180" s="24"/>
      <c r="AE1180" s="24"/>
      <c r="AG1180" s="171"/>
      <c r="AN1180" s="24"/>
      <c r="AO1180" s="24"/>
      <c r="AP1180" s="24"/>
      <c r="AQ1180" s="24"/>
      <c r="AR1180" s="24"/>
      <c r="AS1180" s="24"/>
      <c r="AT1180" s="24"/>
      <c r="AU1180" s="24"/>
    </row>
    <row r="1181" spans="27:48">
      <c r="AA1181" s="24"/>
      <c r="AB1181" s="24"/>
      <c r="AC1181" s="24"/>
      <c r="AD1181" s="24"/>
      <c r="AE1181" s="24"/>
      <c r="AG1181" s="171"/>
      <c r="AN1181" s="24"/>
      <c r="AO1181" s="24"/>
      <c r="AP1181" s="24"/>
      <c r="AQ1181" s="24"/>
      <c r="AR1181" s="24"/>
      <c r="AS1181" s="24"/>
      <c r="AT1181" s="24"/>
      <c r="AU1181" s="24"/>
    </row>
    <row r="1182" spans="27:48">
      <c r="AA1182" s="24"/>
      <c r="AB1182" s="24"/>
      <c r="AC1182" s="24"/>
      <c r="AD1182" s="24"/>
      <c r="AE1182" s="24"/>
      <c r="AG1182" s="171"/>
      <c r="AN1182" s="24"/>
      <c r="AO1182" s="24"/>
      <c r="AP1182" s="24"/>
      <c r="AQ1182" s="24"/>
      <c r="AR1182" s="24"/>
      <c r="AS1182" s="24"/>
      <c r="AT1182" s="24"/>
      <c r="AU1182" s="24"/>
      <c r="AV1182" s="24"/>
    </row>
    <row r="1183" spans="27:48">
      <c r="AA1183" s="24"/>
      <c r="AB1183" s="24"/>
      <c r="AC1183" s="24"/>
      <c r="AD1183" s="24"/>
      <c r="AE1183" s="24"/>
      <c r="AG1183" s="171"/>
      <c r="AN1183" s="24"/>
      <c r="AO1183" s="24"/>
      <c r="AP1183" s="24"/>
      <c r="AQ1183" s="24"/>
      <c r="AR1183" s="24"/>
      <c r="AS1183" s="24"/>
      <c r="AT1183" s="24"/>
      <c r="AU1183" s="24"/>
    </row>
    <row r="1184" spans="27:48">
      <c r="AA1184" s="24"/>
      <c r="AB1184" s="24"/>
      <c r="AC1184" s="24"/>
      <c r="AD1184" s="24"/>
      <c r="AE1184" s="24"/>
      <c r="AG1184" s="171"/>
      <c r="AN1184" s="24"/>
      <c r="AO1184" s="24"/>
      <c r="AP1184" s="24"/>
      <c r="AQ1184" s="24"/>
      <c r="AR1184" s="24"/>
      <c r="AS1184" s="24"/>
      <c r="AT1184" s="24"/>
      <c r="AU1184" s="24"/>
    </row>
    <row r="1185" spans="27:48">
      <c r="AA1185" s="24"/>
      <c r="AB1185" s="24"/>
      <c r="AC1185" s="24"/>
      <c r="AD1185" s="24"/>
      <c r="AE1185" s="24"/>
      <c r="AG1185" s="171"/>
      <c r="AN1185" s="24"/>
      <c r="AO1185" s="24"/>
      <c r="AP1185" s="24"/>
      <c r="AQ1185" s="24"/>
      <c r="AR1185" s="24"/>
      <c r="AS1185" s="24"/>
      <c r="AT1185" s="24"/>
      <c r="AU1185" s="24"/>
    </row>
    <row r="1186" spans="27:48">
      <c r="AA1186" s="24"/>
      <c r="AB1186" s="24"/>
      <c r="AC1186" s="24"/>
      <c r="AD1186" s="24"/>
      <c r="AE1186" s="24"/>
      <c r="AG1186" s="171"/>
      <c r="AN1186" s="24"/>
      <c r="AO1186" s="24"/>
      <c r="AP1186" s="24"/>
      <c r="AQ1186" s="24"/>
      <c r="AR1186" s="24"/>
      <c r="AS1186" s="24"/>
      <c r="AT1186" s="24"/>
      <c r="AU1186" s="24"/>
    </row>
    <row r="1187" spans="27:48">
      <c r="AA1187" s="24"/>
      <c r="AB1187" s="24"/>
      <c r="AC1187" s="24"/>
      <c r="AD1187" s="24"/>
      <c r="AE1187" s="24"/>
      <c r="AG1187" s="171"/>
      <c r="AN1187" s="24"/>
      <c r="AO1187" s="24"/>
      <c r="AP1187" s="24"/>
      <c r="AQ1187" s="24"/>
      <c r="AR1187" s="24"/>
      <c r="AS1187" s="24"/>
      <c r="AT1187" s="24"/>
      <c r="AU1187" s="24"/>
    </row>
    <row r="1188" spans="27:48">
      <c r="AA1188" s="24"/>
      <c r="AB1188" s="24"/>
      <c r="AC1188" s="24"/>
      <c r="AD1188" s="24"/>
      <c r="AE1188" s="24"/>
      <c r="AG1188" s="171"/>
      <c r="AN1188" s="24"/>
      <c r="AO1188" s="24"/>
      <c r="AP1188" s="24"/>
      <c r="AQ1188" s="24"/>
      <c r="AR1188" s="24"/>
      <c r="AS1188" s="24"/>
      <c r="AT1188" s="24"/>
      <c r="AU1188" s="24"/>
    </row>
    <row r="1189" spans="27:48">
      <c r="AA1189" s="24"/>
      <c r="AB1189" s="24"/>
      <c r="AC1189" s="24"/>
      <c r="AD1189" s="24"/>
      <c r="AE1189" s="24"/>
      <c r="AG1189" s="171"/>
      <c r="AN1189" s="24"/>
      <c r="AO1189" s="24"/>
      <c r="AP1189" s="24"/>
      <c r="AQ1189" s="24"/>
      <c r="AR1189" s="24"/>
      <c r="AS1189" s="24"/>
      <c r="AT1189" s="24"/>
      <c r="AU1189" s="24"/>
    </row>
    <row r="1190" spans="27:48">
      <c r="AA1190" s="24"/>
      <c r="AB1190" s="24"/>
      <c r="AC1190" s="24"/>
      <c r="AD1190" s="24"/>
      <c r="AE1190" s="24"/>
      <c r="AG1190" s="171"/>
      <c r="AN1190" s="24"/>
      <c r="AO1190" s="24"/>
      <c r="AP1190" s="24"/>
      <c r="AQ1190" s="24"/>
      <c r="AR1190" s="24"/>
      <c r="AS1190" s="24"/>
      <c r="AT1190" s="24"/>
      <c r="AU1190" s="24"/>
    </row>
    <row r="1191" spans="27:48">
      <c r="AA1191" s="24"/>
      <c r="AB1191" s="24"/>
      <c r="AC1191" s="24"/>
      <c r="AD1191" s="24"/>
      <c r="AE1191" s="24"/>
      <c r="AG1191" s="171"/>
      <c r="AN1191" s="24"/>
      <c r="AO1191" s="24"/>
      <c r="AP1191" s="24"/>
      <c r="AQ1191" s="24"/>
      <c r="AR1191" s="24"/>
      <c r="AS1191" s="24"/>
      <c r="AT1191" s="24"/>
      <c r="AU1191" s="24"/>
    </row>
    <row r="1192" spans="27:48">
      <c r="AA1192" s="24"/>
      <c r="AB1192" s="24"/>
      <c r="AC1192" s="24"/>
      <c r="AD1192" s="24"/>
      <c r="AE1192" s="24"/>
      <c r="AG1192" s="171"/>
      <c r="AN1192" s="24"/>
      <c r="AO1192" s="24"/>
      <c r="AP1192" s="24"/>
      <c r="AQ1192" s="24"/>
      <c r="AR1192" s="24"/>
      <c r="AS1192" s="24"/>
      <c r="AT1192" s="24"/>
      <c r="AU1192" s="24"/>
    </row>
    <row r="1193" spans="27:48">
      <c r="AA1193" s="24"/>
      <c r="AB1193" s="24"/>
      <c r="AC1193" s="24"/>
      <c r="AD1193" s="24"/>
      <c r="AE1193" s="24"/>
      <c r="AG1193" s="171"/>
      <c r="AN1193" s="24"/>
      <c r="AO1193" s="24"/>
      <c r="AP1193" s="24"/>
      <c r="AQ1193" s="24"/>
      <c r="AR1193" s="24"/>
      <c r="AS1193" s="24"/>
      <c r="AT1193" s="24"/>
      <c r="AU1193" s="24"/>
    </row>
    <row r="1194" spans="27:48">
      <c r="AA1194" s="24"/>
      <c r="AB1194" s="24"/>
      <c r="AC1194" s="24"/>
      <c r="AD1194" s="24"/>
      <c r="AE1194" s="24"/>
      <c r="AG1194" s="171"/>
      <c r="AN1194" s="24"/>
      <c r="AO1194" s="24"/>
      <c r="AP1194" s="24"/>
      <c r="AQ1194" s="24"/>
      <c r="AR1194" s="24"/>
      <c r="AS1194" s="24"/>
      <c r="AT1194" s="24"/>
      <c r="AU1194" s="24"/>
      <c r="AV1194" s="24"/>
    </row>
    <row r="1195" spans="27:48">
      <c r="AA1195" s="24"/>
      <c r="AB1195" s="24"/>
      <c r="AC1195" s="24"/>
      <c r="AD1195" s="24"/>
      <c r="AE1195" s="24"/>
      <c r="AG1195" s="171"/>
      <c r="AN1195" s="24"/>
      <c r="AO1195" s="24"/>
      <c r="AP1195" s="24"/>
      <c r="AQ1195" s="24"/>
      <c r="AR1195" s="24"/>
      <c r="AS1195" s="24"/>
      <c r="AT1195" s="24"/>
      <c r="AU1195" s="24"/>
    </row>
    <row r="1196" spans="27:48">
      <c r="AA1196" s="24"/>
      <c r="AB1196" s="24"/>
      <c r="AC1196" s="24"/>
      <c r="AD1196" s="24"/>
      <c r="AE1196" s="24"/>
      <c r="AG1196" s="171"/>
      <c r="AN1196" s="24"/>
      <c r="AO1196" s="24"/>
      <c r="AP1196" s="24"/>
      <c r="AQ1196" s="24"/>
      <c r="AR1196" s="24"/>
      <c r="AS1196" s="24"/>
      <c r="AT1196" s="24"/>
      <c r="AU1196" s="24"/>
    </row>
    <row r="1197" spans="27:48">
      <c r="AA1197" s="24"/>
      <c r="AB1197" s="24"/>
      <c r="AC1197" s="24"/>
      <c r="AD1197" s="24"/>
      <c r="AE1197" s="24"/>
      <c r="AG1197" s="171"/>
      <c r="AN1197" s="24"/>
      <c r="AO1197" s="24"/>
      <c r="AP1197" s="24"/>
      <c r="AQ1197" s="24"/>
      <c r="AR1197" s="24"/>
      <c r="AS1197" s="24"/>
      <c r="AT1197" s="24"/>
      <c r="AU1197" s="24"/>
    </row>
    <row r="1198" spans="27:48">
      <c r="AA1198" s="24"/>
      <c r="AB1198" s="24"/>
      <c r="AC1198" s="24"/>
      <c r="AD1198" s="24"/>
      <c r="AE1198" s="24"/>
      <c r="AG1198" s="171"/>
      <c r="AN1198" s="24"/>
      <c r="AO1198" s="24"/>
      <c r="AP1198" s="24"/>
      <c r="AQ1198" s="24"/>
      <c r="AR1198" s="24"/>
      <c r="AS1198" s="24"/>
      <c r="AT1198" s="24"/>
      <c r="AU1198" s="24"/>
    </row>
    <row r="1199" spans="27:48">
      <c r="AA1199" s="24"/>
      <c r="AB1199" s="24"/>
      <c r="AC1199" s="24"/>
      <c r="AD1199" s="24"/>
      <c r="AE1199" s="24"/>
      <c r="AG1199" s="171"/>
      <c r="AN1199" s="24"/>
      <c r="AO1199" s="24"/>
      <c r="AP1199" s="24"/>
      <c r="AQ1199" s="24"/>
      <c r="AR1199" s="24"/>
      <c r="AS1199" s="24"/>
      <c r="AT1199" s="24"/>
      <c r="AU1199" s="24"/>
    </row>
    <row r="1200" spans="27:48">
      <c r="AA1200" s="24"/>
      <c r="AB1200" s="24"/>
      <c r="AC1200" s="24"/>
      <c r="AD1200" s="24"/>
      <c r="AE1200" s="24"/>
      <c r="AG1200" s="171"/>
      <c r="AN1200" s="24"/>
      <c r="AO1200" s="24"/>
      <c r="AP1200" s="24"/>
      <c r="AQ1200" s="24"/>
      <c r="AR1200" s="24"/>
      <c r="AS1200" s="24"/>
      <c r="AT1200" s="24"/>
      <c r="AU1200" s="24"/>
    </row>
    <row r="1201" spans="27:47">
      <c r="AA1201" s="24"/>
      <c r="AB1201" s="24"/>
      <c r="AC1201" s="24"/>
      <c r="AD1201" s="24"/>
      <c r="AE1201" s="24"/>
      <c r="AG1201" s="171"/>
      <c r="AN1201" s="24"/>
      <c r="AO1201" s="24"/>
      <c r="AP1201" s="24"/>
      <c r="AQ1201" s="24"/>
      <c r="AR1201" s="24"/>
      <c r="AS1201" s="24"/>
      <c r="AT1201" s="24"/>
      <c r="AU1201" s="24"/>
    </row>
    <row r="1202" spans="27:47">
      <c r="AA1202" s="24"/>
      <c r="AB1202" s="24"/>
      <c r="AC1202" s="24"/>
      <c r="AD1202" s="24"/>
      <c r="AE1202" s="24"/>
      <c r="AG1202" s="171"/>
      <c r="AN1202" s="24"/>
      <c r="AO1202" s="24"/>
      <c r="AP1202" s="24"/>
      <c r="AQ1202" s="24"/>
      <c r="AR1202" s="24"/>
      <c r="AS1202" s="24"/>
      <c r="AT1202" s="24"/>
      <c r="AU1202" s="24"/>
    </row>
    <row r="1203" spans="27:47">
      <c r="AA1203" s="24"/>
      <c r="AB1203" s="24"/>
      <c r="AC1203" s="24"/>
      <c r="AD1203" s="24"/>
      <c r="AE1203" s="24"/>
      <c r="AG1203" s="171"/>
      <c r="AN1203" s="24"/>
      <c r="AO1203" s="24"/>
      <c r="AP1203" s="24"/>
      <c r="AQ1203" s="24"/>
      <c r="AR1203" s="24"/>
      <c r="AS1203" s="24"/>
      <c r="AT1203" s="24"/>
      <c r="AU1203" s="24"/>
    </row>
    <row r="1204" spans="27:47">
      <c r="AA1204" s="24"/>
      <c r="AB1204" s="24"/>
      <c r="AC1204" s="24"/>
      <c r="AD1204" s="24"/>
      <c r="AE1204" s="24"/>
      <c r="AG1204" s="171"/>
      <c r="AN1204" s="24"/>
      <c r="AO1204" s="24"/>
      <c r="AP1204" s="24"/>
      <c r="AQ1204" s="24"/>
      <c r="AR1204" s="24"/>
      <c r="AS1204" s="24"/>
      <c r="AT1204" s="24"/>
      <c r="AU1204" s="24"/>
    </row>
    <row r="1205" spans="27:47">
      <c r="AA1205" s="24"/>
      <c r="AB1205" s="24"/>
      <c r="AC1205" s="24"/>
      <c r="AD1205" s="24"/>
      <c r="AE1205" s="24"/>
      <c r="AG1205" s="171"/>
      <c r="AN1205" s="24"/>
      <c r="AO1205" s="24"/>
      <c r="AP1205" s="24"/>
      <c r="AQ1205" s="24"/>
      <c r="AR1205" s="24"/>
      <c r="AS1205" s="24"/>
      <c r="AT1205" s="24"/>
      <c r="AU1205" s="24"/>
    </row>
    <row r="1206" spans="27:47">
      <c r="AA1206" s="24"/>
      <c r="AB1206" s="24"/>
      <c r="AC1206" s="24"/>
      <c r="AD1206" s="24"/>
      <c r="AE1206" s="24"/>
      <c r="AG1206" s="171"/>
      <c r="AN1206" s="24"/>
      <c r="AO1206" s="24"/>
      <c r="AP1206" s="24"/>
      <c r="AQ1206" s="24"/>
      <c r="AR1206" s="24"/>
      <c r="AS1206" s="24"/>
      <c r="AT1206" s="24"/>
      <c r="AU1206" s="24"/>
    </row>
    <row r="1207" spans="27:47">
      <c r="AA1207" s="24"/>
      <c r="AB1207" s="24"/>
      <c r="AC1207" s="24"/>
      <c r="AD1207" s="24"/>
      <c r="AE1207" s="24"/>
      <c r="AG1207" s="171"/>
      <c r="AN1207" s="24"/>
      <c r="AO1207" s="24"/>
      <c r="AP1207" s="24"/>
      <c r="AQ1207" s="24"/>
      <c r="AR1207" s="24"/>
      <c r="AS1207" s="24"/>
      <c r="AT1207" s="24"/>
      <c r="AU1207" s="24"/>
    </row>
    <row r="1208" spans="27:47">
      <c r="AA1208" s="24"/>
      <c r="AB1208" s="24"/>
      <c r="AC1208" s="24"/>
      <c r="AD1208" s="24"/>
      <c r="AE1208" s="24"/>
      <c r="AG1208" s="171"/>
      <c r="AN1208" s="24"/>
      <c r="AO1208" s="24"/>
      <c r="AP1208" s="24"/>
      <c r="AQ1208" s="24"/>
      <c r="AR1208" s="24"/>
      <c r="AS1208" s="24"/>
      <c r="AT1208" s="24"/>
      <c r="AU1208" s="24"/>
    </row>
    <row r="1209" spans="27:47">
      <c r="AA1209" s="24"/>
      <c r="AB1209" s="24"/>
      <c r="AC1209" s="24"/>
      <c r="AD1209" s="24"/>
      <c r="AE1209" s="24"/>
      <c r="AG1209" s="171"/>
      <c r="AN1209" s="24"/>
      <c r="AO1209" s="24"/>
      <c r="AP1209" s="24"/>
      <c r="AQ1209" s="24"/>
      <c r="AR1209" s="24"/>
      <c r="AS1209" s="24"/>
      <c r="AT1209" s="24"/>
      <c r="AU1209" s="24"/>
    </row>
    <row r="1210" spans="27:47">
      <c r="AA1210" s="24"/>
      <c r="AB1210" s="24"/>
      <c r="AC1210" s="24"/>
      <c r="AD1210" s="24"/>
      <c r="AE1210" s="24"/>
      <c r="AG1210" s="171"/>
      <c r="AN1210" s="24"/>
      <c r="AO1210" s="24"/>
      <c r="AP1210" s="24"/>
      <c r="AQ1210" s="24"/>
      <c r="AR1210" s="24"/>
      <c r="AS1210" s="24"/>
      <c r="AT1210" s="24"/>
      <c r="AU1210" s="24"/>
    </row>
    <row r="1211" spans="27:47">
      <c r="AA1211" s="24"/>
      <c r="AB1211" s="24"/>
      <c r="AC1211" s="24"/>
      <c r="AD1211" s="24"/>
      <c r="AE1211" s="24"/>
      <c r="AG1211" s="171"/>
      <c r="AN1211" s="24"/>
      <c r="AO1211" s="24"/>
      <c r="AP1211" s="24"/>
      <c r="AQ1211" s="24"/>
      <c r="AR1211" s="24"/>
      <c r="AS1211" s="24"/>
      <c r="AT1211" s="24"/>
      <c r="AU1211" s="24"/>
    </row>
    <row r="1212" spans="27:47">
      <c r="AA1212" s="24"/>
      <c r="AB1212" s="24"/>
      <c r="AC1212" s="24"/>
      <c r="AD1212" s="24"/>
      <c r="AE1212" s="24"/>
      <c r="AG1212" s="171"/>
      <c r="AN1212" s="24"/>
      <c r="AO1212" s="24"/>
      <c r="AP1212" s="24"/>
      <c r="AQ1212" s="24"/>
      <c r="AR1212" s="24"/>
      <c r="AS1212" s="24"/>
      <c r="AT1212" s="24"/>
      <c r="AU1212" s="24"/>
    </row>
    <row r="1213" spans="27:47">
      <c r="AA1213" s="24"/>
      <c r="AB1213" s="24"/>
      <c r="AC1213" s="24"/>
      <c r="AD1213" s="24"/>
      <c r="AE1213" s="24"/>
      <c r="AG1213" s="171"/>
      <c r="AN1213" s="24"/>
      <c r="AO1213" s="24"/>
      <c r="AP1213" s="24"/>
      <c r="AQ1213" s="24"/>
      <c r="AR1213" s="24"/>
      <c r="AS1213" s="24"/>
      <c r="AT1213" s="24"/>
      <c r="AU1213" s="24"/>
    </row>
    <row r="1214" spans="27:47">
      <c r="AA1214" s="24"/>
      <c r="AB1214" s="24"/>
      <c r="AC1214" s="24"/>
      <c r="AD1214" s="24"/>
      <c r="AE1214" s="24"/>
      <c r="AG1214" s="171"/>
      <c r="AN1214" s="24"/>
      <c r="AO1214" s="24"/>
      <c r="AP1214" s="24"/>
      <c r="AQ1214" s="24"/>
      <c r="AR1214" s="24"/>
      <c r="AS1214" s="24"/>
      <c r="AT1214" s="24"/>
      <c r="AU1214" s="24"/>
    </row>
    <row r="1215" spans="27:47">
      <c r="AA1215" s="24"/>
      <c r="AB1215" s="24"/>
      <c r="AC1215" s="24"/>
      <c r="AD1215" s="24"/>
      <c r="AE1215" s="24"/>
      <c r="AG1215" s="171"/>
      <c r="AN1215" s="24"/>
      <c r="AO1215" s="24"/>
      <c r="AP1215" s="24"/>
      <c r="AQ1215" s="24"/>
      <c r="AR1215" s="24"/>
      <c r="AS1215" s="24"/>
      <c r="AT1215" s="24"/>
      <c r="AU1215" s="24"/>
    </row>
    <row r="1216" spans="27:47">
      <c r="AA1216" s="24"/>
      <c r="AB1216" s="24"/>
      <c r="AC1216" s="24"/>
      <c r="AD1216" s="24"/>
      <c r="AE1216" s="24"/>
      <c r="AG1216" s="171"/>
      <c r="AN1216" s="24"/>
      <c r="AO1216" s="24"/>
      <c r="AP1216" s="24"/>
      <c r="AQ1216" s="24"/>
      <c r="AR1216" s="24"/>
      <c r="AS1216" s="24"/>
      <c r="AT1216" s="24"/>
      <c r="AU1216" s="24"/>
    </row>
    <row r="1217" spans="27:64">
      <c r="AA1217" s="24"/>
      <c r="AB1217" s="24"/>
      <c r="AC1217" s="24"/>
      <c r="AD1217" s="24"/>
      <c r="AE1217" s="24"/>
      <c r="AG1217" s="171"/>
      <c r="AN1217" s="24"/>
      <c r="AO1217" s="24"/>
      <c r="AP1217" s="24"/>
      <c r="AQ1217" s="24"/>
      <c r="AR1217" s="24"/>
      <c r="AS1217" s="24"/>
      <c r="AT1217" s="24"/>
      <c r="AU1217" s="24"/>
    </row>
    <row r="1218" spans="27:64">
      <c r="AA1218" s="24"/>
      <c r="AB1218" s="24"/>
      <c r="AC1218" s="24"/>
      <c r="AD1218" s="24"/>
      <c r="AE1218" s="24"/>
      <c r="AG1218" s="171"/>
      <c r="AN1218" s="24"/>
      <c r="AO1218" s="24"/>
      <c r="AP1218" s="24"/>
      <c r="AQ1218" s="24"/>
      <c r="AR1218" s="24"/>
      <c r="AS1218" s="24"/>
      <c r="AT1218" s="24"/>
      <c r="AU1218" s="24"/>
    </row>
    <row r="1219" spans="27:64">
      <c r="AA1219" s="24"/>
      <c r="AB1219" s="24"/>
      <c r="AC1219" s="24"/>
      <c r="AD1219" s="24"/>
      <c r="AE1219" s="24"/>
      <c r="AG1219" s="171"/>
      <c r="AN1219" s="24"/>
      <c r="AO1219" s="24"/>
      <c r="AP1219" s="24"/>
      <c r="AQ1219" s="24"/>
      <c r="AR1219" s="24"/>
      <c r="AS1219" s="24"/>
      <c r="AT1219" s="24"/>
      <c r="AU1219" s="24"/>
    </row>
    <row r="1220" spans="27:64">
      <c r="AA1220" s="24"/>
      <c r="AB1220" s="24"/>
      <c r="AC1220" s="24"/>
      <c r="AD1220" s="24"/>
      <c r="AE1220" s="24"/>
      <c r="AG1220" s="171"/>
      <c r="AN1220" s="24"/>
      <c r="AO1220" s="24"/>
      <c r="AP1220" s="24"/>
      <c r="AQ1220" s="24"/>
      <c r="AR1220" s="24"/>
      <c r="AS1220" s="24"/>
      <c r="AT1220" s="24"/>
      <c r="AU1220" s="24"/>
    </row>
    <row r="1221" spans="27:64">
      <c r="AA1221" s="24"/>
      <c r="AB1221" s="24"/>
      <c r="AC1221" s="24"/>
      <c r="AD1221" s="24"/>
      <c r="AE1221" s="24"/>
      <c r="AG1221" s="171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</row>
    <row r="1222" spans="27:64">
      <c r="AA1222" s="24"/>
      <c r="AB1222" s="24"/>
      <c r="AC1222" s="24"/>
      <c r="AD1222" s="24"/>
      <c r="AE1222" s="24"/>
      <c r="AG1222" s="171"/>
      <c r="AN1222" s="24"/>
      <c r="AO1222" s="24"/>
      <c r="AP1222" s="24"/>
      <c r="AQ1222" s="24"/>
      <c r="AR1222" s="24"/>
      <c r="AS1222" s="24"/>
      <c r="AT1222" s="24"/>
      <c r="AU1222" s="24"/>
    </row>
    <row r="1223" spans="27:64">
      <c r="AA1223" s="24"/>
      <c r="AB1223" s="24"/>
      <c r="AC1223" s="24"/>
      <c r="AD1223" s="24"/>
      <c r="AE1223" s="24"/>
      <c r="AG1223" s="171"/>
      <c r="AN1223" s="24"/>
      <c r="AO1223" s="24"/>
      <c r="AP1223" s="24"/>
      <c r="AQ1223" s="24"/>
      <c r="AR1223" s="24"/>
      <c r="AS1223" s="24"/>
      <c r="AT1223" s="24"/>
      <c r="AU1223" s="24"/>
    </row>
    <row r="1224" spans="27:64">
      <c r="AA1224" s="24"/>
      <c r="AB1224" s="24"/>
      <c r="AC1224" s="24"/>
      <c r="AD1224" s="24"/>
      <c r="AE1224" s="24"/>
      <c r="AG1224" s="171"/>
      <c r="AN1224" s="24"/>
      <c r="AO1224" s="24"/>
      <c r="AP1224" s="24"/>
      <c r="AQ1224" s="24"/>
      <c r="AR1224" s="24"/>
      <c r="AS1224" s="24"/>
      <c r="AT1224" s="24"/>
      <c r="AU1224" s="24"/>
    </row>
    <row r="1225" spans="27:64">
      <c r="AA1225" s="24"/>
      <c r="AB1225" s="24"/>
      <c r="AC1225" s="24"/>
      <c r="AD1225" s="24"/>
      <c r="AE1225" s="24"/>
      <c r="AG1225" s="171"/>
      <c r="AN1225" s="24"/>
      <c r="AO1225" s="24"/>
      <c r="AP1225" s="24"/>
      <c r="AQ1225" s="24"/>
      <c r="AR1225" s="24"/>
      <c r="AS1225" s="24"/>
      <c r="AT1225" s="24"/>
      <c r="AU1225" s="24"/>
    </row>
    <row r="1226" spans="27:64">
      <c r="AA1226" s="24"/>
      <c r="AB1226" s="24"/>
      <c r="AC1226" s="24"/>
      <c r="AD1226" s="24"/>
      <c r="AE1226" s="24"/>
      <c r="AG1226" s="171"/>
      <c r="AN1226" s="24"/>
      <c r="AO1226" s="24"/>
      <c r="AP1226" s="24"/>
      <c r="AQ1226" s="24"/>
      <c r="AR1226" s="24"/>
      <c r="AS1226" s="24"/>
      <c r="AT1226" s="24"/>
      <c r="AU1226" s="24"/>
    </row>
    <row r="1227" spans="27:64">
      <c r="AA1227" s="24"/>
      <c r="AB1227" s="24"/>
      <c r="AC1227" s="24"/>
      <c r="AD1227" s="24"/>
      <c r="AE1227" s="24"/>
      <c r="AG1227" s="171"/>
      <c r="AN1227" s="24"/>
      <c r="AO1227" s="24"/>
      <c r="AP1227" s="24"/>
      <c r="AQ1227" s="24"/>
      <c r="AR1227" s="24"/>
      <c r="AS1227" s="24"/>
      <c r="AT1227" s="24"/>
      <c r="AU1227" s="24"/>
    </row>
    <row r="1228" spans="27:64">
      <c r="AA1228" s="24"/>
      <c r="AB1228" s="24"/>
      <c r="AC1228" s="24"/>
      <c r="AD1228" s="24"/>
      <c r="AE1228" s="24"/>
      <c r="AG1228" s="171"/>
      <c r="AN1228" s="24"/>
      <c r="AO1228" s="24"/>
      <c r="AP1228" s="24"/>
      <c r="AQ1228" s="24"/>
      <c r="AR1228" s="24"/>
      <c r="AS1228" s="24"/>
      <c r="AT1228" s="24"/>
      <c r="AU1228" s="24"/>
    </row>
    <row r="1229" spans="27:64">
      <c r="AA1229" s="24"/>
      <c r="AB1229" s="24"/>
      <c r="AC1229" s="24"/>
      <c r="AD1229" s="24"/>
      <c r="AE1229" s="24"/>
      <c r="AG1229" s="171"/>
      <c r="AN1229" s="24"/>
      <c r="AO1229" s="24"/>
      <c r="AP1229" s="24"/>
      <c r="AQ1229" s="24"/>
      <c r="AR1229" s="24"/>
      <c r="AS1229" s="24"/>
      <c r="AT1229" s="24"/>
      <c r="AU1229" s="24"/>
    </row>
    <row r="1230" spans="27:64">
      <c r="AA1230" s="24"/>
      <c r="AB1230" s="24"/>
      <c r="AC1230" s="24"/>
      <c r="AD1230" s="24"/>
      <c r="AE1230" s="24"/>
      <c r="AG1230" s="171"/>
      <c r="AN1230" s="24"/>
      <c r="AO1230" s="24"/>
      <c r="AP1230" s="24"/>
      <c r="AQ1230" s="24"/>
      <c r="AR1230" s="24"/>
      <c r="AS1230" s="24"/>
      <c r="AT1230" s="24"/>
      <c r="AU1230" s="24"/>
    </row>
    <row r="1231" spans="27:64">
      <c r="AA1231" s="24"/>
      <c r="AB1231" s="24"/>
      <c r="AC1231" s="24"/>
      <c r="AD1231" s="24"/>
      <c r="AE1231" s="24"/>
      <c r="AG1231" s="171"/>
      <c r="AN1231" s="24"/>
      <c r="AO1231" s="24"/>
      <c r="AP1231" s="24"/>
      <c r="AQ1231" s="24"/>
      <c r="AR1231" s="24"/>
      <c r="AS1231" s="24"/>
      <c r="AT1231" s="24"/>
      <c r="AU1231" s="24"/>
    </row>
    <row r="1232" spans="27:64">
      <c r="AA1232" s="24"/>
      <c r="AB1232" s="24"/>
      <c r="AC1232" s="24"/>
      <c r="AD1232" s="24"/>
      <c r="AE1232" s="24"/>
      <c r="AG1232" s="171"/>
      <c r="AN1232" s="24"/>
      <c r="AO1232" s="24"/>
      <c r="AP1232" s="24"/>
      <c r="AQ1232" s="24"/>
      <c r="AR1232" s="24"/>
      <c r="AS1232" s="24"/>
      <c r="AT1232" s="24"/>
      <c r="AU1232" s="24"/>
    </row>
    <row r="1233" spans="27:64">
      <c r="AA1233" s="24"/>
      <c r="AB1233" s="24"/>
      <c r="AC1233" s="24"/>
      <c r="AD1233" s="24"/>
      <c r="AE1233" s="24"/>
      <c r="AG1233" s="171"/>
      <c r="AN1233" s="24"/>
      <c r="AO1233" s="24"/>
      <c r="AP1233" s="24"/>
      <c r="AQ1233" s="24"/>
      <c r="AR1233" s="24"/>
      <c r="AS1233" s="24"/>
      <c r="AT1233" s="24"/>
      <c r="AU1233" s="24"/>
    </row>
    <row r="1234" spans="27:64">
      <c r="AA1234" s="24"/>
      <c r="AB1234" s="24"/>
      <c r="AC1234" s="24"/>
      <c r="AD1234" s="24"/>
      <c r="AE1234" s="24"/>
      <c r="AG1234" s="171"/>
      <c r="AN1234" s="24"/>
      <c r="AO1234" s="24"/>
      <c r="AP1234" s="24"/>
      <c r="AQ1234" s="24"/>
      <c r="AR1234" s="24"/>
      <c r="AS1234" s="24"/>
      <c r="AT1234" s="24"/>
      <c r="AU1234" s="24"/>
    </row>
    <row r="1235" spans="27:64">
      <c r="AA1235" s="24"/>
      <c r="AB1235" s="24"/>
      <c r="AC1235" s="24"/>
      <c r="AD1235" s="24"/>
      <c r="AE1235" s="24"/>
      <c r="AG1235" s="171"/>
      <c r="AN1235" s="24"/>
      <c r="AO1235" s="24"/>
      <c r="AP1235" s="24"/>
      <c r="AQ1235" s="24"/>
      <c r="AR1235" s="24"/>
      <c r="AS1235" s="24"/>
      <c r="AT1235" s="24"/>
      <c r="AU1235" s="24"/>
    </row>
    <row r="1236" spans="27:64">
      <c r="AA1236" s="24"/>
      <c r="AB1236" s="24"/>
      <c r="AC1236" s="24"/>
      <c r="AD1236" s="24"/>
      <c r="AE1236" s="24"/>
      <c r="AG1236" s="171"/>
      <c r="AN1236" s="24"/>
      <c r="AO1236" s="24"/>
      <c r="AP1236" s="24"/>
      <c r="AQ1236" s="24"/>
      <c r="AR1236" s="24"/>
      <c r="AS1236" s="24"/>
      <c r="AT1236" s="24"/>
      <c r="AU1236" s="24"/>
    </row>
    <row r="1237" spans="27:64">
      <c r="AA1237" s="24"/>
      <c r="AB1237" s="24"/>
      <c r="AC1237" s="24"/>
      <c r="AD1237" s="24"/>
      <c r="AE1237" s="24"/>
      <c r="AG1237" s="171"/>
      <c r="AN1237" s="24"/>
      <c r="AO1237" s="24"/>
      <c r="AP1237" s="24"/>
      <c r="AQ1237" s="24"/>
      <c r="AR1237" s="24"/>
      <c r="AS1237" s="24"/>
      <c r="AT1237" s="24"/>
      <c r="AU1237" s="24"/>
    </row>
    <row r="1238" spans="27:64">
      <c r="AA1238" s="24"/>
      <c r="AB1238" s="24"/>
      <c r="AC1238" s="24"/>
      <c r="AD1238" s="24"/>
      <c r="AE1238" s="24"/>
      <c r="AG1238" s="171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</row>
    <row r="1239" spans="27:64">
      <c r="AA1239" s="24"/>
      <c r="AB1239" s="24"/>
      <c r="AC1239" s="24"/>
      <c r="AD1239" s="24"/>
      <c r="AE1239" s="24"/>
      <c r="AG1239" s="171"/>
      <c r="AN1239" s="24"/>
      <c r="AO1239" s="24"/>
      <c r="AP1239" s="24"/>
      <c r="AQ1239" s="24"/>
      <c r="AR1239" s="24"/>
      <c r="AS1239" s="24"/>
      <c r="AT1239" s="24"/>
      <c r="AU1239" s="24"/>
    </row>
    <row r="1240" spans="27:64">
      <c r="AA1240" s="24"/>
      <c r="AB1240" s="24"/>
      <c r="AC1240" s="24"/>
      <c r="AD1240" s="24"/>
      <c r="AE1240" s="24"/>
      <c r="AG1240" s="171"/>
      <c r="AN1240" s="24"/>
      <c r="AO1240" s="24"/>
      <c r="AP1240" s="24"/>
      <c r="AQ1240" s="24"/>
      <c r="AR1240" s="24"/>
      <c r="AS1240" s="24"/>
      <c r="AT1240" s="24"/>
      <c r="AU1240" s="24"/>
    </row>
    <row r="1241" spans="27:64">
      <c r="AA1241" s="24"/>
      <c r="AB1241" s="24"/>
      <c r="AC1241" s="24"/>
      <c r="AD1241" s="24"/>
      <c r="AE1241" s="24"/>
      <c r="AG1241" s="171"/>
      <c r="AN1241" s="24"/>
      <c r="AO1241" s="24"/>
      <c r="AP1241" s="24"/>
      <c r="AQ1241" s="24"/>
      <c r="AR1241" s="24"/>
      <c r="AS1241" s="24"/>
      <c r="AT1241" s="24"/>
      <c r="AU1241" s="24"/>
    </row>
    <row r="1242" spans="27:64">
      <c r="AA1242" s="24"/>
      <c r="AB1242" s="24"/>
      <c r="AC1242" s="24"/>
      <c r="AD1242" s="24"/>
      <c r="AE1242" s="24"/>
      <c r="AG1242" s="171"/>
      <c r="AN1242" s="24"/>
      <c r="AO1242" s="24"/>
      <c r="AP1242" s="24"/>
      <c r="AQ1242" s="24"/>
      <c r="AR1242" s="24"/>
      <c r="AS1242" s="24"/>
      <c r="AT1242" s="24"/>
      <c r="AU1242" s="24"/>
    </row>
    <row r="1243" spans="27:64">
      <c r="AA1243" s="24"/>
      <c r="AB1243" s="24"/>
      <c r="AC1243" s="24"/>
      <c r="AD1243" s="24"/>
      <c r="AE1243" s="24"/>
      <c r="AG1243" s="171"/>
      <c r="AN1243" s="24"/>
      <c r="AO1243" s="24"/>
      <c r="AP1243" s="24"/>
      <c r="AQ1243" s="24"/>
      <c r="AR1243" s="24"/>
      <c r="AS1243" s="24"/>
      <c r="AT1243" s="24"/>
      <c r="AU1243" s="24"/>
    </row>
    <row r="1244" spans="27:64">
      <c r="AA1244" s="24"/>
      <c r="AB1244" s="24"/>
      <c r="AC1244" s="24"/>
      <c r="AD1244" s="24"/>
      <c r="AE1244" s="24"/>
      <c r="AG1244" s="171"/>
      <c r="AN1244" s="24"/>
      <c r="AO1244" s="24"/>
      <c r="AP1244" s="24"/>
      <c r="AQ1244" s="24"/>
      <c r="AR1244" s="24"/>
      <c r="AS1244" s="24"/>
      <c r="AT1244" s="24"/>
      <c r="AU1244" s="24"/>
    </row>
    <row r="1245" spans="27:64">
      <c r="AA1245" s="24"/>
      <c r="AB1245" s="24"/>
      <c r="AC1245" s="24"/>
      <c r="AD1245" s="24"/>
      <c r="AE1245" s="24"/>
      <c r="AG1245" s="171"/>
      <c r="AN1245" s="24"/>
      <c r="AO1245" s="24"/>
      <c r="AP1245" s="24"/>
      <c r="AQ1245" s="24"/>
      <c r="AR1245" s="24"/>
      <c r="AS1245" s="24"/>
      <c r="AT1245" s="24"/>
      <c r="AU1245" s="24"/>
    </row>
    <row r="1246" spans="27:64">
      <c r="AA1246" s="24"/>
      <c r="AB1246" s="24"/>
      <c r="AC1246" s="24"/>
      <c r="AD1246" s="24"/>
      <c r="AE1246" s="24"/>
      <c r="AG1246" s="171"/>
      <c r="AN1246" s="24"/>
      <c r="AO1246" s="24"/>
      <c r="AP1246" s="24"/>
      <c r="AQ1246" s="24"/>
      <c r="AR1246" s="24"/>
      <c r="AS1246" s="24"/>
      <c r="AT1246" s="24"/>
      <c r="AU1246" s="24"/>
    </row>
    <row r="1247" spans="27:64">
      <c r="AA1247" s="24"/>
      <c r="AB1247" s="24"/>
      <c r="AC1247" s="24"/>
      <c r="AD1247" s="24"/>
      <c r="AE1247" s="24"/>
      <c r="AG1247" s="171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</row>
    <row r="1248" spans="27:64">
      <c r="AA1248" s="24"/>
      <c r="AB1248" s="24"/>
      <c r="AC1248" s="24"/>
      <c r="AD1248" s="24"/>
      <c r="AE1248" s="24"/>
      <c r="AG1248" s="171"/>
      <c r="AN1248" s="24"/>
      <c r="AO1248" s="24"/>
      <c r="AP1248" s="24"/>
      <c r="AQ1248" s="24"/>
      <c r="AR1248" s="24"/>
      <c r="AS1248" s="24"/>
      <c r="AT1248" s="24"/>
      <c r="AU1248" s="24"/>
    </row>
    <row r="1249" spans="27:47">
      <c r="AA1249" s="24"/>
      <c r="AB1249" s="24"/>
      <c r="AC1249" s="24"/>
      <c r="AD1249" s="24"/>
      <c r="AE1249" s="24"/>
      <c r="AG1249" s="171"/>
      <c r="AN1249" s="24"/>
      <c r="AO1249" s="24"/>
      <c r="AP1249" s="24"/>
      <c r="AQ1249" s="24"/>
      <c r="AR1249" s="24"/>
      <c r="AS1249" s="24"/>
      <c r="AT1249" s="24"/>
      <c r="AU1249" s="24"/>
    </row>
    <row r="1250" spans="27:47">
      <c r="AA1250" s="24"/>
      <c r="AB1250" s="24"/>
      <c r="AC1250" s="24"/>
      <c r="AD1250" s="24"/>
      <c r="AE1250" s="24"/>
      <c r="AG1250" s="171"/>
      <c r="AN1250" s="24"/>
      <c r="AO1250" s="24"/>
      <c r="AP1250" s="24"/>
      <c r="AQ1250" s="24"/>
      <c r="AR1250" s="24"/>
      <c r="AS1250" s="24"/>
      <c r="AT1250" s="24"/>
      <c r="AU1250" s="24"/>
    </row>
    <row r="1251" spans="27:47">
      <c r="AA1251" s="24"/>
      <c r="AB1251" s="24"/>
      <c r="AC1251" s="24"/>
      <c r="AD1251" s="24"/>
      <c r="AE1251" s="24"/>
      <c r="AG1251" s="171"/>
      <c r="AN1251" s="24"/>
      <c r="AO1251" s="24"/>
      <c r="AP1251" s="24"/>
      <c r="AQ1251" s="24"/>
      <c r="AR1251" s="24"/>
      <c r="AS1251" s="24"/>
      <c r="AT1251" s="24"/>
      <c r="AU1251" s="24"/>
    </row>
    <row r="1252" spans="27:47">
      <c r="AA1252" s="24"/>
      <c r="AB1252" s="24"/>
      <c r="AC1252" s="24"/>
      <c r="AD1252" s="24"/>
      <c r="AE1252" s="24"/>
      <c r="AG1252" s="171"/>
      <c r="AN1252" s="24"/>
      <c r="AO1252" s="24"/>
      <c r="AP1252" s="24"/>
      <c r="AQ1252" s="24"/>
      <c r="AR1252" s="24"/>
      <c r="AS1252" s="24"/>
      <c r="AT1252" s="24"/>
      <c r="AU1252" s="24"/>
    </row>
    <row r="1253" spans="27:47">
      <c r="AA1253" s="24"/>
      <c r="AB1253" s="24"/>
      <c r="AC1253" s="24"/>
      <c r="AD1253" s="24"/>
      <c r="AE1253" s="24"/>
      <c r="AG1253" s="171"/>
      <c r="AN1253" s="24"/>
      <c r="AO1253" s="24"/>
      <c r="AP1253" s="24"/>
      <c r="AQ1253" s="24"/>
      <c r="AR1253" s="24"/>
      <c r="AS1253" s="24"/>
      <c r="AT1253" s="24"/>
      <c r="AU1253" s="24"/>
    </row>
    <row r="1254" spans="27:47">
      <c r="AA1254" s="24"/>
      <c r="AB1254" s="24"/>
      <c r="AC1254" s="24"/>
      <c r="AD1254" s="24"/>
      <c r="AE1254" s="24"/>
      <c r="AG1254" s="171"/>
      <c r="AN1254" s="24"/>
      <c r="AO1254" s="24"/>
      <c r="AP1254" s="24"/>
      <c r="AQ1254" s="24"/>
      <c r="AR1254" s="24"/>
      <c r="AS1254" s="24"/>
      <c r="AT1254" s="24"/>
      <c r="AU1254" s="24"/>
    </row>
    <row r="1255" spans="27:47">
      <c r="AA1255" s="24"/>
      <c r="AB1255" s="24"/>
      <c r="AC1255" s="24"/>
      <c r="AD1255" s="24"/>
      <c r="AE1255" s="24"/>
      <c r="AG1255" s="171"/>
      <c r="AN1255" s="24"/>
      <c r="AO1255" s="24"/>
      <c r="AP1255" s="24"/>
      <c r="AQ1255" s="24"/>
      <c r="AR1255" s="24"/>
      <c r="AS1255" s="24"/>
      <c r="AT1255" s="24"/>
      <c r="AU1255" s="24"/>
    </row>
    <row r="1256" spans="27:47">
      <c r="AA1256" s="24"/>
      <c r="AB1256" s="24"/>
      <c r="AC1256" s="24"/>
      <c r="AD1256" s="24"/>
      <c r="AE1256" s="24"/>
      <c r="AG1256" s="171"/>
      <c r="AN1256" s="24"/>
      <c r="AO1256" s="24"/>
      <c r="AP1256" s="24"/>
      <c r="AQ1256" s="24"/>
      <c r="AR1256" s="24"/>
      <c r="AS1256" s="24"/>
      <c r="AT1256" s="24"/>
      <c r="AU1256" s="24"/>
    </row>
    <row r="1257" spans="27:47">
      <c r="AA1257" s="24"/>
      <c r="AB1257" s="24"/>
      <c r="AC1257" s="24"/>
      <c r="AD1257" s="24"/>
      <c r="AE1257" s="24"/>
      <c r="AG1257" s="171"/>
      <c r="AN1257" s="24"/>
      <c r="AO1257" s="24"/>
      <c r="AP1257" s="24"/>
      <c r="AQ1257" s="24"/>
      <c r="AR1257" s="24"/>
      <c r="AS1257" s="24"/>
      <c r="AT1257" s="24"/>
      <c r="AU1257" s="24"/>
    </row>
    <row r="1258" spans="27:47">
      <c r="AA1258" s="24"/>
      <c r="AB1258" s="24"/>
      <c r="AC1258" s="24"/>
      <c r="AD1258" s="24"/>
      <c r="AE1258" s="24"/>
      <c r="AG1258" s="171"/>
      <c r="AN1258" s="24"/>
      <c r="AO1258" s="24"/>
      <c r="AP1258" s="24"/>
      <c r="AQ1258" s="24"/>
      <c r="AR1258" s="24"/>
      <c r="AS1258" s="24"/>
      <c r="AT1258" s="24"/>
      <c r="AU1258" s="24"/>
    </row>
    <row r="1259" spans="27:47">
      <c r="AA1259" s="24"/>
      <c r="AB1259" s="24"/>
      <c r="AC1259" s="24"/>
      <c r="AD1259" s="24"/>
      <c r="AE1259" s="24"/>
      <c r="AG1259" s="171"/>
      <c r="AN1259" s="24"/>
      <c r="AO1259" s="24"/>
      <c r="AP1259" s="24"/>
      <c r="AQ1259" s="24"/>
      <c r="AR1259" s="24"/>
      <c r="AS1259" s="24"/>
      <c r="AT1259" s="24"/>
      <c r="AU1259" s="24"/>
    </row>
    <row r="1260" spans="27:47">
      <c r="AA1260" s="24"/>
      <c r="AB1260" s="24"/>
      <c r="AC1260" s="24"/>
      <c r="AD1260" s="24"/>
      <c r="AE1260" s="24"/>
      <c r="AG1260" s="171"/>
      <c r="AN1260" s="24"/>
      <c r="AO1260" s="24"/>
      <c r="AP1260" s="24"/>
      <c r="AQ1260" s="24"/>
      <c r="AR1260" s="24"/>
      <c r="AS1260" s="24"/>
      <c r="AT1260" s="24"/>
      <c r="AU1260" s="24"/>
    </row>
    <row r="1261" spans="27:47">
      <c r="AA1261" s="24"/>
      <c r="AB1261" s="24"/>
      <c r="AC1261" s="24"/>
      <c r="AD1261" s="24"/>
      <c r="AE1261" s="24"/>
      <c r="AG1261" s="171"/>
      <c r="AN1261" s="24"/>
      <c r="AO1261" s="24"/>
      <c r="AP1261" s="24"/>
      <c r="AQ1261" s="24"/>
      <c r="AR1261" s="24"/>
      <c r="AS1261" s="24"/>
      <c r="AT1261" s="24"/>
      <c r="AU1261" s="24"/>
    </row>
    <row r="1262" spans="27:47">
      <c r="AA1262" s="24"/>
      <c r="AB1262" s="24"/>
      <c r="AC1262" s="24"/>
      <c r="AD1262" s="24"/>
      <c r="AE1262" s="24"/>
      <c r="AG1262" s="171"/>
      <c r="AN1262" s="24"/>
      <c r="AO1262" s="24"/>
      <c r="AP1262" s="24"/>
      <c r="AQ1262" s="24"/>
      <c r="AR1262" s="24"/>
      <c r="AS1262" s="24"/>
      <c r="AT1262" s="24"/>
      <c r="AU1262" s="24"/>
    </row>
    <row r="1263" spans="27:47">
      <c r="AA1263" s="24"/>
      <c r="AB1263" s="24"/>
      <c r="AC1263" s="24"/>
      <c r="AD1263" s="24"/>
      <c r="AE1263" s="24"/>
      <c r="AG1263" s="171"/>
      <c r="AN1263" s="24"/>
      <c r="AO1263" s="24"/>
      <c r="AP1263" s="24"/>
      <c r="AQ1263" s="24"/>
      <c r="AR1263" s="24"/>
      <c r="AS1263" s="24"/>
      <c r="AT1263" s="24"/>
      <c r="AU1263" s="24"/>
    </row>
    <row r="1264" spans="27:47">
      <c r="AA1264" s="24"/>
      <c r="AB1264" s="24"/>
      <c r="AC1264" s="24"/>
      <c r="AD1264" s="24"/>
      <c r="AE1264" s="24"/>
      <c r="AG1264" s="171"/>
      <c r="AN1264" s="24"/>
      <c r="AO1264" s="24"/>
      <c r="AP1264" s="24"/>
      <c r="AQ1264" s="24"/>
      <c r="AR1264" s="24"/>
      <c r="AS1264" s="24"/>
      <c r="AT1264" s="24"/>
      <c r="AU1264" s="24"/>
    </row>
    <row r="1265" spans="27:64">
      <c r="AA1265" s="24"/>
      <c r="AB1265" s="24"/>
      <c r="AC1265" s="24"/>
      <c r="AD1265" s="24"/>
      <c r="AE1265" s="24"/>
      <c r="AG1265" s="171"/>
      <c r="AN1265" s="24"/>
      <c r="AO1265" s="24"/>
      <c r="AP1265" s="24"/>
      <c r="AQ1265" s="24"/>
      <c r="AR1265" s="24"/>
      <c r="AS1265" s="24"/>
      <c r="AT1265" s="24"/>
      <c r="AU1265" s="24"/>
    </row>
    <row r="1266" spans="27:64">
      <c r="AA1266" s="24"/>
      <c r="AB1266" s="24"/>
      <c r="AC1266" s="24"/>
      <c r="AD1266" s="24"/>
      <c r="AE1266" s="24"/>
      <c r="AG1266" s="171"/>
      <c r="AN1266" s="24"/>
      <c r="AO1266" s="24"/>
      <c r="AP1266" s="24"/>
      <c r="AQ1266" s="24"/>
      <c r="AR1266" s="24"/>
      <c r="AS1266" s="24"/>
      <c r="AT1266" s="24"/>
      <c r="AU1266" s="24"/>
    </row>
    <row r="1267" spans="27:64">
      <c r="AA1267" s="24"/>
      <c r="AB1267" s="24"/>
      <c r="AC1267" s="24"/>
      <c r="AD1267" s="24"/>
      <c r="AE1267" s="24"/>
      <c r="AG1267" s="171"/>
      <c r="AN1267" s="24"/>
      <c r="AO1267" s="24"/>
      <c r="AP1267" s="24"/>
      <c r="AQ1267" s="24"/>
      <c r="AR1267" s="24"/>
      <c r="AS1267" s="24"/>
      <c r="AT1267" s="24"/>
      <c r="AU1267" s="24"/>
    </row>
    <row r="1268" spans="27:64">
      <c r="AA1268" s="24"/>
      <c r="AB1268" s="24"/>
      <c r="AC1268" s="24"/>
      <c r="AD1268" s="24"/>
      <c r="AE1268" s="24"/>
      <c r="AG1268" s="171"/>
      <c r="AN1268" s="24"/>
      <c r="AO1268" s="24"/>
      <c r="AP1268" s="24"/>
      <c r="AQ1268" s="24"/>
      <c r="AR1268" s="24"/>
      <c r="AS1268" s="24"/>
      <c r="AT1268" s="24"/>
      <c r="AU1268" s="24"/>
    </row>
    <row r="1269" spans="27:64">
      <c r="AA1269" s="24"/>
      <c r="AB1269" s="24"/>
      <c r="AC1269" s="24"/>
      <c r="AD1269" s="24"/>
      <c r="AE1269" s="24"/>
      <c r="AG1269" s="171"/>
      <c r="AN1269" s="24"/>
      <c r="AO1269" s="24"/>
      <c r="AP1269" s="24"/>
      <c r="AQ1269" s="24"/>
      <c r="AR1269" s="24"/>
      <c r="AS1269" s="24"/>
      <c r="AT1269" s="24"/>
      <c r="AU1269" s="24"/>
    </row>
    <row r="1270" spans="27:64">
      <c r="AA1270" s="24"/>
      <c r="AB1270" s="24"/>
      <c r="AC1270" s="24"/>
      <c r="AD1270" s="24"/>
      <c r="AE1270" s="24"/>
      <c r="AG1270" s="171"/>
      <c r="AN1270" s="24"/>
      <c r="AO1270" s="24"/>
      <c r="AP1270" s="24"/>
      <c r="AQ1270" s="24"/>
      <c r="AR1270" s="24"/>
      <c r="AS1270" s="24"/>
      <c r="AT1270" s="24"/>
      <c r="AU1270" s="24"/>
    </row>
    <row r="1271" spans="27:64">
      <c r="AA1271" s="24"/>
      <c r="AB1271" s="24"/>
      <c r="AC1271" s="24"/>
      <c r="AD1271" s="24"/>
      <c r="AE1271" s="24"/>
      <c r="AG1271" s="171"/>
      <c r="AN1271" s="24"/>
      <c r="AO1271" s="24"/>
      <c r="AP1271" s="24"/>
      <c r="AQ1271" s="24"/>
      <c r="AR1271" s="24"/>
      <c r="AS1271" s="24"/>
      <c r="AT1271" s="24"/>
      <c r="AU1271" s="24"/>
    </row>
    <row r="1272" spans="27:64">
      <c r="AA1272" s="24"/>
      <c r="AB1272" s="24"/>
      <c r="AC1272" s="24"/>
      <c r="AD1272" s="24"/>
      <c r="AE1272" s="24"/>
      <c r="AG1272" s="171"/>
      <c r="AN1272" s="24"/>
      <c r="AO1272" s="24"/>
      <c r="AP1272" s="24"/>
      <c r="AQ1272" s="24"/>
      <c r="AR1272" s="24"/>
      <c r="AS1272" s="24"/>
      <c r="AT1272" s="24"/>
      <c r="AU1272" s="24"/>
    </row>
    <row r="1273" spans="27:64">
      <c r="AA1273" s="24"/>
      <c r="AB1273" s="24"/>
      <c r="AC1273" s="24"/>
      <c r="AD1273" s="24"/>
      <c r="AE1273" s="24"/>
      <c r="AG1273" s="171"/>
      <c r="AN1273" s="24"/>
      <c r="AO1273" s="24"/>
      <c r="AP1273" s="24"/>
      <c r="AQ1273" s="24"/>
      <c r="AR1273" s="24"/>
      <c r="AS1273" s="24"/>
      <c r="AT1273" s="24"/>
      <c r="AU1273" s="24"/>
    </row>
    <row r="1274" spans="27:64">
      <c r="AA1274" s="24"/>
      <c r="AB1274" s="24"/>
      <c r="AC1274" s="24"/>
      <c r="AD1274" s="24"/>
      <c r="AE1274" s="24"/>
      <c r="AG1274" s="171"/>
      <c r="AN1274" s="24"/>
      <c r="AO1274" s="24"/>
      <c r="AP1274" s="24"/>
      <c r="AQ1274" s="24"/>
      <c r="AR1274" s="24"/>
      <c r="AS1274" s="24"/>
      <c r="AT1274" s="24"/>
      <c r="AU1274" s="24"/>
    </row>
    <row r="1275" spans="27:64">
      <c r="AA1275" s="24"/>
      <c r="AB1275" s="24"/>
      <c r="AC1275" s="24"/>
      <c r="AD1275" s="24"/>
      <c r="AE1275" s="24"/>
      <c r="AG1275" s="171"/>
      <c r="AN1275" s="24"/>
      <c r="AO1275" s="24"/>
      <c r="AP1275" s="24"/>
      <c r="AQ1275" s="24"/>
      <c r="AR1275" s="24"/>
      <c r="AS1275" s="24"/>
      <c r="AT1275" s="24"/>
      <c r="AU1275" s="24"/>
    </row>
    <row r="1276" spans="27:64">
      <c r="AA1276" s="24"/>
      <c r="AB1276" s="24"/>
      <c r="AC1276" s="24"/>
      <c r="AD1276" s="24"/>
      <c r="AE1276" s="24"/>
      <c r="AG1276" s="171"/>
      <c r="AN1276" s="24"/>
      <c r="AO1276" s="24"/>
      <c r="AP1276" s="24"/>
      <c r="AQ1276" s="24"/>
      <c r="AR1276" s="24"/>
      <c r="AS1276" s="24"/>
      <c r="AT1276" s="24"/>
      <c r="AU1276" s="24"/>
    </row>
    <row r="1277" spans="27:64">
      <c r="AA1277" s="24"/>
      <c r="AB1277" s="24"/>
      <c r="AC1277" s="24"/>
      <c r="AD1277" s="24"/>
      <c r="AE1277" s="24"/>
      <c r="AG1277" s="171"/>
      <c r="AN1277" s="24"/>
      <c r="AO1277" s="24"/>
      <c r="AP1277" s="24"/>
      <c r="AQ1277" s="24"/>
      <c r="AR1277" s="24"/>
      <c r="AS1277" s="24"/>
      <c r="AT1277" s="24"/>
      <c r="AU1277" s="24"/>
    </row>
    <row r="1278" spans="27:64">
      <c r="AA1278" s="24"/>
      <c r="AB1278" s="24"/>
      <c r="AC1278" s="24"/>
      <c r="AD1278" s="24"/>
      <c r="AE1278" s="24"/>
      <c r="AG1278" s="171"/>
      <c r="AN1278" s="24"/>
      <c r="AO1278" s="24"/>
      <c r="AP1278" s="24"/>
      <c r="AQ1278" s="24"/>
      <c r="AR1278" s="24"/>
      <c r="AS1278" s="24"/>
      <c r="AT1278" s="24"/>
      <c r="AU1278" s="24"/>
    </row>
    <row r="1279" spans="27:64">
      <c r="AA1279" s="24"/>
      <c r="AB1279" s="24"/>
      <c r="AC1279" s="24"/>
      <c r="AD1279" s="24"/>
      <c r="AE1279" s="24"/>
      <c r="AG1279" s="171"/>
      <c r="AN1279" s="24"/>
      <c r="AO1279" s="24"/>
      <c r="AP1279" s="24"/>
      <c r="AQ1279" s="24"/>
      <c r="AR1279" s="24"/>
      <c r="AS1279" s="24"/>
      <c r="AT1279" s="24"/>
      <c r="AU1279" s="24"/>
    </row>
    <row r="1280" spans="27:64">
      <c r="AA1280" s="24"/>
      <c r="AB1280" s="24"/>
      <c r="AC1280" s="24"/>
      <c r="AD1280" s="24"/>
      <c r="AE1280" s="24"/>
      <c r="AG1280" s="171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</row>
    <row r="1281" spans="27:64">
      <c r="AA1281" s="24"/>
      <c r="AB1281" s="24"/>
      <c r="AC1281" s="24"/>
      <c r="AD1281" s="24"/>
      <c r="AE1281" s="24"/>
      <c r="AG1281" s="171"/>
      <c r="AN1281" s="24"/>
      <c r="AO1281" s="24"/>
      <c r="AP1281" s="24"/>
      <c r="AQ1281" s="24"/>
      <c r="AR1281" s="24"/>
      <c r="AS1281" s="24"/>
      <c r="AT1281" s="24"/>
      <c r="AU1281" s="24"/>
    </row>
    <row r="1282" spans="27:64">
      <c r="AA1282" s="24"/>
      <c r="AB1282" s="24"/>
      <c r="AC1282" s="24"/>
      <c r="AD1282" s="24"/>
      <c r="AE1282" s="24"/>
      <c r="AG1282" s="171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</row>
    <row r="1283" spans="27:64">
      <c r="AA1283" s="24"/>
      <c r="AB1283" s="24"/>
      <c r="AC1283" s="24"/>
      <c r="AD1283" s="24"/>
      <c r="AE1283" s="24"/>
      <c r="AG1283" s="171"/>
      <c r="AN1283" s="24"/>
      <c r="AO1283" s="24"/>
      <c r="AP1283" s="24"/>
      <c r="AQ1283" s="24"/>
      <c r="AR1283" s="24"/>
      <c r="AS1283" s="24"/>
      <c r="AT1283" s="24"/>
      <c r="AU1283" s="24"/>
    </row>
    <row r="1284" spans="27:64">
      <c r="AA1284" s="24"/>
      <c r="AB1284" s="24"/>
      <c r="AC1284" s="24"/>
      <c r="AD1284" s="24"/>
      <c r="AE1284" s="24"/>
      <c r="AG1284" s="171"/>
      <c r="AN1284" s="24"/>
      <c r="AO1284" s="24"/>
      <c r="AP1284" s="24"/>
      <c r="AQ1284" s="24"/>
      <c r="AR1284" s="24"/>
      <c r="AS1284" s="24"/>
      <c r="AT1284" s="24"/>
      <c r="AU1284" s="24"/>
      <c r="AV1284" s="24"/>
    </row>
    <row r="1285" spans="27:64">
      <c r="AA1285" s="24"/>
      <c r="AB1285" s="24"/>
      <c r="AC1285" s="24"/>
      <c r="AD1285" s="24"/>
      <c r="AE1285" s="24"/>
      <c r="AG1285" s="171"/>
      <c r="AN1285" s="24"/>
      <c r="AO1285" s="24"/>
      <c r="AP1285" s="24"/>
      <c r="AQ1285" s="24"/>
      <c r="AR1285" s="24"/>
      <c r="AS1285" s="24"/>
      <c r="AT1285" s="24"/>
      <c r="AU1285" s="24"/>
    </row>
    <row r="1286" spans="27:64">
      <c r="AA1286" s="24"/>
      <c r="AB1286" s="24"/>
      <c r="AC1286" s="24"/>
      <c r="AD1286" s="24"/>
      <c r="AE1286" s="24"/>
      <c r="AG1286" s="171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</row>
    <row r="1287" spans="27:64">
      <c r="AA1287" s="24"/>
      <c r="AB1287" s="24"/>
      <c r="AC1287" s="24"/>
      <c r="AD1287" s="24"/>
      <c r="AE1287" s="24"/>
      <c r="AG1287" s="171"/>
      <c r="AN1287" s="24"/>
      <c r="AO1287" s="24"/>
      <c r="AP1287" s="24"/>
      <c r="AQ1287" s="24"/>
      <c r="AR1287" s="24"/>
      <c r="AS1287" s="24"/>
      <c r="AT1287" s="24"/>
      <c r="AU1287" s="24"/>
    </row>
    <row r="1288" spans="27:64">
      <c r="AA1288" s="24"/>
      <c r="AB1288" s="24"/>
      <c r="AC1288" s="24"/>
      <c r="AD1288" s="24"/>
      <c r="AE1288" s="24"/>
      <c r="AG1288" s="171"/>
      <c r="AN1288" s="24"/>
      <c r="AO1288" s="24"/>
      <c r="AP1288" s="24"/>
      <c r="AQ1288" s="24"/>
      <c r="AR1288" s="24"/>
      <c r="AS1288" s="24"/>
      <c r="AT1288" s="24"/>
      <c r="AU1288" s="24"/>
    </row>
    <row r="1289" spans="27:64">
      <c r="AA1289" s="24"/>
      <c r="AB1289" s="24"/>
      <c r="AC1289" s="24"/>
      <c r="AD1289" s="24"/>
      <c r="AE1289" s="24"/>
      <c r="AG1289" s="171"/>
      <c r="AN1289" s="24"/>
      <c r="AO1289" s="24"/>
      <c r="AP1289" s="24"/>
      <c r="AQ1289" s="24"/>
      <c r="AR1289" s="24"/>
      <c r="AS1289" s="24"/>
      <c r="AT1289" s="24"/>
      <c r="AU1289" s="24"/>
    </row>
    <row r="1290" spans="27:64">
      <c r="AA1290" s="24"/>
      <c r="AB1290" s="24"/>
      <c r="AC1290" s="24"/>
      <c r="AD1290" s="24"/>
      <c r="AE1290" s="24"/>
      <c r="AG1290" s="171"/>
      <c r="AN1290" s="24"/>
      <c r="AO1290" s="24"/>
      <c r="AP1290" s="24"/>
      <c r="AQ1290" s="24"/>
      <c r="AR1290" s="24"/>
      <c r="AS1290" s="24"/>
      <c r="AT1290" s="24"/>
      <c r="AU1290" s="24"/>
      <c r="AV1290" s="24"/>
    </row>
    <row r="1291" spans="27:64">
      <c r="AA1291" s="24"/>
      <c r="AB1291" s="24"/>
      <c r="AC1291" s="24"/>
      <c r="AD1291" s="24"/>
      <c r="AE1291" s="24"/>
      <c r="AG1291" s="171"/>
      <c r="AN1291" s="24"/>
      <c r="AO1291" s="24"/>
      <c r="AP1291" s="24"/>
      <c r="AQ1291" s="24"/>
      <c r="AR1291" s="24"/>
      <c r="AS1291" s="24"/>
      <c r="AT1291" s="24"/>
      <c r="AU1291" s="24"/>
    </row>
    <row r="1292" spans="27:64">
      <c r="AA1292" s="24"/>
      <c r="AB1292" s="24"/>
      <c r="AC1292" s="24"/>
      <c r="AD1292" s="24"/>
      <c r="AE1292" s="24"/>
      <c r="AG1292" s="171"/>
      <c r="AN1292" s="24"/>
      <c r="AO1292" s="24"/>
      <c r="AP1292" s="24"/>
      <c r="AQ1292" s="24"/>
      <c r="AR1292" s="24"/>
      <c r="AS1292" s="24"/>
      <c r="AT1292" s="24"/>
      <c r="AU1292" s="24"/>
    </row>
    <row r="1293" spans="27:64">
      <c r="AA1293" s="24"/>
      <c r="AB1293" s="24"/>
      <c r="AC1293" s="24"/>
      <c r="AD1293" s="24"/>
      <c r="AE1293" s="24"/>
      <c r="AG1293" s="171"/>
      <c r="AN1293" s="24"/>
      <c r="AO1293" s="24"/>
      <c r="AP1293" s="24"/>
      <c r="AQ1293" s="24"/>
      <c r="AR1293" s="24"/>
      <c r="AS1293" s="24"/>
      <c r="AT1293" s="24"/>
      <c r="AU1293" s="24"/>
    </row>
    <row r="1294" spans="27:64">
      <c r="AA1294" s="24"/>
      <c r="AB1294" s="24"/>
      <c r="AC1294" s="24"/>
      <c r="AD1294" s="24"/>
      <c r="AE1294" s="24"/>
      <c r="AG1294" s="171"/>
      <c r="AN1294" s="24"/>
      <c r="AO1294" s="24"/>
      <c r="AP1294" s="24"/>
      <c r="AQ1294" s="24"/>
      <c r="AR1294" s="24"/>
      <c r="AS1294" s="24"/>
      <c r="AT1294" s="24"/>
      <c r="AU1294" s="24"/>
    </row>
    <row r="1295" spans="27:64">
      <c r="AA1295" s="24"/>
      <c r="AB1295" s="24"/>
      <c r="AC1295" s="24"/>
      <c r="AD1295" s="24"/>
      <c r="AE1295" s="24"/>
      <c r="AG1295" s="171"/>
      <c r="AN1295" s="24"/>
      <c r="AO1295" s="24"/>
      <c r="AP1295" s="24"/>
      <c r="AQ1295" s="24"/>
      <c r="AR1295" s="24"/>
      <c r="AS1295" s="24"/>
      <c r="AT1295" s="24"/>
      <c r="AU1295" s="24"/>
    </row>
    <row r="1296" spans="27:64">
      <c r="AA1296" s="24"/>
      <c r="AB1296" s="24"/>
      <c r="AC1296" s="24"/>
      <c r="AD1296" s="24"/>
      <c r="AE1296" s="24"/>
      <c r="AG1296" s="171"/>
      <c r="AN1296" s="24"/>
      <c r="AO1296" s="24"/>
      <c r="AP1296" s="24"/>
      <c r="AQ1296" s="24"/>
      <c r="AR1296" s="24"/>
      <c r="AS1296" s="24"/>
      <c r="AT1296" s="24"/>
      <c r="AU1296" s="24"/>
    </row>
    <row r="1297" spans="27:47">
      <c r="AA1297" s="24"/>
      <c r="AB1297" s="24"/>
      <c r="AC1297" s="24"/>
      <c r="AD1297" s="24"/>
      <c r="AE1297" s="24"/>
      <c r="AG1297" s="171"/>
      <c r="AN1297" s="24"/>
      <c r="AO1297" s="24"/>
      <c r="AP1297" s="24"/>
      <c r="AQ1297" s="24"/>
      <c r="AR1297" s="24"/>
      <c r="AS1297" s="24"/>
      <c r="AT1297" s="24"/>
      <c r="AU1297" s="24"/>
    </row>
    <row r="1298" spans="27:47">
      <c r="AA1298" s="24"/>
      <c r="AB1298" s="24"/>
      <c r="AC1298" s="24"/>
      <c r="AD1298" s="24"/>
      <c r="AE1298" s="24"/>
      <c r="AG1298" s="171"/>
      <c r="AN1298" s="24"/>
      <c r="AO1298" s="24"/>
      <c r="AP1298" s="24"/>
      <c r="AQ1298" s="24"/>
      <c r="AR1298" s="24"/>
      <c r="AS1298" s="24"/>
      <c r="AT1298" s="24"/>
      <c r="AU1298" s="24"/>
    </row>
    <row r="1299" spans="27:47">
      <c r="AA1299" s="24"/>
      <c r="AB1299" s="24"/>
      <c r="AC1299" s="24"/>
      <c r="AD1299" s="24"/>
      <c r="AE1299" s="24"/>
      <c r="AG1299" s="171"/>
      <c r="AN1299" s="24"/>
      <c r="AO1299" s="24"/>
      <c r="AP1299" s="24"/>
      <c r="AQ1299" s="24"/>
      <c r="AR1299" s="24"/>
      <c r="AS1299" s="24"/>
      <c r="AT1299" s="24"/>
      <c r="AU1299" s="24"/>
    </row>
    <row r="1300" spans="27:47">
      <c r="AA1300" s="24"/>
      <c r="AB1300" s="24"/>
      <c r="AC1300" s="24"/>
      <c r="AD1300" s="24"/>
      <c r="AE1300" s="24"/>
      <c r="AG1300" s="171"/>
      <c r="AN1300" s="24"/>
      <c r="AO1300" s="24"/>
      <c r="AP1300" s="24"/>
      <c r="AQ1300" s="24"/>
      <c r="AR1300" s="24"/>
      <c r="AS1300" s="24"/>
      <c r="AT1300" s="24"/>
      <c r="AU1300" s="24"/>
    </row>
    <row r="1301" spans="27:47">
      <c r="AA1301" s="24"/>
      <c r="AB1301" s="24"/>
      <c r="AC1301" s="24"/>
      <c r="AD1301" s="24"/>
      <c r="AE1301" s="24"/>
      <c r="AG1301" s="171"/>
      <c r="AN1301" s="24"/>
      <c r="AO1301" s="24"/>
      <c r="AP1301" s="24"/>
      <c r="AQ1301" s="24"/>
      <c r="AR1301" s="24"/>
      <c r="AS1301" s="24"/>
      <c r="AT1301" s="24"/>
      <c r="AU1301" s="24"/>
    </row>
    <row r="1302" spans="27:47">
      <c r="AA1302" s="24"/>
      <c r="AB1302" s="24"/>
      <c r="AC1302" s="24"/>
      <c r="AD1302" s="24"/>
      <c r="AE1302" s="24"/>
      <c r="AG1302" s="171"/>
      <c r="AN1302" s="24"/>
      <c r="AO1302" s="24"/>
      <c r="AP1302" s="24"/>
      <c r="AQ1302" s="24"/>
      <c r="AR1302" s="24"/>
      <c r="AS1302" s="24"/>
      <c r="AT1302" s="24"/>
      <c r="AU1302" s="24"/>
    </row>
    <row r="1303" spans="27:47">
      <c r="AA1303" s="24"/>
      <c r="AB1303" s="24"/>
      <c r="AC1303" s="24"/>
      <c r="AD1303" s="24"/>
      <c r="AE1303" s="24"/>
      <c r="AG1303" s="171"/>
      <c r="AN1303" s="24"/>
      <c r="AO1303" s="24"/>
      <c r="AP1303" s="24"/>
      <c r="AQ1303" s="24"/>
      <c r="AR1303" s="24"/>
      <c r="AS1303" s="24"/>
      <c r="AT1303" s="24"/>
      <c r="AU1303" s="24"/>
    </row>
    <row r="1304" spans="27:47">
      <c r="AA1304" s="24"/>
      <c r="AB1304" s="24"/>
      <c r="AC1304" s="24"/>
      <c r="AD1304" s="24"/>
      <c r="AE1304" s="24"/>
      <c r="AG1304" s="171"/>
      <c r="AN1304" s="24"/>
      <c r="AO1304" s="24"/>
      <c r="AP1304" s="24"/>
      <c r="AQ1304" s="24"/>
      <c r="AR1304" s="24"/>
      <c r="AS1304" s="24"/>
      <c r="AT1304" s="24"/>
      <c r="AU1304" s="24"/>
    </row>
    <row r="1305" spans="27:47">
      <c r="AA1305" s="24"/>
      <c r="AB1305" s="24"/>
      <c r="AC1305" s="24"/>
      <c r="AD1305" s="24"/>
      <c r="AE1305" s="24"/>
      <c r="AG1305" s="171"/>
      <c r="AN1305" s="24"/>
      <c r="AO1305" s="24"/>
      <c r="AP1305" s="24"/>
      <c r="AQ1305" s="24"/>
      <c r="AR1305" s="24"/>
      <c r="AS1305" s="24"/>
      <c r="AT1305" s="24"/>
      <c r="AU1305" s="24"/>
    </row>
    <row r="1306" spans="27:47">
      <c r="AA1306" s="24"/>
      <c r="AB1306" s="24"/>
      <c r="AC1306" s="24"/>
      <c r="AD1306" s="24"/>
      <c r="AE1306" s="24"/>
      <c r="AG1306" s="171"/>
      <c r="AN1306" s="24"/>
      <c r="AO1306" s="24"/>
      <c r="AP1306" s="24"/>
      <c r="AQ1306" s="24"/>
      <c r="AR1306" s="24"/>
      <c r="AS1306" s="24"/>
      <c r="AT1306" s="24"/>
      <c r="AU1306" s="24"/>
    </row>
    <row r="1307" spans="27:47">
      <c r="AA1307" s="24"/>
      <c r="AB1307" s="24"/>
      <c r="AC1307" s="24"/>
      <c r="AD1307" s="24"/>
      <c r="AE1307" s="24"/>
      <c r="AG1307" s="171"/>
      <c r="AN1307" s="24"/>
      <c r="AO1307" s="24"/>
      <c r="AP1307" s="24"/>
      <c r="AQ1307" s="24"/>
      <c r="AR1307" s="24"/>
      <c r="AS1307" s="24"/>
      <c r="AT1307" s="24"/>
      <c r="AU1307" s="24"/>
    </row>
    <row r="1308" spans="27:47">
      <c r="AA1308" s="24"/>
      <c r="AB1308" s="24"/>
      <c r="AC1308" s="24"/>
      <c r="AD1308" s="24"/>
      <c r="AE1308" s="24"/>
      <c r="AG1308" s="171"/>
      <c r="AN1308" s="24"/>
      <c r="AO1308" s="24"/>
      <c r="AP1308" s="24"/>
      <c r="AQ1308" s="24"/>
      <c r="AR1308" s="24"/>
      <c r="AS1308" s="24"/>
      <c r="AT1308" s="24"/>
      <c r="AU1308" s="24"/>
    </row>
    <row r="1309" spans="27:47">
      <c r="AA1309" s="24"/>
      <c r="AB1309" s="24"/>
      <c r="AC1309" s="24"/>
      <c r="AD1309" s="24"/>
      <c r="AE1309" s="24"/>
      <c r="AG1309" s="171"/>
      <c r="AN1309" s="24"/>
      <c r="AO1309" s="24"/>
      <c r="AP1309" s="24"/>
      <c r="AQ1309" s="24"/>
      <c r="AR1309" s="24"/>
      <c r="AS1309" s="24"/>
      <c r="AT1309" s="24"/>
      <c r="AU1309" s="24"/>
    </row>
    <row r="1310" spans="27:47">
      <c r="AA1310" s="24"/>
      <c r="AB1310" s="24"/>
      <c r="AC1310" s="24"/>
      <c r="AD1310" s="24"/>
      <c r="AE1310" s="24"/>
      <c r="AG1310" s="171"/>
      <c r="AN1310" s="24"/>
      <c r="AO1310" s="24"/>
      <c r="AP1310" s="24"/>
      <c r="AQ1310" s="24"/>
      <c r="AR1310" s="24"/>
      <c r="AS1310" s="24"/>
      <c r="AT1310" s="24"/>
      <c r="AU1310" s="24"/>
    </row>
    <row r="1311" spans="27:47">
      <c r="AA1311" s="24"/>
      <c r="AB1311" s="24"/>
      <c r="AC1311" s="24"/>
      <c r="AD1311" s="24"/>
      <c r="AE1311" s="24"/>
      <c r="AG1311" s="171"/>
      <c r="AN1311" s="24"/>
      <c r="AO1311" s="24"/>
      <c r="AP1311" s="24"/>
      <c r="AQ1311" s="24"/>
      <c r="AR1311" s="24"/>
      <c r="AS1311" s="24"/>
      <c r="AT1311" s="24"/>
      <c r="AU1311" s="24"/>
    </row>
    <row r="1312" spans="27:47">
      <c r="AA1312" s="24"/>
      <c r="AB1312" s="24"/>
      <c r="AC1312" s="24"/>
      <c r="AD1312" s="24"/>
      <c r="AE1312" s="24"/>
      <c r="AG1312" s="171"/>
      <c r="AN1312" s="24"/>
      <c r="AO1312" s="24"/>
      <c r="AP1312" s="24"/>
      <c r="AQ1312" s="24"/>
      <c r="AR1312" s="24"/>
      <c r="AS1312" s="24"/>
      <c r="AT1312" s="24"/>
      <c r="AU1312" s="24"/>
    </row>
    <row r="1313" spans="27:64">
      <c r="AA1313" s="24"/>
      <c r="AB1313" s="24"/>
      <c r="AC1313" s="24"/>
      <c r="AD1313" s="24"/>
      <c r="AE1313" s="24"/>
      <c r="AG1313" s="171"/>
      <c r="AN1313" s="24"/>
      <c r="AO1313" s="24"/>
      <c r="AP1313" s="24"/>
      <c r="AQ1313" s="24"/>
      <c r="AR1313" s="24"/>
      <c r="AS1313" s="24"/>
      <c r="AT1313" s="24"/>
      <c r="AU1313" s="24"/>
    </row>
    <row r="1314" spans="27:64">
      <c r="AA1314" s="24"/>
      <c r="AB1314" s="24"/>
      <c r="AC1314" s="24"/>
      <c r="AD1314" s="24"/>
      <c r="AE1314" s="24"/>
      <c r="AG1314" s="171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</row>
    <row r="1315" spans="27:64">
      <c r="AA1315" s="24"/>
      <c r="AB1315" s="24"/>
      <c r="AC1315" s="24"/>
      <c r="AD1315" s="24"/>
      <c r="AE1315" s="24"/>
      <c r="AG1315" s="171"/>
      <c r="AN1315" s="24"/>
      <c r="AO1315" s="24"/>
      <c r="AP1315" s="24"/>
      <c r="AQ1315" s="24"/>
      <c r="AR1315" s="24"/>
      <c r="AS1315" s="24"/>
      <c r="AT1315" s="24"/>
      <c r="AU1315" s="24"/>
    </row>
    <row r="1316" spans="27:64">
      <c r="AA1316" s="24"/>
      <c r="AB1316" s="24"/>
      <c r="AC1316" s="24"/>
      <c r="AD1316" s="24"/>
      <c r="AE1316" s="24"/>
      <c r="AG1316" s="171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</row>
    <row r="1317" spans="27:64">
      <c r="AA1317" s="24"/>
      <c r="AB1317" s="24"/>
      <c r="AC1317" s="24"/>
      <c r="AD1317" s="24"/>
      <c r="AE1317" s="24"/>
      <c r="AG1317" s="171"/>
      <c r="AN1317" s="24"/>
      <c r="AO1317" s="24"/>
      <c r="AP1317" s="24"/>
      <c r="AQ1317" s="24"/>
      <c r="AR1317" s="24"/>
      <c r="AS1317" s="24"/>
      <c r="AT1317" s="24"/>
      <c r="AU1317" s="24"/>
    </row>
    <row r="1318" spans="27:64">
      <c r="AA1318" s="24"/>
      <c r="AB1318" s="24"/>
      <c r="AC1318" s="24"/>
      <c r="AD1318" s="24"/>
      <c r="AE1318" s="24"/>
      <c r="AG1318" s="171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</row>
    <row r="1319" spans="27:64">
      <c r="AA1319" s="24"/>
      <c r="AB1319" s="24"/>
      <c r="AC1319" s="24"/>
      <c r="AD1319" s="24"/>
      <c r="AE1319" s="24"/>
      <c r="AG1319" s="171"/>
      <c r="AN1319" s="24"/>
      <c r="AO1319" s="24"/>
      <c r="AP1319" s="24"/>
      <c r="AQ1319" s="24"/>
      <c r="AR1319" s="24"/>
      <c r="AS1319" s="24"/>
      <c r="AT1319" s="24"/>
      <c r="AU1319" s="24"/>
    </row>
    <row r="1320" spans="27:64">
      <c r="AA1320" s="24"/>
      <c r="AB1320" s="24"/>
      <c r="AC1320" s="24"/>
      <c r="AD1320" s="24"/>
      <c r="AE1320" s="24"/>
      <c r="AG1320" s="171"/>
      <c r="AN1320" s="24"/>
      <c r="AO1320" s="24"/>
      <c r="AP1320" s="24"/>
      <c r="AQ1320" s="24"/>
      <c r="AR1320" s="24"/>
      <c r="AS1320" s="24"/>
      <c r="AT1320" s="24"/>
      <c r="AU1320" s="24"/>
    </row>
    <row r="1321" spans="27:64">
      <c r="AA1321" s="24"/>
      <c r="AB1321" s="24"/>
      <c r="AC1321" s="24"/>
      <c r="AD1321" s="24"/>
      <c r="AE1321" s="24"/>
      <c r="AG1321" s="171"/>
      <c r="AN1321" s="24"/>
      <c r="AO1321" s="24"/>
      <c r="AP1321" s="24"/>
      <c r="AQ1321" s="24"/>
      <c r="AR1321" s="24"/>
      <c r="AS1321" s="24"/>
      <c r="AT1321" s="24"/>
      <c r="AU1321" s="24"/>
    </row>
    <row r="1322" spans="27:64">
      <c r="AA1322" s="24"/>
      <c r="AB1322" s="24"/>
      <c r="AC1322" s="24"/>
      <c r="AD1322" s="24"/>
      <c r="AE1322" s="24"/>
      <c r="AG1322" s="171"/>
      <c r="AN1322" s="24"/>
      <c r="AO1322" s="24"/>
      <c r="AP1322" s="24"/>
      <c r="AQ1322" s="24"/>
      <c r="AR1322" s="24"/>
      <c r="AS1322" s="24"/>
      <c r="AT1322" s="24"/>
      <c r="AU1322" s="24"/>
    </row>
    <row r="1323" spans="27:64">
      <c r="AA1323" s="24"/>
      <c r="AB1323" s="24"/>
      <c r="AC1323" s="24"/>
      <c r="AD1323" s="24"/>
      <c r="AE1323" s="24"/>
      <c r="AG1323" s="171"/>
      <c r="AN1323" s="24"/>
      <c r="AO1323" s="24"/>
      <c r="AP1323" s="24"/>
      <c r="AQ1323" s="24"/>
      <c r="AR1323" s="24"/>
      <c r="AS1323" s="24"/>
      <c r="AT1323" s="24"/>
      <c r="AU1323" s="24"/>
    </row>
    <row r="1324" spans="27:64">
      <c r="AA1324" s="24"/>
      <c r="AB1324" s="24"/>
      <c r="AC1324" s="24"/>
      <c r="AD1324" s="24"/>
      <c r="AE1324" s="24"/>
      <c r="AG1324" s="171"/>
      <c r="AN1324" s="24"/>
      <c r="AO1324" s="24"/>
      <c r="AP1324" s="24"/>
      <c r="AQ1324" s="24"/>
      <c r="AR1324" s="24"/>
      <c r="AS1324" s="24"/>
      <c r="AT1324" s="24"/>
      <c r="AU1324" s="24"/>
    </row>
    <row r="1325" spans="27:64">
      <c r="AA1325" s="24"/>
      <c r="AB1325" s="24"/>
      <c r="AC1325" s="24"/>
      <c r="AD1325" s="24"/>
      <c r="AE1325" s="24"/>
      <c r="AG1325" s="171"/>
      <c r="AN1325" s="24"/>
      <c r="AO1325" s="24"/>
      <c r="AP1325" s="24"/>
      <c r="AQ1325" s="24"/>
      <c r="AR1325" s="24"/>
      <c r="AS1325" s="24"/>
      <c r="AT1325" s="24"/>
      <c r="AU1325" s="24"/>
    </row>
    <row r="1326" spans="27:64">
      <c r="AA1326" s="24"/>
      <c r="AB1326" s="24"/>
      <c r="AC1326" s="24"/>
      <c r="AD1326" s="24"/>
      <c r="AE1326" s="24"/>
      <c r="AG1326" s="171"/>
      <c r="AN1326" s="24"/>
      <c r="AO1326" s="24"/>
      <c r="AP1326" s="24"/>
      <c r="AQ1326" s="24"/>
      <c r="AR1326" s="24"/>
      <c r="AS1326" s="24"/>
      <c r="AT1326" s="24"/>
      <c r="AU1326" s="24"/>
    </row>
    <row r="1327" spans="27:64">
      <c r="AA1327" s="24"/>
      <c r="AB1327" s="24"/>
      <c r="AC1327" s="24"/>
      <c r="AD1327" s="24"/>
      <c r="AE1327" s="24"/>
      <c r="AG1327" s="171"/>
      <c r="AN1327" s="24"/>
      <c r="AO1327" s="24"/>
      <c r="AP1327" s="24"/>
      <c r="AQ1327" s="24"/>
      <c r="AR1327" s="24"/>
      <c r="AS1327" s="24"/>
      <c r="AT1327" s="24"/>
      <c r="AU1327" s="24"/>
      <c r="AV1327" s="24"/>
    </row>
    <row r="1328" spans="27:64">
      <c r="AA1328" s="24"/>
      <c r="AB1328" s="24"/>
      <c r="AC1328" s="24"/>
      <c r="AD1328" s="24"/>
      <c r="AE1328" s="24"/>
      <c r="AG1328" s="171"/>
      <c r="AN1328" s="24"/>
      <c r="AO1328" s="24"/>
      <c r="AP1328" s="24"/>
      <c r="AQ1328" s="24"/>
      <c r="AR1328" s="24"/>
      <c r="AS1328" s="24"/>
      <c r="AT1328" s="24"/>
      <c r="AU1328" s="24"/>
    </row>
    <row r="1329" spans="27:64">
      <c r="AA1329" s="24"/>
      <c r="AB1329" s="24"/>
      <c r="AC1329" s="24"/>
      <c r="AD1329" s="24"/>
      <c r="AE1329" s="24"/>
      <c r="AG1329" s="171"/>
      <c r="AN1329" s="24"/>
      <c r="AO1329" s="24"/>
      <c r="AP1329" s="24"/>
      <c r="AQ1329" s="24"/>
      <c r="AR1329" s="24"/>
      <c r="AS1329" s="24"/>
      <c r="AT1329" s="24"/>
      <c r="AU1329" s="24"/>
      <c r="AV1329" s="24"/>
    </row>
    <row r="1330" spans="27:64">
      <c r="AA1330" s="24"/>
      <c r="AB1330" s="24"/>
      <c r="AC1330" s="24"/>
      <c r="AD1330" s="24"/>
      <c r="AE1330" s="24"/>
      <c r="AG1330" s="171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</row>
    <row r="1331" spans="27:64">
      <c r="AA1331" s="24"/>
      <c r="AB1331" s="24"/>
      <c r="AC1331" s="24"/>
      <c r="AD1331" s="24"/>
      <c r="AE1331" s="24"/>
      <c r="AG1331" s="171"/>
      <c r="AN1331" s="24"/>
      <c r="AO1331" s="24"/>
      <c r="AP1331" s="24"/>
      <c r="AQ1331" s="24"/>
      <c r="AR1331" s="24"/>
      <c r="AS1331" s="24"/>
      <c r="AT1331" s="24"/>
      <c r="AU1331" s="24"/>
    </row>
    <row r="1332" spans="27:64">
      <c r="AA1332" s="24"/>
      <c r="AB1332" s="24"/>
      <c r="AC1332" s="24"/>
      <c r="AD1332" s="24"/>
      <c r="AE1332" s="24"/>
      <c r="AG1332" s="171"/>
      <c r="AN1332" s="24"/>
      <c r="AO1332" s="24"/>
      <c r="AP1332" s="24"/>
      <c r="AQ1332" s="24"/>
      <c r="AR1332" s="24"/>
      <c r="AS1332" s="24"/>
      <c r="AT1332" s="24"/>
      <c r="AU1332" s="24"/>
    </row>
    <row r="1333" spans="27:64">
      <c r="AA1333" s="24"/>
      <c r="AB1333" s="24"/>
      <c r="AC1333" s="24"/>
      <c r="AD1333" s="24"/>
      <c r="AE1333" s="24"/>
      <c r="AG1333" s="171"/>
      <c r="AN1333" s="24"/>
      <c r="AO1333" s="24"/>
      <c r="AP1333" s="24"/>
      <c r="AQ1333" s="24"/>
      <c r="AR1333" s="24"/>
      <c r="AS1333" s="24"/>
      <c r="AT1333" s="24"/>
      <c r="AU1333" s="24"/>
    </row>
    <row r="1334" spans="27:64">
      <c r="AA1334" s="24"/>
      <c r="AB1334" s="24"/>
      <c r="AC1334" s="24"/>
      <c r="AD1334" s="24"/>
      <c r="AE1334" s="24"/>
      <c r="AG1334" s="171"/>
      <c r="AN1334" s="24"/>
      <c r="AO1334" s="24"/>
      <c r="AP1334" s="24"/>
      <c r="AQ1334" s="24"/>
      <c r="AR1334" s="24"/>
      <c r="AS1334" s="24"/>
      <c r="AT1334" s="24"/>
      <c r="AU1334" s="24"/>
    </row>
    <row r="1335" spans="27:64">
      <c r="AA1335" s="24"/>
      <c r="AB1335" s="24"/>
      <c r="AC1335" s="24"/>
      <c r="AD1335" s="24"/>
      <c r="AE1335" s="24"/>
      <c r="AG1335" s="171"/>
      <c r="AN1335" s="24"/>
      <c r="AO1335" s="24"/>
      <c r="AP1335" s="24"/>
      <c r="AQ1335" s="24"/>
      <c r="AR1335" s="24"/>
      <c r="AS1335" s="24"/>
      <c r="AT1335" s="24"/>
      <c r="AU1335" s="24"/>
    </row>
    <row r="1336" spans="27:64">
      <c r="AA1336" s="24"/>
      <c r="AB1336" s="24"/>
      <c r="AC1336" s="24"/>
      <c r="AD1336" s="24"/>
      <c r="AE1336" s="24"/>
      <c r="AG1336" s="171"/>
      <c r="AN1336" s="24"/>
      <c r="AO1336" s="24"/>
      <c r="AP1336" s="24"/>
      <c r="AQ1336" s="24"/>
      <c r="AR1336" s="24"/>
      <c r="AS1336" s="24"/>
      <c r="AT1336" s="24"/>
      <c r="AU1336" s="24"/>
    </row>
    <row r="1337" spans="27:64">
      <c r="AA1337" s="24"/>
      <c r="AB1337" s="24"/>
      <c r="AC1337" s="24"/>
      <c r="AD1337" s="24"/>
      <c r="AE1337" s="24"/>
      <c r="AG1337" s="171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</row>
    <row r="1338" spans="27:64">
      <c r="AA1338" s="24"/>
      <c r="AB1338" s="24"/>
      <c r="AC1338" s="24"/>
      <c r="AD1338" s="24"/>
      <c r="AE1338" s="24"/>
      <c r="AG1338" s="171"/>
      <c r="AN1338" s="24"/>
      <c r="AO1338" s="24"/>
      <c r="AP1338" s="24"/>
      <c r="AQ1338" s="24"/>
      <c r="AR1338" s="24"/>
      <c r="AS1338" s="24"/>
      <c r="AT1338" s="24"/>
      <c r="AU1338" s="24"/>
      <c r="AV1338" s="24"/>
      <c r="AX1338" s="24"/>
    </row>
    <row r="1339" spans="27:64">
      <c r="AA1339" s="24"/>
      <c r="AB1339" s="24"/>
      <c r="AC1339" s="24"/>
      <c r="AD1339" s="24"/>
      <c r="AE1339" s="24"/>
      <c r="AG1339" s="171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</row>
    <row r="1340" spans="27:64">
      <c r="AA1340" s="24"/>
      <c r="AB1340" s="24"/>
      <c r="AC1340" s="24"/>
      <c r="AD1340" s="24"/>
      <c r="AE1340" s="24"/>
      <c r="AG1340" s="171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</row>
    <row r="1341" spans="27:64">
      <c r="AA1341" s="24"/>
      <c r="AB1341" s="24"/>
      <c r="AC1341" s="24"/>
      <c r="AD1341" s="24"/>
      <c r="AE1341" s="24"/>
      <c r="AG1341" s="171"/>
      <c r="AN1341" s="24"/>
      <c r="AO1341" s="24"/>
      <c r="AP1341" s="24"/>
      <c r="AQ1341" s="24"/>
      <c r="AR1341" s="24"/>
      <c r="AS1341" s="24"/>
      <c r="AT1341" s="24"/>
      <c r="AU1341" s="24"/>
    </row>
    <row r="1342" spans="27:64">
      <c r="AA1342" s="24"/>
      <c r="AB1342" s="24"/>
      <c r="AC1342" s="24"/>
      <c r="AD1342" s="24"/>
      <c r="AE1342" s="24"/>
      <c r="AG1342" s="171"/>
      <c r="AN1342" s="24"/>
      <c r="AO1342" s="24"/>
      <c r="AP1342" s="24"/>
      <c r="AQ1342" s="24"/>
      <c r="AR1342" s="24"/>
      <c r="AS1342" s="24"/>
      <c r="AT1342" s="24"/>
      <c r="AU1342" s="24"/>
    </row>
    <row r="1343" spans="27:64">
      <c r="AA1343" s="24"/>
      <c r="AB1343" s="24"/>
      <c r="AC1343" s="24"/>
      <c r="AD1343" s="24"/>
      <c r="AE1343" s="24"/>
      <c r="AG1343" s="171"/>
      <c r="AN1343" s="24"/>
      <c r="AO1343" s="24"/>
      <c r="AP1343" s="24"/>
      <c r="AQ1343" s="24"/>
      <c r="AR1343" s="24"/>
      <c r="AS1343" s="24"/>
      <c r="AT1343" s="24"/>
      <c r="AU1343" s="24"/>
    </row>
    <row r="1344" spans="27:64">
      <c r="AA1344" s="24"/>
      <c r="AB1344" s="24"/>
      <c r="AC1344" s="24"/>
      <c r="AD1344" s="24"/>
      <c r="AE1344" s="24"/>
      <c r="AG1344" s="171"/>
      <c r="AN1344" s="24"/>
      <c r="AO1344" s="24"/>
      <c r="AP1344" s="24"/>
      <c r="AQ1344" s="24"/>
      <c r="AR1344" s="24"/>
      <c r="AS1344" s="24"/>
      <c r="AT1344" s="24"/>
      <c r="AU1344" s="24"/>
    </row>
    <row r="1345" spans="27:64">
      <c r="AA1345" s="24"/>
      <c r="AB1345" s="24"/>
      <c r="AC1345" s="24"/>
      <c r="AD1345" s="24"/>
      <c r="AE1345" s="24"/>
      <c r="AG1345" s="171"/>
      <c r="AN1345" s="24"/>
      <c r="AO1345" s="24"/>
      <c r="AP1345" s="24"/>
      <c r="AQ1345" s="24"/>
      <c r="AR1345" s="24"/>
      <c r="AS1345" s="24"/>
      <c r="AT1345" s="24"/>
      <c r="AU1345" s="24"/>
    </row>
    <row r="1346" spans="27:64">
      <c r="AA1346" s="24"/>
      <c r="AB1346" s="24"/>
      <c r="AC1346" s="24"/>
      <c r="AD1346" s="24"/>
      <c r="AE1346" s="24"/>
      <c r="AG1346" s="171"/>
      <c r="AN1346" s="24"/>
      <c r="AO1346" s="24"/>
      <c r="AP1346" s="24"/>
      <c r="AQ1346" s="24"/>
      <c r="AR1346" s="24"/>
      <c r="AS1346" s="24"/>
      <c r="AT1346" s="24"/>
      <c r="AU1346" s="24"/>
    </row>
    <row r="1347" spans="27:64">
      <c r="AA1347" s="24"/>
      <c r="AB1347" s="24"/>
      <c r="AC1347" s="24"/>
      <c r="AD1347" s="24"/>
      <c r="AE1347" s="24"/>
      <c r="AG1347" s="171"/>
      <c r="AN1347" s="24"/>
      <c r="AO1347" s="24"/>
      <c r="AP1347" s="24"/>
      <c r="AQ1347" s="24"/>
      <c r="AR1347" s="24"/>
      <c r="AS1347" s="24"/>
      <c r="AT1347" s="24"/>
      <c r="AU1347" s="24"/>
    </row>
    <row r="1348" spans="27:64">
      <c r="AA1348" s="24"/>
      <c r="AB1348" s="24"/>
      <c r="AC1348" s="24"/>
      <c r="AD1348" s="24"/>
      <c r="AE1348" s="24"/>
      <c r="AG1348" s="171"/>
      <c r="AN1348" s="24"/>
      <c r="AO1348" s="24"/>
      <c r="AP1348" s="24"/>
      <c r="AQ1348" s="24"/>
      <c r="AR1348" s="24"/>
      <c r="AS1348" s="24"/>
      <c r="AT1348" s="24"/>
      <c r="AU1348" s="24"/>
    </row>
    <row r="1349" spans="27:64">
      <c r="AA1349" s="24"/>
      <c r="AB1349" s="24"/>
      <c r="AC1349" s="24"/>
      <c r="AD1349" s="24"/>
      <c r="AE1349" s="24"/>
      <c r="AG1349" s="171"/>
      <c r="AN1349" s="24"/>
      <c r="AO1349" s="24"/>
      <c r="AP1349" s="24"/>
      <c r="AQ1349" s="24"/>
      <c r="AR1349" s="24"/>
      <c r="AS1349" s="24"/>
      <c r="AT1349" s="24"/>
      <c r="AU1349" s="24"/>
    </row>
    <row r="1350" spans="27:64">
      <c r="AA1350" s="24"/>
      <c r="AB1350" s="24"/>
      <c r="AC1350" s="24"/>
      <c r="AD1350" s="24"/>
      <c r="AE1350" s="24"/>
      <c r="AG1350" s="171"/>
      <c r="AN1350" s="24"/>
      <c r="AO1350" s="24"/>
      <c r="AP1350" s="24"/>
      <c r="AQ1350" s="24"/>
      <c r="AR1350" s="24"/>
      <c r="AS1350" s="24"/>
      <c r="AT1350" s="24"/>
      <c r="AU1350" s="24"/>
    </row>
    <row r="1351" spans="27:64">
      <c r="AA1351" s="24"/>
      <c r="AB1351" s="24"/>
      <c r="AC1351" s="24"/>
      <c r="AD1351" s="24"/>
      <c r="AE1351" s="24"/>
      <c r="AG1351" s="171"/>
      <c r="AN1351" s="24"/>
      <c r="AO1351" s="24"/>
      <c r="AP1351" s="24"/>
      <c r="AQ1351" s="24"/>
      <c r="AR1351" s="24"/>
      <c r="AS1351" s="24"/>
      <c r="AT1351" s="24"/>
      <c r="AU1351" s="24"/>
    </row>
    <row r="1352" spans="27:64">
      <c r="AA1352" s="24"/>
      <c r="AB1352" s="24"/>
      <c r="AC1352" s="24"/>
      <c r="AD1352" s="24"/>
      <c r="AE1352" s="24"/>
      <c r="AG1352" s="171"/>
      <c r="AN1352" s="24"/>
      <c r="AO1352" s="24"/>
      <c r="AP1352" s="24"/>
      <c r="AQ1352" s="24"/>
      <c r="AR1352" s="24"/>
      <c r="AS1352" s="24"/>
      <c r="AT1352" s="24"/>
      <c r="AU1352" s="24"/>
    </row>
    <row r="1353" spans="27:64">
      <c r="AA1353" s="24"/>
      <c r="AB1353" s="24"/>
      <c r="AC1353" s="24"/>
      <c r="AD1353" s="24"/>
      <c r="AE1353" s="24"/>
      <c r="AG1353" s="171"/>
      <c r="AN1353" s="24"/>
      <c r="AO1353" s="24"/>
      <c r="AP1353" s="24"/>
      <c r="AQ1353" s="24"/>
      <c r="AR1353" s="24"/>
      <c r="AS1353" s="24"/>
      <c r="AT1353" s="24"/>
      <c r="AU1353" s="24"/>
    </row>
    <row r="1354" spans="27:64">
      <c r="AA1354" s="24"/>
      <c r="AB1354" s="24"/>
      <c r="AC1354" s="24"/>
      <c r="AD1354" s="24"/>
      <c r="AE1354" s="24"/>
      <c r="AG1354" s="171"/>
      <c r="AN1354" s="24"/>
      <c r="AO1354" s="24"/>
      <c r="AP1354" s="24"/>
      <c r="AQ1354" s="24"/>
      <c r="AR1354" s="24"/>
      <c r="AS1354" s="24"/>
      <c r="AT1354" s="24"/>
      <c r="AU1354" s="24"/>
    </row>
    <row r="1355" spans="27:64">
      <c r="AA1355" s="24"/>
      <c r="AB1355" s="24"/>
      <c r="AC1355" s="24"/>
      <c r="AD1355" s="24"/>
      <c r="AE1355" s="24"/>
      <c r="AG1355" s="171"/>
      <c r="AN1355" s="24"/>
      <c r="AO1355" s="24"/>
      <c r="AP1355" s="24"/>
      <c r="AQ1355" s="24"/>
      <c r="AR1355" s="24"/>
      <c r="AS1355" s="24"/>
      <c r="AT1355" s="24"/>
      <c r="AU1355" s="24"/>
    </row>
    <row r="1356" spans="27:64">
      <c r="AA1356" s="24"/>
      <c r="AB1356" s="24"/>
      <c r="AC1356" s="24"/>
      <c r="AD1356" s="24"/>
      <c r="AE1356" s="24"/>
      <c r="AG1356" s="171"/>
      <c r="AN1356" s="24"/>
      <c r="AO1356" s="24"/>
      <c r="AP1356" s="24"/>
      <c r="AQ1356" s="24"/>
      <c r="AR1356" s="24"/>
      <c r="AS1356" s="24"/>
      <c r="AT1356" s="24"/>
      <c r="AU1356" s="24"/>
    </row>
    <row r="1357" spans="27:64">
      <c r="AA1357" s="24"/>
      <c r="AB1357" s="24"/>
      <c r="AC1357" s="24"/>
      <c r="AD1357" s="24"/>
      <c r="AE1357" s="24"/>
      <c r="AG1357" s="171"/>
      <c r="AN1357" s="24"/>
      <c r="AO1357" s="24"/>
      <c r="AP1357" s="24"/>
      <c r="AQ1357" s="24"/>
      <c r="AR1357" s="24"/>
      <c r="AS1357" s="24"/>
      <c r="AT1357" s="24"/>
      <c r="AU1357" s="24"/>
    </row>
    <row r="1358" spans="27:64">
      <c r="AA1358" s="24"/>
      <c r="AB1358" s="24"/>
      <c r="AC1358" s="24"/>
      <c r="AD1358" s="24"/>
      <c r="AE1358" s="24"/>
      <c r="AG1358" s="171"/>
      <c r="AN1358" s="24"/>
      <c r="AO1358" s="24"/>
      <c r="AP1358" s="24"/>
      <c r="AQ1358" s="24"/>
      <c r="AR1358" s="24"/>
      <c r="AS1358" s="24"/>
      <c r="AT1358" s="24"/>
      <c r="AU1358" s="24"/>
      <c r="AV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</row>
    <row r="1359" spans="27:64">
      <c r="AA1359" s="24"/>
      <c r="AB1359" s="24"/>
      <c r="AC1359" s="24"/>
      <c r="AD1359" s="24"/>
      <c r="AE1359" s="24"/>
      <c r="AG1359" s="171"/>
      <c r="AN1359" s="24"/>
      <c r="AO1359" s="24"/>
      <c r="AP1359" s="24"/>
      <c r="AQ1359" s="24"/>
      <c r="AR1359" s="24"/>
      <c r="AS1359" s="24"/>
      <c r="AT1359" s="24"/>
      <c r="AU1359" s="24"/>
    </row>
    <row r="1360" spans="27:64">
      <c r="AA1360" s="24"/>
      <c r="AB1360" s="24"/>
      <c r="AC1360" s="24"/>
      <c r="AD1360" s="24"/>
      <c r="AE1360" s="24"/>
      <c r="AG1360" s="171"/>
      <c r="AN1360" s="24"/>
      <c r="AO1360" s="24"/>
      <c r="AP1360" s="24"/>
      <c r="AQ1360" s="24"/>
      <c r="AR1360" s="24"/>
      <c r="AS1360" s="24"/>
      <c r="AT1360" s="24"/>
      <c r="AU1360" s="24"/>
    </row>
    <row r="1361" spans="27:64">
      <c r="AA1361" s="24"/>
      <c r="AB1361" s="24"/>
      <c r="AC1361" s="24"/>
      <c r="AD1361" s="24"/>
      <c r="AE1361" s="24"/>
      <c r="AG1361" s="171"/>
      <c r="AN1361" s="24"/>
      <c r="AO1361" s="24"/>
      <c r="AP1361" s="24"/>
      <c r="AQ1361" s="24"/>
      <c r="AR1361" s="24"/>
      <c r="AS1361" s="24"/>
      <c r="AT1361" s="24"/>
      <c r="AU1361" s="24"/>
    </row>
    <row r="1362" spans="27:64">
      <c r="AA1362" s="24"/>
      <c r="AB1362" s="24"/>
      <c r="AC1362" s="24"/>
      <c r="AD1362" s="24"/>
      <c r="AE1362" s="24"/>
      <c r="AG1362" s="171"/>
      <c r="AN1362" s="24"/>
      <c r="AO1362" s="24"/>
      <c r="AP1362" s="24"/>
      <c r="AQ1362" s="24"/>
      <c r="AR1362" s="24"/>
      <c r="AS1362" s="24"/>
      <c r="AT1362" s="24"/>
      <c r="AU1362" s="24"/>
      <c r="AV1362" s="24"/>
      <c r="AX1362" s="24"/>
    </row>
    <row r="1363" spans="27:64">
      <c r="AA1363" s="24"/>
      <c r="AB1363" s="24"/>
      <c r="AC1363" s="24"/>
      <c r="AD1363" s="24"/>
      <c r="AE1363" s="24"/>
      <c r="AG1363" s="171"/>
      <c r="AN1363" s="24"/>
      <c r="AO1363" s="24"/>
      <c r="AP1363" s="24"/>
      <c r="AQ1363" s="24"/>
      <c r="AR1363" s="24"/>
      <c r="AS1363" s="24"/>
      <c r="AT1363" s="24"/>
      <c r="AU1363" s="24"/>
    </row>
    <row r="1364" spans="27:64">
      <c r="AA1364" s="24"/>
      <c r="AB1364" s="24"/>
      <c r="AC1364" s="24"/>
      <c r="AD1364" s="24"/>
      <c r="AE1364" s="24"/>
      <c r="AG1364" s="171"/>
      <c r="AN1364" s="24"/>
      <c r="AO1364" s="24"/>
      <c r="AP1364" s="24"/>
      <c r="AQ1364" s="24"/>
      <c r="AR1364" s="24"/>
      <c r="AS1364" s="24"/>
      <c r="AT1364" s="24"/>
      <c r="AU1364" s="24"/>
      <c r="AV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</row>
    <row r="1365" spans="27:64">
      <c r="AA1365" s="24"/>
      <c r="AB1365" s="24"/>
      <c r="AC1365" s="24"/>
      <c r="AD1365" s="24"/>
      <c r="AE1365" s="24"/>
      <c r="AG1365" s="171"/>
      <c r="AN1365" s="24"/>
      <c r="AO1365" s="24"/>
      <c r="AP1365" s="24"/>
      <c r="AQ1365" s="24"/>
      <c r="AR1365" s="24"/>
      <c r="AS1365" s="24"/>
      <c r="AT1365" s="24"/>
      <c r="AU1365" s="24"/>
    </row>
    <row r="1366" spans="27:64">
      <c r="AA1366" s="24"/>
      <c r="AB1366" s="24"/>
      <c r="AC1366" s="24"/>
      <c r="AD1366" s="24"/>
      <c r="AE1366" s="24"/>
      <c r="AG1366" s="171"/>
      <c r="AN1366" s="24"/>
      <c r="AO1366" s="24"/>
      <c r="AP1366" s="24"/>
      <c r="AQ1366" s="24"/>
      <c r="AR1366" s="24"/>
      <c r="AS1366" s="24"/>
      <c r="AT1366" s="24"/>
      <c r="AU1366" s="24"/>
    </row>
    <row r="1367" spans="27:64">
      <c r="AA1367" s="24"/>
      <c r="AB1367" s="24"/>
      <c r="AC1367" s="24"/>
      <c r="AD1367" s="24"/>
      <c r="AE1367" s="24"/>
      <c r="AG1367" s="171"/>
      <c r="AN1367" s="24"/>
      <c r="AO1367" s="24"/>
      <c r="AP1367" s="24"/>
      <c r="AQ1367" s="24"/>
      <c r="AR1367" s="24"/>
      <c r="AS1367" s="24"/>
      <c r="AT1367" s="24"/>
      <c r="AU1367" s="24"/>
      <c r="AV1367" s="24"/>
    </row>
    <row r="1368" spans="27:64">
      <c r="AA1368" s="24"/>
      <c r="AB1368" s="24"/>
      <c r="AC1368" s="24"/>
      <c r="AD1368" s="24"/>
      <c r="AE1368" s="24"/>
      <c r="AG1368" s="171"/>
      <c r="AN1368" s="24"/>
      <c r="AO1368" s="24"/>
      <c r="AP1368" s="24"/>
      <c r="AQ1368" s="24"/>
      <c r="AR1368" s="24"/>
      <c r="AS1368" s="24"/>
      <c r="AT1368" s="24"/>
      <c r="AU1368" s="24"/>
      <c r="AV1368" s="24"/>
    </row>
    <row r="1369" spans="27:64">
      <c r="AA1369" s="24"/>
      <c r="AB1369" s="24"/>
      <c r="AC1369" s="24"/>
      <c r="AD1369" s="24"/>
      <c r="AE1369" s="24"/>
      <c r="AG1369" s="171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</row>
    <row r="1370" spans="27:64">
      <c r="AA1370" s="24"/>
      <c r="AB1370" s="24"/>
      <c r="AC1370" s="24"/>
      <c r="AD1370" s="24"/>
      <c r="AE1370" s="24"/>
      <c r="AG1370" s="171"/>
      <c r="AN1370" s="24"/>
      <c r="AO1370" s="24"/>
      <c r="AP1370" s="24"/>
      <c r="AQ1370" s="24"/>
      <c r="AR1370" s="24"/>
      <c r="AS1370" s="24"/>
      <c r="AT1370" s="24"/>
      <c r="AU1370" s="24"/>
    </row>
    <row r="1371" spans="27:64">
      <c r="AA1371" s="24"/>
      <c r="AB1371" s="24"/>
      <c r="AC1371" s="24"/>
      <c r="AD1371" s="24"/>
      <c r="AE1371" s="24"/>
      <c r="AG1371" s="171"/>
      <c r="AN1371" s="24"/>
      <c r="AO1371" s="24"/>
      <c r="AP1371" s="24"/>
      <c r="AQ1371" s="24"/>
      <c r="AR1371" s="24"/>
      <c r="AS1371" s="24"/>
      <c r="AT1371" s="24"/>
      <c r="AU1371" s="24"/>
    </row>
    <row r="1372" spans="27:64">
      <c r="AA1372" s="24"/>
      <c r="AB1372" s="24"/>
      <c r="AC1372" s="24"/>
      <c r="AD1372" s="24"/>
      <c r="AE1372" s="24"/>
      <c r="AG1372" s="171"/>
      <c r="AN1372" s="24"/>
      <c r="AO1372" s="24"/>
      <c r="AP1372" s="24"/>
      <c r="AQ1372" s="24"/>
      <c r="AR1372" s="24"/>
      <c r="AS1372" s="24"/>
      <c r="AT1372" s="24"/>
      <c r="AU1372" s="24"/>
      <c r="AV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</row>
    <row r="1373" spans="27:64">
      <c r="AA1373" s="24"/>
      <c r="AB1373" s="24"/>
      <c r="AC1373" s="24"/>
      <c r="AD1373" s="24"/>
      <c r="AE1373" s="24"/>
      <c r="AG1373" s="171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</row>
    <row r="1374" spans="27:64">
      <c r="AA1374" s="24"/>
      <c r="AB1374" s="24"/>
      <c r="AC1374" s="24"/>
      <c r="AD1374" s="24"/>
      <c r="AE1374" s="24"/>
      <c r="AG1374" s="171"/>
      <c r="AN1374" s="24"/>
      <c r="AO1374" s="24"/>
      <c r="AP1374" s="24"/>
      <c r="AQ1374" s="24"/>
      <c r="AR1374" s="24"/>
      <c r="AS1374" s="24"/>
      <c r="AT1374" s="24"/>
      <c r="AU1374" s="24"/>
    </row>
    <row r="1375" spans="27:64">
      <c r="AA1375" s="24"/>
      <c r="AB1375" s="24"/>
      <c r="AC1375" s="24"/>
      <c r="AD1375" s="24"/>
      <c r="AE1375" s="24"/>
      <c r="AG1375" s="171"/>
      <c r="AN1375" s="24"/>
      <c r="AO1375" s="24"/>
      <c r="AP1375" s="24"/>
      <c r="AQ1375" s="24"/>
      <c r="AR1375" s="24"/>
      <c r="AS1375" s="24"/>
      <c r="AT1375" s="24"/>
      <c r="AU1375" s="24"/>
    </row>
    <row r="1376" spans="27:64">
      <c r="AA1376" s="24"/>
      <c r="AB1376" s="24"/>
      <c r="AC1376" s="24"/>
      <c r="AD1376" s="24"/>
      <c r="AE1376" s="24"/>
      <c r="AG1376" s="171"/>
      <c r="AN1376" s="24"/>
      <c r="AO1376" s="24"/>
      <c r="AP1376" s="24"/>
      <c r="AQ1376" s="24"/>
      <c r="AR1376" s="24"/>
      <c r="AS1376" s="24"/>
      <c r="AT1376" s="24"/>
      <c r="AU1376" s="24"/>
    </row>
    <row r="1377" spans="27:64">
      <c r="AA1377" s="24"/>
      <c r="AB1377" s="24"/>
      <c r="AC1377" s="24"/>
      <c r="AD1377" s="24"/>
      <c r="AE1377" s="24"/>
      <c r="AG1377" s="171"/>
      <c r="AN1377" s="24"/>
      <c r="AO1377" s="24"/>
      <c r="AP1377" s="24"/>
      <c r="AQ1377" s="24"/>
      <c r="AR1377" s="24"/>
      <c r="AS1377" s="24"/>
      <c r="AT1377" s="24"/>
      <c r="AU1377" s="24"/>
    </row>
    <row r="1378" spans="27:64">
      <c r="AA1378" s="24"/>
      <c r="AB1378" s="24"/>
      <c r="AC1378" s="24"/>
      <c r="AD1378" s="24"/>
      <c r="AE1378" s="24"/>
      <c r="AG1378" s="171"/>
      <c r="AN1378" s="24"/>
      <c r="AO1378" s="24"/>
      <c r="AP1378" s="24"/>
      <c r="AQ1378" s="24"/>
      <c r="AR1378" s="24"/>
      <c r="AS1378" s="24"/>
      <c r="AT1378" s="24"/>
      <c r="AU1378" s="24"/>
      <c r="AV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</row>
    <row r="1379" spans="27:64">
      <c r="AA1379" s="24"/>
      <c r="AB1379" s="24"/>
      <c r="AC1379" s="24"/>
      <c r="AD1379" s="24"/>
      <c r="AE1379" s="24"/>
      <c r="AG1379" s="171"/>
      <c r="AN1379" s="24"/>
      <c r="AO1379" s="24"/>
      <c r="AP1379" s="24"/>
      <c r="AQ1379" s="24"/>
      <c r="AR1379" s="24"/>
      <c r="AS1379" s="24"/>
      <c r="AT1379" s="24"/>
      <c r="AU1379" s="24"/>
      <c r="AV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</row>
    <row r="1380" spans="27:64">
      <c r="AA1380" s="24"/>
      <c r="AB1380" s="24"/>
      <c r="AC1380" s="24"/>
      <c r="AD1380" s="24"/>
      <c r="AE1380" s="24"/>
      <c r="AG1380" s="171"/>
      <c r="AN1380" s="24"/>
      <c r="AO1380" s="24"/>
      <c r="AP1380" s="24"/>
      <c r="AQ1380" s="24"/>
      <c r="AR1380" s="24"/>
      <c r="AS1380" s="24"/>
      <c r="AT1380" s="24"/>
      <c r="AU1380" s="24"/>
    </row>
    <row r="1381" spans="27:64">
      <c r="AA1381" s="24"/>
      <c r="AB1381" s="24"/>
      <c r="AC1381" s="24"/>
      <c r="AD1381" s="24"/>
      <c r="AE1381" s="24"/>
      <c r="AG1381" s="171"/>
      <c r="AN1381" s="24"/>
      <c r="AO1381" s="24"/>
      <c r="AP1381" s="24"/>
      <c r="AQ1381" s="24"/>
      <c r="AR1381" s="24"/>
      <c r="AS1381" s="24"/>
      <c r="AT1381" s="24"/>
      <c r="AU1381" s="24"/>
    </row>
    <row r="1382" spans="27:64">
      <c r="AA1382" s="24"/>
      <c r="AB1382" s="24"/>
      <c r="AC1382" s="24"/>
      <c r="AD1382" s="24"/>
      <c r="AE1382" s="24"/>
      <c r="AG1382" s="171"/>
      <c r="AN1382" s="24"/>
      <c r="AO1382" s="24"/>
      <c r="AP1382" s="24"/>
      <c r="AQ1382" s="24"/>
      <c r="AR1382" s="24"/>
      <c r="AS1382" s="24"/>
      <c r="AT1382" s="24"/>
      <c r="AU1382" s="24"/>
    </row>
    <row r="1383" spans="27:64">
      <c r="AA1383" s="24"/>
      <c r="AB1383" s="24"/>
      <c r="AC1383" s="24"/>
      <c r="AD1383" s="24"/>
      <c r="AE1383" s="24"/>
      <c r="AG1383" s="171"/>
      <c r="AN1383" s="24"/>
      <c r="AO1383" s="24"/>
      <c r="AP1383" s="24"/>
      <c r="AQ1383" s="24"/>
      <c r="AR1383" s="24"/>
      <c r="AS1383" s="24"/>
      <c r="AT1383" s="24"/>
      <c r="AU1383" s="24"/>
    </row>
    <row r="1384" spans="27:64">
      <c r="AA1384" s="24"/>
      <c r="AB1384" s="24"/>
      <c r="AC1384" s="24"/>
      <c r="AD1384" s="24"/>
      <c r="AE1384" s="24"/>
      <c r="AG1384" s="171"/>
      <c r="AN1384" s="24"/>
      <c r="AO1384" s="24"/>
      <c r="AP1384" s="24"/>
      <c r="AQ1384" s="24"/>
      <c r="AR1384" s="24"/>
      <c r="AS1384" s="24"/>
      <c r="AT1384" s="24"/>
      <c r="AU1384" s="24"/>
    </row>
    <row r="1385" spans="27:64">
      <c r="AA1385" s="24"/>
      <c r="AB1385" s="24"/>
      <c r="AC1385" s="24"/>
      <c r="AD1385" s="24"/>
      <c r="AE1385" s="24"/>
      <c r="AG1385" s="171"/>
      <c r="AN1385" s="24"/>
      <c r="AO1385" s="24"/>
      <c r="AP1385" s="24"/>
      <c r="AQ1385" s="24"/>
      <c r="AR1385" s="24"/>
      <c r="AS1385" s="24"/>
      <c r="AT1385" s="24"/>
      <c r="AU1385" s="24"/>
    </row>
    <row r="1386" spans="27:64">
      <c r="AA1386" s="24"/>
      <c r="AB1386" s="24"/>
      <c r="AC1386" s="24"/>
      <c r="AD1386" s="24"/>
      <c r="AE1386" s="24"/>
      <c r="AG1386" s="171"/>
      <c r="AN1386" s="24"/>
      <c r="AO1386" s="24"/>
      <c r="AP1386" s="24"/>
      <c r="AQ1386" s="24"/>
      <c r="AR1386" s="24"/>
      <c r="AS1386" s="24"/>
      <c r="AT1386" s="24"/>
      <c r="AU1386" s="24"/>
    </row>
    <row r="1387" spans="27:64">
      <c r="AA1387" s="24"/>
      <c r="AB1387" s="24"/>
      <c r="AC1387" s="24"/>
      <c r="AD1387" s="24"/>
      <c r="AE1387" s="24"/>
      <c r="AG1387" s="171"/>
      <c r="AN1387" s="24"/>
      <c r="AO1387" s="24"/>
      <c r="AP1387" s="24"/>
      <c r="AQ1387" s="24"/>
      <c r="AR1387" s="24"/>
      <c r="AS1387" s="24"/>
      <c r="AT1387" s="24"/>
      <c r="AU1387" s="24"/>
      <c r="AV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</row>
    <row r="1388" spans="27:64">
      <c r="AA1388" s="24"/>
      <c r="AB1388" s="24"/>
      <c r="AC1388" s="24"/>
      <c r="AD1388" s="24"/>
      <c r="AE1388" s="24"/>
      <c r="AG1388" s="171"/>
      <c r="AN1388" s="24"/>
      <c r="AO1388" s="24"/>
      <c r="AP1388" s="24"/>
      <c r="AQ1388" s="24"/>
      <c r="AR1388" s="24"/>
      <c r="AS1388" s="24"/>
      <c r="AT1388" s="24"/>
      <c r="AU1388" s="24"/>
    </row>
    <row r="1389" spans="27:64">
      <c r="AA1389" s="24"/>
      <c r="AB1389" s="24"/>
      <c r="AC1389" s="24"/>
      <c r="AD1389" s="24"/>
      <c r="AE1389" s="24"/>
      <c r="AG1389" s="171"/>
      <c r="AN1389" s="24"/>
      <c r="AO1389" s="24"/>
      <c r="AP1389" s="24"/>
      <c r="AQ1389" s="24"/>
      <c r="AR1389" s="24"/>
      <c r="AS1389" s="24"/>
      <c r="AT1389" s="24"/>
      <c r="AU1389" s="24"/>
    </row>
    <row r="1390" spans="27:64">
      <c r="AA1390" s="24"/>
      <c r="AB1390" s="24"/>
      <c r="AC1390" s="24"/>
      <c r="AD1390" s="24"/>
      <c r="AE1390" s="24"/>
      <c r="AG1390" s="171"/>
      <c r="AN1390" s="24"/>
      <c r="AO1390" s="24"/>
      <c r="AP1390" s="24"/>
      <c r="AQ1390" s="24"/>
      <c r="AR1390" s="24"/>
      <c r="AS1390" s="24"/>
      <c r="AT1390" s="24"/>
      <c r="AU1390" s="24"/>
    </row>
    <row r="1391" spans="27:64">
      <c r="AA1391" s="24"/>
      <c r="AB1391" s="24"/>
      <c r="AC1391" s="24"/>
      <c r="AD1391" s="24"/>
      <c r="AE1391" s="24"/>
      <c r="AG1391" s="171"/>
      <c r="AN1391" s="24"/>
      <c r="AO1391" s="24"/>
      <c r="AP1391" s="24"/>
      <c r="AQ1391" s="24"/>
      <c r="AR1391" s="24"/>
      <c r="AS1391" s="24"/>
      <c r="AT1391" s="24"/>
      <c r="AU1391" s="24"/>
    </row>
    <row r="1392" spans="27:64">
      <c r="AA1392" s="24"/>
      <c r="AB1392" s="24"/>
      <c r="AC1392" s="24"/>
      <c r="AD1392" s="24"/>
      <c r="AE1392" s="24"/>
      <c r="AG1392" s="171"/>
      <c r="AN1392" s="24"/>
      <c r="AO1392" s="24"/>
      <c r="AP1392" s="24"/>
      <c r="AQ1392" s="24"/>
      <c r="AR1392" s="24"/>
      <c r="AS1392" s="24"/>
      <c r="AT1392" s="24"/>
      <c r="AU1392" s="24"/>
    </row>
    <row r="1393" spans="27:64">
      <c r="AA1393" s="24"/>
      <c r="AB1393" s="24"/>
      <c r="AC1393" s="24"/>
      <c r="AD1393" s="24"/>
      <c r="AE1393" s="24"/>
      <c r="AG1393" s="171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</row>
    <row r="1394" spans="27:64">
      <c r="AA1394" s="24"/>
      <c r="AB1394" s="24"/>
      <c r="AC1394" s="24"/>
      <c r="AD1394" s="24"/>
      <c r="AE1394" s="24"/>
      <c r="AG1394" s="171"/>
      <c r="AN1394" s="24"/>
      <c r="AO1394" s="24"/>
      <c r="AP1394" s="24"/>
      <c r="AQ1394" s="24"/>
      <c r="AR1394" s="24"/>
      <c r="AS1394" s="24"/>
      <c r="AT1394" s="24"/>
      <c r="AU1394" s="24"/>
    </row>
    <row r="1395" spans="27:64">
      <c r="AA1395" s="24"/>
      <c r="AB1395" s="24"/>
      <c r="AC1395" s="24"/>
      <c r="AD1395" s="24"/>
      <c r="AE1395" s="24"/>
      <c r="AG1395" s="171"/>
      <c r="AN1395" s="24"/>
      <c r="AO1395" s="24"/>
      <c r="AP1395" s="24"/>
      <c r="AQ1395" s="24"/>
      <c r="AR1395" s="24"/>
      <c r="AS1395" s="24"/>
      <c r="AT1395" s="24"/>
      <c r="AU1395" s="24"/>
    </row>
    <row r="1396" spans="27:64">
      <c r="AA1396" s="24"/>
      <c r="AB1396" s="24"/>
      <c r="AC1396" s="24"/>
      <c r="AD1396" s="24"/>
      <c r="AE1396" s="24"/>
      <c r="AG1396" s="171"/>
      <c r="AN1396" s="24"/>
      <c r="AO1396" s="24"/>
      <c r="AP1396" s="24"/>
      <c r="AQ1396" s="24"/>
      <c r="AR1396" s="24"/>
      <c r="AS1396" s="24"/>
      <c r="AT1396" s="24"/>
      <c r="AU1396" s="24"/>
    </row>
    <row r="1397" spans="27:64">
      <c r="AA1397" s="24"/>
      <c r="AB1397" s="24"/>
      <c r="AC1397" s="24"/>
      <c r="AD1397" s="24"/>
      <c r="AE1397" s="24"/>
      <c r="AG1397" s="171"/>
      <c r="AN1397" s="24"/>
      <c r="AO1397" s="24"/>
      <c r="AP1397" s="24"/>
      <c r="AQ1397" s="24"/>
      <c r="AR1397" s="24"/>
      <c r="AS1397" s="24"/>
      <c r="AT1397" s="24"/>
      <c r="AU1397" s="24"/>
    </row>
    <row r="1398" spans="27:64">
      <c r="AA1398" s="24"/>
      <c r="AB1398" s="24"/>
      <c r="AC1398" s="24"/>
      <c r="AD1398" s="24"/>
      <c r="AE1398" s="24"/>
      <c r="AG1398" s="171"/>
      <c r="AN1398" s="24"/>
      <c r="AO1398" s="24"/>
      <c r="AP1398" s="24"/>
      <c r="AQ1398" s="24"/>
      <c r="AR1398" s="24"/>
      <c r="AS1398" s="24"/>
      <c r="AT1398" s="24"/>
      <c r="AU1398" s="24"/>
    </row>
    <row r="1399" spans="27:64">
      <c r="AA1399" s="24"/>
      <c r="AB1399" s="24"/>
      <c r="AC1399" s="24"/>
      <c r="AD1399" s="24"/>
      <c r="AE1399" s="24"/>
      <c r="AG1399" s="171"/>
      <c r="AN1399" s="24"/>
      <c r="AO1399" s="24"/>
      <c r="AP1399" s="24"/>
      <c r="AQ1399" s="24"/>
      <c r="AR1399" s="24"/>
      <c r="AS1399" s="24"/>
      <c r="AT1399" s="24"/>
      <c r="AU1399" s="24"/>
    </row>
    <row r="1400" spans="27:64">
      <c r="AA1400" s="24"/>
      <c r="AB1400" s="24"/>
      <c r="AC1400" s="24"/>
      <c r="AD1400" s="24"/>
      <c r="AE1400" s="24"/>
      <c r="AG1400" s="171"/>
      <c r="AN1400" s="24"/>
      <c r="AO1400" s="24"/>
      <c r="AP1400" s="24"/>
      <c r="AQ1400" s="24"/>
      <c r="AR1400" s="24"/>
      <c r="AS1400" s="24"/>
      <c r="AT1400" s="24"/>
      <c r="AU1400" s="24"/>
    </row>
    <row r="1401" spans="27:64">
      <c r="AA1401" s="24"/>
      <c r="AB1401" s="24"/>
      <c r="AC1401" s="24"/>
      <c r="AD1401" s="24"/>
      <c r="AE1401" s="24"/>
      <c r="AG1401" s="171"/>
      <c r="AN1401" s="24"/>
      <c r="AO1401" s="24"/>
      <c r="AP1401" s="24"/>
      <c r="AQ1401" s="24"/>
      <c r="AR1401" s="24"/>
      <c r="AS1401" s="24"/>
      <c r="AT1401" s="24"/>
      <c r="AU1401" s="24"/>
    </row>
    <row r="1402" spans="27:64">
      <c r="AA1402" s="24"/>
      <c r="AB1402" s="24"/>
      <c r="AC1402" s="24"/>
      <c r="AD1402" s="24"/>
      <c r="AE1402" s="24"/>
      <c r="AG1402" s="171"/>
      <c r="AN1402" s="24"/>
      <c r="AO1402" s="24"/>
      <c r="AP1402" s="24"/>
      <c r="AQ1402" s="24"/>
      <c r="AR1402" s="24"/>
      <c r="AS1402" s="24"/>
      <c r="AT1402" s="24"/>
      <c r="AU1402" s="24"/>
    </row>
    <row r="1403" spans="27:64">
      <c r="AA1403" s="24"/>
      <c r="AB1403" s="24"/>
      <c r="AC1403" s="24"/>
      <c r="AD1403" s="24"/>
      <c r="AE1403" s="24"/>
      <c r="AG1403" s="171"/>
      <c r="AN1403" s="24"/>
      <c r="AO1403" s="24"/>
      <c r="AP1403" s="24"/>
      <c r="AQ1403" s="24"/>
      <c r="AR1403" s="24"/>
      <c r="AS1403" s="24"/>
      <c r="AT1403" s="24"/>
      <c r="AU1403" s="24"/>
    </row>
    <row r="1404" spans="27:64">
      <c r="AA1404" s="24"/>
      <c r="AB1404" s="24"/>
      <c r="AC1404" s="24"/>
      <c r="AD1404" s="24"/>
      <c r="AE1404" s="24"/>
      <c r="AG1404" s="171"/>
      <c r="AN1404" s="24"/>
      <c r="AO1404" s="24"/>
      <c r="AP1404" s="24"/>
      <c r="AQ1404" s="24"/>
      <c r="AR1404" s="24"/>
      <c r="AS1404" s="24"/>
      <c r="AT1404" s="24"/>
      <c r="AU1404" s="24"/>
    </row>
    <row r="1405" spans="27:64">
      <c r="AA1405" s="24"/>
      <c r="AB1405" s="24"/>
      <c r="AC1405" s="24"/>
      <c r="AD1405" s="24"/>
      <c r="AE1405" s="24"/>
      <c r="AG1405" s="171"/>
      <c r="AN1405" s="24"/>
      <c r="AO1405" s="24"/>
      <c r="AP1405" s="24"/>
      <c r="AQ1405" s="24"/>
      <c r="AR1405" s="24"/>
      <c r="AS1405" s="24"/>
      <c r="AT1405" s="24"/>
      <c r="AU1405" s="24"/>
    </row>
    <row r="1406" spans="27:64">
      <c r="AA1406" s="24"/>
      <c r="AB1406" s="24"/>
      <c r="AC1406" s="24"/>
      <c r="AD1406" s="24"/>
      <c r="AE1406" s="24"/>
      <c r="AG1406" s="171"/>
      <c r="AN1406" s="24"/>
      <c r="AO1406" s="24"/>
      <c r="AP1406" s="24"/>
      <c r="AQ1406" s="24"/>
      <c r="AR1406" s="24"/>
      <c r="AS1406" s="24"/>
      <c r="AT1406" s="24"/>
      <c r="AU1406" s="24"/>
    </row>
    <row r="1407" spans="27:64">
      <c r="AA1407" s="24"/>
      <c r="AB1407" s="24"/>
      <c r="AC1407" s="24"/>
      <c r="AD1407" s="24"/>
      <c r="AE1407" s="24"/>
      <c r="AG1407" s="171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</row>
    <row r="1408" spans="27:64">
      <c r="AA1408" s="24"/>
      <c r="AB1408" s="24"/>
      <c r="AC1408" s="24"/>
      <c r="AD1408" s="24"/>
      <c r="AE1408" s="24"/>
      <c r="AG1408" s="171"/>
      <c r="AN1408" s="24"/>
      <c r="AO1408" s="24"/>
      <c r="AP1408" s="24"/>
      <c r="AQ1408" s="24"/>
      <c r="AR1408" s="24"/>
      <c r="AS1408" s="24"/>
      <c r="AT1408" s="24"/>
      <c r="AU1408" s="24"/>
    </row>
    <row r="1409" spans="27:64">
      <c r="AA1409" s="24"/>
      <c r="AB1409" s="24"/>
      <c r="AC1409" s="24"/>
      <c r="AD1409" s="24"/>
      <c r="AE1409" s="24"/>
      <c r="AG1409" s="171"/>
      <c r="AN1409" s="24"/>
      <c r="AO1409" s="24"/>
      <c r="AP1409" s="24"/>
      <c r="AQ1409" s="24"/>
      <c r="AR1409" s="24"/>
      <c r="AS1409" s="24"/>
      <c r="AT1409" s="24"/>
      <c r="AU1409" s="24"/>
    </row>
    <row r="1410" spans="27:64">
      <c r="AA1410" s="24"/>
      <c r="AB1410" s="24"/>
      <c r="AC1410" s="24"/>
      <c r="AD1410" s="24"/>
      <c r="AE1410" s="24"/>
      <c r="AG1410" s="171"/>
      <c r="AN1410" s="24"/>
      <c r="AO1410" s="24"/>
      <c r="AP1410" s="24"/>
      <c r="AQ1410" s="24"/>
      <c r="AR1410" s="24"/>
      <c r="AS1410" s="24"/>
      <c r="AT1410" s="24"/>
      <c r="AU1410" s="24"/>
    </row>
    <row r="1411" spans="27:64">
      <c r="AA1411" s="24"/>
      <c r="AB1411" s="24"/>
      <c r="AC1411" s="24"/>
      <c r="AD1411" s="24"/>
      <c r="AE1411" s="24"/>
      <c r="AG1411" s="171"/>
      <c r="AN1411" s="24"/>
      <c r="AO1411" s="24"/>
      <c r="AP1411" s="24"/>
      <c r="AQ1411" s="24"/>
      <c r="AR1411" s="24"/>
      <c r="AS1411" s="24"/>
      <c r="AT1411" s="24"/>
      <c r="AU1411" s="24"/>
    </row>
    <row r="1412" spans="27:64">
      <c r="AA1412" s="24"/>
      <c r="AB1412" s="24"/>
      <c r="AC1412" s="24"/>
      <c r="AD1412" s="24"/>
      <c r="AE1412" s="24"/>
      <c r="AG1412" s="171"/>
      <c r="AN1412" s="24"/>
      <c r="AO1412" s="24"/>
      <c r="AP1412" s="24"/>
      <c r="AQ1412" s="24"/>
      <c r="AR1412" s="24"/>
      <c r="AS1412" s="24"/>
      <c r="AT1412" s="24"/>
      <c r="AU1412" s="24"/>
    </row>
    <row r="1413" spans="27:64">
      <c r="AA1413" s="24"/>
      <c r="AB1413" s="24"/>
      <c r="AC1413" s="24"/>
      <c r="AD1413" s="24"/>
      <c r="AE1413" s="24"/>
      <c r="AG1413" s="171"/>
      <c r="AN1413" s="24"/>
      <c r="AO1413" s="24"/>
      <c r="AP1413" s="24"/>
      <c r="AQ1413" s="24"/>
      <c r="AR1413" s="24"/>
      <c r="AS1413" s="24"/>
      <c r="AT1413" s="24"/>
      <c r="AU1413" s="24"/>
    </row>
    <row r="1414" spans="27:64">
      <c r="AA1414" s="24"/>
      <c r="AB1414" s="24"/>
      <c r="AC1414" s="24"/>
      <c r="AD1414" s="24"/>
      <c r="AE1414" s="24"/>
      <c r="AG1414" s="171"/>
      <c r="AN1414" s="24"/>
      <c r="AO1414" s="24"/>
      <c r="AP1414" s="24"/>
      <c r="AQ1414" s="24"/>
      <c r="AR1414" s="24"/>
      <c r="AS1414" s="24"/>
      <c r="AT1414" s="24"/>
      <c r="AU1414" s="24"/>
    </row>
    <row r="1415" spans="27:64">
      <c r="AA1415" s="24"/>
      <c r="AB1415" s="24"/>
      <c r="AC1415" s="24"/>
      <c r="AD1415" s="24"/>
      <c r="AE1415" s="24"/>
      <c r="AG1415" s="171"/>
      <c r="AN1415" s="24"/>
      <c r="AO1415" s="24"/>
      <c r="AP1415" s="24"/>
      <c r="AQ1415" s="24"/>
      <c r="AR1415" s="24"/>
      <c r="AS1415" s="24"/>
      <c r="AT1415" s="24"/>
      <c r="AU1415" s="24"/>
    </row>
    <row r="1416" spans="27:64">
      <c r="AA1416" s="24"/>
      <c r="AB1416" s="24"/>
      <c r="AC1416" s="24"/>
      <c r="AD1416" s="24"/>
      <c r="AE1416" s="24"/>
      <c r="AG1416" s="171"/>
      <c r="AN1416" s="24"/>
      <c r="AO1416" s="24"/>
      <c r="AP1416" s="24"/>
      <c r="AQ1416" s="24"/>
      <c r="AR1416" s="24"/>
      <c r="AS1416" s="24"/>
      <c r="AT1416" s="24"/>
      <c r="AU1416" s="24"/>
    </row>
    <row r="1417" spans="27:64">
      <c r="AA1417" s="24"/>
      <c r="AB1417" s="24"/>
      <c r="AC1417" s="24"/>
      <c r="AD1417" s="24"/>
      <c r="AE1417" s="24"/>
      <c r="AG1417" s="171"/>
      <c r="AN1417" s="24"/>
      <c r="AO1417" s="24"/>
      <c r="AP1417" s="24"/>
      <c r="AQ1417" s="24"/>
      <c r="AR1417" s="24"/>
      <c r="AS1417" s="24"/>
      <c r="AT1417" s="24"/>
      <c r="AU1417" s="24"/>
    </row>
    <row r="1418" spans="27:64">
      <c r="AA1418" s="24"/>
      <c r="AB1418" s="24"/>
      <c r="AC1418" s="24"/>
      <c r="AD1418" s="24"/>
      <c r="AE1418" s="24"/>
      <c r="AG1418" s="171"/>
      <c r="AN1418" s="24"/>
      <c r="AO1418" s="24"/>
      <c r="AP1418" s="24"/>
      <c r="AQ1418" s="24"/>
      <c r="AR1418" s="24"/>
      <c r="AS1418" s="24"/>
      <c r="AT1418" s="24"/>
      <c r="AU1418" s="24"/>
    </row>
    <row r="1419" spans="27:64">
      <c r="AA1419" s="24"/>
      <c r="AB1419" s="24"/>
      <c r="AC1419" s="24"/>
      <c r="AD1419" s="24"/>
      <c r="AE1419" s="24"/>
      <c r="AG1419" s="171"/>
      <c r="AN1419" s="24"/>
      <c r="AO1419" s="24"/>
      <c r="AP1419" s="24"/>
      <c r="AQ1419" s="24"/>
      <c r="AR1419" s="24"/>
      <c r="AS1419" s="24"/>
      <c r="AT1419" s="24"/>
      <c r="AU1419" s="24"/>
    </row>
    <row r="1420" spans="27:64">
      <c r="AA1420" s="24"/>
      <c r="AB1420" s="24"/>
      <c r="AC1420" s="24"/>
      <c r="AD1420" s="24"/>
      <c r="AE1420" s="24"/>
      <c r="AG1420" s="171"/>
      <c r="AN1420" s="24"/>
      <c r="AO1420" s="24"/>
      <c r="AP1420" s="24"/>
      <c r="AQ1420" s="24"/>
      <c r="AR1420" s="24"/>
      <c r="AS1420" s="24"/>
      <c r="AT1420" s="24"/>
      <c r="AU1420" s="24"/>
    </row>
    <row r="1421" spans="27:64">
      <c r="AA1421" s="24"/>
      <c r="AB1421" s="24"/>
      <c r="AC1421" s="24"/>
      <c r="AD1421" s="24"/>
      <c r="AE1421" s="24"/>
      <c r="AG1421" s="171"/>
      <c r="AN1421" s="24"/>
      <c r="AO1421" s="24"/>
      <c r="AP1421" s="24"/>
      <c r="AQ1421" s="24"/>
      <c r="AR1421" s="24"/>
      <c r="AS1421" s="24"/>
      <c r="AT1421" s="24"/>
      <c r="AU1421" s="24"/>
    </row>
    <row r="1422" spans="27:64">
      <c r="AA1422" s="24"/>
      <c r="AB1422" s="24"/>
      <c r="AC1422" s="24"/>
      <c r="AD1422" s="24"/>
      <c r="AE1422" s="24"/>
      <c r="AG1422" s="171"/>
      <c r="AN1422" s="24"/>
      <c r="AO1422" s="24"/>
      <c r="AP1422" s="24"/>
      <c r="AQ1422" s="24"/>
      <c r="AR1422" s="24"/>
      <c r="AS1422" s="24"/>
      <c r="AT1422" s="24"/>
      <c r="AU1422" s="24"/>
    </row>
    <row r="1423" spans="27:64">
      <c r="AA1423" s="24"/>
      <c r="AB1423" s="24"/>
      <c r="AC1423" s="24"/>
      <c r="AD1423" s="24"/>
      <c r="AE1423" s="24"/>
      <c r="AG1423" s="171"/>
      <c r="AN1423" s="24"/>
      <c r="AO1423" s="24"/>
      <c r="AP1423" s="24"/>
      <c r="AQ1423" s="24"/>
      <c r="AR1423" s="24"/>
      <c r="AS1423" s="24"/>
      <c r="AT1423" s="24"/>
      <c r="AU1423" s="24"/>
    </row>
    <row r="1424" spans="27:64">
      <c r="AA1424" s="24"/>
      <c r="AB1424" s="24"/>
      <c r="AC1424" s="24"/>
      <c r="AD1424" s="24"/>
      <c r="AE1424" s="24"/>
      <c r="AG1424" s="171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</row>
    <row r="1425" spans="27:64">
      <c r="AA1425" s="24"/>
      <c r="AB1425" s="24"/>
      <c r="AC1425" s="24"/>
      <c r="AD1425" s="24"/>
      <c r="AE1425" s="24"/>
      <c r="AG1425" s="171"/>
      <c r="AN1425" s="24"/>
      <c r="AO1425" s="24"/>
      <c r="AP1425" s="24"/>
      <c r="AQ1425" s="24"/>
      <c r="AR1425" s="24"/>
      <c r="AS1425" s="24"/>
      <c r="AT1425" s="24"/>
      <c r="AU1425" s="24"/>
    </row>
    <row r="1426" spans="27:64">
      <c r="AA1426" s="24"/>
      <c r="AB1426" s="24"/>
      <c r="AC1426" s="24"/>
      <c r="AD1426" s="24"/>
      <c r="AE1426" s="24"/>
      <c r="AG1426" s="171"/>
      <c r="AN1426" s="24"/>
      <c r="AO1426" s="24"/>
      <c r="AP1426" s="24"/>
      <c r="AQ1426" s="24"/>
      <c r="AR1426" s="24"/>
      <c r="AS1426" s="24"/>
      <c r="AT1426" s="24"/>
      <c r="AU1426" s="24"/>
      <c r="AV1426" s="24"/>
    </row>
    <row r="1427" spans="27:64">
      <c r="AA1427" s="24"/>
      <c r="AB1427" s="24"/>
      <c r="AC1427" s="24"/>
      <c r="AD1427" s="24"/>
      <c r="AE1427" s="24"/>
      <c r="AG1427" s="171"/>
      <c r="AN1427" s="24"/>
      <c r="AO1427" s="24"/>
      <c r="AP1427" s="24"/>
      <c r="AQ1427" s="24"/>
      <c r="AR1427" s="24"/>
      <c r="AS1427" s="24"/>
      <c r="AT1427" s="24"/>
      <c r="AU1427" s="24"/>
      <c r="AV1427" s="24"/>
    </row>
    <row r="1428" spans="27:64">
      <c r="AA1428" s="24"/>
      <c r="AB1428" s="24"/>
      <c r="AC1428" s="24"/>
      <c r="AD1428" s="24"/>
      <c r="AE1428" s="24"/>
      <c r="AG1428" s="171"/>
      <c r="AN1428" s="24"/>
      <c r="AO1428" s="24"/>
      <c r="AP1428" s="24"/>
      <c r="AQ1428" s="24"/>
      <c r="AR1428" s="24"/>
      <c r="AS1428" s="24"/>
      <c r="AT1428" s="24"/>
      <c r="AU1428" s="24"/>
      <c r="AV1428" s="24"/>
    </row>
    <row r="1429" spans="27:64">
      <c r="AA1429" s="24"/>
      <c r="AB1429" s="24"/>
      <c r="AC1429" s="24"/>
      <c r="AD1429" s="24"/>
      <c r="AE1429" s="24"/>
      <c r="AG1429" s="171"/>
      <c r="AN1429" s="24"/>
      <c r="AO1429" s="24"/>
      <c r="AP1429" s="24"/>
      <c r="AQ1429" s="24"/>
      <c r="AR1429" s="24"/>
      <c r="AS1429" s="24"/>
      <c r="AT1429" s="24"/>
      <c r="AU1429" s="24"/>
      <c r="AV1429" s="24"/>
      <c r="AX1429" s="24"/>
    </row>
    <row r="1430" spans="27:64">
      <c r="AA1430" s="24"/>
      <c r="AB1430" s="24"/>
      <c r="AC1430" s="24"/>
      <c r="AD1430" s="24"/>
      <c r="AE1430" s="24"/>
      <c r="AG1430" s="171"/>
      <c r="AN1430" s="24"/>
      <c r="AO1430" s="24"/>
      <c r="AP1430" s="24"/>
      <c r="AQ1430" s="24"/>
      <c r="AR1430" s="24"/>
      <c r="AS1430" s="24"/>
      <c r="AT1430" s="24"/>
      <c r="AU1430" s="24"/>
      <c r="AV1430" s="24"/>
      <c r="AX1430" s="24"/>
    </row>
    <row r="1431" spans="27:64">
      <c r="AA1431" s="24"/>
      <c r="AB1431" s="24"/>
      <c r="AC1431" s="24"/>
      <c r="AD1431" s="24"/>
      <c r="AE1431" s="24"/>
      <c r="AG1431" s="171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</row>
    <row r="1432" spans="27:64">
      <c r="AA1432" s="24"/>
      <c r="AB1432" s="24"/>
      <c r="AC1432" s="24"/>
      <c r="AD1432" s="24"/>
      <c r="AE1432" s="24"/>
      <c r="AG1432" s="171"/>
      <c r="AN1432" s="24"/>
      <c r="AO1432" s="24"/>
      <c r="AP1432" s="24"/>
      <c r="AQ1432" s="24"/>
      <c r="AR1432" s="24"/>
      <c r="AS1432" s="24"/>
      <c r="AT1432" s="24"/>
      <c r="AU1432" s="24"/>
    </row>
    <row r="1433" spans="27:64">
      <c r="AA1433" s="24"/>
      <c r="AB1433" s="24"/>
      <c r="AC1433" s="24"/>
      <c r="AD1433" s="24"/>
      <c r="AE1433" s="24"/>
      <c r="AG1433" s="171"/>
      <c r="AN1433" s="24"/>
      <c r="AO1433" s="24"/>
      <c r="AP1433" s="24"/>
      <c r="AQ1433" s="24"/>
      <c r="AR1433" s="24"/>
      <c r="AS1433" s="24"/>
      <c r="AT1433" s="24"/>
      <c r="AU1433" s="24"/>
    </row>
    <row r="1434" spans="27:64">
      <c r="AA1434" s="24"/>
      <c r="AB1434" s="24"/>
      <c r="AC1434" s="24"/>
      <c r="AD1434" s="24"/>
      <c r="AE1434" s="24"/>
      <c r="AG1434" s="171"/>
      <c r="AN1434" s="24"/>
      <c r="AO1434" s="24"/>
      <c r="AP1434" s="24"/>
      <c r="AQ1434" s="24"/>
      <c r="AR1434" s="24"/>
      <c r="AS1434" s="24"/>
      <c r="AT1434" s="24"/>
      <c r="AU1434" s="24"/>
    </row>
    <row r="1435" spans="27:64">
      <c r="AA1435" s="24"/>
      <c r="AB1435" s="24"/>
      <c r="AC1435" s="24"/>
      <c r="AD1435" s="24"/>
      <c r="AE1435" s="24"/>
      <c r="AG1435" s="171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</row>
    <row r="1436" spans="27:64">
      <c r="AA1436" s="24"/>
      <c r="AB1436" s="24"/>
      <c r="AC1436" s="24"/>
      <c r="AD1436" s="24"/>
      <c r="AE1436" s="24"/>
      <c r="AG1436" s="171"/>
      <c r="AN1436" s="24"/>
      <c r="AO1436" s="24"/>
      <c r="AP1436" s="24"/>
      <c r="AQ1436" s="24"/>
      <c r="AR1436" s="24"/>
      <c r="AS1436" s="24"/>
      <c r="AT1436" s="24"/>
      <c r="AU1436" s="24"/>
      <c r="AV1436" s="24"/>
      <c r="AX1436" s="24"/>
    </row>
    <row r="1437" spans="27:64">
      <c r="AA1437" s="24"/>
      <c r="AB1437" s="24"/>
      <c r="AC1437" s="24"/>
      <c r="AD1437" s="24"/>
      <c r="AE1437" s="24"/>
      <c r="AG1437" s="171"/>
      <c r="AN1437" s="24"/>
      <c r="AO1437" s="24"/>
      <c r="AP1437" s="24"/>
      <c r="AQ1437" s="24"/>
      <c r="AR1437" s="24"/>
      <c r="AS1437" s="24"/>
      <c r="AT1437" s="24"/>
      <c r="AU1437" s="24"/>
      <c r="AV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</row>
    <row r="1438" spans="27:64">
      <c r="AA1438" s="24"/>
      <c r="AB1438" s="24"/>
      <c r="AC1438" s="24"/>
      <c r="AD1438" s="24"/>
      <c r="AE1438" s="24"/>
      <c r="AG1438" s="171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</row>
    <row r="1439" spans="27:64">
      <c r="AA1439" s="24"/>
      <c r="AB1439" s="24"/>
      <c r="AC1439" s="24"/>
      <c r="AD1439" s="24"/>
      <c r="AE1439" s="24"/>
      <c r="AG1439" s="171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</row>
    <row r="1440" spans="27:64">
      <c r="AA1440" s="24"/>
      <c r="AB1440" s="24"/>
      <c r="AC1440" s="24"/>
      <c r="AD1440" s="24"/>
      <c r="AE1440" s="24"/>
      <c r="AG1440" s="171"/>
      <c r="AN1440" s="24"/>
      <c r="AO1440" s="24"/>
      <c r="AP1440" s="24"/>
      <c r="AQ1440" s="24"/>
      <c r="AR1440" s="24"/>
      <c r="AS1440" s="24"/>
      <c r="AT1440" s="24"/>
      <c r="AU1440" s="24"/>
      <c r="AV1440" s="24"/>
    </row>
    <row r="1441" spans="27:64">
      <c r="AA1441" s="24"/>
      <c r="AB1441" s="24"/>
      <c r="AC1441" s="24"/>
      <c r="AD1441" s="24"/>
      <c r="AE1441" s="24"/>
      <c r="AG1441" s="171"/>
      <c r="AN1441" s="24"/>
      <c r="AO1441" s="24"/>
      <c r="AP1441" s="24"/>
      <c r="AQ1441" s="24"/>
      <c r="AR1441" s="24"/>
      <c r="AS1441" s="24"/>
      <c r="AT1441" s="24"/>
      <c r="AU1441" s="24"/>
    </row>
    <row r="1442" spans="27:64">
      <c r="AA1442" s="24"/>
      <c r="AB1442" s="24"/>
      <c r="AC1442" s="24"/>
      <c r="AD1442" s="24"/>
      <c r="AE1442" s="24"/>
      <c r="AG1442" s="171"/>
      <c r="AN1442" s="24"/>
      <c r="AO1442" s="24"/>
      <c r="AP1442" s="24"/>
      <c r="AQ1442" s="24"/>
      <c r="AR1442" s="24"/>
      <c r="AS1442" s="24"/>
      <c r="AT1442" s="24"/>
      <c r="AU1442" s="24"/>
      <c r="AV1442" s="24"/>
      <c r="AX1442" s="24"/>
    </row>
    <row r="1443" spans="27:64">
      <c r="AA1443" s="24"/>
      <c r="AB1443" s="24"/>
      <c r="AC1443" s="24"/>
      <c r="AD1443" s="24"/>
      <c r="AE1443" s="24"/>
      <c r="AG1443" s="171"/>
      <c r="AN1443" s="24"/>
      <c r="AO1443" s="24"/>
      <c r="AP1443" s="24"/>
      <c r="AQ1443" s="24"/>
      <c r="AR1443" s="24"/>
      <c r="AS1443" s="24"/>
      <c r="AT1443" s="24"/>
      <c r="AU1443" s="24"/>
      <c r="AV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</row>
    <row r="1444" spans="27:64">
      <c r="AA1444" s="24"/>
      <c r="AB1444" s="24"/>
      <c r="AC1444" s="24"/>
      <c r="AD1444" s="24"/>
      <c r="AE1444" s="24"/>
      <c r="AG1444" s="171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</row>
    <row r="1445" spans="27:64">
      <c r="AA1445" s="24"/>
      <c r="AB1445" s="24"/>
      <c r="AC1445" s="24"/>
      <c r="AD1445" s="24"/>
      <c r="AE1445" s="24"/>
      <c r="AG1445" s="171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</row>
    <row r="1446" spans="27:64">
      <c r="AA1446" s="24"/>
      <c r="AB1446" s="24"/>
      <c r="AC1446" s="24"/>
      <c r="AD1446" s="24"/>
      <c r="AE1446" s="24"/>
      <c r="AG1446" s="171"/>
      <c r="AN1446" s="24"/>
      <c r="AO1446" s="24"/>
      <c r="AP1446" s="24"/>
      <c r="AQ1446" s="24"/>
      <c r="AR1446" s="24"/>
      <c r="AS1446" s="24"/>
      <c r="AT1446" s="24"/>
      <c r="AU1446" s="24"/>
    </row>
    <row r="1447" spans="27:64">
      <c r="AA1447" s="24"/>
      <c r="AB1447" s="24"/>
      <c r="AC1447" s="24"/>
      <c r="AD1447" s="24"/>
      <c r="AE1447" s="24"/>
      <c r="AG1447" s="171"/>
      <c r="AN1447" s="24"/>
      <c r="AO1447" s="24"/>
      <c r="AP1447" s="24"/>
      <c r="AQ1447" s="24"/>
      <c r="AR1447" s="24"/>
      <c r="AS1447" s="24"/>
      <c r="AT1447" s="24"/>
      <c r="AU1447" s="24"/>
    </row>
    <row r="1448" spans="27:64">
      <c r="AA1448" s="24"/>
      <c r="AB1448" s="24"/>
      <c r="AC1448" s="24"/>
      <c r="AD1448" s="24"/>
      <c r="AE1448" s="24"/>
      <c r="AG1448" s="171"/>
      <c r="AN1448" s="24"/>
      <c r="AO1448" s="24"/>
      <c r="AP1448" s="24"/>
      <c r="AQ1448" s="24"/>
      <c r="AR1448" s="24"/>
      <c r="AS1448" s="24"/>
      <c r="AT1448" s="24"/>
      <c r="AU1448" s="24"/>
      <c r="AV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</row>
    <row r="1449" spans="27:64">
      <c r="AA1449" s="24"/>
      <c r="AB1449" s="24"/>
      <c r="AC1449" s="24"/>
      <c r="AD1449" s="24"/>
      <c r="AE1449" s="24"/>
      <c r="AG1449" s="171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</row>
    <row r="1450" spans="27:64">
      <c r="AA1450" s="24"/>
      <c r="AB1450" s="24"/>
      <c r="AC1450" s="24"/>
      <c r="AD1450" s="24"/>
      <c r="AE1450" s="24"/>
      <c r="AG1450" s="171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</row>
    <row r="1451" spans="27:64">
      <c r="AA1451" s="24"/>
      <c r="AB1451" s="24"/>
      <c r="AC1451" s="24"/>
      <c r="AD1451" s="24"/>
      <c r="AE1451" s="24"/>
      <c r="AG1451" s="171"/>
      <c r="AN1451" s="24"/>
      <c r="AO1451" s="24"/>
      <c r="AP1451" s="24"/>
      <c r="AQ1451" s="24"/>
      <c r="AR1451" s="24"/>
      <c r="AS1451" s="24"/>
      <c r="AT1451" s="24"/>
      <c r="AU1451" s="24"/>
    </row>
    <row r="1452" spans="27:64">
      <c r="AA1452" s="24"/>
      <c r="AB1452" s="24"/>
      <c r="AC1452" s="24"/>
      <c r="AD1452" s="24"/>
      <c r="AE1452" s="24"/>
      <c r="AG1452" s="171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</row>
    <row r="1453" spans="27:64">
      <c r="AA1453" s="24"/>
      <c r="AB1453" s="24"/>
      <c r="AC1453" s="24"/>
      <c r="AD1453" s="24"/>
      <c r="AE1453" s="24"/>
      <c r="AG1453" s="171"/>
      <c r="AN1453" s="24"/>
      <c r="AO1453" s="24"/>
      <c r="AP1453" s="24"/>
      <c r="AQ1453" s="24"/>
      <c r="AR1453" s="24"/>
      <c r="AS1453" s="24"/>
      <c r="AT1453" s="24"/>
      <c r="AU1453" s="24"/>
      <c r="AV1453" s="24"/>
    </row>
    <row r="1454" spans="27:64">
      <c r="AA1454" s="24"/>
      <c r="AB1454" s="24"/>
      <c r="AC1454" s="24"/>
      <c r="AD1454" s="24"/>
      <c r="AE1454" s="24"/>
      <c r="AG1454" s="171"/>
      <c r="AN1454" s="24"/>
      <c r="AO1454" s="24"/>
      <c r="AP1454" s="24"/>
      <c r="AQ1454" s="24"/>
      <c r="AR1454" s="24"/>
      <c r="AS1454" s="24"/>
      <c r="AT1454" s="24"/>
      <c r="AU1454" s="24"/>
      <c r="AV1454" s="24"/>
    </row>
    <row r="1455" spans="27:64">
      <c r="AA1455" s="24"/>
      <c r="AB1455" s="24"/>
      <c r="AC1455" s="24"/>
      <c r="AD1455" s="24"/>
      <c r="AE1455" s="24"/>
      <c r="AG1455" s="171"/>
      <c r="AN1455" s="24"/>
      <c r="AO1455" s="24"/>
      <c r="AP1455" s="24"/>
      <c r="AQ1455" s="24"/>
      <c r="AR1455" s="24"/>
      <c r="AS1455" s="24"/>
      <c r="AT1455" s="24"/>
      <c r="AU1455" s="24"/>
      <c r="AV1455" s="24"/>
    </row>
    <row r="1456" spans="27:64">
      <c r="AA1456" s="24"/>
      <c r="AB1456" s="24"/>
      <c r="AC1456" s="24"/>
      <c r="AD1456" s="24"/>
      <c r="AE1456" s="24"/>
      <c r="AG1456" s="171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</row>
    <row r="1457" spans="27:64">
      <c r="AA1457" s="24"/>
      <c r="AB1457" s="24"/>
      <c r="AC1457" s="24"/>
      <c r="AD1457" s="24"/>
      <c r="AE1457" s="24"/>
      <c r="AG1457" s="171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</row>
    <row r="1458" spans="27:64">
      <c r="AA1458" s="24"/>
      <c r="AB1458" s="24"/>
      <c r="AC1458" s="24"/>
      <c r="AD1458" s="24"/>
      <c r="AE1458" s="24"/>
      <c r="AG1458" s="171"/>
      <c r="AN1458" s="24"/>
      <c r="AO1458" s="24"/>
      <c r="AP1458" s="24"/>
      <c r="AQ1458" s="24"/>
      <c r="AR1458" s="24"/>
      <c r="AS1458" s="24"/>
      <c r="AT1458" s="24"/>
      <c r="AU1458" s="24"/>
    </row>
    <row r="1459" spans="27:64">
      <c r="AA1459" s="24"/>
      <c r="AB1459" s="24"/>
      <c r="AC1459" s="24"/>
      <c r="AD1459" s="24"/>
      <c r="AE1459" s="24"/>
      <c r="AG1459" s="171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</row>
    <row r="1460" spans="27:64">
      <c r="AA1460" s="24"/>
      <c r="AB1460" s="24"/>
      <c r="AC1460" s="24"/>
      <c r="AD1460" s="24"/>
      <c r="AE1460" s="24"/>
      <c r="AG1460" s="171"/>
      <c r="AN1460" s="24"/>
      <c r="AO1460" s="24"/>
      <c r="AP1460" s="24"/>
      <c r="AQ1460" s="24"/>
      <c r="AR1460" s="24"/>
      <c r="AS1460" s="24"/>
      <c r="AT1460" s="24"/>
      <c r="AU1460" s="24"/>
      <c r="AV1460" s="24"/>
    </row>
    <row r="1461" spans="27:64">
      <c r="AA1461" s="24"/>
      <c r="AB1461" s="24"/>
      <c r="AC1461" s="24"/>
      <c r="AD1461" s="24"/>
      <c r="AE1461" s="24"/>
      <c r="AG1461" s="171"/>
      <c r="AN1461" s="24"/>
      <c r="AO1461" s="24"/>
      <c r="AP1461" s="24"/>
      <c r="AQ1461" s="24"/>
      <c r="AR1461" s="24"/>
      <c r="AS1461" s="24"/>
      <c r="AT1461" s="24"/>
      <c r="AU1461" s="24"/>
      <c r="AV1461" s="24"/>
    </row>
    <row r="1462" spans="27:64">
      <c r="AA1462" s="24"/>
      <c r="AB1462" s="24"/>
      <c r="AC1462" s="24"/>
      <c r="AD1462" s="24"/>
      <c r="AE1462" s="24"/>
      <c r="AG1462" s="171"/>
      <c r="AN1462" s="24"/>
      <c r="AO1462" s="24"/>
      <c r="AP1462" s="24"/>
      <c r="AQ1462" s="24"/>
      <c r="AR1462" s="24"/>
      <c r="AS1462" s="24"/>
      <c r="AT1462" s="24"/>
      <c r="AU1462" s="24"/>
    </row>
    <row r="1463" spans="27:64">
      <c r="AA1463" s="24"/>
      <c r="AB1463" s="24"/>
      <c r="AC1463" s="24"/>
      <c r="AD1463" s="24"/>
      <c r="AE1463" s="24"/>
      <c r="AG1463" s="171"/>
      <c r="AN1463" s="24"/>
      <c r="AO1463" s="24"/>
      <c r="AP1463" s="24"/>
      <c r="AQ1463" s="24"/>
      <c r="AR1463" s="24"/>
      <c r="AS1463" s="24"/>
      <c r="AT1463" s="24"/>
      <c r="AU1463" s="24"/>
      <c r="AV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</row>
    <row r="1464" spans="27:64">
      <c r="AA1464" s="24"/>
      <c r="AB1464" s="24"/>
      <c r="AC1464" s="24"/>
      <c r="AD1464" s="24"/>
      <c r="AE1464" s="24"/>
      <c r="AG1464" s="171"/>
      <c r="AN1464" s="24"/>
      <c r="AO1464" s="24"/>
      <c r="AP1464" s="24"/>
      <c r="AQ1464" s="24"/>
      <c r="AR1464" s="24"/>
      <c r="AS1464" s="24"/>
      <c r="AT1464" s="24"/>
      <c r="AU1464" s="24"/>
      <c r="AV1464" s="24"/>
      <c r="AX1464" s="24"/>
    </row>
    <row r="1465" spans="27:64">
      <c r="AA1465" s="24"/>
      <c r="AB1465" s="24"/>
      <c r="AC1465" s="24"/>
      <c r="AD1465" s="24"/>
      <c r="AE1465" s="24"/>
      <c r="AG1465" s="171"/>
      <c r="AN1465" s="24"/>
      <c r="AO1465" s="24"/>
      <c r="AP1465" s="24"/>
      <c r="AQ1465" s="24"/>
      <c r="AR1465" s="24"/>
      <c r="AS1465" s="24"/>
      <c r="AT1465" s="24"/>
      <c r="AU1465" s="24"/>
      <c r="AV1465" s="24"/>
      <c r="AX1465" s="24"/>
    </row>
    <row r="1466" spans="27:64">
      <c r="AA1466" s="24"/>
      <c r="AB1466" s="24"/>
      <c r="AC1466" s="24"/>
      <c r="AD1466" s="24"/>
      <c r="AE1466" s="24"/>
      <c r="AG1466" s="171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</row>
    <row r="1467" spans="27:64">
      <c r="AA1467" s="24"/>
      <c r="AB1467" s="24"/>
      <c r="AC1467" s="24"/>
      <c r="AD1467" s="24"/>
      <c r="AE1467" s="24"/>
      <c r="AG1467" s="171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</row>
    <row r="1468" spans="27:64">
      <c r="AA1468" s="24"/>
      <c r="AB1468" s="24"/>
      <c r="AC1468" s="24"/>
      <c r="AD1468" s="24"/>
      <c r="AE1468" s="24"/>
      <c r="AG1468" s="171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</row>
    <row r="1469" spans="27:64">
      <c r="AA1469" s="24"/>
      <c r="AB1469" s="24"/>
      <c r="AC1469" s="24"/>
      <c r="AD1469" s="24"/>
      <c r="AE1469" s="24"/>
      <c r="AG1469" s="171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</row>
    <row r="1470" spans="27:64">
      <c r="AA1470" s="24"/>
      <c r="AB1470" s="24"/>
      <c r="AC1470" s="24"/>
      <c r="AD1470" s="24"/>
      <c r="AE1470" s="24"/>
      <c r="AG1470" s="171"/>
      <c r="AN1470" s="24"/>
      <c r="AO1470" s="24"/>
      <c r="AP1470" s="24"/>
      <c r="AQ1470" s="24"/>
      <c r="AR1470" s="24"/>
      <c r="AS1470" s="24"/>
      <c r="AT1470" s="24"/>
      <c r="AU1470" s="24"/>
      <c r="AV1470" s="24"/>
    </row>
    <row r="1471" spans="27:64">
      <c r="AA1471" s="24"/>
      <c r="AB1471" s="24"/>
      <c r="AC1471" s="24"/>
      <c r="AD1471" s="24"/>
      <c r="AE1471" s="24"/>
      <c r="AG1471" s="171"/>
      <c r="AN1471" s="24"/>
      <c r="AO1471" s="24"/>
      <c r="AP1471" s="24"/>
      <c r="AQ1471" s="24"/>
      <c r="AR1471" s="24"/>
      <c r="AS1471" s="24"/>
      <c r="AT1471" s="24"/>
      <c r="AU1471" s="24"/>
    </row>
    <row r="1472" spans="27:64">
      <c r="AA1472" s="24"/>
      <c r="AB1472" s="24"/>
      <c r="AC1472" s="24"/>
      <c r="AD1472" s="24"/>
      <c r="AE1472" s="24"/>
      <c r="AG1472" s="171"/>
      <c r="AN1472" s="24"/>
      <c r="AO1472" s="24"/>
      <c r="AP1472" s="24"/>
      <c r="AQ1472" s="24"/>
      <c r="AR1472" s="24"/>
      <c r="AS1472" s="24"/>
      <c r="AT1472" s="24"/>
      <c r="AU1472" s="24"/>
    </row>
    <row r="1473" spans="27:64">
      <c r="AA1473" s="24"/>
      <c r="AB1473" s="24"/>
      <c r="AC1473" s="24"/>
      <c r="AD1473" s="24"/>
      <c r="AE1473" s="24"/>
      <c r="AG1473" s="171"/>
      <c r="AN1473" s="24"/>
      <c r="AO1473" s="24"/>
      <c r="AP1473" s="24"/>
      <c r="AQ1473" s="24"/>
      <c r="AR1473" s="24"/>
      <c r="AS1473" s="24"/>
      <c r="AT1473" s="24"/>
      <c r="AU1473" s="24"/>
      <c r="AV1473" s="24"/>
    </row>
    <row r="1474" spans="27:64">
      <c r="AA1474" s="24"/>
      <c r="AB1474" s="24"/>
      <c r="AC1474" s="24"/>
      <c r="AD1474" s="24"/>
      <c r="AE1474" s="24"/>
      <c r="AG1474" s="171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</row>
    <row r="1475" spans="27:64">
      <c r="AA1475" s="24"/>
      <c r="AB1475" s="24"/>
      <c r="AC1475" s="24"/>
      <c r="AD1475" s="24"/>
      <c r="AE1475" s="24"/>
      <c r="AG1475" s="171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</row>
    <row r="1476" spans="27:64">
      <c r="AA1476" s="24"/>
      <c r="AB1476" s="24"/>
      <c r="AC1476" s="24"/>
      <c r="AD1476" s="24"/>
      <c r="AE1476" s="24"/>
      <c r="AG1476" s="171"/>
      <c r="AN1476" s="24"/>
      <c r="AO1476" s="24"/>
      <c r="AP1476" s="24"/>
      <c r="AQ1476" s="24"/>
      <c r="AR1476" s="24"/>
      <c r="AS1476" s="24"/>
      <c r="AT1476" s="24"/>
      <c r="AU1476" s="24"/>
    </row>
    <row r="1477" spans="27:64">
      <c r="AA1477" s="24"/>
      <c r="AB1477" s="24"/>
      <c r="AC1477" s="24"/>
      <c r="AD1477" s="24"/>
      <c r="AE1477" s="24"/>
      <c r="AG1477" s="171"/>
      <c r="AN1477" s="24"/>
      <c r="AO1477" s="24"/>
      <c r="AP1477" s="24"/>
      <c r="AQ1477" s="24"/>
      <c r="AR1477" s="24"/>
      <c r="AS1477" s="24"/>
      <c r="AT1477" s="24"/>
      <c r="AU1477" s="24"/>
      <c r="AV1477" s="24"/>
      <c r="AX1477" s="24"/>
    </row>
    <row r="1478" spans="27:64">
      <c r="AA1478" s="24"/>
      <c r="AB1478" s="24"/>
      <c r="AC1478" s="24"/>
      <c r="AD1478" s="24"/>
      <c r="AE1478" s="24"/>
      <c r="AG1478" s="171"/>
      <c r="AN1478" s="24"/>
      <c r="AO1478" s="24"/>
      <c r="AP1478" s="24"/>
      <c r="AQ1478" s="24"/>
      <c r="AR1478" s="24"/>
      <c r="AS1478" s="24"/>
      <c r="AT1478" s="24"/>
      <c r="AU1478" s="24"/>
      <c r="AV1478" s="24"/>
    </row>
    <row r="1479" spans="27:64">
      <c r="AA1479" s="24"/>
      <c r="AB1479" s="24"/>
      <c r="AC1479" s="24"/>
      <c r="AD1479" s="24"/>
      <c r="AE1479" s="24"/>
      <c r="AG1479" s="171"/>
      <c r="AN1479" s="24"/>
      <c r="AO1479" s="24"/>
      <c r="AP1479" s="24"/>
      <c r="AQ1479" s="24"/>
      <c r="AR1479" s="24"/>
      <c r="AS1479" s="24"/>
      <c r="AT1479" s="24"/>
      <c r="AU1479" s="24"/>
    </row>
    <row r="1480" spans="27:64">
      <c r="AA1480" s="24"/>
      <c r="AB1480" s="24"/>
      <c r="AC1480" s="24"/>
      <c r="AD1480" s="24"/>
      <c r="AE1480" s="24"/>
      <c r="AG1480" s="171"/>
      <c r="AN1480" s="24"/>
      <c r="AO1480" s="24"/>
      <c r="AP1480" s="24"/>
      <c r="AQ1480" s="24"/>
      <c r="AR1480" s="24"/>
      <c r="AS1480" s="24"/>
      <c r="AT1480" s="24"/>
      <c r="AU1480" s="24"/>
    </row>
    <row r="1481" spans="27:64">
      <c r="AA1481" s="24"/>
      <c r="AB1481" s="24"/>
      <c r="AC1481" s="24"/>
      <c r="AD1481" s="24"/>
      <c r="AE1481" s="24"/>
      <c r="AG1481" s="171"/>
      <c r="AN1481" s="24"/>
      <c r="AO1481" s="24"/>
      <c r="AP1481" s="24"/>
      <c r="AQ1481" s="24"/>
      <c r="AR1481" s="24"/>
      <c r="AS1481" s="24"/>
      <c r="AT1481" s="24"/>
      <c r="AU1481" s="24"/>
    </row>
    <row r="1482" spans="27:64">
      <c r="AA1482" s="24"/>
      <c r="AB1482" s="24"/>
      <c r="AC1482" s="24"/>
      <c r="AD1482" s="24"/>
      <c r="AE1482" s="24"/>
      <c r="AG1482" s="171"/>
      <c r="AN1482" s="24"/>
      <c r="AO1482" s="24"/>
      <c r="AP1482" s="24"/>
      <c r="AQ1482" s="24"/>
      <c r="AR1482" s="24"/>
      <c r="AS1482" s="24"/>
      <c r="AT1482" s="24"/>
      <c r="AU1482" s="24"/>
    </row>
    <row r="1483" spans="27:64">
      <c r="AA1483" s="24"/>
      <c r="AB1483" s="24"/>
      <c r="AC1483" s="24"/>
      <c r="AD1483" s="24"/>
      <c r="AE1483" s="24"/>
      <c r="AG1483" s="171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</row>
    <row r="1484" spans="27:64">
      <c r="AA1484" s="24"/>
      <c r="AB1484" s="24"/>
      <c r="AC1484" s="24"/>
      <c r="AD1484" s="24"/>
      <c r="AE1484" s="24"/>
      <c r="AG1484" s="171"/>
      <c r="AN1484" s="24"/>
      <c r="AO1484" s="24"/>
      <c r="AP1484" s="24"/>
      <c r="AQ1484" s="24"/>
      <c r="AR1484" s="24"/>
      <c r="AS1484" s="24"/>
      <c r="AT1484" s="24"/>
      <c r="AU1484" s="24"/>
    </row>
    <row r="1485" spans="27:64">
      <c r="AA1485" s="24"/>
      <c r="AB1485" s="24"/>
      <c r="AC1485" s="24"/>
      <c r="AD1485" s="24"/>
      <c r="AE1485" s="24"/>
      <c r="AG1485" s="171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</row>
    <row r="1486" spans="27:64">
      <c r="AA1486" s="24"/>
      <c r="AB1486" s="24"/>
      <c r="AC1486" s="24"/>
      <c r="AD1486" s="24"/>
      <c r="AE1486" s="24"/>
      <c r="AG1486" s="171"/>
      <c r="AN1486" s="24"/>
      <c r="AO1486" s="24"/>
      <c r="AP1486" s="24"/>
      <c r="AQ1486" s="24"/>
      <c r="AR1486" s="24"/>
      <c r="AS1486" s="24"/>
      <c r="AT1486" s="24"/>
      <c r="AU1486" s="24"/>
      <c r="AV1486" s="24"/>
      <c r="AX1486" s="24"/>
    </row>
    <row r="1487" spans="27:64">
      <c r="AA1487" s="24"/>
      <c r="AB1487" s="24"/>
      <c r="AC1487" s="24"/>
      <c r="AD1487" s="24"/>
      <c r="AE1487" s="24"/>
      <c r="AG1487" s="171"/>
      <c r="AN1487" s="24"/>
      <c r="AO1487" s="24"/>
      <c r="AP1487" s="24"/>
      <c r="AQ1487" s="24"/>
      <c r="AR1487" s="24"/>
      <c r="AS1487" s="24"/>
      <c r="AT1487" s="24"/>
      <c r="AU1487" s="24"/>
      <c r="AV1487" s="24"/>
    </row>
    <row r="1488" spans="27:64">
      <c r="AA1488" s="24"/>
      <c r="AB1488" s="24"/>
      <c r="AC1488" s="24"/>
      <c r="AD1488" s="24"/>
      <c r="AE1488" s="24"/>
      <c r="AG1488" s="171"/>
      <c r="AN1488" s="24"/>
      <c r="AO1488" s="24"/>
      <c r="AP1488" s="24"/>
      <c r="AQ1488" s="24"/>
      <c r="AR1488" s="24"/>
      <c r="AS1488" s="24"/>
      <c r="AT1488" s="24"/>
      <c r="AU1488" s="24"/>
      <c r="AV1488" s="24"/>
    </row>
    <row r="1489" spans="27:64">
      <c r="AA1489" s="24"/>
      <c r="AB1489" s="24"/>
      <c r="AC1489" s="24"/>
      <c r="AD1489" s="24"/>
      <c r="AE1489" s="24"/>
      <c r="AG1489" s="171"/>
      <c r="AN1489" s="24"/>
      <c r="AO1489" s="24"/>
      <c r="AP1489" s="24"/>
      <c r="AQ1489" s="24"/>
      <c r="AR1489" s="24"/>
      <c r="AS1489" s="24"/>
      <c r="AT1489" s="24"/>
      <c r="AU1489" s="24"/>
      <c r="AV1489" s="24"/>
      <c r="AX1489" s="24"/>
    </row>
    <row r="1490" spans="27:64">
      <c r="AA1490" s="24"/>
      <c r="AB1490" s="24"/>
      <c r="AC1490" s="24"/>
      <c r="AD1490" s="24"/>
      <c r="AE1490" s="24"/>
      <c r="AG1490" s="171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</row>
    <row r="1491" spans="27:64">
      <c r="AA1491" s="24"/>
      <c r="AB1491" s="24"/>
      <c r="AC1491" s="24"/>
      <c r="AD1491" s="24"/>
      <c r="AE1491" s="24"/>
      <c r="AG1491" s="171"/>
      <c r="AN1491" s="24"/>
      <c r="AO1491" s="24"/>
      <c r="AP1491" s="24"/>
      <c r="AQ1491" s="24"/>
      <c r="AR1491" s="24"/>
      <c r="AS1491" s="24"/>
      <c r="AT1491" s="24"/>
      <c r="AU1491" s="24"/>
      <c r="AV1491" s="24"/>
    </row>
    <row r="1492" spans="27:64">
      <c r="AA1492" s="24"/>
      <c r="AB1492" s="24"/>
      <c r="AC1492" s="24"/>
      <c r="AD1492" s="24"/>
      <c r="AE1492" s="24"/>
      <c r="AG1492" s="171"/>
      <c r="AN1492" s="24"/>
      <c r="AO1492" s="24"/>
      <c r="AP1492" s="24"/>
      <c r="AQ1492" s="24"/>
      <c r="AR1492" s="24"/>
      <c r="AS1492" s="24"/>
      <c r="AT1492" s="24"/>
      <c r="AU1492" s="24"/>
      <c r="AV1492" s="24"/>
      <c r="AX1492" s="24"/>
    </row>
    <row r="1493" spans="27:64">
      <c r="AA1493" s="24"/>
      <c r="AB1493" s="24"/>
      <c r="AC1493" s="24"/>
      <c r="AD1493" s="24"/>
      <c r="AE1493" s="24"/>
      <c r="AG1493" s="171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</row>
    <row r="1494" spans="27:64">
      <c r="AA1494" s="24"/>
      <c r="AB1494" s="24"/>
      <c r="AC1494" s="24"/>
      <c r="AD1494" s="24"/>
      <c r="AE1494" s="24"/>
      <c r="AG1494" s="171"/>
      <c r="AN1494" s="24"/>
      <c r="AO1494" s="24"/>
      <c r="AP1494" s="24"/>
      <c r="AQ1494" s="24"/>
      <c r="AR1494" s="24"/>
      <c r="AS1494" s="24"/>
      <c r="AT1494" s="24"/>
      <c r="AU1494" s="24"/>
      <c r="AV1494" s="24"/>
    </row>
    <row r="1495" spans="27:64">
      <c r="AA1495" s="24"/>
      <c r="AB1495" s="24"/>
      <c r="AC1495" s="24"/>
      <c r="AD1495" s="24"/>
      <c r="AE1495" s="24"/>
      <c r="AG1495" s="171"/>
      <c r="AN1495" s="24"/>
      <c r="AO1495" s="24"/>
      <c r="AP1495" s="24"/>
      <c r="AQ1495" s="24"/>
      <c r="AR1495" s="24"/>
      <c r="AS1495" s="24"/>
      <c r="AT1495" s="24"/>
      <c r="AU1495" s="24"/>
      <c r="AV1495" s="24"/>
    </row>
    <row r="1496" spans="27:64">
      <c r="AA1496" s="24"/>
      <c r="AB1496" s="24"/>
      <c r="AC1496" s="24"/>
      <c r="AD1496" s="24"/>
      <c r="AE1496" s="24"/>
      <c r="AG1496" s="171"/>
      <c r="AN1496" s="24"/>
      <c r="AO1496" s="24"/>
      <c r="AP1496" s="24"/>
      <c r="AQ1496" s="24"/>
      <c r="AR1496" s="24"/>
      <c r="AS1496" s="24"/>
      <c r="AT1496" s="24"/>
      <c r="AU1496" s="24"/>
      <c r="AV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</row>
    <row r="1497" spans="27:64">
      <c r="AA1497" s="24"/>
      <c r="AB1497" s="24"/>
      <c r="AC1497" s="24"/>
      <c r="AD1497" s="24"/>
      <c r="AE1497" s="24"/>
      <c r="AG1497" s="171"/>
      <c r="AN1497" s="24"/>
      <c r="AO1497" s="24"/>
      <c r="AP1497" s="24"/>
      <c r="AQ1497" s="24"/>
      <c r="AR1497" s="24"/>
      <c r="AS1497" s="24"/>
      <c r="AT1497" s="24"/>
      <c r="AU1497" s="24"/>
      <c r="AV1497" s="24"/>
    </row>
    <row r="1498" spans="27:64">
      <c r="AA1498" s="24"/>
      <c r="AB1498" s="24"/>
      <c r="AC1498" s="24"/>
      <c r="AD1498" s="24"/>
      <c r="AE1498" s="24"/>
      <c r="AG1498" s="171"/>
      <c r="AN1498" s="24"/>
      <c r="AO1498" s="24"/>
      <c r="AP1498" s="24"/>
      <c r="AQ1498" s="24"/>
      <c r="AR1498" s="24"/>
      <c r="AS1498" s="24"/>
      <c r="AT1498" s="24"/>
      <c r="AU1498" s="24"/>
      <c r="AV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</row>
    <row r="1499" spans="27:64">
      <c r="AA1499" s="24"/>
      <c r="AB1499" s="24"/>
      <c r="AC1499" s="24"/>
      <c r="AD1499" s="24"/>
      <c r="AE1499" s="24"/>
      <c r="AG1499" s="171"/>
      <c r="AN1499" s="24"/>
      <c r="AO1499" s="24"/>
      <c r="AP1499" s="24"/>
      <c r="AQ1499" s="24"/>
      <c r="AR1499" s="24"/>
      <c r="AS1499" s="24"/>
      <c r="AT1499" s="24"/>
      <c r="AU1499" s="24"/>
    </row>
    <row r="1500" spans="27:64">
      <c r="AA1500" s="24"/>
      <c r="AB1500" s="24"/>
      <c r="AC1500" s="24"/>
      <c r="AD1500" s="24"/>
      <c r="AE1500" s="24"/>
      <c r="AG1500" s="171"/>
      <c r="AN1500" s="24"/>
      <c r="AO1500" s="24"/>
      <c r="AP1500" s="24"/>
      <c r="AQ1500" s="24"/>
      <c r="AR1500" s="24"/>
      <c r="AS1500" s="24"/>
      <c r="AT1500" s="24"/>
      <c r="AU1500" s="24"/>
      <c r="AV1500" s="24"/>
      <c r="AX1500" s="24"/>
    </row>
    <row r="1501" spans="27:64">
      <c r="AA1501" s="24"/>
      <c r="AB1501" s="24"/>
      <c r="AC1501" s="24"/>
      <c r="AD1501" s="24"/>
      <c r="AE1501" s="24"/>
      <c r="AG1501" s="171"/>
      <c r="AN1501" s="24"/>
      <c r="AO1501" s="24"/>
      <c r="AP1501" s="24"/>
      <c r="AQ1501" s="24"/>
      <c r="AR1501" s="24"/>
      <c r="AS1501" s="24"/>
      <c r="AT1501" s="24"/>
      <c r="AU1501" s="24"/>
    </row>
    <row r="1502" spans="27:64">
      <c r="AA1502" s="24"/>
      <c r="AB1502" s="24"/>
      <c r="AC1502" s="24"/>
      <c r="AD1502" s="24"/>
      <c r="AE1502" s="24"/>
      <c r="AG1502" s="171"/>
      <c r="AN1502" s="24"/>
      <c r="AO1502" s="24"/>
      <c r="AP1502" s="24"/>
      <c r="AQ1502" s="24"/>
      <c r="AR1502" s="24"/>
      <c r="AS1502" s="24"/>
      <c r="AT1502" s="24"/>
      <c r="AU1502" s="24"/>
      <c r="AV1502" s="24"/>
    </row>
    <row r="1503" spans="27:64">
      <c r="AA1503" s="24"/>
      <c r="AB1503" s="24"/>
      <c r="AC1503" s="24"/>
      <c r="AD1503" s="24"/>
      <c r="AE1503" s="24"/>
      <c r="AG1503" s="171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</row>
    <row r="1504" spans="27:64">
      <c r="AA1504" s="24"/>
      <c r="AB1504" s="24"/>
      <c r="AC1504" s="24"/>
      <c r="AD1504" s="24"/>
      <c r="AE1504" s="24"/>
      <c r="AG1504" s="171"/>
      <c r="AN1504" s="24"/>
      <c r="AO1504" s="24"/>
      <c r="AP1504" s="24"/>
      <c r="AQ1504" s="24"/>
      <c r="AR1504" s="24"/>
      <c r="AS1504" s="24"/>
      <c r="AT1504" s="24"/>
      <c r="AU1504" s="24"/>
    </row>
    <row r="1505" spans="27:64">
      <c r="AA1505" s="24"/>
      <c r="AB1505" s="24"/>
      <c r="AC1505" s="24"/>
      <c r="AD1505" s="24"/>
      <c r="AE1505" s="24"/>
      <c r="AG1505" s="171"/>
      <c r="AN1505" s="24"/>
      <c r="AO1505" s="24"/>
      <c r="AP1505" s="24"/>
      <c r="AQ1505" s="24"/>
      <c r="AR1505" s="24"/>
      <c r="AS1505" s="24"/>
      <c r="AT1505" s="24"/>
      <c r="AU1505" s="24"/>
      <c r="AV1505" s="24"/>
      <c r="AX1505" s="24"/>
    </row>
    <row r="1506" spans="27:64">
      <c r="AA1506" s="24"/>
      <c r="AB1506" s="24"/>
      <c r="AC1506" s="24"/>
      <c r="AD1506" s="24"/>
      <c r="AE1506" s="24"/>
      <c r="AG1506" s="171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</row>
    <row r="1507" spans="27:64">
      <c r="AA1507" s="24"/>
      <c r="AB1507" s="24"/>
      <c r="AC1507" s="24"/>
      <c r="AD1507" s="24"/>
      <c r="AE1507" s="24"/>
      <c r="AG1507" s="171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</row>
    <row r="1508" spans="27:64">
      <c r="AA1508" s="24"/>
      <c r="AB1508" s="24"/>
      <c r="AC1508" s="24"/>
      <c r="AD1508" s="24"/>
      <c r="AE1508" s="24"/>
      <c r="AG1508" s="171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</row>
    <row r="1509" spans="27:64">
      <c r="AA1509" s="24"/>
      <c r="AB1509" s="24"/>
      <c r="AC1509" s="24"/>
      <c r="AD1509" s="24"/>
      <c r="AE1509" s="24"/>
      <c r="AG1509" s="171"/>
      <c r="AN1509" s="24"/>
      <c r="AO1509" s="24"/>
      <c r="AP1509" s="24"/>
      <c r="AQ1509" s="24"/>
      <c r="AR1509" s="24"/>
      <c r="AS1509" s="24"/>
      <c r="AT1509" s="24"/>
      <c r="AU1509" s="24"/>
      <c r="AV1509" s="24"/>
    </row>
    <row r="1510" spans="27:64">
      <c r="AA1510" s="24"/>
      <c r="AB1510" s="24"/>
      <c r="AC1510" s="24"/>
      <c r="AD1510" s="24"/>
      <c r="AE1510" s="24"/>
      <c r="AG1510" s="171"/>
      <c r="AN1510" s="24"/>
      <c r="AO1510" s="24"/>
      <c r="AP1510" s="24"/>
      <c r="AQ1510" s="24"/>
      <c r="AR1510" s="24"/>
      <c r="AS1510" s="24"/>
      <c r="AT1510" s="24"/>
      <c r="AU1510" s="24"/>
      <c r="AV1510" s="24"/>
    </row>
    <row r="1511" spans="27:64">
      <c r="AA1511" s="24"/>
      <c r="AB1511" s="24"/>
      <c r="AC1511" s="24"/>
      <c r="AD1511" s="24"/>
      <c r="AE1511" s="24"/>
      <c r="AG1511" s="171"/>
      <c r="AN1511" s="24"/>
      <c r="AO1511" s="24"/>
      <c r="AP1511" s="24"/>
      <c r="AQ1511" s="24"/>
      <c r="AR1511" s="24"/>
      <c r="AS1511" s="24"/>
      <c r="AT1511" s="24"/>
      <c r="AU1511" s="24"/>
      <c r="AV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</row>
    <row r="1512" spans="27:64">
      <c r="AA1512" s="24"/>
      <c r="AB1512" s="24"/>
      <c r="AC1512" s="24"/>
      <c r="AD1512" s="24"/>
      <c r="AE1512" s="24"/>
      <c r="AG1512" s="171"/>
      <c r="AN1512" s="24"/>
      <c r="AO1512" s="24"/>
      <c r="AP1512" s="24"/>
      <c r="AQ1512" s="24"/>
      <c r="AR1512" s="24"/>
      <c r="AS1512" s="24"/>
      <c r="AT1512" s="24"/>
      <c r="AU1512" s="24"/>
      <c r="AV1512" s="24"/>
    </row>
    <row r="1513" spans="27:64">
      <c r="AA1513" s="24"/>
      <c r="AB1513" s="24"/>
      <c r="AC1513" s="24"/>
      <c r="AD1513" s="24"/>
      <c r="AE1513" s="24"/>
      <c r="AG1513" s="171"/>
      <c r="AN1513" s="24"/>
      <c r="AO1513" s="24"/>
      <c r="AP1513" s="24"/>
      <c r="AQ1513" s="24"/>
      <c r="AR1513" s="24"/>
      <c r="AS1513" s="24"/>
      <c r="AT1513" s="24"/>
      <c r="AU1513" s="24"/>
      <c r="AV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</row>
    <row r="1514" spans="27:64">
      <c r="AA1514" s="24"/>
      <c r="AB1514" s="24"/>
      <c r="AC1514" s="24"/>
      <c r="AD1514" s="24"/>
      <c r="AE1514" s="24"/>
      <c r="AG1514" s="171"/>
      <c r="AN1514" s="24"/>
      <c r="AO1514" s="24"/>
      <c r="AP1514" s="24"/>
      <c r="AQ1514" s="24"/>
      <c r="AR1514" s="24"/>
      <c r="AS1514" s="24"/>
      <c r="AT1514" s="24"/>
      <c r="AU1514" s="24"/>
      <c r="AV1514" s="24"/>
    </row>
    <row r="1515" spans="27:64">
      <c r="AA1515" s="24"/>
      <c r="AB1515" s="24"/>
      <c r="AC1515" s="24"/>
      <c r="AD1515" s="24"/>
      <c r="AE1515" s="24"/>
      <c r="AG1515" s="171"/>
      <c r="AN1515" s="24"/>
      <c r="AO1515" s="24"/>
      <c r="AP1515" s="24"/>
      <c r="AQ1515" s="24"/>
      <c r="AR1515" s="24"/>
      <c r="AS1515" s="24"/>
      <c r="AT1515" s="24"/>
      <c r="AU1515" s="24"/>
      <c r="AV1515" s="24"/>
    </row>
    <row r="1516" spans="27:64">
      <c r="AA1516" s="24"/>
      <c r="AB1516" s="24"/>
      <c r="AC1516" s="24"/>
      <c r="AD1516" s="24"/>
      <c r="AE1516" s="24"/>
      <c r="AG1516" s="171"/>
      <c r="AN1516" s="24"/>
      <c r="AO1516" s="24"/>
      <c r="AP1516" s="24"/>
      <c r="AQ1516" s="24"/>
      <c r="AR1516" s="24"/>
      <c r="AS1516" s="24"/>
      <c r="AT1516" s="24"/>
      <c r="AU1516" s="24"/>
      <c r="AV1516" s="24"/>
      <c r="AX1516" s="24"/>
    </row>
    <row r="1517" spans="27:64">
      <c r="AA1517" s="24"/>
      <c r="AB1517" s="24"/>
      <c r="AC1517" s="24"/>
      <c r="AD1517" s="24"/>
      <c r="AE1517" s="24"/>
      <c r="AG1517" s="171"/>
      <c r="AN1517" s="24"/>
      <c r="AO1517" s="24"/>
      <c r="AP1517" s="24"/>
      <c r="AQ1517" s="24"/>
      <c r="AR1517" s="24"/>
      <c r="AS1517" s="24"/>
      <c r="AT1517" s="24"/>
      <c r="AU1517" s="24"/>
      <c r="AV1517" s="24"/>
    </row>
    <row r="1518" spans="27:64">
      <c r="AA1518" s="24"/>
      <c r="AB1518" s="24"/>
      <c r="AC1518" s="24"/>
      <c r="AD1518" s="24"/>
      <c r="AE1518" s="24"/>
      <c r="AG1518" s="171"/>
      <c r="AN1518" s="24"/>
      <c r="AO1518" s="24"/>
      <c r="AP1518" s="24"/>
      <c r="AQ1518" s="24"/>
      <c r="AR1518" s="24"/>
      <c r="AS1518" s="24"/>
      <c r="AT1518" s="24"/>
      <c r="AU1518" s="24"/>
      <c r="AV1518" s="24"/>
      <c r="AX1518" s="24"/>
    </row>
    <row r="1519" spans="27:64">
      <c r="AA1519" s="24"/>
      <c r="AB1519" s="24"/>
      <c r="AC1519" s="24"/>
      <c r="AD1519" s="24"/>
      <c r="AE1519" s="24"/>
      <c r="AG1519" s="171"/>
      <c r="AN1519" s="24"/>
      <c r="AO1519" s="24"/>
      <c r="AP1519" s="24"/>
      <c r="AQ1519" s="24"/>
      <c r="AR1519" s="24"/>
      <c r="AS1519" s="24"/>
      <c r="AT1519" s="24"/>
      <c r="AU1519" s="24"/>
      <c r="AV1519" s="24"/>
    </row>
    <row r="1520" spans="27:64">
      <c r="AA1520" s="24"/>
      <c r="AB1520" s="24"/>
      <c r="AC1520" s="24"/>
      <c r="AD1520" s="24"/>
      <c r="AE1520" s="24"/>
      <c r="AG1520" s="171"/>
      <c r="AN1520" s="24"/>
      <c r="AO1520" s="24"/>
      <c r="AP1520" s="24"/>
      <c r="AQ1520" s="24"/>
      <c r="AR1520" s="24"/>
      <c r="AS1520" s="24"/>
      <c r="AT1520" s="24"/>
      <c r="AU1520" s="24"/>
      <c r="AV1520" s="24"/>
    </row>
    <row r="1521" spans="27:64">
      <c r="AA1521" s="24"/>
      <c r="AB1521" s="24"/>
      <c r="AC1521" s="24"/>
      <c r="AD1521" s="24"/>
      <c r="AE1521" s="24"/>
      <c r="AG1521" s="171"/>
      <c r="AN1521" s="24"/>
      <c r="AO1521" s="24"/>
      <c r="AP1521" s="24"/>
      <c r="AQ1521" s="24"/>
      <c r="AR1521" s="24"/>
      <c r="AS1521" s="24"/>
      <c r="AT1521" s="24"/>
      <c r="AU1521" s="24"/>
      <c r="AV1521" s="24"/>
    </row>
    <row r="1522" spans="27:64">
      <c r="AA1522" s="24"/>
      <c r="AB1522" s="24"/>
      <c r="AC1522" s="24"/>
      <c r="AD1522" s="24"/>
      <c r="AE1522" s="24"/>
      <c r="AG1522" s="171"/>
      <c r="AN1522" s="24"/>
      <c r="AO1522" s="24"/>
      <c r="AP1522" s="24"/>
      <c r="AQ1522" s="24"/>
      <c r="AR1522" s="24"/>
      <c r="AS1522" s="24"/>
      <c r="AT1522" s="24"/>
      <c r="AU1522" s="24"/>
    </row>
    <row r="1523" spans="27:64">
      <c r="AA1523" s="24"/>
      <c r="AB1523" s="24"/>
      <c r="AC1523" s="24"/>
      <c r="AD1523" s="24"/>
      <c r="AE1523" s="24"/>
      <c r="AG1523" s="171"/>
      <c r="AN1523" s="24"/>
      <c r="AO1523" s="24"/>
      <c r="AP1523" s="24"/>
      <c r="AQ1523" s="24"/>
      <c r="AR1523" s="24"/>
      <c r="AS1523" s="24"/>
      <c r="AT1523" s="24"/>
      <c r="AU1523" s="24"/>
      <c r="AV1523" s="24"/>
    </row>
    <row r="1524" spans="27:64">
      <c r="AA1524" s="24"/>
      <c r="AB1524" s="24"/>
      <c r="AC1524" s="24"/>
      <c r="AD1524" s="24"/>
      <c r="AE1524" s="24"/>
      <c r="AG1524" s="171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</row>
    <row r="1525" spans="27:64">
      <c r="AA1525" s="24"/>
      <c r="AB1525" s="24"/>
      <c r="AC1525" s="24"/>
      <c r="AD1525" s="24"/>
      <c r="AE1525" s="24"/>
      <c r="AG1525" s="171"/>
      <c r="AN1525" s="24"/>
      <c r="AO1525" s="24"/>
      <c r="AP1525" s="24"/>
      <c r="AQ1525" s="24"/>
      <c r="AR1525" s="24"/>
      <c r="AS1525" s="24"/>
      <c r="AT1525" s="24"/>
      <c r="AU1525" s="24"/>
    </row>
    <row r="1526" spans="27:64">
      <c r="AA1526" s="24"/>
      <c r="AB1526" s="24"/>
      <c r="AC1526" s="24"/>
      <c r="AD1526" s="24"/>
      <c r="AE1526" s="24"/>
      <c r="AG1526" s="171"/>
      <c r="AN1526" s="24"/>
      <c r="AO1526" s="24"/>
      <c r="AP1526" s="24"/>
      <c r="AQ1526" s="24"/>
      <c r="AR1526" s="24"/>
      <c r="AS1526" s="24"/>
      <c r="AT1526" s="24"/>
      <c r="AU1526" s="24"/>
    </row>
    <row r="1527" spans="27:64">
      <c r="AA1527" s="24"/>
      <c r="AB1527" s="24"/>
      <c r="AC1527" s="24"/>
      <c r="AD1527" s="24"/>
      <c r="AE1527" s="24"/>
      <c r="AG1527" s="171"/>
      <c r="AN1527" s="24"/>
      <c r="AO1527" s="24"/>
      <c r="AP1527" s="24"/>
      <c r="AQ1527" s="24"/>
      <c r="AR1527" s="24"/>
      <c r="AS1527" s="24"/>
      <c r="AT1527" s="24"/>
      <c r="AU1527" s="24"/>
    </row>
    <row r="1528" spans="27:64">
      <c r="AA1528" s="24"/>
      <c r="AB1528" s="24"/>
      <c r="AC1528" s="24"/>
      <c r="AD1528" s="24"/>
      <c r="AE1528" s="24"/>
      <c r="AG1528" s="171"/>
      <c r="AN1528" s="24"/>
      <c r="AO1528" s="24"/>
      <c r="AP1528" s="24"/>
      <c r="AQ1528" s="24"/>
      <c r="AR1528" s="24"/>
      <c r="AS1528" s="24"/>
      <c r="AT1528" s="24"/>
      <c r="AU1528" s="24"/>
      <c r="AV1528" s="24"/>
    </row>
    <row r="1529" spans="27:64">
      <c r="AA1529" s="24"/>
      <c r="AB1529" s="24"/>
      <c r="AC1529" s="24"/>
      <c r="AD1529" s="24"/>
      <c r="AE1529" s="24"/>
      <c r="AG1529" s="171"/>
      <c r="AN1529" s="24"/>
      <c r="AO1529" s="24"/>
      <c r="AP1529" s="24"/>
      <c r="AQ1529" s="24"/>
      <c r="AR1529" s="24"/>
      <c r="AS1529" s="24"/>
      <c r="AT1529" s="24"/>
      <c r="AU1529" s="24"/>
      <c r="AV1529" s="24"/>
    </row>
    <row r="1530" spans="27:64">
      <c r="AA1530" s="24"/>
      <c r="AB1530" s="24"/>
      <c r="AC1530" s="24"/>
      <c r="AD1530" s="24"/>
      <c r="AE1530" s="24"/>
      <c r="AG1530" s="171"/>
      <c r="AN1530" s="24"/>
      <c r="AO1530" s="24"/>
      <c r="AP1530" s="24"/>
      <c r="AQ1530" s="24"/>
      <c r="AR1530" s="24"/>
      <c r="AS1530" s="24"/>
      <c r="AT1530" s="24"/>
      <c r="AU1530" s="24"/>
      <c r="AV1530" s="24"/>
    </row>
    <row r="1531" spans="27:64">
      <c r="AA1531" s="24"/>
      <c r="AB1531" s="24"/>
      <c r="AC1531" s="24"/>
      <c r="AD1531" s="24"/>
      <c r="AE1531" s="24"/>
      <c r="AG1531" s="171"/>
      <c r="AN1531" s="24"/>
      <c r="AO1531" s="24"/>
      <c r="AP1531" s="24"/>
      <c r="AQ1531" s="24"/>
      <c r="AR1531" s="24"/>
      <c r="AS1531" s="24"/>
      <c r="AT1531" s="24"/>
      <c r="AU1531" s="24"/>
    </row>
    <row r="1532" spans="27:64">
      <c r="AA1532" s="24"/>
      <c r="AB1532" s="24"/>
      <c r="AC1532" s="24"/>
      <c r="AD1532" s="24"/>
      <c r="AE1532" s="24"/>
      <c r="AG1532" s="171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</row>
    <row r="1533" spans="27:64">
      <c r="AA1533" s="24"/>
      <c r="AB1533" s="24"/>
      <c r="AC1533" s="24"/>
      <c r="AD1533" s="24"/>
      <c r="AE1533" s="24"/>
      <c r="AG1533" s="171"/>
      <c r="AN1533" s="24"/>
      <c r="AO1533" s="24"/>
      <c r="AP1533" s="24"/>
      <c r="AQ1533" s="24"/>
      <c r="AR1533" s="24"/>
      <c r="AS1533" s="24"/>
      <c r="AT1533" s="24"/>
      <c r="AU1533" s="24"/>
      <c r="AV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</row>
    <row r="1534" spans="27:64">
      <c r="AA1534" s="24"/>
      <c r="AB1534" s="24"/>
      <c r="AC1534" s="24"/>
      <c r="AD1534" s="24"/>
      <c r="AE1534" s="24"/>
      <c r="AG1534" s="171"/>
      <c r="AN1534" s="24"/>
      <c r="AO1534" s="24"/>
      <c r="AP1534" s="24"/>
      <c r="AQ1534" s="24"/>
      <c r="AR1534" s="24"/>
      <c r="AS1534" s="24"/>
      <c r="AT1534" s="24"/>
      <c r="AU1534" s="24"/>
    </row>
    <row r="1535" spans="27:64">
      <c r="AA1535" s="24"/>
      <c r="AB1535" s="24"/>
      <c r="AC1535" s="24"/>
      <c r="AD1535" s="24"/>
      <c r="AE1535" s="24"/>
      <c r="AG1535" s="171"/>
      <c r="AN1535" s="24"/>
      <c r="AO1535" s="24"/>
      <c r="AP1535" s="24"/>
      <c r="AQ1535" s="24"/>
      <c r="AR1535" s="24"/>
      <c r="AS1535" s="24"/>
      <c r="AT1535" s="24"/>
      <c r="AU1535" s="24"/>
      <c r="AV1535" s="24"/>
    </row>
    <row r="1536" spans="27:64">
      <c r="AA1536" s="24"/>
      <c r="AB1536" s="24"/>
      <c r="AC1536" s="24"/>
      <c r="AD1536" s="24"/>
      <c r="AE1536" s="24"/>
      <c r="AG1536" s="171"/>
      <c r="AN1536" s="24"/>
      <c r="AO1536" s="24"/>
      <c r="AP1536" s="24"/>
      <c r="AQ1536" s="24"/>
      <c r="AR1536" s="24"/>
      <c r="AS1536" s="24"/>
      <c r="AT1536" s="24"/>
      <c r="AU1536" s="24"/>
    </row>
    <row r="1537" spans="27:64">
      <c r="AA1537" s="24"/>
      <c r="AB1537" s="24"/>
      <c r="AC1537" s="24"/>
      <c r="AD1537" s="24"/>
      <c r="AE1537" s="24"/>
      <c r="AG1537" s="171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</row>
    <row r="1538" spans="27:64">
      <c r="AA1538" s="24"/>
      <c r="AB1538" s="24"/>
      <c r="AC1538" s="24"/>
      <c r="AD1538" s="24"/>
      <c r="AE1538" s="24"/>
      <c r="AG1538" s="171"/>
      <c r="AN1538" s="24"/>
      <c r="AO1538" s="24"/>
      <c r="AP1538" s="24"/>
      <c r="AQ1538" s="24"/>
      <c r="AR1538" s="24"/>
      <c r="AS1538" s="24"/>
      <c r="AT1538" s="24"/>
      <c r="AU1538" s="24"/>
    </row>
    <row r="1539" spans="27:64">
      <c r="AA1539" s="24"/>
      <c r="AB1539" s="24"/>
      <c r="AC1539" s="24"/>
      <c r="AD1539" s="24"/>
      <c r="AE1539" s="24"/>
      <c r="AG1539" s="171"/>
      <c r="AN1539" s="24"/>
      <c r="AO1539" s="24"/>
      <c r="AP1539" s="24"/>
      <c r="AQ1539" s="24"/>
      <c r="AR1539" s="24"/>
      <c r="AS1539" s="24"/>
      <c r="AT1539" s="24"/>
      <c r="AU1539" s="24"/>
      <c r="AV1539" s="24"/>
      <c r="AX1539" s="24"/>
    </row>
    <row r="1540" spans="27:64">
      <c r="AA1540" s="24"/>
      <c r="AB1540" s="24"/>
      <c r="AC1540" s="24"/>
      <c r="AD1540" s="24"/>
      <c r="AE1540" s="24"/>
      <c r="AG1540" s="171"/>
      <c r="AN1540" s="24"/>
      <c r="AO1540" s="24"/>
      <c r="AP1540" s="24"/>
      <c r="AQ1540" s="24"/>
      <c r="AR1540" s="24"/>
      <c r="AS1540" s="24"/>
      <c r="AT1540" s="24"/>
      <c r="AU1540" s="24"/>
      <c r="AV1540" s="24"/>
      <c r="AX1540" s="24"/>
    </row>
    <row r="1541" spans="27:64">
      <c r="AA1541" s="24"/>
      <c r="AB1541" s="24"/>
      <c r="AC1541" s="24"/>
      <c r="AD1541" s="24"/>
      <c r="AE1541" s="24"/>
      <c r="AG1541" s="171"/>
      <c r="AN1541" s="24"/>
      <c r="AO1541" s="24"/>
      <c r="AP1541" s="24"/>
      <c r="AQ1541" s="24"/>
      <c r="AR1541" s="24"/>
      <c r="AS1541" s="24"/>
      <c r="AT1541" s="24"/>
      <c r="AU1541" s="24"/>
      <c r="AV1541" s="24"/>
      <c r="AX1541" s="24"/>
    </row>
    <row r="1542" spans="27:64">
      <c r="AA1542" s="24"/>
      <c r="AB1542" s="24"/>
      <c r="AC1542" s="24"/>
      <c r="AD1542" s="24"/>
      <c r="AE1542" s="24"/>
      <c r="AG1542" s="171"/>
      <c r="AN1542" s="24"/>
      <c r="AO1542" s="24"/>
      <c r="AP1542" s="24"/>
      <c r="AQ1542" s="24"/>
      <c r="AR1542" s="24"/>
      <c r="AS1542" s="24"/>
      <c r="AT1542" s="24"/>
      <c r="AU1542" s="24"/>
      <c r="AV1542" s="24"/>
    </row>
    <row r="1543" spans="27:64">
      <c r="AA1543" s="24"/>
      <c r="AB1543" s="24"/>
      <c r="AC1543" s="24"/>
      <c r="AD1543" s="24"/>
      <c r="AE1543" s="24"/>
      <c r="AG1543" s="171"/>
      <c r="AN1543" s="24"/>
      <c r="AO1543" s="24"/>
      <c r="AP1543" s="24"/>
      <c r="AQ1543" s="24"/>
      <c r="AR1543" s="24"/>
      <c r="AS1543" s="24"/>
      <c r="AT1543" s="24"/>
      <c r="AU1543" s="24"/>
    </row>
    <row r="1544" spans="27:64">
      <c r="AA1544" s="24"/>
      <c r="AB1544" s="24"/>
      <c r="AC1544" s="24"/>
      <c r="AD1544" s="24"/>
      <c r="AE1544" s="24"/>
      <c r="AG1544" s="171"/>
      <c r="AN1544" s="24"/>
      <c r="AO1544" s="24"/>
      <c r="AP1544" s="24"/>
      <c r="AQ1544" s="24"/>
      <c r="AR1544" s="24"/>
      <c r="AS1544" s="24"/>
      <c r="AT1544" s="24"/>
      <c r="AU1544" s="24"/>
      <c r="AV1544" s="24"/>
    </row>
    <row r="1545" spans="27:64">
      <c r="AA1545" s="24"/>
      <c r="AB1545" s="24"/>
      <c r="AC1545" s="24"/>
      <c r="AD1545" s="24"/>
      <c r="AE1545" s="24"/>
      <c r="AG1545" s="171"/>
      <c r="AN1545" s="24"/>
      <c r="AO1545" s="24"/>
      <c r="AP1545" s="24"/>
      <c r="AQ1545" s="24"/>
      <c r="AR1545" s="24"/>
      <c r="AS1545" s="24"/>
      <c r="AT1545" s="24"/>
      <c r="AU1545" s="24"/>
      <c r="AV1545" s="24"/>
    </row>
    <row r="1546" spans="27:64">
      <c r="AA1546" s="24"/>
      <c r="AB1546" s="24"/>
      <c r="AC1546" s="24"/>
      <c r="AD1546" s="24"/>
      <c r="AE1546" s="24"/>
      <c r="AG1546" s="171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</row>
    <row r="1547" spans="27:64">
      <c r="AA1547" s="24"/>
      <c r="AB1547" s="24"/>
      <c r="AC1547" s="24"/>
      <c r="AD1547" s="24"/>
      <c r="AE1547" s="24"/>
      <c r="AG1547" s="171"/>
      <c r="AN1547" s="24"/>
      <c r="AO1547" s="24"/>
      <c r="AP1547" s="24"/>
      <c r="AQ1547" s="24"/>
      <c r="AR1547" s="24"/>
      <c r="AS1547" s="24"/>
      <c r="AT1547" s="24"/>
      <c r="AU1547" s="24"/>
    </row>
    <row r="1548" spans="27:64">
      <c r="AA1548" s="24"/>
      <c r="AB1548" s="24"/>
      <c r="AC1548" s="24"/>
      <c r="AD1548" s="24"/>
      <c r="AE1548" s="24"/>
      <c r="AG1548" s="171"/>
      <c r="AN1548" s="24"/>
      <c r="AO1548" s="24"/>
      <c r="AP1548" s="24"/>
      <c r="AQ1548" s="24"/>
      <c r="AR1548" s="24"/>
      <c r="AS1548" s="24"/>
      <c r="AT1548" s="24"/>
      <c r="AU1548" s="24"/>
    </row>
    <row r="1549" spans="27:64">
      <c r="AA1549" s="24"/>
      <c r="AB1549" s="24"/>
      <c r="AC1549" s="24"/>
      <c r="AD1549" s="24"/>
      <c r="AE1549" s="24"/>
      <c r="AG1549" s="171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</row>
    <row r="1550" spans="27:64">
      <c r="AA1550" s="24"/>
      <c r="AB1550" s="24"/>
      <c r="AC1550" s="24"/>
      <c r="AD1550" s="24"/>
      <c r="AE1550" s="24"/>
      <c r="AG1550" s="171"/>
      <c r="AN1550" s="24"/>
      <c r="AO1550" s="24"/>
      <c r="AP1550" s="24"/>
      <c r="AQ1550" s="24"/>
      <c r="AR1550" s="24"/>
      <c r="AS1550" s="24"/>
      <c r="AT1550" s="24"/>
      <c r="AU1550" s="24"/>
      <c r="AV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</row>
    <row r="1551" spans="27:64">
      <c r="AA1551" s="24"/>
      <c r="AB1551" s="24"/>
      <c r="AC1551" s="24"/>
      <c r="AD1551" s="24"/>
      <c r="AE1551" s="24"/>
      <c r="AG1551" s="171"/>
      <c r="AN1551" s="24"/>
      <c r="AO1551" s="24"/>
      <c r="AP1551" s="24"/>
      <c r="AQ1551" s="24"/>
      <c r="AR1551" s="24"/>
      <c r="AS1551" s="24"/>
      <c r="AT1551" s="24"/>
      <c r="AU1551" s="24"/>
      <c r="AV1551" s="24"/>
      <c r="AX1551" s="24"/>
    </row>
    <row r="1552" spans="27:64">
      <c r="AA1552" s="24"/>
      <c r="AB1552" s="24"/>
      <c r="AC1552" s="24"/>
      <c r="AD1552" s="24"/>
      <c r="AE1552" s="24"/>
      <c r="AG1552" s="171"/>
      <c r="AN1552" s="24"/>
      <c r="AO1552" s="24"/>
      <c r="AP1552" s="24"/>
      <c r="AQ1552" s="24"/>
      <c r="AR1552" s="24"/>
      <c r="AS1552" s="24"/>
      <c r="AT1552" s="24"/>
      <c r="AU1552" s="24"/>
    </row>
    <row r="1553" spans="27:64">
      <c r="AA1553" s="24"/>
      <c r="AB1553" s="24"/>
      <c r="AC1553" s="24"/>
      <c r="AD1553" s="24"/>
      <c r="AE1553" s="24"/>
      <c r="AG1553" s="171"/>
      <c r="AN1553" s="24"/>
      <c r="AO1553" s="24"/>
      <c r="AP1553" s="24"/>
      <c r="AQ1553" s="24"/>
      <c r="AR1553" s="24"/>
      <c r="AS1553" s="24"/>
      <c r="AT1553" s="24"/>
      <c r="AU1553" s="24"/>
      <c r="AV1553" s="24"/>
    </row>
    <row r="1554" spans="27:64">
      <c r="AA1554" s="24"/>
      <c r="AB1554" s="24"/>
      <c r="AC1554" s="24"/>
      <c r="AD1554" s="24"/>
      <c r="AE1554" s="24"/>
      <c r="AG1554" s="171"/>
      <c r="AN1554" s="24"/>
      <c r="AO1554" s="24"/>
      <c r="AP1554" s="24"/>
      <c r="AQ1554" s="24"/>
      <c r="AR1554" s="24"/>
      <c r="AS1554" s="24"/>
      <c r="AT1554" s="24"/>
      <c r="AU1554" s="24"/>
      <c r="AV1554" s="24"/>
    </row>
    <row r="1555" spans="27:64">
      <c r="AA1555" s="24"/>
      <c r="AB1555" s="24"/>
      <c r="AC1555" s="24"/>
      <c r="AD1555" s="24"/>
      <c r="AE1555" s="24"/>
      <c r="AG1555" s="171"/>
      <c r="AN1555" s="24"/>
      <c r="AO1555" s="24"/>
      <c r="AP1555" s="24"/>
      <c r="AQ1555" s="24"/>
      <c r="AR1555" s="24"/>
      <c r="AS1555" s="24"/>
      <c r="AT1555" s="24"/>
      <c r="AU1555" s="24"/>
      <c r="AV1555" s="24"/>
      <c r="AX1555" s="24"/>
    </row>
    <row r="1556" spans="27:64">
      <c r="AA1556" s="24"/>
      <c r="AB1556" s="24"/>
      <c r="AC1556" s="24"/>
      <c r="AD1556" s="24"/>
      <c r="AE1556" s="24"/>
      <c r="AG1556" s="171"/>
      <c r="AN1556" s="24"/>
      <c r="AO1556" s="24"/>
      <c r="AP1556" s="24"/>
      <c r="AQ1556" s="24"/>
      <c r="AR1556" s="24"/>
      <c r="AS1556" s="24"/>
      <c r="AT1556" s="24"/>
      <c r="AU1556" s="24"/>
      <c r="AV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</row>
    <row r="1557" spans="27:64">
      <c r="AA1557" s="24"/>
      <c r="AB1557" s="24"/>
      <c r="AC1557" s="24"/>
      <c r="AD1557" s="24"/>
      <c r="AE1557" s="24"/>
      <c r="AG1557" s="171"/>
      <c r="AN1557" s="24"/>
      <c r="AO1557" s="24"/>
      <c r="AP1557" s="24"/>
      <c r="AQ1557" s="24"/>
      <c r="AR1557" s="24"/>
      <c r="AS1557" s="24"/>
      <c r="AT1557" s="24"/>
      <c r="AU1557" s="24"/>
      <c r="AV1557" s="24"/>
    </row>
    <row r="1558" spans="27:64">
      <c r="AA1558" s="24"/>
      <c r="AB1558" s="24"/>
      <c r="AC1558" s="24"/>
      <c r="AD1558" s="24"/>
      <c r="AE1558" s="24"/>
      <c r="AG1558" s="171"/>
      <c r="AN1558" s="24"/>
      <c r="AO1558" s="24"/>
      <c r="AP1558" s="24"/>
      <c r="AQ1558" s="24"/>
      <c r="AR1558" s="24"/>
      <c r="AS1558" s="24"/>
      <c r="AT1558" s="24"/>
      <c r="AU1558" s="24"/>
      <c r="AV1558" s="24"/>
    </row>
    <row r="1559" spans="27:64">
      <c r="AA1559" s="24"/>
      <c r="AB1559" s="24"/>
      <c r="AC1559" s="24"/>
      <c r="AD1559" s="24"/>
      <c r="AE1559" s="24"/>
      <c r="AG1559" s="171"/>
      <c r="AN1559" s="24"/>
      <c r="AO1559" s="24"/>
      <c r="AP1559" s="24"/>
      <c r="AQ1559" s="24"/>
      <c r="AR1559" s="24"/>
      <c r="AS1559" s="24"/>
      <c r="AT1559" s="24"/>
      <c r="AU1559" s="24"/>
      <c r="AV1559" s="24"/>
    </row>
    <row r="1560" spans="27:64">
      <c r="AA1560" s="24"/>
      <c r="AB1560" s="24"/>
      <c r="AC1560" s="24"/>
      <c r="AD1560" s="24"/>
      <c r="AE1560" s="24"/>
      <c r="AG1560" s="171"/>
      <c r="AN1560" s="24"/>
      <c r="AO1560" s="24"/>
      <c r="AP1560" s="24"/>
      <c r="AQ1560" s="24"/>
      <c r="AR1560" s="24"/>
      <c r="AS1560" s="24"/>
      <c r="AT1560" s="24"/>
      <c r="AU1560" s="24"/>
      <c r="AV1560" s="24"/>
      <c r="AX1560" s="24"/>
    </row>
    <row r="1561" spans="27:64">
      <c r="AA1561" s="24"/>
      <c r="AB1561" s="24"/>
      <c r="AC1561" s="24"/>
      <c r="AD1561" s="24"/>
      <c r="AE1561" s="24"/>
      <c r="AG1561" s="171"/>
      <c r="AN1561" s="24"/>
      <c r="AO1561" s="24"/>
      <c r="AP1561" s="24"/>
      <c r="AQ1561" s="24"/>
      <c r="AR1561" s="24"/>
      <c r="AS1561" s="24"/>
      <c r="AT1561" s="24"/>
      <c r="AU1561" s="24"/>
      <c r="AV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</row>
    <row r="1562" spans="27:64">
      <c r="AA1562" s="24"/>
      <c r="AB1562" s="24"/>
      <c r="AC1562" s="24"/>
      <c r="AD1562" s="24"/>
      <c r="AE1562" s="24"/>
      <c r="AG1562" s="171"/>
      <c r="AN1562" s="24"/>
      <c r="AO1562" s="24"/>
      <c r="AP1562" s="24"/>
      <c r="AQ1562" s="24"/>
      <c r="AR1562" s="24"/>
      <c r="AS1562" s="24"/>
      <c r="AT1562" s="24"/>
      <c r="AU1562" s="24"/>
    </row>
    <row r="1563" spans="27:64">
      <c r="AA1563" s="24"/>
      <c r="AB1563" s="24"/>
      <c r="AC1563" s="24"/>
      <c r="AD1563" s="24"/>
      <c r="AE1563" s="24"/>
      <c r="AG1563" s="171"/>
      <c r="AN1563" s="24"/>
      <c r="AO1563" s="24"/>
      <c r="AP1563" s="24"/>
      <c r="AQ1563" s="24"/>
      <c r="AR1563" s="24"/>
      <c r="AS1563" s="24"/>
      <c r="AT1563" s="24"/>
      <c r="AU1563" s="24"/>
      <c r="AV1563" s="24"/>
    </row>
    <row r="1564" spans="27:64">
      <c r="AA1564" s="24"/>
      <c r="AB1564" s="24"/>
      <c r="AC1564" s="24"/>
      <c r="AD1564" s="24"/>
      <c r="AE1564" s="24"/>
      <c r="AG1564" s="171"/>
      <c r="AN1564" s="24"/>
      <c r="AO1564" s="24"/>
      <c r="AP1564" s="24"/>
      <c r="AQ1564" s="24"/>
      <c r="AR1564" s="24"/>
      <c r="AS1564" s="24"/>
      <c r="AT1564" s="24"/>
      <c r="AU1564" s="24"/>
      <c r="AV1564" s="24"/>
    </row>
    <row r="1565" spans="27:64">
      <c r="AA1565" s="24"/>
      <c r="AB1565" s="24"/>
      <c r="AC1565" s="24"/>
      <c r="AD1565" s="24"/>
      <c r="AE1565" s="24"/>
      <c r="AG1565" s="171"/>
      <c r="AN1565" s="24"/>
      <c r="AO1565" s="24"/>
      <c r="AP1565" s="24"/>
      <c r="AQ1565" s="24"/>
      <c r="AR1565" s="24"/>
      <c r="AS1565" s="24"/>
      <c r="AT1565" s="24"/>
      <c r="AU1565" s="24"/>
      <c r="AV1565" s="24"/>
      <c r="AX1565" s="24"/>
    </row>
    <row r="1566" spans="27:64">
      <c r="AA1566" s="24"/>
      <c r="AB1566" s="24"/>
      <c r="AC1566" s="24"/>
      <c r="AD1566" s="24"/>
      <c r="AE1566" s="24"/>
      <c r="AG1566" s="171"/>
      <c r="AN1566" s="24"/>
      <c r="AO1566" s="24"/>
      <c r="AP1566" s="24"/>
      <c r="AQ1566" s="24"/>
      <c r="AR1566" s="24"/>
      <c r="AS1566" s="24"/>
      <c r="AT1566" s="24"/>
      <c r="AU1566" s="24"/>
      <c r="AV1566" s="24"/>
    </row>
    <row r="1567" spans="27:64">
      <c r="AA1567" s="24"/>
      <c r="AB1567" s="24"/>
      <c r="AC1567" s="24"/>
      <c r="AD1567" s="24"/>
      <c r="AE1567" s="24"/>
      <c r="AG1567" s="171"/>
      <c r="AN1567" s="24"/>
      <c r="AO1567" s="24"/>
      <c r="AP1567" s="24"/>
      <c r="AQ1567" s="24"/>
      <c r="AR1567" s="24"/>
      <c r="AS1567" s="24"/>
      <c r="AT1567" s="24"/>
      <c r="AU1567" s="24"/>
    </row>
    <row r="1568" spans="27:64">
      <c r="AA1568" s="24"/>
      <c r="AB1568" s="24"/>
      <c r="AC1568" s="24"/>
      <c r="AD1568" s="24"/>
      <c r="AE1568" s="24"/>
      <c r="AG1568" s="171"/>
      <c r="AN1568" s="24"/>
      <c r="AO1568" s="24"/>
      <c r="AP1568" s="24"/>
      <c r="AQ1568" s="24"/>
      <c r="AR1568" s="24"/>
      <c r="AS1568" s="24"/>
      <c r="AT1568" s="24"/>
      <c r="AU1568" s="24"/>
    </row>
    <row r="1569" spans="27:64">
      <c r="AA1569" s="24"/>
      <c r="AB1569" s="24"/>
      <c r="AC1569" s="24"/>
      <c r="AD1569" s="24"/>
      <c r="AE1569" s="24"/>
      <c r="AG1569" s="171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</row>
    <row r="1570" spans="27:64">
      <c r="AA1570" s="24"/>
      <c r="AB1570" s="24"/>
      <c r="AC1570" s="24"/>
      <c r="AD1570" s="24"/>
      <c r="AE1570" s="24"/>
      <c r="AG1570" s="171"/>
      <c r="AN1570" s="24"/>
      <c r="AO1570" s="24"/>
      <c r="AP1570" s="24"/>
      <c r="AQ1570" s="24"/>
      <c r="AR1570" s="24"/>
      <c r="AS1570" s="24"/>
      <c r="AT1570" s="24"/>
      <c r="AU1570" s="24"/>
    </row>
    <row r="1571" spans="27:64">
      <c r="AA1571" s="24"/>
      <c r="AB1571" s="24"/>
      <c r="AC1571" s="24"/>
      <c r="AD1571" s="24"/>
      <c r="AE1571" s="24"/>
      <c r="AG1571" s="171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</row>
    <row r="1572" spans="27:64">
      <c r="AA1572" s="24"/>
      <c r="AB1572" s="24"/>
      <c r="AC1572" s="24"/>
      <c r="AD1572" s="24"/>
      <c r="AE1572" s="24"/>
      <c r="AG1572" s="171"/>
      <c r="AN1572" s="24"/>
      <c r="AO1572" s="24"/>
      <c r="AP1572" s="24"/>
      <c r="AQ1572" s="24"/>
      <c r="AR1572" s="24"/>
      <c r="AS1572" s="24"/>
      <c r="AT1572" s="24"/>
      <c r="AU1572" s="24"/>
      <c r="AV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</row>
    <row r="1573" spans="27:64">
      <c r="AA1573" s="24"/>
      <c r="AB1573" s="24"/>
      <c r="AC1573" s="24"/>
      <c r="AD1573" s="24"/>
      <c r="AE1573" s="24"/>
      <c r="AG1573" s="171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</row>
    <row r="1574" spans="27:64">
      <c r="AA1574" s="24"/>
      <c r="AB1574" s="24"/>
      <c r="AC1574" s="24"/>
      <c r="AD1574" s="24"/>
      <c r="AE1574" s="24"/>
      <c r="AG1574" s="171"/>
      <c r="AN1574" s="24"/>
      <c r="AO1574" s="24"/>
      <c r="AP1574" s="24"/>
      <c r="AQ1574" s="24"/>
      <c r="AR1574" s="24"/>
      <c r="AS1574" s="24"/>
      <c r="AT1574" s="24"/>
      <c r="AU1574" s="24"/>
      <c r="AV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</row>
    <row r="1575" spans="27:64">
      <c r="AA1575" s="24"/>
      <c r="AB1575" s="24"/>
      <c r="AC1575" s="24"/>
      <c r="AD1575" s="24"/>
      <c r="AE1575" s="24"/>
      <c r="AG1575" s="171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</row>
    <row r="1576" spans="27:64">
      <c r="AA1576" s="24"/>
      <c r="AB1576" s="24"/>
      <c r="AC1576" s="24"/>
      <c r="AD1576" s="24"/>
      <c r="AE1576" s="24"/>
      <c r="AG1576" s="171"/>
      <c r="AN1576" s="24"/>
      <c r="AO1576" s="24"/>
      <c r="AP1576" s="24"/>
      <c r="AQ1576" s="24"/>
      <c r="AR1576" s="24"/>
      <c r="AS1576" s="24"/>
      <c r="AT1576" s="24"/>
      <c r="AU1576" s="24"/>
      <c r="AV1576" s="24"/>
      <c r="AX1576" s="24"/>
    </row>
    <row r="1577" spans="27:64">
      <c r="AA1577" s="24"/>
      <c r="AB1577" s="24"/>
      <c r="AC1577" s="24"/>
      <c r="AD1577" s="24"/>
      <c r="AE1577" s="24"/>
      <c r="AG1577" s="171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</row>
    <row r="1578" spans="27:64">
      <c r="AA1578" s="24"/>
      <c r="AB1578" s="24"/>
      <c r="AC1578" s="24"/>
      <c r="AD1578" s="24"/>
      <c r="AE1578" s="24"/>
      <c r="AG1578" s="171"/>
      <c r="AN1578" s="24"/>
      <c r="AO1578" s="24"/>
      <c r="AP1578" s="24"/>
      <c r="AQ1578" s="24"/>
      <c r="AR1578" s="24"/>
      <c r="AS1578" s="24"/>
      <c r="AT1578" s="24"/>
      <c r="AU1578" s="24"/>
      <c r="AV1578" s="24"/>
      <c r="AX1578" s="24"/>
    </row>
    <row r="1579" spans="27:64">
      <c r="AA1579" s="24"/>
      <c r="AB1579" s="24"/>
      <c r="AC1579" s="24"/>
      <c r="AD1579" s="24"/>
      <c r="AE1579" s="24"/>
      <c r="AG1579" s="171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</row>
    <row r="1580" spans="27:64">
      <c r="AA1580" s="24"/>
      <c r="AB1580" s="24"/>
      <c r="AC1580" s="24"/>
      <c r="AD1580" s="24"/>
      <c r="AE1580" s="24"/>
      <c r="AG1580" s="171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</row>
    <row r="1581" spans="27:64">
      <c r="AA1581" s="24"/>
      <c r="AB1581" s="24"/>
      <c r="AC1581" s="24"/>
      <c r="AD1581" s="24"/>
      <c r="AE1581" s="24"/>
      <c r="AG1581" s="171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</row>
    <row r="1582" spans="27:64">
      <c r="AA1582" s="24"/>
      <c r="AB1582" s="24"/>
      <c r="AC1582" s="24"/>
      <c r="AD1582" s="24"/>
      <c r="AE1582" s="24"/>
      <c r="AG1582" s="171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</row>
    <row r="1583" spans="27:64">
      <c r="AA1583" s="24"/>
      <c r="AB1583" s="24"/>
      <c r="AC1583" s="24"/>
      <c r="AD1583" s="24"/>
      <c r="AE1583" s="24"/>
      <c r="AG1583" s="171"/>
      <c r="AN1583" s="24"/>
      <c r="AO1583" s="24"/>
      <c r="AP1583" s="24"/>
      <c r="AQ1583" s="24"/>
      <c r="AR1583" s="24"/>
      <c r="AS1583" s="24"/>
      <c r="AT1583" s="24"/>
      <c r="AU1583" s="24"/>
      <c r="AV1583" s="24"/>
      <c r="AX1583" s="24"/>
    </row>
    <row r="1584" spans="27:64">
      <c r="AA1584" s="24"/>
      <c r="AB1584" s="24"/>
      <c r="AC1584" s="24"/>
      <c r="AD1584" s="24"/>
      <c r="AE1584" s="24"/>
      <c r="AG1584" s="171"/>
      <c r="AN1584" s="24"/>
      <c r="AO1584" s="24"/>
      <c r="AP1584" s="24"/>
      <c r="AQ1584" s="24"/>
      <c r="AR1584" s="24"/>
      <c r="AS1584" s="24"/>
      <c r="AT1584" s="24"/>
      <c r="AU1584" s="24"/>
    </row>
    <row r="1585" spans="27:64">
      <c r="AA1585" s="24"/>
      <c r="AB1585" s="24"/>
      <c r="AC1585" s="24"/>
      <c r="AD1585" s="24"/>
      <c r="AE1585" s="24"/>
      <c r="AG1585" s="171"/>
      <c r="AN1585" s="24"/>
      <c r="AO1585" s="24"/>
      <c r="AP1585" s="24"/>
      <c r="AQ1585" s="24"/>
      <c r="AR1585" s="24"/>
      <c r="AS1585" s="24"/>
      <c r="AT1585" s="24"/>
      <c r="AU1585" s="24"/>
    </row>
    <row r="1586" spans="27:64">
      <c r="AA1586" s="24"/>
      <c r="AB1586" s="24"/>
      <c r="AC1586" s="24"/>
      <c r="AD1586" s="24"/>
      <c r="AE1586" s="24"/>
      <c r="AG1586" s="171"/>
      <c r="AN1586" s="24"/>
      <c r="AO1586" s="24"/>
      <c r="AP1586" s="24"/>
      <c r="AQ1586" s="24"/>
      <c r="AR1586" s="24"/>
      <c r="AS1586" s="24"/>
      <c r="AT1586" s="24"/>
      <c r="AU1586" s="24"/>
    </row>
    <row r="1587" spans="27:64">
      <c r="AA1587" s="24"/>
      <c r="AB1587" s="24"/>
      <c r="AC1587" s="24"/>
      <c r="AD1587" s="24"/>
      <c r="AE1587" s="24"/>
      <c r="AG1587" s="171"/>
      <c r="AN1587" s="24"/>
      <c r="AO1587" s="24"/>
      <c r="AP1587" s="24"/>
      <c r="AQ1587" s="24"/>
      <c r="AR1587" s="24"/>
      <c r="AS1587" s="24"/>
      <c r="AT1587" s="24"/>
      <c r="AU1587" s="24"/>
      <c r="AV1587" s="24"/>
    </row>
    <row r="1588" spans="27:64">
      <c r="AA1588" s="24"/>
      <c r="AB1588" s="24"/>
      <c r="AC1588" s="24"/>
      <c r="AD1588" s="24"/>
      <c r="AE1588" s="24"/>
      <c r="AG1588" s="171"/>
      <c r="AN1588" s="24"/>
      <c r="AO1588" s="24"/>
      <c r="AP1588" s="24"/>
      <c r="AQ1588" s="24"/>
      <c r="AR1588" s="24"/>
      <c r="AS1588" s="24"/>
      <c r="AT1588" s="24"/>
      <c r="AU1588" s="24"/>
      <c r="AV1588" s="24"/>
      <c r="AX1588" s="24"/>
    </row>
    <row r="1589" spans="27:64">
      <c r="AA1589" s="24"/>
      <c r="AB1589" s="24"/>
      <c r="AC1589" s="24"/>
      <c r="AD1589" s="24"/>
      <c r="AE1589" s="24"/>
      <c r="AG1589" s="171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</row>
    <row r="1590" spans="27:64">
      <c r="AA1590" s="24"/>
      <c r="AB1590" s="24"/>
      <c r="AC1590" s="24"/>
      <c r="AD1590" s="24"/>
      <c r="AE1590" s="24"/>
      <c r="AG1590" s="171"/>
      <c r="AN1590" s="24"/>
      <c r="AO1590" s="24"/>
      <c r="AP1590" s="24"/>
      <c r="AQ1590" s="24"/>
      <c r="AR1590" s="24"/>
      <c r="AS1590" s="24"/>
      <c r="AT1590" s="24"/>
      <c r="AU1590" s="24"/>
      <c r="AV1590" s="24"/>
    </row>
    <row r="1591" spans="27:64">
      <c r="AA1591" s="24"/>
      <c r="AB1591" s="24"/>
      <c r="AC1591" s="24"/>
      <c r="AD1591" s="24"/>
      <c r="AE1591" s="24"/>
      <c r="AG1591" s="171"/>
      <c r="AN1591" s="24"/>
      <c r="AO1591" s="24"/>
      <c r="AP1591" s="24"/>
      <c r="AQ1591" s="24"/>
      <c r="AR1591" s="24"/>
      <c r="AS1591" s="24"/>
      <c r="AT1591" s="24"/>
      <c r="AU1591" s="24"/>
      <c r="AV1591" s="24"/>
      <c r="AX1591" s="24"/>
    </row>
    <row r="1592" spans="27:64">
      <c r="AA1592" s="24"/>
      <c r="AB1592" s="24"/>
      <c r="AC1592" s="24"/>
      <c r="AD1592" s="24"/>
      <c r="AE1592" s="24"/>
      <c r="AG1592" s="171"/>
      <c r="AN1592" s="24"/>
      <c r="AO1592" s="24"/>
      <c r="AP1592" s="24"/>
      <c r="AQ1592" s="24"/>
      <c r="AR1592" s="24"/>
      <c r="AS1592" s="24"/>
      <c r="AT1592" s="24"/>
      <c r="AU1592" s="24"/>
    </row>
    <row r="1593" spans="27:64">
      <c r="AA1593" s="24"/>
      <c r="AB1593" s="24"/>
      <c r="AC1593" s="24"/>
      <c r="AD1593" s="24"/>
      <c r="AE1593" s="24"/>
      <c r="AG1593" s="171"/>
      <c r="AN1593" s="24"/>
      <c r="AO1593" s="24"/>
      <c r="AP1593" s="24"/>
      <c r="AQ1593" s="24"/>
      <c r="AR1593" s="24"/>
      <c r="AS1593" s="24"/>
      <c r="AT1593" s="24"/>
      <c r="AU1593" s="24"/>
      <c r="AV1593" s="24"/>
      <c r="AX1593" s="24"/>
    </row>
    <row r="1594" spans="27:64">
      <c r="AA1594" s="24"/>
      <c r="AB1594" s="24"/>
      <c r="AC1594" s="24"/>
      <c r="AD1594" s="24"/>
      <c r="AE1594" s="24"/>
      <c r="AG1594" s="171"/>
      <c r="AN1594" s="24"/>
      <c r="AO1594" s="24"/>
      <c r="AP1594" s="24"/>
      <c r="AQ1594" s="24"/>
      <c r="AR1594" s="24"/>
      <c r="AS1594" s="24"/>
      <c r="AT1594" s="24"/>
      <c r="AU1594" s="24"/>
    </row>
    <row r="1595" spans="27:64">
      <c r="AA1595" s="24"/>
      <c r="AB1595" s="24"/>
      <c r="AC1595" s="24"/>
      <c r="AD1595" s="24"/>
      <c r="AE1595" s="24"/>
      <c r="AG1595" s="171"/>
      <c r="AN1595" s="24"/>
      <c r="AO1595" s="24"/>
      <c r="AP1595" s="24"/>
      <c r="AQ1595" s="24"/>
      <c r="AR1595" s="24"/>
      <c r="AS1595" s="24"/>
      <c r="AT1595" s="24"/>
      <c r="AU1595" s="24"/>
      <c r="AV1595" s="24"/>
    </row>
    <row r="1596" spans="27:64">
      <c r="AA1596" s="24"/>
      <c r="AB1596" s="24"/>
      <c r="AC1596" s="24"/>
      <c r="AD1596" s="24"/>
      <c r="AE1596" s="24"/>
      <c r="AG1596" s="171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</row>
    <row r="1597" spans="27:64">
      <c r="AA1597" s="24"/>
      <c r="AB1597" s="24"/>
      <c r="AC1597" s="24"/>
      <c r="AD1597" s="24"/>
      <c r="AE1597" s="24"/>
      <c r="AG1597" s="171"/>
      <c r="AN1597" s="24"/>
      <c r="AO1597" s="24"/>
      <c r="AP1597" s="24"/>
      <c r="AQ1597" s="24"/>
      <c r="AR1597" s="24"/>
      <c r="AS1597" s="24"/>
      <c r="AT1597" s="24"/>
      <c r="AU1597" s="24"/>
    </row>
    <row r="1598" spans="27:64">
      <c r="AA1598" s="24"/>
      <c r="AB1598" s="24"/>
      <c r="AC1598" s="24"/>
      <c r="AD1598" s="24"/>
      <c r="AE1598" s="24"/>
      <c r="AG1598" s="171"/>
      <c r="AN1598" s="24"/>
      <c r="AO1598" s="24"/>
      <c r="AP1598" s="24"/>
      <c r="AQ1598" s="24"/>
      <c r="AR1598" s="24"/>
      <c r="AS1598" s="24"/>
      <c r="AT1598" s="24"/>
      <c r="AU1598" s="24"/>
      <c r="AV1598" s="24"/>
    </row>
    <row r="1599" spans="27:64">
      <c r="AA1599" s="24"/>
      <c r="AB1599" s="24"/>
      <c r="AC1599" s="24"/>
      <c r="AD1599" s="24"/>
      <c r="AE1599" s="24"/>
      <c r="AG1599" s="171"/>
      <c r="AN1599" s="24"/>
      <c r="AO1599" s="24"/>
      <c r="AP1599" s="24"/>
      <c r="AQ1599" s="24"/>
      <c r="AR1599" s="24"/>
      <c r="AS1599" s="24"/>
      <c r="AT1599" s="24"/>
      <c r="AU1599" s="24"/>
    </row>
    <row r="1600" spans="27:64">
      <c r="AA1600" s="24"/>
      <c r="AB1600" s="24"/>
      <c r="AC1600" s="24"/>
      <c r="AD1600" s="24"/>
      <c r="AE1600" s="24"/>
      <c r="AG1600" s="171"/>
      <c r="AN1600" s="24"/>
      <c r="AO1600" s="24"/>
      <c r="AP1600" s="24"/>
      <c r="AQ1600" s="24"/>
      <c r="AR1600" s="24"/>
      <c r="AS1600" s="24"/>
      <c r="AT1600" s="24"/>
      <c r="AU1600" s="24"/>
      <c r="AV1600" s="24"/>
      <c r="AX1600" s="24"/>
    </row>
    <row r="1601" spans="27:64">
      <c r="AA1601" s="24"/>
      <c r="AB1601" s="24"/>
      <c r="AC1601" s="24"/>
      <c r="AD1601" s="24"/>
      <c r="AE1601" s="24"/>
      <c r="AG1601" s="171"/>
      <c r="AN1601" s="24"/>
      <c r="AO1601" s="24"/>
      <c r="AP1601" s="24"/>
      <c r="AQ1601" s="24"/>
      <c r="AR1601" s="24"/>
      <c r="AS1601" s="24"/>
      <c r="AT1601" s="24"/>
      <c r="AU1601" s="24"/>
      <c r="AV1601" s="24"/>
    </row>
    <row r="1602" spans="27:64">
      <c r="AA1602" s="24"/>
      <c r="AB1602" s="24"/>
      <c r="AC1602" s="24"/>
      <c r="AD1602" s="24"/>
      <c r="AE1602" s="24"/>
      <c r="AG1602" s="171"/>
      <c r="AN1602" s="24"/>
      <c r="AO1602" s="24"/>
      <c r="AP1602" s="24"/>
      <c r="AQ1602" s="24"/>
      <c r="AR1602" s="24"/>
      <c r="AS1602" s="24"/>
      <c r="AT1602" s="24"/>
      <c r="AU1602" s="24"/>
    </row>
    <row r="1603" spans="27:64">
      <c r="AA1603" s="24"/>
      <c r="AB1603" s="24"/>
      <c r="AC1603" s="24"/>
      <c r="AD1603" s="24"/>
      <c r="AE1603" s="24"/>
      <c r="AG1603" s="171"/>
      <c r="AN1603" s="24"/>
      <c r="AO1603" s="24"/>
      <c r="AP1603" s="24"/>
      <c r="AQ1603" s="24"/>
      <c r="AR1603" s="24"/>
      <c r="AS1603" s="24"/>
      <c r="AT1603" s="24"/>
      <c r="AU1603" s="24"/>
    </row>
    <row r="1604" spans="27:64">
      <c r="AA1604" s="24"/>
      <c r="AB1604" s="24"/>
      <c r="AC1604" s="24"/>
      <c r="AD1604" s="24"/>
      <c r="AE1604" s="24"/>
      <c r="AG1604" s="171"/>
      <c r="AN1604" s="24"/>
      <c r="AO1604" s="24"/>
      <c r="AP1604" s="24"/>
      <c r="AQ1604" s="24"/>
      <c r="AR1604" s="24"/>
      <c r="AS1604" s="24"/>
      <c r="AT1604" s="24"/>
      <c r="AU1604" s="24"/>
      <c r="AV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</row>
    <row r="1605" spans="27:64">
      <c r="AA1605" s="24"/>
      <c r="AB1605" s="24"/>
      <c r="AC1605" s="24"/>
      <c r="AD1605" s="24"/>
      <c r="AE1605" s="24"/>
      <c r="AG1605" s="171"/>
      <c r="AN1605" s="24"/>
      <c r="AO1605" s="24"/>
      <c r="AP1605" s="24"/>
      <c r="AQ1605" s="24"/>
      <c r="AR1605" s="24"/>
      <c r="AS1605" s="24"/>
      <c r="AT1605" s="24"/>
      <c r="AU1605" s="24"/>
      <c r="AV1605" s="24"/>
    </row>
    <row r="1606" spans="27:64">
      <c r="AA1606" s="24"/>
      <c r="AB1606" s="24"/>
      <c r="AC1606" s="24"/>
      <c r="AD1606" s="24"/>
      <c r="AE1606" s="24"/>
      <c r="AG1606" s="171"/>
      <c r="AN1606" s="24"/>
      <c r="AO1606" s="24"/>
      <c r="AP1606" s="24"/>
      <c r="AQ1606" s="24"/>
      <c r="AR1606" s="24"/>
      <c r="AS1606" s="24"/>
      <c r="AT1606" s="24"/>
      <c r="AU1606" s="24"/>
      <c r="AV1606" s="24"/>
    </row>
    <row r="1607" spans="27:64">
      <c r="AA1607" s="24"/>
      <c r="AB1607" s="24"/>
      <c r="AC1607" s="24"/>
      <c r="AD1607" s="24"/>
      <c r="AE1607" s="24"/>
      <c r="AG1607" s="171"/>
      <c r="AN1607" s="24"/>
      <c r="AO1607" s="24"/>
      <c r="AP1607" s="24"/>
      <c r="AQ1607" s="24"/>
      <c r="AR1607" s="24"/>
      <c r="AS1607" s="24"/>
      <c r="AT1607" s="24"/>
      <c r="AU1607" s="24"/>
      <c r="AV1607" s="24"/>
    </row>
    <row r="1608" spans="27:64">
      <c r="AA1608" s="24"/>
      <c r="AB1608" s="24"/>
      <c r="AC1608" s="24"/>
      <c r="AD1608" s="24"/>
      <c r="AE1608" s="24"/>
      <c r="AG1608" s="171"/>
      <c r="AN1608" s="24"/>
      <c r="AO1608" s="24"/>
      <c r="AP1608" s="24"/>
      <c r="AQ1608" s="24"/>
      <c r="AR1608" s="24"/>
      <c r="AS1608" s="24"/>
      <c r="AT1608" s="24"/>
      <c r="AU1608" s="24"/>
      <c r="AV1608" s="24"/>
      <c r="AX1608" s="24"/>
    </row>
    <row r="1609" spans="27:64">
      <c r="AA1609" s="24"/>
      <c r="AB1609" s="24"/>
      <c r="AC1609" s="24"/>
      <c r="AD1609" s="24"/>
      <c r="AE1609" s="24"/>
      <c r="AG1609" s="171"/>
      <c r="AN1609" s="24"/>
      <c r="AO1609" s="24"/>
      <c r="AP1609" s="24"/>
      <c r="AQ1609" s="24"/>
      <c r="AR1609" s="24"/>
      <c r="AS1609" s="24"/>
      <c r="AT1609" s="24"/>
      <c r="AU1609" s="24"/>
      <c r="AV1609" s="24"/>
    </row>
    <row r="1610" spans="27:64">
      <c r="AA1610" s="24"/>
      <c r="AB1610" s="24"/>
      <c r="AC1610" s="24"/>
      <c r="AD1610" s="24"/>
      <c r="AE1610" s="24"/>
      <c r="AG1610" s="171"/>
      <c r="AN1610" s="24"/>
      <c r="AO1610" s="24"/>
      <c r="AP1610" s="24"/>
      <c r="AQ1610" s="24"/>
      <c r="AR1610" s="24"/>
      <c r="AS1610" s="24"/>
      <c r="AT1610" s="24"/>
      <c r="AU1610" s="24"/>
      <c r="AV1610" s="24"/>
    </row>
    <row r="1611" spans="27:64">
      <c r="AA1611" s="24"/>
      <c r="AB1611" s="24"/>
      <c r="AC1611" s="24"/>
      <c r="AD1611" s="24"/>
      <c r="AE1611" s="24"/>
      <c r="AG1611" s="171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</row>
    <row r="1612" spans="27:64">
      <c r="AA1612" s="24"/>
      <c r="AB1612" s="24"/>
      <c r="AC1612" s="24"/>
      <c r="AD1612" s="24"/>
      <c r="AE1612" s="24"/>
      <c r="AG1612" s="171"/>
      <c r="AN1612" s="24"/>
      <c r="AO1612" s="24"/>
      <c r="AP1612" s="24"/>
      <c r="AQ1612" s="24"/>
      <c r="AR1612" s="24"/>
      <c r="AS1612" s="24"/>
      <c r="AT1612" s="24"/>
      <c r="AU1612" s="24"/>
      <c r="AV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</row>
    <row r="1613" spans="27:64">
      <c r="AA1613" s="24"/>
      <c r="AB1613" s="24"/>
      <c r="AC1613" s="24"/>
      <c r="AD1613" s="24"/>
      <c r="AE1613" s="24"/>
      <c r="AG1613" s="171"/>
      <c r="AN1613" s="24"/>
      <c r="AO1613" s="24"/>
      <c r="AP1613" s="24"/>
      <c r="AQ1613" s="24"/>
      <c r="AR1613" s="24"/>
      <c r="AS1613" s="24"/>
      <c r="AT1613" s="24"/>
      <c r="AU1613" s="24"/>
      <c r="AV1613" s="24"/>
      <c r="AX1613" s="24"/>
    </row>
    <row r="1614" spans="27:64">
      <c r="AA1614" s="24"/>
      <c r="AB1614" s="24"/>
      <c r="AC1614" s="24"/>
      <c r="AD1614" s="24"/>
      <c r="AE1614" s="24"/>
      <c r="AG1614" s="171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</row>
    <row r="1615" spans="27:64">
      <c r="AA1615" s="24"/>
      <c r="AB1615" s="24"/>
      <c r="AC1615" s="24"/>
      <c r="AD1615" s="24"/>
      <c r="AE1615" s="24"/>
      <c r="AG1615" s="171"/>
      <c r="AN1615" s="24"/>
      <c r="AO1615" s="24"/>
      <c r="AP1615" s="24"/>
      <c r="AQ1615" s="24"/>
      <c r="AR1615" s="24"/>
      <c r="AS1615" s="24"/>
      <c r="AT1615" s="24"/>
      <c r="AU1615" s="24"/>
    </row>
    <row r="1616" spans="27:64">
      <c r="AA1616" s="24"/>
      <c r="AB1616" s="24"/>
      <c r="AC1616" s="24"/>
      <c r="AD1616" s="24"/>
      <c r="AE1616" s="24"/>
      <c r="AG1616" s="171"/>
      <c r="AN1616" s="24"/>
      <c r="AO1616" s="24"/>
      <c r="AP1616" s="24"/>
      <c r="AQ1616" s="24"/>
      <c r="AR1616" s="24"/>
      <c r="AS1616" s="24"/>
      <c r="AT1616" s="24"/>
      <c r="AU1616" s="24"/>
    </row>
    <row r="1617" spans="27:64">
      <c r="AA1617" s="24"/>
      <c r="AB1617" s="24"/>
      <c r="AC1617" s="24"/>
      <c r="AD1617" s="24"/>
      <c r="AE1617" s="24"/>
      <c r="AG1617" s="171"/>
      <c r="AN1617" s="24"/>
      <c r="AO1617" s="24"/>
      <c r="AP1617" s="24"/>
      <c r="AQ1617" s="24"/>
      <c r="AR1617" s="24"/>
      <c r="AS1617" s="24"/>
      <c r="AT1617" s="24"/>
      <c r="AU1617" s="24"/>
      <c r="AV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</row>
    <row r="1618" spans="27:64">
      <c r="AA1618" s="24"/>
      <c r="AB1618" s="24"/>
      <c r="AC1618" s="24"/>
      <c r="AD1618" s="24"/>
      <c r="AE1618" s="24"/>
      <c r="AG1618" s="171"/>
      <c r="AN1618" s="24"/>
      <c r="AO1618" s="24"/>
      <c r="AP1618" s="24"/>
      <c r="AQ1618" s="24"/>
      <c r="AR1618" s="24"/>
      <c r="AS1618" s="24"/>
      <c r="AT1618" s="24"/>
      <c r="AU1618" s="24"/>
      <c r="AV1618" s="24"/>
    </row>
    <row r="1619" spans="27:64">
      <c r="AA1619" s="24"/>
      <c r="AB1619" s="24"/>
      <c r="AC1619" s="24"/>
      <c r="AD1619" s="24"/>
      <c r="AE1619" s="24"/>
      <c r="AG1619" s="171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</row>
    <row r="1620" spans="27:64">
      <c r="AA1620" s="24"/>
      <c r="AB1620" s="24"/>
      <c r="AC1620" s="24"/>
      <c r="AD1620" s="24"/>
      <c r="AE1620" s="24"/>
      <c r="AG1620" s="171"/>
      <c r="AN1620" s="24"/>
      <c r="AO1620" s="24"/>
      <c r="AP1620" s="24"/>
      <c r="AQ1620" s="24"/>
      <c r="AR1620" s="24"/>
      <c r="AS1620" s="24"/>
      <c r="AT1620" s="24"/>
      <c r="AU1620" s="24"/>
    </row>
    <row r="1621" spans="27:64">
      <c r="AA1621" s="24"/>
      <c r="AB1621" s="24"/>
      <c r="AC1621" s="24"/>
      <c r="AD1621" s="24"/>
      <c r="AE1621" s="24"/>
      <c r="AG1621" s="171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</row>
    <row r="1622" spans="27:64">
      <c r="AA1622" s="24"/>
      <c r="AB1622" s="24"/>
      <c r="AC1622" s="24"/>
      <c r="AD1622" s="24"/>
      <c r="AE1622" s="24"/>
      <c r="AG1622" s="171"/>
      <c r="AN1622" s="24"/>
      <c r="AO1622" s="24"/>
      <c r="AP1622" s="24"/>
      <c r="AQ1622" s="24"/>
      <c r="AR1622" s="24"/>
      <c r="AS1622" s="24"/>
      <c r="AT1622" s="24"/>
      <c r="AU1622" s="24"/>
    </row>
    <row r="1623" spans="27:64">
      <c r="AA1623" s="24"/>
      <c r="AB1623" s="24"/>
      <c r="AC1623" s="24"/>
      <c r="AD1623" s="24"/>
      <c r="AE1623" s="24"/>
      <c r="AG1623" s="171"/>
      <c r="AN1623" s="24"/>
      <c r="AO1623" s="24"/>
      <c r="AP1623" s="24"/>
      <c r="AQ1623" s="24"/>
      <c r="AR1623" s="24"/>
      <c r="AS1623" s="24"/>
      <c r="AT1623" s="24"/>
      <c r="AU1623" s="24"/>
    </row>
    <row r="1624" spans="27:64">
      <c r="AA1624" s="24"/>
      <c r="AB1624" s="24"/>
      <c r="AC1624" s="24"/>
      <c r="AD1624" s="24"/>
      <c r="AE1624" s="24"/>
      <c r="AG1624" s="171"/>
      <c r="AN1624" s="24"/>
      <c r="AO1624" s="24"/>
      <c r="AP1624" s="24"/>
      <c r="AQ1624" s="24"/>
      <c r="AR1624" s="24"/>
      <c r="AS1624" s="24"/>
      <c r="AT1624" s="24"/>
      <c r="AU1624" s="24"/>
    </row>
    <row r="1625" spans="27:64">
      <c r="AA1625" s="24"/>
      <c r="AB1625" s="24"/>
      <c r="AC1625" s="24"/>
      <c r="AD1625" s="24"/>
      <c r="AE1625" s="24"/>
      <c r="AG1625" s="171"/>
      <c r="AN1625" s="24"/>
      <c r="AO1625" s="24"/>
      <c r="AP1625" s="24"/>
      <c r="AQ1625" s="24"/>
      <c r="AR1625" s="24"/>
      <c r="AS1625" s="24"/>
      <c r="AT1625" s="24"/>
      <c r="AU1625" s="24"/>
    </row>
    <row r="1626" spans="27:64">
      <c r="AA1626" s="24"/>
      <c r="AB1626" s="24"/>
      <c r="AC1626" s="24"/>
      <c r="AD1626" s="24"/>
      <c r="AE1626" s="24"/>
      <c r="AG1626" s="171"/>
      <c r="AN1626" s="24"/>
      <c r="AO1626" s="24"/>
      <c r="AP1626" s="24"/>
      <c r="AQ1626" s="24"/>
      <c r="AR1626" s="24"/>
      <c r="AS1626" s="24"/>
      <c r="AT1626" s="24"/>
      <c r="AU1626" s="24"/>
    </row>
    <row r="1627" spans="27:64">
      <c r="AA1627" s="24"/>
      <c r="AB1627" s="24"/>
      <c r="AC1627" s="24"/>
      <c r="AD1627" s="24"/>
      <c r="AE1627" s="24"/>
      <c r="AG1627" s="171"/>
      <c r="AN1627" s="24"/>
      <c r="AO1627" s="24"/>
      <c r="AP1627" s="24"/>
      <c r="AQ1627" s="24"/>
      <c r="AR1627" s="24"/>
      <c r="AS1627" s="24"/>
      <c r="AT1627" s="24"/>
      <c r="AU1627" s="24"/>
      <c r="AV1627" s="24"/>
      <c r="AX1627" s="24"/>
    </row>
    <row r="1628" spans="27:64">
      <c r="AA1628" s="24"/>
      <c r="AB1628" s="24"/>
      <c r="AC1628" s="24"/>
      <c r="AD1628" s="24"/>
      <c r="AE1628" s="24"/>
      <c r="AG1628" s="171"/>
      <c r="AN1628" s="24"/>
      <c r="AO1628" s="24"/>
      <c r="AP1628" s="24"/>
      <c r="AQ1628" s="24"/>
      <c r="AR1628" s="24"/>
      <c r="AS1628" s="24"/>
      <c r="AT1628" s="24"/>
      <c r="AU1628" s="24"/>
      <c r="AV1628" s="24"/>
      <c r="AX1628" s="24"/>
    </row>
    <row r="1629" spans="27:64">
      <c r="AA1629" s="24"/>
      <c r="AB1629" s="24"/>
      <c r="AC1629" s="24"/>
      <c r="AD1629" s="24"/>
      <c r="AE1629" s="24"/>
      <c r="AG1629" s="171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</row>
    <row r="1630" spans="27:64">
      <c r="AA1630" s="24"/>
      <c r="AB1630" s="24"/>
      <c r="AC1630" s="24"/>
      <c r="AD1630" s="24"/>
      <c r="AE1630" s="24"/>
      <c r="AG1630" s="171"/>
      <c r="AN1630" s="24"/>
      <c r="AO1630" s="24"/>
      <c r="AP1630" s="24"/>
      <c r="AQ1630" s="24"/>
      <c r="AR1630" s="24"/>
      <c r="AS1630" s="24"/>
      <c r="AT1630" s="24"/>
      <c r="AU1630" s="24"/>
    </row>
    <row r="1631" spans="27:64">
      <c r="AA1631" s="24"/>
      <c r="AB1631" s="24"/>
      <c r="AC1631" s="24"/>
      <c r="AD1631" s="24"/>
      <c r="AE1631" s="24"/>
      <c r="AG1631" s="171"/>
      <c r="AN1631" s="24"/>
      <c r="AO1631" s="24"/>
      <c r="AP1631" s="24"/>
      <c r="AQ1631" s="24"/>
      <c r="AR1631" s="24"/>
      <c r="AS1631" s="24"/>
      <c r="AT1631" s="24"/>
      <c r="AU1631" s="24"/>
      <c r="AV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</row>
    <row r="1632" spans="27:64">
      <c r="AA1632" s="24"/>
      <c r="AB1632" s="24"/>
      <c r="AC1632" s="24"/>
      <c r="AD1632" s="24"/>
      <c r="AE1632" s="24"/>
      <c r="AG1632" s="171"/>
      <c r="AN1632" s="24"/>
      <c r="AO1632" s="24"/>
      <c r="AP1632" s="24"/>
      <c r="AQ1632" s="24"/>
      <c r="AR1632" s="24"/>
      <c r="AS1632" s="24"/>
      <c r="AT1632" s="24"/>
      <c r="AU1632" s="24"/>
      <c r="AV1632" s="5"/>
    </row>
    <row r="1633" spans="27:64">
      <c r="AA1633" s="24"/>
      <c r="AB1633" s="24"/>
      <c r="AC1633" s="24"/>
      <c r="AD1633" s="24"/>
      <c r="AE1633" s="24"/>
      <c r="AG1633" s="171"/>
      <c r="AN1633" s="24"/>
      <c r="AO1633" s="24"/>
      <c r="AP1633" s="24"/>
      <c r="AQ1633" s="24"/>
      <c r="AR1633" s="24"/>
      <c r="AS1633" s="24"/>
      <c r="AT1633" s="24"/>
      <c r="AU1633" s="24"/>
      <c r="AV1633" s="24"/>
    </row>
    <row r="1634" spans="27:64">
      <c r="AA1634" s="24"/>
      <c r="AB1634" s="24"/>
      <c r="AC1634" s="24"/>
      <c r="AD1634" s="24"/>
      <c r="AE1634" s="24"/>
      <c r="AG1634" s="171"/>
      <c r="AN1634" s="24"/>
      <c r="AO1634" s="24"/>
      <c r="AP1634" s="24"/>
      <c r="AQ1634" s="24"/>
      <c r="AR1634" s="24"/>
      <c r="AS1634" s="24"/>
      <c r="AT1634" s="24"/>
      <c r="AU1634" s="24"/>
      <c r="AV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</row>
    <row r="1635" spans="27:64">
      <c r="AA1635" s="24"/>
      <c r="AB1635" s="24"/>
      <c r="AC1635" s="24"/>
      <c r="AD1635" s="24"/>
      <c r="AE1635" s="24"/>
      <c r="AG1635" s="171"/>
      <c r="AN1635" s="24"/>
      <c r="AO1635" s="24"/>
      <c r="AP1635" s="24"/>
      <c r="AQ1635" s="24"/>
      <c r="AR1635" s="24"/>
      <c r="AS1635" s="24"/>
      <c r="AT1635" s="24"/>
      <c r="AU1635" s="24"/>
      <c r="AV1635" s="24"/>
    </row>
    <row r="1636" spans="27:64">
      <c r="AA1636" s="24"/>
      <c r="AB1636" s="24"/>
      <c r="AC1636" s="24"/>
      <c r="AD1636" s="24"/>
      <c r="AE1636" s="24"/>
      <c r="AG1636" s="171"/>
      <c r="AN1636" s="24"/>
      <c r="AO1636" s="24"/>
      <c r="AP1636" s="24"/>
      <c r="AQ1636" s="24"/>
      <c r="AR1636" s="24"/>
      <c r="AS1636" s="24"/>
      <c r="AT1636" s="24"/>
      <c r="AU1636" s="24"/>
      <c r="AV1636" s="24"/>
    </row>
    <row r="1637" spans="27:64">
      <c r="AA1637" s="24"/>
      <c r="AB1637" s="24"/>
      <c r="AC1637" s="24"/>
      <c r="AD1637" s="24"/>
      <c r="AE1637" s="24"/>
      <c r="AG1637" s="171"/>
      <c r="AN1637" s="24"/>
      <c r="AO1637" s="24"/>
      <c r="AP1637" s="24"/>
      <c r="AQ1637" s="24"/>
      <c r="AR1637" s="24"/>
      <c r="AS1637" s="24"/>
      <c r="AT1637" s="24"/>
      <c r="AU1637" s="24"/>
    </row>
    <row r="1638" spans="27:64">
      <c r="AA1638" s="24"/>
      <c r="AB1638" s="24"/>
      <c r="AC1638" s="24"/>
      <c r="AD1638" s="24"/>
      <c r="AE1638" s="24"/>
      <c r="AG1638" s="171"/>
      <c r="AN1638" s="24"/>
      <c r="AO1638" s="24"/>
      <c r="AP1638" s="24"/>
      <c r="AQ1638" s="24"/>
      <c r="AR1638" s="24"/>
      <c r="AS1638" s="24"/>
      <c r="AT1638" s="24"/>
      <c r="AU1638" s="24"/>
    </row>
    <row r="1639" spans="27:64">
      <c r="AA1639" s="24"/>
      <c r="AB1639" s="24"/>
      <c r="AC1639" s="24"/>
      <c r="AD1639" s="24"/>
      <c r="AE1639" s="24"/>
      <c r="AG1639" s="171"/>
      <c r="AN1639" s="24"/>
      <c r="AO1639" s="24"/>
      <c r="AP1639" s="24"/>
      <c r="AQ1639" s="24"/>
      <c r="AR1639" s="24"/>
      <c r="AS1639" s="24"/>
      <c r="AT1639" s="24"/>
      <c r="AU1639" s="24"/>
    </row>
    <row r="1640" spans="27:64">
      <c r="AA1640" s="24"/>
      <c r="AB1640" s="24"/>
      <c r="AC1640" s="24"/>
      <c r="AD1640" s="24"/>
      <c r="AE1640" s="24"/>
      <c r="AG1640" s="171"/>
      <c r="AN1640" s="24"/>
      <c r="AO1640" s="24"/>
      <c r="AP1640" s="24"/>
      <c r="AQ1640" s="24"/>
      <c r="AR1640" s="24"/>
      <c r="AS1640" s="24"/>
      <c r="AT1640" s="24"/>
      <c r="AU1640" s="24"/>
    </row>
    <row r="1641" spans="27:64">
      <c r="AA1641" s="24"/>
      <c r="AB1641" s="24"/>
      <c r="AC1641" s="24"/>
      <c r="AD1641" s="24"/>
      <c r="AE1641" s="24"/>
      <c r="AG1641" s="171"/>
      <c r="AN1641" s="24"/>
      <c r="AO1641" s="24"/>
      <c r="AP1641" s="24"/>
      <c r="AQ1641" s="24"/>
      <c r="AR1641" s="24"/>
      <c r="AS1641" s="24"/>
      <c r="AT1641" s="24"/>
      <c r="AU1641" s="24"/>
    </row>
    <row r="1642" spans="27:64">
      <c r="AA1642" s="24"/>
      <c r="AB1642" s="24"/>
      <c r="AC1642" s="24"/>
      <c r="AD1642" s="24"/>
      <c r="AE1642" s="24"/>
      <c r="AG1642" s="171"/>
      <c r="AN1642" s="24"/>
      <c r="AO1642" s="24"/>
      <c r="AP1642" s="24"/>
      <c r="AQ1642" s="24"/>
      <c r="AR1642" s="24"/>
      <c r="AS1642" s="24"/>
      <c r="AT1642" s="24"/>
      <c r="AU1642" s="24"/>
    </row>
    <row r="1643" spans="27:64">
      <c r="AA1643" s="24"/>
      <c r="AB1643" s="24"/>
      <c r="AC1643" s="24"/>
      <c r="AD1643" s="24"/>
      <c r="AE1643" s="24"/>
      <c r="AG1643" s="171"/>
      <c r="AN1643" s="24"/>
      <c r="AO1643" s="24"/>
      <c r="AP1643" s="24"/>
      <c r="AQ1643" s="24"/>
      <c r="AR1643" s="24"/>
      <c r="AS1643" s="24"/>
      <c r="AT1643" s="24"/>
      <c r="AU1643" s="24"/>
    </row>
    <row r="1644" spans="27:64">
      <c r="AA1644" s="24"/>
      <c r="AB1644" s="24"/>
      <c r="AC1644" s="24"/>
      <c r="AD1644" s="24"/>
      <c r="AE1644" s="24"/>
      <c r="AG1644" s="171"/>
      <c r="AN1644" s="24"/>
      <c r="AO1644" s="24"/>
      <c r="AP1644" s="24"/>
      <c r="AQ1644" s="24"/>
      <c r="AR1644" s="24"/>
      <c r="AS1644" s="24"/>
      <c r="AT1644" s="24"/>
      <c r="AU1644" s="24"/>
      <c r="AV1644" s="24"/>
    </row>
    <row r="1645" spans="27:64">
      <c r="AA1645" s="24"/>
      <c r="AB1645" s="24"/>
      <c r="AC1645" s="24"/>
      <c r="AD1645" s="24"/>
      <c r="AE1645" s="24"/>
      <c r="AG1645" s="171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</row>
    <row r="1646" spans="27:64">
      <c r="AA1646" s="24"/>
      <c r="AB1646" s="24"/>
      <c r="AC1646" s="24"/>
      <c r="AD1646" s="24"/>
      <c r="AE1646" s="24"/>
      <c r="AG1646" s="171"/>
      <c r="AN1646" s="24"/>
      <c r="AO1646" s="24"/>
      <c r="AP1646" s="24"/>
      <c r="AQ1646" s="24"/>
      <c r="AR1646" s="24"/>
      <c r="AS1646" s="24"/>
      <c r="AT1646" s="24"/>
      <c r="AU1646" s="24"/>
    </row>
    <row r="1647" spans="27:64">
      <c r="AA1647" s="24"/>
      <c r="AB1647" s="24"/>
      <c r="AC1647" s="24"/>
      <c r="AD1647" s="24"/>
      <c r="AE1647" s="24"/>
      <c r="AG1647" s="171"/>
      <c r="AN1647" s="24"/>
      <c r="AO1647" s="24"/>
      <c r="AP1647" s="24"/>
      <c r="AQ1647" s="24"/>
      <c r="AR1647" s="24"/>
      <c r="AS1647" s="24"/>
      <c r="AT1647" s="24"/>
      <c r="AU1647" s="24"/>
    </row>
    <row r="1648" spans="27:64">
      <c r="AA1648" s="24"/>
      <c r="AB1648" s="24"/>
      <c r="AC1648" s="24"/>
      <c r="AD1648" s="24"/>
      <c r="AE1648" s="24"/>
      <c r="AG1648" s="171"/>
      <c r="AN1648" s="24"/>
      <c r="AO1648" s="24"/>
      <c r="AP1648" s="24"/>
      <c r="AQ1648" s="24"/>
      <c r="AR1648" s="24"/>
      <c r="AS1648" s="24"/>
      <c r="AT1648" s="24"/>
      <c r="AU1648" s="24"/>
    </row>
    <row r="1649" spans="27:64">
      <c r="AA1649" s="24"/>
      <c r="AB1649" s="24"/>
      <c r="AC1649" s="24"/>
      <c r="AD1649" s="24"/>
      <c r="AE1649" s="24"/>
      <c r="AG1649" s="171"/>
      <c r="AN1649" s="24"/>
      <c r="AO1649" s="24"/>
      <c r="AP1649" s="24"/>
      <c r="AQ1649" s="24"/>
      <c r="AR1649" s="24"/>
      <c r="AS1649" s="24"/>
      <c r="AT1649" s="24"/>
      <c r="AU1649" s="24"/>
    </row>
    <row r="1650" spans="27:64">
      <c r="AA1650" s="24"/>
      <c r="AB1650" s="24"/>
      <c r="AC1650" s="24"/>
      <c r="AD1650" s="24"/>
      <c r="AE1650" s="24"/>
      <c r="AG1650" s="171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</row>
    <row r="1651" spans="27:64">
      <c r="AA1651" s="24"/>
      <c r="AB1651" s="24"/>
      <c r="AC1651" s="24"/>
      <c r="AD1651" s="24"/>
      <c r="AE1651" s="24"/>
      <c r="AG1651" s="171"/>
      <c r="AN1651" s="24"/>
      <c r="AO1651" s="24"/>
      <c r="AP1651" s="24"/>
      <c r="AQ1651" s="24"/>
      <c r="AR1651" s="24"/>
      <c r="AS1651" s="24"/>
      <c r="AT1651" s="24"/>
      <c r="AU1651" s="24"/>
    </row>
    <row r="1652" spans="27:64">
      <c r="AA1652" s="24"/>
      <c r="AB1652" s="24"/>
      <c r="AC1652" s="24"/>
      <c r="AD1652" s="24"/>
      <c r="AE1652" s="24"/>
      <c r="AG1652" s="171"/>
      <c r="AN1652" s="24"/>
      <c r="AO1652" s="24"/>
      <c r="AP1652" s="24"/>
      <c r="AQ1652" s="24"/>
      <c r="AR1652" s="24"/>
      <c r="AS1652" s="24"/>
      <c r="AT1652" s="24"/>
      <c r="AU1652" s="24"/>
    </row>
    <row r="1653" spans="27:64">
      <c r="AA1653" s="24"/>
      <c r="AB1653" s="24"/>
      <c r="AC1653" s="24"/>
      <c r="AD1653" s="24"/>
      <c r="AE1653" s="24"/>
      <c r="AG1653" s="171"/>
      <c r="AN1653" s="24"/>
      <c r="AO1653" s="24"/>
      <c r="AP1653" s="24"/>
      <c r="AQ1653" s="24"/>
      <c r="AR1653" s="24"/>
      <c r="AS1653" s="24"/>
      <c r="AT1653" s="24"/>
      <c r="AU1653" s="24"/>
      <c r="AV1653" s="24"/>
      <c r="AX1653" s="24"/>
    </row>
    <row r="1654" spans="27:64">
      <c r="AA1654" s="24"/>
      <c r="AB1654" s="24"/>
      <c r="AC1654" s="24"/>
      <c r="AD1654" s="24"/>
      <c r="AE1654" s="24"/>
      <c r="AG1654" s="171"/>
      <c r="AN1654" s="24"/>
      <c r="AO1654" s="24"/>
      <c r="AP1654" s="24"/>
      <c r="AQ1654" s="24"/>
      <c r="AR1654" s="24"/>
      <c r="AS1654" s="24"/>
      <c r="AT1654" s="24"/>
      <c r="AU1654" s="24"/>
      <c r="AV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</row>
    <row r="1655" spans="27:64">
      <c r="AA1655" s="24"/>
      <c r="AB1655" s="24"/>
      <c r="AC1655" s="24"/>
      <c r="AD1655" s="24"/>
      <c r="AE1655" s="24"/>
      <c r="AG1655" s="171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</row>
    <row r="1656" spans="27:64">
      <c r="AA1656" s="24"/>
      <c r="AB1656" s="24"/>
      <c r="AC1656" s="24"/>
      <c r="AD1656" s="24"/>
      <c r="AE1656" s="24"/>
      <c r="AG1656" s="171"/>
      <c r="AN1656" s="24"/>
      <c r="AO1656" s="24"/>
      <c r="AP1656" s="24"/>
      <c r="AQ1656" s="24"/>
      <c r="AR1656" s="24"/>
      <c r="AS1656" s="24"/>
      <c r="AT1656" s="24"/>
      <c r="AU1656" s="24"/>
      <c r="AV1656" s="24"/>
    </row>
    <row r="1657" spans="27:64">
      <c r="AA1657" s="24"/>
      <c r="AB1657" s="24"/>
      <c r="AC1657" s="24"/>
      <c r="AD1657" s="24"/>
      <c r="AE1657" s="24"/>
      <c r="AG1657" s="171"/>
      <c r="AN1657" s="24"/>
      <c r="AO1657" s="24"/>
      <c r="AP1657" s="24"/>
      <c r="AQ1657" s="24"/>
      <c r="AR1657" s="24"/>
      <c r="AS1657" s="24"/>
      <c r="AT1657" s="24"/>
      <c r="AU1657" s="24"/>
    </row>
    <row r="1658" spans="27:64">
      <c r="AA1658" s="24"/>
      <c r="AB1658" s="24"/>
      <c r="AC1658" s="24"/>
      <c r="AD1658" s="24"/>
      <c r="AE1658" s="24"/>
      <c r="AG1658" s="171"/>
      <c r="AN1658" s="24"/>
      <c r="AO1658" s="24"/>
      <c r="AP1658" s="24"/>
      <c r="AQ1658" s="24"/>
      <c r="AR1658" s="24"/>
      <c r="AS1658" s="24"/>
      <c r="AT1658" s="24"/>
      <c r="AU1658" s="24"/>
      <c r="AV1658" s="24"/>
    </row>
    <row r="1659" spans="27:64">
      <c r="AA1659" s="24"/>
      <c r="AB1659" s="24"/>
      <c r="AC1659" s="24"/>
      <c r="AD1659" s="24"/>
      <c r="AE1659" s="24"/>
      <c r="AG1659" s="171"/>
      <c r="AN1659" s="24"/>
      <c r="AO1659" s="24"/>
      <c r="AP1659" s="24"/>
      <c r="AQ1659" s="24"/>
      <c r="AR1659" s="24"/>
      <c r="AS1659" s="24"/>
      <c r="AT1659" s="24"/>
      <c r="AU1659" s="24"/>
      <c r="AV1659" s="24"/>
    </row>
    <row r="1660" spans="27:64">
      <c r="AA1660" s="24"/>
      <c r="AB1660" s="24"/>
      <c r="AC1660" s="24"/>
      <c r="AD1660" s="24"/>
      <c r="AE1660" s="24"/>
      <c r="AG1660" s="171"/>
      <c r="AN1660" s="24"/>
      <c r="AO1660" s="24"/>
      <c r="AP1660" s="24"/>
      <c r="AQ1660" s="24"/>
      <c r="AR1660" s="24"/>
      <c r="AS1660" s="24"/>
      <c r="AT1660" s="24"/>
      <c r="AU1660" s="24"/>
    </row>
    <row r="1661" spans="27:64">
      <c r="AA1661" s="24"/>
      <c r="AB1661" s="24"/>
      <c r="AC1661" s="24"/>
      <c r="AD1661" s="24"/>
      <c r="AE1661" s="24"/>
      <c r="AG1661" s="171"/>
      <c r="AN1661" s="24"/>
      <c r="AO1661" s="24"/>
      <c r="AP1661" s="24"/>
      <c r="AQ1661" s="24"/>
      <c r="AR1661" s="24"/>
      <c r="AS1661" s="24"/>
      <c r="AT1661" s="24"/>
      <c r="AU1661" s="24"/>
      <c r="AV1661" s="24"/>
      <c r="AX1661" s="24"/>
    </row>
    <row r="1662" spans="27:64">
      <c r="AA1662" s="24"/>
      <c r="AB1662" s="24"/>
      <c r="AC1662" s="24"/>
      <c r="AD1662" s="24"/>
      <c r="AE1662" s="24"/>
      <c r="AG1662" s="171"/>
      <c r="AN1662" s="24"/>
      <c r="AO1662" s="24"/>
      <c r="AP1662" s="24"/>
      <c r="AQ1662" s="24"/>
      <c r="AR1662" s="24"/>
      <c r="AS1662" s="24"/>
      <c r="AT1662" s="24"/>
      <c r="AU1662" s="24"/>
    </row>
    <row r="1663" spans="27:64">
      <c r="AA1663" s="24"/>
      <c r="AB1663" s="24"/>
      <c r="AC1663" s="24"/>
      <c r="AD1663" s="24"/>
      <c r="AE1663" s="24"/>
      <c r="AG1663" s="171"/>
      <c r="AN1663" s="24"/>
      <c r="AO1663" s="24"/>
      <c r="AP1663" s="24"/>
      <c r="AQ1663" s="24"/>
      <c r="AR1663" s="24"/>
      <c r="AS1663" s="24"/>
      <c r="AT1663" s="24"/>
      <c r="AU1663" s="24"/>
    </row>
    <row r="1664" spans="27:64">
      <c r="AA1664" s="24"/>
      <c r="AB1664" s="24"/>
      <c r="AC1664" s="24"/>
      <c r="AD1664" s="24"/>
      <c r="AE1664" s="24"/>
      <c r="AG1664" s="171"/>
      <c r="AN1664" s="24"/>
      <c r="AO1664" s="24"/>
      <c r="AP1664" s="24"/>
      <c r="AQ1664" s="24"/>
      <c r="AR1664" s="24"/>
      <c r="AS1664" s="24"/>
      <c r="AT1664" s="24"/>
      <c r="AU1664" s="24"/>
    </row>
    <row r="1665" spans="27:64">
      <c r="AA1665" s="24"/>
      <c r="AB1665" s="24"/>
      <c r="AC1665" s="24"/>
      <c r="AD1665" s="24"/>
      <c r="AE1665" s="24"/>
      <c r="AG1665" s="171"/>
      <c r="AN1665" s="24"/>
      <c r="AO1665" s="24"/>
      <c r="AP1665" s="24"/>
      <c r="AQ1665" s="24"/>
      <c r="AR1665" s="24"/>
      <c r="AS1665" s="24"/>
      <c r="AT1665" s="24"/>
      <c r="AU1665" s="24"/>
      <c r="AV1665" s="24"/>
      <c r="AX1665" s="24"/>
    </row>
    <row r="1666" spans="27:64">
      <c r="AA1666" s="24"/>
      <c r="AB1666" s="24"/>
      <c r="AC1666" s="24"/>
      <c r="AD1666" s="24"/>
      <c r="AE1666" s="24"/>
      <c r="AG1666" s="171"/>
      <c r="AN1666" s="24"/>
      <c r="AO1666" s="24"/>
      <c r="AP1666" s="24"/>
      <c r="AQ1666" s="24"/>
      <c r="AR1666" s="24"/>
      <c r="AS1666" s="24"/>
      <c r="AT1666" s="24"/>
      <c r="AU1666" s="24"/>
      <c r="AV1666" s="24"/>
    </row>
    <row r="1667" spans="27:64">
      <c r="AA1667" s="24"/>
      <c r="AB1667" s="24"/>
      <c r="AC1667" s="24"/>
      <c r="AD1667" s="24"/>
      <c r="AE1667" s="24"/>
      <c r="AG1667" s="171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</row>
    <row r="1668" spans="27:64">
      <c r="AA1668" s="24"/>
      <c r="AB1668" s="24"/>
      <c r="AC1668" s="24"/>
      <c r="AD1668" s="24"/>
      <c r="AE1668" s="24"/>
      <c r="AG1668" s="171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</row>
    <row r="1669" spans="27:64">
      <c r="AA1669" s="24"/>
      <c r="AB1669" s="24"/>
      <c r="AC1669" s="24"/>
      <c r="AD1669" s="24"/>
      <c r="AE1669" s="24"/>
      <c r="AG1669" s="171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</row>
    <row r="1670" spans="27:64">
      <c r="AA1670" s="24"/>
      <c r="AB1670" s="24"/>
      <c r="AC1670" s="24"/>
      <c r="AD1670" s="24"/>
      <c r="AE1670" s="24"/>
      <c r="AG1670" s="171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</row>
    <row r="1671" spans="27:64">
      <c r="AA1671" s="24"/>
      <c r="AB1671" s="24"/>
      <c r="AC1671" s="24"/>
      <c r="AD1671" s="24"/>
      <c r="AE1671" s="24"/>
      <c r="AG1671" s="171"/>
      <c r="AN1671" s="24"/>
      <c r="AO1671" s="24"/>
      <c r="AP1671" s="24"/>
      <c r="AQ1671" s="24"/>
      <c r="AR1671" s="24"/>
      <c r="AS1671" s="24"/>
      <c r="AT1671" s="24"/>
      <c r="AU1671" s="24"/>
      <c r="AV1671" s="24"/>
      <c r="AX1671" s="24"/>
    </row>
    <row r="1672" spans="27:64">
      <c r="AA1672" s="24"/>
      <c r="AB1672" s="24"/>
      <c r="AC1672" s="24"/>
      <c r="AD1672" s="24"/>
      <c r="AE1672" s="24"/>
      <c r="AG1672" s="171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</row>
    <row r="1673" spans="27:64">
      <c r="AA1673" s="24"/>
      <c r="AB1673" s="24"/>
      <c r="AC1673" s="24"/>
      <c r="AD1673" s="24"/>
      <c r="AE1673" s="24"/>
      <c r="AG1673" s="171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</row>
    <row r="1674" spans="27:64">
      <c r="AA1674" s="24"/>
      <c r="AB1674" s="24"/>
      <c r="AC1674" s="24"/>
      <c r="AD1674" s="24"/>
      <c r="AE1674" s="24"/>
      <c r="AG1674" s="171"/>
      <c r="AN1674" s="24"/>
      <c r="AO1674" s="24"/>
      <c r="AP1674" s="24"/>
      <c r="AQ1674" s="24"/>
      <c r="AR1674" s="24"/>
      <c r="AS1674" s="24"/>
      <c r="AT1674" s="24"/>
      <c r="AU1674" s="24"/>
      <c r="AV1674" s="24"/>
      <c r="AX1674" s="24"/>
    </row>
    <row r="1675" spans="27:64">
      <c r="AA1675" s="24"/>
      <c r="AB1675" s="24"/>
      <c r="AC1675" s="24"/>
      <c r="AD1675" s="24"/>
      <c r="AE1675" s="24"/>
      <c r="AG1675" s="171"/>
      <c r="AN1675" s="24"/>
      <c r="AO1675" s="24"/>
      <c r="AP1675" s="24"/>
      <c r="AQ1675" s="24"/>
      <c r="AR1675" s="24"/>
      <c r="AS1675" s="24"/>
      <c r="AT1675" s="24"/>
      <c r="AU1675" s="24"/>
      <c r="AV1675" s="24"/>
      <c r="AX1675" s="24"/>
    </row>
    <row r="1676" spans="27:64">
      <c r="AA1676" s="24"/>
      <c r="AB1676" s="24"/>
      <c r="AC1676" s="24"/>
      <c r="AD1676" s="24"/>
      <c r="AE1676" s="24"/>
      <c r="AG1676" s="171"/>
      <c r="AN1676" s="24"/>
      <c r="AO1676" s="24"/>
      <c r="AP1676" s="24"/>
      <c r="AQ1676" s="24"/>
      <c r="AR1676" s="24"/>
      <c r="AS1676" s="24"/>
      <c r="AT1676" s="24"/>
      <c r="AU1676" s="24"/>
      <c r="AV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</row>
    <row r="1677" spans="27:64">
      <c r="AA1677" s="24"/>
      <c r="AB1677" s="24"/>
      <c r="AC1677" s="24"/>
      <c r="AD1677" s="24"/>
      <c r="AE1677" s="24"/>
      <c r="AG1677" s="171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</row>
    <row r="1678" spans="27:64">
      <c r="AA1678" s="24"/>
      <c r="AB1678" s="24"/>
      <c r="AC1678" s="24"/>
      <c r="AD1678" s="24"/>
      <c r="AE1678" s="24"/>
      <c r="AG1678" s="171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</row>
    <row r="1679" spans="27:64">
      <c r="AA1679" s="24"/>
      <c r="AB1679" s="24"/>
      <c r="AC1679" s="24"/>
      <c r="AD1679" s="24"/>
      <c r="AE1679" s="24"/>
      <c r="AG1679" s="171"/>
      <c r="AN1679" s="24"/>
      <c r="AO1679" s="24"/>
      <c r="AP1679" s="24"/>
      <c r="AQ1679" s="24"/>
      <c r="AR1679" s="24"/>
      <c r="AS1679" s="24"/>
      <c r="AT1679" s="24"/>
      <c r="AU1679" s="24"/>
      <c r="AV1679" s="24"/>
    </row>
    <row r="1680" spans="27:64">
      <c r="AA1680" s="24"/>
      <c r="AB1680" s="24"/>
      <c r="AC1680" s="24"/>
      <c r="AD1680" s="24"/>
      <c r="AE1680" s="24"/>
      <c r="AG1680" s="171"/>
      <c r="AN1680" s="24"/>
      <c r="AO1680" s="24"/>
      <c r="AP1680" s="24"/>
      <c r="AQ1680" s="24"/>
      <c r="AR1680" s="24"/>
      <c r="AS1680" s="24"/>
      <c r="AT1680" s="24"/>
      <c r="AU1680" s="24"/>
      <c r="AV1680" s="24"/>
    </row>
    <row r="1681" spans="27:64">
      <c r="AA1681" s="24"/>
      <c r="AB1681" s="24"/>
      <c r="AC1681" s="24"/>
      <c r="AD1681" s="24"/>
      <c r="AE1681" s="24"/>
      <c r="AG1681" s="171"/>
      <c r="AN1681" s="24"/>
      <c r="AO1681" s="24"/>
      <c r="AP1681" s="24"/>
      <c r="AQ1681" s="24"/>
      <c r="AR1681" s="24"/>
      <c r="AS1681" s="24"/>
      <c r="AT1681" s="24"/>
      <c r="AU1681" s="24"/>
      <c r="AV1681" s="24"/>
    </row>
    <row r="1682" spans="27:64">
      <c r="AA1682" s="24"/>
      <c r="AB1682" s="24"/>
      <c r="AC1682" s="24"/>
      <c r="AD1682" s="24"/>
      <c r="AE1682" s="24"/>
      <c r="AG1682" s="171"/>
      <c r="AN1682" s="24"/>
      <c r="AO1682" s="24"/>
      <c r="AP1682" s="24"/>
      <c r="AQ1682" s="24"/>
      <c r="AR1682" s="24"/>
      <c r="AS1682" s="24"/>
      <c r="AT1682" s="24"/>
      <c r="AU1682" s="24"/>
      <c r="AV1682" s="24"/>
      <c r="AX1682" s="24"/>
    </row>
    <row r="1683" spans="27:64">
      <c r="AA1683" s="24"/>
      <c r="AB1683" s="24"/>
      <c r="AC1683" s="24"/>
      <c r="AD1683" s="24"/>
      <c r="AE1683" s="24"/>
      <c r="AG1683" s="171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</row>
    <row r="1684" spans="27:64">
      <c r="AA1684" s="24"/>
      <c r="AB1684" s="24"/>
      <c r="AC1684" s="24"/>
      <c r="AD1684" s="24"/>
      <c r="AE1684" s="24"/>
      <c r="AG1684" s="171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</row>
    <row r="1685" spans="27:64">
      <c r="AA1685" s="24"/>
      <c r="AB1685" s="24"/>
      <c r="AC1685" s="24"/>
      <c r="AD1685" s="24"/>
      <c r="AE1685" s="24"/>
      <c r="AG1685" s="171"/>
      <c r="AN1685" s="24"/>
      <c r="AO1685" s="24"/>
      <c r="AP1685" s="24"/>
      <c r="AQ1685" s="24"/>
      <c r="AR1685" s="24"/>
      <c r="AS1685" s="24"/>
      <c r="AT1685" s="24"/>
      <c r="AU1685" s="24"/>
    </row>
    <row r="1686" spans="27:64">
      <c r="AA1686" s="24"/>
      <c r="AB1686" s="24"/>
      <c r="AC1686" s="24"/>
      <c r="AD1686" s="24"/>
      <c r="AE1686" s="24"/>
      <c r="AG1686" s="171"/>
      <c r="AN1686" s="24"/>
      <c r="AO1686" s="24"/>
      <c r="AP1686" s="24"/>
      <c r="AQ1686" s="24"/>
      <c r="AR1686" s="24"/>
      <c r="AS1686" s="24"/>
      <c r="AT1686" s="24"/>
      <c r="AU1686" s="24"/>
      <c r="AV1686" s="24"/>
      <c r="AX1686" s="24"/>
    </row>
    <row r="1687" spans="27:64">
      <c r="AA1687" s="24"/>
      <c r="AB1687" s="24"/>
      <c r="AC1687" s="24"/>
      <c r="AD1687" s="24"/>
      <c r="AE1687" s="24"/>
      <c r="AG1687" s="171"/>
      <c r="AN1687" s="24"/>
      <c r="AO1687" s="24"/>
      <c r="AP1687" s="24"/>
      <c r="AQ1687" s="24"/>
      <c r="AR1687" s="24"/>
      <c r="AS1687" s="24"/>
      <c r="AT1687" s="24"/>
      <c r="AU1687" s="24"/>
      <c r="AV1687" s="24"/>
    </row>
    <row r="1688" spans="27:64">
      <c r="AA1688" s="24"/>
      <c r="AB1688" s="24"/>
      <c r="AC1688" s="24"/>
      <c r="AD1688" s="24"/>
      <c r="AE1688" s="24"/>
      <c r="AG1688" s="171"/>
      <c r="AN1688" s="24"/>
      <c r="AO1688" s="24"/>
      <c r="AP1688" s="24"/>
      <c r="AQ1688" s="24"/>
      <c r="AR1688" s="24"/>
      <c r="AS1688" s="24"/>
      <c r="AT1688" s="24"/>
      <c r="AU1688" s="24"/>
      <c r="AV1688" s="24"/>
    </row>
    <row r="1689" spans="27:64">
      <c r="AA1689" s="24"/>
      <c r="AB1689" s="24"/>
      <c r="AC1689" s="24"/>
      <c r="AD1689" s="24"/>
      <c r="AE1689" s="24"/>
      <c r="AG1689" s="171"/>
      <c r="AN1689" s="24"/>
      <c r="AO1689" s="24"/>
      <c r="AP1689" s="24"/>
      <c r="AQ1689" s="24"/>
      <c r="AR1689" s="24"/>
      <c r="AS1689" s="24"/>
      <c r="AT1689" s="24"/>
      <c r="AU1689" s="24"/>
    </row>
    <row r="1690" spans="27:64">
      <c r="AA1690" s="24"/>
      <c r="AB1690" s="24"/>
      <c r="AC1690" s="24"/>
      <c r="AD1690" s="24"/>
      <c r="AE1690" s="24"/>
      <c r="AG1690" s="171"/>
      <c r="AN1690" s="24"/>
      <c r="AO1690" s="24"/>
      <c r="AP1690" s="24"/>
      <c r="AQ1690" s="24"/>
      <c r="AR1690" s="24"/>
      <c r="AS1690" s="24"/>
      <c r="AT1690" s="24"/>
      <c r="AU1690" s="24"/>
    </row>
    <row r="1691" spans="27:64">
      <c r="AA1691" s="24"/>
      <c r="AB1691" s="24"/>
      <c r="AC1691" s="24"/>
      <c r="AD1691" s="24"/>
      <c r="AE1691" s="24"/>
      <c r="AG1691" s="171"/>
      <c r="AN1691" s="24"/>
      <c r="AO1691" s="24"/>
      <c r="AP1691" s="24"/>
      <c r="AQ1691" s="24"/>
      <c r="AR1691" s="24"/>
      <c r="AS1691" s="24"/>
      <c r="AT1691" s="24"/>
      <c r="AU1691" s="24"/>
    </row>
    <row r="1692" spans="27:64">
      <c r="AA1692" s="24"/>
      <c r="AB1692" s="24"/>
      <c r="AC1692" s="24"/>
      <c r="AD1692" s="24"/>
      <c r="AE1692" s="24"/>
      <c r="AG1692" s="171"/>
      <c r="AN1692" s="24"/>
      <c r="AO1692" s="24"/>
      <c r="AP1692" s="24"/>
      <c r="AQ1692" s="24"/>
      <c r="AR1692" s="24"/>
      <c r="AS1692" s="24"/>
      <c r="AT1692" s="24"/>
      <c r="AU1692" s="24"/>
    </row>
    <row r="1693" spans="27:64">
      <c r="AA1693" s="24"/>
      <c r="AB1693" s="24"/>
      <c r="AC1693" s="24"/>
      <c r="AD1693" s="24"/>
      <c r="AE1693" s="24"/>
      <c r="AG1693" s="171"/>
      <c r="AN1693" s="24"/>
      <c r="AO1693" s="24"/>
      <c r="AP1693" s="24"/>
      <c r="AQ1693" s="24"/>
      <c r="AR1693" s="24"/>
      <c r="AS1693" s="24"/>
      <c r="AT1693" s="24"/>
      <c r="AU1693" s="24"/>
    </row>
    <row r="1694" spans="27:64">
      <c r="AA1694" s="24"/>
      <c r="AB1694" s="24"/>
      <c r="AC1694" s="24"/>
      <c r="AD1694" s="24"/>
      <c r="AE1694" s="24"/>
      <c r="AG1694" s="171"/>
      <c r="AN1694" s="24"/>
      <c r="AO1694" s="24"/>
      <c r="AP1694" s="24"/>
      <c r="AQ1694" s="24"/>
      <c r="AR1694" s="24"/>
      <c r="AS1694" s="24"/>
      <c r="AT1694" s="24"/>
      <c r="AU1694" s="24"/>
    </row>
    <row r="1695" spans="27:64">
      <c r="AA1695" s="24"/>
      <c r="AB1695" s="24"/>
      <c r="AC1695" s="24"/>
      <c r="AD1695" s="24"/>
      <c r="AE1695" s="24"/>
      <c r="AG1695" s="171"/>
      <c r="AN1695" s="24"/>
      <c r="AO1695" s="24"/>
      <c r="AP1695" s="24"/>
      <c r="AQ1695" s="24"/>
      <c r="AR1695" s="24"/>
      <c r="AS1695" s="24"/>
      <c r="AT1695" s="24"/>
      <c r="AU1695" s="24"/>
    </row>
    <row r="1696" spans="27:64">
      <c r="AA1696" s="24"/>
      <c r="AB1696" s="24"/>
      <c r="AC1696" s="24"/>
      <c r="AD1696" s="24"/>
      <c r="AE1696" s="24"/>
      <c r="AG1696" s="171"/>
      <c r="AN1696" s="24"/>
      <c r="AO1696" s="24"/>
      <c r="AP1696" s="24"/>
      <c r="AQ1696" s="24"/>
      <c r="AR1696" s="24"/>
      <c r="AS1696" s="24"/>
      <c r="AT1696" s="24"/>
      <c r="AU1696" s="24"/>
    </row>
    <row r="1697" spans="27:64">
      <c r="AA1697" s="24"/>
      <c r="AB1697" s="24"/>
      <c r="AC1697" s="24"/>
      <c r="AD1697" s="24"/>
      <c r="AE1697" s="24"/>
      <c r="AG1697" s="171"/>
      <c r="AN1697" s="24"/>
      <c r="AO1697" s="24"/>
      <c r="AP1697" s="24"/>
      <c r="AQ1697" s="24"/>
      <c r="AR1697" s="24"/>
      <c r="AS1697" s="24"/>
      <c r="AT1697" s="24"/>
      <c r="AU1697" s="24"/>
      <c r="AV1697" s="24"/>
    </row>
    <row r="1698" spans="27:64">
      <c r="AA1698" s="24"/>
      <c r="AB1698" s="24"/>
      <c r="AC1698" s="24"/>
      <c r="AD1698" s="24"/>
      <c r="AE1698" s="24"/>
      <c r="AG1698" s="171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</row>
    <row r="1699" spans="27:64">
      <c r="AA1699" s="24"/>
      <c r="AB1699" s="24"/>
      <c r="AC1699" s="24"/>
      <c r="AD1699" s="24"/>
      <c r="AE1699" s="24"/>
      <c r="AG1699" s="171"/>
      <c r="AN1699" s="24"/>
      <c r="AO1699" s="24"/>
      <c r="AP1699" s="24"/>
      <c r="AQ1699" s="24"/>
      <c r="AR1699" s="24"/>
      <c r="AS1699" s="24"/>
      <c r="AT1699" s="24"/>
      <c r="AU1699" s="24"/>
      <c r="AV1699" s="24"/>
    </row>
    <row r="1700" spans="27:64">
      <c r="AA1700" s="24"/>
      <c r="AB1700" s="24"/>
      <c r="AC1700" s="24"/>
      <c r="AD1700" s="24"/>
      <c r="AE1700" s="24"/>
      <c r="AG1700" s="171"/>
      <c r="AN1700" s="24"/>
      <c r="AO1700" s="24"/>
      <c r="AP1700" s="24"/>
      <c r="AQ1700" s="24"/>
      <c r="AR1700" s="24"/>
      <c r="AS1700" s="24"/>
      <c r="AT1700" s="24"/>
      <c r="AU1700" s="24"/>
      <c r="AV1700" s="24"/>
    </row>
    <row r="1701" spans="27:64">
      <c r="AA1701" s="24"/>
      <c r="AB1701" s="24"/>
      <c r="AC1701" s="24"/>
      <c r="AD1701" s="24"/>
      <c r="AE1701" s="24"/>
      <c r="AG1701" s="171"/>
      <c r="AN1701" s="24"/>
      <c r="AO1701" s="24"/>
      <c r="AP1701" s="24"/>
      <c r="AQ1701" s="24"/>
      <c r="AR1701" s="24"/>
      <c r="AS1701" s="24"/>
      <c r="AT1701" s="24"/>
      <c r="AU1701" s="24"/>
      <c r="AV1701" s="24"/>
      <c r="AX1701" s="24"/>
    </row>
    <row r="1702" spans="27:64">
      <c r="AA1702" s="24"/>
      <c r="AB1702" s="24"/>
      <c r="AC1702" s="24"/>
      <c r="AD1702" s="24"/>
      <c r="AE1702" s="24"/>
      <c r="AG1702" s="171"/>
      <c r="AN1702" s="24"/>
      <c r="AO1702" s="24"/>
      <c r="AP1702" s="24"/>
      <c r="AQ1702" s="24"/>
      <c r="AR1702" s="24"/>
      <c r="AS1702" s="24"/>
      <c r="AT1702" s="24"/>
      <c r="AU1702" s="24"/>
      <c r="AV1702" s="24"/>
    </row>
    <row r="1703" spans="27:64">
      <c r="AA1703" s="24"/>
      <c r="AB1703" s="24"/>
      <c r="AC1703" s="24"/>
      <c r="AD1703" s="24"/>
      <c r="AE1703" s="24"/>
      <c r="AG1703" s="171"/>
      <c r="AN1703" s="24"/>
      <c r="AO1703" s="24"/>
      <c r="AP1703" s="24"/>
      <c r="AQ1703" s="24"/>
      <c r="AR1703" s="24"/>
      <c r="AS1703" s="24"/>
      <c r="AT1703" s="24"/>
      <c r="AU1703" s="24"/>
    </row>
    <row r="1704" spans="27:64">
      <c r="AA1704" s="24"/>
      <c r="AB1704" s="24"/>
      <c r="AC1704" s="24"/>
      <c r="AD1704" s="24"/>
      <c r="AE1704" s="24"/>
      <c r="AG1704" s="171"/>
      <c r="AN1704" s="24"/>
      <c r="AO1704" s="24"/>
      <c r="AP1704" s="24"/>
      <c r="AQ1704" s="24"/>
      <c r="AR1704" s="24"/>
      <c r="AS1704" s="24"/>
      <c r="AT1704" s="24"/>
      <c r="AU1704" s="24"/>
      <c r="AV1704" s="24"/>
      <c r="AX1704" s="24"/>
    </row>
    <row r="1705" spans="27:64">
      <c r="AA1705" s="24"/>
      <c r="AB1705" s="24"/>
      <c r="AC1705" s="24"/>
      <c r="AD1705" s="24"/>
      <c r="AE1705" s="24"/>
      <c r="AG1705" s="171"/>
      <c r="AN1705" s="24"/>
      <c r="AO1705" s="24"/>
      <c r="AP1705" s="24"/>
      <c r="AQ1705" s="24"/>
      <c r="AR1705" s="24"/>
      <c r="AS1705" s="24"/>
      <c r="AT1705" s="24"/>
      <c r="AU1705" s="24"/>
      <c r="AV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</row>
    <row r="1706" spans="27:64">
      <c r="AA1706" s="24"/>
      <c r="AB1706" s="24"/>
      <c r="AC1706" s="24"/>
      <c r="AD1706" s="24"/>
      <c r="AE1706" s="24"/>
      <c r="AG1706" s="171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</row>
    <row r="1707" spans="27:64">
      <c r="AA1707" s="24"/>
      <c r="AB1707" s="24"/>
      <c r="AC1707" s="24"/>
      <c r="AD1707" s="24"/>
      <c r="AE1707" s="24"/>
      <c r="AG1707" s="171"/>
      <c r="AN1707" s="24"/>
      <c r="AO1707" s="24"/>
      <c r="AP1707" s="24"/>
      <c r="AQ1707" s="24"/>
      <c r="AR1707" s="24"/>
      <c r="AS1707" s="24"/>
      <c r="AT1707" s="24"/>
      <c r="AU1707" s="24"/>
      <c r="AV1707" s="24"/>
    </row>
    <row r="1708" spans="27:64">
      <c r="AA1708" s="24"/>
      <c r="AB1708" s="24"/>
      <c r="AC1708" s="24"/>
      <c r="AD1708" s="24"/>
      <c r="AE1708" s="24"/>
      <c r="AG1708" s="171"/>
      <c r="AN1708" s="24"/>
      <c r="AO1708" s="24"/>
      <c r="AP1708" s="24"/>
      <c r="AQ1708" s="24"/>
      <c r="AR1708" s="24"/>
      <c r="AS1708" s="24"/>
      <c r="AT1708" s="24"/>
      <c r="AU1708" s="24"/>
    </row>
    <row r="1709" spans="27:64">
      <c r="AA1709" s="24"/>
      <c r="AB1709" s="24"/>
      <c r="AC1709" s="24"/>
      <c r="AD1709" s="24"/>
      <c r="AE1709" s="24"/>
      <c r="AG1709" s="171"/>
      <c r="AN1709" s="24"/>
      <c r="AO1709" s="24"/>
      <c r="AP1709" s="24"/>
      <c r="AQ1709" s="24"/>
      <c r="AR1709" s="24"/>
      <c r="AS1709" s="24"/>
      <c r="AT1709" s="24"/>
      <c r="AU1709" s="24"/>
      <c r="AV1709" s="24"/>
    </row>
    <row r="1710" spans="27:64">
      <c r="AA1710" s="24"/>
      <c r="AB1710" s="24"/>
      <c r="AC1710" s="24"/>
      <c r="AD1710" s="24"/>
      <c r="AE1710" s="24"/>
      <c r="AG1710" s="171"/>
      <c r="AN1710" s="24"/>
      <c r="AO1710" s="24"/>
      <c r="AP1710" s="24"/>
      <c r="AQ1710" s="24"/>
      <c r="AR1710" s="24"/>
      <c r="AS1710" s="24"/>
      <c r="AT1710" s="24"/>
      <c r="AU1710" s="24"/>
      <c r="AV1710" s="24"/>
    </row>
    <row r="1711" spans="27:64">
      <c r="AA1711" s="24"/>
      <c r="AB1711" s="24"/>
      <c r="AC1711" s="24"/>
      <c r="AD1711" s="24"/>
      <c r="AE1711" s="24"/>
      <c r="AG1711" s="171"/>
      <c r="AN1711" s="24"/>
      <c r="AO1711" s="24"/>
      <c r="AP1711" s="24"/>
      <c r="AQ1711" s="24"/>
      <c r="AR1711" s="24"/>
      <c r="AS1711" s="24"/>
      <c r="AT1711" s="24"/>
      <c r="AU1711" s="24"/>
      <c r="AV1711" s="24"/>
    </row>
    <row r="1712" spans="27:64">
      <c r="AA1712" s="24"/>
      <c r="AB1712" s="24"/>
      <c r="AC1712" s="24"/>
      <c r="AD1712" s="24"/>
      <c r="AE1712" s="24"/>
      <c r="AG1712" s="171"/>
      <c r="AN1712" s="24"/>
      <c r="AO1712" s="24"/>
      <c r="AP1712" s="24"/>
      <c r="AQ1712" s="24"/>
      <c r="AR1712" s="24"/>
      <c r="AS1712" s="24"/>
      <c r="AT1712" s="24"/>
      <c r="AU1712" s="24"/>
      <c r="AV1712" s="24"/>
    </row>
    <row r="1713" spans="27:64">
      <c r="AA1713" s="24"/>
      <c r="AB1713" s="24"/>
      <c r="AC1713" s="24"/>
      <c r="AD1713" s="24"/>
      <c r="AE1713" s="24"/>
      <c r="AG1713" s="171"/>
      <c r="AN1713" s="24"/>
      <c r="AO1713" s="24"/>
      <c r="AP1713" s="24"/>
      <c r="AQ1713" s="24"/>
      <c r="AR1713" s="24"/>
      <c r="AS1713" s="24"/>
      <c r="AT1713" s="24"/>
      <c r="AU1713" s="24"/>
      <c r="AV1713" s="24"/>
    </row>
    <row r="1714" spans="27:64">
      <c r="AA1714" s="24"/>
      <c r="AB1714" s="24"/>
      <c r="AC1714" s="24"/>
      <c r="AD1714" s="24"/>
      <c r="AE1714" s="24"/>
      <c r="AG1714" s="171"/>
      <c r="AN1714" s="24"/>
      <c r="AO1714" s="24"/>
      <c r="AP1714" s="24"/>
      <c r="AQ1714" s="24"/>
      <c r="AR1714" s="24"/>
      <c r="AS1714" s="24"/>
      <c r="AT1714" s="24"/>
      <c r="AU1714" s="24"/>
      <c r="AV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</row>
    <row r="1715" spans="27:64">
      <c r="AA1715" s="24"/>
      <c r="AB1715" s="24"/>
      <c r="AC1715" s="24"/>
      <c r="AD1715" s="24"/>
      <c r="AE1715" s="24"/>
      <c r="AG1715" s="171"/>
      <c r="AN1715" s="24"/>
      <c r="AO1715" s="24"/>
      <c r="AP1715" s="24"/>
      <c r="AQ1715" s="24"/>
      <c r="AR1715" s="24"/>
      <c r="AS1715" s="24"/>
      <c r="AT1715" s="24"/>
      <c r="AU1715" s="24"/>
    </row>
    <row r="1716" spans="27:64">
      <c r="AA1716" s="24"/>
      <c r="AB1716" s="24"/>
      <c r="AC1716" s="24"/>
      <c r="AD1716" s="24"/>
      <c r="AE1716" s="24"/>
      <c r="AG1716" s="171"/>
      <c r="AN1716" s="24"/>
      <c r="AO1716" s="24"/>
      <c r="AP1716" s="24"/>
      <c r="AQ1716" s="24"/>
      <c r="AR1716" s="24"/>
      <c r="AS1716" s="24"/>
      <c r="AT1716" s="24"/>
      <c r="AU1716" s="24"/>
      <c r="AV1716" s="24"/>
    </row>
    <row r="1717" spans="27:64">
      <c r="AA1717" s="24"/>
      <c r="AB1717" s="24"/>
      <c r="AC1717" s="24"/>
      <c r="AD1717" s="24"/>
      <c r="AE1717" s="24"/>
      <c r="AG1717" s="171"/>
      <c r="AN1717" s="24"/>
      <c r="AO1717" s="24"/>
      <c r="AP1717" s="24"/>
      <c r="AQ1717" s="24"/>
      <c r="AR1717" s="24"/>
      <c r="AS1717" s="24"/>
      <c r="AT1717" s="24"/>
      <c r="AU1717" s="24"/>
      <c r="AV1717" s="24"/>
    </row>
    <row r="1718" spans="27:64">
      <c r="AA1718" s="24"/>
      <c r="AB1718" s="24"/>
      <c r="AC1718" s="24"/>
      <c r="AD1718" s="24"/>
      <c r="AE1718" s="24"/>
      <c r="AG1718" s="171"/>
      <c r="AN1718" s="24"/>
      <c r="AO1718" s="24"/>
      <c r="AP1718" s="24"/>
      <c r="AQ1718" s="24"/>
      <c r="AR1718" s="24"/>
      <c r="AS1718" s="24"/>
      <c r="AT1718" s="24"/>
      <c r="AU1718" s="24"/>
    </row>
    <row r="1719" spans="27:64">
      <c r="AA1719" s="24"/>
      <c r="AB1719" s="24"/>
      <c r="AC1719" s="24"/>
      <c r="AD1719" s="24"/>
      <c r="AE1719" s="24"/>
      <c r="AG1719" s="171"/>
      <c r="AN1719" s="24"/>
      <c r="AO1719" s="24"/>
      <c r="AP1719" s="24"/>
      <c r="AQ1719" s="24"/>
      <c r="AR1719" s="24"/>
      <c r="AS1719" s="24"/>
      <c r="AT1719" s="24"/>
      <c r="AU1719" s="24"/>
      <c r="AV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</row>
    <row r="1720" spans="27:64">
      <c r="AA1720" s="24"/>
      <c r="AB1720" s="24"/>
      <c r="AC1720" s="24"/>
      <c r="AD1720" s="24"/>
      <c r="AE1720" s="24"/>
      <c r="AG1720" s="171"/>
      <c r="AN1720" s="24"/>
      <c r="AO1720" s="24"/>
      <c r="AP1720" s="24"/>
      <c r="AQ1720" s="24"/>
      <c r="AR1720" s="24"/>
      <c r="AS1720" s="24"/>
      <c r="AT1720" s="24"/>
      <c r="AU1720" s="24"/>
      <c r="AV1720" s="24"/>
    </row>
    <row r="1721" spans="27:64">
      <c r="AA1721" s="24"/>
      <c r="AB1721" s="24"/>
      <c r="AC1721" s="24"/>
      <c r="AD1721" s="24"/>
      <c r="AE1721" s="24"/>
      <c r="AG1721" s="171"/>
      <c r="AN1721" s="24"/>
      <c r="AO1721" s="24"/>
      <c r="AP1721" s="24"/>
      <c r="AQ1721" s="24"/>
      <c r="AR1721" s="24"/>
      <c r="AS1721" s="24"/>
      <c r="AT1721" s="24"/>
      <c r="AU1721" s="24"/>
    </row>
    <row r="1722" spans="27:64">
      <c r="AA1722" s="24"/>
      <c r="AB1722" s="24"/>
      <c r="AC1722" s="24"/>
      <c r="AD1722" s="24"/>
      <c r="AE1722" s="24"/>
      <c r="AG1722" s="171"/>
      <c r="AN1722" s="24"/>
      <c r="AO1722" s="24"/>
      <c r="AP1722" s="24"/>
      <c r="AQ1722" s="24"/>
      <c r="AR1722" s="24"/>
      <c r="AS1722" s="24"/>
      <c r="AT1722" s="24"/>
      <c r="AU1722" s="24"/>
    </row>
    <row r="1723" spans="27:64">
      <c r="AA1723" s="24"/>
      <c r="AB1723" s="24"/>
      <c r="AC1723" s="24"/>
      <c r="AD1723" s="24"/>
      <c r="AE1723" s="24"/>
      <c r="AG1723" s="171"/>
      <c r="AN1723" s="24"/>
      <c r="AO1723" s="24"/>
      <c r="AP1723" s="24"/>
      <c r="AQ1723" s="24"/>
      <c r="AR1723" s="24"/>
      <c r="AS1723" s="24"/>
      <c r="AT1723" s="24"/>
      <c r="AU1723" s="24"/>
    </row>
    <row r="1724" spans="27:64">
      <c r="AA1724" s="24"/>
      <c r="AB1724" s="24"/>
      <c r="AC1724" s="24"/>
      <c r="AD1724" s="24"/>
      <c r="AE1724" s="24"/>
      <c r="AG1724" s="171"/>
      <c r="AN1724" s="24"/>
      <c r="AO1724" s="24"/>
      <c r="AP1724" s="24"/>
      <c r="AQ1724" s="24"/>
      <c r="AR1724" s="24"/>
      <c r="AS1724" s="24"/>
      <c r="AT1724" s="24"/>
      <c r="AU1724" s="24"/>
      <c r="AV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</row>
    <row r="1725" spans="27:64">
      <c r="AA1725" s="24"/>
      <c r="AB1725" s="24"/>
      <c r="AC1725" s="24"/>
      <c r="AD1725" s="24"/>
      <c r="AE1725" s="24"/>
      <c r="AG1725" s="171"/>
      <c r="AN1725" s="24"/>
      <c r="AO1725" s="24"/>
      <c r="AP1725" s="24"/>
      <c r="AQ1725" s="24"/>
      <c r="AR1725" s="24"/>
      <c r="AS1725" s="24"/>
      <c r="AT1725" s="24"/>
      <c r="AU1725" s="24"/>
    </row>
    <row r="1726" spans="27:64">
      <c r="AA1726" s="24"/>
      <c r="AB1726" s="24"/>
      <c r="AC1726" s="24"/>
      <c r="AD1726" s="24"/>
      <c r="AE1726" s="24"/>
      <c r="AG1726" s="171"/>
      <c r="AN1726" s="24"/>
      <c r="AO1726" s="24"/>
      <c r="AP1726" s="24"/>
      <c r="AQ1726" s="24"/>
      <c r="AR1726" s="24"/>
      <c r="AS1726" s="24"/>
      <c r="AT1726" s="24"/>
      <c r="AU1726" s="24"/>
      <c r="AV1726" s="24"/>
      <c r="AX1726" s="24"/>
    </row>
    <row r="1727" spans="27:64">
      <c r="AA1727" s="24"/>
      <c r="AB1727" s="24"/>
      <c r="AC1727" s="24"/>
      <c r="AD1727" s="24"/>
      <c r="AE1727" s="24"/>
      <c r="AG1727" s="171"/>
      <c r="AN1727" s="24"/>
      <c r="AO1727" s="24"/>
      <c r="AP1727" s="24"/>
      <c r="AQ1727" s="24"/>
      <c r="AR1727" s="24"/>
      <c r="AS1727" s="24"/>
      <c r="AT1727" s="24"/>
      <c r="AU1727" s="24"/>
    </row>
    <row r="1728" spans="27:64">
      <c r="AA1728" s="24"/>
      <c r="AB1728" s="24"/>
      <c r="AC1728" s="24"/>
      <c r="AD1728" s="24"/>
      <c r="AE1728" s="24"/>
      <c r="AG1728" s="171"/>
      <c r="AN1728" s="24"/>
      <c r="AO1728" s="24"/>
      <c r="AP1728" s="24"/>
      <c r="AQ1728" s="24"/>
      <c r="AR1728" s="24"/>
      <c r="AS1728" s="24"/>
      <c r="AT1728" s="24"/>
      <c r="AU1728" s="24"/>
    </row>
    <row r="1729" spans="27:64">
      <c r="AA1729" s="24"/>
      <c r="AB1729" s="24"/>
      <c r="AC1729" s="24"/>
      <c r="AD1729" s="24"/>
      <c r="AE1729" s="24"/>
      <c r="AG1729" s="171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</row>
    <row r="1730" spans="27:64">
      <c r="AA1730" s="24"/>
      <c r="AB1730" s="24"/>
      <c r="AC1730" s="24"/>
      <c r="AD1730" s="24"/>
      <c r="AE1730" s="24"/>
      <c r="AG1730" s="171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</row>
    <row r="1731" spans="27:64">
      <c r="AA1731" s="24"/>
      <c r="AB1731" s="24"/>
      <c r="AC1731" s="24"/>
      <c r="AD1731" s="24"/>
      <c r="AE1731" s="24"/>
      <c r="AG1731" s="171"/>
      <c r="AN1731" s="24"/>
      <c r="AO1731" s="24"/>
      <c r="AP1731" s="24"/>
      <c r="AQ1731" s="24"/>
      <c r="AR1731" s="24"/>
      <c r="AS1731" s="24"/>
      <c r="AT1731" s="24"/>
      <c r="AU1731" s="24"/>
    </row>
    <row r="1732" spans="27:64">
      <c r="AA1732" s="24"/>
      <c r="AB1732" s="24"/>
      <c r="AC1732" s="24"/>
      <c r="AD1732" s="24"/>
      <c r="AE1732" s="24"/>
      <c r="AG1732" s="171"/>
      <c r="AN1732" s="24"/>
      <c r="AO1732" s="24"/>
      <c r="AP1732" s="24"/>
      <c r="AQ1732" s="24"/>
      <c r="AR1732" s="24"/>
      <c r="AS1732" s="24"/>
      <c r="AT1732" s="24"/>
      <c r="AU1732" s="24"/>
    </row>
    <row r="1733" spans="27:64">
      <c r="AA1733" s="24"/>
      <c r="AB1733" s="24"/>
      <c r="AC1733" s="24"/>
      <c r="AD1733" s="24"/>
      <c r="AE1733" s="24"/>
      <c r="AG1733" s="171"/>
      <c r="AN1733" s="24"/>
      <c r="AO1733" s="24"/>
      <c r="AP1733" s="24"/>
      <c r="AQ1733" s="24"/>
      <c r="AR1733" s="24"/>
      <c r="AS1733" s="24"/>
      <c r="AT1733" s="24"/>
      <c r="AU1733" s="24"/>
      <c r="AV1733" s="24"/>
    </row>
    <row r="1734" spans="27:64">
      <c r="AA1734" s="24"/>
      <c r="AB1734" s="24"/>
      <c r="AC1734" s="24"/>
      <c r="AD1734" s="24"/>
      <c r="AE1734" s="24"/>
      <c r="AG1734" s="171"/>
      <c r="AN1734" s="24"/>
      <c r="AO1734" s="24"/>
      <c r="AP1734" s="24"/>
      <c r="AQ1734" s="24"/>
      <c r="AR1734" s="24"/>
      <c r="AS1734" s="24"/>
      <c r="AT1734" s="24"/>
      <c r="AU1734" s="24"/>
    </row>
    <row r="1735" spans="27:64">
      <c r="AA1735" s="24"/>
      <c r="AB1735" s="24"/>
      <c r="AC1735" s="24"/>
      <c r="AD1735" s="24"/>
      <c r="AE1735" s="24"/>
      <c r="AG1735" s="171"/>
      <c r="AN1735" s="24"/>
      <c r="AO1735" s="24"/>
      <c r="AP1735" s="24"/>
      <c r="AQ1735" s="24"/>
      <c r="AR1735" s="24"/>
      <c r="AS1735" s="24"/>
      <c r="AT1735" s="24"/>
      <c r="AU1735" s="24"/>
    </row>
    <row r="1736" spans="27:64">
      <c r="AA1736" s="24"/>
      <c r="AB1736" s="24"/>
      <c r="AC1736" s="24"/>
      <c r="AD1736" s="24"/>
      <c r="AE1736" s="24"/>
      <c r="AG1736" s="171"/>
      <c r="AN1736" s="24"/>
      <c r="AO1736" s="24"/>
      <c r="AP1736" s="24"/>
      <c r="AQ1736" s="24"/>
      <c r="AR1736" s="24"/>
      <c r="AS1736" s="24"/>
      <c r="AT1736" s="24"/>
      <c r="AU1736" s="24"/>
    </row>
    <row r="1737" spans="27:64">
      <c r="AA1737" s="24"/>
      <c r="AB1737" s="24"/>
      <c r="AC1737" s="24"/>
      <c r="AD1737" s="24"/>
      <c r="AE1737" s="24"/>
      <c r="AG1737" s="171"/>
      <c r="AN1737" s="24"/>
      <c r="AO1737" s="24"/>
      <c r="AP1737" s="24"/>
      <c r="AQ1737" s="24"/>
      <c r="AR1737" s="24"/>
      <c r="AS1737" s="24"/>
      <c r="AT1737" s="24"/>
      <c r="AU1737" s="24"/>
    </row>
    <row r="1738" spans="27:64">
      <c r="AA1738" s="24"/>
      <c r="AB1738" s="24"/>
      <c r="AC1738" s="24"/>
      <c r="AD1738" s="24"/>
      <c r="AE1738" s="24"/>
      <c r="AG1738" s="171"/>
      <c r="AN1738" s="24"/>
      <c r="AO1738" s="24"/>
      <c r="AP1738" s="24"/>
      <c r="AQ1738" s="24"/>
      <c r="AR1738" s="24"/>
      <c r="AS1738" s="24"/>
      <c r="AT1738" s="24"/>
      <c r="AU1738" s="24"/>
    </row>
    <row r="1739" spans="27:64">
      <c r="AA1739" s="24"/>
      <c r="AB1739" s="24"/>
      <c r="AC1739" s="24"/>
      <c r="AD1739" s="24"/>
      <c r="AE1739" s="24"/>
      <c r="AG1739" s="171"/>
      <c r="AN1739" s="24"/>
      <c r="AO1739" s="24"/>
      <c r="AP1739" s="24"/>
      <c r="AQ1739" s="24"/>
      <c r="AR1739" s="24"/>
      <c r="AS1739" s="24"/>
      <c r="AT1739" s="24"/>
      <c r="AU1739" s="24"/>
      <c r="AV1739" s="24"/>
    </row>
    <row r="1740" spans="27:64">
      <c r="AA1740" s="24"/>
      <c r="AB1740" s="24"/>
      <c r="AC1740" s="24"/>
      <c r="AD1740" s="24"/>
      <c r="AE1740" s="24"/>
      <c r="AG1740" s="171"/>
      <c r="AN1740" s="24"/>
      <c r="AO1740" s="24"/>
      <c r="AP1740" s="24"/>
      <c r="AQ1740" s="24"/>
      <c r="AR1740" s="24"/>
      <c r="AS1740" s="24"/>
      <c r="AT1740" s="24"/>
      <c r="AU1740" s="24"/>
    </row>
    <row r="1741" spans="27:64">
      <c r="AA1741" s="24"/>
      <c r="AB1741" s="24"/>
      <c r="AC1741" s="24"/>
      <c r="AD1741" s="24"/>
      <c r="AE1741" s="24"/>
      <c r="AG1741" s="171"/>
      <c r="AN1741" s="24"/>
      <c r="AO1741" s="24"/>
      <c r="AP1741" s="24"/>
      <c r="AQ1741" s="24"/>
      <c r="AR1741" s="24"/>
      <c r="AS1741" s="24"/>
      <c r="AT1741" s="24"/>
      <c r="AU1741" s="24"/>
    </row>
    <row r="1742" spans="27:64">
      <c r="AA1742" s="24"/>
      <c r="AB1742" s="24"/>
      <c r="AC1742" s="24"/>
      <c r="AD1742" s="24"/>
      <c r="AE1742" s="24"/>
      <c r="AG1742" s="171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</row>
    <row r="1743" spans="27:64">
      <c r="AA1743" s="24"/>
      <c r="AB1743" s="24"/>
      <c r="AC1743" s="24"/>
      <c r="AD1743" s="24"/>
      <c r="AE1743" s="24"/>
      <c r="AG1743" s="171"/>
      <c r="AN1743" s="24"/>
      <c r="AO1743" s="24"/>
      <c r="AP1743" s="24"/>
      <c r="AQ1743" s="24"/>
      <c r="AR1743" s="24"/>
      <c r="AS1743" s="24"/>
      <c r="AT1743" s="24"/>
      <c r="AU1743" s="24"/>
    </row>
    <row r="1744" spans="27:64">
      <c r="AA1744" s="24"/>
      <c r="AB1744" s="24"/>
      <c r="AC1744" s="24"/>
      <c r="AD1744" s="24"/>
      <c r="AE1744" s="24"/>
      <c r="AG1744" s="171"/>
      <c r="AN1744" s="24"/>
      <c r="AO1744" s="24"/>
      <c r="AP1744" s="24"/>
      <c r="AQ1744" s="24"/>
      <c r="AR1744" s="24"/>
      <c r="AS1744" s="24"/>
      <c r="AT1744" s="24"/>
      <c r="AU1744" s="24"/>
    </row>
    <row r="1745" spans="27:64">
      <c r="AA1745" s="24"/>
      <c r="AB1745" s="24"/>
      <c r="AC1745" s="24"/>
      <c r="AD1745" s="24"/>
      <c r="AE1745" s="24"/>
      <c r="AG1745" s="171"/>
      <c r="AN1745" s="24"/>
      <c r="AO1745" s="24"/>
      <c r="AP1745" s="24"/>
      <c r="AQ1745" s="24"/>
      <c r="AR1745" s="24"/>
      <c r="AS1745" s="24"/>
      <c r="AT1745" s="24"/>
      <c r="AU1745" s="24"/>
    </row>
    <row r="1746" spans="27:64">
      <c r="AA1746" s="24"/>
      <c r="AB1746" s="24"/>
      <c r="AC1746" s="24"/>
      <c r="AD1746" s="24"/>
      <c r="AE1746" s="24"/>
      <c r="AG1746" s="171"/>
      <c r="AN1746" s="24"/>
      <c r="AO1746" s="24"/>
      <c r="AP1746" s="24"/>
      <c r="AQ1746" s="24"/>
      <c r="AR1746" s="24"/>
      <c r="AS1746" s="24"/>
      <c r="AT1746" s="24"/>
      <c r="AU1746" s="24"/>
    </row>
    <row r="1747" spans="27:64">
      <c r="AA1747" s="24"/>
      <c r="AB1747" s="24"/>
      <c r="AC1747" s="24"/>
      <c r="AD1747" s="24"/>
      <c r="AE1747" s="24"/>
      <c r="AG1747" s="171"/>
      <c r="AN1747" s="24"/>
      <c r="AO1747" s="24"/>
      <c r="AP1747" s="24"/>
      <c r="AQ1747" s="24"/>
      <c r="AR1747" s="24"/>
      <c r="AS1747" s="24"/>
      <c r="AT1747" s="24"/>
      <c r="AU1747" s="24"/>
    </row>
    <row r="1748" spans="27:64">
      <c r="AA1748" s="24"/>
      <c r="AB1748" s="24"/>
      <c r="AC1748" s="24"/>
      <c r="AD1748" s="24"/>
      <c r="AE1748" s="24"/>
      <c r="AG1748" s="171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</row>
    <row r="1749" spans="27:64">
      <c r="AA1749" s="24"/>
      <c r="AB1749" s="24"/>
      <c r="AC1749" s="24"/>
      <c r="AD1749" s="24"/>
      <c r="AE1749" s="24"/>
      <c r="AG1749" s="171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</row>
    <row r="1750" spans="27:64">
      <c r="AA1750" s="24"/>
      <c r="AB1750" s="24"/>
      <c r="AC1750" s="24"/>
      <c r="AD1750" s="24"/>
      <c r="AE1750" s="24"/>
      <c r="AG1750" s="171"/>
      <c r="AN1750" s="24"/>
      <c r="AO1750" s="24"/>
      <c r="AP1750" s="24"/>
      <c r="AQ1750" s="24"/>
      <c r="AR1750" s="24"/>
      <c r="AS1750" s="24"/>
      <c r="AT1750" s="24"/>
      <c r="AU1750" s="24"/>
      <c r="AV1750" s="24"/>
    </row>
    <row r="1751" spans="27:64">
      <c r="AA1751" s="24"/>
      <c r="AB1751" s="24"/>
      <c r="AC1751" s="24"/>
      <c r="AD1751" s="24"/>
      <c r="AE1751" s="24"/>
      <c r="AG1751" s="171"/>
      <c r="AN1751" s="24"/>
      <c r="AO1751" s="24"/>
      <c r="AP1751" s="24"/>
      <c r="AQ1751" s="24"/>
      <c r="AR1751" s="24"/>
      <c r="AS1751" s="24"/>
      <c r="AT1751" s="24"/>
      <c r="AU1751" s="24"/>
      <c r="AV1751" s="24"/>
    </row>
    <row r="1752" spans="27:64">
      <c r="AA1752" s="24"/>
      <c r="AB1752" s="24"/>
      <c r="AC1752" s="24"/>
      <c r="AD1752" s="24"/>
      <c r="AE1752" s="24"/>
      <c r="AG1752" s="171"/>
      <c r="AN1752" s="24"/>
      <c r="AO1752" s="24"/>
      <c r="AP1752" s="24"/>
      <c r="AQ1752" s="24"/>
      <c r="AR1752" s="24"/>
      <c r="AS1752" s="24"/>
      <c r="AT1752" s="24"/>
      <c r="AU1752" s="24"/>
    </row>
    <row r="1753" spans="27:64">
      <c r="AA1753" s="24"/>
      <c r="AB1753" s="24"/>
      <c r="AC1753" s="24"/>
      <c r="AD1753" s="24"/>
      <c r="AE1753" s="24"/>
      <c r="AG1753" s="171"/>
      <c r="AN1753" s="24"/>
      <c r="AO1753" s="24"/>
      <c r="AP1753" s="24"/>
      <c r="AQ1753" s="24"/>
      <c r="AR1753" s="24"/>
      <c r="AS1753" s="24"/>
      <c r="AT1753" s="24"/>
      <c r="AU1753" s="24"/>
    </row>
    <row r="1754" spans="27:64">
      <c r="AA1754" s="24"/>
      <c r="AB1754" s="24"/>
      <c r="AC1754" s="24"/>
      <c r="AD1754" s="24"/>
      <c r="AE1754" s="24"/>
      <c r="AG1754" s="171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</row>
    <row r="1755" spans="27:64">
      <c r="AA1755" s="24"/>
      <c r="AB1755" s="24"/>
      <c r="AC1755" s="24"/>
      <c r="AD1755" s="24"/>
      <c r="AE1755" s="24"/>
      <c r="AG1755" s="171"/>
      <c r="AN1755" s="24"/>
      <c r="AO1755" s="24"/>
      <c r="AP1755" s="24"/>
      <c r="AQ1755" s="24"/>
      <c r="AR1755" s="24"/>
      <c r="AS1755" s="24"/>
      <c r="AT1755" s="24"/>
      <c r="AU1755" s="24"/>
      <c r="AV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</row>
    <row r="1756" spans="27:64">
      <c r="AA1756" s="24"/>
      <c r="AB1756" s="24"/>
      <c r="AC1756" s="24"/>
      <c r="AD1756" s="24"/>
      <c r="AE1756" s="24"/>
      <c r="AG1756" s="171"/>
      <c r="AN1756" s="24"/>
      <c r="AO1756" s="24"/>
      <c r="AP1756" s="24"/>
      <c r="AQ1756" s="24"/>
      <c r="AR1756" s="24"/>
      <c r="AS1756" s="24"/>
      <c r="AT1756" s="24"/>
      <c r="AU1756" s="24"/>
    </row>
    <row r="1757" spans="27:64">
      <c r="AA1757" s="24"/>
      <c r="AB1757" s="24"/>
      <c r="AC1757" s="24"/>
      <c r="AD1757" s="24"/>
      <c r="AE1757" s="24"/>
      <c r="AG1757" s="171"/>
      <c r="AN1757" s="24"/>
      <c r="AO1757" s="24"/>
      <c r="AP1757" s="24"/>
      <c r="AQ1757" s="24"/>
      <c r="AR1757" s="24"/>
      <c r="AS1757" s="24"/>
      <c r="AT1757" s="24"/>
      <c r="AU1757" s="24"/>
      <c r="AV1757" s="24"/>
    </row>
    <row r="1758" spans="27:64">
      <c r="AA1758" s="24"/>
      <c r="AB1758" s="24"/>
      <c r="AC1758" s="24"/>
      <c r="AD1758" s="24"/>
      <c r="AE1758" s="24"/>
      <c r="AG1758" s="171"/>
      <c r="AN1758" s="24"/>
      <c r="AO1758" s="24"/>
      <c r="AP1758" s="24"/>
      <c r="AQ1758" s="24"/>
      <c r="AR1758" s="24"/>
      <c r="AS1758" s="24"/>
      <c r="AT1758" s="24"/>
      <c r="AU1758" s="24"/>
    </row>
    <row r="1759" spans="27:64">
      <c r="AA1759" s="24"/>
      <c r="AB1759" s="24"/>
      <c r="AC1759" s="24"/>
      <c r="AD1759" s="24"/>
      <c r="AE1759" s="24"/>
      <c r="AG1759" s="171"/>
      <c r="AN1759" s="24"/>
      <c r="AO1759" s="24"/>
      <c r="AP1759" s="24"/>
      <c r="AQ1759" s="24"/>
      <c r="AR1759" s="24"/>
      <c r="AS1759" s="24"/>
      <c r="AT1759" s="24"/>
      <c r="AU1759" s="24"/>
      <c r="AV1759" s="24"/>
    </row>
    <row r="1760" spans="27:64">
      <c r="AA1760" s="24"/>
      <c r="AB1760" s="24"/>
      <c r="AC1760" s="24"/>
      <c r="AD1760" s="24"/>
      <c r="AE1760" s="24"/>
      <c r="AG1760" s="171"/>
      <c r="AN1760" s="24"/>
      <c r="AO1760" s="24"/>
      <c r="AP1760" s="24"/>
      <c r="AQ1760" s="24"/>
      <c r="AR1760" s="24"/>
      <c r="AS1760" s="24"/>
      <c r="AT1760" s="24"/>
      <c r="AU1760" s="24"/>
    </row>
    <row r="1761" spans="27:64">
      <c r="AA1761" s="24"/>
      <c r="AB1761" s="24"/>
      <c r="AC1761" s="24"/>
      <c r="AD1761" s="24"/>
      <c r="AE1761" s="24"/>
      <c r="AG1761" s="171"/>
      <c r="AN1761" s="24"/>
      <c r="AO1761" s="24"/>
      <c r="AP1761" s="24"/>
      <c r="AQ1761" s="24"/>
      <c r="AR1761" s="24"/>
      <c r="AS1761" s="24"/>
      <c r="AT1761" s="24"/>
      <c r="AU1761" s="24"/>
      <c r="AV1761" s="24"/>
    </row>
    <row r="1762" spans="27:64">
      <c r="AA1762" s="24"/>
      <c r="AB1762" s="24"/>
      <c r="AC1762" s="24"/>
      <c r="AD1762" s="24"/>
      <c r="AE1762" s="24"/>
      <c r="AG1762" s="171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</row>
    <row r="1763" spans="27:64">
      <c r="AA1763" s="24"/>
      <c r="AB1763" s="24"/>
      <c r="AC1763" s="24"/>
      <c r="AD1763" s="24"/>
      <c r="AE1763" s="24"/>
      <c r="AG1763" s="171"/>
      <c r="AN1763" s="24"/>
      <c r="AO1763" s="24"/>
      <c r="AP1763" s="24"/>
      <c r="AQ1763" s="24"/>
      <c r="AR1763" s="24"/>
      <c r="AS1763" s="24"/>
      <c r="AT1763" s="24"/>
      <c r="AU1763" s="24"/>
    </row>
    <row r="1764" spans="27:64">
      <c r="AA1764" s="24"/>
      <c r="AB1764" s="24"/>
      <c r="AC1764" s="24"/>
      <c r="AD1764" s="24"/>
      <c r="AE1764" s="24"/>
      <c r="AG1764" s="171"/>
      <c r="AN1764" s="24"/>
      <c r="AO1764" s="24"/>
      <c r="AP1764" s="24"/>
      <c r="AQ1764" s="24"/>
      <c r="AR1764" s="24"/>
      <c r="AS1764" s="24"/>
      <c r="AT1764" s="24"/>
      <c r="AU1764" s="24"/>
    </row>
    <row r="1765" spans="27:64">
      <c r="AA1765" s="24"/>
      <c r="AB1765" s="24"/>
      <c r="AC1765" s="24"/>
      <c r="AD1765" s="24"/>
      <c r="AE1765" s="24"/>
      <c r="AG1765" s="171"/>
      <c r="AN1765" s="24"/>
      <c r="AO1765" s="24"/>
      <c r="AP1765" s="24"/>
      <c r="AQ1765" s="24"/>
      <c r="AR1765" s="24"/>
      <c r="AS1765" s="24"/>
      <c r="AT1765" s="24"/>
      <c r="AU1765" s="24"/>
    </row>
    <row r="1766" spans="27:64">
      <c r="AA1766" s="24"/>
      <c r="AB1766" s="24"/>
      <c r="AC1766" s="24"/>
      <c r="AD1766" s="24"/>
      <c r="AE1766" s="24"/>
      <c r="AG1766" s="171"/>
      <c r="AN1766" s="24"/>
      <c r="AO1766" s="24"/>
      <c r="AP1766" s="24"/>
      <c r="AQ1766" s="24"/>
      <c r="AR1766" s="24"/>
      <c r="AS1766" s="24"/>
      <c r="AT1766" s="24"/>
      <c r="AU1766" s="24"/>
    </row>
    <row r="1767" spans="27:64">
      <c r="AA1767" s="24"/>
      <c r="AB1767" s="24"/>
      <c r="AC1767" s="24"/>
      <c r="AD1767" s="24"/>
      <c r="AE1767" s="24"/>
      <c r="AG1767" s="171"/>
      <c r="AN1767" s="24"/>
      <c r="AO1767" s="24"/>
      <c r="AP1767" s="24"/>
      <c r="AQ1767" s="24"/>
      <c r="AR1767" s="24"/>
      <c r="AS1767" s="24"/>
      <c r="AT1767" s="24"/>
      <c r="AU1767" s="24"/>
    </row>
    <row r="1768" spans="27:64">
      <c r="AA1768" s="24"/>
      <c r="AB1768" s="24"/>
      <c r="AC1768" s="24"/>
      <c r="AD1768" s="24"/>
      <c r="AE1768" s="24"/>
      <c r="AG1768" s="171"/>
      <c r="AN1768" s="24"/>
      <c r="AO1768" s="24"/>
      <c r="AP1768" s="24"/>
      <c r="AQ1768" s="24"/>
      <c r="AR1768" s="24"/>
      <c r="AS1768" s="24"/>
      <c r="AT1768" s="24"/>
      <c r="AU1768" s="24"/>
    </row>
    <row r="1769" spans="27:64">
      <c r="AA1769" s="24"/>
      <c r="AB1769" s="24"/>
      <c r="AC1769" s="24"/>
      <c r="AD1769" s="24"/>
      <c r="AE1769" s="24"/>
      <c r="AG1769" s="171"/>
      <c r="AN1769" s="24"/>
      <c r="AO1769" s="24"/>
      <c r="AP1769" s="24"/>
      <c r="AQ1769" s="24"/>
      <c r="AR1769" s="24"/>
      <c r="AS1769" s="24"/>
      <c r="AT1769" s="24"/>
      <c r="AU1769" s="24"/>
    </row>
    <row r="1770" spans="27:64">
      <c r="AA1770" s="24"/>
      <c r="AB1770" s="24"/>
      <c r="AC1770" s="24"/>
      <c r="AD1770" s="24"/>
      <c r="AE1770" s="24"/>
      <c r="AG1770" s="171"/>
      <c r="AN1770" s="24"/>
      <c r="AO1770" s="24"/>
      <c r="AP1770" s="24"/>
      <c r="AQ1770" s="24"/>
      <c r="AR1770" s="24"/>
      <c r="AS1770" s="24"/>
      <c r="AT1770" s="24"/>
      <c r="AU1770" s="24"/>
    </row>
    <row r="1771" spans="27:64">
      <c r="AA1771" s="24"/>
      <c r="AB1771" s="24"/>
      <c r="AC1771" s="24"/>
      <c r="AD1771" s="24"/>
      <c r="AE1771" s="24"/>
      <c r="AG1771" s="171"/>
      <c r="AN1771" s="24"/>
      <c r="AO1771" s="24"/>
      <c r="AP1771" s="24"/>
      <c r="AQ1771" s="24"/>
      <c r="AR1771" s="24"/>
      <c r="AS1771" s="24"/>
      <c r="AT1771" s="24"/>
      <c r="AU1771" s="24"/>
    </row>
    <row r="1772" spans="27:64">
      <c r="AA1772" s="24"/>
      <c r="AB1772" s="24"/>
      <c r="AC1772" s="24"/>
      <c r="AD1772" s="24"/>
      <c r="AE1772" s="24"/>
      <c r="AG1772" s="171"/>
      <c r="AN1772" s="24"/>
      <c r="AO1772" s="24"/>
      <c r="AP1772" s="24"/>
      <c r="AQ1772" s="24"/>
      <c r="AR1772" s="24"/>
      <c r="AS1772" s="24"/>
      <c r="AT1772" s="24"/>
      <c r="AU1772" s="24"/>
    </row>
    <row r="1773" spans="27:64">
      <c r="AA1773" s="24"/>
      <c r="AB1773" s="24"/>
      <c r="AC1773" s="24"/>
      <c r="AD1773" s="24"/>
      <c r="AE1773" s="24"/>
      <c r="AG1773" s="171"/>
      <c r="AN1773" s="24"/>
      <c r="AO1773" s="24"/>
      <c r="AP1773" s="24"/>
      <c r="AQ1773" s="24"/>
      <c r="AR1773" s="24"/>
      <c r="AS1773" s="24"/>
      <c r="AT1773" s="24"/>
      <c r="AU1773" s="24"/>
      <c r="AV1773" s="24"/>
    </row>
    <row r="1774" spans="27:64">
      <c r="AA1774" s="24"/>
      <c r="AB1774" s="24"/>
      <c r="AC1774" s="24"/>
      <c r="AD1774" s="24"/>
      <c r="AE1774" s="24"/>
      <c r="AG1774" s="171"/>
      <c r="AN1774" s="24"/>
      <c r="AO1774" s="24"/>
      <c r="AP1774" s="24"/>
      <c r="AQ1774" s="24"/>
      <c r="AR1774" s="24"/>
      <c r="AS1774" s="24"/>
      <c r="AT1774" s="24"/>
      <c r="AU1774" s="24"/>
    </row>
    <row r="1775" spans="27:64">
      <c r="AA1775" s="24"/>
      <c r="AB1775" s="24"/>
      <c r="AC1775" s="24"/>
      <c r="AD1775" s="24"/>
      <c r="AE1775" s="24"/>
      <c r="AG1775" s="171"/>
      <c r="AN1775" s="24"/>
      <c r="AO1775" s="24"/>
      <c r="AP1775" s="24"/>
      <c r="AQ1775" s="24"/>
      <c r="AR1775" s="24"/>
      <c r="AS1775" s="24"/>
      <c r="AT1775" s="24"/>
      <c r="AU1775" s="24"/>
    </row>
    <row r="1776" spans="27:64">
      <c r="AA1776" s="24"/>
      <c r="AB1776" s="24"/>
      <c r="AC1776" s="24"/>
      <c r="AD1776" s="24"/>
      <c r="AE1776" s="24"/>
      <c r="AG1776" s="171"/>
      <c r="AN1776" s="24"/>
      <c r="AO1776" s="24"/>
      <c r="AP1776" s="24"/>
      <c r="AQ1776" s="24"/>
      <c r="AR1776" s="24"/>
      <c r="AS1776" s="24"/>
      <c r="AT1776" s="24"/>
      <c r="AU1776" s="24"/>
    </row>
    <row r="1777" spans="27:64">
      <c r="AA1777" s="24"/>
      <c r="AB1777" s="24"/>
      <c r="AC1777" s="24"/>
      <c r="AD1777" s="24"/>
      <c r="AE1777" s="24"/>
      <c r="AG1777" s="171"/>
      <c r="AN1777" s="24"/>
      <c r="AO1777" s="24"/>
      <c r="AP1777" s="24"/>
      <c r="AQ1777" s="24"/>
      <c r="AR1777" s="24"/>
      <c r="AS1777" s="24"/>
      <c r="AT1777" s="24"/>
      <c r="AU1777" s="24"/>
    </row>
    <row r="1778" spans="27:64">
      <c r="AA1778" s="24"/>
      <c r="AB1778" s="24"/>
      <c r="AC1778" s="24"/>
      <c r="AD1778" s="24"/>
      <c r="AE1778" s="24"/>
      <c r="AG1778" s="171"/>
      <c r="AN1778" s="24"/>
      <c r="AO1778" s="24"/>
      <c r="AP1778" s="24"/>
      <c r="AQ1778" s="24"/>
      <c r="AR1778" s="24"/>
      <c r="AS1778" s="24"/>
      <c r="AT1778" s="24"/>
      <c r="AU1778" s="24"/>
      <c r="AV1778" s="24"/>
    </row>
    <row r="1779" spans="27:64">
      <c r="AA1779" s="24"/>
      <c r="AB1779" s="24"/>
      <c r="AC1779" s="24"/>
      <c r="AD1779" s="24"/>
      <c r="AE1779" s="24"/>
      <c r="AG1779" s="171"/>
      <c r="AN1779" s="24"/>
      <c r="AO1779" s="24"/>
      <c r="AP1779" s="24"/>
      <c r="AQ1779" s="24"/>
      <c r="AR1779" s="24"/>
      <c r="AS1779" s="24"/>
      <c r="AT1779" s="24"/>
      <c r="AU1779" s="24"/>
    </row>
    <row r="1780" spans="27:64">
      <c r="AA1780" s="24"/>
      <c r="AB1780" s="24"/>
      <c r="AC1780" s="24"/>
      <c r="AD1780" s="24"/>
      <c r="AE1780" s="24"/>
      <c r="AG1780" s="171"/>
      <c r="AN1780" s="24"/>
      <c r="AO1780" s="24"/>
      <c r="AP1780" s="24"/>
      <c r="AQ1780" s="24"/>
      <c r="AR1780" s="24"/>
      <c r="AS1780" s="24"/>
      <c r="AT1780" s="24"/>
      <c r="AU1780" s="24"/>
    </row>
    <row r="1781" spans="27:64">
      <c r="AA1781" s="24"/>
      <c r="AB1781" s="24"/>
      <c r="AC1781" s="24"/>
      <c r="AD1781" s="24"/>
      <c r="AE1781" s="24"/>
      <c r="AG1781" s="171"/>
      <c r="AN1781" s="24"/>
      <c r="AO1781" s="24"/>
      <c r="AP1781" s="24"/>
      <c r="AQ1781" s="24"/>
      <c r="AR1781" s="24"/>
      <c r="AS1781" s="24"/>
      <c r="AT1781" s="24"/>
      <c r="AU1781" s="24"/>
    </row>
    <row r="1782" spans="27:64">
      <c r="AA1782" s="24"/>
      <c r="AB1782" s="24"/>
      <c r="AC1782" s="24"/>
      <c r="AD1782" s="24"/>
      <c r="AE1782" s="24"/>
      <c r="AG1782" s="171"/>
      <c r="AN1782" s="24"/>
      <c r="AO1782" s="24"/>
      <c r="AP1782" s="24"/>
      <c r="AQ1782" s="24"/>
      <c r="AR1782" s="24"/>
      <c r="AS1782" s="24"/>
      <c r="AT1782" s="24"/>
      <c r="AU1782" s="24"/>
    </row>
    <row r="1783" spans="27:64">
      <c r="AA1783" s="24"/>
      <c r="AB1783" s="24"/>
      <c r="AC1783" s="24"/>
      <c r="AD1783" s="24"/>
      <c r="AE1783" s="24"/>
      <c r="AG1783" s="171"/>
      <c r="AN1783" s="24"/>
      <c r="AO1783" s="24"/>
      <c r="AP1783" s="24"/>
      <c r="AQ1783" s="24"/>
      <c r="AR1783" s="24"/>
      <c r="AS1783" s="24"/>
      <c r="AT1783" s="24"/>
      <c r="AU1783" s="24"/>
    </row>
    <row r="1784" spans="27:64">
      <c r="AA1784" s="24"/>
      <c r="AB1784" s="24"/>
      <c r="AC1784" s="24"/>
      <c r="AD1784" s="24"/>
      <c r="AE1784" s="24"/>
      <c r="AG1784" s="171"/>
      <c r="AN1784" s="24"/>
      <c r="AO1784" s="24"/>
      <c r="AP1784" s="24"/>
      <c r="AQ1784" s="24"/>
      <c r="AR1784" s="24"/>
      <c r="AS1784" s="24"/>
      <c r="AT1784" s="24"/>
      <c r="AU1784" s="24"/>
    </row>
    <row r="1785" spans="27:64">
      <c r="AA1785" s="24"/>
      <c r="AB1785" s="24"/>
      <c r="AC1785" s="24"/>
      <c r="AD1785" s="24"/>
      <c r="AE1785" s="24"/>
      <c r="AG1785" s="171"/>
      <c r="AN1785" s="24"/>
      <c r="AO1785" s="24"/>
      <c r="AP1785" s="24"/>
      <c r="AQ1785" s="24"/>
      <c r="AR1785" s="24"/>
      <c r="AS1785" s="24"/>
      <c r="AT1785" s="24"/>
      <c r="AU1785" s="24"/>
    </row>
    <row r="1786" spans="27:64">
      <c r="AA1786" s="24"/>
      <c r="AB1786" s="24"/>
      <c r="AC1786" s="24"/>
      <c r="AD1786" s="24"/>
      <c r="AE1786" s="24"/>
      <c r="AG1786" s="171"/>
      <c r="AN1786" s="24"/>
      <c r="AO1786" s="24"/>
      <c r="AP1786" s="24"/>
      <c r="AQ1786" s="24"/>
      <c r="AR1786" s="24"/>
      <c r="AS1786" s="24"/>
      <c r="AT1786" s="24"/>
      <c r="AU1786" s="24"/>
    </row>
    <row r="1787" spans="27:64">
      <c r="AA1787" s="24"/>
      <c r="AB1787" s="24"/>
      <c r="AC1787" s="24"/>
      <c r="AD1787" s="24"/>
      <c r="AE1787" s="24"/>
      <c r="AG1787" s="171"/>
      <c r="AN1787" s="24"/>
      <c r="AO1787" s="24"/>
      <c r="AP1787" s="24"/>
      <c r="AQ1787" s="24"/>
      <c r="AR1787" s="24"/>
      <c r="AS1787" s="24"/>
      <c r="AT1787" s="24"/>
      <c r="AU1787" s="24"/>
      <c r="AV1787" s="24"/>
    </row>
    <row r="1788" spans="27:64">
      <c r="AA1788" s="24"/>
      <c r="AB1788" s="24"/>
      <c r="AC1788" s="24"/>
      <c r="AD1788" s="24"/>
      <c r="AE1788" s="24"/>
      <c r="AG1788" s="171"/>
      <c r="AN1788" s="24"/>
      <c r="AO1788" s="24"/>
      <c r="AP1788" s="24"/>
      <c r="AQ1788" s="24"/>
      <c r="AR1788" s="24"/>
      <c r="AS1788" s="24"/>
      <c r="AT1788" s="24"/>
      <c r="AU1788" s="24"/>
    </row>
    <row r="1789" spans="27:64">
      <c r="AA1789" s="24"/>
      <c r="AB1789" s="24"/>
      <c r="AC1789" s="24"/>
      <c r="AD1789" s="24"/>
      <c r="AE1789" s="24"/>
      <c r="AG1789" s="171"/>
      <c r="AN1789" s="24"/>
      <c r="AO1789" s="24"/>
      <c r="AP1789" s="24"/>
      <c r="AQ1789" s="24"/>
      <c r="AR1789" s="24"/>
      <c r="AS1789" s="24"/>
      <c r="AT1789" s="24"/>
      <c r="AU1789" s="24"/>
      <c r="AV1789" s="24"/>
      <c r="AX1789" s="24"/>
    </row>
    <row r="1790" spans="27:64">
      <c r="AA1790" s="24"/>
      <c r="AB1790" s="24"/>
      <c r="AC1790" s="24"/>
      <c r="AD1790" s="24"/>
      <c r="AE1790" s="24"/>
      <c r="AG1790" s="171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</row>
    <row r="1791" spans="27:64">
      <c r="AA1791" s="24"/>
      <c r="AB1791" s="24"/>
      <c r="AC1791" s="24"/>
      <c r="AD1791" s="24"/>
      <c r="AE1791" s="24"/>
      <c r="AG1791" s="171"/>
      <c r="AN1791" s="24"/>
      <c r="AO1791" s="24"/>
      <c r="AP1791" s="24"/>
      <c r="AQ1791" s="24"/>
      <c r="AR1791" s="24"/>
      <c r="AS1791" s="24"/>
      <c r="AT1791" s="24"/>
      <c r="AU1791" s="24"/>
    </row>
    <row r="1792" spans="27:64">
      <c r="AA1792" s="24"/>
      <c r="AB1792" s="24"/>
      <c r="AC1792" s="24"/>
      <c r="AD1792" s="24"/>
      <c r="AE1792" s="24"/>
      <c r="AG1792" s="171"/>
      <c r="AN1792" s="24"/>
      <c r="AO1792" s="24"/>
      <c r="AP1792" s="24"/>
      <c r="AQ1792" s="24"/>
      <c r="AR1792" s="24"/>
      <c r="AS1792" s="24"/>
      <c r="AT1792" s="24"/>
      <c r="AU1792" s="24"/>
    </row>
    <row r="1793" spans="27:64">
      <c r="AA1793" s="24"/>
      <c r="AB1793" s="24"/>
      <c r="AC1793" s="24"/>
      <c r="AD1793" s="24"/>
      <c r="AE1793" s="24"/>
      <c r="AG1793" s="171"/>
      <c r="AN1793" s="24"/>
      <c r="AO1793" s="24"/>
      <c r="AP1793" s="24"/>
      <c r="AQ1793" s="24"/>
      <c r="AR1793" s="24"/>
      <c r="AS1793" s="24"/>
      <c r="AT1793" s="24"/>
      <c r="AU1793" s="24"/>
    </row>
    <row r="1794" spans="27:64">
      <c r="AA1794" s="24"/>
      <c r="AB1794" s="24"/>
      <c r="AC1794" s="24"/>
      <c r="AD1794" s="24"/>
      <c r="AE1794" s="24"/>
      <c r="AG1794" s="171"/>
      <c r="AN1794" s="24"/>
      <c r="AO1794" s="24"/>
      <c r="AP1794" s="24"/>
      <c r="AQ1794" s="24"/>
      <c r="AR1794" s="24"/>
      <c r="AS1794" s="24"/>
      <c r="AT1794" s="24"/>
      <c r="AU1794" s="24"/>
      <c r="AV1794" s="24"/>
      <c r="AX1794" s="24"/>
    </row>
    <row r="1795" spans="27:64">
      <c r="AA1795" s="24"/>
      <c r="AB1795" s="24"/>
      <c r="AC1795" s="24"/>
      <c r="AD1795" s="24"/>
      <c r="AE1795" s="24"/>
      <c r="AG1795" s="171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</row>
    <row r="1796" spans="27:64">
      <c r="AA1796" s="24"/>
      <c r="AB1796" s="24"/>
      <c r="AC1796" s="24"/>
      <c r="AD1796" s="24"/>
      <c r="AE1796" s="24"/>
      <c r="AG1796" s="171"/>
      <c r="AN1796" s="24"/>
      <c r="AO1796" s="24"/>
      <c r="AP1796" s="24"/>
      <c r="AQ1796" s="24"/>
      <c r="AR1796" s="24"/>
      <c r="AS1796" s="24"/>
      <c r="AT1796" s="24"/>
      <c r="AU1796" s="24"/>
    </row>
    <row r="1797" spans="27:64">
      <c r="AA1797" s="24"/>
      <c r="AB1797" s="24"/>
      <c r="AC1797" s="24"/>
      <c r="AD1797" s="24"/>
      <c r="AE1797" s="24"/>
      <c r="AG1797" s="171"/>
      <c r="AN1797" s="24"/>
      <c r="AO1797" s="24"/>
      <c r="AP1797" s="24"/>
      <c r="AQ1797" s="24"/>
      <c r="AR1797" s="24"/>
      <c r="AS1797" s="24"/>
      <c r="AT1797" s="24"/>
      <c r="AU1797" s="24"/>
    </row>
    <row r="1798" spans="27:64">
      <c r="AA1798" s="24"/>
      <c r="AB1798" s="24"/>
      <c r="AC1798" s="24"/>
      <c r="AD1798" s="24"/>
      <c r="AE1798" s="24"/>
      <c r="AG1798" s="171"/>
      <c r="AN1798" s="24"/>
      <c r="AO1798" s="24"/>
      <c r="AP1798" s="24"/>
      <c r="AQ1798" s="24"/>
      <c r="AR1798" s="24"/>
      <c r="AS1798" s="24"/>
      <c r="AT1798" s="24"/>
      <c r="AU1798" s="24"/>
    </row>
    <row r="1799" spans="27:64">
      <c r="AA1799" s="24"/>
      <c r="AB1799" s="24"/>
      <c r="AC1799" s="24"/>
      <c r="AD1799" s="24"/>
      <c r="AE1799" s="24"/>
      <c r="AG1799" s="171"/>
      <c r="AN1799" s="24"/>
      <c r="AO1799" s="24"/>
      <c r="AP1799" s="24"/>
      <c r="AQ1799" s="24"/>
      <c r="AR1799" s="24"/>
      <c r="AS1799" s="24"/>
      <c r="AT1799" s="24"/>
      <c r="AU1799" s="24"/>
    </row>
    <row r="1800" spans="27:64">
      <c r="AA1800" s="24"/>
      <c r="AB1800" s="24"/>
      <c r="AC1800" s="24"/>
      <c r="AD1800" s="24"/>
      <c r="AE1800" s="24"/>
      <c r="AG1800" s="171"/>
      <c r="AN1800" s="24"/>
      <c r="AO1800" s="24"/>
      <c r="AP1800" s="24"/>
      <c r="AQ1800" s="24"/>
      <c r="AR1800" s="24"/>
      <c r="AS1800" s="24"/>
      <c r="AT1800" s="24"/>
      <c r="AU1800" s="24"/>
      <c r="AV1800" s="24"/>
      <c r="AX1800" s="24"/>
    </row>
    <row r="1801" spans="27:64">
      <c r="AA1801" s="24"/>
      <c r="AB1801" s="24"/>
      <c r="AC1801" s="24"/>
      <c r="AD1801" s="24"/>
      <c r="AE1801" s="24"/>
      <c r="AG1801" s="171"/>
      <c r="AN1801" s="24"/>
      <c r="AO1801" s="24"/>
      <c r="AP1801" s="24"/>
      <c r="AQ1801" s="24"/>
      <c r="AR1801" s="24"/>
      <c r="AS1801" s="24"/>
      <c r="AT1801" s="24"/>
      <c r="AU1801" s="24"/>
    </row>
    <row r="1802" spans="27:64">
      <c r="AA1802" s="24"/>
      <c r="AB1802" s="24"/>
      <c r="AC1802" s="24"/>
      <c r="AD1802" s="24"/>
      <c r="AE1802" s="24"/>
      <c r="AG1802" s="171"/>
      <c r="AN1802" s="24"/>
      <c r="AO1802" s="24"/>
      <c r="AP1802" s="24"/>
      <c r="AQ1802" s="24"/>
      <c r="AR1802" s="24"/>
      <c r="AS1802" s="24"/>
      <c r="AT1802" s="24"/>
      <c r="AU1802" s="24"/>
    </row>
    <row r="1803" spans="27:64">
      <c r="AA1803" s="24"/>
      <c r="AB1803" s="24"/>
      <c r="AC1803" s="24"/>
      <c r="AD1803" s="24"/>
      <c r="AE1803" s="24"/>
      <c r="AG1803" s="171"/>
      <c r="AN1803" s="24"/>
      <c r="AO1803" s="24"/>
      <c r="AP1803" s="24"/>
      <c r="AQ1803" s="24"/>
      <c r="AR1803" s="24"/>
      <c r="AS1803" s="24"/>
      <c r="AT1803" s="24"/>
      <c r="AU1803" s="24"/>
    </row>
    <row r="1804" spans="27:64">
      <c r="AA1804" s="24"/>
      <c r="AB1804" s="24"/>
      <c r="AC1804" s="24"/>
      <c r="AD1804" s="24"/>
      <c r="AE1804" s="24"/>
      <c r="AG1804" s="171"/>
      <c r="AN1804" s="24"/>
      <c r="AO1804" s="24"/>
      <c r="AP1804" s="24"/>
      <c r="AQ1804" s="24"/>
      <c r="AR1804" s="24"/>
      <c r="AS1804" s="24"/>
      <c r="AT1804" s="24"/>
      <c r="AU1804" s="24"/>
    </row>
    <row r="1805" spans="27:64">
      <c r="AA1805" s="24"/>
      <c r="AB1805" s="24"/>
      <c r="AC1805" s="24"/>
      <c r="AD1805" s="24"/>
      <c r="AE1805" s="24"/>
      <c r="AG1805" s="171"/>
      <c r="AN1805" s="24"/>
      <c r="AO1805" s="24"/>
      <c r="AP1805" s="24"/>
      <c r="AQ1805" s="24"/>
      <c r="AR1805" s="24"/>
      <c r="AS1805" s="24"/>
      <c r="AT1805" s="24"/>
      <c r="AU1805" s="24"/>
    </row>
    <row r="1806" spans="27:64">
      <c r="AA1806" s="24"/>
      <c r="AB1806" s="24"/>
      <c r="AC1806" s="24"/>
      <c r="AD1806" s="24"/>
      <c r="AE1806" s="24"/>
      <c r="AG1806" s="171"/>
      <c r="AN1806" s="24"/>
      <c r="AO1806" s="24"/>
      <c r="AP1806" s="24"/>
      <c r="AQ1806" s="24"/>
      <c r="AR1806" s="24"/>
      <c r="AS1806" s="24"/>
      <c r="AT1806" s="24"/>
      <c r="AU1806" s="24"/>
    </row>
    <row r="1807" spans="27:64">
      <c r="AA1807" s="24"/>
      <c r="AB1807" s="24"/>
      <c r="AC1807" s="24"/>
      <c r="AD1807" s="24"/>
      <c r="AE1807" s="24"/>
      <c r="AG1807" s="171"/>
      <c r="AN1807" s="24"/>
      <c r="AO1807" s="24"/>
      <c r="AP1807" s="24"/>
      <c r="AQ1807" s="24"/>
      <c r="AR1807" s="24"/>
      <c r="AS1807" s="24"/>
      <c r="AT1807" s="24"/>
      <c r="AU1807" s="24"/>
      <c r="AV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</row>
    <row r="1808" spans="27:64">
      <c r="AA1808" s="24"/>
      <c r="AB1808" s="24"/>
      <c r="AC1808" s="24"/>
      <c r="AD1808" s="24"/>
      <c r="AE1808" s="24"/>
      <c r="AG1808" s="171"/>
      <c r="AN1808" s="24"/>
      <c r="AO1808" s="24"/>
      <c r="AP1808" s="24"/>
      <c r="AQ1808" s="24"/>
      <c r="AR1808" s="24"/>
      <c r="AS1808" s="24"/>
      <c r="AT1808" s="24"/>
      <c r="AU1808" s="24"/>
      <c r="AV1808" s="24"/>
    </row>
    <row r="1809" spans="27:64">
      <c r="AA1809" s="24"/>
      <c r="AB1809" s="24"/>
      <c r="AC1809" s="24"/>
      <c r="AD1809" s="24"/>
      <c r="AE1809" s="24"/>
      <c r="AG1809" s="171"/>
      <c r="AN1809" s="24"/>
      <c r="AO1809" s="24"/>
      <c r="AP1809" s="24"/>
      <c r="AQ1809" s="24"/>
      <c r="AR1809" s="24"/>
      <c r="AS1809" s="24"/>
      <c r="AT1809" s="24"/>
      <c r="AU1809" s="24"/>
    </row>
    <row r="1810" spans="27:64">
      <c r="AA1810" s="24"/>
      <c r="AB1810" s="24"/>
      <c r="AC1810" s="24"/>
      <c r="AD1810" s="24"/>
      <c r="AE1810" s="24"/>
      <c r="AG1810" s="171"/>
      <c r="AN1810" s="24"/>
      <c r="AO1810" s="24"/>
      <c r="AP1810" s="24"/>
      <c r="AQ1810" s="24"/>
      <c r="AR1810" s="24"/>
      <c r="AS1810" s="24"/>
      <c r="AT1810" s="24"/>
      <c r="AU1810" s="24"/>
      <c r="AV1810" s="24"/>
    </row>
    <row r="1811" spans="27:64">
      <c r="AA1811" s="24"/>
      <c r="AB1811" s="24"/>
      <c r="AC1811" s="24"/>
      <c r="AD1811" s="24"/>
      <c r="AE1811" s="24"/>
      <c r="AG1811" s="171"/>
      <c r="AN1811" s="24"/>
      <c r="AO1811" s="24"/>
      <c r="AP1811" s="24"/>
      <c r="AQ1811" s="24"/>
      <c r="AR1811" s="24"/>
      <c r="AS1811" s="24"/>
      <c r="AT1811" s="24"/>
      <c r="AU1811" s="24"/>
    </row>
    <row r="1812" spans="27:64">
      <c r="AA1812" s="24"/>
      <c r="AB1812" s="24"/>
      <c r="AC1812" s="24"/>
      <c r="AD1812" s="24"/>
      <c r="AE1812" s="24"/>
      <c r="AG1812" s="171"/>
      <c r="AN1812" s="24"/>
      <c r="AO1812" s="24"/>
      <c r="AP1812" s="24"/>
      <c r="AQ1812" s="24"/>
      <c r="AR1812" s="24"/>
      <c r="AS1812" s="24"/>
      <c r="AT1812" s="24"/>
      <c r="AU1812" s="24"/>
    </row>
    <row r="1813" spans="27:64">
      <c r="AA1813" s="24"/>
      <c r="AB1813" s="24"/>
      <c r="AC1813" s="24"/>
      <c r="AD1813" s="24"/>
      <c r="AE1813" s="24"/>
      <c r="AG1813" s="171"/>
      <c r="AN1813" s="24"/>
      <c r="AO1813" s="24"/>
      <c r="AP1813" s="24"/>
      <c r="AQ1813" s="24"/>
      <c r="AR1813" s="24"/>
      <c r="AS1813" s="24"/>
      <c r="AT1813" s="24"/>
      <c r="AU1813" s="24"/>
    </row>
    <row r="1814" spans="27:64">
      <c r="AA1814" s="24"/>
      <c r="AB1814" s="24"/>
      <c r="AC1814" s="24"/>
      <c r="AD1814" s="24"/>
      <c r="AE1814" s="24"/>
      <c r="AG1814" s="171"/>
      <c r="AN1814" s="24"/>
      <c r="AO1814" s="24"/>
      <c r="AP1814" s="24"/>
      <c r="AQ1814" s="24"/>
      <c r="AR1814" s="24"/>
      <c r="AS1814" s="24"/>
      <c r="AT1814" s="24"/>
      <c r="AU1814" s="24"/>
    </row>
    <row r="1815" spans="27:64">
      <c r="AA1815" s="24"/>
      <c r="AB1815" s="24"/>
      <c r="AC1815" s="24"/>
      <c r="AD1815" s="24"/>
      <c r="AE1815" s="24"/>
      <c r="AG1815" s="171"/>
      <c r="AN1815" s="24"/>
      <c r="AO1815" s="24"/>
      <c r="AP1815" s="24"/>
      <c r="AQ1815" s="24"/>
      <c r="AR1815" s="24"/>
      <c r="AS1815" s="24"/>
      <c r="AT1815" s="24"/>
      <c r="AU1815" s="24"/>
    </row>
    <row r="1816" spans="27:64">
      <c r="AA1816" s="24"/>
      <c r="AB1816" s="24"/>
      <c r="AC1816" s="24"/>
      <c r="AD1816" s="24"/>
      <c r="AE1816" s="24"/>
      <c r="AG1816" s="171"/>
      <c r="AN1816" s="24"/>
      <c r="AO1816" s="24"/>
      <c r="AP1816" s="24"/>
      <c r="AQ1816" s="24"/>
      <c r="AR1816" s="24"/>
      <c r="AS1816" s="24"/>
      <c r="AT1816" s="24"/>
      <c r="AU1816" s="24"/>
    </row>
    <row r="1817" spans="27:64">
      <c r="AA1817" s="24"/>
      <c r="AB1817" s="24"/>
      <c r="AC1817" s="24"/>
      <c r="AD1817" s="24"/>
      <c r="AE1817" s="24"/>
      <c r="AG1817" s="171"/>
      <c r="AN1817" s="24"/>
      <c r="AO1817" s="24"/>
      <c r="AP1817" s="24"/>
      <c r="AQ1817" s="24"/>
      <c r="AR1817" s="24"/>
      <c r="AS1817" s="24"/>
      <c r="AT1817" s="24"/>
      <c r="AU1817" s="24"/>
    </row>
    <row r="1818" spans="27:64">
      <c r="AA1818" s="24"/>
      <c r="AB1818" s="24"/>
      <c r="AC1818" s="24"/>
      <c r="AD1818" s="24"/>
      <c r="AE1818" s="24"/>
      <c r="AG1818" s="171"/>
      <c r="AN1818" s="24"/>
      <c r="AO1818" s="24"/>
      <c r="AP1818" s="24"/>
      <c r="AQ1818" s="24"/>
      <c r="AR1818" s="24"/>
      <c r="AS1818" s="24"/>
      <c r="AT1818" s="24"/>
      <c r="AU1818" s="24"/>
    </row>
    <row r="1819" spans="27:64">
      <c r="AA1819" s="24"/>
      <c r="AB1819" s="24"/>
      <c r="AC1819" s="24"/>
      <c r="AD1819" s="24"/>
      <c r="AE1819" s="24"/>
      <c r="AG1819" s="171"/>
      <c r="AN1819" s="24"/>
      <c r="AO1819" s="24"/>
      <c r="AP1819" s="24"/>
      <c r="AQ1819" s="24"/>
      <c r="AR1819" s="24"/>
      <c r="AS1819" s="24"/>
      <c r="AT1819" s="24"/>
      <c r="AU1819" s="24"/>
    </row>
    <row r="1820" spans="27:64">
      <c r="AA1820" s="24"/>
      <c r="AB1820" s="24"/>
      <c r="AC1820" s="24"/>
      <c r="AD1820" s="24"/>
      <c r="AE1820" s="24"/>
      <c r="AG1820" s="171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</row>
    <row r="1821" spans="27:64">
      <c r="AA1821" s="24"/>
      <c r="AB1821" s="24"/>
      <c r="AC1821" s="24"/>
      <c r="AD1821" s="24"/>
      <c r="AE1821" s="24"/>
      <c r="AG1821" s="171"/>
      <c r="AN1821" s="24"/>
      <c r="AO1821" s="24"/>
      <c r="AP1821" s="24"/>
      <c r="AQ1821" s="24"/>
      <c r="AR1821" s="24"/>
      <c r="AS1821" s="24"/>
      <c r="AT1821" s="24"/>
      <c r="AU1821" s="24"/>
    </row>
    <row r="1822" spans="27:64">
      <c r="AA1822" s="24"/>
      <c r="AB1822" s="24"/>
      <c r="AC1822" s="24"/>
      <c r="AD1822" s="24"/>
      <c r="AE1822" s="24"/>
      <c r="AG1822" s="171"/>
      <c r="AN1822" s="24"/>
      <c r="AO1822" s="24"/>
      <c r="AP1822" s="24"/>
      <c r="AQ1822" s="24"/>
      <c r="AR1822" s="24"/>
      <c r="AS1822" s="24"/>
      <c r="AT1822" s="24"/>
      <c r="AU1822" s="24"/>
    </row>
    <row r="1823" spans="27:64">
      <c r="AA1823" s="24"/>
      <c r="AB1823" s="24"/>
      <c r="AC1823" s="24"/>
      <c r="AD1823" s="24"/>
      <c r="AE1823" s="24"/>
      <c r="AG1823" s="171"/>
      <c r="AN1823" s="24"/>
      <c r="AO1823" s="24"/>
      <c r="AP1823" s="24"/>
      <c r="AQ1823" s="24"/>
      <c r="AR1823" s="24"/>
      <c r="AS1823" s="24"/>
      <c r="AT1823" s="24"/>
      <c r="AU1823" s="24"/>
    </row>
    <row r="1824" spans="27:64">
      <c r="AA1824" s="24"/>
      <c r="AB1824" s="24"/>
      <c r="AC1824" s="24"/>
      <c r="AD1824" s="24"/>
      <c r="AE1824" s="24"/>
      <c r="AG1824" s="171"/>
      <c r="AN1824" s="24"/>
      <c r="AO1824" s="24"/>
      <c r="AP1824" s="24"/>
      <c r="AQ1824" s="24"/>
      <c r="AR1824" s="24"/>
      <c r="AS1824" s="24"/>
      <c r="AT1824" s="24"/>
      <c r="AU1824" s="24"/>
    </row>
    <row r="1825" spans="27:48">
      <c r="AA1825" s="24"/>
      <c r="AB1825" s="24"/>
      <c r="AC1825" s="24"/>
      <c r="AD1825" s="24"/>
      <c r="AE1825" s="24"/>
      <c r="AG1825" s="171"/>
      <c r="AN1825" s="24"/>
      <c r="AO1825" s="24"/>
      <c r="AP1825" s="24"/>
      <c r="AQ1825" s="24"/>
      <c r="AR1825" s="24"/>
      <c r="AS1825" s="24"/>
      <c r="AT1825" s="24"/>
      <c r="AU1825" s="24"/>
    </row>
    <row r="1826" spans="27:48">
      <c r="AA1826" s="24"/>
      <c r="AB1826" s="24"/>
      <c r="AC1826" s="24"/>
      <c r="AD1826" s="24"/>
      <c r="AE1826" s="24"/>
      <c r="AG1826" s="171"/>
      <c r="AN1826" s="24"/>
      <c r="AO1826" s="24"/>
      <c r="AP1826" s="24"/>
      <c r="AQ1826" s="24"/>
      <c r="AR1826" s="24"/>
      <c r="AS1826" s="24"/>
      <c r="AT1826" s="24"/>
      <c r="AU1826" s="24"/>
    </row>
    <row r="1827" spans="27:48">
      <c r="AA1827" s="24"/>
      <c r="AB1827" s="24"/>
      <c r="AC1827" s="24"/>
      <c r="AD1827" s="24"/>
      <c r="AE1827" s="24"/>
      <c r="AG1827" s="171"/>
      <c r="AN1827" s="24"/>
      <c r="AO1827" s="24"/>
      <c r="AP1827" s="24"/>
      <c r="AQ1827" s="24"/>
      <c r="AR1827" s="24"/>
      <c r="AS1827" s="24"/>
      <c r="AT1827" s="24"/>
      <c r="AU1827" s="24"/>
    </row>
    <row r="1828" spans="27:48">
      <c r="AA1828" s="24"/>
      <c r="AB1828" s="24"/>
      <c r="AC1828" s="24"/>
      <c r="AD1828" s="24"/>
      <c r="AE1828" s="24"/>
      <c r="AG1828" s="171"/>
      <c r="AN1828" s="24"/>
      <c r="AO1828" s="24"/>
      <c r="AP1828" s="24"/>
      <c r="AQ1828" s="24"/>
      <c r="AR1828" s="24"/>
      <c r="AS1828" s="24"/>
      <c r="AT1828" s="24"/>
      <c r="AU1828" s="24"/>
    </row>
    <row r="1829" spans="27:48">
      <c r="AA1829" s="24"/>
      <c r="AB1829" s="24"/>
      <c r="AC1829" s="24"/>
      <c r="AD1829" s="24"/>
      <c r="AE1829" s="24"/>
      <c r="AG1829" s="171"/>
      <c r="AN1829" s="24"/>
      <c r="AO1829" s="24"/>
      <c r="AP1829" s="24"/>
      <c r="AQ1829" s="24"/>
      <c r="AR1829" s="24"/>
      <c r="AS1829" s="24"/>
      <c r="AT1829" s="24"/>
      <c r="AU1829" s="24"/>
    </row>
    <row r="1830" spans="27:48">
      <c r="AA1830" s="24"/>
      <c r="AB1830" s="24"/>
      <c r="AC1830" s="24"/>
      <c r="AD1830" s="24"/>
      <c r="AE1830" s="24"/>
      <c r="AG1830" s="171"/>
      <c r="AN1830" s="24"/>
      <c r="AO1830" s="24"/>
      <c r="AP1830" s="24"/>
      <c r="AQ1830" s="24"/>
      <c r="AR1830" s="24"/>
      <c r="AS1830" s="24"/>
      <c r="AT1830" s="24"/>
      <c r="AU1830" s="24"/>
    </row>
    <row r="1831" spans="27:48">
      <c r="AA1831" s="24"/>
      <c r="AB1831" s="24"/>
      <c r="AC1831" s="24"/>
      <c r="AD1831" s="24"/>
      <c r="AE1831" s="24"/>
      <c r="AG1831" s="171"/>
      <c r="AN1831" s="24"/>
      <c r="AO1831" s="24"/>
      <c r="AP1831" s="24"/>
      <c r="AQ1831" s="24"/>
      <c r="AR1831" s="24"/>
      <c r="AS1831" s="24"/>
      <c r="AT1831" s="24"/>
      <c r="AU1831" s="24"/>
    </row>
    <row r="1832" spans="27:48">
      <c r="AA1832" s="24"/>
      <c r="AB1832" s="24"/>
      <c r="AC1832" s="24"/>
      <c r="AD1832" s="24"/>
      <c r="AE1832" s="24"/>
      <c r="AG1832" s="171"/>
      <c r="AN1832" s="24"/>
      <c r="AO1832" s="24"/>
      <c r="AP1832" s="24"/>
      <c r="AQ1832" s="24"/>
      <c r="AR1832" s="24"/>
      <c r="AS1832" s="24"/>
      <c r="AT1832" s="24"/>
      <c r="AU1832" s="24"/>
    </row>
    <row r="1833" spans="27:48">
      <c r="AA1833" s="24"/>
      <c r="AB1833" s="24"/>
      <c r="AC1833" s="24"/>
      <c r="AD1833" s="24"/>
      <c r="AE1833" s="24"/>
      <c r="AG1833" s="171"/>
      <c r="AN1833" s="24"/>
      <c r="AO1833" s="24"/>
      <c r="AP1833" s="24"/>
      <c r="AQ1833" s="24"/>
      <c r="AR1833" s="24"/>
      <c r="AS1833" s="24"/>
      <c r="AT1833" s="24"/>
      <c r="AU1833" s="24"/>
    </row>
    <row r="1834" spans="27:48">
      <c r="AA1834" s="24"/>
      <c r="AB1834" s="24"/>
      <c r="AC1834" s="24"/>
      <c r="AD1834" s="24"/>
      <c r="AE1834" s="24"/>
      <c r="AG1834" s="171"/>
      <c r="AN1834" s="24"/>
      <c r="AO1834" s="24"/>
      <c r="AP1834" s="24"/>
      <c r="AQ1834" s="24"/>
      <c r="AR1834" s="24"/>
      <c r="AS1834" s="24"/>
      <c r="AT1834" s="24"/>
      <c r="AU1834" s="24"/>
    </row>
    <row r="1835" spans="27:48">
      <c r="AA1835" s="24"/>
      <c r="AB1835" s="24"/>
      <c r="AC1835" s="24"/>
      <c r="AD1835" s="24"/>
      <c r="AE1835" s="24"/>
      <c r="AG1835" s="171"/>
      <c r="AN1835" s="24"/>
      <c r="AO1835" s="24"/>
      <c r="AP1835" s="24"/>
      <c r="AQ1835" s="24"/>
      <c r="AR1835" s="24"/>
      <c r="AS1835" s="24"/>
      <c r="AT1835" s="24"/>
      <c r="AU1835" s="24"/>
    </row>
    <row r="1836" spans="27:48">
      <c r="AA1836" s="24"/>
      <c r="AB1836" s="24"/>
      <c r="AC1836" s="24"/>
      <c r="AD1836" s="24"/>
      <c r="AE1836" s="24"/>
      <c r="AG1836" s="171"/>
      <c r="AN1836" s="24"/>
      <c r="AO1836" s="24"/>
      <c r="AP1836" s="24"/>
      <c r="AQ1836" s="24"/>
      <c r="AR1836" s="24"/>
      <c r="AS1836" s="24"/>
      <c r="AT1836" s="24"/>
      <c r="AU1836" s="24"/>
    </row>
    <row r="1837" spans="27:48">
      <c r="AA1837" s="24"/>
      <c r="AB1837" s="24"/>
      <c r="AC1837" s="24"/>
      <c r="AD1837" s="24"/>
      <c r="AE1837" s="24"/>
      <c r="AG1837" s="171"/>
      <c r="AN1837" s="24"/>
      <c r="AO1837" s="24"/>
      <c r="AP1837" s="24"/>
      <c r="AQ1837" s="24"/>
      <c r="AR1837" s="24"/>
      <c r="AS1837" s="24"/>
      <c r="AT1837" s="24"/>
      <c r="AU1837" s="24"/>
    </row>
    <row r="1838" spans="27:48">
      <c r="AA1838" s="24"/>
      <c r="AB1838" s="24"/>
      <c r="AC1838" s="24"/>
      <c r="AD1838" s="24"/>
      <c r="AE1838" s="24"/>
      <c r="AG1838" s="171"/>
      <c r="AN1838" s="24"/>
      <c r="AO1838" s="24"/>
      <c r="AP1838" s="24"/>
      <c r="AQ1838" s="24"/>
      <c r="AR1838" s="24"/>
      <c r="AS1838" s="24"/>
      <c r="AT1838" s="24"/>
      <c r="AU1838" s="24"/>
    </row>
    <row r="1839" spans="27:48">
      <c r="AA1839" s="24"/>
      <c r="AB1839" s="24"/>
      <c r="AC1839" s="24"/>
      <c r="AD1839" s="24"/>
      <c r="AE1839" s="24"/>
      <c r="AG1839" s="171"/>
      <c r="AN1839" s="24"/>
      <c r="AO1839" s="24"/>
      <c r="AP1839" s="24"/>
      <c r="AQ1839" s="24"/>
      <c r="AR1839" s="24"/>
      <c r="AS1839" s="24"/>
      <c r="AT1839" s="24"/>
      <c r="AU1839" s="24"/>
      <c r="AV1839" s="24"/>
    </row>
    <row r="1840" spans="27:48">
      <c r="AA1840" s="24"/>
      <c r="AB1840" s="24"/>
      <c r="AC1840" s="24"/>
      <c r="AD1840" s="24"/>
      <c r="AE1840" s="24"/>
      <c r="AG1840" s="171"/>
      <c r="AN1840" s="24"/>
      <c r="AO1840" s="24"/>
      <c r="AP1840" s="24"/>
      <c r="AQ1840" s="24"/>
      <c r="AR1840" s="24"/>
      <c r="AS1840" s="24"/>
      <c r="AT1840" s="24"/>
      <c r="AU1840" s="24"/>
    </row>
    <row r="1841" spans="27:64">
      <c r="AA1841" s="24"/>
      <c r="AB1841" s="24"/>
      <c r="AC1841" s="24"/>
      <c r="AD1841" s="24"/>
      <c r="AE1841" s="24"/>
      <c r="AG1841" s="171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</row>
    <row r="1842" spans="27:64">
      <c r="AA1842" s="24"/>
      <c r="AB1842" s="24"/>
      <c r="AC1842" s="24"/>
      <c r="AD1842" s="24"/>
      <c r="AE1842" s="24"/>
      <c r="AG1842" s="171"/>
      <c r="AN1842" s="24"/>
      <c r="AO1842" s="24"/>
      <c r="AP1842" s="24"/>
      <c r="AQ1842" s="24"/>
      <c r="AR1842" s="24"/>
      <c r="AS1842" s="24"/>
      <c r="AT1842" s="24"/>
      <c r="AU1842" s="24"/>
      <c r="AV1842" s="24"/>
    </row>
    <row r="1843" spans="27:64">
      <c r="AA1843" s="24"/>
      <c r="AB1843" s="24"/>
      <c r="AC1843" s="24"/>
      <c r="AD1843" s="24"/>
      <c r="AE1843" s="24"/>
      <c r="AG1843" s="171"/>
      <c r="AN1843" s="24"/>
      <c r="AO1843" s="24"/>
      <c r="AP1843" s="24"/>
      <c r="AQ1843" s="24"/>
      <c r="AR1843" s="24"/>
      <c r="AS1843" s="24"/>
      <c r="AT1843" s="24"/>
      <c r="AU1843" s="24"/>
    </row>
    <row r="1844" spans="27:64">
      <c r="AA1844" s="24"/>
      <c r="AB1844" s="24"/>
      <c r="AC1844" s="24"/>
      <c r="AD1844" s="24"/>
      <c r="AE1844" s="24"/>
      <c r="AG1844" s="171"/>
      <c r="AN1844" s="24"/>
      <c r="AO1844" s="24"/>
      <c r="AP1844" s="24"/>
      <c r="AQ1844" s="24"/>
      <c r="AR1844" s="24"/>
      <c r="AS1844" s="24"/>
      <c r="AT1844" s="24"/>
      <c r="AU1844" s="24"/>
    </row>
    <row r="1845" spans="27:64">
      <c r="AA1845" s="24"/>
      <c r="AB1845" s="24"/>
      <c r="AC1845" s="24"/>
      <c r="AD1845" s="24"/>
      <c r="AE1845" s="24"/>
      <c r="AG1845" s="171"/>
      <c r="AN1845" s="24"/>
      <c r="AO1845" s="24"/>
      <c r="AP1845" s="24"/>
      <c r="AQ1845" s="24"/>
      <c r="AR1845" s="24"/>
      <c r="AS1845" s="24"/>
      <c r="AT1845" s="24"/>
      <c r="AU1845" s="24"/>
    </row>
    <row r="1846" spans="27:64">
      <c r="AA1846" s="24"/>
      <c r="AB1846" s="24"/>
      <c r="AC1846" s="24"/>
      <c r="AD1846" s="24"/>
      <c r="AE1846" s="24"/>
      <c r="AG1846" s="171"/>
      <c r="AN1846" s="24"/>
      <c r="AO1846" s="24"/>
      <c r="AP1846" s="24"/>
      <c r="AQ1846" s="24"/>
      <c r="AR1846" s="24"/>
      <c r="AS1846" s="24"/>
      <c r="AT1846" s="24"/>
      <c r="AU1846" s="24"/>
    </row>
    <row r="1847" spans="27:64">
      <c r="AA1847" s="24"/>
      <c r="AB1847" s="24"/>
      <c r="AC1847" s="24"/>
      <c r="AD1847" s="24"/>
      <c r="AE1847" s="24"/>
      <c r="AG1847" s="171"/>
      <c r="AN1847" s="24"/>
      <c r="AO1847" s="24"/>
      <c r="AP1847" s="24"/>
      <c r="AQ1847" s="24"/>
      <c r="AR1847" s="24"/>
      <c r="AS1847" s="24"/>
      <c r="AT1847" s="24"/>
      <c r="AU1847" s="24"/>
    </row>
    <row r="1848" spans="27:64">
      <c r="AA1848" s="24"/>
      <c r="AB1848" s="24"/>
      <c r="AC1848" s="24"/>
      <c r="AD1848" s="24"/>
      <c r="AE1848" s="24"/>
      <c r="AG1848" s="171"/>
      <c r="AN1848" s="24"/>
      <c r="AO1848" s="24"/>
      <c r="AP1848" s="24"/>
      <c r="AQ1848" s="24"/>
      <c r="AR1848" s="24"/>
      <c r="AS1848" s="24"/>
      <c r="AT1848" s="24"/>
      <c r="AU1848" s="24"/>
    </row>
    <row r="1849" spans="27:64">
      <c r="AA1849" s="24"/>
      <c r="AB1849" s="24"/>
      <c r="AC1849" s="24"/>
      <c r="AD1849" s="24"/>
      <c r="AE1849" s="24"/>
      <c r="AG1849" s="171"/>
      <c r="AN1849" s="24"/>
      <c r="AO1849" s="24"/>
      <c r="AP1849" s="24"/>
      <c r="AQ1849" s="24"/>
      <c r="AR1849" s="24"/>
      <c r="AS1849" s="24"/>
      <c r="AT1849" s="24"/>
      <c r="AU1849" s="24"/>
    </row>
    <row r="1850" spans="27:64">
      <c r="AA1850" s="24"/>
      <c r="AB1850" s="24"/>
      <c r="AC1850" s="24"/>
      <c r="AD1850" s="24"/>
      <c r="AE1850" s="24"/>
      <c r="AG1850" s="171"/>
      <c r="AN1850" s="24"/>
      <c r="AO1850" s="24"/>
      <c r="AP1850" s="24"/>
      <c r="AQ1850" s="24"/>
      <c r="AR1850" s="24"/>
      <c r="AS1850" s="24"/>
      <c r="AT1850" s="24"/>
      <c r="AU1850" s="24"/>
    </row>
    <row r="1851" spans="27:64">
      <c r="AA1851" s="24"/>
      <c r="AB1851" s="24"/>
      <c r="AC1851" s="24"/>
      <c r="AD1851" s="24"/>
      <c r="AE1851" s="24"/>
      <c r="AG1851" s="171"/>
      <c r="AN1851" s="24"/>
      <c r="AO1851" s="24"/>
      <c r="AP1851" s="24"/>
      <c r="AQ1851" s="24"/>
      <c r="AR1851" s="24"/>
      <c r="AS1851" s="24"/>
      <c r="AT1851" s="24"/>
      <c r="AU1851" s="24"/>
    </row>
    <row r="1852" spans="27:64">
      <c r="AA1852" s="24"/>
      <c r="AB1852" s="24"/>
      <c r="AC1852" s="24"/>
      <c r="AD1852" s="24"/>
      <c r="AE1852" s="24"/>
      <c r="AG1852" s="171"/>
      <c r="AN1852" s="24"/>
      <c r="AO1852" s="24"/>
      <c r="AP1852" s="24"/>
      <c r="AQ1852" s="24"/>
      <c r="AR1852" s="24"/>
      <c r="AS1852" s="24"/>
      <c r="AT1852" s="24"/>
      <c r="AU1852" s="24"/>
    </row>
    <row r="1853" spans="27:64">
      <c r="AA1853" s="24"/>
      <c r="AB1853" s="24"/>
      <c r="AC1853" s="24"/>
      <c r="AD1853" s="24"/>
      <c r="AE1853" s="24"/>
      <c r="AG1853" s="171"/>
      <c r="AN1853" s="24"/>
      <c r="AO1853" s="24"/>
      <c r="AP1853" s="24"/>
      <c r="AQ1853" s="24"/>
      <c r="AR1853" s="24"/>
      <c r="AS1853" s="24"/>
      <c r="AT1853" s="24"/>
      <c r="AU1853" s="24"/>
    </row>
    <row r="1854" spans="27:64">
      <c r="AA1854" s="24"/>
      <c r="AB1854" s="24"/>
      <c r="AC1854" s="24"/>
      <c r="AD1854" s="24"/>
      <c r="AE1854" s="24"/>
      <c r="AG1854" s="171"/>
      <c r="AN1854" s="24"/>
      <c r="AO1854" s="24"/>
      <c r="AP1854" s="24"/>
      <c r="AQ1854" s="24"/>
      <c r="AR1854" s="24"/>
      <c r="AS1854" s="24"/>
      <c r="AT1854" s="24"/>
      <c r="AU1854" s="24"/>
    </row>
    <row r="1855" spans="27:64">
      <c r="AA1855" s="24"/>
      <c r="AB1855" s="24"/>
      <c r="AC1855" s="24"/>
      <c r="AD1855" s="24"/>
      <c r="AE1855" s="24"/>
      <c r="AG1855" s="171"/>
      <c r="AN1855" s="24"/>
      <c r="AO1855" s="24"/>
      <c r="AP1855" s="24"/>
      <c r="AQ1855" s="24"/>
      <c r="AR1855" s="24"/>
      <c r="AS1855" s="24"/>
      <c r="AT1855" s="24"/>
      <c r="AU1855" s="24"/>
    </row>
    <row r="1856" spans="27:64">
      <c r="AA1856" s="24"/>
      <c r="AB1856" s="24"/>
      <c r="AC1856" s="24"/>
      <c r="AD1856" s="24"/>
      <c r="AE1856" s="24"/>
      <c r="AG1856" s="171"/>
      <c r="AN1856" s="24"/>
      <c r="AO1856" s="24"/>
      <c r="AP1856" s="24"/>
      <c r="AQ1856" s="24"/>
      <c r="AR1856" s="24"/>
      <c r="AS1856" s="24"/>
      <c r="AT1856" s="24"/>
      <c r="AU1856" s="24"/>
    </row>
    <row r="1857" spans="27:47">
      <c r="AA1857" s="24"/>
      <c r="AB1857" s="24"/>
      <c r="AC1857" s="24"/>
      <c r="AD1857" s="24"/>
      <c r="AE1857" s="24"/>
      <c r="AG1857" s="171"/>
      <c r="AN1857" s="24"/>
      <c r="AO1857" s="24"/>
      <c r="AP1857" s="24"/>
      <c r="AQ1857" s="24"/>
      <c r="AR1857" s="24"/>
      <c r="AS1857" s="24"/>
      <c r="AT1857" s="24"/>
      <c r="AU1857" s="24"/>
    </row>
    <row r="1858" spans="27:47">
      <c r="AA1858" s="24"/>
      <c r="AB1858" s="24"/>
      <c r="AC1858" s="24"/>
      <c r="AD1858" s="24"/>
      <c r="AE1858" s="24"/>
      <c r="AG1858" s="171"/>
      <c r="AN1858" s="24"/>
      <c r="AO1858" s="24"/>
      <c r="AP1858" s="24"/>
      <c r="AQ1858" s="24"/>
      <c r="AR1858" s="24"/>
      <c r="AS1858" s="24"/>
      <c r="AT1858" s="24"/>
      <c r="AU1858" s="24"/>
    </row>
    <row r="1859" spans="27:47">
      <c r="AA1859" s="24"/>
      <c r="AB1859" s="24"/>
      <c r="AC1859" s="24"/>
      <c r="AD1859" s="24"/>
      <c r="AE1859" s="24"/>
      <c r="AG1859" s="171"/>
      <c r="AN1859" s="24"/>
      <c r="AO1859" s="24"/>
      <c r="AP1859" s="24"/>
      <c r="AQ1859" s="24"/>
      <c r="AR1859" s="24"/>
      <c r="AS1859" s="24"/>
      <c r="AT1859" s="24"/>
      <c r="AU1859" s="24"/>
    </row>
    <row r="1860" spans="27:47">
      <c r="AA1860" s="24"/>
      <c r="AB1860" s="24"/>
      <c r="AC1860" s="24"/>
      <c r="AD1860" s="24"/>
      <c r="AE1860" s="24"/>
      <c r="AG1860" s="171"/>
      <c r="AN1860" s="24"/>
      <c r="AO1860" s="24"/>
      <c r="AP1860" s="24"/>
      <c r="AQ1860" s="24"/>
      <c r="AR1860" s="24"/>
      <c r="AS1860" s="24"/>
      <c r="AT1860" s="24"/>
      <c r="AU1860" s="24"/>
    </row>
    <row r="1861" spans="27:47">
      <c r="AA1861" s="24"/>
      <c r="AB1861" s="24"/>
      <c r="AC1861" s="24"/>
      <c r="AD1861" s="24"/>
      <c r="AE1861" s="24"/>
      <c r="AG1861" s="171"/>
      <c r="AN1861" s="24"/>
      <c r="AO1861" s="24"/>
      <c r="AP1861" s="24"/>
      <c r="AQ1861" s="24"/>
      <c r="AR1861" s="24"/>
      <c r="AS1861" s="24"/>
      <c r="AT1861" s="24"/>
      <c r="AU1861" s="24"/>
    </row>
    <row r="1862" spans="27:47">
      <c r="AA1862" s="24"/>
      <c r="AB1862" s="24"/>
      <c r="AC1862" s="24"/>
      <c r="AD1862" s="24"/>
      <c r="AE1862" s="24"/>
      <c r="AG1862" s="171"/>
      <c r="AN1862" s="24"/>
      <c r="AO1862" s="24"/>
      <c r="AP1862" s="24"/>
      <c r="AQ1862" s="24"/>
      <c r="AR1862" s="24"/>
      <c r="AS1862" s="24"/>
      <c r="AT1862" s="24"/>
      <c r="AU1862" s="24"/>
    </row>
    <row r="1863" spans="27:47">
      <c r="AA1863" s="24"/>
      <c r="AB1863" s="24"/>
      <c r="AC1863" s="24"/>
      <c r="AD1863" s="24"/>
      <c r="AE1863" s="24"/>
      <c r="AG1863" s="171"/>
      <c r="AN1863" s="24"/>
      <c r="AO1863" s="24"/>
      <c r="AP1863" s="24"/>
      <c r="AQ1863" s="24"/>
      <c r="AR1863" s="24"/>
      <c r="AS1863" s="24"/>
      <c r="AT1863" s="24"/>
      <c r="AU1863" s="24"/>
    </row>
    <row r="1864" spans="27:47">
      <c r="AA1864" s="24"/>
      <c r="AB1864" s="24"/>
      <c r="AC1864" s="24"/>
      <c r="AD1864" s="24"/>
      <c r="AE1864" s="24"/>
      <c r="AG1864" s="171"/>
      <c r="AN1864" s="24"/>
      <c r="AO1864" s="24"/>
      <c r="AP1864" s="24"/>
      <c r="AQ1864" s="24"/>
      <c r="AR1864" s="24"/>
      <c r="AS1864" s="24"/>
      <c r="AT1864" s="24"/>
      <c r="AU1864" s="24"/>
    </row>
    <row r="1865" spans="27:47">
      <c r="AA1865" s="24"/>
      <c r="AB1865" s="24"/>
      <c r="AC1865" s="24"/>
      <c r="AD1865" s="24"/>
      <c r="AE1865" s="24"/>
      <c r="AG1865" s="171"/>
      <c r="AN1865" s="24"/>
      <c r="AO1865" s="24"/>
      <c r="AP1865" s="24"/>
      <c r="AQ1865" s="24"/>
      <c r="AR1865" s="24"/>
      <c r="AS1865" s="24"/>
      <c r="AT1865" s="24"/>
      <c r="AU1865" s="24"/>
    </row>
    <row r="1866" spans="27:47">
      <c r="AA1866" s="24"/>
      <c r="AB1866" s="24"/>
      <c r="AC1866" s="24"/>
      <c r="AD1866" s="24"/>
      <c r="AE1866" s="24"/>
      <c r="AG1866" s="171"/>
      <c r="AN1866" s="24"/>
      <c r="AO1866" s="24"/>
      <c r="AP1866" s="24"/>
      <c r="AQ1866" s="24"/>
      <c r="AR1866" s="24"/>
      <c r="AS1866" s="24"/>
      <c r="AT1866" s="24"/>
      <c r="AU1866" s="24"/>
    </row>
    <row r="1867" spans="27:47">
      <c r="AA1867" s="24"/>
      <c r="AB1867" s="24"/>
      <c r="AC1867" s="24"/>
      <c r="AD1867" s="24"/>
      <c r="AE1867" s="24"/>
      <c r="AG1867" s="171"/>
      <c r="AN1867" s="24"/>
      <c r="AO1867" s="24"/>
      <c r="AP1867" s="24"/>
      <c r="AQ1867" s="24"/>
      <c r="AR1867" s="24"/>
      <c r="AS1867" s="24"/>
      <c r="AT1867" s="24"/>
      <c r="AU1867" s="24"/>
    </row>
    <row r="1868" spans="27:47">
      <c r="AA1868" s="24"/>
      <c r="AB1868" s="24"/>
      <c r="AC1868" s="24"/>
      <c r="AD1868" s="24"/>
      <c r="AE1868" s="24"/>
      <c r="AG1868" s="171"/>
      <c r="AN1868" s="24"/>
      <c r="AO1868" s="24"/>
      <c r="AP1868" s="24"/>
      <c r="AQ1868" s="24"/>
      <c r="AR1868" s="24"/>
      <c r="AS1868" s="24"/>
      <c r="AT1868" s="24"/>
      <c r="AU1868" s="24"/>
    </row>
    <row r="1869" spans="27:47">
      <c r="AA1869" s="24"/>
      <c r="AB1869" s="24"/>
      <c r="AC1869" s="24"/>
      <c r="AD1869" s="24"/>
      <c r="AE1869" s="24"/>
      <c r="AG1869" s="171"/>
      <c r="AN1869" s="24"/>
      <c r="AO1869" s="24"/>
      <c r="AP1869" s="24"/>
      <c r="AQ1869" s="24"/>
      <c r="AR1869" s="24"/>
      <c r="AS1869" s="24"/>
      <c r="AT1869" s="24"/>
      <c r="AU1869" s="24"/>
    </row>
    <row r="1870" spans="27:47">
      <c r="AA1870" s="24"/>
      <c r="AB1870" s="24"/>
      <c r="AC1870" s="24"/>
      <c r="AD1870" s="24"/>
      <c r="AE1870" s="24"/>
      <c r="AG1870" s="171"/>
      <c r="AN1870" s="24"/>
      <c r="AO1870" s="24"/>
      <c r="AP1870" s="24"/>
      <c r="AQ1870" s="24"/>
      <c r="AR1870" s="24"/>
      <c r="AS1870" s="24"/>
      <c r="AT1870" s="24"/>
      <c r="AU1870" s="24"/>
    </row>
    <row r="1871" spans="27:47">
      <c r="AA1871" s="24"/>
      <c r="AB1871" s="24"/>
      <c r="AC1871" s="24"/>
      <c r="AD1871" s="24"/>
      <c r="AE1871" s="24"/>
      <c r="AG1871" s="171"/>
      <c r="AN1871" s="24"/>
      <c r="AO1871" s="24"/>
      <c r="AP1871" s="24"/>
      <c r="AQ1871" s="24"/>
      <c r="AR1871" s="24"/>
      <c r="AS1871" s="24"/>
      <c r="AT1871" s="24"/>
      <c r="AU1871" s="24"/>
    </row>
    <row r="1872" spans="27:47">
      <c r="AA1872" s="24"/>
      <c r="AB1872" s="24"/>
      <c r="AC1872" s="24"/>
      <c r="AD1872" s="24"/>
      <c r="AE1872" s="24"/>
      <c r="AG1872" s="171"/>
      <c r="AN1872" s="24"/>
      <c r="AO1872" s="24"/>
      <c r="AP1872" s="24"/>
      <c r="AQ1872" s="24"/>
      <c r="AR1872" s="24"/>
      <c r="AS1872" s="24"/>
      <c r="AT1872" s="24"/>
      <c r="AU1872" s="24"/>
    </row>
    <row r="1873" spans="27:47">
      <c r="AA1873" s="24"/>
      <c r="AB1873" s="24"/>
      <c r="AC1873" s="24"/>
      <c r="AD1873" s="24"/>
      <c r="AE1873" s="24"/>
      <c r="AG1873" s="171"/>
      <c r="AN1873" s="24"/>
      <c r="AO1873" s="24"/>
      <c r="AP1873" s="24"/>
      <c r="AQ1873" s="24"/>
      <c r="AR1873" s="24"/>
      <c r="AS1873" s="24"/>
      <c r="AT1873" s="24"/>
      <c r="AU1873" s="24"/>
    </row>
    <row r="1874" spans="27:47">
      <c r="AA1874" s="24"/>
      <c r="AB1874" s="24"/>
      <c r="AC1874" s="24"/>
      <c r="AD1874" s="24"/>
      <c r="AE1874" s="24"/>
      <c r="AG1874" s="171"/>
      <c r="AN1874" s="24"/>
      <c r="AO1874" s="24"/>
      <c r="AP1874" s="24"/>
      <c r="AQ1874" s="24"/>
      <c r="AR1874" s="24"/>
      <c r="AS1874" s="24"/>
      <c r="AT1874" s="24"/>
      <c r="AU1874" s="24"/>
    </row>
    <row r="1875" spans="27:47">
      <c r="AA1875" s="24"/>
      <c r="AB1875" s="24"/>
      <c r="AC1875" s="24"/>
      <c r="AD1875" s="24"/>
      <c r="AE1875" s="24"/>
      <c r="AG1875" s="171"/>
      <c r="AN1875" s="24"/>
      <c r="AO1875" s="24"/>
      <c r="AP1875" s="24"/>
      <c r="AQ1875" s="24"/>
      <c r="AR1875" s="24"/>
      <c r="AS1875" s="24"/>
      <c r="AT1875" s="24"/>
      <c r="AU1875" s="24"/>
    </row>
    <row r="1876" spans="27:47">
      <c r="AA1876" s="24"/>
      <c r="AB1876" s="24"/>
      <c r="AC1876" s="24"/>
      <c r="AD1876" s="24"/>
      <c r="AE1876" s="24"/>
      <c r="AG1876" s="171"/>
      <c r="AN1876" s="24"/>
      <c r="AO1876" s="24"/>
      <c r="AP1876" s="24"/>
      <c r="AQ1876" s="24"/>
      <c r="AR1876" s="24"/>
      <c r="AS1876" s="24"/>
      <c r="AT1876" s="24"/>
      <c r="AU1876" s="24"/>
    </row>
    <row r="1877" spans="27:47">
      <c r="AA1877" s="24"/>
      <c r="AB1877" s="24"/>
      <c r="AC1877" s="24"/>
      <c r="AD1877" s="24"/>
      <c r="AE1877" s="24"/>
      <c r="AG1877" s="171"/>
      <c r="AN1877" s="24"/>
      <c r="AO1877" s="24"/>
      <c r="AP1877" s="24"/>
      <c r="AQ1877" s="24"/>
      <c r="AR1877" s="24"/>
      <c r="AS1877" s="24"/>
      <c r="AT1877" s="24"/>
      <c r="AU1877" s="24"/>
    </row>
    <row r="1878" spans="27:47">
      <c r="AA1878" s="24"/>
      <c r="AB1878" s="24"/>
      <c r="AC1878" s="24"/>
      <c r="AD1878" s="24"/>
      <c r="AE1878" s="24"/>
      <c r="AG1878" s="171"/>
      <c r="AN1878" s="24"/>
      <c r="AO1878" s="24"/>
      <c r="AP1878" s="24"/>
      <c r="AQ1878" s="24"/>
      <c r="AR1878" s="24"/>
      <c r="AS1878" s="24"/>
      <c r="AT1878" s="24"/>
      <c r="AU1878" s="24"/>
    </row>
    <row r="1879" spans="27:47">
      <c r="AA1879" s="24"/>
      <c r="AB1879" s="24"/>
      <c r="AC1879" s="24"/>
      <c r="AD1879" s="24"/>
      <c r="AE1879" s="24"/>
      <c r="AG1879" s="171"/>
      <c r="AN1879" s="24"/>
      <c r="AO1879" s="24"/>
      <c r="AP1879" s="24"/>
      <c r="AQ1879" s="24"/>
      <c r="AR1879" s="24"/>
      <c r="AS1879" s="24"/>
      <c r="AT1879" s="24"/>
      <c r="AU1879" s="24"/>
    </row>
    <row r="1880" spans="27:47">
      <c r="AA1880" s="24"/>
      <c r="AB1880" s="24"/>
      <c r="AC1880" s="24"/>
      <c r="AD1880" s="24"/>
      <c r="AE1880" s="24"/>
      <c r="AG1880" s="171"/>
      <c r="AN1880" s="24"/>
      <c r="AO1880" s="24"/>
      <c r="AP1880" s="24"/>
      <c r="AQ1880" s="24"/>
      <c r="AR1880" s="24"/>
      <c r="AS1880" s="24"/>
      <c r="AT1880" s="24"/>
      <c r="AU1880" s="24"/>
    </row>
    <row r="1881" spans="27:47">
      <c r="AA1881" s="24"/>
      <c r="AB1881" s="24"/>
      <c r="AC1881" s="24"/>
      <c r="AD1881" s="24"/>
      <c r="AE1881" s="24"/>
      <c r="AG1881" s="171"/>
      <c r="AN1881" s="24"/>
      <c r="AO1881" s="24"/>
      <c r="AP1881" s="24"/>
      <c r="AQ1881" s="24"/>
      <c r="AR1881" s="24"/>
      <c r="AS1881" s="24"/>
      <c r="AT1881" s="24"/>
      <c r="AU1881" s="24"/>
    </row>
    <row r="1882" spans="27:47">
      <c r="AA1882" s="24"/>
      <c r="AB1882" s="24"/>
      <c r="AC1882" s="24"/>
      <c r="AD1882" s="24"/>
      <c r="AE1882" s="24"/>
      <c r="AG1882" s="171"/>
      <c r="AN1882" s="24"/>
      <c r="AO1882" s="24"/>
      <c r="AP1882" s="24"/>
      <c r="AQ1882" s="24"/>
      <c r="AR1882" s="24"/>
      <c r="AS1882" s="24"/>
      <c r="AT1882" s="24"/>
      <c r="AU1882" s="24"/>
    </row>
    <row r="1883" spans="27:47">
      <c r="AA1883" s="24"/>
      <c r="AB1883" s="24"/>
      <c r="AC1883" s="24"/>
      <c r="AD1883" s="24"/>
      <c r="AE1883" s="24"/>
      <c r="AG1883" s="171"/>
      <c r="AN1883" s="24"/>
      <c r="AO1883" s="24"/>
      <c r="AP1883" s="24"/>
      <c r="AQ1883" s="24"/>
      <c r="AR1883" s="24"/>
      <c r="AS1883" s="24"/>
      <c r="AT1883" s="24"/>
      <c r="AU1883" s="24"/>
    </row>
    <row r="1884" spans="27:47">
      <c r="AA1884" s="24"/>
      <c r="AB1884" s="24"/>
      <c r="AC1884" s="24"/>
      <c r="AD1884" s="24"/>
      <c r="AE1884" s="24"/>
      <c r="AG1884" s="171"/>
      <c r="AN1884" s="24"/>
      <c r="AO1884" s="24"/>
      <c r="AP1884" s="24"/>
      <c r="AQ1884" s="24"/>
      <c r="AR1884" s="24"/>
      <c r="AS1884" s="24"/>
      <c r="AT1884" s="24"/>
      <c r="AU1884" s="24"/>
    </row>
    <row r="1885" spans="27:47">
      <c r="AA1885" s="24"/>
      <c r="AB1885" s="24"/>
      <c r="AC1885" s="24"/>
      <c r="AD1885" s="24"/>
      <c r="AE1885" s="24"/>
      <c r="AG1885" s="171"/>
      <c r="AN1885" s="24"/>
      <c r="AO1885" s="24"/>
      <c r="AP1885" s="24"/>
      <c r="AQ1885" s="24"/>
      <c r="AR1885" s="24"/>
      <c r="AS1885" s="24"/>
      <c r="AT1885" s="24"/>
      <c r="AU1885" s="24"/>
    </row>
    <row r="1886" spans="27:47">
      <c r="AA1886" s="24"/>
      <c r="AB1886" s="24"/>
      <c r="AC1886" s="24"/>
      <c r="AD1886" s="24"/>
      <c r="AE1886" s="24"/>
      <c r="AG1886" s="171"/>
      <c r="AN1886" s="24"/>
      <c r="AO1886" s="24"/>
      <c r="AP1886" s="24"/>
      <c r="AQ1886" s="24"/>
      <c r="AR1886" s="24"/>
      <c r="AS1886" s="24"/>
      <c r="AT1886" s="24"/>
      <c r="AU1886" s="24"/>
    </row>
    <row r="1887" spans="27:47">
      <c r="AA1887" s="24"/>
      <c r="AB1887" s="24"/>
      <c r="AC1887" s="24"/>
      <c r="AD1887" s="24"/>
      <c r="AE1887" s="24"/>
      <c r="AG1887" s="171"/>
      <c r="AN1887" s="24"/>
      <c r="AO1887" s="24"/>
      <c r="AP1887" s="24"/>
      <c r="AQ1887" s="24"/>
      <c r="AR1887" s="24"/>
      <c r="AS1887" s="24"/>
      <c r="AT1887" s="24"/>
      <c r="AU1887" s="24"/>
    </row>
    <row r="1888" spans="27:47">
      <c r="AA1888" s="24"/>
      <c r="AB1888" s="24"/>
      <c r="AC1888" s="24"/>
      <c r="AD1888" s="24"/>
      <c r="AE1888" s="24"/>
      <c r="AG1888" s="171"/>
      <c r="AN1888" s="24"/>
      <c r="AO1888" s="24"/>
      <c r="AP1888" s="24"/>
      <c r="AQ1888" s="24"/>
      <c r="AR1888" s="24"/>
      <c r="AS1888" s="24"/>
      <c r="AT1888" s="24"/>
      <c r="AU1888" s="24"/>
    </row>
    <row r="1889" spans="27:47">
      <c r="AA1889" s="24"/>
      <c r="AB1889" s="24"/>
      <c r="AC1889" s="24"/>
      <c r="AD1889" s="24"/>
      <c r="AE1889" s="24"/>
      <c r="AG1889" s="171"/>
      <c r="AN1889" s="24"/>
      <c r="AO1889" s="24"/>
      <c r="AP1889" s="24"/>
      <c r="AQ1889" s="24"/>
      <c r="AR1889" s="24"/>
      <c r="AS1889" s="24"/>
      <c r="AT1889" s="24"/>
      <c r="AU1889" s="24"/>
    </row>
    <row r="1890" spans="27:47">
      <c r="AA1890" s="24"/>
      <c r="AB1890" s="24"/>
      <c r="AC1890" s="24"/>
      <c r="AD1890" s="24"/>
      <c r="AE1890" s="24"/>
      <c r="AG1890" s="171"/>
      <c r="AN1890" s="24"/>
      <c r="AO1890" s="24"/>
      <c r="AP1890" s="24"/>
      <c r="AQ1890" s="24"/>
      <c r="AR1890" s="24"/>
      <c r="AS1890" s="24"/>
      <c r="AT1890" s="24"/>
      <c r="AU1890" s="24"/>
    </row>
    <row r="1891" spans="27:47">
      <c r="AA1891" s="24"/>
      <c r="AB1891" s="24"/>
      <c r="AC1891" s="24"/>
      <c r="AD1891" s="24"/>
      <c r="AE1891" s="24"/>
      <c r="AG1891" s="171"/>
      <c r="AN1891" s="24"/>
      <c r="AO1891" s="24"/>
      <c r="AP1891" s="24"/>
      <c r="AQ1891" s="24"/>
      <c r="AR1891" s="24"/>
      <c r="AS1891" s="24"/>
      <c r="AT1891" s="24"/>
      <c r="AU1891" s="24"/>
    </row>
    <row r="1892" spans="27:47">
      <c r="AA1892" s="24"/>
      <c r="AB1892" s="24"/>
      <c r="AC1892" s="24"/>
      <c r="AD1892" s="24"/>
      <c r="AE1892" s="24"/>
      <c r="AG1892" s="171"/>
      <c r="AN1892" s="24"/>
      <c r="AO1892" s="24"/>
      <c r="AP1892" s="24"/>
      <c r="AQ1892" s="24"/>
      <c r="AR1892" s="24"/>
      <c r="AS1892" s="24"/>
      <c r="AT1892" s="24"/>
      <c r="AU1892" s="24"/>
    </row>
    <row r="1893" spans="27:47">
      <c r="AA1893" s="24"/>
      <c r="AB1893" s="24"/>
      <c r="AC1893" s="24"/>
      <c r="AD1893" s="24"/>
      <c r="AE1893" s="24"/>
      <c r="AG1893" s="171"/>
      <c r="AN1893" s="24"/>
      <c r="AO1893" s="24"/>
      <c r="AP1893" s="24"/>
      <c r="AQ1893" s="24"/>
      <c r="AR1893" s="24"/>
      <c r="AS1893" s="24"/>
      <c r="AT1893" s="24"/>
      <c r="AU1893" s="24"/>
    </row>
    <row r="1894" spans="27:47">
      <c r="AA1894" s="24"/>
      <c r="AB1894" s="24"/>
      <c r="AC1894" s="24"/>
      <c r="AD1894" s="24"/>
      <c r="AE1894" s="24"/>
      <c r="AG1894" s="171"/>
      <c r="AN1894" s="24"/>
      <c r="AO1894" s="24"/>
      <c r="AP1894" s="24"/>
      <c r="AQ1894" s="24"/>
      <c r="AR1894" s="24"/>
      <c r="AS1894" s="24"/>
      <c r="AT1894" s="24"/>
      <c r="AU1894" s="24"/>
    </row>
    <row r="1895" spans="27:47">
      <c r="AA1895" s="24"/>
      <c r="AB1895" s="24"/>
      <c r="AC1895" s="24"/>
      <c r="AD1895" s="24"/>
      <c r="AE1895" s="24"/>
      <c r="AG1895" s="171"/>
      <c r="AN1895" s="24"/>
      <c r="AO1895" s="24"/>
      <c r="AP1895" s="24"/>
      <c r="AQ1895" s="24"/>
      <c r="AR1895" s="24"/>
      <c r="AS1895" s="24"/>
      <c r="AT1895" s="24"/>
      <c r="AU1895" s="24"/>
    </row>
    <row r="1896" spans="27:47">
      <c r="AA1896" s="24"/>
      <c r="AB1896" s="24"/>
      <c r="AC1896" s="24"/>
      <c r="AD1896" s="24"/>
      <c r="AE1896" s="24"/>
      <c r="AG1896" s="171"/>
      <c r="AN1896" s="24"/>
      <c r="AO1896" s="24"/>
      <c r="AP1896" s="24"/>
      <c r="AQ1896" s="24"/>
      <c r="AR1896" s="24"/>
      <c r="AS1896" s="24"/>
      <c r="AT1896" s="24"/>
      <c r="AU1896" s="24"/>
    </row>
    <row r="1897" spans="27:47">
      <c r="AA1897" s="24"/>
      <c r="AB1897" s="24"/>
      <c r="AC1897" s="24"/>
      <c r="AD1897" s="24"/>
      <c r="AE1897" s="24"/>
      <c r="AG1897" s="171"/>
      <c r="AN1897" s="24"/>
      <c r="AO1897" s="24"/>
      <c r="AP1897" s="24"/>
      <c r="AQ1897" s="24"/>
      <c r="AR1897" s="24"/>
      <c r="AS1897" s="24"/>
      <c r="AT1897" s="24"/>
      <c r="AU1897" s="24"/>
    </row>
    <row r="1898" spans="27:47">
      <c r="AA1898" s="24"/>
      <c r="AB1898" s="24"/>
      <c r="AC1898" s="24"/>
      <c r="AD1898" s="24"/>
      <c r="AE1898" s="24"/>
      <c r="AG1898" s="171"/>
      <c r="AN1898" s="24"/>
      <c r="AO1898" s="24"/>
      <c r="AP1898" s="24"/>
      <c r="AQ1898" s="24"/>
      <c r="AR1898" s="24"/>
      <c r="AS1898" s="24"/>
      <c r="AT1898" s="24"/>
      <c r="AU1898" s="24"/>
    </row>
    <row r="1899" spans="27:47">
      <c r="AA1899" s="24"/>
      <c r="AB1899" s="24"/>
      <c r="AC1899" s="24"/>
      <c r="AD1899" s="24"/>
      <c r="AE1899" s="24"/>
      <c r="AG1899" s="171"/>
      <c r="AN1899" s="24"/>
      <c r="AO1899" s="24"/>
      <c r="AP1899" s="24"/>
      <c r="AQ1899" s="24"/>
      <c r="AR1899" s="24"/>
      <c r="AS1899" s="24"/>
      <c r="AT1899" s="24"/>
      <c r="AU1899" s="24"/>
    </row>
    <row r="1900" spans="27:47">
      <c r="AA1900" s="24"/>
      <c r="AB1900" s="24"/>
      <c r="AC1900" s="24"/>
      <c r="AD1900" s="24"/>
      <c r="AE1900" s="24"/>
      <c r="AG1900" s="171"/>
      <c r="AN1900" s="24"/>
      <c r="AO1900" s="24"/>
      <c r="AP1900" s="24"/>
      <c r="AQ1900" s="24"/>
      <c r="AR1900" s="24"/>
      <c r="AS1900" s="24"/>
      <c r="AT1900" s="24"/>
      <c r="AU1900" s="24"/>
    </row>
    <row r="1901" spans="27:47">
      <c r="AA1901" s="24"/>
      <c r="AB1901" s="24"/>
      <c r="AC1901" s="24"/>
      <c r="AD1901" s="24"/>
      <c r="AE1901" s="24"/>
      <c r="AG1901" s="171"/>
      <c r="AN1901" s="24"/>
      <c r="AO1901" s="24"/>
      <c r="AP1901" s="24"/>
      <c r="AQ1901" s="24"/>
      <c r="AR1901" s="24"/>
      <c r="AS1901" s="24"/>
      <c r="AT1901" s="24"/>
      <c r="AU1901" s="24"/>
    </row>
    <row r="1902" spans="27:47">
      <c r="AA1902" s="24"/>
      <c r="AB1902" s="24"/>
      <c r="AC1902" s="24"/>
      <c r="AD1902" s="24"/>
      <c r="AE1902" s="24"/>
      <c r="AG1902" s="171"/>
      <c r="AN1902" s="24"/>
      <c r="AO1902" s="24"/>
      <c r="AP1902" s="24"/>
      <c r="AQ1902" s="24"/>
      <c r="AR1902" s="24"/>
      <c r="AS1902" s="24"/>
      <c r="AT1902" s="24"/>
      <c r="AU1902" s="24"/>
    </row>
    <row r="1903" spans="27:47">
      <c r="AA1903" s="24"/>
      <c r="AB1903" s="24"/>
      <c r="AC1903" s="24"/>
      <c r="AD1903" s="24"/>
      <c r="AE1903" s="24"/>
      <c r="AG1903" s="171"/>
      <c r="AN1903" s="24"/>
      <c r="AO1903" s="24"/>
      <c r="AP1903" s="24"/>
      <c r="AQ1903" s="24"/>
      <c r="AR1903" s="24"/>
      <c r="AS1903" s="24"/>
      <c r="AT1903" s="24"/>
      <c r="AU1903" s="24"/>
    </row>
    <row r="1904" spans="27:47">
      <c r="AA1904" s="24"/>
      <c r="AB1904" s="24"/>
      <c r="AC1904" s="24"/>
      <c r="AD1904" s="24"/>
      <c r="AE1904" s="24"/>
      <c r="AG1904" s="171"/>
      <c r="AN1904" s="24"/>
      <c r="AO1904" s="24"/>
      <c r="AP1904" s="24"/>
      <c r="AQ1904" s="24"/>
      <c r="AR1904" s="24"/>
      <c r="AS1904" s="24"/>
      <c r="AT1904" s="24"/>
      <c r="AU1904" s="24"/>
    </row>
    <row r="1905" spans="27:48">
      <c r="AA1905" s="24"/>
      <c r="AB1905" s="24"/>
      <c r="AC1905" s="24"/>
      <c r="AD1905" s="24"/>
      <c r="AE1905" s="24"/>
      <c r="AG1905" s="171"/>
      <c r="AN1905" s="24"/>
      <c r="AO1905" s="24"/>
      <c r="AP1905" s="24"/>
      <c r="AQ1905" s="24"/>
      <c r="AR1905" s="24"/>
      <c r="AS1905" s="24"/>
      <c r="AT1905" s="24"/>
      <c r="AU1905" s="24"/>
      <c r="AV1905" s="24"/>
    </row>
    <row r="1906" spans="27:48">
      <c r="AA1906" s="24"/>
      <c r="AB1906" s="24"/>
      <c r="AC1906" s="24"/>
      <c r="AD1906" s="24"/>
      <c r="AE1906" s="24"/>
      <c r="AG1906" s="171"/>
      <c r="AN1906" s="24"/>
      <c r="AO1906" s="24"/>
      <c r="AP1906" s="24"/>
      <c r="AQ1906" s="24"/>
      <c r="AR1906" s="24"/>
      <c r="AS1906" s="24"/>
      <c r="AT1906" s="24"/>
      <c r="AU1906" s="24"/>
    </row>
    <row r="1907" spans="27:48">
      <c r="AA1907" s="24"/>
      <c r="AB1907" s="24"/>
      <c r="AC1907" s="24"/>
      <c r="AD1907" s="24"/>
      <c r="AE1907" s="24"/>
      <c r="AG1907" s="171"/>
      <c r="AN1907" s="24"/>
      <c r="AO1907" s="24"/>
      <c r="AP1907" s="24"/>
      <c r="AQ1907" s="24"/>
      <c r="AR1907" s="24"/>
      <c r="AS1907" s="24"/>
      <c r="AT1907" s="24"/>
      <c r="AU1907" s="24"/>
    </row>
    <row r="1908" spans="27:48">
      <c r="AA1908" s="24"/>
      <c r="AB1908" s="24"/>
      <c r="AC1908" s="24"/>
      <c r="AD1908" s="24"/>
      <c r="AE1908" s="24"/>
      <c r="AG1908" s="171"/>
      <c r="AN1908" s="24"/>
      <c r="AO1908" s="24"/>
      <c r="AP1908" s="24"/>
      <c r="AQ1908" s="24"/>
      <c r="AR1908" s="24"/>
      <c r="AS1908" s="24"/>
      <c r="AT1908" s="24"/>
      <c r="AU1908" s="24"/>
    </row>
    <row r="1909" spans="27:48">
      <c r="AA1909" s="24"/>
      <c r="AB1909" s="24"/>
      <c r="AC1909" s="24"/>
      <c r="AD1909" s="24"/>
      <c r="AE1909" s="24"/>
      <c r="AG1909" s="171"/>
      <c r="AN1909" s="24"/>
      <c r="AO1909" s="24"/>
      <c r="AP1909" s="24"/>
      <c r="AQ1909" s="24"/>
      <c r="AR1909" s="24"/>
      <c r="AS1909" s="24"/>
      <c r="AT1909" s="24"/>
      <c r="AU1909" s="24"/>
      <c r="AV1909" s="24"/>
    </row>
    <row r="1910" spans="27:48">
      <c r="AA1910" s="24"/>
      <c r="AB1910" s="24"/>
      <c r="AC1910" s="24"/>
      <c r="AD1910" s="24"/>
      <c r="AE1910" s="24"/>
      <c r="AG1910" s="171"/>
      <c r="AN1910" s="24"/>
      <c r="AO1910" s="24"/>
      <c r="AP1910" s="24"/>
      <c r="AQ1910" s="24"/>
      <c r="AR1910" s="24"/>
      <c r="AS1910" s="24"/>
      <c r="AT1910" s="24"/>
      <c r="AU1910" s="24"/>
    </row>
    <row r="1911" spans="27:48">
      <c r="AA1911" s="24"/>
      <c r="AB1911" s="24"/>
      <c r="AC1911" s="24"/>
      <c r="AD1911" s="24"/>
      <c r="AE1911" s="24"/>
      <c r="AG1911" s="171"/>
      <c r="AN1911" s="24"/>
      <c r="AO1911" s="24"/>
      <c r="AP1911" s="24"/>
      <c r="AQ1911" s="24"/>
      <c r="AR1911" s="24"/>
      <c r="AS1911" s="24"/>
      <c r="AT1911" s="24"/>
      <c r="AU1911" s="24"/>
    </row>
    <row r="1912" spans="27:48">
      <c r="AA1912" s="24"/>
      <c r="AB1912" s="24"/>
      <c r="AC1912" s="24"/>
      <c r="AD1912" s="24"/>
      <c r="AE1912" s="24"/>
      <c r="AG1912" s="171"/>
      <c r="AN1912" s="24"/>
      <c r="AO1912" s="24"/>
      <c r="AP1912" s="24"/>
      <c r="AQ1912" s="24"/>
      <c r="AR1912" s="24"/>
      <c r="AS1912" s="24"/>
      <c r="AT1912" s="24"/>
      <c r="AU1912" s="24"/>
      <c r="AV1912" s="24"/>
    </row>
    <row r="1913" spans="27:48">
      <c r="AA1913" s="24"/>
      <c r="AB1913" s="24"/>
      <c r="AC1913" s="24"/>
      <c r="AD1913" s="24"/>
      <c r="AE1913" s="24"/>
      <c r="AG1913" s="171"/>
      <c r="AN1913" s="24"/>
      <c r="AO1913" s="24"/>
      <c r="AP1913" s="24"/>
      <c r="AQ1913" s="24"/>
      <c r="AR1913" s="24"/>
      <c r="AS1913" s="24"/>
      <c r="AT1913" s="24"/>
      <c r="AU1913" s="24"/>
    </row>
    <row r="1914" spans="27:48">
      <c r="AA1914" s="24"/>
      <c r="AB1914" s="24"/>
      <c r="AC1914" s="24"/>
      <c r="AD1914" s="24"/>
      <c r="AE1914" s="24"/>
      <c r="AG1914" s="171"/>
      <c r="AN1914" s="24"/>
      <c r="AO1914" s="24"/>
      <c r="AP1914" s="24"/>
      <c r="AQ1914" s="24"/>
      <c r="AR1914" s="24"/>
      <c r="AS1914" s="24"/>
      <c r="AT1914" s="24"/>
      <c r="AU1914" s="24"/>
    </row>
    <row r="1915" spans="27:48">
      <c r="AA1915" s="24"/>
      <c r="AB1915" s="24"/>
      <c r="AC1915" s="24"/>
      <c r="AD1915" s="24"/>
      <c r="AE1915" s="24"/>
      <c r="AG1915" s="171"/>
      <c r="AN1915" s="24"/>
      <c r="AO1915" s="24"/>
      <c r="AP1915" s="24"/>
      <c r="AQ1915" s="24"/>
      <c r="AR1915" s="24"/>
      <c r="AS1915" s="24"/>
      <c r="AT1915" s="24"/>
      <c r="AU1915" s="24"/>
    </row>
    <row r="1916" spans="27:48">
      <c r="AA1916" s="24"/>
      <c r="AB1916" s="24"/>
      <c r="AC1916" s="24"/>
      <c r="AD1916" s="24"/>
      <c r="AE1916" s="24"/>
      <c r="AG1916" s="171"/>
      <c r="AN1916" s="24"/>
      <c r="AO1916" s="24"/>
      <c r="AP1916" s="24"/>
      <c r="AQ1916" s="24"/>
      <c r="AR1916" s="24"/>
      <c r="AS1916" s="24"/>
      <c r="AT1916" s="24"/>
      <c r="AU1916" s="24"/>
    </row>
    <row r="1917" spans="27:48">
      <c r="AA1917" s="24"/>
      <c r="AB1917" s="24"/>
      <c r="AC1917" s="24"/>
      <c r="AD1917" s="24"/>
      <c r="AE1917" s="24"/>
      <c r="AG1917" s="171"/>
      <c r="AN1917" s="24"/>
      <c r="AO1917" s="24"/>
      <c r="AP1917" s="24"/>
      <c r="AQ1917" s="24"/>
      <c r="AR1917" s="24"/>
      <c r="AS1917" s="24"/>
      <c r="AT1917" s="24"/>
      <c r="AU1917" s="24"/>
    </row>
    <row r="1918" spans="27:48">
      <c r="AA1918" s="24"/>
      <c r="AB1918" s="24"/>
      <c r="AC1918" s="24"/>
      <c r="AD1918" s="24"/>
      <c r="AE1918" s="24"/>
      <c r="AG1918" s="171"/>
      <c r="AN1918" s="24"/>
      <c r="AO1918" s="24"/>
      <c r="AP1918" s="24"/>
      <c r="AQ1918" s="24"/>
      <c r="AR1918" s="24"/>
      <c r="AS1918" s="24"/>
      <c r="AT1918" s="24"/>
      <c r="AU1918" s="24"/>
    </row>
    <row r="1919" spans="27:48">
      <c r="AA1919" s="24"/>
      <c r="AB1919" s="24"/>
      <c r="AC1919" s="24"/>
      <c r="AD1919" s="24"/>
      <c r="AE1919" s="24"/>
      <c r="AG1919" s="171"/>
      <c r="AN1919" s="24"/>
      <c r="AO1919" s="24"/>
      <c r="AP1919" s="24"/>
      <c r="AQ1919" s="24"/>
      <c r="AR1919" s="24"/>
      <c r="AS1919" s="24"/>
      <c r="AT1919" s="24"/>
      <c r="AU1919" s="24"/>
    </row>
    <row r="1920" spans="27:48">
      <c r="AA1920" s="24"/>
      <c r="AB1920" s="24"/>
      <c r="AC1920" s="24"/>
      <c r="AD1920" s="24"/>
      <c r="AE1920" s="24"/>
      <c r="AG1920" s="171"/>
      <c r="AN1920" s="24"/>
      <c r="AO1920" s="24"/>
      <c r="AP1920" s="24"/>
      <c r="AQ1920" s="24"/>
      <c r="AR1920" s="24"/>
      <c r="AS1920" s="24"/>
      <c r="AT1920" s="24"/>
      <c r="AU1920" s="24"/>
    </row>
    <row r="1921" spans="27:47">
      <c r="AA1921" s="24"/>
      <c r="AB1921" s="24"/>
      <c r="AC1921" s="24"/>
      <c r="AD1921" s="24"/>
      <c r="AE1921" s="24"/>
      <c r="AG1921" s="171"/>
      <c r="AN1921" s="24"/>
      <c r="AO1921" s="24"/>
      <c r="AP1921" s="24"/>
      <c r="AQ1921" s="24"/>
      <c r="AR1921" s="24"/>
      <c r="AS1921" s="24"/>
      <c r="AT1921" s="24"/>
      <c r="AU1921" s="24"/>
    </row>
    <row r="1922" spans="27:47">
      <c r="AA1922" s="24"/>
      <c r="AB1922" s="24"/>
      <c r="AC1922" s="24"/>
      <c r="AD1922" s="24"/>
      <c r="AE1922" s="24"/>
      <c r="AG1922" s="171"/>
      <c r="AN1922" s="24"/>
      <c r="AO1922" s="24"/>
      <c r="AP1922" s="24"/>
      <c r="AQ1922" s="24"/>
      <c r="AR1922" s="24"/>
      <c r="AS1922" s="24"/>
      <c r="AT1922" s="24"/>
      <c r="AU1922" s="24"/>
    </row>
    <row r="1923" spans="27:47">
      <c r="AA1923" s="24"/>
      <c r="AB1923" s="24"/>
      <c r="AC1923" s="24"/>
      <c r="AD1923" s="24"/>
      <c r="AE1923" s="24"/>
      <c r="AG1923" s="171"/>
      <c r="AN1923" s="24"/>
      <c r="AO1923" s="24"/>
      <c r="AP1923" s="24"/>
      <c r="AQ1923" s="24"/>
      <c r="AR1923" s="24"/>
      <c r="AS1923" s="24"/>
      <c r="AT1923" s="24"/>
      <c r="AU1923" s="24"/>
    </row>
    <row r="1924" spans="27:47">
      <c r="AA1924" s="24"/>
      <c r="AB1924" s="24"/>
      <c r="AC1924" s="24"/>
      <c r="AD1924" s="24"/>
      <c r="AE1924" s="24"/>
      <c r="AG1924" s="171"/>
      <c r="AN1924" s="24"/>
      <c r="AO1924" s="24"/>
      <c r="AP1924" s="24"/>
      <c r="AQ1924" s="24"/>
      <c r="AR1924" s="24"/>
      <c r="AS1924" s="24"/>
      <c r="AT1924" s="24"/>
      <c r="AU1924" s="24"/>
    </row>
    <row r="1925" spans="27:47">
      <c r="AA1925" s="24"/>
      <c r="AB1925" s="24"/>
      <c r="AC1925" s="24"/>
      <c r="AD1925" s="24"/>
      <c r="AE1925" s="24"/>
      <c r="AG1925" s="171"/>
      <c r="AN1925" s="24"/>
      <c r="AO1925" s="24"/>
      <c r="AP1925" s="24"/>
      <c r="AQ1925" s="24"/>
      <c r="AR1925" s="24"/>
      <c r="AS1925" s="24"/>
      <c r="AT1925" s="24"/>
      <c r="AU1925" s="24"/>
    </row>
    <row r="1926" spans="27:47">
      <c r="AA1926" s="24"/>
      <c r="AB1926" s="24"/>
      <c r="AC1926" s="24"/>
      <c r="AD1926" s="24"/>
      <c r="AE1926" s="24"/>
      <c r="AG1926" s="171"/>
      <c r="AN1926" s="24"/>
      <c r="AO1926" s="24"/>
      <c r="AP1926" s="24"/>
      <c r="AQ1926" s="24"/>
      <c r="AR1926" s="24"/>
      <c r="AS1926" s="24"/>
      <c r="AT1926" s="24"/>
      <c r="AU1926" s="24"/>
    </row>
    <row r="1927" spans="27:47">
      <c r="AA1927" s="24"/>
      <c r="AB1927" s="24"/>
      <c r="AC1927" s="24"/>
      <c r="AD1927" s="24"/>
      <c r="AE1927" s="24"/>
      <c r="AG1927" s="171"/>
      <c r="AN1927" s="24"/>
      <c r="AO1927" s="24"/>
      <c r="AP1927" s="24"/>
      <c r="AQ1927" s="24"/>
      <c r="AR1927" s="24"/>
      <c r="AS1927" s="24"/>
      <c r="AT1927" s="24"/>
      <c r="AU1927" s="24"/>
    </row>
    <row r="1928" spans="27:47">
      <c r="AA1928" s="24"/>
      <c r="AB1928" s="24"/>
      <c r="AC1928" s="24"/>
      <c r="AD1928" s="24"/>
      <c r="AE1928" s="24"/>
      <c r="AG1928" s="171"/>
      <c r="AN1928" s="24"/>
      <c r="AO1928" s="24"/>
      <c r="AP1928" s="24"/>
      <c r="AQ1928" s="24"/>
      <c r="AR1928" s="24"/>
      <c r="AS1928" s="24"/>
      <c r="AT1928" s="24"/>
      <c r="AU1928" s="24"/>
    </row>
    <row r="1929" spans="27:47">
      <c r="AA1929" s="24"/>
      <c r="AB1929" s="24"/>
      <c r="AC1929" s="24"/>
      <c r="AD1929" s="24"/>
      <c r="AE1929" s="24"/>
      <c r="AG1929" s="171"/>
      <c r="AN1929" s="24"/>
      <c r="AO1929" s="24"/>
      <c r="AP1929" s="24"/>
      <c r="AQ1929" s="24"/>
      <c r="AR1929" s="24"/>
      <c r="AS1929" s="24"/>
      <c r="AT1929" s="24"/>
      <c r="AU1929" s="24"/>
    </row>
    <row r="1930" spans="27:47">
      <c r="AA1930" s="24"/>
      <c r="AB1930" s="24"/>
      <c r="AC1930" s="24"/>
      <c r="AD1930" s="24"/>
      <c r="AE1930" s="24"/>
      <c r="AG1930" s="171"/>
      <c r="AN1930" s="24"/>
      <c r="AO1930" s="24"/>
      <c r="AP1930" s="24"/>
      <c r="AQ1930" s="24"/>
      <c r="AR1930" s="24"/>
      <c r="AS1930" s="24"/>
      <c r="AT1930" s="24"/>
      <c r="AU1930" s="24"/>
    </row>
    <row r="1931" spans="27:47">
      <c r="AA1931" s="24"/>
      <c r="AB1931" s="24"/>
      <c r="AC1931" s="24"/>
      <c r="AD1931" s="24"/>
      <c r="AE1931" s="24"/>
      <c r="AG1931" s="171"/>
      <c r="AN1931" s="24"/>
      <c r="AO1931" s="24"/>
      <c r="AP1931" s="24"/>
      <c r="AQ1931" s="24"/>
      <c r="AR1931" s="24"/>
      <c r="AS1931" s="24"/>
      <c r="AT1931" s="24"/>
      <c r="AU1931" s="24"/>
    </row>
    <row r="1932" spans="27:47">
      <c r="AA1932" s="24"/>
      <c r="AB1932" s="24"/>
      <c r="AC1932" s="24"/>
      <c r="AD1932" s="24"/>
      <c r="AE1932" s="24"/>
      <c r="AG1932" s="171"/>
      <c r="AN1932" s="24"/>
      <c r="AO1932" s="24"/>
      <c r="AP1932" s="24"/>
      <c r="AQ1932" s="24"/>
      <c r="AR1932" s="24"/>
      <c r="AS1932" s="24"/>
      <c r="AT1932" s="24"/>
      <c r="AU1932" s="24"/>
    </row>
    <row r="1933" spans="27:47">
      <c r="AA1933" s="24"/>
      <c r="AB1933" s="24"/>
      <c r="AC1933" s="24"/>
      <c r="AD1933" s="24"/>
      <c r="AE1933" s="24"/>
      <c r="AG1933" s="171"/>
      <c r="AN1933" s="24"/>
      <c r="AO1933" s="24"/>
      <c r="AP1933" s="24"/>
      <c r="AQ1933" s="24"/>
      <c r="AR1933" s="24"/>
      <c r="AS1933" s="24"/>
      <c r="AT1933" s="24"/>
      <c r="AU1933" s="24"/>
    </row>
    <row r="1934" spans="27:47">
      <c r="AA1934" s="24"/>
      <c r="AB1934" s="24"/>
      <c r="AC1934" s="24"/>
      <c r="AD1934" s="24"/>
      <c r="AE1934" s="24"/>
      <c r="AG1934" s="171"/>
      <c r="AN1934" s="24"/>
      <c r="AO1934" s="24"/>
      <c r="AP1934" s="24"/>
      <c r="AQ1934" s="24"/>
      <c r="AR1934" s="24"/>
      <c r="AS1934" s="24"/>
      <c r="AT1934" s="24"/>
      <c r="AU1934" s="24"/>
    </row>
    <row r="1935" spans="27:47">
      <c r="AA1935" s="24"/>
      <c r="AB1935" s="24"/>
      <c r="AC1935" s="24"/>
      <c r="AD1935" s="24"/>
      <c r="AE1935" s="24"/>
      <c r="AG1935" s="171"/>
      <c r="AN1935" s="24"/>
      <c r="AO1935" s="24"/>
      <c r="AP1935" s="24"/>
      <c r="AQ1935" s="24"/>
      <c r="AR1935" s="24"/>
      <c r="AS1935" s="24"/>
      <c r="AT1935" s="24"/>
      <c r="AU1935" s="24"/>
    </row>
    <row r="1936" spans="27:47">
      <c r="AA1936" s="24"/>
      <c r="AB1936" s="24"/>
      <c r="AC1936" s="24"/>
      <c r="AD1936" s="24"/>
      <c r="AE1936" s="24"/>
      <c r="AG1936" s="171"/>
      <c r="AN1936" s="24"/>
      <c r="AO1936" s="24"/>
      <c r="AP1936" s="24"/>
      <c r="AQ1936" s="24"/>
      <c r="AR1936" s="24"/>
      <c r="AS1936" s="24"/>
      <c r="AT1936" s="24"/>
      <c r="AU1936" s="24"/>
    </row>
    <row r="1937" spans="27:47">
      <c r="AA1937" s="24"/>
      <c r="AB1937" s="24"/>
      <c r="AC1937" s="24"/>
      <c r="AD1937" s="24"/>
      <c r="AE1937" s="24"/>
      <c r="AG1937" s="171"/>
      <c r="AN1937" s="24"/>
      <c r="AO1937" s="24"/>
      <c r="AP1937" s="24"/>
      <c r="AQ1937" s="24"/>
      <c r="AR1937" s="24"/>
      <c r="AS1937" s="24"/>
      <c r="AT1937" s="24"/>
      <c r="AU1937" s="24"/>
    </row>
    <row r="1938" spans="27:47">
      <c r="AA1938" s="24"/>
      <c r="AB1938" s="24"/>
      <c r="AC1938" s="24"/>
      <c r="AD1938" s="24"/>
      <c r="AE1938" s="24"/>
      <c r="AG1938" s="171"/>
      <c r="AN1938" s="24"/>
      <c r="AO1938" s="24"/>
      <c r="AP1938" s="24"/>
      <c r="AQ1938" s="24"/>
      <c r="AR1938" s="24"/>
      <c r="AS1938" s="24"/>
      <c r="AT1938" s="24"/>
      <c r="AU1938" s="24"/>
    </row>
    <row r="1939" spans="27:47">
      <c r="AA1939" s="24"/>
      <c r="AB1939" s="24"/>
      <c r="AC1939" s="24"/>
      <c r="AD1939" s="24"/>
      <c r="AE1939" s="24"/>
      <c r="AG1939" s="171"/>
      <c r="AN1939" s="24"/>
      <c r="AO1939" s="24"/>
      <c r="AP1939" s="24"/>
      <c r="AQ1939" s="24"/>
      <c r="AR1939" s="24"/>
      <c r="AS1939" s="24"/>
      <c r="AT1939" s="24"/>
      <c r="AU1939" s="24"/>
    </row>
    <row r="1940" spans="27:47">
      <c r="AA1940" s="24"/>
      <c r="AB1940" s="24"/>
      <c r="AC1940" s="24"/>
      <c r="AD1940" s="24"/>
      <c r="AE1940" s="24"/>
      <c r="AG1940" s="171"/>
      <c r="AN1940" s="24"/>
      <c r="AO1940" s="24"/>
      <c r="AP1940" s="24"/>
      <c r="AQ1940" s="24"/>
      <c r="AR1940" s="24"/>
      <c r="AS1940" s="24"/>
      <c r="AT1940" s="24"/>
      <c r="AU1940" s="24"/>
    </row>
    <row r="1941" spans="27:47">
      <c r="AA1941" s="24"/>
      <c r="AB1941" s="24"/>
      <c r="AC1941" s="24"/>
      <c r="AD1941" s="24"/>
      <c r="AE1941" s="24"/>
      <c r="AG1941" s="171"/>
      <c r="AN1941" s="24"/>
      <c r="AO1941" s="24"/>
      <c r="AP1941" s="24"/>
      <c r="AQ1941" s="24"/>
      <c r="AR1941" s="24"/>
      <c r="AS1941" s="24"/>
      <c r="AT1941" s="24"/>
      <c r="AU1941" s="24"/>
    </row>
    <row r="1942" spans="27:47">
      <c r="AA1942" s="24"/>
      <c r="AB1942" s="24"/>
      <c r="AC1942" s="24"/>
      <c r="AD1942" s="24"/>
      <c r="AE1942" s="24"/>
      <c r="AG1942" s="171"/>
      <c r="AN1942" s="24"/>
      <c r="AO1942" s="24"/>
      <c r="AP1942" s="24"/>
      <c r="AQ1942" s="24"/>
      <c r="AR1942" s="24"/>
      <c r="AS1942" s="24"/>
      <c r="AT1942" s="24"/>
      <c r="AU1942" s="24"/>
    </row>
    <row r="1943" spans="27:47">
      <c r="AA1943" s="24"/>
      <c r="AB1943" s="24"/>
      <c r="AC1943" s="24"/>
      <c r="AD1943" s="24"/>
      <c r="AE1943" s="24"/>
      <c r="AG1943" s="171"/>
      <c r="AN1943" s="24"/>
      <c r="AO1943" s="24"/>
      <c r="AP1943" s="24"/>
      <c r="AQ1943" s="24"/>
      <c r="AR1943" s="24"/>
      <c r="AS1943" s="24"/>
      <c r="AT1943" s="24"/>
      <c r="AU1943" s="24"/>
    </row>
    <row r="1944" spans="27:47">
      <c r="AA1944" s="24"/>
      <c r="AB1944" s="24"/>
      <c r="AC1944" s="24"/>
      <c r="AD1944" s="24"/>
      <c r="AE1944" s="24"/>
      <c r="AG1944" s="171"/>
      <c r="AN1944" s="24"/>
      <c r="AO1944" s="24"/>
      <c r="AP1944" s="24"/>
      <c r="AQ1944" s="24"/>
      <c r="AR1944" s="24"/>
      <c r="AS1944" s="24"/>
      <c r="AT1944" s="24"/>
      <c r="AU1944" s="24"/>
    </row>
    <row r="1945" spans="27:47">
      <c r="AA1945" s="24"/>
      <c r="AB1945" s="24"/>
      <c r="AC1945" s="24"/>
      <c r="AD1945" s="24"/>
      <c r="AE1945" s="24"/>
      <c r="AG1945" s="171"/>
      <c r="AN1945" s="24"/>
      <c r="AO1945" s="24"/>
      <c r="AP1945" s="24"/>
      <c r="AQ1945" s="24"/>
      <c r="AR1945" s="24"/>
      <c r="AS1945" s="24"/>
      <c r="AT1945" s="24"/>
      <c r="AU1945" s="24"/>
    </row>
    <row r="1946" spans="27:47">
      <c r="AA1946" s="24"/>
      <c r="AB1946" s="24"/>
      <c r="AC1946" s="24"/>
      <c r="AD1946" s="24"/>
      <c r="AE1946" s="24"/>
      <c r="AG1946" s="171"/>
      <c r="AN1946" s="24"/>
      <c r="AO1946" s="24"/>
      <c r="AP1946" s="24"/>
      <c r="AQ1946" s="24"/>
      <c r="AR1946" s="24"/>
      <c r="AS1946" s="24"/>
      <c r="AT1946" s="24"/>
      <c r="AU1946" s="24"/>
    </row>
    <row r="1947" spans="27:47">
      <c r="AA1947" s="24"/>
      <c r="AB1947" s="24"/>
      <c r="AC1947" s="24"/>
      <c r="AD1947" s="24"/>
      <c r="AE1947" s="24"/>
      <c r="AG1947" s="171"/>
      <c r="AN1947" s="24"/>
      <c r="AO1947" s="24"/>
      <c r="AP1947" s="24"/>
      <c r="AQ1947" s="24"/>
      <c r="AR1947" s="24"/>
      <c r="AS1947" s="24"/>
      <c r="AT1947" s="24"/>
      <c r="AU1947" s="24"/>
    </row>
    <row r="1948" spans="27:47">
      <c r="AA1948" s="24"/>
      <c r="AB1948" s="24"/>
      <c r="AC1948" s="24"/>
      <c r="AD1948" s="24"/>
      <c r="AE1948" s="24"/>
      <c r="AG1948" s="171"/>
      <c r="AN1948" s="24"/>
      <c r="AO1948" s="24"/>
      <c r="AP1948" s="24"/>
      <c r="AQ1948" s="24"/>
      <c r="AR1948" s="24"/>
      <c r="AS1948" s="24"/>
      <c r="AT1948" s="24"/>
      <c r="AU1948" s="24"/>
    </row>
    <row r="1949" spans="27:47">
      <c r="AA1949" s="24"/>
      <c r="AB1949" s="24"/>
      <c r="AC1949" s="24"/>
      <c r="AD1949" s="24"/>
      <c r="AE1949" s="24"/>
      <c r="AG1949" s="171"/>
      <c r="AN1949" s="24"/>
      <c r="AO1949" s="24"/>
      <c r="AP1949" s="24"/>
      <c r="AQ1949" s="24"/>
      <c r="AR1949" s="24"/>
      <c r="AS1949" s="24"/>
      <c r="AT1949" s="24"/>
      <c r="AU1949" s="24"/>
    </row>
    <row r="1950" spans="27:47">
      <c r="AA1950" s="24"/>
      <c r="AB1950" s="24"/>
      <c r="AC1950" s="24"/>
      <c r="AD1950" s="24"/>
      <c r="AE1950" s="24"/>
      <c r="AG1950" s="171"/>
      <c r="AN1950" s="24"/>
      <c r="AO1950" s="24"/>
      <c r="AP1950" s="24"/>
      <c r="AQ1950" s="24"/>
      <c r="AR1950" s="24"/>
      <c r="AS1950" s="24"/>
      <c r="AT1950" s="24"/>
      <c r="AU1950" s="24"/>
    </row>
    <row r="1951" spans="27:47">
      <c r="AA1951" s="24"/>
      <c r="AB1951" s="24"/>
      <c r="AC1951" s="24"/>
      <c r="AD1951" s="24"/>
      <c r="AE1951" s="24"/>
      <c r="AG1951" s="171"/>
      <c r="AN1951" s="24"/>
      <c r="AO1951" s="24"/>
      <c r="AP1951" s="24"/>
      <c r="AQ1951" s="24"/>
      <c r="AR1951" s="24"/>
      <c r="AS1951" s="24"/>
      <c r="AT1951" s="24"/>
      <c r="AU1951" s="24"/>
    </row>
    <row r="1952" spans="27:47">
      <c r="AA1952" s="24"/>
      <c r="AB1952" s="24"/>
      <c r="AC1952" s="24"/>
      <c r="AD1952" s="24"/>
      <c r="AE1952" s="24"/>
      <c r="AG1952" s="171"/>
      <c r="AN1952" s="24"/>
      <c r="AO1952" s="24"/>
      <c r="AP1952" s="24"/>
      <c r="AQ1952" s="24"/>
      <c r="AR1952" s="24"/>
      <c r="AS1952" s="24"/>
      <c r="AT1952" s="24"/>
      <c r="AU1952" s="24"/>
    </row>
    <row r="1953" spans="27:47">
      <c r="AA1953" s="24"/>
      <c r="AB1953" s="24"/>
      <c r="AC1953" s="24"/>
      <c r="AD1953" s="24"/>
      <c r="AE1953" s="24"/>
      <c r="AG1953" s="171"/>
      <c r="AN1953" s="24"/>
      <c r="AO1953" s="24"/>
      <c r="AP1953" s="24"/>
      <c r="AQ1953" s="24"/>
      <c r="AR1953" s="24"/>
      <c r="AS1953" s="24"/>
      <c r="AT1953" s="24"/>
      <c r="AU1953" s="24"/>
    </row>
    <row r="1954" spans="27:47">
      <c r="AA1954" s="24"/>
      <c r="AB1954" s="24"/>
      <c r="AC1954" s="24"/>
      <c r="AD1954" s="24"/>
      <c r="AE1954" s="24"/>
      <c r="AG1954" s="171"/>
      <c r="AN1954" s="24"/>
      <c r="AO1954" s="24"/>
      <c r="AP1954" s="24"/>
      <c r="AQ1954" s="24"/>
      <c r="AR1954" s="24"/>
      <c r="AS1954" s="24"/>
      <c r="AT1954" s="24"/>
      <c r="AU1954" s="24"/>
    </row>
    <row r="1955" spans="27:47">
      <c r="AA1955" s="24"/>
      <c r="AB1955" s="24"/>
      <c r="AC1955" s="24"/>
      <c r="AD1955" s="24"/>
      <c r="AE1955" s="24"/>
      <c r="AG1955" s="171"/>
      <c r="AN1955" s="24"/>
      <c r="AO1955" s="24"/>
      <c r="AP1955" s="24"/>
      <c r="AQ1955" s="24"/>
      <c r="AR1955" s="24"/>
      <c r="AS1955" s="24"/>
      <c r="AT1955" s="24"/>
      <c r="AU1955" s="24"/>
    </row>
    <row r="1956" spans="27:47">
      <c r="AA1956" s="24"/>
      <c r="AB1956" s="24"/>
      <c r="AC1956" s="24"/>
      <c r="AD1956" s="24"/>
      <c r="AE1956" s="24"/>
      <c r="AG1956" s="171"/>
      <c r="AN1956" s="24"/>
      <c r="AO1956" s="24"/>
      <c r="AP1956" s="24"/>
      <c r="AQ1956" s="24"/>
      <c r="AR1956" s="24"/>
      <c r="AS1956" s="24"/>
      <c r="AT1956" s="24"/>
      <c r="AU1956" s="24"/>
    </row>
    <row r="1957" spans="27:47">
      <c r="AA1957" s="24"/>
      <c r="AB1957" s="24"/>
      <c r="AC1957" s="24"/>
      <c r="AD1957" s="24"/>
      <c r="AE1957" s="24"/>
      <c r="AG1957" s="171"/>
      <c r="AN1957" s="24"/>
      <c r="AO1957" s="24"/>
      <c r="AP1957" s="24"/>
      <c r="AQ1957" s="24"/>
      <c r="AR1957" s="24"/>
      <c r="AS1957" s="24"/>
      <c r="AT1957" s="24"/>
      <c r="AU1957" s="24"/>
    </row>
    <row r="1958" spans="27:47">
      <c r="AA1958" s="24"/>
      <c r="AB1958" s="24"/>
      <c r="AC1958" s="24"/>
      <c r="AD1958" s="24"/>
      <c r="AE1958" s="24"/>
      <c r="AG1958" s="171"/>
      <c r="AN1958" s="24"/>
      <c r="AO1958" s="24"/>
      <c r="AP1958" s="24"/>
      <c r="AQ1958" s="24"/>
      <c r="AR1958" s="24"/>
      <c r="AS1958" s="24"/>
      <c r="AT1958" s="24"/>
      <c r="AU1958" s="24"/>
    </row>
    <row r="1959" spans="27:47">
      <c r="AA1959" s="24"/>
      <c r="AB1959" s="24"/>
      <c r="AC1959" s="24"/>
      <c r="AD1959" s="24"/>
      <c r="AE1959" s="24"/>
      <c r="AG1959" s="171"/>
      <c r="AN1959" s="24"/>
      <c r="AO1959" s="24"/>
      <c r="AP1959" s="24"/>
      <c r="AQ1959" s="24"/>
      <c r="AR1959" s="24"/>
      <c r="AS1959" s="24"/>
      <c r="AT1959" s="24"/>
      <c r="AU1959" s="24"/>
    </row>
    <row r="1960" spans="27:47">
      <c r="AA1960" s="24"/>
      <c r="AB1960" s="24"/>
      <c r="AC1960" s="24"/>
      <c r="AD1960" s="24"/>
      <c r="AE1960" s="24"/>
      <c r="AG1960" s="171"/>
      <c r="AN1960" s="24"/>
      <c r="AO1960" s="24"/>
      <c r="AP1960" s="24"/>
      <c r="AQ1960" s="24"/>
      <c r="AR1960" s="24"/>
      <c r="AS1960" s="24"/>
      <c r="AT1960" s="24"/>
      <c r="AU1960" s="24"/>
    </row>
    <row r="1961" spans="27:47">
      <c r="AA1961" s="24"/>
      <c r="AB1961" s="24"/>
      <c r="AC1961" s="24"/>
      <c r="AD1961" s="24"/>
      <c r="AE1961" s="24"/>
      <c r="AG1961" s="171"/>
      <c r="AN1961" s="24"/>
      <c r="AO1961" s="24"/>
      <c r="AP1961" s="24"/>
      <c r="AQ1961" s="24"/>
      <c r="AR1961" s="24"/>
      <c r="AS1961" s="24"/>
      <c r="AT1961" s="24"/>
      <c r="AU1961" s="24"/>
    </row>
    <row r="1962" spans="27:47">
      <c r="AA1962" s="24"/>
      <c r="AB1962" s="24"/>
      <c r="AC1962" s="24"/>
      <c r="AD1962" s="24"/>
      <c r="AE1962" s="24"/>
      <c r="AG1962" s="171"/>
      <c r="AN1962" s="24"/>
      <c r="AO1962" s="24"/>
      <c r="AP1962" s="24"/>
      <c r="AQ1962" s="24"/>
      <c r="AR1962" s="24"/>
      <c r="AS1962" s="24"/>
      <c r="AT1962" s="24"/>
      <c r="AU1962" s="24"/>
    </row>
    <row r="1963" spans="27:47">
      <c r="AA1963" s="24"/>
      <c r="AB1963" s="24"/>
      <c r="AC1963" s="24"/>
      <c r="AD1963" s="24"/>
      <c r="AE1963" s="24"/>
      <c r="AG1963" s="171"/>
      <c r="AN1963" s="24"/>
      <c r="AO1963" s="24"/>
      <c r="AP1963" s="24"/>
      <c r="AQ1963" s="24"/>
      <c r="AR1963" s="24"/>
      <c r="AS1963" s="24"/>
      <c r="AT1963" s="24"/>
      <c r="AU1963" s="24"/>
    </row>
    <row r="1964" spans="27:47">
      <c r="AA1964" s="24"/>
      <c r="AB1964" s="24"/>
      <c r="AC1964" s="24"/>
      <c r="AD1964" s="24"/>
      <c r="AE1964" s="24"/>
      <c r="AG1964" s="171"/>
      <c r="AN1964" s="24"/>
      <c r="AO1964" s="24"/>
      <c r="AP1964" s="24"/>
      <c r="AQ1964" s="24"/>
      <c r="AR1964" s="24"/>
      <c r="AS1964" s="24"/>
      <c r="AT1964" s="24"/>
      <c r="AU1964" s="24"/>
    </row>
    <row r="1965" spans="27:47">
      <c r="AA1965" s="24"/>
      <c r="AB1965" s="24"/>
      <c r="AC1965" s="24"/>
      <c r="AD1965" s="24"/>
      <c r="AE1965" s="24"/>
      <c r="AG1965" s="171"/>
      <c r="AN1965" s="24"/>
      <c r="AO1965" s="24"/>
      <c r="AP1965" s="24"/>
      <c r="AQ1965" s="24"/>
      <c r="AR1965" s="24"/>
      <c r="AS1965" s="24"/>
      <c r="AT1965" s="24"/>
      <c r="AU1965" s="24"/>
    </row>
    <row r="1966" spans="27:47">
      <c r="AA1966" s="24"/>
      <c r="AB1966" s="24"/>
      <c r="AC1966" s="24"/>
      <c r="AD1966" s="24"/>
      <c r="AE1966" s="24"/>
      <c r="AG1966" s="171"/>
      <c r="AN1966" s="24"/>
      <c r="AO1966" s="24"/>
      <c r="AP1966" s="24"/>
      <c r="AQ1966" s="24"/>
      <c r="AR1966" s="24"/>
      <c r="AS1966" s="24"/>
      <c r="AT1966" s="24"/>
      <c r="AU1966" s="24"/>
    </row>
    <row r="1967" spans="27:47">
      <c r="AA1967" s="24"/>
      <c r="AB1967" s="24"/>
      <c r="AC1967" s="24"/>
      <c r="AD1967" s="24"/>
      <c r="AE1967" s="24"/>
      <c r="AG1967" s="171"/>
      <c r="AN1967" s="24"/>
      <c r="AO1967" s="24"/>
      <c r="AP1967" s="24"/>
      <c r="AQ1967" s="24"/>
      <c r="AR1967" s="24"/>
      <c r="AS1967" s="24"/>
      <c r="AT1967" s="24"/>
      <c r="AU1967" s="24"/>
    </row>
    <row r="1968" spans="27:47">
      <c r="AA1968" s="24"/>
      <c r="AB1968" s="24"/>
      <c r="AC1968" s="24"/>
      <c r="AD1968" s="24"/>
      <c r="AE1968" s="24"/>
      <c r="AG1968" s="171"/>
      <c r="AN1968" s="24"/>
      <c r="AO1968" s="24"/>
      <c r="AP1968" s="24"/>
      <c r="AQ1968" s="24"/>
      <c r="AR1968" s="24"/>
      <c r="AS1968" s="24"/>
      <c r="AT1968" s="24"/>
      <c r="AU1968" s="24"/>
    </row>
    <row r="1969" spans="27:47">
      <c r="AA1969" s="24"/>
      <c r="AB1969" s="24"/>
      <c r="AC1969" s="24"/>
      <c r="AD1969" s="24"/>
      <c r="AE1969" s="24"/>
      <c r="AG1969" s="171"/>
      <c r="AN1969" s="24"/>
      <c r="AO1969" s="24"/>
      <c r="AP1969" s="24"/>
      <c r="AQ1969" s="24"/>
      <c r="AR1969" s="24"/>
      <c r="AS1969" s="24"/>
      <c r="AT1969" s="24"/>
      <c r="AU1969" s="24"/>
    </row>
    <row r="1970" spans="27:47">
      <c r="AA1970" s="24"/>
      <c r="AB1970" s="24"/>
      <c r="AC1970" s="24"/>
      <c r="AD1970" s="24"/>
      <c r="AE1970" s="24"/>
      <c r="AG1970" s="171"/>
      <c r="AN1970" s="24"/>
      <c r="AO1970" s="24"/>
      <c r="AP1970" s="24"/>
      <c r="AQ1970" s="24"/>
      <c r="AR1970" s="24"/>
      <c r="AS1970" s="24"/>
      <c r="AT1970" s="24"/>
      <c r="AU1970" s="24"/>
    </row>
    <row r="1971" spans="27:47">
      <c r="AA1971" s="24"/>
      <c r="AB1971" s="24"/>
      <c r="AC1971" s="24"/>
      <c r="AD1971" s="24"/>
      <c r="AE1971" s="24"/>
      <c r="AG1971" s="171"/>
      <c r="AN1971" s="24"/>
      <c r="AO1971" s="24"/>
      <c r="AP1971" s="24"/>
      <c r="AQ1971" s="24"/>
      <c r="AR1971" s="24"/>
      <c r="AS1971" s="24"/>
      <c r="AT1971" s="24"/>
      <c r="AU1971" s="24"/>
    </row>
    <row r="1972" spans="27:47">
      <c r="AA1972" s="24"/>
      <c r="AB1972" s="24"/>
      <c r="AC1972" s="24"/>
      <c r="AD1972" s="24"/>
      <c r="AE1972" s="24"/>
      <c r="AG1972" s="171"/>
      <c r="AN1972" s="24"/>
      <c r="AO1972" s="24"/>
      <c r="AP1972" s="24"/>
      <c r="AQ1972" s="24"/>
      <c r="AR1972" s="24"/>
      <c r="AS1972" s="24"/>
      <c r="AT1972" s="24"/>
      <c r="AU1972" s="24"/>
    </row>
    <row r="1973" spans="27:47">
      <c r="AA1973" s="24"/>
      <c r="AB1973" s="24"/>
      <c r="AC1973" s="24"/>
      <c r="AD1973" s="24"/>
      <c r="AE1973" s="24"/>
      <c r="AG1973" s="171"/>
      <c r="AN1973" s="24"/>
      <c r="AO1973" s="24"/>
      <c r="AP1973" s="24"/>
      <c r="AQ1973" s="24"/>
      <c r="AR1973" s="24"/>
      <c r="AS1973" s="24"/>
      <c r="AT1973" s="24"/>
      <c r="AU1973" s="24"/>
    </row>
    <row r="1974" spans="27:47">
      <c r="AA1974" s="24"/>
      <c r="AB1974" s="24"/>
      <c r="AC1974" s="24"/>
      <c r="AD1974" s="24"/>
      <c r="AE1974" s="24"/>
      <c r="AG1974" s="171"/>
      <c r="AN1974" s="24"/>
      <c r="AO1974" s="24"/>
      <c r="AP1974" s="24"/>
      <c r="AQ1974" s="24"/>
      <c r="AR1974" s="24"/>
      <c r="AS1974" s="24"/>
      <c r="AT1974" s="24"/>
      <c r="AU1974" s="24"/>
    </row>
    <row r="1975" spans="27:47">
      <c r="AA1975" s="24"/>
      <c r="AB1975" s="24"/>
      <c r="AC1975" s="24"/>
      <c r="AD1975" s="24"/>
      <c r="AE1975" s="24"/>
      <c r="AG1975" s="171"/>
      <c r="AN1975" s="24"/>
      <c r="AO1975" s="24"/>
      <c r="AP1975" s="24"/>
      <c r="AQ1975" s="24"/>
      <c r="AR1975" s="24"/>
      <c r="AS1975" s="24"/>
      <c r="AT1975" s="24"/>
      <c r="AU1975" s="24"/>
    </row>
    <row r="1976" spans="27:47">
      <c r="AA1976" s="24"/>
      <c r="AB1976" s="24"/>
      <c r="AC1976" s="24"/>
      <c r="AD1976" s="24"/>
      <c r="AE1976" s="24"/>
      <c r="AG1976" s="171"/>
      <c r="AN1976" s="24"/>
      <c r="AO1976" s="24"/>
      <c r="AP1976" s="24"/>
      <c r="AQ1976" s="24"/>
      <c r="AR1976" s="24"/>
      <c r="AS1976" s="24"/>
      <c r="AT1976" s="24"/>
      <c r="AU1976" s="24"/>
    </row>
    <row r="1977" spans="27:47">
      <c r="AA1977" s="24"/>
      <c r="AB1977" s="24"/>
      <c r="AC1977" s="24"/>
      <c r="AD1977" s="24"/>
      <c r="AE1977" s="24"/>
      <c r="AG1977" s="171"/>
      <c r="AN1977" s="24"/>
      <c r="AO1977" s="24"/>
      <c r="AP1977" s="24"/>
      <c r="AQ1977" s="24"/>
      <c r="AR1977" s="24"/>
      <c r="AS1977" s="24"/>
      <c r="AT1977" s="24"/>
      <c r="AU1977" s="24"/>
    </row>
    <row r="1978" spans="27:47">
      <c r="AA1978" s="24"/>
      <c r="AB1978" s="24"/>
      <c r="AC1978" s="24"/>
      <c r="AD1978" s="24"/>
      <c r="AE1978" s="24"/>
      <c r="AG1978" s="171"/>
      <c r="AN1978" s="24"/>
      <c r="AO1978" s="24"/>
      <c r="AP1978" s="24"/>
      <c r="AQ1978" s="24"/>
      <c r="AR1978" s="24"/>
      <c r="AS1978" s="24"/>
      <c r="AT1978" s="24"/>
      <c r="AU1978" s="24"/>
    </row>
    <row r="1979" spans="27:47">
      <c r="AA1979" s="24"/>
      <c r="AB1979" s="24"/>
      <c r="AC1979" s="24"/>
      <c r="AD1979" s="24"/>
      <c r="AE1979" s="24"/>
      <c r="AG1979" s="171"/>
      <c r="AN1979" s="24"/>
      <c r="AO1979" s="24"/>
      <c r="AP1979" s="24"/>
      <c r="AQ1979" s="24"/>
      <c r="AR1979" s="24"/>
      <c r="AS1979" s="24"/>
      <c r="AT1979" s="24"/>
      <c r="AU1979" s="24"/>
    </row>
    <row r="1980" spans="27:47">
      <c r="AA1980" s="24"/>
      <c r="AB1980" s="24"/>
      <c r="AC1980" s="24"/>
      <c r="AD1980" s="24"/>
      <c r="AE1980" s="24"/>
      <c r="AG1980" s="171"/>
      <c r="AN1980" s="24"/>
      <c r="AO1980" s="24"/>
      <c r="AP1980" s="24"/>
      <c r="AQ1980" s="24"/>
      <c r="AR1980" s="24"/>
      <c r="AS1980" s="24"/>
      <c r="AT1980" s="24"/>
      <c r="AU1980" s="24"/>
    </row>
    <row r="1981" spans="27:47">
      <c r="AA1981" s="24"/>
      <c r="AB1981" s="24"/>
      <c r="AC1981" s="24"/>
      <c r="AD1981" s="24"/>
      <c r="AE1981" s="24"/>
      <c r="AG1981" s="171"/>
      <c r="AN1981" s="24"/>
      <c r="AO1981" s="24"/>
      <c r="AP1981" s="24"/>
      <c r="AQ1981" s="24"/>
      <c r="AR1981" s="24"/>
      <c r="AS1981" s="24"/>
      <c r="AT1981" s="24"/>
      <c r="AU1981" s="24"/>
    </row>
    <row r="1982" spans="27:47">
      <c r="AA1982" s="24"/>
      <c r="AB1982" s="24"/>
      <c r="AC1982" s="24"/>
      <c r="AD1982" s="24"/>
      <c r="AE1982" s="24"/>
      <c r="AG1982" s="171"/>
      <c r="AN1982" s="24"/>
      <c r="AO1982" s="24"/>
      <c r="AP1982" s="24"/>
      <c r="AQ1982" s="24"/>
      <c r="AR1982" s="24"/>
      <c r="AS1982" s="24"/>
      <c r="AT1982" s="24"/>
      <c r="AU1982" s="24"/>
    </row>
    <row r="1983" spans="27:47">
      <c r="AA1983" s="24"/>
      <c r="AB1983" s="24"/>
      <c r="AC1983" s="24"/>
      <c r="AD1983" s="24"/>
      <c r="AE1983" s="24"/>
      <c r="AG1983" s="171"/>
      <c r="AN1983" s="24"/>
      <c r="AO1983" s="24"/>
      <c r="AP1983" s="24"/>
      <c r="AQ1983" s="24"/>
      <c r="AR1983" s="24"/>
      <c r="AS1983" s="24"/>
      <c r="AT1983" s="24"/>
      <c r="AU1983" s="24"/>
    </row>
    <row r="1984" spans="27:47">
      <c r="AA1984" s="24"/>
      <c r="AB1984" s="24"/>
      <c r="AC1984" s="24"/>
      <c r="AD1984" s="24"/>
      <c r="AE1984" s="24"/>
      <c r="AG1984" s="171"/>
      <c r="AN1984" s="24"/>
      <c r="AO1984" s="24"/>
      <c r="AP1984" s="24"/>
      <c r="AQ1984" s="24"/>
      <c r="AR1984" s="24"/>
      <c r="AS1984" s="24"/>
      <c r="AT1984" s="24"/>
      <c r="AU1984" s="24"/>
    </row>
    <row r="1985" spans="27:47">
      <c r="AA1985" s="24"/>
      <c r="AB1985" s="24"/>
      <c r="AC1985" s="24"/>
      <c r="AD1985" s="24"/>
      <c r="AE1985" s="24"/>
      <c r="AG1985" s="171"/>
      <c r="AN1985" s="24"/>
      <c r="AO1985" s="24"/>
      <c r="AP1985" s="24"/>
      <c r="AQ1985" s="24"/>
      <c r="AR1985" s="24"/>
      <c r="AS1985" s="24"/>
      <c r="AT1985" s="24"/>
      <c r="AU1985" s="24"/>
    </row>
    <row r="1986" spans="27:47">
      <c r="AA1986" s="24"/>
      <c r="AB1986" s="24"/>
      <c r="AC1986" s="24"/>
      <c r="AD1986" s="24"/>
      <c r="AE1986" s="24"/>
      <c r="AG1986" s="171"/>
      <c r="AN1986" s="24"/>
      <c r="AO1986" s="24"/>
      <c r="AP1986" s="24"/>
      <c r="AQ1986" s="24"/>
      <c r="AR1986" s="24"/>
      <c r="AS1986" s="24"/>
      <c r="AT1986" s="24"/>
      <c r="AU1986" s="24"/>
    </row>
    <row r="1987" spans="27:47">
      <c r="AA1987" s="24"/>
      <c r="AB1987" s="24"/>
      <c r="AC1987" s="24"/>
      <c r="AD1987" s="24"/>
      <c r="AE1987" s="24"/>
      <c r="AG1987" s="171"/>
      <c r="AN1987" s="24"/>
      <c r="AO1987" s="24"/>
      <c r="AP1987" s="24"/>
      <c r="AQ1987" s="24"/>
      <c r="AR1987" s="24"/>
      <c r="AS1987" s="24"/>
      <c r="AT1987" s="24"/>
      <c r="AU1987" s="24"/>
    </row>
    <row r="1988" spans="27:47">
      <c r="AA1988" s="24"/>
      <c r="AB1988" s="24"/>
      <c r="AC1988" s="24"/>
      <c r="AD1988" s="24"/>
      <c r="AE1988" s="24"/>
      <c r="AG1988" s="171"/>
      <c r="AN1988" s="24"/>
      <c r="AO1988" s="24"/>
      <c r="AP1988" s="24"/>
      <c r="AQ1988" s="24"/>
      <c r="AR1988" s="24"/>
      <c r="AS1988" s="24"/>
      <c r="AT1988" s="24"/>
      <c r="AU1988" s="24"/>
    </row>
    <row r="1989" spans="27:47">
      <c r="AA1989" s="24"/>
      <c r="AB1989" s="24"/>
      <c r="AC1989" s="24"/>
      <c r="AD1989" s="24"/>
      <c r="AE1989" s="24"/>
      <c r="AG1989" s="171"/>
      <c r="AN1989" s="24"/>
      <c r="AO1989" s="24"/>
      <c r="AP1989" s="24"/>
      <c r="AQ1989" s="24"/>
      <c r="AR1989" s="24"/>
      <c r="AS1989" s="24"/>
      <c r="AT1989" s="24"/>
      <c r="AU1989" s="24"/>
    </row>
    <row r="1990" spans="27:47">
      <c r="AA1990" s="24"/>
      <c r="AB1990" s="24"/>
      <c r="AC1990" s="24"/>
      <c r="AD1990" s="24"/>
      <c r="AE1990" s="24"/>
      <c r="AG1990" s="171"/>
      <c r="AN1990" s="24"/>
      <c r="AO1990" s="24"/>
      <c r="AP1990" s="24"/>
      <c r="AQ1990" s="24"/>
      <c r="AR1990" s="24"/>
      <c r="AS1990" s="24"/>
      <c r="AT1990" s="24"/>
      <c r="AU1990" s="24"/>
    </row>
    <row r="1991" spans="27:47">
      <c r="AA1991" s="24"/>
      <c r="AB1991" s="24"/>
      <c r="AC1991" s="24"/>
      <c r="AD1991" s="24"/>
      <c r="AE1991" s="24"/>
      <c r="AG1991" s="171"/>
      <c r="AN1991" s="24"/>
      <c r="AO1991" s="24"/>
      <c r="AP1991" s="24"/>
      <c r="AQ1991" s="24"/>
      <c r="AR1991" s="24"/>
      <c r="AS1991" s="24"/>
      <c r="AT1991" s="24"/>
      <c r="AU1991" s="24"/>
    </row>
    <row r="1992" spans="27:47">
      <c r="AA1992" s="24"/>
      <c r="AB1992" s="24"/>
      <c r="AC1992" s="24"/>
      <c r="AD1992" s="24"/>
      <c r="AE1992" s="24"/>
      <c r="AG1992" s="171"/>
      <c r="AN1992" s="24"/>
      <c r="AO1992" s="24"/>
      <c r="AP1992" s="24"/>
      <c r="AQ1992" s="24"/>
      <c r="AR1992" s="24"/>
      <c r="AS1992" s="24"/>
      <c r="AT1992" s="24"/>
      <c r="AU1992" s="24"/>
    </row>
    <row r="1993" spans="27:47">
      <c r="AA1993" s="24"/>
      <c r="AB1993" s="24"/>
      <c r="AC1993" s="24"/>
      <c r="AD1993" s="24"/>
      <c r="AE1993" s="24"/>
      <c r="AG1993" s="171"/>
      <c r="AN1993" s="24"/>
      <c r="AO1993" s="24"/>
      <c r="AP1993" s="24"/>
      <c r="AQ1993" s="24"/>
      <c r="AR1993" s="24"/>
      <c r="AS1993" s="24"/>
      <c r="AT1993" s="24"/>
      <c r="AU1993" s="24"/>
    </row>
    <row r="1994" spans="27:47">
      <c r="AA1994" s="24"/>
      <c r="AB1994" s="24"/>
      <c r="AC1994" s="24"/>
      <c r="AD1994" s="24"/>
      <c r="AE1994" s="24"/>
      <c r="AG1994" s="171"/>
      <c r="AN1994" s="24"/>
      <c r="AO1994" s="24"/>
      <c r="AP1994" s="24"/>
      <c r="AQ1994" s="24"/>
      <c r="AR1994" s="24"/>
      <c r="AS1994" s="24"/>
      <c r="AT1994" s="24"/>
      <c r="AU1994" s="24"/>
    </row>
    <row r="1995" spans="27:47">
      <c r="AA1995" s="24"/>
      <c r="AB1995" s="24"/>
      <c r="AC1995" s="24"/>
      <c r="AD1995" s="24"/>
      <c r="AE1995" s="24"/>
      <c r="AG1995" s="171"/>
      <c r="AN1995" s="24"/>
      <c r="AO1995" s="24"/>
      <c r="AP1995" s="24"/>
      <c r="AQ1995" s="24"/>
      <c r="AR1995" s="24"/>
      <c r="AS1995" s="24"/>
      <c r="AT1995" s="24"/>
      <c r="AU1995" s="24"/>
    </row>
    <row r="1996" spans="27:47">
      <c r="AA1996" s="24"/>
      <c r="AB1996" s="24"/>
      <c r="AC1996" s="24"/>
      <c r="AD1996" s="24"/>
      <c r="AE1996" s="24"/>
      <c r="AG1996" s="171"/>
      <c r="AN1996" s="24"/>
      <c r="AO1996" s="24"/>
      <c r="AP1996" s="24"/>
      <c r="AQ1996" s="24"/>
      <c r="AR1996" s="24"/>
      <c r="AS1996" s="24"/>
      <c r="AT1996" s="24"/>
      <c r="AU1996" s="24"/>
    </row>
    <row r="1997" spans="27:47">
      <c r="AA1997" s="24"/>
      <c r="AB1997" s="24"/>
      <c r="AC1997" s="24"/>
      <c r="AD1997" s="24"/>
      <c r="AE1997" s="24"/>
      <c r="AG1997" s="171"/>
      <c r="AN1997" s="24"/>
      <c r="AO1997" s="24"/>
      <c r="AP1997" s="24"/>
      <c r="AQ1997" s="24"/>
      <c r="AR1997" s="24"/>
      <c r="AS1997" s="24"/>
      <c r="AT1997" s="24"/>
      <c r="AU1997" s="24"/>
    </row>
    <row r="1998" spans="27:47">
      <c r="AA1998" s="24"/>
      <c r="AB1998" s="24"/>
      <c r="AC1998" s="24"/>
      <c r="AD1998" s="24"/>
      <c r="AE1998" s="24"/>
      <c r="AG1998" s="171"/>
      <c r="AN1998" s="24"/>
      <c r="AO1998" s="24"/>
      <c r="AP1998" s="24"/>
      <c r="AQ1998" s="24"/>
      <c r="AR1998" s="24"/>
      <c r="AS1998" s="24"/>
      <c r="AT1998" s="24"/>
      <c r="AU1998" s="24"/>
    </row>
    <row r="1999" spans="27:47">
      <c r="AA1999" s="24"/>
      <c r="AB1999" s="24"/>
      <c r="AC1999" s="24"/>
      <c r="AD1999" s="24"/>
      <c r="AE1999" s="24"/>
      <c r="AG1999" s="171"/>
      <c r="AN1999" s="24"/>
      <c r="AO1999" s="24"/>
      <c r="AP1999" s="24"/>
      <c r="AQ1999" s="24"/>
      <c r="AR1999" s="24"/>
      <c r="AS1999" s="24"/>
      <c r="AT1999" s="24"/>
      <c r="AU1999" s="24"/>
    </row>
    <row r="2000" spans="27:47">
      <c r="AA2000" s="24"/>
      <c r="AB2000" s="24"/>
      <c r="AC2000" s="24"/>
      <c r="AD2000" s="24"/>
      <c r="AE2000" s="24"/>
      <c r="AG2000" s="171"/>
      <c r="AN2000" s="24"/>
      <c r="AO2000" s="24"/>
      <c r="AP2000" s="24"/>
      <c r="AQ2000" s="24"/>
      <c r="AR2000" s="24"/>
      <c r="AS2000" s="24"/>
      <c r="AT2000" s="24"/>
      <c r="AU2000" s="24"/>
    </row>
    <row r="2001" spans="27:47">
      <c r="AA2001" s="24"/>
      <c r="AB2001" s="24"/>
      <c r="AC2001" s="24"/>
      <c r="AD2001" s="24"/>
      <c r="AE2001" s="24"/>
      <c r="AG2001" s="171"/>
      <c r="AN2001" s="24"/>
      <c r="AO2001" s="24"/>
      <c r="AP2001" s="24"/>
      <c r="AQ2001" s="24"/>
      <c r="AR2001" s="24"/>
      <c r="AS2001" s="24"/>
      <c r="AT2001" s="24"/>
      <c r="AU2001" s="24"/>
    </row>
    <row r="2002" spans="27:47">
      <c r="AA2002" s="24"/>
      <c r="AB2002" s="24"/>
      <c r="AC2002" s="24"/>
      <c r="AD2002" s="24"/>
      <c r="AE2002" s="24"/>
      <c r="AG2002" s="171"/>
      <c r="AN2002" s="24"/>
      <c r="AO2002" s="24"/>
      <c r="AP2002" s="24"/>
      <c r="AQ2002" s="24"/>
      <c r="AR2002" s="24"/>
      <c r="AS2002" s="24"/>
      <c r="AT2002" s="24"/>
      <c r="AU2002" s="24"/>
    </row>
    <row r="2003" spans="27:47">
      <c r="AA2003" s="24"/>
      <c r="AB2003" s="24"/>
      <c r="AC2003" s="24"/>
      <c r="AD2003" s="24"/>
      <c r="AE2003" s="24"/>
      <c r="AG2003" s="171"/>
      <c r="AN2003" s="24"/>
      <c r="AO2003" s="24"/>
      <c r="AP2003" s="24"/>
      <c r="AQ2003" s="24"/>
      <c r="AR2003" s="24"/>
      <c r="AS2003" s="24"/>
      <c r="AT2003" s="24"/>
      <c r="AU2003" s="24"/>
    </row>
    <row r="2004" spans="27:47">
      <c r="AA2004" s="24"/>
      <c r="AB2004" s="24"/>
      <c r="AC2004" s="24"/>
      <c r="AD2004" s="24"/>
      <c r="AE2004" s="24"/>
      <c r="AG2004" s="171"/>
      <c r="AN2004" s="24"/>
      <c r="AO2004" s="24"/>
      <c r="AP2004" s="24"/>
      <c r="AQ2004" s="24"/>
      <c r="AR2004" s="24"/>
      <c r="AS2004" s="24"/>
      <c r="AT2004" s="24"/>
      <c r="AU2004" s="24"/>
    </row>
    <row r="2005" spans="27:47">
      <c r="AA2005" s="24"/>
      <c r="AB2005" s="24"/>
      <c r="AC2005" s="24"/>
      <c r="AD2005" s="24"/>
      <c r="AE2005" s="24"/>
      <c r="AG2005" s="171"/>
      <c r="AN2005" s="24"/>
      <c r="AO2005" s="24"/>
      <c r="AP2005" s="24"/>
      <c r="AQ2005" s="24"/>
      <c r="AR2005" s="24"/>
      <c r="AS2005" s="24"/>
      <c r="AT2005" s="24"/>
      <c r="AU2005" s="24"/>
    </row>
    <row r="2006" spans="27:47">
      <c r="AA2006" s="24"/>
      <c r="AB2006" s="24"/>
      <c r="AC2006" s="24"/>
      <c r="AD2006" s="24"/>
      <c r="AE2006" s="24"/>
      <c r="AG2006" s="171"/>
      <c r="AN2006" s="24"/>
      <c r="AO2006" s="24"/>
      <c r="AP2006" s="24"/>
      <c r="AQ2006" s="24"/>
      <c r="AR2006" s="24"/>
      <c r="AS2006" s="24"/>
      <c r="AT2006" s="24"/>
      <c r="AU2006" s="24"/>
    </row>
    <row r="2007" spans="27:47">
      <c r="AA2007" s="24"/>
      <c r="AB2007" s="24"/>
      <c r="AC2007" s="24"/>
      <c r="AD2007" s="24"/>
      <c r="AE2007" s="24"/>
      <c r="AG2007" s="171"/>
      <c r="AN2007" s="24"/>
      <c r="AO2007" s="24"/>
      <c r="AP2007" s="24"/>
      <c r="AQ2007" s="24"/>
      <c r="AR2007" s="24"/>
      <c r="AS2007" s="24"/>
      <c r="AT2007" s="24"/>
      <c r="AU2007" s="24"/>
    </row>
    <row r="2008" spans="27:47">
      <c r="AA2008" s="24"/>
      <c r="AB2008" s="24"/>
      <c r="AC2008" s="24"/>
      <c r="AD2008" s="24"/>
      <c r="AE2008" s="24"/>
      <c r="AG2008" s="171"/>
      <c r="AN2008" s="24"/>
      <c r="AO2008" s="24"/>
      <c r="AP2008" s="24"/>
      <c r="AQ2008" s="24"/>
      <c r="AR2008" s="24"/>
      <c r="AS2008" s="24"/>
      <c r="AT2008" s="24"/>
      <c r="AU2008" s="24"/>
    </row>
    <row r="2009" spans="27:47">
      <c r="AA2009" s="24"/>
      <c r="AB2009" s="24"/>
      <c r="AC2009" s="24"/>
      <c r="AD2009" s="24"/>
      <c r="AE2009" s="24"/>
      <c r="AG2009" s="171"/>
      <c r="AN2009" s="24"/>
      <c r="AO2009" s="24"/>
      <c r="AP2009" s="24"/>
      <c r="AQ2009" s="24"/>
      <c r="AR2009" s="24"/>
      <c r="AS2009" s="24"/>
      <c r="AT2009" s="24"/>
      <c r="AU2009" s="24"/>
    </row>
    <row r="2010" spans="27:47">
      <c r="AA2010" s="24"/>
      <c r="AB2010" s="24"/>
      <c r="AC2010" s="24"/>
      <c r="AD2010" s="24"/>
      <c r="AE2010" s="24"/>
      <c r="AG2010" s="171"/>
      <c r="AN2010" s="24"/>
      <c r="AO2010" s="24"/>
      <c r="AP2010" s="24"/>
      <c r="AQ2010" s="24"/>
      <c r="AR2010" s="24"/>
      <c r="AS2010" s="24"/>
      <c r="AT2010" s="24"/>
      <c r="AU2010" s="24"/>
    </row>
    <row r="2011" spans="27:47">
      <c r="AA2011" s="24"/>
      <c r="AB2011" s="24"/>
      <c r="AC2011" s="24"/>
      <c r="AD2011" s="24"/>
      <c r="AE2011" s="24"/>
      <c r="AG2011" s="171"/>
      <c r="AN2011" s="24"/>
      <c r="AO2011" s="24"/>
      <c r="AP2011" s="24"/>
      <c r="AQ2011" s="24"/>
      <c r="AR2011" s="24"/>
      <c r="AS2011" s="24"/>
      <c r="AT2011" s="24"/>
      <c r="AU2011" s="24"/>
    </row>
    <row r="2012" spans="27:47">
      <c r="AA2012" s="24"/>
      <c r="AB2012" s="24"/>
      <c r="AC2012" s="24"/>
      <c r="AD2012" s="24"/>
      <c r="AE2012" s="24"/>
      <c r="AG2012" s="171"/>
      <c r="AN2012" s="24"/>
      <c r="AO2012" s="24"/>
      <c r="AP2012" s="24"/>
      <c r="AQ2012" s="24"/>
      <c r="AR2012" s="24"/>
      <c r="AS2012" s="24"/>
      <c r="AT2012" s="24"/>
      <c r="AU2012" s="24"/>
    </row>
    <row r="2013" spans="27:47">
      <c r="AA2013" s="24"/>
      <c r="AB2013" s="24"/>
      <c r="AC2013" s="24"/>
      <c r="AD2013" s="24"/>
      <c r="AE2013" s="24"/>
      <c r="AG2013" s="171"/>
      <c r="AN2013" s="24"/>
      <c r="AO2013" s="24"/>
      <c r="AP2013" s="24"/>
      <c r="AQ2013" s="24"/>
      <c r="AR2013" s="24"/>
      <c r="AS2013" s="24"/>
      <c r="AT2013" s="24"/>
      <c r="AU2013" s="24"/>
    </row>
    <row r="2014" spans="27:47">
      <c r="AA2014" s="24"/>
      <c r="AB2014" s="24"/>
      <c r="AC2014" s="24"/>
      <c r="AD2014" s="24"/>
      <c r="AE2014" s="24"/>
      <c r="AG2014" s="171"/>
      <c r="AN2014" s="24"/>
      <c r="AO2014" s="24"/>
      <c r="AP2014" s="24"/>
      <c r="AQ2014" s="24"/>
      <c r="AR2014" s="24"/>
      <c r="AS2014" s="24"/>
      <c r="AT2014" s="24"/>
      <c r="AU2014" s="24"/>
    </row>
    <row r="2015" spans="27:47">
      <c r="AA2015" s="24"/>
      <c r="AB2015" s="24"/>
      <c r="AC2015" s="24"/>
      <c r="AD2015" s="24"/>
      <c r="AE2015" s="24"/>
      <c r="AG2015" s="171"/>
      <c r="AN2015" s="24"/>
      <c r="AO2015" s="24"/>
      <c r="AP2015" s="24"/>
      <c r="AQ2015" s="24"/>
      <c r="AR2015" s="24"/>
      <c r="AS2015" s="24"/>
      <c r="AT2015" s="24"/>
      <c r="AU2015" s="24"/>
    </row>
    <row r="2016" spans="27:47">
      <c r="AA2016" s="24"/>
      <c r="AB2016" s="24"/>
      <c r="AC2016" s="24"/>
      <c r="AD2016" s="24"/>
      <c r="AE2016" s="24"/>
      <c r="AG2016" s="171"/>
      <c r="AN2016" s="24"/>
      <c r="AO2016" s="24"/>
      <c r="AP2016" s="24"/>
      <c r="AQ2016" s="24"/>
      <c r="AR2016" s="24"/>
      <c r="AS2016" s="24"/>
      <c r="AT2016" s="24"/>
      <c r="AU2016" s="24"/>
    </row>
    <row r="2017" spans="27:47">
      <c r="AA2017" s="24"/>
      <c r="AB2017" s="24"/>
      <c r="AC2017" s="24"/>
      <c r="AD2017" s="24"/>
      <c r="AE2017" s="24"/>
      <c r="AG2017" s="171"/>
      <c r="AN2017" s="24"/>
      <c r="AO2017" s="24"/>
      <c r="AP2017" s="24"/>
      <c r="AQ2017" s="24"/>
      <c r="AR2017" s="24"/>
      <c r="AS2017" s="24"/>
      <c r="AT2017" s="24"/>
      <c r="AU2017" s="24"/>
    </row>
    <row r="2018" spans="27:47">
      <c r="AA2018" s="24"/>
      <c r="AB2018" s="24"/>
      <c r="AC2018" s="24"/>
      <c r="AD2018" s="24"/>
      <c r="AE2018" s="24"/>
      <c r="AG2018" s="171"/>
      <c r="AN2018" s="24"/>
      <c r="AO2018" s="24"/>
      <c r="AP2018" s="24"/>
      <c r="AQ2018" s="24"/>
      <c r="AR2018" s="24"/>
      <c r="AS2018" s="24"/>
      <c r="AT2018" s="24"/>
      <c r="AU2018" s="24"/>
    </row>
    <row r="2019" spans="27:47">
      <c r="AA2019" s="24"/>
      <c r="AB2019" s="24"/>
      <c r="AC2019" s="24"/>
      <c r="AD2019" s="24"/>
      <c r="AE2019" s="24"/>
      <c r="AG2019" s="171"/>
      <c r="AN2019" s="24"/>
      <c r="AO2019" s="24"/>
      <c r="AP2019" s="24"/>
      <c r="AQ2019" s="24"/>
      <c r="AR2019" s="24"/>
      <c r="AS2019" s="24"/>
      <c r="AT2019" s="24"/>
      <c r="AU2019" s="24"/>
    </row>
    <row r="2020" spans="27:47">
      <c r="AA2020" s="24"/>
      <c r="AB2020" s="24"/>
      <c r="AC2020" s="24"/>
      <c r="AD2020" s="24"/>
      <c r="AE2020" s="24"/>
      <c r="AG2020" s="171"/>
      <c r="AN2020" s="24"/>
      <c r="AO2020" s="24"/>
      <c r="AP2020" s="24"/>
      <c r="AQ2020" s="24"/>
      <c r="AR2020" s="24"/>
      <c r="AS2020" s="24"/>
      <c r="AT2020" s="24"/>
      <c r="AU2020" s="24"/>
    </row>
    <row r="2021" spans="27:47">
      <c r="AA2021" s="24"/>
      <c r="AB2021" s="24"/>
      <c r="AC2021" s="24"/>
      <c r="AD2021" s="24"/>
      <c r="AE2021" s="24"/>
      <c r="AG2021" s="171"/>
      <c r="AN2021" s="24"/>
      <c r="AO2021" s="24"/>
      <c r="AP2021" s="24"/>
      <c r="AQ2021" s="24"/>
      <c r="AR2021" s="24"/>
      <c r="AS2021" s="24"/>
      <c r="AT2021" s="24"/>
      <c r="AU2021" s="24"/>
    </row>
    <row r="2022" spans="27:47">
      <c r="AA2022" s="24"/>
      <c r="AB2022" s="24"/>
      <c r="AC2022" s="24"/>
      <c r="AD2022" s="24"/>
      <c r="AE2022" s="24"/>
      <c r="AG2022" s="171"/>
      <c r="AN2022" s="24"/>
      <c r="AO2022" s="24"/>
      <c r="AP2022" s="24"/>
      <c r="AQ2022" s="24"/>
      <c r="AR2022" s="24"/>
      <c r="AS2022" s="24"/>
      <c r="AT2022" s="24"/>
      <c r="AU2022" s="24"/>
    </row>
    <row r="2023" spans="27:47">
      <c r="AA2023" s="24"/>
      <c r="AB2023" s="24"/>
      <c r="AC2023" s="24"/>
      <c r="AD2023" s="24"/>
      <c r="AE2023" s="24"/>
      <c r="AG2023" s="171"/>
      <c r="AN2023" s="24"/>
      <c r="AO2023" s="24"/>
      <c r="AP2023" s="24"/>
      <c r="AQ2023" s="24"/>
      <c r="AR2023" s="24"/>
      <c r="AS2023" s="24"/>
      <c r="AT2023" s="24"/>
      <c r="AU2023" s="24"/>
    </row>
    <row r="2024" spans="27:47">
      <c r="AA2024" s="24"/>
      <c r="AB2024" s="24"/>
      <c r="AC2024" s="24"/>
      <c r="AD2024" s="24"/>
      <c r="AE2024" s="24"/>
      <c r="AG2024" s="171"/>
      <c r="AN2024" s="24"/>
      <c r="AO2024" s="24"/>
      <c r="AP2024" s="24"/>
      <c r="AQ2024" s="24"/>
      <c r="AR2024" s="24"/>
      <c r="AS2024" s="24"/>
      <c r="AT2024" s="24"/>
      <c r="AU2024" s="24"/>
    </row>
    <row r="2025" spans="27:47">
      <c r="AA2025" s="24"/>
      <c r="AB2025" s="24"/>
      <c r="AC2025" s="24"/>
      <c r="AD2025" s="24"/>
      <c r="AE2025" s="24"/>
      <c r="AG2025" s="171"/>
      <c r="AN2025" s="24"/>
      <c r="AO2025" s="24"/>
      <c r="AP2025" s="24"/>
      <c r="AQ2025" s="24"/>
      <c r="AR2025" s="24"/>
      <c r="AS2025" s="24"/>
      <c r="AT2025" s="24"/>
      <c r="AU2025" s="24"/>
    </row>
    <row r="2026" spans="27:47">
      <c r="AA2026" s="24"/>
      <c r="AB2026" s="24"/>
      <c r="AC2026" s="24"/>
      <c r="AD2026" s="24"/>
      <c r="AE2026" s="24"/>
      <c r="AG2026" s="171"/>
      <c r="AN2026" s="24"/>
      <c r="AO2026" s="24"/>
      <c r="AP2026" s="24"/>
      <c r="AQ2026" s="24"/>
      <c r="AR2026" s="24"/>
      <c r="AS2026" s="24"/>
      <c r="AT2026" s="24"/>
      <c r="AU2026" s="24"/>
    </row>
    <row r="2027" spans="27:47">
      <c r="AA2027" s="24"/>
      <c r="AB2027" s="24"/>
      <c r="AC2027" s="24"/>
      <c r="AD2027" s="24"/>
      <c r="AE2027" s="24"/>
      <c r="AG2027" s="171"/>
      <c r="AN2027" s="24"/>
      <c r="AO2027" s="24"/>
      <c r="AP2027" s="24"/>
      <c r="AQ2027" s="24"/>
      <c r="AR2027" s="24"/>
      <c r="AS2027" s="24"/>
      <c r="AT2027" s="24"/>
      <c r="AU2027" s="24"/>
    </row>
    <row r="2028" spans="27:47">
      <c r="AA2028" s="24"/>
      <c r="AB2028" s="24"/>
      <c r="AC2028" s="24"/>
      <c r="AD2028" s="24"/>
      <c r="AE2028" s="24"/>
      <c r="AG2028" s="171"/>
      <c r="AN2028" s="24"/>
      <c r="AO2028" s="24"/>
      <c r="AP2028" s="24"/>
      <c r="AQ2028" s="24"/>
      <c r="AR2028" s="24"/>
      <c r="AS2028" s="24"/>
      <c r="AT2028" s="24"/>
      <c r="AU2028" s="24"/>
    </row>
    <row r="2029" spans="27:47">
      <c r="AA2029" s="24"/>
      <c r="AB2029" s="24"/>
      <c r="AC2029" s="24"/>
      <c r="AD2029" s="24"/>
      <c r="AE2029" s="24"/>
      <c r="AG2029" s="171"/>
      <c r="AN2029" s="24"/>
      <c r="AO2029" s="24"/>
      <c r="AP2029" s="24"/>
      <c r="AQ2029" s="24"/>
      <c r="AR2029" s="24"/>
      <c r="AS2029" s="24"/>
      <c r="AT2029" s="24"/>
      <c r="AU2029" s="24"/>
    </row>
    <row r="2030" spans="27:47">
      <c r="AA2030" s="24"/>
      <c r="AB2030" s="24"/>
      <c r="AC2030" s="24"/>
      <c r="AD2030" s="24"/>
      <c r="AE2030" s="24"/>
      <c r="AG2030" s="171"/>
      <c r="AN2030" s="24"/>
      <c r="AO2030" s="24"/>
      <c r="AP2030" s="24"/>
      <c r="AQ2030" s="24"/>
      <c r="AR2030" s="24"/>
      <c r="AS2030" s="24"/>
      <c r="AT2030" s="24"/>
      <c r="AU2030" s="24"/>
    </row>
    <row r="2031" spans="27:47">
      <c r="AA2031" s="24"/>
      <c r="AB2031" s="24"/>
      <c r="AC2031" s="24"/>
      <c r="AD2031" s="24"/>
      <c r="AE2031" s="24"/>
      <c r="AG2031" s="171"/>
      <c r="AN2031" s="24"/>
      <c r="AO2031" s="24"/>
      <c r="AP2031" s="24"/>
      <c r="AQ2031" s="24"/>
      <c r="AR2031" s="24"/>
      <c r="AS2031" s="24"/>
      <c r="AT2031" s="24"/>
      <c r="AU2031" s="24"/>
    </row>
    <row r="2032" spans="27:47">
      <c r="AA2032" s="24"/>
      <c r="AB2032" s="24"/>
      <c r="AC2032" s="24"/>
      <c r="AD2032" s="24"/>
      <c r="AE2032" s="24"/>
      <c r="AG2032" s="171"/>
      <c r="AN2032" s="24"/>
      <c r="AO2032" s="24"/>
      <c r="AP2032" s="24"/>
      <c r="AQ2032" s="24"/>
      <c r="AR2032" s="24"/>
      <c r="AS2032" s="24"/>
      <c r="AT2032" s="24"/>
      <c r="AU2032" s="24"/>
    </row>
    <row r="2033" spans="27:47">
      <c r="AA2033" s="24"/>
      <c r="AB2033" s="24"/>
      <c r="AC2033" s="24"/>
      <c r="AD2033" s="24"/>
      <c r="AE2033" s="24"/>
      <c r="AG2033" s="171"/>
      <c r="AN2033" s="24"/>
      <c r="AO2033" s="24"/>
      <c r="AP2033" s="24"/>
      <c r="AQ2033" s="24"/>
      <c r="AR2033" s="24"/>
      <c r="AS2033" s="24"/>
      <c r="AT2033" s="24"/>
      <c r="AU2033" s="24"/>
    </row>
    <row r="2034" spans="27:47">
      <c r="AA2034" s="24"/>
      <c r="AB2034" s="24"/>
      <c r="AC2034" s="24"/>
      <c r="AD2034" s="24"/>
      <c r="AE2034" s="24"/>
      <c r="AG2034" s="171"/>
      <c r="AN2034" s="24"/>
      <c r="AO2034" s="24"/>
      <c r="AP2034" s="24"/>
      <c r="AQ2034" s="24"/>
      <c r="AR2034" s="24"/>
      <c r="AS2034" s="24"/>
      <c r="AT2034" s="24"/>
      <c r="AU2034" s="24"/>
    </row>
    <row r="2035" spans="27:47">
      <c r="AA2035" s="24"/>
      <c r="AB2035" s="24"/>
      <c r="AC2035" s="24"/>
      <c r="AD2035" s="24"/>
      <c r="AE2035" s="24"/>
      <c r="AG2035" s="171"/>
      <c r="AN2035" s="24"/>
      <c r="AO2035" s="24"/>
      <c r="AP2035" s="24"/>
      <c r="AQ2035" s="24"/>
      <c r="AR2035" s="24"/>
      <c r="AS2035" s="24"/>
      <c r="AT2035" s="24"/>
      <c r="AU2035" s="24"/>
    </row>
    <row r="2036" spans="27:47">
      <c r="AA2036" s="24"/>
      <c r="AB2036" s="24"/>
      <c r="AC2036" s="24"/>
      <c r="AD2036" s="24"/>
      <c r="AE2036" s="24"/>
      <c r="AG2036" s="171"/>
      <c r="AN2036" s="24"/>
      <c r="AO2036" s="24"/>
      <c r="AP2036" s="24"/>
      <c r="AQ2036" s="24"/>
      <c r="AR2036" s="24"/>
      <c r="AS2036" s="24"/>
      <c r="AT2036" s="24"/>
      <c r="AU2036" s="24"/>
    </row>
    <row r="2037" spans="27:47">
      <c r="AA2037" s="24"/>
      <c r="AB2037" s="24"/>
      <c r="AC2037" s="24"/>
      <c r="AD2037" s="24"/>
      <c r="AE2037" s="24"/>
      <c r="AG2037" s="171"/>
      <c r="AN2037" s="24"/>
      <c r="AO2037" s="24"/>
      <c r="AP2037" s="24"/>
      <c r="AQ2037" s="24"/>
      <c r="AR2037" s="24"/>
      <c r="AS2037" s="24"/>
      <c r="AT2037" s="24"/>
      <c r="AU2037" s="24"/>
    </row>
    <row r="2038" spans="27:47">
      <c r="AA2038" s="24"/>
      <c r="AB2038" s="24"/>
      <c r="AC2038" s="24"/>
      <c r="AD2038" s="24"/>
      <c r="AE2038" s="24"/>
      <c r="AG2038" s="171"/>
      <c r="AN2038" s="24"/>
      <c r="AO2038" s="24"/>
      <c r="AP2038" s="24"/>
      <c r="AQ2038" s="24"/>
      <c r="AR2038" s="24"/>
      <c r="AS2038" s="24"/>
      <c r="AT2038" s="24"/>
      <c r="AU2038" s="24"/>
    </row>
    <row r="2039" spans="27:47">
      <c r="AA2039" s="24"/>
      <c r="AB2039" s="24"/>
      <c r="AC2039" s="24"/>
      <c r="AD2039" s="24"/>
      <c r="AE2039" s="24"/>
      <c r="AG2039" s="171"/>
      <c r="AN2039" s="24"/>
      <c r="AO2039" s="24"/>
      <c r="AP2039" s="24"/>
      <c r="AQ2039" s="24"/>
      <c r="AR2039" s="24"/>
      <c r="AS2039" s="24"/>
      <c r="AT2039" s="24"/>
      <c r="AU2039" s="24"/>
    </row>
    <row r="2040" spans="27:47">
      <c r="AA2040" s="24"/>
      <c r="AB2040" s="24"/>
      <c r="AC2040" s="24"/>
      <c r="AD2040" s="24"/>
      <c r="AE2040" s="24"/>
      <c r="AG2040" s="171"/>
      <c r="AN2040" s="24"/>
      <c r="AO2040" s="24"/>
      <c r="AP2040" s="24"/>
      <c r="AQ2040" s="24"/>
      <c r="AR2040" s="24"/>
      <c r="AS2040" s="24"/>
      <c r="AT2040" s="24"/>
      <c r="AU2040" s="24"/>
    </row>
    <row r="2041" spans="27:47">
      <c r="AA2041" s="24"/>
      <c r="AB2041" s="24"/>
      <c r="AC2041" s="24"/>
      <c r="AD2041" s="24"/>
      <c r="AE2041" s="24"/>
      <c r="AG2041" s="171"/>
      <c r="AN2041" s="24"/>
      <c r="AO2041" s="24"/>
      <c r="AP2041" s="24"/>
      <c r="AQ2041" s="24"/>
      <c r="AR2041" s="24"/>
      <c r="AS2041" s="24"/>
      <c r="AT2041" s="24"/>
      <c r="AU2041" s="24"/>
    </row>
    <row r="2042" spans="27:47">
      <c r="AA2042" s="24"/>
      <c r="AB2042" s="24"/>
      <c r="AC2042" s="24"/>
      <c r="AD2042" s="24"/>
      <c r="AE2042" s="24"/>
      <c r="AG2042" s="171"/>
      <c r="AN2042" s="24"/>
      <c r="AO2042" s="24"/>
      <c r="AP2042" s="24"/>
      <c r="AQ2042" s="24"/>
      <c r="AR2042" s="24"/>
      <c r="AS2042" s="24"/>
      <c r="AT2042" s="24"/>
      <c r="AU2042" s="24"/>
    </row>
    <row r="2043" spans="27:47">
      <c r="AA2043" s="24"/>
      <c r="AB2043" s="24"/>
      <c r="AC2043" s="24"/>
      <c r="AD2043" s="24"/>
      <c r="AE2043" s="24"/>
      <c r="AG2043" s="171"/>
      <c r="AN2043" s="24"/>
      <c r="AO2043" s="24"/>
      <c r="AP2043" s="24"/>
      <c r="AQ2043" s="24"/>
      <c r="AR2043" s="24"/>
      <c r="AS2043" s="24"/>
      <c r="AT2043" s="24"/>
      <c r="AU2043" s="24"/>
    </row>
    <row r="2044" spans="27:47">
      <c r="AA2044" s="24"/>
      <c r="AB2044" s="24"/>
      <c r="AC2044" s="24"/>
      <c r="AD2044" s="24"/>
      <c r="AE2044" s="24"/>
      <c r="AG2044" s="171"/>
      <c r="AN2044" s="24"/>
      <c r="AO2044" s="24"/>
      <c r="AP2044" s="24"/>
      <c r="AQ2044" s="24"/>
      <c r="AR2044" s="24"/>
      <c r="AS2044" s="24"/>
      <c r="AT2044" s="24"/>
      <c r="AU2044" s="24"/>
    </row>
    <row r="2045" spans="27:47">
      <c r="AA2045" s="24"/>
      <c r="AB2045" s="24"/>
      <c r="AC2045" s="24"/>
      <c r="AD2045" s="24"/>
      <c r="AE2045" s="24"/>
      <c r="AG2045" s="171"/>
      <c r="AN2045" s="24"/>
      <c r="AO2045" s="24"/>
      <c r="AP2045" s="24"/>
      <c r="AQ2045" s="24"/>
      <c r="AR2045" s="24"/>
      <c r="AS2045" s="24"/>
      <c r="AT2045" s="24"/>
      <c r="AU2045" s="24"/>
    </row>
    <row r="2046" spans="27:47">
      <c r="AA2046" s="24"/>
      <c r="AB2046" s="24"/>
      <c r="AC2046" s="24"/>
      <c r="AD2046" s="24"/>
      <c r="AE2046" s="24"/>
      <c r="AG2046" s="171"/>
      <c r="AN2046" s="24"/>
      <c r="AO2046" s="24"/>
      <c r="AP2046" s="24"/>
      <c r="AQ2046" s="24"/>
      <c r="AR2046" s="24"/>
      <c r="AS2046" s="24"/>
      <c r="AT2046" s="24"/>
      <c r="AU2046" s="24"/>
    </row>
    <row r="2047" spans="27:47">
      <c r="AA2047" s="24"/>
      <c r="AB2047" s="24"/>
      <c r="AC2047" s="24"/>
      <c r="AD2047" s="24"/>
      <c r="AE2047" s="24"/>
      <c r="AG2047" s="171"/>
      <c r="AN2047" s="24"/>
      <c r="AO2047" s="24"/>
      <c r="AP2047" s="24"/>
      <c r="AQ2047" s="24"/>
      <c r="AR2047" s="24"/>
      <c r="AS2047" s="24"/>
      <c r="AT2047" s="24"/>
      <c r="AU2047" s="24"/>
    </row>
    <row r="2048" spans="27:47">
      <c r="AA2048" s="24"/>
      <c r="AB2048" s="24"/>
      <c r="AC2048" s="24"/>
      <c r="AD2048" s="24"/>
      <c r="AE2048" s="24"/>
      <c r="AG2048" s="171"/>
      <c r="AN2048" s="24"/>
      <c r="AO2048" s="24"/>
      <c r="AP2048" s="24"/>
      <c r="AQ2048" s="24"/>
      <c r="AR2048" s="24"/>
      <c r="AS2048" s="24"/>
      <c r="AT2048" s="24"/>
      <c r="AU2048" s="24"/>
    </row>
    <row r="2049" spans="27:47">
      <c r="AA2049" s="24"/>
      <c r="AB2049" s="24"/>
      <c r="AC2049" s="24"/>
      <c r="AD2049" s="24"/>
      <c r="AE2049" s="24"/>
      <c r="AG2049" s="171"/>
      <c r="AN2049" s="24"/>
      <c r="AO2049" s="24"/>
      <c r="AP2049" s="24"/>
      <c r="AQ2049" s="24"/>
      <c r="AR2049" s="24"/>
      <c r="AS2049" s="24"/>
      <c r="AT2049" s="24"/>
      <c r="AU2049" s="24"/>
    </row>
    <row r="2050" spans="27:47">
      <c r="AA2050" s="24"/>
      <c r="AB2050" s="24"/>
      <c r="AC2050" s="24"/>
      <c r="AD2050" s="24"/>
      <c r="AE2050" s="24"/>
      <c r="AG2050" s="171"/>
      <c r="AN2050" s="24"/>
      <c r="AO2050" s="24"/>
      <c r="AP2050" s="24"/>
      <c r="AQ2050" s="24"/>
      <c r="AR2050" s="24"/>
      <c r="AS2050" s="24"/>
      <c r="AT2050" s="24"/>
      <c r="AU2050" s="24"/>
    </row>
    <row r="2051" spans="27:47">
      <c r="AA2051" s="24"/>
      <c r="AB2051" s="24"/>
      <c r="AC2051" s="24"/>
      <c r="AD2051" s="24"/>
      <c r="AE2051" s="24"/>
      <c r="AG2051" s="171"/>
      <c r="AN2051" s="24"/>
      <c r="AO2051" s="24"/>
      <c r="AP2051" s="24"/>
      <c r="AQ2051" s="24"/>
      <c r="AR2051" s="24"/>
      <c r="AS2051" s="24"/>
      <c r="AT2051" s="24"/>
      <c r="AU2051" s="24"/>
    </row>
    <row r="2052" spans="27:47">
      <c r="AA2052" s="24"/>
      <c r="AB2052" s="24"/>
      <c r="AC2052" s="24"/>
      <c r="AD2052" s="24"/>
      <c r="AE2052" s="24"/>
      <c r="AG2052" s="171"/>
      <c r="AN2052" s="24"/>
      <c r="AO2052" s="24"/>
      <c r="AP2052" s="24"/>
      <c r="AQ2052" s="24"/>
      <c r="AR2052" s="24"/>
      <c r="AS2052" s="24"/>
      <c r="AT2052" s="24"/>
      <c r="AU2052" s="24"/>
    </row>
    <row r="2053" spans="27:47">
      <c r="AA2053" s="24"/>
      <c r="AB2053" s="24"/>
      <c r="AC2053" s="24"/>
      <c r="AD2053" s="24"/>
      <c r="AE2053" s="24"/>
      <c r="AG2053" s="171"/>
      <c r="AN2053" s="24"/>
      <c r="AO2053" s="24"/>
      <c r="AP2053" s="24"/>
      <c r="AQ2053" s="24"/>
      <c r="AR2053" s="24"/>
      <c r="AS2053" s="24"/>
      <c r="AT2053" s="24"/>
      <c r="AU2053" s="24"/>
    </row>
    <row r="2054" spans="27:47">
      <c r="AA2054" s="24"/>
      <c r="AB2054" s="24"/>
      <c r="AC2054" s="24"/>
      <c r="AD2054" s="24"/>
      <c r="AE2054" s="24"/>
      <c r="AG2054" s="171"/>
      <c r="AN2054" s="24"/>
      <c r="AO2054" s="24"/>
      <c r="AP2054" s="24"/>
      <c r="AQ2054" s="24"/>
      <c r="AR2054" s="24"/>
      <c r="AS2054" s="24"/>
      <c r="AT2054" s="24"/>
      <c r="AU2054" s="24"/>
    </row>
    <row r="2055" spans="27:47">
      <c r="AA2055" s="24"/>
      <c r="AB2055" s="24"/>
      <c r="AC2055" s="24"/>
      <c r="AD2055" s="24"/>
      <c r="AE2055" s="24"/>
      <c r="AG2055" s="171"/>
      <c r="AN2055" s="24"/>
      <c r="AO2055" s="24"/>
      <c r="AP2055" s="24"/>
      <c r="AQ2055" s="24"/>
      <c r="AR2055" s="24"/>
      <c r="AS2055" s="24"/>
      <c r="AT2055" s="24"/>
      <c r="AU2055" s="24"/>
    </row>
    <row r="2056" spans="27:47">
      <c r="AA2056" s="24"/>
      <c r="AB2056" s="24"/>
      <c r="AC2056" s="24"/>
      <c r="AD2056" s="24"/>
      <c r="AE2056" s="24"/>
      <c r="AG2056" s="171"/>
      <c r="AN2056" s="24"/>
      <c r="AO2056" s="24"/>
      <c r="AP2056" s="24"/>
      <c r="AQ2056" s="24"/>
      <c r="AR2056" s="24"/>
      <c r="AS2056" s="24"/>
      <c r="AT2056" s="24"/>
      <c r="AU2056" s="24"/>
    </row>
    <row r="2057" spans="27:47">
      <c r="AA2057" s="24"/>
      <c r="AB2057" s="24"/>
      <c r="AC2057" s="24"/>
      <c r="AD2057" s="24"/>
      <c r="AE2057" s="24"/>
      <c r="AG2057" s="171"/>
      <c r="AN2057" s="24"/>
      <c r="AO2057" s="24"/>
      <c r="AP2057" s="24"/>
      <c r="AQ2057" s="24"/>
      <c r="AR2057" s="24"/>
      <c r="AS2057" s="24"/>
      <c r="AT2057" s="24"/>
      <c r="AU2057" s="24"/>
    </row>
    <row r="2058" spans="27:47">
      <c r="AA2058" s="24"/>
      <c r="AB2058" s="24"/>
      <c r="AC2058" s="24"/>
      <c r="AD2058" s="24"/>
      <c r="AE2058" s="24"/>
      <c r="AG2058" s="171"/>
      <c r="AN2058" s="24"/>
      <c r="AO2058" s="24"/>
      <c r="AP2058" s="24"/>
      <c r="AQ2058" s="24"/>
      <c r="AR2058" s="24"/>
      <c r="AS2058" s="24"/>
      <c r="AT2058" s="24"/>
      <c r="AU2058" s="24"/>
    </row>
    <row r="2059" spans="27:47">
      <c r="AA2059" s="24"/>
      <c r="AB2059" s="24"/>
      <c r="AC2059" s="24"/>
      <c r="AD2059" s="24"/>
      <c r="AE2059" s="24"/>
      <c r="AG2059" s="171"/>
      <c r="AN2059" s="24"/>
      <c r="AO2059" s="24"/>
      <c r="AP2059" s="24"/>
      <c r="AQ2059" s="24"/>
      <c r="AR2059" s="24"/>
      <c r="AS2059" s="24"/>
      <c r="AT2059" s="24"/>
      <c r="AU2059" s="24"/>
    </row>
    <row r="2060" spans="27:47">
      <c r="AA2060" s="24"/>
      <c r="AB2060" s="24"/>
      <c r="AC2060" s="24"/>
      <c r="AD2060" s="24"/>
      <c r="AE2060" s="24"/>
      <c r="AF2060" s="27"/>
      <c r="AG2060" s="171"/>
      <c r="AN2060" s="24"/>
      <c r="AO2060" s="24"/>
      <c r="AP2060" s="24"/>
      <c r="AQ2060" s="24"/>
      <c r="AR2060" s="24"/>
      <c r="AS2060" s="24"/>
      <c r="AT2060" s="24"/>
      <c r="AU2060" s="24"/>
    </row>
    <row r="2061" spans="27:47">
      <c r="AA2061" s="24"/>
      <c r="AB2061" s="24"/>
      <c r="AC2061" s="24"/>
      <c r="AD2061" s="24"/>
      <c r="AE2061" s="24"/>
      <c r="AF2061" s="27"/>
      <c r="AG2061" s="171"/>
      <c r="AN2061" s="24"/>
      <c r="AO2061" s="24"/>
      <c r="AP2061" s="24"/>
      <c r="AQ2061" s="24"/>
      <c r="AR2061" s="24"/>
      <c r="AS2061" s="24"/>
      <c r="AT2061" s="24"/>
      <c r="AU2061" s="24"/>
    </row>
    <row r="2062" spans="27:47">
      <c r="AA2062" s="24"/>
      <c r="AB2062" s="24"/>
      <c r="AC2062" s="24"/>
      <c r="AD2062" s="24"/>
      <c r="AE2062" s="24"/>
      <c r="AF2062" s="27"/>
      <c r="AG2062" s="171"/>
      <c r="AN2062" s="24"/>
      <c r="AO2062" s="24"/>
      <c r="AP2062" s="24"/>
      <c r="AQ2062" s="24"/>
      <c r="AR2062" s="24"/>
      <c r="AS2062" s="24"/>
      <c r="AT2062" s="24"/>
      <c r="AU2062" s="24"/>
    </row>
    <row r="2063" spans="27:47">
      <c r="AA2063" s="24"/>
      <c r="AB2063" s="24"/>
      <c r="AC2063" s="24"/>
      <c r="AD2063" s="24"/>
      <c r="AE2063" s="24"/>
      <c r="AF2063" s="27"/>
      <c r="AG2063" s="171"/>
      <c r="AN2063" s="24"/>
      <c r="AO2063" s="24"/>
      <c r="AP2063" s="24"/>
      <c r="AQ2063" s="24"/>
      <c r="AR2063" s="24"/>
      <c r="AS2063" s="24"/>
      <c r="AT2063" s="24"/>
      <c r="AU2063" s="24"/>
    </row>
    <row r="2064" spans="27:47">
      <c r="AA2064" s="24"/>
      <c r="AB2064" s="24"/>
      <c r="AC2064" s="24"/>
      <c r="AD2064" s="24"/>
      <c r="AE2064" s="24"/>
      <c r="AF2064" s="27"/>
      <c r="AG2064" s="171"/>
      <c r="AN2064" s="24"/>
      <c r="AO2064" s="24"/>
      <c r="AP2064" s="24"/>
      <c r="AQ2064" s="24"/>
      <c r="AR2064" s="24"/>
      <c r="AS2064" s="24"/>
      <c r="AT2064" s="24"/>
      <c r="AU2064" s="24"/>
    </row>
    <row r="2065" spans="27:47">
      <c r="AA2065" s="24"/>
      <c r="AB2065" s="24"/>
      <c r="AC2065" s="24"/>
      <c r="AD2065" s="24"/>
      <c r="AE2065" s="24"/>
      <c r="AF2065" s="27"/>
      <c r="AG2065" s="171"/>
      <c r="AN2065" s="24"/>
      <c r="AO2065" s="24"/>
      <c r="AP2065" s="24"/>
      <c r="AQ2065" s="24"/>
      <c r="AR2065" s="24"/>
      <c r="AS2065" s="24"/>
      <c r="AT2065" s="24"/>
      <c r="AU2065" s="24"/>
    </row>
    <row r="2066" spans="27:47">
      <c r="AA2066" s="24"/>
      <c r="AB2066" s="24"/>
      <c r="AC2066" s="24"/>
      <c r="AD2066" s="24"/>
      <c r="AE2066" s="24"/>
      <c r="AF2066" s="27"/>
      <c r="AG2066" s="171"/>
      <c r="AN2066" s="24"/>
      <c r="AO2066" s="24"/>
      <c r="AP2066" s="24"/>
      <c r="AQ2066" s="24"/>
      <c r="AR2066" s="24"/>
      <c r="AS2066" s="24"/>
      <c r="AT2066" s="24"/>
      <c r="AU2066" s="24"/>
    </row>
    <row r="2067" spans="27:47">
      <c r="AA2067" s="24"/>
      <c r="AB2067" s="24"/>
      <c r="AC2067" s="24"/>
      <c r="AD2067" s="24"/>
      <c r="AE2067" s="24"/>
      <c r="AF2067" s="27"/>
      <c r="AG2067" s="171"/>
      <c r="AN2067" s="24"/>
      <c r="AO2067" s="24"/>
      <c r="AP2067" s="24"/>
      <c r="AQ2067" s="24"/>
      <c r="AR2067" s="24"/>
      <c r="AS2067" s="24"/>
      <c r="AT2067" s="24"/>
      <c r="AU2067" s="24"/>
    </row>
    <row r="2068" spans="27:47">
      <c r="AA2068" s="24"/>
      <c r="AB2068" s="24"/>
      <c r="AC2068" s="24"/>
      <c r="AD2068" s="24"/>
      <c r="AE2068" s="24"/>
      <c r="AF2068" s="27"/>
      <c r="AG2068" s="171"/>
      <c r="AN2068" s="24"/>
      <c r="AO2068" s="24"/>
      <c r="AP2068" s="24"/>
      <c r="AQ2068" s="24"/>
      <c r="AR2068" s="24"/>
      <c r="AS2068" s="24"/>
      <c r="AT2068" s="24"/>
      <c r="AU2068" s="24"/>
    </row>
    <row r="2069" spans="27:47">
      <c r="AA2069" s="24"/>
      <c r="AB2069" s="24"/>
      <c r="AC2069" s="24"/>
      <c r="AD2069" s="24"/>
      <c r="AE2069" s="24"/>
      <c r="AF2069" s="27"/>
      <c r="AG2069" s="171"/>
      <c r="AN2069" s="24"/>
      <c r="AO2069" s="24"/>
      <c r="AP2069" s="24"/>
      <c r="AQ2069" s="24"/>
      <c r="AR2069" s="24"/>
      <c r="AS2069" s="24"/>
      <c r="AT2069" s="24"/>
      <c r="AU2069" s="24"/>
    </row>
    <row r="2070" spans="27:47">
      <c r="AA2070" s="24"/>
      <c r="AB2070" s="24"/>
      <c r="AC2070" s="24"/>
      <c r="AD2070" s="24"/>
      <c r="AE2070" s="24"/>
      <c r="AF2070" s="27"/>
      <c r="AG2070" s="171"/>
      <c r="AN2070" s="24"/>
      <c r="AO2070" s="24"/>
      <c r="AP2070" s="24"/>
      <c r="AQ2070" s="24"/>
      <c r="AR2070" s="24"/>
      <c r="AS2070" s="24"/>
      <c r="AT2070" s="24"/>
      <c r="AU2070" s="24"/>
    </row>
    <row r="2071" spans="27:47">
      <c r="AA2071" s="24"/>
      <c r="AB2071" s="24"/>
      <c r="AC2071" s="24"/>
      <c r="AD2071" s="24"/>
      <c r="AE2071" s="24"/>
      <c r="AF2071" s="27"/>
      <c r="AG2071" s="171"/>
      <c r="AN2071" s="24"/>
      <c r="AO2071" s="24"/>
      <c r="AP2071" s="24"/>
      <c r="AQ2071" s="24"/>
      <c r="AR2071" s="24"/>
      <c r="AS2071" s="24"/>
      <c r="AT2071" s="24"/>
      <c r="AU2071" s="24"/>
    </row>
    <row r="2072" spans="27:47">
      <c r="AA2072" s="24"/>
      <c r="AB2072" s="24"/>
      <c r="AC2072" s="24"/>
      <c r="AD2072" s="24"/>
      <c r="AE2072" s="24"/>
      <c r="AF2072" s="27"/>
      <c r="AG2072" s="171"/>
      <c r="AN2072" s="24"/>
      <c r="AO2072" s="24"/>
      <c r="AP2072" s="24"/>
      <c r="AQ2072" s="24"/>
      <c r="AR2072" s="24"/>
      <c r="AS2072" s="24"/>
      <c r="AT2072" s="24"/>
      <c r="AU2072" s="24"/>
    </row>
    <row r="2073" spans="27:47">
      <c r="AA2073" s="24"/>
      <c r="AB2073" s="24"/>
      <c r="AC2073" s="24"/>
      <c r="AD2073" s="24"/>
      <c r="AE2073" s="24"/>
      <c r="AF2073" s="27"/>
      <c r="AG2073" s="171"/>
      <c r="AN2073" s="24"/>
      <c r="AO2073" s="24"/>
      <c r="AP2073" s="24"/>
      <c r="AQ2073" s="24"/>
      <c r="AR2073" s="24"/>
      <c r="AS2073" s="24"/>
      <c r="AT2073" s="24"/>
      <c r="AU2073" s="24"/>
    </row>
    <row r="2074" spans="27:47">
      <c r="AA2074" s="24"/>
      <c r="AB2074" s="24"/>
      <c r="AC2074" s="24"/>
      <c r="AD2074" s="24"/>
      <c r="AE2074" s="24"/>
      <c r="AF2074" s="27"/>
      <c r="AG2074" s="171"/>
      <c r="AN2074" s="24"/>
      <c r="AO2074" s="24"/>
      <c r="AP2074" s="24"/>
      <c r="AQ2074" s="24"/>
      <c r="AR2074" s="24"/>
      <c r="AS2074" s="24"/>
      <c r="AT2074" s="24"/>
      <c r="AU2074" s="24"/>
    </row>
    <row r="2075" spans="27:47">
      <c r="AA2075" s="24"/>
      <c r="AB2075" s="24"/>
      <c r="AC2075" s="24"/>
      <c r="AD2075" s="24"/>
      <c r="AE2075" s="24"/>
      <c r="AF2075" s="27"/>
      <c r="AG2075" s="171"/>
      <c r="AN2075" s="24"/>
      <c r="AO2075" s="24"/>
      <c r="AP2075" s="24"/>
      <c r="AQ2075" s="24"/>
      <c r="AR2075" s="24"/>
      <c r="AS2075" s="24"/>
      <c r="AT2075" s="24"/>
      <c r="AU2075" s="24"/>
    </row>
    <row r="2076" spans="27:47">
      <c r="AA2076" s="24"/>
      <c r="AB2076" s="24"/>
      <c r="AC2076" s="24"/>
      <c r="AD2076" s="24"/>
      <c r="AE2076" s="24"/>
      <c r="AF2076" s="27"/>
      <c r="AG2076" s="171"/>
      <c r="AN2076" s="24"/>
      <c r="AO2076" s="24"/>
      <c r="AP2076" s="24"/>
      <c r="AQ2076" s="24"/>
      <c r="AR2076" s="24"/>
      <c r="AS2076" s="24"/>
      <c r="AT2076" s="24"/>
      <c r="AU2076" s="24"/>
    </row>
    <row r="2077" spans="27:47">
      <c r="AA2077" s="24"/>
      <c r="AB2077" s="24"/>
      <c r="AC2077" s="24"/>
      <c r="AD2077" s="24"/>
      <c r="AE2077" s="24"/>
      <c r="AF2077" s="27"/>
      <c r="AG2077" s="171"/>
      <c r="AN2077" s="24"/>
      <c r="AO2077" s="24"/>
      <c r="AP2077" s="24"/>
      <c r="AQ2077" s="24"/>
      <c r="AR2077" s="24"/>
      <c r="AS2077" s="24"/>
      <c r="AT2077" s="24"/>
      <c r="AU2077" s="24"/>
    </row>
    <row r="2078" spans="27:47">
      <c r="AA2078" s="24"/>
      <c r="AB2078" s="24"/>
      <c r="AC2078" s="24"/>
      <c r="AD2078" s="24"/>
      <c r="AE2078" s="24"/>
      <c r="AF2078" s="27"/>
      <c r="AG2078" s="171"/>
      <c r="AN2078" s="24"/>
      <c r="AO2078" s="24"/>
      <c r="AP2078" s="24"/>
      <c r="AQ2078" s="24"/>
      <c r="AR2078" s="24"/>
      <c r="AS2078" s="24"/>
      <c r="AT2078" s="24"/>
      <c r="AU2078" s="24"/>
    </row>
    <row r="2079" spans="27:47">
      <c r="AA2079" s="24"/>
      <c r="AB2079" s="24"/>
      <c r="AC2079" s="24"/>
      <c r="AD2079" s="24"/>
      <c r="AE2079" s="24"/>
      <c r="AF2079" s="27"/>
      <c r="AG2079" s="171"/>
      <c r="AN2079" s="24"/>
      <c r="AO2079" s="24"/>
      <c r="AP2079" s="24"/>
      <c r="AQ2079" s="24"/>
      <c r="AR2079" s="24"/>
      <c r="AS2079" s="24"/>
      <c r="AT2079" s="24"/>
      <c r="AU2079" s="24"/>
    </row>
    <row r="2080" spans="27:47">
      <c r="AA2080" s="24"/>
      <c r="AB2080" s="24"/>
      <c r="AC2080" s="24"/>
      <c r="AD2080" s="24"/>
      <c r="AE2080" s="24"/>
      <c r="AF2080" s="27"/>
      <c r="AG2080" s="171"/>
      <c r="AN2080" s="24"/>
      <c r="AO2080" s="24"/>
      <c r="AP2080" s="24"/>
      <c r="AQ2080" s="24"/>
      <c r="AR2080" s="24"/>
      <c r="AS2080" s="24"/>
      <c r="AT2080" s="24"/>
      <c r="AU2080" s="24"/>
    </row>
    <row r="2081" spans="27:47">
      <c r="AA2081" s="24"/>
      <c r="AB2081" s="24"/>
      <c r="AC2081" s="24"/>
      <c r="AD2081" s="24"/>
      <c r="AE2081" s="24"/>
      <c r="AF2081" s="27"/>
      <c r="AG2081" s="171"/>
      <c r="AN2081" s="24"/>
      <c r="AO2081" s="24"/>
      <c r="AP2081" s="24"/>
      <c r="AQ2081" s="24"/>
      <c r="AR2081" s="24"/>
      <c r="AS2081" s="24"/>
      <c r="AT2081" s="24"/>
      <c r="AU2081" s="24"/>
    </row>
    <row r="2082" spans="27:47">
      <c r="AA2082" s="24"/>
      <c r="AB2082" s="24"/>
      <c r="AC2082" s="24"/>
      <c r="AD2082" s="24"/>
      <c r="AE2082" s="24"/>
      <c r="AF2082" s="27"/>
      <c r="AG2082" s="171"/>
      <c r="AN2082" s="24"/>
      <c r="AO2082" s="24"/>
      <c r="AP2082" s="24"/>
      <c r="AQ2082" s="24"/>
      <c r="AR2082" s="24"/>
      <c r="AS2082" s="24"/>
      <c r="AT2082" s="24"/>
      <c r="AU2082" s="24"/>
    </row>
    <row r="2083" spans="27:47">
      <c r="AA2083" s="24"/>
      <c r="AB2083" s="24"/>
      <c r="AC2083" s="24"/>
      <c r="AD2083" s="24"/>
      <c r="AE2083" s="24"/>
      <c r="AF2083" s="27"/>
      <c r="AG2083" s="171"/>
      <c r="AN2083" s="24"/>
      <c r="AO2083" s="24"/>
      <c r="AP2083" s="24"/>
      <c r="AQ2083" s="24"/>
      <c r="AR2083" s="24"/>
      <c r="AS2083" s="24"/>
      <c r="AT2083" s="24"/>
      <c r="AU2083" s="24"/>
    </row>
    <row r="2084" spans="27:47">
      <c r="AA2084" s="24"/>
      <c r="AB2084" s="24"/>
      <c r="AC2084" s="24"/>
      <c r="AD2084" s="24"/>
      <c r="AE2084" s="24"/>
      <c r="AF2084" s="27"/>
      <c r="AG2084" s="171"/>
      <c r="AN2084" s="24"/>
      <c r="AO2084" s="24"/>
      <c r="AP2084" s="24"/>
      <c r="AQ2084" s="24"/>
      <c r="AR2084" s="24"/>
      <c r="AS2084" s="24"/>
      <c r="AT2084" s="24"/>
      <c r="AU2084" s="24"/>
    </row>
    <row r="2085" spans="27:47">
      <c r="AA2085" s="24"/>
      <c r="AB2085" s="24"/>
      <c r="AC2085" s="24"/>
      <c r="AD2085" s="24"/>
      <c r="AE2085" s="24"/>
      <c r="AF2085" s="27"/>
      <c r="AG2085" s="171"/>
      <c r="AN2085" s="24"/>
      <c r="AO2085" s="24"/>
      <c r="AP2085" s="24"/>
      <c r="AQ2085" s="24"/>
      <c r="AR2085" s="24"/>
      <c r="AS2085" s="24"/>
      <c r="AT2085" s="24"/>
      <c r="AU2085" s="24"/>
    </row>
    <row r="2086" spans="27:47">
      <c r="AA2086" s="24"/>
      <c r="AB2086" s="24"/>
      <c r="AC2086" s="24"/>
      <c r="AD2086" s="24"/>
      <c r="AE2086" s="24"/>
      <c r="AF2086" s="27"/>
      <c r="AG2086" s="171"/>
      <c r="AN2086" s="24"/>
      <c r="AO2086" s="24"/>
      <c r="AP2086" s="24"/>
      <c r="AQ2086" s="24"/>
      <c r="AR2086" s="24"/>
      <c r="AS2086" s="24"/>
      <c r="AT2086" s="24"/>
      <c r="AU2086" s="24"/>
    </row>
    <row r="2087" spans="27:47">
      <c r="AA2087" s="24"/>
      <c r="AB2087" s="24"/>
      <c r="AC2087" s="24"/>
      <c r="AD2087" s="24"/>
      <c r="AE2087" s="24"/>
      <c r="AF2087" s="27"/>
      <c r="AG2087" s="171"/>
      <c r="AN2087" s="24"/>
      <c r="AO2087" s="24"/>
      <c r="AP2087" s="24"/>
      <c r="AQ2087" s="24"/>
      <c r="AR2087" s="24"/>
      <c r="AS2087" s="24"/>
      <c r="AT2087" s="24"/>
      <c r="AU2087" s="24"/>
    </row>
    <row r="2088" spans="27:47">
      <c r="AA2088" s="24"/>
      <c r="AB2088" s="24"/>
      <c r="AC2088" s="24"/>
      <c r="AD2088" s="24"/>
      <c r="AE2088" s="24"/>
      <c r="AF2088" s="27"/>
      <c r="AG2088" s="171"/>
      <c r="AN2088" s="24"/>
      <c r="AO2088" s="24"/>
      <c r="AP2088" s="24"/>
      <c r="AQ2088" s="24"/>
      <c r="AR2088" s="24"/>
      <c r="AS2088" s="24"/>
      <c r="AT2088" s="24"/>
      <c r="AU2088" s="24"/>
    </row>
    <row r="2089" spans="27:47">
      <c r="AA2089" s="24"/>
      <c r="AB2089" s="24"/>
      <c r="AC2089" s="24"/>
      <c r="AD2089" s="24"/>
      <c r="AE2089" s="24"/>
      <c r="AF2089" s="27"/>
      <c r="AG2089" s="171"/>
      <c r="AN2089" s="24"/>
      <c r="AO2089" s="24"/>
      <c r="AP2089" s="24"/>
      <c r="AQ2089" s="24"/>
      <c r="AR2089" s="24"/>
      <c r="AS2089" s="24"/>
      <c r="AT2089" s="24"/>
      <c r="AU2089" s="24"/>
    </row>
    <row r="2090" spans="27:47">
      <c r="AA2090" s="24"/>
      <c r="AB2090" s="24"/>
      <c r="AC2090" s="24"/>
      <c r="AD2090" s="24"/>
      <c r="AE2090" s="24"/>
      <c r="AF2090" s="27"/>
      <c r="AG2090" s="171"/>
      <c r="AN2090" s="24"/>
      <c r="AO2090" s="24"/>
      <c r="AP2090" s="24"/>
      <c r="AQ2090" s="24"/>
      <c r="AR2090" s="24"/>
      <c r="AS2090" s="24"/>
      <c r="AT2090" s="24"/>
      <c r="AU2090" s="24"/>
    </row>
    <row r="2091" spans="27:47">
      <c r="AA2091" s="24"/>
      <c r="AB2091" s="24"/>
      <c r="AC2091" s="24"/>
      <c r="AD2091" s="24"/>
      <c r="AE2091" s="24"/>
      <c r="AF2091" s="27"/>
      <c r="AG2091" s="171"/>
      <c r="AN2091" s="24"/>
      <c r="AO2091" s="24"/>
      <c r="AP2091" s="24"/>
      <c r="AQ2091" s="24"/>
      <c r="AR2091" s="24"/>
      <c r="AS2091" s="24"/>
      <c r="AT2091" s="24"/>
      <c r="AU2091" s="24"/>
    </row>
    <row r="2092" spans="27:47">
      <c r="AA2092" s="24"/>
      <c r="AB2092" s="24"/>
      <c r="AC2092" s="24"/>
      <c r="AD2092" s="24"/>
      <c r="AE2092" s="24"/>
      <c r="AF2092" s="27"/>
      <c r="AG2092" s="171"/>
      <c r="AN2092" s="24"/>
      <c r="AO2092" s="24"/>
      <c r="AP2092" s="24"/>
      <c r="AQ2092" s="24"/>
      <c r="AR2092" s="24"/>
      <c r="AS2092" s="24"/>
      <c r="AT2092" s="24"/>
      <c r="AU2092" s="24"/>
    </row>
    <row r="2093" spans="27:47">
      <c r="AA2093" s="24"/>
      <c r="AB2093" s="24"/>
      <c r="AC2093" s="24"/>
      <c r="AD2093" s="24"/>
      <c r="AE2093" s="24"/>
      <c r="AF2093" s="27"/>
      <c r="AG2093" s="171"/>
      <c r="AN2093" s="24"/>
      <c r="AO2093" s="24"/>
      <c r="AP2093" s="24"/>
      <c r="AQ2093" s="24"/>
      <c r="AR2093" s="24"/>
      <c r="AS2093" s="24"/>
      <c r="AT2093" s="24"/>
      <c r="AU2093" s="24"/>
    </row>
    <row r="2094" spans="27:47">
      <c r="AA2094" s="24"/>
      <c r="AB2094" s="24"/>
      <c r="AC2094" s="24"/>
      <c r="AD2094" s="24"/>
      <c r="AE2094" s="24"/>
      <c r="AF2094" s="27"/>
      <c r="AG2094" s="171"/>
      <c r="AN2094" s="24"/>
      <c r="AO2094" s="24"/>
      <c r="AP2094" s="24"/>
      <c r="AQ2094" s="24"/>
      <c r="AR2094" s="24"/>
      <c r="AS2094" s="24"/>
      <c r="AT2094" s="24"/>
      <c r="AU2094" s="24"/>
    </row>
    <row r="2095" spans="27:47">
      <c r="AA2095" s="24"/>
      <c r="AB2095" s="24"/>
      <c r="AC2095" s="24"/>
      <c r="AD2095" s="24"/>
      <c r="AE2095" s="24"/>
      <c r="AF2095" s="27"/>
      <c r="AG2095" s="171"/>
      <c r="AN2095" s="24"/>
      <c r="AO2095" s="24"/>
      <c r="AP2095" s="24"/>
      <c r="AQ2095" s="24"/>
      <c r="AR2095" s="24"/>
      <c r="AS2095" s="24"/>
      <c r="AT2095" s="24"/>
      <c r="AU2095" s="24"/>
    </row>
    <row r="2096" spans="27:47">
      <c r="AA2096" s="24"/>
      <c r="AB2096" s="24"/>
      <c r="AC2096" s="24"/>
      <c r="AD2096" s="24"/>
      <c r="AE2096" s="24"/>
      <c r="AF2096" s="27"/>
      <c r="AG2096" s="171"/>
      <c r="AN2096" s="24"/>
      <c r="AO2096" s="24"/>
      <c r="AP2096" s="24"/>
      <c r="AQ2096" s="24"/>
      <c r="AR2096" s="24"/>
      <c r="AS2096" s="24"/>
      <c r="AT2096" s="24"/>
      <c r="AU2096" s="24"/>
    </row>
    <row r="2097" spans="27:47">
      <c r="AA2097" s="24"/>
      <c r="AB2097" s="24"/>
      <c r="AC2097" s="24"/>
      <c r="AD2097" s="24"/>
      <c r="AE2097" s="24"/>
      <c r="AF2097" s="27"/>
      <c r="AG2097" s="171"/>
      <c r="AN2097" s="24"/>
      <c r="AO2097" s="24"/>
      <c r="AP2097" s="24"/>
      <c r="AQ2097" s="24"/>
      <c r="AR2097" s="24"/>
      <c r="AS2097" s="24"/>
      <c r="AT2097" s="24"/>
      <c r="AU2097" s="24"/>
    </row>
    <row r="2098" spans="27:47">
      <c r="AA2098" s="24"/>
      <c r="AB2098" s="24"/>
      <c r="AC2098" s="24"/>
      <c r="AD2098" s="24"/>
      <c r="AE2098" s="24"/>
      <c r="AF2098" s="27"/>
      <c r="AG2098" s="171"/>
      <c r="AN2098" s="24"/>
      <c r="AO2098" s="24"/>
      <c r="AP2098" s="24"/>
      <c r="AQ2098" s="24"/>
      <c r="AR2098" s="24"/>
      <c r="AS2098" s="24"/>
      <c r="AT2098" s="24"/>
      <c r="AU2098" s="24"/>
    </row>
    <row r="2099" spans="27:47">
      <c r="AA2099" s="24"/>
      <c r="AB2099" s="24"/>
      <c r="AC2099" s="24"/>
      <c r="AD2099" s="24"/>
      <c r="AE2099" s="24"/>
      <c r="AF2099" s="27"/>
      <c r="AG2099" s="171"/>
      <c r="AN2099" s="24"/>
      <c r="AO2099" s="24"/>
      <c r="AP2099" s="24"/>
      <c r="AQ2099" s="24"/>
      <c r="AR2099" s="24"/>
      <c r="AS2099" s="24"/>
      <c r="AT2099" s="24"/>
      <c r="AU2099" s="24"/>
    </row>
    <row r="2100" spans="27:47">
      <c r="AA2100" s="24"/>
      <c r="AB2100" s="24"/>
      <c r="AC2100" s="24"/>
      <c r="AD2100" s="24"/>
      <c r="AE2100" s="24"/>
      <c r="AF2100" s="27"/>
      <c r="AG2100" s="171"/>
      <c r="AN2100" s="24"/>
      <c r="AO2100" s="24"/>
      <c r="AP2100" s="24"/>
      <c r="AQ2100" s="24"/>
      <c r="AR2100" s="24"/>
      <c r="AS2100" s="24"/>
      <c r="AT2100" s="24"/>
      <c r="AU2100" s="24"/>
    </row>
    <row r="2101" spans="27:47">
      <c r="AA2101" s="24"/>
      <c r="AB2101" s="24"/>
      <c r="AC2101" s="24"/>
      <c r="AD2101" s="24"/>
      <c r="AE2101" s="24"/>
      <c r="AF2101" s="27"/>
      <c r="AG2101" s="171"/>
      <c r="AN2101" s="24"/>
      <c r="AO2101" s="24"/>
      <c r="AP2101" s="24"/>
      <c r="AQ2101" s="24"/>
      <c r="AR2101" s="24"/>
      <c r="AS2101" s="24"/>
      <c r="AT2101" s="24"/>
      <c r="AU2101" s="24"/>
    </row>
    <row r="2102" spans="27:47">
      <c r="AA2102" s="24"/>
      <c r="AB2102" s="24"/>
      <c r="AC2102" s="24"/>
      <c r="AD2102" s="24"/>
      <c r="AE2102" s="24"/>
      <c r="AF2102" s="27"/>
      <c r="AG2102" s="171"/>
      <c r="AN2102" s="24"/>
      <c r="AO2102" s="24"/>
      <c r="AP2102" s="24"/>
      <c r="AQ2102" s="24"/>
      <c r="AR2102" s="24"/>
      <c r="AS2102" s="24"/>
      <c r="AT2102" s="24"/>
      <c r="AU2102" s="24"/>
    </row>
    <row r="2103" spans="27:47">
      <c r="AA2103" s="24"/>
      <c r="AB2103" s="24"/>
      <c r="AC2103" s="24"/>
      <c r="AD2103" s="24"/>
      <c r="AE2103" s="24"/>
      <c r="AF2103" s="27"/>
      <c r="AG2103" s="171"/>
      <c r="AN2103" s="24"/>
      <c r="AO2103" s="24"/>
      <c r="AP2103" s="24"/>
      <c r="AQ2103" s="24"/>
      <c r="AR2103" s="24"/>
      <c r="AS2103" s="24"/>
      <c r="AT2103" s="24"/>
      <c r="AU2103" s="24"/>
    </row>
    <row r="2104" spans="27:47">
      <c r="AA2104" s="24"/>
      <c r="AB2104" s="24"/>
      <c r="AC2104" s="24"/>
      <c r="AD2104" s="24"/>
      <c r="AE2104" s="24"/>
      <c r="AF2104" s="27"/>
      <c r="AG2104" s="171"/>
      <c r="AN2104" s="24"/>
      <c r="AO2104" s="24"/>
      <c r="AP2104" s="24"/>
      <c r="AQ2104" s="24"/>
      <c r="AR2104" s="24"/>
      <c r="AS2104" s="24"/>
      <c r="AT2104" s="24"/>
      <c r="AU2104" s="24"/>
    </row>
    <row r="2105" spans="27:47">
      <c r="AA2105" s="24"/>
      <c r="AB2105" s="24"/>
      <c r="AC2105" s="24"/>
      <c r="AD2105" s="24"/>
      <c r="AE2105" s="24"/>
      <c r="AF2105" s="27"/>
      <c r="AG2105" s="171"/>
      <c r="AN2105" s="24"/>
      <c r="AO2105" s="24"/>
      <c r="AP2105" s="24"/>
      <c r="AQ2105" s="24"/>
      <c r="AR2105" s="24"/>
      <c r="AS2105" s="24"/>
      <c r="AT2105" s="24"/>
      <c r="AU2105" s="24"/>
    </row>
    <row r="2106" spans="27:47">
      <c r="AA2106" s="24"/>
      <c r="AB2106" s="24"/>
      <c r="AC2106" s="24"/>
      <c r="AD2106" s="24"/>
      <c r="AE2106" s="24"/>
      <c r="AF2106" s="27"/>
      <c r="AG2106" s="171"/>
      <c r="AN2106" s="24"/>
      <c r="AO2106" s="24"/>
      <c r="AP2106" s="24"/>
      <c r="AQ2106" s="24"/>
      <c r="AR2106" s="24"/>
      <c r="AS2106" s="24"/>
      <c r="AT2106" s="24"/>
      <c r="AU2106" s="24"/>
    </row>
    <row r="2107" spans="27:47">
      <c r="AA2107" s="24"/>
      <c r="AB2107" s="24"/>
      <c r="AC2107" s="24"/>
      <c r="AD2107" s="24"/>
      <c r="AE2107" s="24"/>
      <c r="AF2107" s="27"/>
      <c r="AG2107" s="171"/>
      <c r="AN2107" s="24"/>
      <c r="AO2107" s="24"/>
      <c r="AP2107" s="24"/>
      <c r="AQ2107" s="24"/>
      <c r="AR2107" s="24"/>
      <c r="AS2107" s="24"/>
      <c r="AT2107" s="24"/>
      <c r="AU2107" s="24"/>
    </row>
    <row r="2108" spans="27:47">
      <c r="AA2108" s="24"/>
      <c r="AB2108" s="24"/>
      <c r="AC2108" s="24"/>
      <c r="AD2108" s="24"/>
      <c r="AE2108" s="24"/>
      <c r="AF2108" s="27"/>
      <c r="AG2108" s="171"/>
      <c r="AN2108" s="24"/>
      <c r="AO2108" s="24"/>
      <c r="AP2108" s="24"/>
      <c r="AQ2108" s="24"/>
      <c r="AR2108" s="24"/>
      <c r="AS2108" s="24"/>
      <c r="AT2108" s="24"/>
      <c r="AU2108" s="24"/>
    </row>
    <row r="2109" spans="27:47">
      <c r="AA2109" s="24"/>
      <c r="AB2109" s="24"/>
      <c r="AC2109" s="24"/>
      <c r="AD2109" s="24"/>
      <c r="AE2109" s="24"/>
      <c r="AF2109" s="27"/>
      <c r="AG2109" s="171"/>
      <c r="AN2109" s="24"/>
      <c r="AO2109" s="24"/>
      <c r="AP2109" s="24"/>
      <c r="AQ2109" s="24"/>
      <c r="AR2109" s="24"/>
      <c r="AS2109" s="24"/>
      <c r="AT2109" s="24"/>
      <c r="AU2109" s="24"/>
    </row>
    <row r="2110" spans="27:47">
      <c r="AA2110" s="24"/>
      <c r="AB2110" s="24"/>
      <c r="AC2110" s="24"/>
      <c r="AD2110" s="24"/>
      <c r="AE2110" s="24"/>
      <c r="AF2110" s="27"/>
      <c r="AG2110" s="171"/>
      <c r="AN2110" s="24"/>
      <c r="AO2110" s="24"/>
      <c r="AP2110" s="24"/>
      <c r="AQ2110" s="24"/>
      <c r="AR2110" s="24"/>
      <c r="AS2110" s="24"/>
      <c r="AT2110" s="24"/>
      <c r="AU2110" s="24"/>
    </row>
    <row r="2111" spans="27:47">
      <c r="AA2111" s="24"/>
      <c r="AB2111" s="24"/>
      <c r="AC2111" s="24"/>
      <c r="AD2111" s="24"/>
      <c r="AE2111" s="24"/>
      <c r="AF2111" s="27"/>
      <c r="AG2111" s="171"/>
      <c r="AN2111" s="24"/>
      <c r="AO2111" s="24"/>
      <c r="AP2111" s="24"/>
      <c r="AQ2111" s="24"/>
      <c r="AR2111" s="24"/>
      <c r="AS2111" s="24"/>
      <c r="AT2111" s="24"/>
      <c r="AU2111" s="24"/>
    </row>
    <row r="2112" spans="27:47">
      <c r="AA2112" s="24"/>
      <c r="AB2112" s="24"/>
      <c r="AC2112" s="24"/>
      <c r="AD2112" s="24"/>
      <c r="AE2112" s="24"/>
      <c r="AF2112" s="27"/>
      <c r="AG2112" s="171"/>
      <c r="AN2112" s="24"/>
      <c r="AO2112" s="24"/>
      <c r="AP2112" s="24"/>
      <c r="AQ2112" s="24"/>
      <c r="AR2112" s="24"/>
      <c r="AS2112" s="24"/>
      <c r="AT2112" s="24"/>
      <c r="AU2112" s="24"/>
    </row>
    <row r="2113" spans="27:47">
      <c r="AA2113" s="24"/>
      <c r="AB2113" s="24"/>
      <c r="AC2113" s="24"/>
      <c r="AD2113" s="24"/>
      <c r="AE2113" s="24"/>
      <c r="AF2113" s="27"/>
      <c r="AG2113" s="171"/>
      <c r="AN2113" s="24"/>
      <c r="AO2113" s="24"/>
      <c r="AP2113" s="24"/>
      <c r="AQ2113" s="24"/>
      <c r="AR2113" s="24"/>
      <c r="AS2113" s="24"/>
      <c r="AT2113" s="24"/>
      <c r="AU2113" s="24"/>
    </row>
    <row r="2114" spans="27:47">
      <c r="AA2114" s="24"/>
      <c r="AB2114" s="24"/>
      <c r="AC2114" s="24"/>
      <c r="AD2114" s="24"/>
      <c r="AE2114" s="24"/>
      <c r="AF2114" s="27"/>
      <c r="AG2114" s="171"/>
      <c r="AN2114" s="24"/>
      <c r="AO2114" s="24"/>
      <c r="AP2114" s="24"/>
      <c r="AQ2114" s="24"/>
      <c r="AR2114" s="24"/>
      <c r="AS2114" s="24"/>
      <c r="AT2114" s="24"/>
      <c r="AU2114" s="24"/>
    </row>
    <row r="2115" spans="27:47">
      <c r="AA2115" s="24"/>
      <c r="AB2115" s="24"/>
      <c r="AC2115" s="24"/>
      <c r="AD2115" s="24"/>
      <c r="AE2115" s="24"/>
      <c r="AF2115" s="27"/>
      <c r="AG2115" s="171"/>
      <c r="AN2115" s="24"/>
      <c r="AO2115" s="24"/>
      <c r="AP2115" s="24"/>
      <c r="AQ2115" s="24"/>
      <c r="AR2115" s="24"/>
      <c r="AS2115" s="24"/>
      <c r="AT2115" s="24"/>
      <c r="AU2115" s="24"/>
    </row>
    <row r="2116" spans="27:47">
      <c r="AA2116" s="24"/>
      <c r="AB2116" s="24"/>
      <c r="AC2116" s="24"/>
      <c r="AD2116" s="24"/>
      <c r="AE2116" s="24"/>
      <c r="AF2116" s="27"/>
      <c r="AG2116" s="171"/>
      <c r="AN2116" s="24"/>
      <c r="AO2116" s="24"/>
      <c r="AP2116" s="24"/>
      <c r="AQ2116" s="24"/>
      <c r="AR2116" s="24"/>
      <c r="AS2116" s="24"/>
      <c r="AT2116" s="24"/>
      <c r="AU2116" s="24"/>
    </row>
    <row r="2117" spans="27:47">
      <c r="AA2117" s="24"/>
      <c r="AB2117" s="24"/>
      <c r="AC2117" s="24"/>
      <c r="AD2117" s="24"/>
      <c r="AE2117" s="24"/>
      <c r="AF2117" s="27"/>
      <c r="AG2117" s="171"/>
      <c r="AN2117" s="24"/>
      <c r="AO2117" s="24"/>
      <c r="AP2117" s="24"/>
      <c r="AQ2117" s="24"/>
      <c r="AR2117" s="24"/>
      <c r="AS2117" s="24"/>
      <c r="AT2117" s="24"/>
      <c r="AU2117" s="24"/>
    </row>
    <row r="2118" spans="27:47">
      <c r="AA2118" s="24"/>
      <c r="AB2118" s="24"/>
      <c r="AC2118" s="24"/>
      <c r="AD2118" s="24"/>
      <c r="AE2118" s="24"/>
      <c r="AF2118" s="27"/>
      <c r="AG2118" s="171"/>
      <c r="AN2118" s="24"/>
      <c r="AO2118" s="24"/>
      <c r="AP2118" s="24"/>
      <c r="AQ2118" s="24"/>
      <c r="AR2118" s="24"/>
      <c r="AS2118" s="24"/>
      <c r="AT2118" s="24"/>
      <c r="AU2118" s="24"/>
    </row>
    <row r="2119" spans="27:47">
      <c r="AA2119" s="24"/>
      <c r="AB2119" s="24"/>
      <c r="AC2119" s="24"/>
      <c r="AD2119" s="24"/>
      <c r="AE2119" s="24"/>
      <c r="AF2119" s="27"/>
      <c r="AG2119" s="171"/>
      <c r="AN2119" s="24"/>
      <c r="AO2119" s="24"/>
      <c r="AP2119" s="24"/>
      <c r="AQ2119" s="24"/>
      <c r="AR2119" s="24"/>
      <c r="AS2119" s="24"/>
      <c r="AT2119" s="24"/>
      <c r="AU2119" s="24"/>
    </row>
    <row r="2120" spans="27:47">
      <c r="AA2120" s="24"/>
      <c r="AB2120" s="24"/>
      <c r="AC2120" s="24"/>
      <c r="AD2120" s="24"/>
      <c r="AE2120" s="24"/>
      <c r="AF2120" s="27"/>
      <c r="AG2120" s="171"/>
      <c r="AN2120" s="24"/>
      <c r="AO2120" s="24"/>
      <c r="AP2120" s="24"/>
      <c r="AQ2120" s="24"/>
      <c r="AR2120" s="24"/>
      <c r="AS2120" s="24"/>
      <c r="AT2120" s="24"/>
      <c r="AU2120" s="24"/>
    </row>
    <row r="2121" spans="27:47">
      <c r="AA2121" s="24"/>
      <c r="AB2121" s="24"/>
      <c r="AC2121" s="24"/>
      <c r="AD2121" s="24"/>
      <c r="AE2121" s="24"/>
      <c r="AF2121" s="27"/>
      <c r="AG2121" s="171"/>
      <c r="AN2121" s="24"/>
      <c r="AO2121" s="24"/>
      <c r="AP2121" s="24"/>
      <c r="AQ2121" s="24"/>
      <c r="AR2121" s="24"/>
      <c r="AS2121" s="24"/>
      <c r="AT2121" s="24"/>
      <c r="AU2121" s="24"/>
    </row>
    <row r="2122" spans="27:47">
      <c r="AA2122" s="24"/>
      <c r="AB2122" s="24"/>
      <c r="AC2122" s="24"/>
      <c r="AD2122" s="24"/>
      <c r="AE2122" s="24"/>
      <c r="AF2122" s="27"/>
      <c r="AG2122" s="171"/>
      <c r="AN2122" s="24"/>
      <c r="AO2122" s="24"/>
      <c r="AP2122" s="24"/>
      <c r="AQ2122" s="24"/>
      <c r="AR2122" s="24"/>
      <c r="AS2122" s="24"/>
      <c r="AT2122" s="24"/>
      <c r="AU2122" s="24"/>
    </row>
    <row r="2123" spans="27:47">
      <c r="AA2123" s="24"/>
      <c r="AB2123" s="24"/>
      <c r="AC2123" s="24"/>
      <c r="AD2123" s="24"/>
      <c r="AE2123" s="24"/>
      <c r="AF2123" s="27"/>
      <c r="AG2123" s="171"/>
      <c r="AN2123" s="24"/>
      <c r="AO2123" s="24"/>
      <c r="AP2123" s="24"/>
      <c r="AQ2123" s="24"/>
      <c r="AR2123" s="24"/>
      <c r="AS2123" s="24"/>
      <c r="AT2123" s="24"/>
      <c r="AU2123" s="24"/>
    </row>
    <row r="2124" spans="27:47">
      <c r="AA2124" s="24"/>
      <c r="AB2124" s="24"/>
      <c r="AC2124" s="24"/>
      <c r="AD2124" s="24"/>
      <c r="AE2124" s="24"/>
      <c r="AF2124" s="27"/>
      <c r="AG2124" s="171"/>
      <c r="AN2124" s="24"/>
      <c r="AO2124" s="24"/>
      <c r="AP2124" s="24"/>
      <c r="AQ2124" s="24"/>
      <c r="AR2124" s="24"/>
      <c r="AS2124" s="24"/>
      <c r="AT2124" s="24"/>
      <c r="AU2124" s="24"/>
    </row>
    <row r="2125" spans="27:47">
      <c r="AA2125" s="24"/>
      <c r="AB2125" s="24"/>
      <c r="AC2125" s="24"/>
      <c r="AD2125" s="24"/>
      <c r="AE2125" s="24"/>
      <c r="AF2125" s="27"/>
      <c r="AG2125" s="171"/>
      <c r="AN2125" s="24"/>
      <c r="AO2125" s="24"/>
      <c r="AP2125" s="24"/>
      <c r="AQ2125" s="24"/>
      <c r="AR2125" s="24"/>
      <c r="AS2125" s="24"/>
      <c r="AT2125" s="24"/>
      <c r="AU2125" s="24"/>
    </row>
    <row r="2126" spans="27:47">
      <c r="AA2126" s="24"/>
      <c r="AB2126" s="24"/>
      <c r="AC2126" s="24"/>
      <c r="AD2126" s="24"/>
      <c r="AE2126" s="24"/>
      <c r="AF2126" s="27"/>
      <c r="AG2126" s="171"/>
      <c r="AN2126" s="24"/>
      <c r="AO2126" s="24"/>
      <c r="AP2126" s="24"/>
      <c r="AQ2126" s="24"/>
      <c r="AR2126" s="24"/>
      <c r="AS2126" s="24"/>
      <c r="AT2126" s="24"/>
      <c r="AU2126" s="24"/>
    </row>
    <row r="2127" spans="27:47">
      <c r="AA2127" s="24"/>
      <c r="AB2127" s="24"/>
      <c r="AC2127" s="24"/>
      <c r="AD2127" s="24"/>
      <c r="AE2127" s="24"/>
      <c r="AF2127" s="27"/>
      <c r="AG2127" s="171"/>
      <c r="AN2127" s="24"/>
      <c r="AO2127" s="24"/>
      <c r="AP2127" s="24"/>
      <c r="AQ2127" s="24"/>
      <c r="AR2127" s="24"/>
      <c r="AS2127" s="24"/>
      <c r="AT2127" s="24"/>
      <c r="AU2127" s="24"/>
    </row>
    <row r="2128" spans="27:47">
      <c r="AA2128" s="24"/>
      <c r="AB2128" s="24"/>
      <c r="AC2128" s="24"/>
      <c r="AD2128" s="24"/>
      <c r="AE2128" s="24"/>
      <c r="AF2128" s="27"/>
      <c r="AG2128" s="171"/>
      <c r="AN2128" s="24"/>
      <c r="AO2128" s="24"/>
      <c r="AP2128" s="24"/>
      <c r="AQ2128" s="24"/>
      <c r="AR2128" s="24"/>
      <c r="AS2128" s="24"/>
      <c r="AT2128" s="24"/>
      <c r="AU2128" s="24"/>
    </row>
    <row r="2129" spans="27:47">
      <c r="AA2129" s="24"/>
      <c r="AB2129" s="24"/>
      <c r="AC2129" s="24"/>
      <c r="AD2129" s="24"/>
      <c r="AE2129" s="24"/>
      <c r="AF2129" s="27"/>
      <c r="AG2129" s="171"/>
      <c r="AN2129" s="24"/>
      <c r="AO2129" s="24"/>
      <c r="AP2129" s="24"/>
      <c r="AQ2129" s="24"/>
      <c r="AR2129" s="24"/>
      <c r="AS2129" s="24"/>
      <c r="AT2129" s="24"/>
      <c r="AU2129" s="24"/>
    </row>
    <row r="2130" spans="27:47">
      <c r="AA2130" s="24"/>
      <c r="AB2130" s="24"/>
      <c r="AC2130" s="24"/>
      <c r="AD2130" s="24"/>
      <c r="AE2130" s="24"/>
      <c r="AF2130" s="27"/>
      <c r="AG2130" s="171"/>
      <c r="AN2130" s="24"/>
      <c r="AO2130" s="24"/>
      <c r="AP2130" s="24"/>
      <c r="AQ2130" s="24"/>
      <c r="AR2130" s="24"/>
      <c r="AS2130" s="24"/>
      <c r="AT2130" s="24"/>
      <c r="AU2130" s="24"/>
    </row>
    <row r="2131" spans="27:47">
      <c r="AA2131" s="24"/>
      <c r="AB2131" s="24"/>
      <c r="AC2131" s="24"/>
      <c r="AD2131" s="24"/>
      <c r="AE2131" s="24"/>
      <c r="AF2131" s="27"/>
      <c r="AG2131" s="171"/>
      <c r="AN2131" s="24"/>
      <c r="AO2131" s="24"/>
      <c r="AP2131" s="24"/>
      <c r="AQ2131" s="24"/>
      <c r="AR2131" s="24"/>
      <c r="AS2131" s="24"/>
      <c r="AT2131" s="24"/>
      <c r="AU2131" s="24"/>
    </row>
    <row r="2132" spans="27:47">
      <c r="AA2132" s="24"/>
      <c r="AB2132" s="24"/>
      <c r="AC2132" s="24"/>
      <c r="AD2132" s="24"/>
      <c r="AE2132" s="24"/>
      <c r="AF2132" s="27"/>
      <c r="AG2132" s="171"/>
      <c r="AN2132" s="24"/>
      <c r="AO2132" s="24"/>
      <c r="AP2132" s="24"/>
      <c r="AQ2132" s="24"/>
      <c r="AR2132" s="24"/>
      <c r="AS2132" s="24"/>
      <c r="AT2132" s="24"/>
      <c r="AU2132" s="24"/>
    </row>
    <row r="2133" spans="27:47">
      <c r="AA2133" s="24"/>
      <c r="AB2133" s="24"/>
      <c r="AC2133" s="24"/>
      <c r="AD2133" s="24"/>
      <c r="AE2133" s="24"/>
      <c r="AF2133" s="27"/>
      <c r="AG2133" s="171"/>
      <c r="AN2133" s="24"/>
      <c r="AO2133" s="24"/>
      <c r="AP2133" s="24"/>
      <c r="AQ2133" s="24"/>
      <c r="AR2133" s="24"/>
      <c r="AS2133" s="24"/>
      <c r="AT2133" s="24"/>
      <c r="AU2133" s="24"/>
    </row>
    <row r="2134" spans="27:47">
      <c r="AA2134" s="24"/>
      <c r="AB2134" s="24"/>
      <c r="AC2134" s="24"/>
      <c r="AD2134" s="24"/>
      <c r="AE2134" s="24"/>
      <c r="AF2134" s="27"/>
      <c r="AG2134" s="171"/>
      <c r="AN2134" s="24"/>
      <c r="AO2134" s="24"/>
      <c r="AP2134" s="24"/>
      <c r="AQ2134" s="24"/>
      <c r="AR2134" s="24"/>
      <c r="AS2134" s="24"/>
      <c r="AT2134" s="24"/>
      <c r="AU2134" s="24"/>
    </row>
    <row r="2135" spans="27:47">
      <c r="AA2135" s="24"/>
      <c r="AB2135" s="24"/>
      <c r="AC2135" s="24"/>
      <c r="AD2135" s="24"/>
      <c r="AE2135" s="24"/>
      <c r="AF2135" s="27"/>
      <c r="AG2135" s="171"/>
      <c r="AN2135" s="24"/>
      <c r="AO2135" s="24"/>
      <c r="AP2135" s="24"/>
      <c r="AQ2135" s="24"/>
      <c r="AR2135" s="24"/>
      <c r="AS2135" s="24"/>
      <c r="AT2135" s="24"/>
      <c r="AU2135" s="24"/>
    </row>
    <row r="2136" spans="27:47">
      <c r="AA2136" s="24"/>
      <c r="AB2136" s="24"/>
      <c r="AC2136" s="24"/>
      <c r="AD2136" s="24"/>
      <c r="AE2136" s="24"/>
      <c r="AF2136" s="27"/>
      <c r="AG2136" s="171"/>
      <c r="AN2136" s="24"/>
      <c r="AO2136" s="24"/>
      <c r="AP2136" s="24"/>
      <c r="AQ2136" s="24"/>
      <c r="AR2136" s="24"/>
      <c r="AS2136" s="24"/>
      <c r="AT2136" s="24"/>
      <c r="AU2136" s="24"/>
    </row>
    <row r="2137" spans="27:47">
      <c r="AA2137" s="24"/>
      <c r="AB2137" s="24"/>
      <c r="AC2137" s="24"/>
      <c r="AD2137" s="24"/>
      <c r="AE2137" s="24"/>
      <c r="AF2137" s="27"/>
      <c r="AG2137" s="171"/>
      <c r="AN2137" s="24"/>
      <c r="AO2137" s="24"/>
      <c r="AP2137" s="24"/>
      <c r="AQ2137" s="24"/>
      <c r="AR2137" s="24"/>
      <c r="AS2137" s="24"/>
      <c r="AT2137" s="24"/>
      <c r="AU2137" s="24"/>
    </row>
    <row r="2138" spans="27:47">
      <c r="AA2138" s="24"/>
      <c r="AB2138" s="24"/>
      <c r="AC2138" s="24"/>
      <c r="AD2138" s="24"/>
      <c r="AE2138" s="24"/>
      <c r="AF2138" s="27"/>
      <c r="AG2138" s="171"/>
      <c r="AN2138" s="24"/>
      <c r="AO2138" s="24"/>
      <c r="AP2138" s="24"/>
      <c r="AQ2138" s="24"/>
      <c r="AR2138" s="24"/>
      <c r="AS2138" s="24"/>
      <c r="AT2138" s="24"/>
      <c r="AU2138" s="24"/>
    </row>
    <row r="2139" spans="27:47">
      <c r="AA2139" s="24"/>
      <c r="AB2139" s="24"/>
      <c r="AC2139" s="24"/>
      <c r="AD2139" s="24"/>
      <c r="AE2139" s="24"/>
      <c r="AF2139" s="27"/>
      <c r="AG2139" s="171"/>
      <c r="AN2139" s="24"/>
      <c r="AO2139" s="24"/>
      <c r="AP2139" s="24"/>
      <c r="AQ2139" s="24"/>
      <c r="AR2139" s="24"/>
      <c r="AS2139" s="24"/>
      <c r="AT2139" s="24"/>
      <c r="AU2139" s="24"/>
    </row>
    <row r="2140" spans="27:47">
      <c r="AA2140" s="24"/>
      <c r="AB2140" s="24"/>
      <c r="AC2140" s="24"/>
      <c r="AD2140" s="24"/>
      <c r="AE2140" s="24"/>
      <c r="AF2140" s="27"/>
      <c r="AG2140" s="171"/>
      <c r="AN2140" s="24"/>
      <c r="AO2140" s="24"/>
      <c r="AP2140" s="24"/>
      <c r="AQ2140" s="24"/>
      <c r="AR2140" s="24"/>
      <c r="AS2140" s="24"/>
      <c r="AT2140" s="24"/>
      <c r="AU2140" s="24"/>
    </row>
    <row r="2141" spans="27:47">
      <c r="AA2141" s="24"/>
      <c r="AB2141" s="24"/>
      <c r="AC2141" s="24"/>
      <c r="AD2141" s="24"/>
      <c r="AE2141" s="24"/>
      <c r="AF2141" s="27"/>
      <c r="AG2141" s="171"/>
      <c r="AN2141" s="24"/>
      <c r="AO2141" s="24"/>
      <c r="AP2141" s="24"/>
      <c r="AQ2141" s="24"/>
      <c r="AR2141" s="24"/>
      <c r="AS2141" s="24"/>
      <c r="AT2141" s="24"/>
      <c r="AU2141" s="24"/>
    </row>
    <row r="2142" spans="27:47">
      <c r="AA2142" s="24"/>
      <c r="AB2142" s="24"/>
      <c r="AC2142" s="24"/>
      <c r="AD2142" s="24"/>
      <c r="AE2142" s="24"/>
      <c r="AF2142" s="27"/>
      <c r="AG2142" s="171"/>
      <c r="AN2142" s="24"/>
      <c r="AO2142" s="24"/>
      <c r="AP2142" s="24"/>
      <c r="AQ2142" s="24"/>
      <c r="AR2142" s="24"/>
      <c r="AS2142" s="24"/>
      <c r="AT2142" s="24"/>
      <c r="AU2142" s="24"/>
    </row>
    <row r="2143" spans="27:47">
      <c r="AA2143" s="24"/>
      <c r="AB2143" s="24"/>
      <c r="AC2143" s="24"/>
      <c r="AD2143" s="24"/>
      <c r="AE2143" s="24"/>
      <c r="AF2143" s="27"/>
      <c r="AG2143" s="171"/>
      <c r="AN2143" s="24"/>
      <c r="AO2143" s="24"/>
      <c r="AP2143" s="24"/>
      <c r="AQ2143" s="24"/>
      <c r="AR2143" s="24"/>
      <c r="AS2143" s="24"/>
      <c r="AT2143" s="24"/>
      <c r="AU2143" s="24"/>
    </row>
    <row r="2144" spans="27:47">
      <c r="AA2144" s="24"/>
      <c r="AB2144" s="24"/>
      <c r="AC2144" s="24"/>
      <c r="AD2144" s="24"/>
      <c r="AE2144" s="24"/>
      <c r="AF2144" s="27"/>
      <c r="AG2144" s="171"/>
      <c r="AN2144" s="24"/>
      <c r="AO2144" s="24"/>
      <c r="AP2144" s="24"/>
      <c r="AQ2144" s="24"/>
      <c r="AR2144" s="24"/>
      <c r="AS2144" s="24"/>
      <c r="AT2144" s="24"/>
      <c r="AU2144" s="24"/>
    </row>
    <row r="2145" spans="27:47">
      <c r="AA2145" s="24"/>
      <c r="AB2145" s="24"/>
      <c r="AC2145" s="24"/>
      <c r="AD2145" s="24"/>
      <c r="AE2145" s="24"/>
      <c r="AF2145" s="27"/>
      <c r="AG2145" s="171"/>
      <c r="AN2145" s="24"/>
      <c r="AO2145" s="24"/>
      <c r="AP2145" s="24"/>
      <c r="AQ2145" s="24"/>
      <c r="AR2145" s="24"/>
      <c r="AS2145" s="24"/>
      <c r="AT2145" s="24"/>
      <c r="AU2145" s="24"/>
    </row>
    <row r="2146" spans="27:47">
      <c r="AA2146" s="24"/>
      <c r="AB2146" s="24"/>
      <c r="AC2146" s="24"/>
      <c r="AD2146" s="24"/>
      <c r="AE2146" s="24"/>
      <c r="AF2146" s="27"/>
      <c r="AG2146" s="171"/>
      <c r="AN2146" s="24"/>
      <c r="AO2146" s="24"/>
      <c r="AP2146" s="24"/>
      <c r="AQ2146" s="24"/>
      <c r="AR2146" s="24"/>
      <c r="AS2146" s="24"/>
      <c r="AT2146" s="24"/>
      <c r="AU2146" s="24"/>
    </row>
    <row r="2147" spans="27:47">
      <c r="AA2147" s="24"/>
      <c r="AB2147" s="24"/>
      <c r="AC2147" s="24"/>
      <c r="AD2147" s="24"/>
      <c r="AE2147" s="24"/>
      <c r="AF2147" s="27"/>
      <c r="AG2147" s="171"/>
      <c r="AN2147" s="24"/>
      <c r="AO2147" s="24"/>
      <c r="AP2147" s="24"/>
      <c r="AQ2147" s="24"/>
      <c r="AR2147" s="24"/>
      <c r="AS2147" s="24"/>
      <c r="AT2147" s="24"/>
      <c r="AU2147" s="24"/>
    </row>
    <row r="2148" spans="27:47">
      <c r="AA2148" s="24"/>
      <c r="AB2148" s="24"/>
      <c r="AC2148" s="24"/>
      <c r="AD2148" s="24"/>
      <c r="AE2148" s="24"/>
      <c r="AF2148" s="27"/>
      <c r="AG2148" s="171"/>
      <c r="AN2148" s="24"/>
      <c r="AO2148" s="24"/>
      <c r="AP2148" s="24"/>
      <c r="AQ2148" s="24"/>
      <c r="AR2148" s="24"/>
      <c r="AS2148" s="24"/>
      <c r="AT2148" s="24"/>
      <c r="AU2148" s="24"/>
    </row>
    <row r="2149" spans="27:47">
      <c r="AA2149" s="24"/>
      <c r="AB2149" s="24"/>
      <c r="AC2149" s="24"/>
      <c r="AD2149" s="24"/>
      <c r="AE2149" s="24"/>
      <c r="AF2149" s="27"/>
      <c r="AG2149" s="171"/>
      <c r="AN2149" s="24"/>
      <c r="AO2149" s="24"/>
      <c r="AP2149" s="24"/>
      <c r="AQ2149" s="24"/>
      <c r="AR2149" s="24"/>
      <c r="AS2149" s="24"/>
      <c r="AT2149" s="24"/>
      <c r="AU2149" s="24"/>
    </row>
    <row r="2150" spans="27:47">
      <c r="AA2150" s="24"/>
      <c r="AB2150" s="24"/>
      <c r="AC2150" s="24"/>
      <c r="AD2150" s="24"/>
      <c r="AE2150" s="24"/>
      <c r="AF2150" s="27"/>
      <c r="AG2150" s="171"/>
      <c r="AN2150" s="24"/>
      <c r="AO2150" s="24"/>
      <c r="AP2150" s="24"/>
      <c r="AQ2150" s="24"/>
      <c r="AR2150" s="24"/>
      <c r="AS2150" s="24"/>
      <c r="AT2150" s="24"/>
      <c r="AU2150" s="24"/>
    </row>
    <row r="2151" spans="27:47">
      <c r="AA2151" s="24"/>
      <c r="AB2151" s="24"/>
      <c r="AC2151" s="24"/>
      <c r="AD2151" s="24"/>
      <c r="AE2151" s="24"/>
      <c r="AF2151" s="27"/>
      <c r="AG2151" s="171"/>
      <c r="AN2151" s="24"/>
      <c r="AO2151" s="24"/>
      <c r="AP2151" s="24"/>
      <c r="AQ2151" s="24"/>
      <c r="AR2151" s="24"/>
      <c r="AS2151" s="24"/>
      <c r="AT2151" s="24"/>
      <c r="AU2151" s="24"/>
    </row>
    <row r="2152" spans="27:47">
      <c r="AA2152" s="24"/>
      <c r="AB2152" s="24"/>
      <c r="AC2152" s="24"/>
      <c r="AD2152" s="24"/>
      <c r="AE2152" s="24"/>
      <c r="AF2152" s="27"/>
      <c r="AG2152" s="171"/>
      <c r="AN2152" s="24"/>
      <c r="AO2152" s="24"/>
      <c r="AP2152" s="24"/>
      <c r="AQ2152" s="24"/>
      <c r="AR2152" s="24"/>
      <c r="AS2152" s="24"/>
      <c r="AT2152" s="24"/>
      <c r="AU2152" s="24"/>
    </row>
    <row r="2153" spans="27:47">
      <c r="AA2153" s="24"/>
      <c r="AB2153" s="24"/>
      <c r="AC2153" s="24"/>
      <c r="AD2153" s="24"/>
      <c r="AE2153" s="24"/>
      <c r="AF2153" s="27"/>
      <c r="AG2153" s="171"/>
      <c r="AN2153" s="24"/>
      <c r="AO2153" s="24"/>
      <c r="AP2153" s="24"/>
      <c r="AQ2153" s="24"/>
      <c r="AR2153" s="24"/>
      <c r="AS2153" s="24"/>
      <c r="AT2153" s="24"/>
      <c r="AU2153" s="24"/>
    </row>
    <row r="2154" spans="27:47">
      <c r="AA2154" s="24"/>
      <c r="AB2154" s="24"/>
      <c r="AC2154" s="24"/>
      <c r="AD2154" s="24"/>
      <c r="AE2154" s="24"/>
      <c r="AF2154" s="27"/>
      <c r="AG2154" s="171"/>
      <c r="AN2154" s="24"/>
      <c r="AO2154" s="24"/>
      <c r="AP2154" s="24"/>
      <c r="AQ2154" s="24"/>
      <c r="AR2154" s="24"/>
      <c r="AS2154" s="24"/>
      <c r="AT2154" s="24"/>
      <c r="AU2154" s="24"/>
    </row>
    <row r="2155" spans="27:47">
      <c r="AA2155" s="24"/>
      <c r="AB2155" s="24"/>
      <c r="AC2155" s="24"/>
      <c r="AD2155" s="24"/>
      <c r="AE2155" s="24"/>
      <c r="AF2155" s="27"/>
      <c r="AG2155" s="171"/>
      <c r="AN2155" s="24"/>
      <c r="AO2155" s="24"/>
      <c r="AP2155" s="24"/>
      <c r="AQ2155" s="24"/>
      <c r="AR2155" s="24"/>
      <c r="AS2155" s="24"/>
      <c r="AT2155" s="24"/>
      <c r="AU2155" s="24"/>
    </row>
    <row r="2156" spans="27:47">
      <c r="AA2156" s="24"/>
      <c r="AB2156" s="24"/>
      <c r="AC2156" s="24"/>
      <c r="AD2156" s="24"/>
      <c r="AE2156" s="24"/>
      <c r="AF2156" s="27"/>
      <c r="AG2156" s="171"/>
      <c r="AN2156" s="24"/>
      <c r="AO2156" s="24"/>
      <c r="AP2156" s="24"/>
      <c r="AQ2156" s="24"/>
      <c r="AR2156" s="24"/>
      <c r="AS2156" s="24"/>
      <c r="AT2156" s="24"/>
      <c r="AU2156" s="24"/>
    </row>
    <row r="2157" spans="27:47">
      <c r="AA2157" s="24"/>
      <c r="AB2157" s="24"/>
      <c r="AC2157" s="24"/>
      <c r="AD2157" s="24"/>
      <c r="AE2157" s="24"/>
      <c r="AF2157" s="27"/>
      <c r="AG2157" s="171"/>
      <c r="AN2157" s="24"/>
      <c r="AO2157" s="24"/>
      <c r="AP2157" s="24"/>
      <c r="AQ2157" s="24"/>
      <c r="AR2157" s="24"/>
      <c r="AS2157" s="24"/>
      <c r="AT2157" s="24"/>
      <c r="AU2157" s="24"/>
    </row>
    <row r="2158" spans="27:47">
      <c r="AA2158" s="24"/>
      <c r="AB2158" s="24"/>
      <c r="AC2158" s="24"/>
      <c r="AD2158" s="24"/>
      <c r="AE2158" s="24"/>
      <c r="AF2158" s="27"/>
      <c r="AG2158" s="171"/>
      <c r="AN2158" s="24"/>
      <c r="AO2158" s="24"/>
      <c r="AP2158" s="24"/>
      <c r="AQ2158" s="24"/>
      <c r="AR2158" s="24"/>
      <c r="AS2158" s="24"/>
      <c r="AT2158" s="24"/>
      <c r="AU2158" s="24"/>
    </row>
    <row r="2159" spans="27:47">
      <c r="AA2159" s="24"/>
      <c r="AB2159" s="24"/>
      <c r="AC2159" s="24"/>
      <c r="AD2159" s="24"/>
      <c r="AE2159" s="24"/>
      <c r="AF2159" s="27"/>
      <c r="AG2159" s="171"/>
      <c r="AN2159" s="24"/>
      <c r="AO2159" s="24"/>
      <c r="AP2159" s="24"/>
      <c r="AQ2159" s="24"/>
      <c r="AR2159" s="24"/>
      <c r="AS2159" s="24"/>
      <c r="AT2159" s="24"/>
      <c r="AU2159" s="24"/>
    </row>
    <row r="2160" spans="27:47">
      <c r="AA2160" s="24"/>
      <c r="AB2160" s="24"/>
      <c r="AC2160" s="24"/>
      <c r="AD2160" s="24"/>
      <c r="AE2160" s="24"/>
      <c r="AF2160" s="27"/>
      <c r="AG2160" s="171"/>
      <c r="AN2160" s="24"/>
      <c r="AO2160" s="24"/>
      <c r="AP2160" s="24"/>
      <c r="AQ2160" s="24"/>
      <c r="AR2160" s="24"/>
      <c r="AS2160" s="24"/>
      <c r="AT2160" s="24"/>
      <c r="AU2160" s="24"/>
    </row>
    <row r="2161" spans="27:47">
      <c r="AA2161" s="24"/>
      <c r="AB2161" s="24"/>
      <c r="AC2161" s="24"/>
      <c r="AD2161" s="24"/>
      <c r="AE2161" s="24"/>
      <c r="AF2161" s="27"/>
      <c r="AG2161" s="171"/>
      <c r="AN2161" s="24"/>
      <c r="AO2161" s="24"/>
      <c r="AP2161" s="24"/>
      <c r="AQ2161" s="24"/>
      <c r="AR2161" s="24"/>
      <c r="AS2161" s="24"/>
      <c r="AT2161" s="24"/>
      <c r="AU2161" s="24"/>
    </row>
    <row r="2162" spans="27:47">
      <c r="AA2162" s="24"/>
      <c r="AB2162" s="24"/>
      <c r="AC2162" s="24"/>
      <c r="AD2162" s="24"/>
      <c r="AE2162" s="24"/>
      <c r="AF2162" s="27"/>
      <c r="AG2162" s="171"/>
      <c r="AN2162" s="24"/>
      <c r="AO2162" s="24"/>
      <c r="AP2162" s="24"/>
      <c r="AQ2162" s="24"/>
      <c r="AR2162" s="24"/>
      <c r="AS2162" s="24"/>
      <c r="AT2162" s="24"/>
      <c r="AU2162" s="24"/>
    </row>
    <row r="2163" spans="27:47">
      <c r="AA2163" s="24"/>
      <c r="AB2163" s="24"/>
      <c r="AC2163" s="24"/>
      <c r="AD2163" s="24"/>
      <c r="AE2163" s="24"/>
      <c r="AF2163" s="27"/>
      <c r="AG2163" s="171"/>
      <c r="AN2163" s="24"/>
      <c r="AO2163" s="24"/>
      <c r="AP2163" s="24"/>
      <c r="AQ2163" s="24"/>
      <c r="AR2163" s="24"/>
      <c r="AS2163" s="24"/>
      <c r="AT2163" s="24"/>
      <c r="AU2163" s="24"/>
    </row>
    <row r="2164" spans="27:47">
      <c r="AA2164" s="24"/>
      <c r="AB2164" s="24"/>
      <c r="AC2164" s="24"/>
      <c r="AD2164" s="24"/>
      <c r="AE2164" s="24"/>
      <c r="AF2164" s="27"/>
      <c r="AG2164" s="171"/>
      <c r="AN2164" s="24"/>
      <c r="AO2164" s="24"/>
      <c r="AP2164" s="24"/>
      <c r="AQ2164" s="24"/>
      <c r="AR2164" s="24"/>
      <c r="AS2164" s="24"/>
      <c r="AT2164" s="24"/>
      <c r="AU2164" s="24"/>
    </row>
    <row r="2165" spans="27:47">
      <c r="AA2165" s="24"/>
      <c r="AB2165" s="24"/>
      <c r="AC2165" s="24"/>
      <c r="AD2165" s="24"/>
      <c r="AE2165" s="24"/>
      <c r="AF2165" s="27"/>
      <c r="AG2165" s="171"/>
      <c r="AN2165" s="24"/>
      <c r="AO2165" s="24"/>
      <c r="AP2165" s="24"/>
      <c r="AQ2165" s="24"/>
      <c r="AR2165" s="24"/>
      <c r="AS2165" s="24"/>
      <c r="AT2165" s="24"/>
      <c r="AU2165" s="24"/>
    </row>
    <row r="2166" spans="27:47">
      <c r="AA2166" s="24"/>
      <c r="AB2166" s="24"/>
      <c r="AC2166" s="24"/>
      <c r="AD2166" s="24"/>
      <c r="AE2166" s="24"/>
      <c r="AF2166" s="27"/>
      <c r="AG2166" s="171"/>
      <c r="AN2166" s="24"/>
      <c r="AO2166" s="24"/>
      <c r="AP2166" s="24"/>
      <c r="AQ2166" s="24"/>
      <c r="AR2166" s="24"/>
      <c r="AS2166" s="24"/>
      <c r="AT2166" s="24"/>
      <c r="AU2166" s="24"/>
    </row>
    <row r="2167" spans="27:47">
      <c r="AA2167" s="24"/>
      <c r="AB2167" s="24"/>
      <c r="AC2167" s="24"/>
      <c r="AD2167" s="24"/>
      <c r="AE2167" s="24"/>
      <c r="AF2167" s="27"/>
      <c r="AG2167" s="171"/>
      <c r="AN2167" s="24"/>
      <c r="AO2167" s="24"/>
      <c r="AP2167" s="24"/>
      <c r="AQ2167" s="24"/>
      <c r="AR2167" s="24"/>
      <c r="AS2167" s="24"/>
      <c r="AT2167" s="24"/>
      <c r="AU2167" s="24"/>
    </row>
    <row r="2168" spans="27:47">
      <c r="AA2168" s="24"/>
      <c r="AB2168" s="24"/>
      <c r="AC2168" s="24"/>
      <c r="AD2168" s="24"/>
      <c r="AE2168" s="24"/>
      <c r="AF2168" s="27"/>
      <c r="AG2168" s="171"/>
      <c r="AN2168" s="24"/>
      <c r="AO2168" s="24"/>
      <c r="AP2168" s="24"/>
      <c r="AQ2168" s="24"/>
      <c r="AR2168" s="24"/>
      <c r="AS2168" s="24"/>
      <c r="AT2168" s="24"/>
      <c r="AU2168" s="24"/>
    </row>
    <row r="2169" spans="27:47">
      <c r="AA2169" s="24"/>
      <c r="AB2169" s="24"/>
      <c r="AC2169" s="24"/>
      <c r="AD2169" s="24"/>
      <c r="AE2169" s="24"/>
      <c r="AF2169" s="27"/>
      <c r="AG2169" s="171"/>
      <c r="AN2169" s="24"/>
      <c r="AO2169" s="24"/>
      <c r="AP2169" s="24"/>
      <c r="AQ2169" s="24"/>
      <c r="AR2169" s="24"/>
      <c r="AS2169" s="24"/>
      <c r="AT2169" s="24"/>
      <c r="AU2169" s="24"/>
    </row>
    <row r="2170" spans="27:47">
      <c r="AA2170" s="24"/>
      <c r="AB2170" s="24"/>
      <c r="AC2170" s="24"/>
      <c r="AD2170" s="24"/>
      <c r="AE2170" s="24"/>
      <c r="AF2170" s="27"/>
      <c r="AG2170" s="171"/>
      <c r="AN2170" s="24"/>
      <c r="AO2170" s="24"/>
      <c r="AP2170" s="24"/>
      <c r="AQ2170" s="24"/>
      <c r="AR2170" s="24"/>
      <c r="AS2170" s="24"/>
      <c r="AT2170" s="24"/>
      <c r="AU2170" s="24"/>
    </row>
    <row r="2171" spans="27:47">
      <c r="AA2171" s="24"/>
      <c r="AB2171" s="24"/>
      <c r="AC2171" s="24"/>
      <c r="AD2171" s="24"/>
      <c r="AE2171" s="24"/>
      <c r="AF2171" s="27"/>
      <c r="AG2171" s="171"/>
      <c r="AN2171" s="24"/>
      <c r="AO2171" s="24"/>
      <c r="AP2171" s="24"/>
      <c r="AQ2171" s="24"/>
      <c r="AR2171" s="24"/>
      <c r="AS2171" s="24"/>
      <c r="AT2171" s="24"/>
      <c r="AU2171" s="24"/>
    </row>
    <row r="2172" spans="27:47">
      <c r="AA2172" s="24"/>
      <c r="AB2172" s="24"/>
      <c r="AC2172" s="24"/>
      <c r="AD2172" s="24"/>
      <c r="AE2172" s="24"/>
      <c r="AF2172" s="27"/>
      <c r="AG2172" s="171"/>
      <c r="AN2172" s="24"/>
      <c r="AO2172" s="24"/>
      <c r="AP2172" s="24"/>
      <c r="AQ2172" s="24"/>
      <c r="AR2172" s="24"/>
      <c r="AS2172" s="24"/>
      <c r="AT2172" s="24"/>
      <c r="AU2172" s="24"/>
    </row>
    <row r="2173" spans="27:47">
      <c r="AA2173" s="24"/>
      <c r="AB2173" s="24"/>
      <c r="AC2173" s="24"/>
      <c r="AD2173" s="24"/>
      <c r="AE2173" s="24"/>
      <c r="AF2173" s="27"/>
      <c r="AG2173" s="171"/>
      <c r="AN2173" s="24"/>
      <c r="AO2173" s="24"/>
      <c r="AP2173" s="24"/>
      <c r="AQ2173" s="24"/>
      <c r="AR2173" s="24"/>
      <c r="AS2173" s="24"/>
      <c r="AT2173" s="24"/>
      <c r="AU2173" s="24"/>
    </row>
    <row r="2174" spans="27:47">
      <c r="AA2174" s="24"/>
      <c r="AB2174" s="24"/>
      <c r="AC2174" s="24"/>
      <c r="AD2174" s="24"/>
      <c r="AE2174" s="24"/>
      <c r="AF2174" s="27"/>
      <c r="AG2174" s="171"/>
      <c r="AN2174" s="24"/>
      <c r="AO2174" s="24"/>
      <c r="AP2174" s="24"/>
      <c r="AQ2174" s="24"/>
      <c r="AR2174" s="24"/>
      <c r="AS2174" s="24"/>
      <c r="AT2174" s="24"/>
      <c r="AU2174" s="24"/>
    </row>
    <row r="2175" spans="27:47">
      <c r="AA2175" s="24"/>
      <c r="AB2175" s="24"/>
      <c r="AC2175" s="24"/>
      <c r="AD2175" s="24"/>
      <c r="AE2175" s="24"/>
      <c r="AF2175" s="27"/>
      <c r="AG2175" s="171"/>
      <c r="AN2175" s="24"/>
      <c r="AO2175" s="24"/>
      <c r="AP2175" s="24"/>
      <c r="AQ2175" s="24"/>
      <c r="AR2175" s="24"/>
      <c r="AS2175" s="24"/>
      <c r="AT2175" s="24"/>
      <c r="AU2175" s="24"/>
    </row>
    <row r="2176" spans="27:47">
      <c r="AA2176" s="24"/>
      <c r="AB2176" s="24"/>
      <c r="AC2176" s="24"/>
      <c r="AD2176" s="24"/>
      <c r="AE2176" s="24"/>
      <c r="AF2176" s="27"/>
      <c r="AG2176" s="171"/>
      <c r="AN2176" s="24"/>
      <c r="AO2176" s="24"/>
      <c r="AP2176" s="24"/>
      <c r="AQ2176" s="24"/>
      <c r="AR2176" s="24"/>
      <c r="AS2176" s="24"/>
      <c r="AT2176" s="24"/>
      <c r="AU2176" s="24"/>
    </row>
    <row r="2177" spans="27:47">
      <c r="AA2177" s="24"/>
      <c r="AB2177" s="24"/>
      <c r="AC2177" s="24"/>
      <c r="AD2177" s="24"/>
      <c r="AE2177" s="24"/>
      <c r="AF2177" s="27"/>
      <c r="AG2177" s="171"/>
      <c r="AN2177" s="24"/>
      <c r="AO2177" s="24"/>
      <c r="AP2177" s="24"/>
      <c r="AQ2177" s="24"/>
      <c r="AR2177" s="24"/>
      <c r="AS2177" s="24"/>
      <c r="AT2177" s="24"/>
      <c r="AU2177" s="24"/>
    </row>
    <row r="2178" spans="27:47">
      <c r="AA2178" s="24"/>
      <c r="AB2178" s="24"/>
      <c r="AC2178" s="24"/>
      <c r="AD2178" s="24"/>
      <c r="AE2178" s="24"/>
      <c r="AF2178" s="27"/>
      <c r="AG2178" s="171"/>
      <c r="AN2178" s="24"/>
      <c r="AO2178" s="24"/>
      <c r="AP2178" s="24"/>
      <c r="AQ2178" s="24"/>
      <c r="AR2178" s="24"/>
      <c r="AS2178" s="24"/>
      <c r="AT2178" s="24"/>
      <c r="AU2178" s="24"/>
    </row>
    <row r="2179" spans="27:47">
      <c r="AA2179" s="24"/>
      <c r="AB2179" s="24"/>
      <c r="AC2179" s="24"/>
      <c r="AD2179" s="24"/>
      <c r="AE2179" s="24"/>
      <c r="AF2179" s="27"/>
      <c r="AG2179" s="171"/>
      <c r="AN2179" s="24"/>
      <c r="AO2179" s="24"/>
      <c r="AP2179" s="24"/>
      <c r="AQ2179" s="24"/>
      <c r="AR2179" s="24"/>
      <c r="AS2179" s="24"/>
      <c r="AT2179" s="24"/>
      <c r="AU2179" s="24"/>
    </row>
    <row r="2180" spans="27:47">
      <c r="AA2180" s="24"/>
      <c r="AB2180" s="24"/>
      <c r="AC2180" s="24"/>
      <c r="AD2180" s="24"/>
      <c r="AE2180" s="24"/>
      <c r="AF2180" s="27"/>
      <c r="AG2180" s="171"/>
      <c r="AN2180" s="24"/>
      <c r="AO2180" s="24"/>
      <c r="AP2180" s="24"/>
      <c r="AQ2180" s="24"/>
      <c r="AR2180" s="24"/>
      <c r="AS2180" s="24"/>
      <c r="AT2180" s="24"/>
      <c r="AU2180" s="24"/>
    </row>
    <row r="2181" spans="27:47">
      <c r="AA2181" s="24"/>
      <c r="AB2181" s="24"/>
      <c r="AC2181" s="24"/>
      <c r="AD2181" s="24"/>
      <c r="AE2181" s="24"/>
      <c r="AF2181" s="27"/>
      <c r="AG2181" s="171"/>
      <c r="AN2181" s="24"/>
      <c r="AO2181" s="24"/>
      <c r="AP2181" s="24"/>
      <c r="AQ2181" s="24"/>
      <c r="AR2181" s="24"/>
      <c r="AS2181" s="24"/>
      <c r="AT2181" s="24"/>
      <c r="AU2181" s="24"/>
    </row>
    <row r="2182" spans="27:47">
      <c r="AA2182" s="24"/>
      <c r="AB2182" s="24"/>
      <c r="AC2182" s="24"/>
      <c r="AD2182" s="24"/>
      <c r="AE2182" s="24"/>
      <c r="AF2182" s="27"/>
      <c r="AG2182" s="171"/>
      <c r="AN2182" s="24"/>
      <c r="AO2182" s="24"/>
      <c r="AP2182" s="24"/>
      <c r="AQ2182" s="24"/>
      <c r="AR2182" s="24"/>
      <c r="AS2182" s="24"/>
      <c r="AT2182" s="24"/>
      <c r="AU2182" s="24"/>
    </row>
    <row r="2183" spans="27:47">
      <c r="AA2183" s="24"/>
      <c r="AB2183" s="24"/>
      <c r="AC2183" s="24"/>
      <c r="AD2183" s="24"/>
      <c r="AE2183" s="24"/>
      <c r="AF2183" s="27"/>
      <c r="AG2183" s="171"/>
      <c r="AN2183" s="24"/>
      <c r="AO2183" s="24"/>
      <c r="AP2183" s="24"/>
      <c r="AQ2183" s="24"/>
      <c r="AR2183" s="24"/>
      <c r="AS2183" s="24"/>
      <c r="AT2183" s="24"/>
      <c r="AU2183" s="24"/>
    </row>
    <row r="2184" spans="27:47">
      <c r="AA2184" s="24"/>
      <c r="AB2184" s="24"/>
      <c r="AC2184" s="24"/>
      <c r="AD2184" s="24"/>
      <c r="AE2184" s="24"/>
      <c r="AF2184" s="27"/>
      <c r="AG2184" s="171"/>
      <c r="AN2184" s="24"/>
      <c r="AO2184" s="24"/>
      <c r="AP2184" s="24"/>
      <c r="AQ2184" s="24"/>
      <c r="AR2184" s="24"/>
      <c r="AS2184" s="24"/>
      <c r="AT2184" s="24"/>
      <c r="AU2184" s="24"/>
    </row>
    <row r="2185" spans="27:47">
      <c r="AA2185" s="24"/>
      <c r="AB2185" s="24"/>
      <c r="AC2185" s="24"/>
      <c r="AD2185" s="24"/>
      <c r="AE2185" s="24"/>
      <c r="AF2185" s="27"/>
      <c r="AG2185" s="171"/>
      <c r="AN2185" s="24"/>
      <c r="AO2185" s="24"/>
      <c r="AP2185" s="24"/>
      <c r="AQ2185" s="24"/>
      <c r="AR2185" s="24"/>
      <c r="AS2185" s="24"/>
      <c r="AT2185" s="24"/>
      <c r="AU2185" s="24"/>
    </row>
    <row r="2186" spans="27:47">
      <c r="AA2186" s="24"/>
      <c r="AB2186" s="24"/>
      <c r="AC2186" s="24"/>
      <c r="AD2186" s="24"/>
      <c r="AE2186" s="24"/>
      <c r="AF2186" s="27"/>
      <c r="AG2186" s="171"/>
      <c r="AN2186" s="24"/>
      <c r="AO2186" s="24"/>
      <c r="AP2186" s="24"/>
      <c r="AQ2186" s="24"/>
      <c r="AR2186" s="24"/>
      <c r="AS2186" s="24"/>
      <c r="AT2186" s="24"/>
      <c r="AU2186" s="24"/>
    </row>
    <row r="2187" spans="27:47">
      <c r="AA2187" s="24"/>
      <c r="AB2187" s="24"/>
      <c r="AC2187" s="24"/>
      <c r="AD2187" s="24"/>
      <c r="AE2187" s="24"/>
      <c r="AF2187" s="27"/>
      <c r="AG2187" s="171"/>
      <c r="AN2187" s="24"/>
      <c r="AO2187" s="24"/>
      <c r="AP2187" s="24"/>
      <c r="AQ2187" s="24"/>
      <c r="AR2187" s="24"/>
      <c r="AS2187" s="24"/>
      <c r="AT2187" s="24"/>
      <c r="AU2187" s="24"/>
    </row>
    <row r="2188" spans="27:47">
      <c r="AA2188" s="24"/>
      <c r="AB2188" s="24"/>
      <c r="AC2188" s="24"/>
      <c r="AD2188" s="24"/>
      <c r="AE2188" s="24"/>
      <c r="AF2188" s="27"/>
      <c r="AG2188" s="171"/>
      <c r="AN2188" s="24"/>
      <c r="AO2188" s="24"/>
      <c r="AP2188" s="24"/>
      <c r="AQ2188" s="24"/>
      <c r="AR2188" s="24"/>
      <c r="AS2188" s="24"/>
      <c r="AT2188" s="24"/>
      <c r="AU2188" s="24"/>
    </row>
    <row r="2189" spans="27:47">
      <c r="AA2189" s="24"/>
      <c r="AB2189" s="24"/>
      <c r="AC2189" s="24"/>
      <c r="AD2189" s="24"/>
      <c r="AE2189" s="24"/>
      <c r="AF2189" s="27"/>
      <c r="AG2189" s="171"/>
      <c r="AN2189" s="24"/>
      <c r="AO2189" s="24"/>
      <c r="AP2189" s="24"/>
      <c r="AQ2189" s="24"/>
      <c r="AR2189" s="24"/>
      <c r="AS2189" s="24"/>
      <c r="AT2189" s="24"/>
      <c r="AU2189" s="24"/>
    </row>
    <row r="2190" spans="27:47">
      <c r="AA2190" s="24"/>
      <c r="AB2190" s="24"/>
      <c r="AC2190" s="24"/>
      <c r="AD2190" s="24"/>
      <c r="AE2190" s="24"/>
      <c r="AF2190" s="27"/>
      <c r="AG2190" s="171"/>
      <c r="AN2190" s="24"/>
      <c r="AO2190" s="24"/>
      <c r="AP2190" s="24"/>
      <c r="AQ2190" s="24"/>
      <c r="AR2190" s="24"/>
      <c r="AS2190" s="24"/>
      <c r="AT2190" s="24"/>
      <c r="AU2190" s="24"/>
    </row>
    <row r="2191" spans="27:47">
      <c r="AA2191" s="24"/>
      <c r="AB2191" s="24"/>
      <c r="AC2191" s="24"/>
      <c r="AD2191" s="24"/>
      <c r="AE2191" s="24"/>
      <c r="AF2191" s="27"/>
      <c r="AG2191" s="171"/>
      <c r="AN2191" s="24"/>
      <c r="AO2191" s="24"/>
      <c r="AP2191" s="24"/>
      <c r="AQ2191" s="24"/>
      <c r="AR2191" s="24"/>
      <c r="AS2191" s="24"/>
      <c r="AT2191" s="24"/>
      <c r="AU2191" s="24"/>
    </row>
    <row r="2192" spans="27:47">
      <c r="AA2192" s="24"/>
      <c r="AB2192" s="24"/>
      <c r="AC2192" s="24"/>
      <c r="AD2192" s="24"/>
      <c r="AE2192" s="24"/>
      <c r="AF2192" s="27"/>
      <c r="AG2192" s="171"/>
      <c r="AN2192" s="24"/>
      <c r="AO2192" s="24"/>
      <c r="AP2192" s="24"/>
      <c r="AQ2192" s="24"/>
      <c r="AR2192" s="24"/>
      <c r="AS2192" s="24"/>
      <c r="AT2192" s="24"/>
      <c r="AU2192" s="24"/>
    </row>
    <row r="2193" spans="27:47">
      <c r="AA2193" s="24"/>
      <c r="AB2193" s="24"/>
      <c r="AC2193" s="24"/>
      <c r="AD2193" s="24"/>
      <c r="AE2193" s="24"/>
      <c r="AF2193" s="27"/>
      <c r="AG2193" s="171"/>
      <c r="AN2193" s="24"/>
      <c r="AO2193" s="24"/>
      <c r="AP2193" s="24"/>
      <c r="AQ2193" s="24"/>
      <c r="AR2193" s="24"/>
      <c r="AS2193" s="24"/>
      <c r="AT2193" s="24"/>
      <c r="AU2193" s="24"/>
    </row>
    <row r="2194" spans="27:47">
      <c r="AA2194" s="24"/>
      <c r="AB2194" s="24"/>
      <c r="AC2194" s="24"/>
      <c r="AD2194" s="24"/>
      <c r="AE2194" s="24"/>
      <c r="AF2194" s="27"/>
      <c r="AG2194" s="171"/>
      <c r="AN2194" s="24"/>
      <c r="AO2194" s="24"/>
      <c r="AP2194" s="24"/>
      <c r="AQ2194" s="24"/>
      <c r="AR2194" s="24"/>
      <c r="AS2194" s="24"/>
      <c r="AT2194" s="24"/>
      <c r="AU2194" s="24"/>
    </row>
    <row r="2195" spans="27:47">
      <c r="AA2195" s="24"/>
      <c r="AB2195" s="24"/>
      <c r="AC2195" s="24"/>
      <c r="AD2195" s="24"/>
      <c r="AE2195" s="24"/>
      <c r="AF2195" s="27"/>
      <c r="AG2195" s="171"/>
      <c r="AN2195" s="24"/>
      <c r="AO2195" s="24"/>
      <c r="AP2195" s="24"/>
      <c r="AQ2195" s="24"/>
      <c r="AR2195" s="24"/>
      <c r="AS2195" s="24"/>
      <c r="AT2195" s="24"/>
      <c r="AU2195" s="24"/>
    </row>
    <row r="2196" spans="27:47">
      <c r="AA2196" s="24"/>
      <c r="AB2196" s="24"/>
      <c r="AC2196" s="24"/>
      <c r="AD2196" s="24"/>
      <c r="AE2196" s="24"/>
      <c r="AF2196" s="27"/>
      <c r="AG2196" s="171"/>
      <c r="AN2196" s="24"/>
      <c r="AO2196" s="24"/>
      <c r="AP2196" s="24"/>
      <c r="AQ2196" s="24"/>
      <c r="AR2196" s="24"/>
      <c r="AS2196" s="24"/>
      <c r="AT2196" s="24"/>
      <c r="AU2196" s="24"/>
    </row>
    <row r="2197" spans="27:47">
      <c r="AA2197" s="24"/>
      <c r="AB2197" s="24"/>
      <c r="AC2197" s="24"/>
      <c r="AD2197" s="24"/>
      <c r="AE2197" s="24"/>
      <c r="AF2197" s="27"/>
      <c r="AG2197" s="171"/>
      <c r="AN2197" s="24"/>
      <c r="AO2197" s="24"/>
      <c r="AP2197" s="24"/>
      <c r="AQ2197" s="24"/>
      <c r="AR2197" s="24"/>
      <c r="AS2197" s="24"/>
      <c r="AT2197" s="24"/>
      <c r="AU2197" s="24"/>
    </row>
    <row r="2198" spans="27:47">
      <c r="AA2198" s="24"/>
      <c r="AB2198" s="24"/>
      <c r="AC2198" s="24"/>
      <c r="AD2198" s="24"/>
      <c r="AE2198" s="24"/>
      <c r="AF2198" s="27"/>
      <c r="AG2198" s="171"/>
      <c r="AN2198" s="24"/>
      <c r="AO2198" s="24"/>
      <c r="AP2198" s="24"/>
      <c r="AQ2198" s="24"/>
      <c r="AR2198" s="24"/>
      <c r="AS2198" s="24"/>
      <c r="AT2198" s="24"/>
      <c r="AU2198" s="24"/>
    </row>
    <row r="2199" spans="27:47">
      <c r="AA2199" s="24"/>
      <c r="AB2199" s="24"/>
      <c r="AC2199" s="24"/>
      <c r="AD2199" s="24"/>
      <c r="AE2199" s="24"/>
      <c r="AF2199" s="27"/>
      <c r="AG2199" s="171"/>
      <c r="AN2199" s="24"/>
      <c r="AO2199" s="24"/>
      <c r="AP2199" s="24"/>
      <c r="AQ2199" s="24"/>
      <c r="AR2199" s="24"/>
      <c r="AS2199" s="24"/>
      <c r="AT2199" s="24"/>
      <c r="AU2199" s="24"/>
    </row>
    <row r="2200" spans="27:47">
      <c r="AA2200" s="24"/>
      <c r="AB2200" s="24"/>
      <c r="AC2200" s="24"/>
      <c r="AD2200" s="24"/>
      <c r="AE2200" s="24"/>
      <c r="AF2200" s="27"/>
      <c r="AG2200" s="171"/>
      <c r="AN2200" s="24"/>
      <c r="AO2200" s="24"/>
      <c r="AP2200" s="24"/>
      <c r="AQ2200" s="24"/>
      <c r="AR2200" s="24"/>
      <c r="AS2200" s="24"/>
      <c r="AT2200" s="24"/>
      <c r="AU2200" s="24"/>
    </row>
    <row r="2201" spans="27:47">
      <c r="AA2201" s="24"/>
      <c r="AB2201" s="24"/>
      <c r="AC2201" s="24"/>
      <c r="AD2201" s="24"/>
      <c r="AE2201" s="24"/>
      <c r="AF2201" s="27"/>
      <c r="AG2201" s="171"/>
      <c r="AN2201" s="24"/>
      <c r="AO2201" s="24"/>
      <c r="AP2201" s="24"/>
      <c r="AQ2201" s="24"/>
      <c r="AR2201" s="24"/>
      <c r="AS2201" s="24"/>
      <c r="AT2201" s="24"/>
      <c r="AU2201" s="24"/>
    </row>
    <row r="2202" spans="27:47">
      <c r="AA2202" s="24"/>
      <c r="AB2202" s="24"/>
      <c r="AC2202" s="24"/>
      <c r="AD2202" s="24"/>
      <c r="AE2202" s="24"/>
      <c r="AF2202" s="27"/>
      <c r="AG2202" s="171"/>
      <c r="AN2202" s="24"/>
      <c r="AO2202" s="24"/>
      <c r="AP2202" s="24"/>
      <c r="AQ2202" s="24"/>
      <c r="AR2202" s="24"/>
      <c r="AS2202" s="24"/>
      <c r="AT2202" s="24"/>
      <c r="AU2202" s="24"/>
    </row>
    <row r="2203" spans="27:47">
      <c r="AA2203" s="24"/>
      <c r="AB2203" s="24"/>
      <c r="AC2203" s="24"/>
      <c r="AD2203" s="24"/>
      <c r="AE2203" s="24"/>
      <c r="AF2203" s="27"/>
      <c r="AG2203" s="171"/>
      <c r="AN2203" s="24"/>
      <c r="AO2203" s="24"/>
      <c r="AP2203" s="24"/>
      <c r="AQ2203" s="24"/>
      <c r="AR2203" s="24"/>
      <c r="AS2203" s="24"/>
      <c r="AT2203" s="24"/>
      <c r="AU2203" s="24"/>
    </row>
    <row r="2204" spans="27:47">
      <c r="AA2204" s="24"/>
      <c r="AB2204" s="24"/>
      <c r="AC2204" s="24"/>
      <c r="AD2204" s="24"/>
      <c r="AE2204" s="24"/>
      <c r="AF2204" s="27"/>
      <c r="AG2204" s="171"/>
      <c r="AN2204" s="24"/>
      <c r="AO2204" s="24"/>
      <c r="AP2204" s="24"/>
      <c r="AQ2204" s="24"/>
      <c r="AR2204" s="24"/>
      <c r="AS2204" s="24"/>
      <c r="AT2204" s="24"/>
      <c r="AU2204" s="24"/>
    </row>
    <row r="2205" spans="27:47">
      <c r="AA2205" s="24"/>
      <c r="AB2205" s="24"/>
      <c r="AC2205" s="24"/>
      <c r="AD2205" s="24"/>
      <c r="AE2205" s="24"/>
      <c r="AF2205" s="27"/>
      <c r="AG2205" s="171"/>
      <c r="AN2205" s="24"/>
      <c r="AO2205" s="24"/>
      <c r="AP2205" s="24"/>
      <c r="AQ2205" s="24"/>
      <c r="AR2205" s="24"/>
      <c r="AS2205" s="24"/>
      <c r="AT2205" s="24"/>
      <c r="AU2205" s="24"/>
    </row>
    <row r="2206" spans="27:47">
      <c r="AA2206" s="24"/>
      <c r="AB2206" s="24"/>
      <c r="AC2206" s="24"/>
      <c r="AD2206" s="24"/>
      <c r="AE2206" s="24"/>
      <c r="AF2206" s="27"/>
      <c r="AG2206" s="171"/>
      <c r="AN2206" s="24"/>
      <c r="AO2206" s="24"/>
      <c r="AP2206" s="24"/>
      <c r="AQ2206" s="24"/>
      <c r="AR2206" s="24"/>
      <c r="AS2206" s="24"/>
      <c r="AT2206" s="24"/>
      <c r="AU2206" s="24"/>
    </row>
    <row r="2207" spans="27:47">
      <c r="AA2207" s="24"/>
      <c r="AB2207" s="24"/>
      <c r="AC2207" s="24"/>
      <c r="AD2207" s="24"/>
      <c r="AE2207" s="24"/>
      <c r="AF2207" s="27"/>
      <c r="AG2207" s="171"/>
      <c r="AN2207" s="24"/>
      <c r="AO2207" s="24"/>
      <c r="AP2207" s="24"/>
      <c r="AQ2207" s="24"/>
      <c r="AR2207" s="24"/>
      <c r="AS2207" s="24"/>
      <c r="AT2207" s="24"/>
      <c r="AU2207" s="24"/>
    </row>
    <row r="2208" spans="27:47">
      <c r="AA2208" s="24"/>
      <c r="AB2208" s="24"/>
      <c r="AC2208" s="24"/>
      <c r="AD2208" s="24"/>
      <c r="AE2208" s="24"/>
      <c r="AF2208" s="27"/>
      <c r="AG2208" s="171"/>
      <c r="AN2208" s="24"/>
      <c r="AO2208" s="24"/>
      <c r="AP2208" s="24"/>
      <c r="AQ2208" s="24"/>
      <c r="AR2208" s="24"/>
      <c r="AS2208" s="24"/>
      <c r="AT2208" s="24"/>
      <c r="AU2208" s="24"/>
    </row>
    <row r="2209" spans="27:47">
      <c r="AA2209" s="24"/>
      <c r="AB2209" s="24"/>
      <c r="AC2209" s="24"/>
      <c r="AD2209" s="24"/>
      <c r="AE2209" s="24"/>
      <c r="AF2209" s="27"/>
      <c r="AG2209" s="171"/>
      <c r="AN2209" s="24"/>
      <c r="AO2209" s="24"/>
      <c r="AP2209" s="24"/>
      <c r="AQ2209" s="24"/>
      <c r="AR2209" s="24"/>
      <c r="AS2209" s="24"/>
      <c r="AT2209" s="24"/>
      <c r="AU2209" s="24"/>
    </row>
    <row r="2210" spans="27:47">
      <c r="AA2210" s="24"/>
      <c r="AB2210" s="24"/>
      <c r="AC2210" s="24"/>
      <c r="AD2210" s="24"/>
      <c r="AE2210" s="24"/>
      <c r="AF2210" s="27"/>
      <c r="AG2210" s="171"/>
      <c r="AN2210" s="24"/>
      <c r="AO2210" s="24"/>
      <c r="AP2210" s="24"/>
      <c r="AQ2210" s="24"/>
      <c r="AR2210" s="24"/>
      <c r="AS2210" s="24"/>
      <c r="AT2210" s="24"/>
      <c r="AU2210" s="24"/>
    </row>
    <row r="2211" spans="27:47">
      <c r="AA2211" s="24"/>
      <c r="AB2211" s="24"/>
      <c r="AC2211" s="24"/>
      <c r="AD2211" s="24"/>
      <c r="AE2211" s="24"/>
      <c r="AF2211" s="27"/>
      <c r="AG2211" s="171"/>
      <c r="AN2211" s="24"/>
      <c r="AO2211" s="24"/>
      <c r="AP2211" s="24"/>
      <c r="AQ2211" s="24"/>
      <c r="AR2211" s="24"/>
      <c r="AS2211" s="24"/>
      <c r="AT2211" s="24"/>
      <c r="AU2211" s="24"/>
    </row>
    <row r="2212" spans="27:47">
      <c r="AA2212" s="24"/>
      <c r="AB2212" s="24"/>
      <c r="AC2212" s="24"/>
      <c r="AD2212" s="24"/>
      <c r="AE2212" s="24"/>
      <c r="AF2212" s="27"/>
      <c r="AG2212" s="171"/>
      <c r="AN2212" s="24"/>
      <c r="AO2212" s="24"/>
      <c r="AP2212" s="24"/>
      <c r="AQ2212" s="24"/>
      <c r="AR2212" s="24"/>
      <c r="AS2212" s="24"/>
      <c r="AT2212" s="24"/>
      <c r="AU2212" s="24"/>
    </row>
    <row r="2213" spans="27:47">
      <c r="AA2213" s="24"/>
      <c r="AB2213" s="24"/>
      <c r="AC2213" s="24"/>
      <c r="AD2213" s="24"/>
      <c r="AE2213" s="24"/>
      <c r="AF2213" s="27"/>
      <c r="AG2213" s="171"/>
      <c r="AN2213" s="24"/>
      <c r="AO2213" s="24"/>
      <c r="AP2213" s="24"/>
      <c r="AQ2213" s="24"/>
      <c r="AR2213" s="24"/>
      <c r="AS2213" s="24"/>
      <c r="AT2213" s="24"/>
      <c r="AU2213" s="24"/>
    </row>
    <row r="2214" spans="27:47">
      <c r="AA2214" s="24"/>
      <c r="AB2214" s="24"/>
      <c r="AC2214" s="24"/>
      <c r="AD2214" s="24"/>
      <c r="AE2214" s="24"/>
      <c r="AF2214" s="27"/>
      <c r="AG2214" s="171"/>
      <c r="AN2214" s="24"/>
      <c r="AO2214" s="24"/>
      <c r="AP2214" s="24"/>
      <c r="AQ2214" s="24"/>
      <c r="AR2214" s="24"/>
      <c r="AS2214" s="24"/>
      <c r="AT2214" s="24"/>
      <c r="AU2214" s="24"/>
    </row>
    <row r="2215" spans="27:47">
      <c r="AA2215" s="24"/>
      <c r="AB2215" s="24"/>
      <c r="AC2215" s="24"/>
      <c r="AD2215" s="24"/>
      <c r="AE2215" s="24"/>
      <c r="AF2215" s="27"/>
      <c r="AG2215" s="171"/>
      <c r="AN2215" s="24"/>
      <c r="AO2215" s="24"/>
      <c r="AP2215" s="24"/>
      <c r="AQ2215" s="24"/>
      <c r="AR2215" s="24"/>
      <c r="AS2215" s="24"/>
      <c r="AT2215" s="24"/>
      <c r="AU2215" s="24"/>
    </row>
    <row r="2216" spans="27:47">
      <c r="AA2216" s="24"/>
      <c r="AB2216" s="24"/>
      <c r="AC2216" s="24"/>
      <c r="AD2216" s="24"/>
      <c r="AE2216" s="24"/>
      <c r="AF2216" s="27"/>
      <c r="AG2216" s="171"/>
      <c r="AN2216" s="24"/>
      <c r="AO2216" s="24"/>
      <c r="AP2216" s="24"/>
      <c r="AQ2216" s="24"/>
      <c r="AR2216" s="24"/>
      <c r="AS2216" s="24"/>
      <c r="AT2216" s="24"/>
      <c r="AU2216" s="24"/>
    </row>
    <row r="2217" spans="27:47">
      <c r="AA2217" s="24"/>
      <c r="AB2217" s="24"/>
      <c r="AC2217" s="24"/>
      <c r="AD2217" s="24"/>
      <c r="AE2217" s="24"/>
      <c r="AF2217" s="27"/>
      <c r="AG2217" s="171"/>
      <c r="AN2217" s="24"/>
      <c r="AO2217" s="24"/>
      <c r="AP2217" s="24"/>
      <c r="AQ2217" s="24"/>
      <c r="AR2217" s="24"/>
      <c r="AS2217" s="24"/>
      <c r="AT2217" s="24"/>
      <c r="AU2217" s="24"/>
    </row>
    <row r="2218" spans="27:47">
      <c r="AA2218" s="24"/>
      <c r="AB2218" s="24"/>
      <c r="AC2218" s="24"/>
      <c r="AD2218" s="24"/>
      <c r="AE2218" s="24"/>
      <c r="AF2218" s="27"/>
      <c r="AG2218" s="171"/>
      <c r="AN2218" s="24"/>
      <c r="AO2218" s="24"/>
      <c r="AP2218" s="24"/>
      <c r="AQ2218" s="24"/>
      <c r="AR2218" s="24"/>
      <c r="AS2218" s="24"/>
      <c r="AT2218" s="24"/>
      <c r="AU2218" s="24"/>
    </row>
    <row r="2219" spans="27:47">
      <c r="AA2219" s="24"/>
      <c r="AB2219" s="24"/>
      <c r="AC2219" s="24"/>
      <c r="AD2219" s="24"/>
      <c r="AE2219" s="24"/>
      <c r="AF2219" s="27"/>
      <c r="AG2219" s="171"/>
      <c r="AN2219" s="24"/>
      <c r="AO2219" s="24"/>
      <c r="AP2219" s="24"/>
      <c r="AQ2219" s="24"/>
      <c r="AR2219" s="24"/>
      <c r="AS2219" s="24"/>
      <c r="AT2219" s="24"/>
      <c r="AU2219" s="24"/>
    </row>
    <row r="2220" spans="27:47">
      <c r="AA2220" s="24"/>
      <c r="AB2220" s="24"/>
      <c r="AC2220" s="24"/>
      <c r="AD2220" s="24"/>
      <c r="AE2220" s="24"/>
      <c r="AF2220" s="27"/>
      <c r="AG2220" s="171"/>
      <c r="AN2220" s="24"/>
      <c r="AO2220" s="24"/>
      <c r="AP2220" s="24"/>
      <c r="AQ2220" s="24"/>
      <c r="AR2220" s="24"/>
      <c r="AS2220" s="24"/>
      <c r="AT2220" s="24"/>
      <c r="AU2220" s="24"/>
    </row>
    <row r="2221" spans="27:47">
      <c r="AA2221" s="24"/>
      <c r="AB2221" s="24"/>
      <c r="AC2221" s="24"/>
      <c r="AD2221" s="24"/>
      <c r="AE2221" s="24"/>
      <c r="AF2221" s="27"/>
      <c r="AG2221" s="171"/>
      <c r="AN2221" s="24"/>
      <c r="AO2221" s="24"/>
      <c r="AP2221" s="24"/>
      <c r="AQ2221" s="24"/>
      <c r="AR2221" s="24"/>
      <c r="AS2221" s="24"/>
      <c r="AT2221" s="24"/>
      <c r="AU2221" s="24"/>
    </row>
    <row r="2222" spans="27:47">
      <c r="AA2222" s="24"/>
      <c r="AB2222" s="24"/>
      <c r="AC2222" s="24"/>
      <c r="AD2222" s="24"/>
      <c r="AE2222" s="24"/>
      <c r="AF2222" s="27"/>
      <c r="AG2222" s="171"/>
      <c r="AN2222" s="24"/>
      <c r="AO2222" s="24"/>
      <c r="AP2222" s="24"/>
      <c r="AQ2222" s="24"/>
      <c r="AR2222" s="24"/>
      <c r="AS2222" s="24"/>
      <c r="AT2222" s="24"/>
      <c r="AU2222" s="24"/>
    </row>
    <row r="2223" spans="27:47">
      <c r="AA2223" s="24"/>
      <c r="AB2223" s="24"/>
      <c r="AC2223" s="24"/>
      <c r="AD2223" s="24"/>
      <c r="AE2223" s="24"/>
      <c r="AF2223" s="27"/>
      <c r="AG2223" s="171"/>
      <c r="AN2223" s="24"/>
      <c r="AO2223" s="24"/>
      <c r="AP2223" s="24"/>
      <c r="AQ2223" s="24"/>
      <c r="AR2223" s="24"/>
      <c r="AS2223" s="24"/>
      <c r="AT2223" s="24"/>
      <c r="AU2223" s="24"/>
    </row>
    <row r="2224" spans="27:47">
      <c r="AA2224" s="24"/>
      <c r="AB2224" s="24"/>
      <c r="AC2224" s="24"/>
      <c r="AD2224" s="24"/>
      <c r="AE2224" s="24"/>
      <c r="AF2224" s="27"/>
      <c r="AG2224" s="171"/>
      <c r="AN2224" s="24"/>
      <c r="AO2224" s="24"/>
      <c r="AP2224" s="24"/>
      <c r="AQ2224" s="24"/>
      <c r="AR2224" s="24"/>
      <c r="AS2224" s="24"/>
      <c r="AT2224" s="24"/>
      <c r="AU2224" s="24"/>
    </row>
    <row r="2225" spans="27:47">
      <c r="AA2225" s="24"/>
      <c r="AB2225" s="24"/>
      <c r="AC2225" s="24"/>
      <c r="AD2225" s="24"/>
      <c r="AE2225" s="24"/>
      <c r="AF2225" s="27"/>
      <c r="AG2225" s="171"/>
      <c r="AN2225" s="24"/>
      <c r="AO2225" s="24"/>
      <c r="AP2225" s="24"/>
      <c r="AQ2225" s="24"/>
      <c r="AR2225" s="24"/>
      <c r="AS2225" s="24"/>
      <c r="AT2225" s="24"/>
      <c r="AU2225" s="24"/>
    </row>
    <row r="2226" spans="27:47">
      <c r="AA2226" s="24"/>
      <c r="AB2226" s="24"/>
      <c r="AC2226" s="24"/>
      <c r="AD2226" s="24"/>
      <c r="AE2226" s="24"/>
      <c r="AF2226" s="27"/>
      <c r="AG2226" s="171"/>
      <c r="AN2226" s="24"/>
      <c r="AO2226" s="24"/>
      <c r="AP2226" s="24"/>
      <c r="AQ2226" s="24"/>
      <c r="AR2226" s="24"/>
      <c r="AS2226" s="24"/>
      <c r="AT2226" s="24"/>
      <c r="AU2226" s="24"/>
    </row>
    <row r="2227" spans="27:47">
      <c r="AA2227" s="24"/>
      <c r="AB2227" s="24"/>
      <c r="AC2227" s="24"/>
      <c r="AD2227" s="24"/>
      <c r="AE2227" s="24"/>
      <c r="AF2227" s="27"/>
      <c r="AG2227" s="171"/>
      <c r="AN2227" s="24"/>
      <c r="AO2227" s="24"/>
      <c r="AP2227" s="24"/>
      <c r="AQ2227" s="24"/>
      <c r="AR2227" s="24"/>
      <c r="AS2227" s="24"/>
      <c r="AT2227" s="24"/>
      <c r="AU2227" s="24"/>
    </row>
    <row r="2228" spans="27:47">
      <c r="AA2228" s="24"/>
      <c r="AB2228" s="24"/>
      <c r="AC2228" s="24"/>
      <c r="AD2228" s="24"/>
      <c r="AE2228" s="24"/>
      <c r="AF2228" s="27"/>
      <c r="AG2228" s="171"/>
      <c r="AN2228" s="24"/>
      <c r="AO2228" s="24"/>
      <c r="AP2228" s="24"/>
      <c r="AQ2228" s="24"/>
      <c r="AR2228" s="24"/>
      <c r="AS2228" s="24"/>
      <c r="AT2228" s="24"/>
      <c r="AU2228" s="24"/>
    </row>
    <row r="2229" spans="27:47">
      <c r="AA2229" s="24"/>
      <c r="AB2229" s="24"/>
      <c r="AC2229" s="24"/>
      <c r="AD2229" s="24"/>
      <c r="AE2229" s="24"/>
      <c r="AF2229" s="27"/>
      <c r="AG2229" s="171"/>
      <c r="AN2229" s="24"/>
      <c r="AO2229" s="24"/>
      <c r="AP2229" s="24"/>
      <c r="AQ2229" s="24"/>
      <c r="AR2229" s="24"/>
      <c r="AS2229" s="24"/>
      <c r="AT2229" s="24"/>
      <c r="AU2229" s="24"/>
    </row>
    <row r="2230" spans="27:47">
      <c r="AA2230" s="24"/>
      <c r="AB2230" s="24"/>
      <c r="AC2230" s="24"/>
      <c r="AD2230" s="24"/>
      <c r="AE2230" s="24"/>
      <c r="AF2230" s="27"/>
      <c r="AG2230" s="171"/>
      <c r="AN2230" s="24"/>
      <c r="AO2230" s="24"/>
      <c r="AP2230" s="24"/>
      <c r="AQ2230" s="24"/>
      <c r="AR2230" s="24"/>
      <c r="AS2230" s="24"/>
      <c r="AT2230" s="24"/>
      <c r="AU2230" s="24"/>
    </row>
    <row r="2231" spans="27:47">
      <c r="AA2231" s="24"/>
      <c r="AB2231" s="24"/>
      <c r="AC2231" s="24"/>
      <c r="AD2231" s="24"/>
      <c r="AE2231" s="24"/>
      <c r="AF2231" s="27"/>
      <c r="AG2231" s="171"/>
      <c r="AN2231" s="24"/>
      <c r="AO2231" s="24"/>
      <c r="AP2231" s="24"/>
      <c r="AQ2231" s="24"/>
      <c r="AR2231" s="24"/>
      <c r="AS2231" s="24"/>
      <c r="AT2231" s="24"/>
      <c r="AU2231" s="24"/>
    </row>
    <row r="2232" spans="27:47">
      <c r="AA2232" s="24"/>
      <c r="AB2232" s="24"/>
      <c r="AC2232" s="24"/>
      <c r="AD2232" s="24"/>
      <c r="AE2232" s="24"/>
      <c r="AF2232" s="27"/>
      <c r="AG2232" s="171"/>
      <c r="AN2232" s="24"/>
      <c r="AO2232" s="24"/>
      <c r="AP2232" s="24"/>
      <c r="AQ2232" s="24"/>
      <c r="AR2232" s="24"/>
      <c r="AS2232" s="24"/>
      <c r="AT2232" s="24"/>
      <c r="AU2232" s="24"/>
    </row>
    <row r="2233" spans="27:47">
      <c r="AA2233" s="24"/>
      <c r="AB2233" s="24"/>
      <c r="AC2233" s="24"/>
      <c r="AD2233" s="24"/>
      <c r="AE2233" s="24"/>
      <c r="AF2233" s="27"/>
      <c r="AG2233" s="171"/>
      <c r="AN2233" s="24"/>
      <c r="AO2233" s="24"/>
      <c r="AP2233" s="24"/>
      <c r="AQ2233" s="24"/>
      <c r="AR2233" s="24"/>
      <c r="AS2233" s="24"/>
      <c r="AT2233" s="24"/>
      <c r="AU2233" s="24"/>
    </row>
    <row r="2234" spans="27:47">
      <c r="AA2234" s="24"/>
      <c r="AB2234" s="24"/>
      <c r="AC2234" s="24"/>
      <c r="AD2234" s="24"/>
      <c r="AE2234" s="24"/>
      <c r="AF2234" s="27"/>
      <c r="AG2234" s="171"/>
      <c r="AN2234" s="24"/>
      <c r="AO2234" s="24"/>
      <c r="AP2234" s="24"/>
      <c r="AQ2234" s="24"/>
      <c r="AR2234" s="24"/>
      <c r="AS2234" s="24"/>
      <c r="AT2234" s="24"/>
      <c r="AU2234" s="24"/>
    </row>
    <row r="2235" spans="27:47">
      <c r="AA2235" s="24"/>
      <c r="AB2235" s="24"/>
      <c r="AC2235" s="24"/>
      <c r="AD2235" s="24"/>
      <c r="AE2235" s="24"/>
      <c r="AF2235" s="27"/>
      <c r="AG2235" s="171"/>
      <c r="AN2235" s="24"/>
      <c r="AO2235" s="24"/>
      <c r="AP2235" s="24"/>
      <c r="AQ2235" s="24"/>
      <c r="AR2235" s="24"/>
      <c r="AS2235" s="24"/>
      <c r="AT2235" s="24"/>
      <c r="AU2235" s="24"/>
    </row>
    <row r="2236" spans="27:47">
      <c r="AA2236" s="24"/>
      <c r="AB2236" s="24"/>
      <c r="AC2236" s="24"/>
      <c r="AD2236" s="24"/>
      <c r="AE2236" s="24"/>
      <c r="AF2236" s="27"/>
      <c r="AG2236" s="171"/>
      <c r="AN2236" s="24"/>
      <c r="AO2236" s="24"/>
      <c r="AP2236" s="24"/>
      <c r="AQ2236" s="24"/>
      <c r="AR2236" s="24"/>
      <c r="AS2236" s="24"/>
      <c r="AT2236" s="24"/>
      <c r="AU2236" s="24"/>
    </row>
    <row r="2237" spans="27:47">
      <c r="AA2237" s="24"/>
      <c r="AB2237" s="24"/>
      <c r="AC2237" s="24"/>
      <c r="AD2237" s="24"/>
      <c r="AE2237" s="24"/>
      <c r="AF2237" s="27"/>
      <c r="AG2237" s="171"/>
      <c r="AN2237" s="24"/>
      <c r="AO2237" s="24"/>
      <c r="AP2237" s="24"/>
      <c r="AQ2237" s="24"/>
      <c r="AR2237" s="24"/>
      <c r="AS2237" s="24"/>
      <c r="AT2237" s="24"/>
      <c r="AU2237" s="24"/>
    </row>
    <row r="2238" spans="27:47">
      <c r="AA2238" s="24"/>
      <c r="AB2238" s="24"/>
      <c r="AC2238" s="24"/>
      <c r="AD2238" s="24"/>
      <c r="AE2238" s="24"/>
      <c r="AF2238" s="27"/>
      <c r="AG2238" s="171"/>
      <c r="AN2238" s="24"/>
      <c r="AO2238" s="24"/>
      <c r="AP2238" s="24"/>
      <c r="AQ2238" s="24"/>
      <c r="AR2238" s="24"/>
      <c r="AS2238" s="24"/>
      <c r="AT2238" s="24"/>
      <c r="AU2238" s="24"/>
    </row>
    <row r="2239" spans="27:47">
      <c r="AA2239" s="24"/>
      <c r="AB2239" s="24"/>
      <c r="AC2239" s="24"/>
      <c r="AD2239" s="24"/>
      <c r="AE2239" s="24"/>
      <c r="AF2239" s="27"/>
      <c r="AG2239" s="171"/>
      <c r="AN2239" s="24"/>
      <c r="AO2239" s="24"/>
      <c r="AP2239" s="24"/>
      <c r="AQ2239" s="24"/>
      <c r="AR2239" s="24"/>
      <c r="AS2239" s="24"/>
      <c r="AT2239" s="24"/>
      <c r="AU2239" s="24"/>
    </row>
    <row r="2240" spans="27:47">
      <c r="AA2240" s="24"/>
      <c r="AB2240" s="24"/>
      <c r="AC2240" s="24"/>
      <c r="AD2240" s="24"/>
      <c r="AE2240" s="24"/>
      <c r="AF2240" s="27"/>
      <c r="AG2240" s="171"/>
      <c r="AN2240" s="24"/>
      <c r="AO2240" s="24"/>
      <c r="AP2240" s="24"/>
      <c r="AQ2240" s="24"/>
      <c r="AR2240" s="24"/>
      <c r="AS2240" s="24"/>
      <c r="AT2240" s="24"/>
      <c r="AU2240" s="24"/>
    </row>
    <row r="2241" spans="27:47">
      <c r="AA2241" s="24"/>
      <c r="AB2241" s="24"/>
      <c r="AC2241" s="24"/>
      <c r="AD2241" s="24"/>
      <c r="AE2241" s="24"/>
      <c r="AF2241" s="27"/>
      <c r="AG2241" s="171"/>
      <c r="AN2241" s="24"/>
      <c r="AO2241" s="24"/>
      <c r="AP2241" s="24"/>
      <c r="AQ2241" s="24"/>
      <c r="AR2241" s="24"/>
      <c r="AS2241" s="24"/>
      <c r="AT2241" s="24"/>
      <c r="AU2241" s="24"/>
    </row>
    <row r="2242" spans="27:47">
      <c r="AA2242" s="24"/>
      <c r="AB2242" s="24"/>
      <c r="AC2242" s="24"/>
      <c r="AD2242" s="24"/>
      <c r="AE2242" s="24"/>
      <c r="AF2242" s="27"/>
      <c r="AG2242" s="171"/>
      <c r="AN2242" s="24"/>
      <c r="AO2242" s="24"/>
      <c r="AP2242" s="24"/>
      <c r="AQ2242" s="24"/>
      <c r="AR2242" s="24"/>
      <c r="AS2242" s="24"/>
      <c r="AT2242" s="24"/>
      <c r="AU2242" s="24"/>
    </row>
    <row r="2243" spans="27:47">
      <c r="AA2243" s="24"/>
      <c r="AB2243" s="24"/>
      <c r="AC2243" s="24"/>
      <c r="AD2243" s="24"/>
      <c r="AE2243" s="24"/>
      <c r="AF2243" s="27"/>
      <c r="AG2243" s="171"/>
      <c r="AN2243" s="24"/>
      <c r="AO2243" s="24"/>
      <c r="AP2243" s="24"/>
      <c r="AQ2243" s="24"/>
      <c r="AR2243" s="24"/>
      <c r="AS2243" s="24"/>
      <c r="AT2243" s="24"/>
      <c r="AU2243" s="24"/>
    </row>
    <row r="2244" spans="27:47">
      <c r="AA2244" s="24"/>
      <c r="AB2244" s="24"/>
      <c r="AC2244" s="24"/>
      <c r="AD2244" s="24"/>
      <c r="AE2244" s="24"/>
      <c r="AF2244" s="27"/>
      <c r="AG2244" s="171"/>
      <c r="AN2244" s="24"/>
      <c r="AO2244" s="24"/>
      <c r="AP2244" s="24"/>
      <c r="AQ2244" s="24"/>
      <c r="AR2244" s="24"/>
      <c r="AS2244" s="24"/>
      <c r="AT2244" s="24"/>
      <c r="AU2244" s="24"/>
    </row>
    <row r="2245" spans="27:47">
      <c r="AA2245" s="24"/>
      <c r="AB2245" s="24"/>
      <c r="AC2245" s="24"/>
      <c r="AD2245" s="24"/>
      <c r="AE2245" s="24"/>
      <c r="AF2245" s="27"/>
      <c r="AG2245" s="171"/>
      <c r="AN2245" s="24"/>
      <c r="AO2245" s="24"/>
      <c r="AP2245" s="24"/>
      <c r="AQ2245" s="24"/>
      <c r="AR2245" s="24"/>
      <c r="AS2245" s="24"/>
      <c r="AT2245" s="24"/>
      <c r="AU2245" s="24"/>
    </row>
    <row r="2246" spans="27:47">
      <c r="AA2246" s="24"/>
      <c r="AB2246" s="24"/>
      <c r="AC2246" s="24"/>
      <c r="AD2246" s="24"/>
      <c r="AE2246" s="24"/>
      <c r="AF2246" s="27"/>
      <c r="AG2246" s="171"/>
      <c r="AN2246" s="24"/>
      <c r="AO2246" s="24"/>
      <c r="AP2246" s="24"/>
      <c r="AQ2246" s="24"/>
      <c r="AR2246" s="24"/>
      <c r="AS2246" s="24"/>
      <c r="AT2246" s="24"/>
      <c r="AU2246" s="24"/>
    </row>
    <row r="2247" spans="27:47">
      <c r="AA2247" s="24"/>
      <c r="AB2247" s="24"/>
      <c r="AC2247" s="24"/>
      <c r="AD2247" s="24"/>
      <c r="AE2247" s="24"/>
      <c r="AF2247" s="27"/>
      <c r="AG2247" s="171"/>
      <c r="AN2247" s="24"/>
      <c r="AO2247" s="24"/>
      <c r="AP2247" s="24"/>
      <c r="AQ2247" s="24"/>
      <c r="AR2247" s="24"/>
      <c r="AS2247" s="24"/>
      <c r="AT2247" s="24"/>
      <c r="AU2247" s="24"/>
    </row>
    <row r="2248" spans="27:47">
      <c r="AA2248" s="24"/>
      <c r="AB2248" s="24"/>
      <c r="AC2248" s="24"/>
      <c r="AD2248" s="24"/>
      <c r="AE2248" s="24"/>
      <c r="AF2248" s="27"/>
      <c r="AG2248" s="171"/>
      <c r="AN2248" s="24"/>
      <c r="AO2248" s="24"/>
      <c r="AP2248" s="24"/>
      <c r="AQ2248" s="24"/>
      <c r="AR2248" s="24"/>
      <c r="AS2248" s="24"/>
      <c r="AT2248" s="24"/>
      <c r="AU2248" s="24"/>
    </row>
    <row r="2249" spans="27:47">
      <c r="AA2249" s="24"/>
      <c r="AB2249" s="24"/>
      <c r="AC2249" s="24"/>
      <c r="AD2249" s="24"/>
      <c r="AE2249" s="24"/>
      <c r="AF2249" s="27"/>
      <c r="AG2249" s="171"/>
      <c r="AN2249" s="24"/>
      <c r="AO2249" s="24"/>
      <c r="AP2249" s="24"/>
      <c r="AQ2249" s="24"/>
      <c r="AR2249" s="24"/>
      <c r="AS2249" s="24"/>
      <c r="AT2249" s="24"/>
      <c r="AU2249" s="24"/>
    </row>
    <row r="2250" spans="27:47">
      <c r="AA2250" s="24"/>
      <c r="AB2250" s="24"/>
      <c r="AC2250" s="24"/>
      <c r="AD2250" s="24"/>
      <c r="AE2250" s="24"/>
      <c r="AF2250" s="27"/>
      <c r="AG2250" s="171"/>
      <c r="AN2250" s="24"/>
      <c r="AO2250" s="24"/>
      <c r="AP2250" s="24"/>
      <c r="AQ2250" s="24"/>
      <c r="AR2250" s="24"/>
      <c r="AS2250" s="24"/>
      <c r="AT2250" s="24"/>
      <c r="AU2250" s="24"/>
    </row>
    <row r="2251" spans="27:47">
      <c r="AA2251" s="24"/>
      <c r="AB2251" s="24"/>
      <c r="AC2251" s="24"/>
      <c r="AD2251" s="24"/>
      <c r="AE2251" s="24"/>
      <c r="AF2251" s="27"/>
      <c r="AG2251" s="171"/>
      <c r="AN2251" s="24"/>
      <c r="AO2251" s="24"/>
      <c r="AP2251" s="24"/>
      <c r="AQ2251" s="24"/>
      <c r="AR2251" s="24"/>
      <c r="AS2251" s="24"/>
      <c r="AT2251" s="24"/>
      <c r="AU2251" s="24"/>
    </row>
    <row r="2252" spans="27:47">
      <c r="AA2252" s="24"/>
      <c r="AB2252" s="24"/>
      <c r="AC2252" s="24"/>
      <c r="AD2252" s="24"/>
      <c r="AE2252" s="24"/>
      <c r="AF2252" s="27"/>
      <c r="AG2252" s="171"/>
      <c r="AN2252" s="24"/>
      <c r="AO2252" s="24"/>
      <c r="AP2252" s="24"/>
      <c r="AQ2252" s="24"/>
      <c r="AR2252" s="24"/>
      <c r="AS2252" s="24"/>
      <c r="AT2252" s="24"/>
      <c r="AU2252" s="24"/>
    </row>
    <row r="2253" spans="27:47">
      <c r="AA2253" s="24"/>
      <c r="AB2253" s="24"/>
      <c r="AC2253" s="24"/>
      <c r="AD2253" s="24"/>
      <c r="AE2253" s="24"/>
      <c r="AF2253" s="27"/>
      <c r="AG2253" s="171"/>
      <c r="AN2253" s="24"/>
      <c r="AO2253" s="24"/>
      <c r="AP2253" s="24"/>
      <c r="AQ2253" s="24"/>
      <c r="AR2253" s="24"/>
      <c r="AS2253" s="24"/>
      <c r="AT2253" s="24"/>
      <c r="AU2253" s="24"/>
    </row>
    <row r="2254" spans="27:47">
      <c r="AA2254" s="24"/>
      <c r="AB2254" s="24"/>
      <c r="AC2254" s="24"/>
      <c r="AD2254" s="24"/>
      <c r="AE2254" s="24"/>
      <c r="AF2254" s="27"/>
      <c r="AG2254" s="171"/>
      <c r="AN2254" s="24"/>
      <c r="AO2254" s="24"/>
      <c r="AP2254" s="24"/>
      <c r="AQ2254" s="24"/>
      <c r="AR2254" s="24"/>
      <c r="AS2254" s="24"/>
      <c r="AT2254" s="24"/>
      <c r="AU2254" s="24"/>
    </row>
    <row r="2255" spans="27:47">
      <c r="AA2255" s="24"/>
      <c r="AB2255" s="24"/>
      <c r="AC2255" s="24"/>
      <c r="AD2255" s="24"/>
      <c r="AE2255" s="24"/>
      <c r="AF2255" s="27"/>
      <c r="AG2255" s="171"/>
      <c r="AN2255" s="24"/>
      <c r="AO2255" s="24"/>
      <c r="AP2255" s="24"/>
      <c r="AQ2255" s="24"/>
      <c r="AR2255" s="24"/>
      <c r="AS2255" s="24"/>
      <c r="AT2255" s="24"/>
      <c r="AU2255" s="24"/>
    </row>
    <row r="2256" spans="27:47">
      <c r="AA2256" s="24"/>
      <c r="AB2256" s="24"/>
      <c r="AC2256" s="24"/>
      <c r="AD2256" s="24"/>
      <c r="AE2256" s="24"/>
      <c r="AF2256" s="27"/>
      <c r="AG2256" s="171"/>
      <c r="AN2256" s="24"/>
      <c r="AO2256" s="24"/>
      <c r="AP2256" s="24"/>
      <c r="AQ2256" s="24"/>
      <c r="AR2256" s="24"/>
      <c r="AS2256" s="24"/>
      <c r="AT2256" s="24"/>
      <c r="AU2256" s="24"/>
    </row>
    <row r="2257" spans="27:47">
      <c r="AA2257" s="24"/>
      <c r="AB2257" s="24"/>
      <c r="AC2257" s="24"/>
      <c r="AD2257" s="24"/>
      <c r="AE2257" s="24"/>
      <c r="AF2257" s="27"/>
      <c r="AG2257" s="171"/>
      <c r="AN2257" s="24"/>
      <c r="AO2257" s="24"/>
      <c r="AP2257" s="24"/>
      <c r="AQ2257" s="24"/>
      <c r="AR2257" s="24"/>
      <c r="AS2257" s="24"/>
      <c r="AT2257" s="24"/>
      <c r="AU2257" s="24"/>
    </row>
    <row r="2258" spans="27:47">
      <c r="AA2258" s="24"/>
      <c r="AB2258" s="24"/>
      <c r="AC2258" s="24"/>
      <c r="AD2258" s="24"/>
      <c r="AE2258" s="24"/>
      <c r="AF2258" s="27"/>
      <c r="AG2258" s="171"/>
      <c r="AN2258" s="24"/>
      <c r="AO2258" s="24"/>
      <c r="AP2258" s="24"/>
      <c r="AQ2258" s="24"/>
      <c r="AR2258" s="24"/>
      <c r="AS2258" s="24"/>
      <c r="AT2258" s="24"/>
      <c r="AU2258" s="24"/>
    </row>
    <row r="2259" spans="27:47">
      <c r="AA2259" s="24"/>
      <c r="AB2259" s="24"/>
      <c r="AC2259" s="24"/>
      <c r="AD2259" s="24"/>
      <c r="AE2259" s="24"/>
      <c r="AF2259" s="27"/>
      <c r="AG2259" s="171"/>
      <c r="AN2259" s="24"/>
      <c r="AO2259" s="24"/>
      <c r="AP2259" s="24"/>
      <c r="AQ2259" s="24"/>
      <c r="AR2259" s="24"/>
      <c r="AS2259" s="24"/>
      <c r="AT2259" s="24"/>
      <c r="AU2259" s="24"/>
    </row>
    <row r="2260" spans="27:47">
      <c r="AA2260" s="24"/>
      <c r="AB2260" s="24"/>
      <c r="AC2260" s="24"/>
      <c r="AD2260" s="24"/>
      <c r="AE2260" s="24"/>
      <c r="AF2260" s="27"/>
      <c r="AG2260" s="171"/>
      <c r="AN2260" s="24"/>
      <c r="AO2260" s="24"/>
      <c r="AP2260" s="24"/>
      <c r="AQ2260" s="24"/>
      <c r="AR2260" s="24"/>
      <c r="AS2260" s="24"/>
      <c r="AT2260" s="24"/>
      <c r="AU2260" s="24"/>
    </row>
    <row r="2261" spans="27:47">
      <c r="AA2261" s="24"/>
      <c r="AB2261" s="24"/>
      <c r="AC2261" s="24"/>
      <c r="AD2261" s="24"/>
      <c r="AE2261" s="24"/>
      <c r="AF2261" s="27"/>
      <c r="AG2261" s="171"/>
      <c r="AN2261" s="24"/>
      <c r="AO2261" s="24"/>
      <c r="AP2261" s="24"/>
      <c r="AQ2261" s="24"/>
      <c r="AR2261" s="24"/>
      <c r="AS2261" s="24"/>
      <c r="AT2261" s="24"/>
      <c r="AU2261" s="24"/>
    </row>
    <row r="2262" spans="27:47">
      <c r="AA2262" s="24"/>
      <c r="AB2262" s="24"/>
      <c r="AC2262" s="24"/>
      <c r="AD2262" s="24"/>
      <c r="AE2262" s="24"/>
      <c r="AF2262" s="27"/>
      <c r="AG2262" s="171"/>
      <c r="AN2262" s="24"/>
      <c r="AO2262" s="24"/>
      <c r="AP2262" s="24"/>
      <c r="AQ2262" s="24"/>
      <c r="AR2262" s="24"/>
      <c r="AS2262" s="24"/>
      <c r="AT2262" s="24"/>
      <c r="AU2262" s="24"/>
    </row>
    <row r="2263" spans="27:47">
      <c r="AA2263" s="24"/>
      <c r="AB2263" s="24"/>
      <c r="AC2263" s="24"/>
      <c r="AD2263" s="24"/>
      <c r="AE2263" s="24"/>
      <c r="AF2263" s="27"/>
      <c r="AG2263" s="171"/>
      <c r="AN2263" s="24"/>
      <c r="AO2263" s="24"/>
      <c r="AP2263" s="24"/>
      <c r="AQ2263" s="24"/>
      <c r="AR2263" s="24"/>
      <c r="AS2263" s="24"/>
      <c r="AT2263" s="24"/>
      <c r="AU2263" s="24"/>
    </row>
    <row r="2264" spans="27:47">
      <c r="AA2264" s="24"/>
      <c r="AB2264" s="24"/>
      <c r="AC2264" s="24"/>
      <c r="AD2264" s="24"/>
      <c r="AE2264" s="24"/>
      <c r="AF2264" s="27"/>
      <c r="AG2264" s="171"/>
      <c r="AN2264" s="24"/>
      <c r="AO2264" s="24"/>
      <c r="AP2264" s="24"/>
      <c r="AQ2264" s="24"/>
      <c r="AR2264" s="24"/>
      <c r="AS2264" s="24"/>
      <c r="AT2264" s="24"/>
      <c r="AU2264" s="24"/>
    </row>
    <row r="2265" spans="27:47">
      <c r="AA2265" s="24"/>
      <c r="AB2265" s="24"/>
      <c r="AC2265" s="24"/>
      <c r="AD2265" s="24"/>
      <c r="AE2265" s="24"/>
      <c r="AF2265" s="27"/>
      <c r="AG2265" s="171"/>
      <c r="AN2265" s="24"/>
      <c r="AO2265" s="24"/>
      <c r="AP2265" s="24"/>
      <c r="AQ2265" s="24"/>
      <c r="AR2265" s="24"/>
      <c r="AS2265" s="24"/>
      <c r="AT2265" s="24"/>
      <c r="AU2265" s="24"/>
    </row>
    <row r="2266" spans="27:47">
      <c r="AA2266" s="24"/>
      <c r="AB2266" s="24"/>
      <c r="AC2266" s="24"/>
      <c r="AD2266" s="24"/>
      <c r="AE2266" s="24"/>
      <c r="AF2266" s="27"/>
      <c r="AG2266" s="171"/>
      <c r="AN2266" s="24"/>
      <c r="AO2266" s="24"/>
      <c r="AP2266" s="24"/>
      <c r="AQ2266" s="24"/>
      <c r="AR2266" s="24"/>
      <c r="AS2266" s="24"/>
      <c r="AT2266" s="24"/>
      <c r="AU2266" s="24"/>
    </row>
    <row r="2267" spans="27:47">
      <c r="AA2267" s="24"/>
      <c r="AB2267" s="24"/>
      <c r="AC2267" s="24"/>
      <c r="AD2267" s="24"/>
      <c r="AE2267" s="24"/>
      <c r="AF2267" s="27"/>
      <c r="AG2267" s="171"/>
      <c r="AN2267" s="24"/>
      <c r="AO2267" s="24"/>
      <c r="AP2267" s="24"/>
      <c r="AQ2267" s="24"/>
      <c r="AR2267" s="24"/>
      <c r="AS2267" s="24"/>
      <c r="AT2267" s="24"/>
      <c r="AU2267" s="24"/>
    </row>
    <row r="2268" spans="27:47">
      <c r="AA2268" s="24"/>
      <c r="AB2268" s="24"/>
      <c r="AC2268" s="24"/>
      <c r="AD2268" s="24"/>
      <c r="AE2268" s="24"/>
      <c r="AF2268" s="27"/>
      <c r="AG2268" s="171"/>
      <c r="AN2268" s="24"/>
      <c r="AO2268" s="24"/>
      <c r="AP2268" s="24"/>
      <c r="AQ2268" s="24"/>
      <c r="AR2268" s="24"/>
      <c r="AS2268" s="24"/>
      <c r="AT2268" s="24"/>
      <c r="AU2268" s="24"/>
    </row>
    <row r="2269" spans="27:47">
      <c r="AA2269" s="24"/>
      <c r="AB2269" s="24"/>
      <c r="AC2269" s="24"/>
      <c r="AD2269" s="24"/>
      <c r="AE2269" s="24"/>
      <c r="AF2269" s="27"/>
      <c r="AG2269" s="171"/>
      <c r="AN2269" s="24"/>
      <c r="AO2269" s="24"/>
      <c r="AP2269" s="24"/>
      <c r="AQ2269" s="24"/>
      <c r="AR2269" s="24"/>
      <c r="AS2269" s="24"/>
      <c r="AT2269" s="24"/>
      <c r="AU2269" s="24"/>
    </row>
    <row r="2270" spans="27:47">
      <c r="AA2270" s="24"/>
      <c r="AB2270" s="24"/>
      <c r="AC2270" s="24"/>
      <c r="AD2270" s="24"/>
      <c r="AE2270" s="24"/>
      <c r="AF2270" s="27"/>
      <c r="AG2270" s="171"/>
      <c r="AN2270" s="24"/>
      <c r="AO2270" s="24"/>
      <c r="AP2270" s="24"/>
      <c r="AQ2270" s="24"/>
      <c r="AR2270" s="24"/>
      <c r="AS2270" s="24"/>
      <c r="AT2270" s="24"/>
      <c r="AU2270" s="24"/>
    </row>
    <row r="2271" spans="27:47">
      <c r="AA2271" s="24"/>
      <c r="AB2271" s="24"/>
      <c r="AC2271" s="24"/>
      <c r="AD2271" s="24"/>
      <c r="AE2271" s="24"/>
      <c r="AF2271" s="27"/>
      <c r="AG2271" s="171"/>
      <c r="AN2271" s="24"/>
      <c r="AO2271" s="24"/>
      <c r="AP2271" s="24"/>
      <c r="AQ2271" s="24"/>
      <c r="AR2271" s="24"/>
      <c r="AS2271" s="24"/>
      <c r="AT2271" s="24"/>
      <c r="AU2271" s="24"/>
    </row>
    <row r="2272" spans="27:47">
      <c r="AA2272" s="24"/>
      <c r="AB2272" s="24"/>
      <c r="AC2272" s="24"/>
      <c r="AD2272" s="24"/>
      <c r="AE2272" s="24"/>
      <c r="AF2272" s="27"/>
      <c r="AG2272" s="171"/>
      <c r="AN2272" s="24"/>
      <c r="AO2272" s="24"/>
      <c r="AP2272" s="24"/>
      <c r="AQ2272" s="24"/>
      <c r="AR2272" s="24"/>
      <c r="AS2272" s="24"/>
      <c r="AT2272" s="24"/>
      <c r="AU2272" s="24"/>
    </row>
    <row r="2273" spans="27:47">
      <c r="AA2273" s="24"/>
      <c r="AB2273" s="24"/>
      <c r="AC2273" s="24"/>
      <c r="AD2273" s="24"/>
      <c r="AE2273" s="24"/>
      <c r="AF2273" s="27"/>
      <c r="AG2273" s="171"/>
      <c r="AN2273" s="24"/>
      <c r="AO2273" s="24"/>
      <c r="AP2273" s="24"/>
      <c r="AQ2273" s="24"/>
      <c r="AR2273" s="24"/>
      <c r="AS2273" s="24"/>
      <c r="AT2273" s="24"/>
      <c r="AU2273" s="24"/>
    </row>
    <row r="2274" spans="27:47">
      <c r="AA2274" s="24"/>
      <c r="AB2274" s="24"/>
      <c r="AC2274" s="24"/>
      <c r="AD2274" s="24"/>
      <c r="AE2274" s="24"/>
      <c r="AF2274" s="27"/>
      <c r="AG2274" s="171"/>
      <c r="AN2274" s="24"/>
      <c r="AO2274" s="24"/>
      <c r="AP2274" s="24"/>
      <c r="AQ2274" s="24"/>
      <c r="AR2274" s="24"/>
      <c r="AS2274" s="24"/>
      <c r="AT2274" s="24"/>
      <c r="AU2274" s="24"/>
    </row>
    <row r="2275" spans="27:47">
      <c r="AA2275" s="24"/>
      <c r="AB2275" s="24"/>
      <c r="AC2275" s="24"/>
      <c r="AD2275" s="24"/>
      <c r="AE2275" s="24"/>
      <c r="AF2275" s="27"/>
      <c r="AG2275" s="171"/>
      <c r="AN2275" s="24"/>
      <c r="AO2275" s="24"/>
      <c r="AP2275" s="24"/>
      <c r="AQ2275" s="24"/>
      <c r="AR2275" s="24"/>
      <c r="AS2275" s="24"/>
      <c r="AT2275" s="24"/>
      <c r="AU2275" s="24"/>
    </row>
    <row r="2276" spans="27:47">
      <c r="AA2276" s="24"/>
      <c r="AB2276" s="24"/>
      <c r="AC2276" s="24"/>
      <c r="AD2276" s="24"/>
      <c r="AE2276" s="24"/>
      <c r="AF2276" s="27"/>
      <c r="AG2276" s="171"/>
      <c r="AN2276" s="24"/>
      <c r="AO2276" s="24"/>
      <c r="AP2276" s="24"/>
      <c r="AQ2276" s="24"/>
      <c r="AR2276" s="24"/>
      <c r="AS2276" s="24"/>
      <c r="AT2276" s="24"/>
      <c r="AU2276" s="24"/>
    </row>
    <row r="2277" spans="27:47">
      <c r="AA2277" s="24"/>
      <c r="AB2277" s="24"/>
      <c r="AC2277" s="24"/>
      <c r="AD2277" s="24"/>
      <c r="AE2277" s="24"/>
      <c r="AF2277" s="27"/>
      <c r="AG2277" s="171"/>
      <c r="AN2277" s="24"/>
      <c r="AO2277" s="24"/>
      <c r="AP2277" s="24"/>
      <c r="AQ2277" s="24"/>
      <c r="AR2277" s="24"/>
      <c r="AS2277" s="24"/>
      <c r="AT2277" s="24"/>
      <c r="AU2277" s="24"/>
    </row>
    <row r="2278" spans="27:47">
      <c r="AA2278" s="24"/>
      <c r="AB2278" s="24"/>
      <c r="AC2278" s="24"/>
      <c r="AD2278" s="24"/>
      <c r="AE2278" s="24"/>
      <c r="AF2278" s="27"/>
      <c r="AG2278" s="171"/>
      <c r="AN2278" s="24"/>
      <c r="AO2278" s="24"/>
      <c r="AP2278" s="24"/>
      <c r="AQ2278" s="24"/>
      <c r="AR2278" s="24"/>
      <c r="AS2278" s="24"/>
      <c r="AT2278" s="24"/>
      <c r="AU2278" s="24"/>
    </row>
    <row r="2279" spans="27:47">
      <c r="AA2279" s="24"/>
      <c r="AB2279" s="24"/>
      <c r="AC2279" s="24"/>
      <c r="AD2279" s="24"/>
      <c r="AE2279" s="24"/>
      <c r="AF2279" s="27"/>
      <c r="AG2279" s="171"/>
      <c r="AN2279" s="24"/>
      <c r="AO2279" s="24"/>
      <c r="AP2279" s="24"/>
      <c r="AQ2279" s="24"/>
      <c r="AR2279" s="24"/>
      <c r="AS2279" s="24"/>
      <c r="AT2279" s="24"/>
      <c r="AU2279" s="24"/>
    </row>
    <row r="2280" spans="27:47">
      <c r="AA2280" s="24"/>
      <c r="AB2280" s="24"/>
      <c r="AC2280" s="24"/>
      <c r="AD2280" s="24"/>
      <c r="AE2280" s="24"/>
      <c r="AF2280" s="27"/>
      <c r="AG2280" s="171"/>
      <c r="AN2280" s="24"/>
      <c r="AO2280" s="24"/>
      <c r="AP2280" s="24"/>
      <c r="AQ2280" s="24"/>
      <c r="AR2280" s="24"/>
      <c r="AS2280" s="24"/>
      <c r="AT2280" s="24"/>
      <c r="AU2280" s="24"/>
    </row>
    <row r="2281" spans="27:47">
      <c r="AA2281" s="24"/>
      <c r="AB2281" s="24"/>
      <c r="AC2281" s="24"/>
      <c r="AD2281" s="24"/>
      <c r="AE2281" s="24"/>
      <c r="AF2281" s="27"/>
      <c r="AG2281" s="171"/>
      <c r="AN2281" s="24"/>
      <c r="AO2281" s="24"/>
      <c r="AP2281" s="24"/>
      <c r="AQ2281" s="24"/>
      <c r="AR2281" s="24"/>
      <c r="AS2281" s="24"/>
      <c r="AT2281" s="24"/>
      <c r="AU2281" s="24"/>
    </row>
    <row r="2282" spans="27:47">
      <c r="AA2282" s="24"/>
      <c r="AB2282" s="24"/>
      <c r="AC2282" s="24"/>
      <c r="AD2282" s="24"/>
      <c r="AE2282" s="24"/>
      <c r="AF2282" s="27"/>
      <c r="AG2282" s="171"/>
      <c r="AN2282" s="24"/>
      <c r="AO2282" s="24"/>
      <c r="AP2282" s="24"/>
      <c r="AQ2282" s="24"/>
      <c r="AR2282" s="24"/>
      <c r="AS2282" s="24"/>
      <c r="AT2282" s="24"/>
      <c r="AU2282" s="24"/>
    </row>
    <row r="2283" spans="27:47">
      <c r="AA2283" s="24"/>
      <c r="AB2283" s="24"/>
      <c r="AC2283" s="24"/>
      <c r="AD2283" s="24"/>
      <c r="AE2283" s="24"/>
      <c r="AF2283" s="27"/>
      <c r="AG2283" s="171"/>
      <c r="AN2283" s="24"/>
      <c r="AO2283" s="24"/>
      <c r="AP2283" s="24"/>
      <c r="AQ2283" s="24"/>
      <c r="AR2283" s="24"/>
      <c r="AS2283" s="24"/>
      <c r="AT2283" s="24"/>
      <c r="AU2283" s="24"/>
    </row>
    <row r="2284" spans="27:47">
      <c r="AA2284" s="24"/>
      <c r="AB2284" s="24"/>
      <c r="AC2284" s="24"/>
      <c r="AD2284" s="24"/>
      <c r="AE2284" s="24"/>
      <c r="AF2284" s="27"/>
      <c r="AG2284" s="171"/>
      <c r="AN2284" s="24"/>
      <c r="AO2284" s="24"/>
      <c r="AP2284" s="24"/>
      <c r="AQ2284" s="24"/>
      <c r="AR2284" s="24"/>
      <c r="AS2284" s="24"/>
      <c r="AT2284" s="24"/>
      <c r="AU2284" s="24"/>
    </row>
    <row r="2285" spans="27:47">
      <c r="AA2285" s="24"/>
      <c r="AB2285" s="24"/>
      <c r="AC2285" s="24"/>
      <c r="AD2285" s="24"/>
      <c r="AE2285" s="24"/>
      <c r="AF2285" s="27"/>
      <c r="AG2285" s="171"/>
      <c r="AN2285" s="24"/>
      <c r="AO2285" s="24"/>
      <c r="AP2285" s="24"/>
      <c r="AQ2285" s="24"/>
      <c r="AR2285" s="24"/>
      <c r="AS2285" s="24"/>
      <c r="AT2285" s="24"/>
      <c r="AU2285" s="24"/>
    </row>
    <row r="2286" spans="27:47">
      <c r="AA2286" s="24"/>
      <c r="AB2286" s="24"/>
      <c r="AC2286" s="24"/>
      <c r="AD2286" s="24"/>
      <c r="AE2286" s="24"/>
      <c r="AF2286" s="27"/>
      <c r="AG2286" s="171"/>
      <c r="AN2286" s="24"/>
      <c r="AO2286" s="24"/>
      <c r="AP2286" s="24"/>
      <c r="AQ2286" s="24"/>
      <c r="AR2286" s="24"/>
      <c r="AS2286" s="24"/>
      <c r="AT2286" s="24"/>
      <c r="AU2286" s="24"/>
    </row>
    <row r="2287" spans="27:47">
      <c r="AA2287" s="24"/>
      <c r="AB2287" s="24"/>
      <c r="AC2287" s="24"/>
      <c r="AD2287" s="24"/>
      <c r="AE2287" s="24"/>
      <c r="AF2287" s="27"/>
      <c r="AG2287" s="171"/>
      <c r="AN2287" s="24"/>
      <c r="AO2287" s="24"/>
      <c r="AP2287" s="24"/>
      <c r="AQ2287" s="24"/>
      <c r="AR2287" s="24"/>
      <c r="AS2287" s="24"/>
      <c r="AT2287" s="24"/>
      <c r="AU2287" s="24"/>
    </row>
    <row r="2288" spans="27:47">
      <c r="AA2288" s="24"/>
      <c r="AB2288" s="24"/>
      <c r="AC2288" s="24"/>
      <c r="AD2288" s="24"/>
      <c r="AE2288" s="24"/>
      <c r="AF2288" s="27"/>
      <c r="AG2288" s="171"/>
      <c r="AN2288" s="24"/>
      <c r="AO2288" s="24"/>
      <c r="AP2288" s="24"/>
      <c r="AQ2288" s="24"/>
      <c r="AR2288" s="24"/>
      <c r="AS2288" s="24"/>
      <c r="AT2288" s="24"/>
      <c r="AU2288" s="24"/>
    </row>
    <row r="2289" spans="27:47">
      <c r="AA2289" s="24"/>
      <c r="AB2289" s="24"/>
      <c r="AC2289" s="24"/>
      <c r="AD2289" s="24"/>
      <c r="AE2289" s="24"/>
      <c r="AF2289" s="27"/>
      <c r="AG2289" s="171"/>
      <c r="AN2289" s="24"/>
      <c r="AO2289" s="24"/>
      <c r="AP2289" s="24"/>
      <c r="AQ2289" s="24"/>
      <c r="AR2289" s="24"/>
      <c r="AS2289" s="24"/>
      <c r="AT2289" s="24"/>
      <c r="AU2289" s="24"/>
    </row>
    <row r="2290" spans="27:47">
      <c r="AA2290" s="24"/>
      <c r="AB2290" s="24"/>
      <c r="AC2290" s="24"/>
      <c r="AD2290" s="24"/>
      <c r="AE2290" s="24"/>
      <c r="AF2290" s="27"/>
      <c r="AG2290" s="171"/>
      <c r="AN2290" s="24"/>
      <c r="AO2290" s="24"/>
      <c r="AP2290" s="24"/>
      <c r="AQ2290" s="24"/>
      <c r="AR2290" s="24"/>
      <c r="AS2290" s="24"/>
      <c r="AT2290" s="24"/>
      <c r="AU2290" s="24"/>
    </row>
    <row r="2291" spans="27:47">
      <c r="AA2291" s="24"/>
      <c r="AB2291" s="24"/>
      <c r="AC2291" s="24"/>
      <c r="AD2291" s="24"/>
      <c r="AE2291" s="24"/>
      <c r="AF2291" s="27"/>
      <c r="AG2291" s="171"/>
      <c r="AN2291" s="24"/>
      <c r="AO2291" s="24"/>
      <c r="AP2291" s="24"/>
      <c r="AQ2291" s="24"/>
      <c r="AR2291" s="24"/>
      <c r="AS2291" s="24"/>
      <c r="AT2291" s="24"/>
      <c r="AU2291" s="24"/>
    </row>
    <row r="2292" spans="27:47">
      <c r="AA2292" s="24"/>
      <c r="AB2292" s="24"/>
      <c r="AC2292" s="24"/>
      <c r="AD2292" s="24"/>
      <c r="AE2292" s="24"/>
      <c r="AF2292" s="27"/>
      <c r="AG2292" s="171"/>
      <c r="AN2292" s="24"/>
      <c r="AO2292" s="24"/>
      <c r="AP2292" s="24"/>
      <c r="AQ2292" s="24"/>
      <c r="AR2292" s="24"/>
      <c r="AS2292" s="24"/>
      <c r="AT2292" s="24"/>
      <c r="AU2292" s="24"/>
    </row>
    <row r="2293" spans="27:47">
      <c r="AA2293" s="24"/>
      <c r="AB2293" s="24"/>
      <c r="AC2293" s="24"/>
      <c r="AD2293" s="24"/>
      <c r="AE2293" s="24"/>
      <c r="AF2293" s="27"/>
      <c r="AG2293" s="171"/>
      <c r="AN2293" s="24"/>
      <c r="AO2293" s="24"/>
      <c r="AP2293" s="24"/>
      <c r="AQ2293" s="24"/>
      <c r="AR2293" s="24"/>
      <c r="AS2293" s="24"/>
      <c r="AT2293" s="24"/>
      <c r="AU2293" s="24"/>
    </row>
    <row r="2294" spans="27:47">
      <c r="AA2294" s="24"/>
      <c r="AB2294" s="24"/>
      <c r="AC2294" s="24"/>
      <c r="AD2294" s="24"/>
      <c r="AE2294" s="24"/>
      <c r="AF2294" s="27"/>
      <c r="AG2294" s="171"/>
      <c r="AN2294" s="24"/>
      <c r="AO2294" s="24"/>
      <c r="AP2294" s="24"/>
      <c r="AQ2294" s="24"/>
      <c r="AR2294" s="24"/>
      <c r="AS2294" s="24"/>
      <c r="AT2294" s="24"/>
      <c r="AU2294" s="24"/>
    </row>
    <row r="2295" spans="27:47">
      <c r="AA2295" s="24"/>
      <c r="AB2295" s="24"/>
      <c r="AC2295" s="24"/>
      <c r="AD2295" s="24"/>
      <c r="AE2295" s="24"/>
      <c r="AF2295" s="27"/>
      <c r="AG2295" s="171"/>
      <c r="AN2295" s="24"/>
      <c r="AO2295" s="24"/>
      <c r="AP2295" s="24"/>
      <c r="AQ2295" s="24"/>
      <c r="AR2295" s="24"/>
      <c r="AS2295" s="24"/>
      <c r="AT2295" s="24"/>
      <c r="AU2295" s="24"/>
    </row>
    <row r="2296" spans="27:47">
      <c r="AA2296" s="24"/>
      <c r="AB2296" s="24"/>
      <c r="AC2296" s="24"/>
      <c r="AD2296" s="24"/>
      <c r="AE2296" s="24"/>
      <c r="AF2296" s="27"/>
      <c r="AG2296" s="171"/>
      <c r="AN2296" s="24"/>
      <c r="AO2296" s="24"/>
      <c r="AP2296" s="24"/>
      <c r="AQ2296" s="24"/>
      <c r="AR2296" s="24"/>
      <c r="AS2296" s="24"/>
      <c r="AT2296" s="24"/>
      <c r="AU2296" s="24"/>
    </row>
    <row r="2297" spans="27:47">
      <c r="AA2297" s="24"/>
      <c r="AB2297" s="24"/>
      <c r="AC2297" s="24"/>
      <c r="AD2297" s="24"/>
      <c r="AE2297" s="24"/>
      <c r="AF2297" s="27"/>
      <c r="AG2297" s="171"/>
      <c r="AN2297" s="24"/>
      <c r="AO2297" s="24"/>
      <c r="AP2297" s="24"/>
      <c r="AQ2297" s="24"/>
      <c r="AR2297" s="24"/>
      <c r="AS2297" s="24"/>
      <c r="AT2297" s="24"/>
      <c r="AU2297" s="24"/>
    </row>
    <row r="2298" spans="27:47">
      <c r="AA2298" s="24"/>
      <c r="AB2298" s="24"/>
      <c r="AC2298" s="24"/>
      <c r="AD2298" s="24"/>
      <c r="AE2298" s="24"/>
      <c r="AF2298" s="27"/>
      <c r="AG2298" s="171"/>
      <c r="AN2298" s="24"/>
      <c r="AO2298" s="24"/>
      <c r="AP2298" s="24"/>
      <c r="AQ2298" s="24"/>
      <c r="AR2298" s="24"/>
      <c r="AS2298" s="24"/>
      <c r="AT2298" s="24"/>
      <c r="AU2298" s="24"/>
    </row>
    <row r="2299" spans="27:47">
      <c r="AA2299" s="24"/>
      <c r="AB2299" s="24"/>
      <c r="AC2299" s="24"/>
      <c r="AD2299" s="24"/>
      <c r="AE2299" s="24"/>
      <c r="AF2299" s="27"/>
      <c r="AG2299" s="171"/>
      <c r="AN2299" s="24"/>
      <c r="AO2299" s="24"/>
      <c r="AP2299" s="24"/>
      <c r="AQ2299" s="24"/>
      <c r="AR2299" s="24"/>
      <c r="AS2299" s="24"/>
      <c r="AT2299" s="24"/>
      <c r="AU2299" s="24"/>
    </row>
    <row r="2300" spans="27:47">
      <c r="AA2300" s="24"/>
      <c r="AB2300" s="24"/>
      <c r="AC2300" s="24"/>
      <c r="AD2300" s="24"/>
      <c r="AE2300" s="24"/>
      <c r="AF2300" s="27"/>
      <c r="AG2300" s="171"/>
      <c r="AN2300" s="24"/>
      <c r="AO2300" s="24"/>
      <c r="AP2300" s="24"/>
      <c r="AQ2300" s="24"/>
      <c r="AR2300" s="24"/>
      <c r="AS2300" s="24"/>
      <c r="AT2300" s="24"/>
      <c r="AU2300" s="24"/>
    </row>
    <row r="2301" spans="27:47">
      <c r="AA2301" s="24"/>
      <c r="AB2301" s="24"/>
      <c r="AC2301" s="24"/>
      <c r="AD2301" s="24"/>
      <c r="AE2301" s="24"/>
      <c r="AF2301" s="27"/>
      <c r="AG2301" s="171"/>
      <c r="AN2301" s="24"/>
      <c r="AO2301" s="24"/>
      <c r="AP2301" s="24"/>
      <c r="AQ2301" s="24"/>
      <c r="AR2301" s="24"/>
      <c r="AS2301" s="24"/>
      <c r="AT2301" s="24"/>
      <c r="AU2301" s="24"/>
    </row>
    <row r="2302" spans="27:47">
      <c r="AA2302" s="24"/>
      <c r="AB2302" s="24"/>
      <c r="AC2302" s="24"/>
      <c r="AD2302" s="24"/>
      <c r="AE2302" s="24"/>
      <c r="AF2302" s="27"/>
      <c r="AG2302" s="171"/>
      <c r="AN2302" s="24"/>
      <c r="AO2302" s="24"/>
      <c r="AP2302" s="24"/>
      <c r="AQ2302" s="24"/>
      <c r="AR2302" s="24"/>
      <c r="AS2302" s="24"/>
      <c r="AT2302" s="24"/>
      <c r="AU2302" s="24"/>
    </row>
    <row r="2303" spans="27:47">
      <c r="AA2303" s="24"/>
      <c r="AB2303" s="24"/>
      <c r="AC2303" s="24"/>
      <c r="AD2303" s="24"/>
      <c r="AE2303" s="24"/>
      <c r="AF2303" s="27"/>
      <c r="AG2303" s="171"/>
      <c r="AN2303" s="24"/>
      <c r="AO2303" s="24"/>
      <c r="AP2303" s="24"/>
      <c r="AQ2303" s="24"/>
      <c r="AR2303" s="24"/>
      <c r="AS2303" s="24"/>
      <c r="AT2303" s="24"/>
      <c r="AU2303" s="24"/>
    </row>
    <row r="2304" spans="27:47">
      <c r="AA2304" s="24"/>
      <c r="AB2304" s="24"/>
      <c r="AC2304" s="24"/>
      <c r="AD2304" s="24"/>
      <c r="AE2304" s="24"/>
      <c r="AF2304" s="27"/>
      <c r="AG2304" s="171"/>
      <c r="AN2304" s="24"/>
      <c r="AO2304" s="24"/>
      <c r="AP2304" s="24"/>
      <c r="AQ2304" s="24"/>
      <c r="AR2304" s="24"/>
      <c r="AS2304" s="24"/>
      <c r="AT2304" s="24"/>
      <c r="AU2304" s="24"/>
    </row>
    <row r="2305" spans="27:47">
      <c r="AA2305" s="24"/>
      <c r="AB2305" s="24"/>
      <c r="AC2305" s="24"/>
      <c r="AD2305" s="24"/>
      <c r="AE2305" s="24"/>
      <c r="AF2305" s="27"/>
      <c r="AG2305" s="171"/>
      <c r="AN2305" s="24"/>
      <c r="AO2305" s="24"/>
      <c r="AP2305" s="24"/>
      <c r="AQ2305" s="24"/>
      <c r="AR2305" s="24"/>
      <c r="AS2305" s="24"/>
      <c r="AT2305" s="24"/>
      <c r="AU2305" s="24"/>
    </row>
    <row r="2306" spans="27:47">
      <c r="AA2306" s="24"/>
      <c r="AB2306" s="24"/>
      <c r="AC2306" s="24"/>
      <c r="AD2306" s="24"/>
      <c r="AE2306" s="24"/>
      <c r="AF2306" s="27"/>
      <c r="AG2306" s="171"/>
      <c r="AN2306" s="24"/>
      <c r="AO2306" s="24"/>
      <c r="AP2306" s="24"/>
      <c r="AQ2306" s="24"/>
      <c r="AR2306" s="24"/>
      <c r="AS2306" s="24"/>
      <c r="AT2306" s="24"/>
      <c r="AU2306" s="24"/>
    </row>
    <row r="2307" spans="27:47">
      <c r="AA2307" s="24"/>
      <c r="AB2307" s="24"/>
      <c r="AC2307" s="24"/>
      <c r="AD2307" s="24"/>
      <c r="AE2307" s="24"/>
      <c r="AF2307" s="27"/>
      <c r="AG2307" s="171"/>
      <c r="AN2307" s="24"/>
      <c r="AO2307" s="24"/>
      <c r="AP2307" s="24"/>
      <c r="AQ2307" s="24"/>
      <c r="AR2307" s="24"/>
      <c r="AS2307" s="24"/>
      <c r="AT2307" s="24"/>
      <c r="AU2307" s="24"/>
    </row>
    <row r="2308" spans="27:47">
      <c r="AA2308" s="24"/>
      <c r="AB2308" s="24"/>
      <c r="AC2308" s="24"/>
      <c r="AD2308" s="24"/>
      <c r="AE2308" s="24"/>
      <c r="AF2308" s="27"/>
      <c r="AG2308" s="171"/>
      <c r="AN2308" s="24"/>
      <c r="AO2308" s="24"/>
      <c r="AP2308" s="24"/>
      <c r="AQ2308" s="24"/>
      <c r="AR2308" s="24"/>
      <c r="AS2308" s="24"/>
      <c r="AT2308" s="24"/>
      <c r="AU2308" s="24"/>
    </row>
    <row r="2309" spans="27:47">
      <c r="AA2309" s="24"/>
      <c r="AB2309" s="24"/>
      <c r="AC2309" s="24"/>
      <c r="AD2309" s="24"/>
      <c r="AE2309" s="24"/>
      <c r="AF2309" s="27"/>
      <c r="AG2309" s="171"/>
      <c r="AN2309" s="24"/>
      <c r="AO2309" s="24"/>
      <c r="AP2309" s="24"/>
      <c r="AQ2309" s="24"/>
      <c r="AR2309" s="24"/>
      <c r="AS2309" s="24"/>
      <c r="AT2309" s="24"/>
      <c r="AU2309" s="24"/>
    </row>
    <row r="2310" spans="27:47">
      <c r="AA2310" s="24"/>
      <c r="AB2310" s="24"/>
      <c r="AC2310" s="24"/>
      <c r="AD2310" s="24"/>
      <c r="AE2310" s="24"/>
      <c r="AF2310" s="27"/>
      <c r="AG2310" s="171"/>
      <c r="AN2310" s="24"/>
      <c r="AO2310" s="24"/>
      <c r="AP2310" s="24"/>
      <c r="AQ2310" s="24"/>
      <c r="AR2310" s="24"/>
      <c r="AS2310" s="24"/>
      <c r="AT2310" s="24"/>
      <c r="AU2310" s="24"/>
    </row>
    <row r="2311" spans="27:47">
      <c r="AA2311" s="24"/>
      <c r="AB2311" s="24"/>
      <c r="AC2311" s="24"/>
      <c r="AD2311" s="24"/>
      <c r="AE2311" s="24"/>
      <c r="AF2311" s="27"/>
      <c r="AG2311" s="171"/>
      <c r="AN2311" s="24"/>
      <c r="AO2311" s="24"/>
      <c r="AP2311" s="24"/>
      <c r="AQ2311" s="24"/>
      <c r="AR2311" s="24"/>
      <c r="AS2311" s="24"/>
      <c r="AT2311" s="24"/>
      <c r="AU2311" s="24"/>
    </row>
    <row r="2312" spans="27:47">
      <c r="AA2312" s="24"/>
      <c r="AB2312" s="24"/>
      <c r="AC2312" s="24"/>
      <c r="AD2312" s="24"/>
      <c r="AE2312" s="24"/>
      <c r="AF2312" s="27"/>
      <c r="AG2312" s="171"/>
      <c r="AN2312" s="24"/>
      <c r="AO2312" s="24"/>
      <c r="AP2312" s="24"/>
      <c r="AQ2312" s="24"/>
      <c r="AR2312" s="24"/>
      <c r="AS2312" s="24"/>
      <c r="AT2312" s="24"/>
      <c r="AU2312" s="24"/>
    </row>
    <row r="2313" spans="27:47">
      <c r="AA2313" s="24"/>
      <c r="AB2313" s="24"/>
      <c r="AC2313" s="24"/>
      <c r="AD2313" s="24"/>
      <c r="AE2313" s="24"/>
      <c r="AF2313" s="27"/>
      <c r="AG2313" s="171"/>
      <c r="AN2313" s="24"/>
      <c r="AO2313" s="24"/>
      <c r="AP2313" s="24"/>
      <c r="AQ2313" s="24"/>
      <c r="AR2313" s="24"/>
      <c r="AS2313" s="24"/>
      <c r="AT2313" s="24"/>
      <c r="AU2313" s="24"/>
    </row>
    <row r="2314" spans="27:47">
      <c r="AA2314" s="24"/>
      <c r="AB2314" s="24"/>
      <c r="AC2314" s="24"/>
      <c r="AD2314" s="24"/>
      <c r="AE2314" s="24"/>
      <c r="AF2314" s="27"/>
      <c r="AG2314" s="171"/>
      <c r="AN2314" s="24"/>
      <c r="AO2314" s="24"/>
      <c r="AP2314" s="24"/>
      <c r="AQ2314" s="24"/>
      <c r="AR2314" s="24"/>
      <c r="AS2314" s="24"/>
      <c r="AT2314" s="24"/>
      <c r="AU2314" s="24"/>
    </row>
    <row r="2315" spans="27:47">
      <c r="AA2315" s="24"/>
      <c r="AB2315" s="24"/>
      <c r="AC2315" s="24"/>
      <c r="AD2315" s="24"/>
      <c r="AE2315" s="24"/>
      <c r="AF2315" s="27"/>
      <c r="AG2315" s="171"/>
      <c r="AN2315" s="24"/>
      <c r="AO2315" s="24"/>
      <c r="AP2315" s="24"/>
      <c r="AQ2315" s="24"/>
      <c r="AR2315" s="24"/>
      <c r="AS2315" s="24"/>
      <c r="AT2315" s="24"/>
      <c r="AU2315" s="24"/>
    </row>
    <row r="2316" spans="27:47">
      <c r="AA2316" s="24"/>
      <c r="AB2316" s="24"/>
      <c r="AC2316" s="24"/>
      <c r="AD2316" s="24"/>
      <c r="AE2316" s="24"/>
      <c r="AF2316" s="27"/>
      <c r="AG2316" s="171"/>
      <c r="AN2316" s="24"/>
      <c r="AO2316" s="24"/>
      <c r="AP2316" s="24"/>
      <c r="AQ2316" s="24"/>
      <c r="AR2316" s="24"/>
      <c r="AS2316" s="24"/>
      <c r="AT2316" s="24"/>
      <c r="AU2316" s="24"/>
    </row>
    <row r="2317" spans="27:47">
      <c r="AA2317" s="24"/>
      <c r="AB2317" s="24"/>
      <c r="AC2317" s="24"/>
      <c r="AD2317" s="24"/>
      <c r="AE2317" s="24"/>
      <c r="AF2317" s="27"/>
      <c r="AG2317" s="171"/>
      <c r="AN2317" s="24"/>
      <c r="AO2317" s="24"/>
      <c r="AP2317" s="24"/>
      <c r="AQ2317" s="24"/>
      <c r="AR2317" s="24"/>
      <c r="AS2317" s="24"/>
      <c r="AT2317" s="24"/>
      <c r="AU2317" s="24"/>
    </row>
    <row r="2318" spans="27:47">
      <c r="AA2318" s="24"/>
      <c r="AB2318" s="24"/>
      <c r="AC2318" s="24"/>
      <c r="AD2318" s="24"/>
      <c r="AE2318" s="24"/>
      <c r="AF2318" s="27"/>
      <c r="AG2318" s="171"/>
      <c r="AN2318" s="24"/>
      <c r="AO2318" s="24"/>
      <c r="AP2318" s="24"/>
      <c r="AQ2318" s="24"/>
      <c r="AR2318" s="24"/>
      <c r="AS2318" s="24"/>
      <c r="AT2318" s="24"/>
      <c r="AU2318" s="24"/>
    </row>
    <row r="2319" spans="27:47">
      <c r="AA2319" s="24"/>
      <c r="AB2319" s="24"/>
      <c r="AC2319" s="24"/>
      <c r="AD2319" s="24"/>
      <c r="AE2319" s="24"/>
      <c r="AF2319" s="27"/>
      <c r="AG2319" s="171"/>
      <c r="AN2319" s="24"/>
      <c r="AO2319" s="24"/>
      <c r="AP2319" s="24"/>
      <c r="AQ2319" s="24"/>
      <c r="AR2319" s="24"/>
      <c r="AS2319" s="24"/>
      <c r="AT2319" s="24"/>
      <c r="AU2319" s="24"/>
    </row>
    <row r="2320" spans="27:47">
      <c r="AA2320" s="24"/>
      <c r="AB2320" s="24"/>
      <c r="AC2320" s="24"/>
      <c r="AD2320" s="24"/>
      <c r="AE2320" s="24"/>
      <c r="AF2320" s="27"/>
      <c r="AG2320" s="171"/>
      <c r="AN2320" s="24"/>
      <c r="AO2320" s="24"/>
      <c r="AP2320" s="24"/>
      <c r="AQ2320" s="24"/>
      <c r="AR2320" s="24"/>
      <c r="AS2320" s="24"/>
      <c r="AT2320" s="24"/>
      <c r="AU2320" s="24"/>
    </row>
    <row r="2321" spans="27:47">
      <c r="AA2321" s="24"/>
      <c r="AB2321" s="24"/>
      <c r="AC2321" s="24"/>
      <c r="AD2321" s="24"/>
      <c r="AE2321" s="24"/>
      <c r="AF2321" s="27"/>
      <c r="AG2321" s="171"/>
      <c r="AN2321" s="24"/>
      <c r="AO2321" s="24"/>
      <c r="AP2321" s="24"/>
      <c r="AQ2321" s="24"/>
      <c r="AR2321" s="24"/>
      <c r="AS2321" s="24"/>
      <c r="AT2321" s="24"/>
      <c r="AU2321" s="24"/>
    </row>
    <row r="2322" spans="27:47">
      <c r="AA2322" s="24"/>
      <c r="AB2322" s="24"/>
      <c r="AC2322" s="24"/>
      <c r="AD2322" s="24"/>
      <c r="AE2322" s="24"/>
      <c r="AF2322" s="27"/>
      <c r="AG2322" s="171"/>
      <c r="AN2322" s="24"/>
      <c r="AO2322" s="24"/>
      <c r="AP2322" s="24"/>
      <c r="AQ2322" s="24"/>
      <c r="AR2322" s="24"/>
      <c r="AS2322" s="24"/>
      <c r="AT2322" s="24"/>
      <c r="AU2322" s="24"/>
    </row>
    <row r="2323" spans="27:47">
      <c r="AA2323" s="24"/>
      <c r="AB2323" s="24"/>
      <c r="AC2323" s="24"/>
      <c r="AD2323" s="24"/>
      <c r="AE2323" s="24"/>
      <c r="AF2323" s="27"/>
      <c r="AG2323" s="171"/>
      <c r="AN2323" s="24"/>
      <c r="AO2323" s="24"/>
      <c r="AP2323" s="24"/>
      <c r="AQ2323" s="24"/>
      <c r="AR2323" s="24"/>
      <c r="AS2323" s="24"/>
      <c r="AT2323" s="24"/>
      <c r="AU2323" s="24"/>
    </row>
    <row r="2324" spans="27:47">
      <c r="AA2324" s="24"/>
      <c r="AB2324" s="24"/>
      <c r="AC2324" s="24"/>
      <c r="AD2324" s="24"/>
      <c r="AE2324" s="24"/>
      <c r="AF2324" s="27"/>
      <c r="AG2324" s="171"/>
      <c r="AN2324" s="24"/>
      <c r="AO2324" s="24"/>
      <c r="AP2324" s="24"/>
      <c r="AQ2324" s="24"/>
      <c r="AR2324" s="24"/>
      <c r="AS2324" s="24"/>
      <c r="AT2324" s="24"/>
      <c r="AU2324" s="24"/>
    </row>
    <row r="2325" spans="27:47">
      <c r="AA2325" s="24"/>
      <c r="AB2325" s="24"/>
      <c r="AC2325" s="24"/>
      <c r="AD2325" s="24"/>
      <c r="AE2325" s="24"/>
      <c r="AF2325" s="27"/>
      <c r="AG2325" s="171"/>
      <c r="AN2325" s="24"/>
      <c r="AO2325" s="24"/>
      <c r="AP2325" s="24"/>
      <c r="AQ2325" s="24"/>
      <c r="AR2325" s="24"/>
      <c r="AS2325" s="24"/>
      <c r="AT2325" s="24"/>
      <c r="AU2325" s="24"/>
    </row>
    <row r="2326" spans="27:47">
      <c r="AA2326" s="24"/>
      <c r="AB2326" s="24"/>
      <c r="AC2326" s="24"/>
      <c r="AD2326" s="24"/>
      <c r="AE2326" s="24"/>
      <c r="AF2326" s="27"/>
      <c r="AG2326" s="171"/>
      <c r="AN2326" s="24"/>
      <c r="AO2326" s="24"/>
      <c r="AP2326" s="24"/>
      <c r="AQ2326" s="24"/>
      <c r="AR2326" s="24"/>
      <c r="AS2326" s="24"/>
      <c r="AT2326" s="24"/>
      <c r="AU2326" s="24"/>
    </row>
    <row r="2327" spans="27:47">
      <c r="AA2327" s="24"/>
      <c r="AB2327" s="24"/>
      <c r="AC2327" s="24"/>
      <c r="AD2327" s="24"/>
      <c r="AE2327" s="24"/>
      <c r="AF2327" s="27"/>
      <c r="AG2327" s="171"/>
      <c r="AN2327" s="24"/>
      <c r="AO2327" s="24"/>
      <c r="AP2327" s="24"/>
      <c r="AQ2327" s="24"/>
      <c r="AR2327" s="24"/>
      <c r="AS2327" s="24"/>
      <c r="AT2327" s="24"/>
      <c r="AU2327" s="24"/>
    </row>
    <row r="2328" spans="27:47">
      <c r="AA2328" s="24"/>
      <c r="AB2328" s="24"/>
      <c r="AC2328" s="24"/>
      <c r="AD2328" s="24"/>
      <c r="AE2328" s="24"/>
      <c r="AF2328" s="27"/>
      <c r="AG2328" s="171"/>
      <c r="AN2328" s="24"/>
      <c r="AO2328" s="24"/>
      <c r="AP2328" s="24"/>
      <c r="AQ2328" s="24"/>
      <c r="AR2328" s="24"/>
      <c r="AS2328" s="24"/>
      <c r="AT2328" s="24"/>
      <c r="AU2328" s="24"/>
    </row>
    <row r="2329" spans="27:47">
      <c r="AA2329" s="24"/>
      <c r="AB2329" s="24"/>
      <c r="AC2329" s="24"/>
      <c r="AD2329" s="24"/>
      <c r="AE2329" s="24"/>
      <c r="AF2329" s="27"/>
      <c r="AG2329" s="171"/>
      <c r="AN2329" s="24"/>
      <c r="AO2329" s="24"/>
      <c r="AP2329" s="24"/>
      <c r="AQ2329" s="24"/>
      <c r="AR2329" s="24"/>
      <c r="AS2329" s="24"/>
      <c r="AT2329" s="24"/>
      <c r="AU2329" s="24"/>
    </row>
    <row r="2330" spans="27:47">
      <c r="AA2330" s="24"/>
      <c r="AB2330" s="24"/>
      <c r="AC2330" s="24"/>
      <c r="AD2330" s="24"/>
      <c r="AE2330" s="24"/>
      <c r="AF2330" s="27"/>
      <c r="AG2330" s="171"/>
      <c r="AN2330" s="24"/>
      <c r="AO2330" s="24"/>
      <c r="AP2330" s="24"/>
      <c r="AQ2330" s="24"/>
      <c r="AR2330" s="24"/>
      <c r="AS2330" s="24"/>
      <c r="AT2330" s="24"/>
      <c r="AU2330" s="24"/>
    </row>
    <row r="2331" spans="27:47">
      <c r="AA2331" s="24"/>
      <c r="AB2331" s="24"/>
      <c r="AC2331" s="24"/>
      <c r="AD2331" s="24"/>
      <c r="AE2331" s="24"/>
      <c r="AF2331" s="27"/>
      <c r="AG2331" s="171"/>
      <c r="AN2331" s="24"/>
      <c r="AO2331" s="24"/>
      <c r="AP2331" s="24"/>
      <c r="AQ2331" s="24"/>
      <c r="AR2331" s="24"/>
      <c r="AS2331" s="24"/>
      <c r="AT2331" s="24"/>
      <c r="AU2331" s="24"/>
    </row>
    <row r="2332" spans="27:47">
      <c r="AA2332" s="24"/>
      <c r="AB2332" s="24"/>
      <c r="AC2332" s="24"/>
      <c r="AD2332" s="24"/>
      <c r="AE2332" s="24"/>
      <c r="AF2332" s="27"/>
      <c r="AG2332" s="171"/>
      <c r="AN2332" s="24"/>
      <c r="AO2332" s="24"/>
      <c r="AP2332" s="24"/>
      <c r="AQ2332" s="24"/>
      <c r="AR2332" s="24"/>
      <c r="AS2332" s="24"/>
      <c r="AT2332" s="24"/>
      <c r="AU2332" s="24"/>
    </row>
    <row r="2333" spans="27:47">
      <c r="AA2333" s="24"/>
      <c r="AB2333" s="24"/>
      <c r="AC2333" s="24"/>
      <c r="AD2333" s="24"/>
      <c r="AE2333" s="24"/>
      <c r="AF2333" s="27"/>
      <c r="AG2333" s="171"/>
      <c r="AN2333" s="24"/>
      <c r="AO2333" s="24"/>
      <c r="AP2333" s="24"/>
      <c r="AQ2333" s="24"/>
      <c r="AR2333" s="24"/>
      <c r="AS2333" s="24"/>
      <c r="AT2333" s="24"/>
      <c r="AU2333" s="24"/>
    </row>
    <row r="2334" spans="27:47">
      <c r="AA2334" s="24"/>
      <c r="AB2334" s="24"/>
      <c r="AC2334" s="24"/>
      <c r="AD2334" s="24"/>
      <c r="AE2334" s="24"/>
      <c r="AF2334" s="27"/>
      <c r="AG2334" s="171"/>
      <c r="AN2334" s="24"/>
      <c r="AO2334" s="24"/>
      <c r="AP2334" s="24"/>
      <c r="AQ2334" s="24"/>
      <c r="AR2334" s="24"/>
      <c r="AS2334" s="24"/>
      <c r="AT2334" s="24"/>
      <c r="AU2334" s="24"/>
    </row>
    <row r="2335" spans="27:47">
      <c r="AA2335" s="24"/>
      <c r="AB2335" s="24"/>
      <c r="AC2335" s="24"/>
      <c r="AD2335" s="24"/>
      <c r="AE2335" s="24"/>
      <c r="AF2335" s="27"/>
      <c r="AG2335" s="171"/>
      <c r="AN2335" s="24"/>
      <c r="AO2335" s="24"/>
      <c r="AP2335" s="24"/>
      <c r="AQ2335" s="24"/>
      <c r="AR2335" s="24"/>
      <c r="AS2335" s="24"/>
      <c r="AT2335" s="24"/>
      <c r="AU2335" s="24"/>
    </row>
    <row r="2336" spans="27:47">
      <c r="AA2336" s="24"/>
      <c r="AB2336" s="24"/>
      <c r="AC2336" s="24"/>
      <c r="AD2336" s="24"/>
      <c r="AE2336" s="24"/>
      <c r="AF2336" s="27"/>
      <c r="AG2336" s="171"/>
      <c r="AN2336" s="24"/>
      <c r="AO2336" s="24"/>
      <c r="AP2336" s="24"/>
      <c r="AQ2336" s="24"/>
      <c r="AR2336" s="24"/>
      <c r="AS2336" s="24"/>
      <c r="AT2336" s="24"/>
      <c r="AU2336" s="24"/>
    </row>
    <row r="2337" spans="27:47">
      <c r="AA2337" s="24"/>
      <c r="AB2337" s="24"/>
      <c r="AC2337" s="24"/>
      <c r="AD2337" s="24"/>
      <c r="AE2337" s="24"/>
      <c r="AF2337" s="27"/>
      <c r="AG2337" s="171"/>
      <c r="AN2337" s="24"/>
      <c r="AO2337" s="24"/>
      <c r="AP2337" s="24"/>
      <c r="AQ2337" s="24"/>
      <c r="AR2337" s="24"/>
      <c r="AS2337" s="24"/>
      <c r="AT2337" s="24"/>
      <c r="AU2337" s="24"/>
    </row>
    <row r="2338" spans="27:47">
      <c r="AA2338" s="24"/>
      <c r="AB2338" s="24"/>
      <c r="AC2338" s="24"/>
      <c r="AD2338" s="24"/>
      <c r="AE2338" s="24"/>
      <c r="AF2338" s="27"/>
      <c r="AG2338" s="171"/>
      <c r="AN2338" s="24"/>
      <c r="AO2338" s="24"/>
      <c r="AP2338" s="24"/>
      <c r="AQ2338" s="24"/>
      <c r="AR2338" s="24"/>
      <c r="AS2338" s="24"/>
      <c r="AT2338" s="24"/>
      <c r="AU2338" s="24"/>
    </row>
    <row r="2339" spans="27:47">
      <c r="AA2339" s="24"/>
      <c r="AB2339" s="24"/>
      <c r="AC2339" s="24"/>
      <c r="AD2339" s="24"/>
      <c r="AE2339" s="24"/>
      <c r="AF2339" s="27"/>
      <c r="AG2339" s="171"/>
      <c r="AN2339" s="24"/>
      <c r="AO2339" s="24"/>
      <c r="AP2339" s="24"/>
      <c r="AQ2339" s="24"/>
      <c r="AR2339" s="24"/>
      <c r="AS2339" s="24"/>
      <c r="AT2339" s="24"/>
      <c r="AU2339" s="24"/>
    </row>
    <row r="2340" spans="27:47">
      <c r="AA2340" s="24"/>
      <c r="AB2340" s="24"/>
      <c r="AC2340" s="24"/>
      <c r="AD2340" s="24"/>
      <c r="AE2340" s="24"/>
      <c r="AF2340" s="27"/>
      <c r="AG2340" s="171"/>
      <c r="AN2340" s="24"/>
      <c r="AO2340" s="24"/>
      <c r="AP2340" s="24"/>
      <c r="AQ2340" s="24"/>
      <c r="AR2340" s="24"/>
      <c r="AS2340" s="24"/>
      <c r="AT2340" s="24"/>
      <c r="AU2340" s="24"/>
    </row>
    <row r="2341" spans="27:47">
      <c r="AA2341" s="24"/>
      <c r="AB2341" s="24"/>
      <c r="AC2341" s="24"/>
      <c r="AD2341" s="24"/>
      <c r="AE2341" s="24"/>
      <c r="AF2341" s="27"/>
      <c r="AG2341" s="171"/>
      <c r="AN2341" s="24"/>
      <c r="AO2341" s="24"/>
      <c r="AP2341" s="24"/>
      <c r="AQ2341" s="24"/>
      <c r="AR2341" s="24"/>
      <c r="AS2341" s="24"/>
      <c r="AT2341" s="24"/>
      <c r="AU2341" s="24"/>
    </row>
    <row r="2342" spans="27:47">
      <c r="AA2342" s="24"/>
      <c r="AB2342" s="24"/>
      <c r="AC2342" s="24"/>
      <c r="AD2342" s="24"/>
      <c r="AE2342" s="24"/>
      <c r="AF2342" s="27"/>
      <c r="AG2342" s="171"/>
      <c r="AN2342" s="24"/>
      <c r="AO2342" s="24"/>
      <c r="AP2342" s="24"/>
      <c r="AQ2342" s="24"/>
      <c r="AR2342" s="24"/>
      <c r="AS2342" s="24"/>
      <c r="AT2342" s="24"/>
      <c r="AU2342" s="24"/>
    </row>
    <row r="2343" spans="27:47">
      <c r="AA2343" s="24"/>
      <c r="AB2343" s="24"/>
      <c r="AC2343" s="24"/>
      <c r="AD2343" s="24"/>
      <c r="AE2343" s="24"/>
      <c r="AF2343" s="27"/>
      <c r="AG2343" s="171"/>
      <c r="AN2343" s="24"/>
      <c r="AO2343" s="24"/>
      <c r="AP2343" s="24"/>
      <c r="AQ2343" s="24"/>
      <c r="AR2343" s="24"/>
      <c r="AS2343" s="24"/>
      <c r="AT2343" s="24"/>
      <c r="AU2343" s="24"/>
    </row>
    <row r="2344" spans="27:47">
      <c r="AA2344" s="24"/>
      <c r="AB2344" s="24"/>
      <c r="AC2344" s="24"/>
      <c r="AD2344" s="24"/>
      <c r="AE2344" s="24"/>
      <c r="AF2344" s="27"/>
      <c r="AG2344" s="171"/>
      <c r="AN2344" s="24"/>
      <c r="AO2344" s="24"/>
      <c r="AP2344" s="24"/>
      <c r="AQ2344" s="24"/>
      <c r="AR2344" s="24"/>
      <c r="AS2344" s="24"/>
      <c r="AT2344" s="24"/>
      <c r="AU2344" s="24"/>
    </row>
    <row r="2345" spans="27:47">
      <c r="AA2345" s="24"/>
      <c r="AB2345" s="24"/>
      <c r="AC2345" s="24"/>
      <c r="AD2345" s="24"/>
      <c r="AE2345" s="24"/>
      <c r="AF2345" s="27"/>
      <c r="AG2345" s="171"/>
      <c r="AN2345" s="24"/>
      <c r="AO2345" s="24"/>
      <c r="AP2345" s="24"/>
      <c r="AQ2345" s="24"/>
      <c r="AR2345" s="24"/>
      <c r="AS2345" s="24"/>
      <c r="AT2345" s="24"/>
      <c r="AU2345" s="24"/>
    </row>
    <row r="2346" spans="27:47">
      <c r="AA2346" s="24"/>
      <c r="AB2346" s="24"/>
      <c r="AC2346" s="24"/>
      <c r="AD2346" s="24"/>
      <c r="AE2346" s="24"/>
      <c r="AF2346" s="27"/>
      <c r="AG2346" s="171"/>
      <c r="AN2346" s="24"/>
      <c r="AO2346" s="24"/>
      <c r="AP2346" s="24"/>
      <c r="AQ2346" s="24"/>
      <c r="AR2346" s="24"/>
      <c r="AS2346" s="24"/>
      <c r="AT2346" s="24"/>
      <c r="AU2346" s="24"/>
    </row>
    <row r="2347" spans="27:47">
      <c r="AA2347" s="24"/>
      <c r="AB2347" s="24"/>
      <c r="AC2347" s="24"/>
      <c r="AD2347" s="24"/>
      <c r="AE2347" s="24"/>
      <c r="AF2347" s="27"/>
      <c r="AG2347" s="171"/>
      <c r="AN2347" s="24"/>
      <c r="AO2347" s="24"/>
      <c r="AP2347" s="24"/>
      <c r="AQ2347" s="24"/>
      <c r="AR2347" s="24"/>
      <c r="AS2347" s="24"/>
      <c r="AT2347" s="24"/>
      <c r="AU2347" s="24"/>
    </row>
    <row r="2348" spans="27:47">
      <c r="AA2348" s="24"/>
      <c r="AB2348" s="24"/>
      <c r="AC2348" s="24"/>
      <c r="AD2348" s="24"/>
      <c r="AE2348" s="24"/>
      <c r="AF2348" s="27"/>
      <c r="AG2348" s="171"/>
      <c r="AN2348" s="24"/>
      <c r="AO2348" s="24"/>
      <c r="AP2348" s="24"/>
      <c r="AQ2348" s="24"/>
      <c r="AR2348" s="24"/>
      <c r="AS2348" s="24"/>
      <c r="AT2348" s="24"/>
      <c r="AU2348" s="24"/>
    </row>
    <row r="2349" spans="27:47">
      <c r="AA2349" s="24"/>
      <c r="AB2349" s="24"/>
      <c r="AC2349" s="24"/>
      <c r="AD2349" s="24"/>
      <c r="AE2349" s="24"/>
      <c r="AF2349" s="27"/>
      <c r="AG2349" s="171"/>
      <c r="AN2349" s="24"/>
      <c r="AO2349" s="24"/>
      <c r="AP2349" s="24"/>
      <c r="AQ2349" s="24"/>
      <c r="AR2349" s="24"/>
      <c r="AS2349" s="24"/>
      <c r="AT2349" s="24"/>
      <c r="AU2349" s="24"/>
    </row>
    <row r="2350" spans="27:47">
      <c r="AA2350" s="24"/>
      <c r="AB2350" s="24"/>
      <c r="AC2350" s="24"/>
      <c r="AD2350" s="24"/>
      <c r="AE2350" s="24"/>
      <c r="AF2350" s="27"/>
      <c r="AG2350" s="171"/>
      <c r="AN2350" s="24"/>
      <c r="AO2350" s="24"/>
      <c r="AP2350" s="24"/>
      <c r="AQ2350" s="24"/>
      <c r="AR2350" s="24"/>
      <c r="AS2350" s="24"/>
      <c r="AT2350" s="24"/>
      <c r="AU2350" s="24"/>
    </row>
    <row r="2351" spans="27:47">
      <c r="AA2351" s="24"/>
      <c r="AB2351" s="24"/>
      <c r="AC2351" s="24"/>
      <c r="AD2351" s="24"/>
      <c r="AE2351" s="24"/>
      <c r="AF2351" s="27"/>
      <c r="AG2351" s="171"/>
      <c r="AN2351" s="24"/>
      <c r="AO2351" s="24"/>
      <c r="AP2351" s="24"/>
      <c r="AQ2351" s="24"/>
      <c r="AR2351" s="24"/>
      <c r="AS2351" s="24"/>
      <c r="AT2351" s="24"/>
      <c r="AU2351" s="24"/>
    </row>
    <row r="2352" spans="27:47">
      <c r="AA2352" s="24"/>
      <c r="AB2352" s="24"/>
      <c r="AC2352" s="24"/>
      <c r="AD2352" s="24"/>
      <c r="AE2352" s="24"/>
      <c r="AF2352" s="27"/>
      <c r="AG2352" s="171"/>
      <c r="AN2352" s="24"/>
      <c r="AO2352" s="24"/>
      <c r="AP2352" s="24"/>
      <c r="AQ2352" s="24"/>
      <c r="AR2352" s="24"/>
      <c r="AS2352" s="24"/>
      <c r="AT2352" s="24"/>
      <c r="AU2352" s="24"/>
    </row>
    <row r="2353" spans="27:47">
      <c r="AA2353" s="24"/>
      <c r="AB2353" s="24"/>
      <c r="AC2353" s="24"/>
      <c r="AD2353" s="24"/>
      <c r="AE2353" s="24"/>
      <c r="AF2353" s="27"/>
      <c r="AG2353" s="171"/>
      <c r="AN2353" s="24"/>
      <c r="AO2353" s="24"/>
      <c r="AP2353" s="24"/>
      <c r="AQ2353" s="24"/>
      <c r="AR2353" s="24"/>
      <c r="AS2353" s="24"/>
      <c r="AT2353" s="24"/>
      <c r="AU2353" s="24"/>
    </row>
    <row r="2354" spans="27:47">
      <c r="AA2354" s="24"/>
      <c r="AB2354" s="24"/>
      <c r="AC2354" s="24"/>
      <c r="AD2354" s="24"/>
      <c r="AE2354" s="24"/>
      <c r="AF2354" s="27"/>
      <c r="AG2354" s="171"/>
      <c r="AN2354" s="24"/>
      <c r="AO2354" s="24"/>
      <c r="AP2354" s="24"/>
      <c r="AQ2354" s="24"/>
      <c r="AR2354" s="24"/>
      <c r="AS2354" s="24"/>
      <c r="AT2354" s="24"/>
      <c r="AU2354" s="24"/>
    </row>
    <row r="2355" spans="27:47">
      <c r="AA2355" s="24"/>
      <c r="AB2355" s="24"/>
      <c r="AC2355" s="24"/>
      <c r="AD2355" s="24"/>
      <c r="AE2355" s="24"/>
      <c r="AF2355" s="27"/>
      <c r="AG2355" s="171"/>
      <c r="AN2355" s="24"/>
      <c r="AO2355" s="24"/>
      <c r="AP2355" s="24"/>
      <c r="AQ2355" s="24"/>
      <c r="AR2355" s="24"/>
      <c r="AS2355" s="24"/>
      <c r="AT2355" s="24"/>
      <c r="AU2355" s="24"/>
    </row>
    <row r="2356" spans="27:47">
      <c r="AA2356" s="24"/>
      <c r="AB2356" s="24"/>
      <c r="AC2356" s="24"/>
      <c r="AD2356" s="24"/>
      <c r="AE2356" s="24"/>
      <c r="AF2356" s="27"/>
      <c r="AG2356" s="171"/>
      <c r="AN2356" s="24"/>
      <c r="AO2356" s="24"/>
      <c r="AP2356" s="24"/>
      <c r="AQ2356" s="24"/>
      <c r="AR2356" s="24"/>
      <c r="AS2356" s="24"/>
      <c r="AT2356" s="24"/>
      <c r="AU2356" s="24"/>
    </row>
    <row r="2357" spans="27:47">
      <c r="AA2357" s="24"/>
      <c r="AB2357" s="24"/>
      <c r="AC2357" s="24"/>
      <c r="AD2357" s="24"/>
      <c r="AE2357" s="24"/>
      <c r="AF2357" s="27"/>
      <c r="AG2357" s="171"/>
      <c r="AN2357" s="24"/>
      <c r="AO2357" s="24"/>
      <c r="AP2357" s="24"/>
      <c r="AQ2357" s="24"/>
      <c r="AR2357" s="24"/>
      <c r="AS2357" s="24"/>
      <c r="AT2357" s="24"/>
      <c r="AU2357" s="24"/>
    </row>
    <row r="2358" spans="27:47">
      <c r="AA2358" s="24"/>
      <c r="AB2358" s="24"/>
      <c r="AC2358" s="24"/>
      <c r="AD2358" s="24"/>
      <c r="AE2358" s="24"/>
      <c r="AF2358" s="27"/>
      <c r="AG2358" s="171"/>
      <c r="AN2358" s="24"/>
      <c r="AO2358" s="24"/>
      <c r="AP2358" s="24"/>
      <c r="AQ2358" s="24"/>
      <c r="AR2358" s="24"/>
      <c r="AS2358" s="24"/>
      <c r="AT2358" s="24"/>
      <c r="AU2358" s="24"/>
    </row>
    <row r="2359" spans="27:47">
      <c r="AA2359" s="24"/>
      <c r="AB2359" s="24"/>
      <c r="AC2359" s="24"/>
      <c r="AD2359" s="24"/>
      <c r="AE2359" s="24"/>
      <c r="AF2359" s="27"/>
      <c r="AG2359" s="171"/>
      <c r="AN2359" s="24"/>
      <c r="AO2359" s="24"/>
      <c r="AP2359" s="24"/>
      <c r="AQ2359" s="24"/>
      <c r="AR2359" s="24"/>
      <c r="AS2359" s="24"/>
      <c r="AT2359" s="24"/>
      <c r="AU2359" s="24"/>
    </row>
    <row r="2360" spans="27:47">
      <c r="AA2360" s="24"/>
      <c r="AB2360" s="24"/>
      <c r="AC2360" s="24"/>
      <c r="AD2360" s="24"/>
      <c r="AE2360" s="24"/>
      <c r="AF2360" s="27"/>
      <c r="AG2360" s="171"/>
      <c r="AN2360" s="24"/>
      <c r="AO2360" s="24"/>
      <c r="AP2360" s="24"/>
      <c r="AQ2360" s="24"/>
      <c r="AR2360" s="24"/>
      <c r="AS2360" s="24"/>
      <c r="AT2360" s="24"/>
      <c r="AU2360" s="24"/>
    </row>
    <row r="2361" spans="27:47">
      <c r="AA2361" s="24"/>
      <c r="AB2361" s="24"/>
      <c r="AC2361" s="24"/>
      <c r="AD2361" s="24"/>
      <c r="AE2361" s="24"/>
      <c r="AF2361" s="27"/>
      <c r="AG2361" s="171"/>
      <c r="AN2361" s="24"/>
      <c r="AO2361" s="24"/>
      <c r="AP2361" s="24"/>
      <c r="AQ2361" s="24"/>
      <c r="AR2361" s="24"/>
      <c r="AS2361" s="24"/>
      <c r="AT2361" s="24"/>
      <c r="AU2361" s="24"/>
    </row>
    <row r="2362" spans="27:47">
      <c r="AA2362" s="24"/>
      <c r="AB2362" s="24"/>
      <c r="AC2362" s="24"/>
      <c r="AD2362" s="24"/>
      <c r="AE2362" s="24"/>
      <c r="AF2362" s="27"/>
      <c r="AG2362" s="171"/>
      <c r="AN2362" s="24"/>
      <c r="AO2362" s="24"/>
      <c r="AP2362" s="24"/>
      <c r="AQ2362" s="24"/>
      <c r="AR2362" s="24"/>
      <c r="AS2362" s="24"/>
      <c r="AT2362" s="24"/>
      <c r="AU2362" s="24"/>
    </row>
    <row r="2363" spans="27:47">
      <c r="AA2363" s="24"/>
      <c r="AB2363" s="24"/>
      <c r="AC2363" s="24"/>
      <c r="AD2363" s="24"/>
      <c r="AE2363" s="24"/>
      <c r="AF2363" s="27"/>
      <c r="AG2363" s="171"/>
      <c r="AN2363" s="24"/>
      <c r="AO2363" s="24"/>
      <c r="AP2363" s="24"/>
      <c r="AQ2363" s="24"/>
      <c r="AR2363" s="24"/>
      <c r="AS2363" s="24"/>
      <c r="AT2363" s="24"/>
      <c r="AU2363" s="24"/>
    </row>
    <row r="2364" spans="27:47">
      <c r="AA2364" s="24"/>
      <c r="AB2364" s="24"/>
      <c r="AC2364" s="24"/>
      <c r="AD2364" s="24"/>
      <c r="AE2364" s="24"/>
      <c r="AF2364" s="27"/>
      <c r="AG2364" s="171"/>
      <c r="AN2364" s="24"/>
      <c r="AO2364" s="24"/>
      <c r="AP2364" s="24"/>
      <c r="AQ2364" s="24"/>
      <c r="AR2364" s="24"/>
      <c r="AS2364" s="24"/>
      <c r="AT2364" s="24"/>
      <c r="AU2364" s="24"/>
    </row>
    <row r="2365" spans="27:47">
      <c r="AA2365" s="24"/>
      <c r="AB2365" s="24"/>
      <c r="AC2365" s="24"/>
      <c r="AD2365" s="24"/>
      <c r="AE2365" s="24"/>
      <c r="AF2365" s="27"/>
      <c r="AG2365" s="171"/>
      <c r="AN2365" s="24"/>
      <c r="AO2365" s="24"/>
      <c r="AP2365" s="24"/>
      <c r="AQ2365" s="24"/>
      <c r="AR2365" s="24"/>
      <c r="AS2365" s="24"/>
      <c r="AT2365" s="24"/>
      <c r="AU2365" s="24"/>
    </row>
    <row r="2366" spans="27:47">
      <c r="AA2366" s="24"/>
      <c r="AB2366" s="24"/>
      <c r="AC2366" s="24"/>
      <c r="AD2366" s="24"/>
      <c r="AE2366" s="24"/>
      <c r="AF2366" s="27"/>
      <c r="AG2366" s="171"/>
      <c r="AN2366" s="24"/>
      <c r="AO2366" s="24"/>
      <c r="AP2366" s="24"/>
      <c r="AQ2366" s="24"/>
      <c r="AR2366" s="24"/>
      <c r="AS2366" s="24"/>
      <c r="AT2366" s="24"/>
      <c r="AU2366" s="24"/>
    </row>
    <row r="2367" spans="27:47">
      <c r="AA2367" s="24"/>
      <c r="AB2367" s="24"/>
      <c r="AC2367" s="24"/>
      <c r="AD2367" s="24"/>
      <c r="AE2367" s="24"/>
      <c r="AF2367" s="27"/>
      <c r="AG2367" s="171"/>
      <c r="AN2367" s="24"/>
      <c r="AO2367" s="24"/>
      <c r="AP2367" s="24"/>
      <c r="AQ2367" s="24"/>
      <c r="AR2367" s="24"/>
      <c r="AS2367" s="24"/>
      <c r="AT2367" s="24"/>
      <c r="AU2367" s="24"/>
    </row>
    <row r="2368" spans="27:47">
      <c r="AA2368" s="24"/>
      <c r="AB2368" s="24"/>
      <c r="AC2368" s="24"/>
      <c r="AD2368" s="24"/>
      <c r="AE2368" s="24"/>
      <c r="AF2368" s="27"/>
      <c r="AG2368" s="171"/>
      <c r="AN2368" s="24"/>
      <c r="AO2368" s="24"/>
      <c r="AP2368" s="24"/>
      <c r="AQ2368" s="24"/>
      <c r="AR2368" s="24"/>
      <c r="AS2368" s="24"/>
      <c r="AT2368" s="24"/>
      <c r="AU2368" s="24"/>
    </row>
    <row r="2369" spans="27:47">
      <c r="AA2369" s="24"/>
      <c r="AB2369" s="24"/>
      <c r="AC2369" s="24"/>
      <c r="AD2369" s="24"/>
      <c r="AE2369" s="24"/>
      <c r="AF2369" s="27"/>
      <c r="AG2369" s="171"/>
      <c r="AN2369" s="24"/>
      <c r="AO2369" s="24"/>
      <c r="AP2369" s="24"/>
      <c r="AQ2369" s="24"/>
      <c r="AR2369" s="24"/>
      <c r="AS2369" s="24"/>
      <c r="AT2369" s="24"/>
      <c r="AU2369" s="24"/>
    </row>
    <row r="2370" spans="27:47">
      <c r="AA2370" s="24"/>
      <c r="AB2370" s="24"/>
      <c r="AC2370" s="24"/>
      <c r="AD2370" s="24"/>
      <c r="AE2370" s="24"/>
      <c r="AF2370" s="27"/>
      <c r="AG2370" s="171"/>
      <c r="AN2370" s="24"/>
      <c r="AO2370" s="24"/>
      <c r="AP2370" s="24"/>
      <c r="AQ2370" s="24"/>
      <c r="AR2370" s="24"/>
      <c r="AS2370" s="24"/>
      <c r="AT2370" s="24"/>
      <c r="AU2370" s="24"/>
    </row>
    <row r="2371" spans="27:47">
      <c r="AA2371" s="24"/>
      <c r="AB2371" s="24"/>
      <c r="AC2371" s="24"/>
      <c r="AD2371" s="24"/>
      <c r="AE2371" s="24"/>
      <c r="AF2371" s="27"/>
      <c r="AG2371" s="171"/>
      <c r="AN2371" s="24"/>
      <c r="AO2371" s="24"/>
      <c r="AP2371" s="24"/>
      <c r="AQ2371" s="24"/>
      <c r="AR2371" s="24"/>
      <c r="AS2371" s="24"/>
      <c r="AT2371" s="24"/>
      <c r="AU2371" s="24"/>
    </row>
    <row r="2372" spans="27:47">
      <c r="AA2372" s="24"/>
      <c r="AB2372" s="24"/>
      <c r="AC2372" s="24"/>
      <c r="AD2372" s="24"/>
      <c r="AE2372" s="24"/>
      <c r="AF2372" s="27"/>
      <c r="AG2372" s="171"/>
      <c r="AN2372" s="24"/>
      <c r="AO2372" s="24"/>
      <c r="AP2372" s="24"/>
      <c r="AQ2372" s="24"/>
      <c r="AR2372" s="24"/>
      <c r="AS2372" s="24"/>
      <c r="AT2372" s="24"/>
      <c r="AU2372" s="24"/>
    </row>
    <row r="2373" spans="27:47">
      <c r="AA2373" s="24"/>
      <c r="AB2373" s="24"/>
      <c r="AC2373" s="24"/>
      <c r="AD2373" s="24"/>
      <c r="AE2373" s="24"/>
      <c r="AF2373" s="27"/>
      <c r="AG2373" s="171"/>
      <c r="AN2373" s="24"/>
      <c r="AO2373" s="24"/>
      <c r="AP2373" s="24"/>
      <c r="AQ2373" s="24"/>
      <c r="AR2373" s="24"/>
      <c r="AS2373" s="24"/>
      <c r="AT2373" s="24"/>
      <c r="AU2373" s="24"/>
    </row>
    <row r="2374" spans="27:47">
      <c r="AA2374" s="24"/>
      <c r="AB2374" s="24"/>
      <c r="AC2374" s="24"/>
      <c r="AD2374" s="24"/>
      <c r="AE2374" s="24"/>
      <c r="AF2374" s="27"/>
      <c r="AG2374" s="171"/>
      <c r="AN2374" s="24"/>
      <c r="AO2374" s="24"/>
      <c r="AP2374" s="24"/>
      <c r="AQ2374" s="24"/>
      <c r="AR2374" s="24"/>
      <c r="AS2374" s="24"/>
      <c r="AT2374" s="24"/>
      <c r="AU2374" s="24"/>
    </row>
    <row r="2375" spans="27:47">
      <c r="AA2375" s="24"/>
      <c r="AB2375" s="24"/>
      <c r="AC2375" s="24"/>
      <c r="AD2375" s="24"/>
      <c r="AE2375" s="24"/>
      <c r="AF2375" s="27"/>
      <c r="AG2375" s="171"/>
      <c r="AN2375" s="24"/>
      <c r="AO2375" s="24"/>
      <c r="AP2375" s="24"/>
      <c r="AQ2375" s="24"/>
      <c r="AR2375" s="24"/>
      <c r="AS2375" s="24"/>
      <c r="AT2375" s="24"/>
      <c r="AU2375" s="24"/>
    </row>
    <row r="2376" spans="27:47">
      <c r="AA2376" s="24"/>
      <c r="AB2376" s="24"/>
      <c r="AC2376" s="24"/>
      <c r="AD2376" s="24"/>
      <c r="AE2376" s="24"/>
      <c r="AF2376" s="27"/>
      <c r="AG2376" s="171"/>
      <c r="AN2376" s="24"/>
      <c r="AO2376" s="24"/>
      <c r="AP2376" s="24"/>
      <c r="AQ2376" s="24"/>
      <c r="AR2376" s="24"/>
      <c r="AS2376" s="24"/>
      <c r="AT2376" s="24"/>
      <c r="AU2376" s="24"/>
    </row>
    <row r="2377" spans="27:47">
      <c r="AA2377" s="24"/>
      <c r="AB2377" s="24"/>
      <c r="AC2377" s="24"/>
      <c r="AD2377" s="24"/>
      <c r="AE2377" s="24"/>
      <c r="AF2377" s="27"/>
      <c r="AG2377" s="171"/>
      <c r="AN2377" s="24"/>
      <c r="AO2377" s="24"/>
      <c r="AP2377" s="24"/>
      <c r="AQ2377" s="24"/>
      <c r="AR2377" s="24"/>
      <c r="AS2377" s="24"/>
      <c r="AT2377" s="24"/>
      <c r="AU2377" s="24"/>
    </row>
    <row r="2378" spans="27:47">
      <c r="AA2378" s="24"/>
      <c r="AB2378" s="24"/>
      <c r="AC2378" s="24"/>
      <c r="AD2378" s="24"/>
      <c r="AE2378" s="24"/>
      <c r="AF2378" s="27"/>
      <c r="AG2378" s="171"/>
      <c r="AN2378" s="24"/>
      <c r="AO2378" s="24"/>
      <c r="AP2378" s="24"/>
      <c r="AQ2378" s="24"/>
      <c r="AR2378" s="24"/>
      <c r="AS2378" s="24"/>
      <c r="AT2378" s="24"/>
      <c r="AU2378" s="24"/>
    </row>
    <row r="2379" spans="27:47">
      <c r="AA2379" s="24"/>
      <c r="AB2379" s="24"/>
      <c r="AC2379" s="24"/>
      <c r="AD2379" s="24"/>
      <c r="AE2379" s="24"/>
      <c r="AF2379" s="27"/>
      <c r="AG2379" s="171"/>
      <c r="AN2379" s="24"/>
      <c r="AO2379" s="24"/>
      <c r="AP2379" s="24"/>
      <c r="AQ2379" s="24"/>
      <c r="AR2379" s="24"/>
      <c r="AS2379" s="24"/>
      <c r="AT2379" s="24"/>
      <c r="AU2379" s="24"/>
    </row>
    <row r="2380" spans="27:47">
      <c r="AA2380" s="24"/>
      <c r="AB2380" s="24"/>
      <c r="AC2380" s="24"/>
      <c r="AD2380" s="24"/>
      <c r="AE2380" s="24"/>
      <c r="AF2380" s="27"/>
      <c r="AG2380" s="171"/>
      <c r="AN2380" s="24"/>
      <c r="AO2380" s="24"/>
      <c r="AP2380" s="24"/>
      <c r="AQ2380" s="24"/>
      <c r="AR2380" s="24"/>
      <c r="AS2380" s="24"/>
      <c r="AT2380" s="24"/>
      <c r="AU2380" s="24"/>
    </row>
    <row r="2381" spans="27:47">
      <c r="AA2381" s="24"/>
      <c r="AB2381" s="24"/>
      <c r="AC2381" s="24"/>
      <c r="AD2381" s="24"/>
      <c r="AE2381" s="24"/>
      <c r="AF2381" s="27"/>
      <c r="AG2381" s="171"/>
      <c r="AN2381" s="24"/>
      <c r="AO2381" s="24"/>
      <c r="AP2381" s="24"/>
      <c r="AQ2381" s="24"/>
      <c r="AR2381" s="24"/>
      <c r="AS2381" s="24"/>
      <c r="AT2381" s="24"/>
      <c r="AU2381" s="24"/>
    </row>
    <row r="2382" spans="27:47">
      <c r="AA2382" s="24"/>
      <c r="AB2382" s="24"/>
      <c r="AC2382" s="24"/>
      <c r="AD2382" s="24"/>
      <c r="AE2382" s="24"/>
      <c r="AF2382" s="27"/>
      <c r="AG2382" s="171"/>
      <c r="AN2382" s="24"/>
      <c r="AO2382" s="24"/>
      <c r="AP2382" s="24"/>
      <c r="AQ2382" s="24"/>
      <c r="AR2382" s="24"/>
      <c r="AS2382" s="24"/>
      <c r="AT2382" s="24"/>
      <c r="AU2382" s="24"/>
    </row>
    <row r="2383" spans="27:47">
      <c r="AA2383" s="24"/>
      <c r="AB2383" s="24"/>
      <c r="AC2383" s="24"/>
      <c r="AD2383" s="24"/>
      <c r="AE2383" s="24"/>
      <c r="AF2383" s="27"/>
      <c r="AG2383" s="171"/>
      <c r="AN2383" s="24"/>
      <c r="AO2383" s="24"/>
      <c r="AP2383" s="24"/>
      <c r="AQ2383" s="24"/>
      <c r="AR2383" s="24"/>
      <c r="AS2383" s="24"/>
      <c r="AT2383" s="24"/>
      <c r="AU2383" s="24"/>
    </row>
    <row r="2384" spans="27:47">
      <c r="AA2384" s="24"/>
      <c r="AB2384" s="24"/>
      <c r="AC2384" s="24"/>
      <c r="AD2384" s="24"/>
      <c r="AE2384" s="24"/>
      <c r="AF2384" s="27"/>
      <c r="AG2384" s="171"/>
      <c r="AN2384" s="24"/>
      <c r="AO2384" s="24"/>
      <c r="AP2384" s="24"/>
      <c r="AQ2384" s="24"/>
      <c r="AR2384" s="24"/>
      <c r="AS2384" s="24"/>
      <c r="AT2384" s="24"/>
      <c r="AU2384" s="24"/>
    </row>
    <row r="2385" spans="27:47">
      <c r="AA2385" s="24"/>
      <c r="AB2385" s="24"/>
      <c r="AC2385" s="24"/>
      <c r="AD2385" s="24"/>
      <c r="AE2385" s="24"/>
      <c r="AF2385" s="27"/>
      <c r="AG2385" s="171"/>
      <c r="AN2385" s="24"/>
      <c r="AO2385" s="24"/>
      <c r="AP2385" s="24"/>
      <c r="AQ2385" s="24"/>
      <c r="AR2385" s="24"/>
      <c r="AS2385" s="24"/>
      <c r="AT2385" s="24"/>
      <c r="AU2385" s="24"/>
    </row>
    <row r="2386" spans="27:47">
      <c r="AA2386" s="24"/>
      <c r="AB2386" s="24"/>
      <c r="AC2386" s="24"/>
      <c r="AD2386" s="24"/>
      <c r="AE2386" s="24"/>
      <c r="AF2386" s="27"/>
      <c r="AG2386" s="171"/>
      <c r="AN2386" s="24"/>
      <c r="AO2386" s="24"/>
      <c r="AP2386" s="24"/>
      <c r="AQ2386" s="24"/>
      <c r="AR2386" s="24"/>
      <c r="AS2386" s="24"/>
      <c r="AT2386" s="24"/>
      <c r="AU2386" s="24"/>
    </row>
    <row r="2387" spans="27:47">
      <c r="AA2387" s="24"/>
      <c r="AB2387" s="24"/>
      <c r="AC2387" s="24"/>
      <c r="AD2387" s="24"/>
      <c r="AE2387" s="24"/>
      <c r="AF2387" s="27"/>
      <c r="AG2387" s="171"/>
      <c r="AN2387" s="24"/>
      <c r="AO2387" s="24"/>
      <c r="AP2387" s="24"/>
      <c r="AQ2387" s="24"/>
      <c r="AR2387" s="24"/>
      <c r="AS2387" s="24"/>
      <c r="AT2387" s="24"/>
      <c r="AU2387" s="24"/>
    </row>
    <row r="2388" spans="27:47">
      <c r="AA2388" s="24"/>
      <c r="AB2388" s="24"/>
      <c r="AC2388" s="24"/>
      <c r="AD2388" s="24"/>
      <c r="AE2388" s="24"/>
      <c r="AF2388" s="27"/>
      <c r="AG2388" s="171"/>
      <c r="AN2388" s="24"/>
      <c r="AO2388" s="24"/>
      <c r="AP2388" s="24"/>
      <c r="AQ2388" s="24"/>
      <c r="AR2388" s="24"/>
      <c r="AS2388" s="24"/>
      <c r="AT2388" s="24"/>
      <c r="AU2388" s="24"/>
    </row>
    <row r="2389" spans="27:47">
      <c r="AA2389" s="24"/>
      <c r="AB2389" s="24"/>
      <c r="AC2389" s="24"/>
      <c r="AD2389" s="24"/>
      <c r="AE2389" s="24"/>
      <c r="AF2389" s="27"/>
      <c r="AG2389" s="171"/>
      <c r="AN2389" s="24"/>
      <c r="AO2389" s="24"/>
      <c r="AP2389" s="24"/>
      <c r="AQ2389" s="24"/>
      <c r="AR2389" s="24"/>
      <c r="AS2389" s="24"/>
      <c r="AT2389" s="24"/>
      <c r="AU2389" s="24"/>
    </row>
    <row r="2390" spans="27:47">
      <c r="AA2390" s="24"/>
      <c r="AB2390" s="24"/>
      <c r="AC2390" s="24"/>
      <c r="AD2390" s="24"/>
      <c r="AE2390" s="24"/>
      <c r="AF2390" s="27"/>
      <c r="AG2390" s="171"/>
      <c r="AN2390" s="24"/>
      <c r="AO2390" s="24"/>
      <c r="AP2390" s="24"/>
      <c r="AQ2390" s="24"/>
      <c r="AR2390" s="24"/>
      <c r="AS2390" s="24"/>
      <c r="AT2390" s="24"/>
      <c r="AU2390" s="24"/>
    </row>
    <row r="2391" spans="27:47">
      <c r="AA2391" s="24"/>
      <c r="AB2391" s="24"/>
      <c r="AC2391" s="24"/>
      <c r="AD2391" s="24"/>
      <c r="AE2391" s="24"/>
      <c r="AF2391" s="27"/>
      <c r="AG2391" s="171"/>
      <c r="AN2391" s="24"/>
      <c r="AO2391" s="24"/>
      <c r="AP2391" s="24"/>
      <c r="AQ2391" s="24"/>
      <c r="AR2391" s="24"/>
      <c r="AS2391" s="24"/>
      <c r="AT2391" s="24"/>
      <c r="AU2391" s="24"/>
    </row>
    <row r="2392" spans="27:47">
      <c r="AA2392" s="24"/>
      <c r="AB2392" s="24"/>
      <c r="AC2392" s="24"/>
      <c r="AD2392" s="24"/>
      <c r="AE2392" s="24"/>
      <c r="AF2392" s="27"/>
      <c r="AG2392" s="171"/>
      <c r="AN2392" s="24"/>
      <c r="AO2392" s="24"/>
      <c r="AP2392" s="24"/>
      <c r="AQ2392" s="24"/>
      <c r="AR2392" s="24"/>
      <c r="AS2392" s="24"/>
      <c r="AT2392" s="24"/>
      <c r="AU2392" s="24"/>
    </row>
    <row r="2393" spans="27:47">
      <c r="AA2393" s="24"/>
      <c r="AB2393" s="24"/>
      <c r="AC2393" s="24"/>
      <c r="AD2393" s="24"/>
      <c r="AE2393" s="24"/>
      <c r="AF2393" s="27"/>
      <c r="AG2393" s="171"/>
      <c r="AN2393" s="24"/>
      <c r="AO2393" s="24"/>
      <c r="AP2393" s="24"/>
      <c r="AQ2393" s="24"/>
      <c r="AR2393" s="24"/>
      <c r="AS2393" s="24"/>
      <c r="AT2393" s="24"/>
      <c r="AU2393" s="24"/>
    </row>
    <row r="2394" spans="27:47">
      <c r="AA2394" s="24"/>
      <c r="AB2394" s="24"/>
      <c r="AC2394" s="24"/>
      <c r="AD2394" s="24"/>
      <c r="AE2394" s="24"/>
      <c r="AF2394" s="27"/>
      <c r="AG2394" s="171"/>
      <c r="AN2394" s="24"/>
      <c r="AO2394" s="24"/>
      <c r="AP2394" s="24"/>
      <c r="AQ2394" s="24"/>
      <c r="AR2394" s="24"/>
      <c r="AS2394" s="24"/>
      <c r="AT2394" s="24"/>
      <c r="AU2394" s="24"/>
    </row>
    <row r="2395" spans="27:47">
      <c r="AA2395" s="24"/>
      <c r="AB2395" s="24"/>
      <c r="AC2395" s="24"/>
      <c r="AD2395" s="24"/>
      <c r="AE2395" s="24"/>
      <c r="AF2395" s="27"/>
      <c r="AG2395" s="171"/>
      <c r="AN2395" s="24"/>
      <c r="AO2395" s="24"/>
      <c r="AP2395" s="24"/>
      <c r="AQ2395" s="24"/>
      <c r="AR2395" s="24"/>
      <c r="AS2395" s="24"/>
      <c r="AT2395" s="24"/>
      <c r="AU2395" s="24"/>
    </row>
    <row r="2396" spans="27:47">
      <c r="AA2396" s="24"/>
      <c r="AB2396" s="24"/>
      <c r="AC2396" s="24"/>
      <c r="AD2396" s="24"/>
      <c r="AE2396" s="24"/>
      <c r="AF2396" s="27"/>
      <c r="AG2396" s="171"/>
      <c r="AN2396" s="24"/>
      <c r="AO2396" s="24"/>
      <c r="AP2396" s="24"/>
      <c r="AQ2396" s="24"/>
      <c r="AR2396" s="24"/>
      <c r="AS2396" s="24"/>
      <c r="AT2396" s="24"/>
      <c r="AU2396" s="24"/>
    </row>
    <row r="2397" spans="27:47">
      <c r="AA2397" s="24"/>
      <c r="AB2397" s="24"/>
      <c r="AC2397" s="24"/>
      <c r="AD2397" s="24"/>
      <c r="AE2397" s="24"/>
      <c r="AF2397" s="27"/>
      <c r="AG2397" s="171"/>
      <c r="AN2397" s="24"/>
      <c r="AO2397" s="24"/>
      <c r="AP2397" s="24"/>
      <c r="AQ2397" s="24"/>
      <c r="AR2397" s="24"/>
      <c r="AS2397" s="24"/>
      <c r="AT2397" s="24"/>
      <c r="AU2397" s="24"/>
    </row>
    <row r="2398" spans="27:47">
      <c r="AA2398" s="24"/>
      <c r="AB2398" s="24"/>
      <c r="AC2398" s="24"/>
      <c r="AD2398" s="24"/>
      <c r="AE2398" s="24"/>
      <c r="AF2398" s="27"/>
      <c r="AG2398" s="171"/>
      <c r="AN2398" s="24"/>
      <c r="AO2398" s="24"/>
      <c r="AP2398" s="24"/>
      <c r="AQ2398" s="24"/>
      <c r="AR2398" s="24"/>
      <c r="AS2398" s="24"/>
      <c r="AT2398" s="24"/>
      <c r="AU2398" s="24"/>
    </row>
    <row r="2399" spans="27:47">
      <c r="AA2399" s="24"/>
      <c r="AB2399" s="24"/>
      <c r="AC2399" s="24"/>
      <c r="AD2399" s="24"/>
      <c r="AE2399" s="24"/>
      <c r="AF2399" s="27"/>
      <c r="AG2399" s="171"/>
      <c r="AN2399" s="24"/>
      <c r="AO2399" s="24"/>
      <c r="AP2399" s="24"/>
      <c r="AQ2399" s="24"/>
      <c r="AR2399" s="24"/>
      <c r="AS2399" s="24"/>
      <c r="AT2399" s="24"/>
      <c r="AU2399" s="24"/>
    </row>
    <row r="2400" spans="27:47">
      <c r="AA2400" s="24"/>
      <c r="AB2400" s="24"/>
      <c r="AC2400" s="24"/>
      <c r="AD2400" s="24"/>
      <c r="AE2400" s="24"/>
      <c r="AF2400" s="27"/>
      <c r="AG2400" s="171"/>
      <c r="AN2400" s="24"/>
      <c r="AO2400" s="24"/>
      <c r="AP2400" s="24"/>
      <c r="AQ2400" s="24"/>
      <c r="AR2400" s="24"/>
      <c r="AS2400" s="24"/>
      <c r="AT2400" s="24"/>
      <c r="AU2400" s="24"/>
    </row>
    <row r="2401" spans="27:47">
      <c r="AA2401" s="24"/>
      <c r="AB2401" s="24"/>
      <c r="AC2401" s="24"/>
      <c r="AD2401" s="24"/>
      <c r="AE2401" s="24"/>
      <c r="AF2401" s="27"/>
      <c r="AG2401" s="171"/>
      <c r="AN2401" s="24"/>
      <c r="AO2401" s="24"/>
      <c r="AP2401" s="24"/>
      <c r="AQ2401" s="24"/>
      <c r="AR2401" s="24"/>
      <c r="AS2401" s="24"/>
      <c r="AT2401" s="24"/>
      <c r="AU2401" s="24"/>
    </row>
    <row r="2402" spans="27:47">
      <c r="AA2402" s="24"/>
      <c r="AB2402" s="24"/>
      <c r="AC2402" s="24"/>
      <c r="AD2402" s="24"/>
      <c r="AE2402" s="24"/>
      <c r="AF2402" s="27"/>
      <c r="AG2402" s="171"/>
      <c r="AN2402" s="24"/>
      <c r="AO2402" s="24"/>
      <c r="AP2402" s="24"/>
      <c r="AQ2402" s="24"/>
      <c r="AR2402" s="24"/>
      <c r="AS2402" s="24"/>
      <c r="AT2402" s="24"/>
      <c r="AU2402" s="24"/>
    </row>
    <row r="2403" spans="27:47">
      <c r="AA2403" s="24"/>
      <c r="AB2403" s="24"/>
      <c r="AC2403" s="24"/>
      <c r="AD2403" s="24"/>
      <c r="AE2403" s="24"/>
      <c r="AF2403" s="27"/>
      <c r="AG2403" s="171"/>
      <c r="AN2403" s="24"/>
      <c r="AO2403" s="24"/>
      <c r="AP2403" s="24"/>
      <c r="AQ2403" s="24"/>
      <c r="AR2403" s="24"/>
      <c r="AS2403" s="24"/>
      <c r="AT2403" s="24"/>
      <c r="AU2403" s="24"/>
    </row>
    <row r="2404" spans="27:47">
      <c r="AA2404" s="24"/>
      <c r="AB2404" s="24"/>
      <c r="AC2404" s="24"/>
      <c r="AD2404" s="24"/>
      <c r="AE2404" s="24"/>
      <c r="AF2404" s="27"/>
      <c r="AG2404" s="171"/>
      <c r="AN2404" s="24"/>
      <c r="AO2404" s="24"/>
      <c r="AP2404" s="24"/>
      <c r="AQ2404" s="24"/>
      <c r="AR2404" s="24"/>
      <c r="AS2404" s="24"/>
      <c r="AT2404" s="24"/>
      <c r="AU2404" s="24"/>
    </row>
    <row r="2405" spans="27:47">
      <c r="AA2405" s="24"/>
      <c r="AB2405" s="24"/>
      <c r="AC2405" s="24"/>
      <c r="AD2405" s="24"/>
      <c r="AE2405" s="24"/>
      <c r="AF2405" s="27"/>
      <c r="AG2405" s="171"/>
      <c r="AN2405" s="24"/>
      <c r="AO2405" s="24"/>
      <c r="AP2405" s="24"/>
      <c r="AQ2405" s="24"/>
      <c r="AR2405" s="24"/>
      <c r="AS2405" s="24"/>
      <c r="AT2405" s="24"/>
      <c r="AU2405" s="24"/>
    </row>
    <row r="2406" spans="27:47">
      <c r="AA2406" s="24"/>
      <c r="AB2406" s="24"/>
      <c r="AC2406" s="24"/>
      <c r="AD2406" s="24"/>
      <c r="AE2406" s="24"/>
      <c r="AF2406" s="27"/>
      <c r="AG2406" s="171"/>
      <c r="AN2406" s="24"/>
      <c r="AO2406" s="24"/>
      <c r="AP2406" s="24"/>
      <c r="AQ2406" s="24"/>
      <c r="AR2406" s="24"/>
      <c r="AS2406" s="24"/>
      <c r="AT2406" s="24"/>
      <c r="AU2406" s="24"/>
    </row>
    <row r="2407" spans="27:47">
      <c r="AA2407" s="24"/>
      <c r="AB2407" s="24"/>
      <c r="AC2407" s="24"/>
      <c r="AD2407" s="24"/>
      <c r="AE2407" s="24"/>
      <c r="AF2407" s="27"/>
      <c r="AG2407" s="171"/>
      <c r="AN2407" s="24"/>
      <c r="AO2407" s="24"/>
      <c r="AP2407" s="24"/>
      <c r="AQ2407" s="24"/>
      <c r="AR2407" s="24"/>
      <c r="AS2407" s="24"/>
      <c r="AT2407" s="24"/>
      <c r="AU2407" s="24"/>
    </row>
    <row r="2408" spans="27:47">
      <c r="AA2408" s="24"/>
      <c r="AB2408" s="24"/>
      <c r="AC2408" s="24"/>
      <c r="AD2408" s="24"/>
      <c r="AE2408" s="24"/>
      <c r="AF2408" s="27"/>
      <c r="AG2408" s="171"/>
      <c r="AN2408" s="24"/>
      <c r="AO2408" s="24"/>
      <c r="AP2408" s="24"/>
      <c r="AQ2408" s="24"/>
      <c r="AR2408" s="24"/>
      <c r="AS2408" s="24"/>
      <c r="AT2408" s="24"/>
      <c r="AU2408" s="24"/>
    </row>
    <row r="2409" spans="27:47">
      <c r="AA2409" s="24"/>
      <c r="AB2409" s="24"/>
      <c r="AC2409" s="24"/>
      <c r="AD2409" s="24"/>
      <c r="AE2409" s="24"/>
      <c r="AF2409" s="27"/>
      <c r="AG2409" s="171"/>
      <c r="AN2409" s="24"/>
      <c r="AO2409" s="24"/>
      <c r="AP2409" s="24"/>
      <c r="AQ2409" s="24"/>
      <c r="AR2409" s="24"/>
      <c r="AS2409" s="24"/>
      <c r="AT2409" s="24"/>
      <c r="AU2409" s="24"/>
    </row>
    <row r="2410" spans="27:47">
      <c r="AA2410" s="24"/>
      <c r="AB2410" s="24"/>
      <c r="AC2410" s="24"/>
      <c r="AD2410" s="24"/>
      <c r="AE2410" s="24"/>
      <c r="AF2410" s="27"/>
      <c r="AG2410" s="171"/>
      <c r="AN2410" s="24"/>
      <c r="AO2410" s="24"/>
      <c r="AP2410" s="24"/>
      <c r="AQ2410" s="24"/>
      <c r="AR2410" s="24"/>
      <c r="AS2410" s="24"/>
      <c r="AT2410" s="24"/>
      <c r="AU2410" s="24"/>
    </row>
    <row r="2411" spans="27:47">
      <c r="AA2411" s="24"/>
      <c r="AB2411" s="24"/>
      <c r="AC2411" s="24"/>
      <c r="AD2411" s="24"/>
      <c r="AE2411" s="24"/>
      <c r="AF2411" s="27"/>
      <c r="AG2411" s="171"/>
      <c r="AN2411" s="24"/>
      <c r="AO2411" s="24"/>
      <c r="AP2411" s="24"/>
      <c r="AQ2411" s="24"/>
      <c r="AR2411" s="24"/>
      <c r="AS2411" s="24"/>
      <c r="AT2411" s="24"/>
      <c r="AU2411" s="24"/>
    </row>
    <row r="2412" spans="27:47">
      <c r="AA2412" s="24"/>
      <c r="AB2412" s="24"/>
      <c r="AC2412" s="24"/>
      <c r="AD2412" s="24"/>
      <c r="AE2412" s="24"/>
      <c r="AF2412" s="27"/>
      <c r="AG2412" s="171"/>
      <c r="AN2412" s="24"/>
      <c r="AO2412" s="24"/>
      <c r="AP2412" s="24"/>
      <c r="AQ2412" s="24"/>
      <c r="AR2412" s="24"/>
      <c r="AS2412" s="24"/>
      <c r="AT2412" s="24"/>
      <c r="AU2412" s="24"/>
    </row>
    <row r="2413" spans="27:47">
      <c r="AA2413" s="24"/>
      <c r="AB2413" s="24"/>
      <c r="AC2413" s="24"/>
      <c r="AD2413" s="24"/>
      <c r="AE2413" s="24"/>
      <c r="AF2413" s="27"/>
      <c r="AG2413" s="171"/>
      <c r="AN2413" s="24"/>
      <c r="AO2413" s="24"/>
      <c r="AP2413" s="24"/>
      <c r="AQ2413" s="24"/>
      <c r="AR2413" s="24"/>
      <c r="AS2413" s="24"/>
      <c r="AT2413" s="24"/>
      <c r="AU2413" s="24"/>
    </row>
    <row r="2414" spans="27:47">
      <c r="AA2414" s="24"/>
      <c r="AB2414" s="24"/>
      <c r="AC2414" s="24"/>
      <c r="AD2414" s="24"/>
      <c r="AE2414" s="24"/>
      <c r="AF2414" s="27"/>
      <c r="AG2414" s="171"/>
      <c r="AN2414" s="24"/>
      <c r="AO2414" s="24"/>
      <c r="AP2414" s="24"/>
      <c r="AQ2414" s="24"/>
      <c r="AR2414" s="24"/>
      <c r="AS2414" s="24"/>
      <c r="AT2414" s="24"/>
      <c r="AU2414" s="24"/>
    </row>
    <row r="2415" spans="27:47">
      <c r="AA2415" s="24"/>
      <c r="AB2415" s="24"/>
      <c r="AC2415" s="24"/>
      <c r="AD2415" s="24"/>
      <c r="AE2415" s="24"/>
      <c r="AF2415" s="27"/>
      <c r="AG2415" s="171"/>
      <c r="AN2415" s="24"/>
      <c r="AO2415" s="24"/>
      <c r="AP2415" s="24"/>
      <c r="AQ2415" s="24"/>
      <c r="AR2415" s="24"/>
      <c r="AS2415" s="24"/>
      <c r="AT2415" s="24"/>
      <c r="AU2415" s="24"/>
    </row>
    <row r="2416" spans="27:47">
      <c r="AA2416" s="24"/>
      <c r="AB2416" s="24"/>
      <c r="AC2416" s="24"/>
      <c r="AD2416" s="24"/>
      <c r="AE2416" s="24"/>
      <c r="AF2416" s="27"/>
      <c r="AG2416" s="171"/>
      <c r="AN2416" s="24"/>
      <c r="AO2416" s="24"/>
      <c r="AP2416" s="24"/>
      <c r="AQ2416" s="24"/>
      <c r="AR2416" s="24"/>
      <c r="AS2416" s="24"/>
      <c r="AT2416" s="24"/>
      <c r="AU2416" s="24"/>
    </row>
    <row r="2417" spans="27:47">
      <c r="AA2417" s="24"/>
      <c r="AB2417" s="24"/>
      <c r="AC2417" s="24"/>
      <c r="AD2417" s="24"/>
      <c r="AE2417" s="24"/>
      <c r="AF2417" s="27"/>
      <c r="AG2417" s="171"/>
      <c r="AN2417" s="24"/>
      <c r="AO2417" s="24"/>
      <c r="AP2417" s="24"/>
      <c r="AQ2417" s="24"/>
      <c r="AR2417" s="24"/>
      <c r="AS2417" s="24"/>
      <c r="AT2417" s="24"/>
      <c r="AU2417" s="24"/>
    </row>
    <row r="2418" spans="27:47">
      <c r="AA2418" s="24"/>
      <c r="AB2418" s="24"/>
      <c r="AC2418" s="24"/>
      <c r="AD2418" s="24"/>
      <c r="AE2418" s="24"/>
      <c r="AF2418" s="27"/>
      <c r="AG2418" s="171"/>
      <c r="AN2418" s="24"/>
      <c r="AO2418" s="24"/>
      <c r="AP2418" s="24"/>
      <c r="AQ2418" s="24"/>
      <c r="AR2418" s="24"/>
      <c r="AS2418" s="24"/>
      <c r="AT2418" s="24"/>
      <c r="AU2418" s="24"/>
    </row>
    <row r="2419" spans="27:47">
      <c r="AA2419" s="24"/>
      <c r="AB2419" s="24"/>
      <c r="AC2419" s="24"/>
      <c r="AD2419" s="24"/>
      <c r="AE2419" s="24"/>
      <c r="AF2419" s="27"/>
      <c r="AG2419" s="171"/>
      <c r="AN2419" s="24"/>
      <c r="AO2419" s="24"/>
      <c r="AP2419" s="24"/>
      <c r="AQ2419" s="24"/>
      <c r="AR2419" s="24"/>
      <c r="AS2419" s="24"/>
      <c r="AT2419" s="24"/>
      <c r="AU2419" s="24"/>
    </row>
    <row r="2420" spans="27:47">
      <c r="AA2420" s="24"/>
      <c r="AB2420" s="24"/>
      <c r="AC2420" s="24"/>
      <c r="AD2420" s="24"/>
      <c r="AE2420" s="24"/>
      <c r="AF2420" s="27"/>
      <c r="AG2420" s="171"/>
      <c r="AN2420" s="24"/>
      <c r="AO2420" s="24"/>
      <c r="AP2420" s="24"/>
      <c r="AQ2420" s="24"/>
      <c r="AR2420" s="24"/>
      <c r="AS2420" s="24"/>
      <c r="AT2420" s="24"/>
      <c r="AU2420" s="24"/>
    </row>
    <row r="2421" spans="27:47">
      <c r="AA2421" s="24"/>
      <c r="AB2421" s="24"/>
      <c r="AC2421" s="24"/>
      <c r="AD2421" s="24"/>
      <c r="AE2421" s="24"/>
      <c r="AF2421" s="27"/>
      <c r="AG2421" s="171"/>
      <c r="AN2421" s="24"/>
      <c r="AO2421" s="24"/>
      <c r="AP2421" s="24"/>
      <c r="AQ2421" s="24"/>
      <c r="AR2421" s="24"/>
      <c r="AS2421" s="24"/>
      <c r="AT2421" s="24"/>
      <c r="AU2421" s="24"/>
    </row>
    <row r="2422" spans="27:47">
      <c r="AA2422" s="24"/>
      <c r="AB2422" s="24"/>
      <c r="AC2422" s="24"/>
      <c r="AD2422" s="24"/>
      <c r="AE2422" s="24"/>
      <c r="AF2422" s="27"/>
      <c r="AG2422" s="171"/>
      <c r="AN2422" s="24"/>
      <c r="AO2422" s="24"/>
      <c r="AP2422" s="24"/>
      <c r="AQ2422" s="24"/>
      <c r="AR2422" s="24"/>
      <c r="AS2422" s="24"/>
      <c r="AT2422" s="24"/>
      <c r="AU2422" s="24"/>
    </row>
    <row r="2423" spans="27:47">
      <c r="AA2423" s="24"/>
      <c r="AB2423" s="24"/>
      <c r="AC2423" s="24"/>
      <c r="AD2423" s="24"/>
      <c r="AE2423" s="24"/>
      <c r="AF2423" s="27"/>
      <c r="AG2423" s="171"/>
      <c r="AN2423" s="24"/>
      <c r="AO2423" s="24"/>
      <c r="AP2423" s="24"/>
      <c r="AQ2423" s="24"/>
      <c r="AR2423" s="24"/>
      <c r="AS2423" s="24"/>
      <c r="AT2423" s="24"/>
      <c r="AU2423" s="24"/>
    </row>
    <row r="2424" spans="27:47">
      <c r="AA2424" s="24"/>
      <c r="AB2424" s="24"/>
      <c r="AC2424" s="24"/>
      <c r="AD2424" s="24"/>
      <c r="AE2424" s="24"/>
      <c r="AF2424" s="27"/>
      <c r="AG2424" s="171"/>
      <c r="AN2424" s="24"/>
      <c r="AO2424" s="24"/>
      <c r="AP2424" s="24"/>
      <c r="AQ2424" s="24"/>
      <c r="AR2424" s="24"/>
      <c r="AS2424" s="24"/>
      <c r="AT2424" s="24"/>
      <c r="AU2424" s="24"/>
    </row>
    <row r="2425" spans="27:47">
      <c r="AA2425" s="24"/>
      <c r="AB2425" s="24"/>
      <c r="AC2425" s="24"/>
      <c r="AD2425" s="24"/>
      <c r="AE2425" s="24"/>
      <c r="AF2425" s="27"/>
      <c r="AG2425" s="171"/>
      <c r="AN2425" s="24"/>
      <c r="AO2425" s="24"/>
      <c r="AP2425" s="24"/>
      <c r="AQ2425" s="24"/>
      <c r="AR2425" s="24"/>
      <c r="AS2425" s="24"/>
      <c r="AT2425" s="24"/>
      <c r="AU2425" s="24"/>
    </row>
    <row r="2426" spans="27:47">
      <c r="AA2426" s="24"/>
      <c r="AB2426" s="24"/>
      <c r="AC2426" s="24"/>
      <c r="AD2426" s="24"/>
      <c r="AE2426" s="24"/>
      <c r="AF2426" s="27"/>
      <c r="AG2426" s="171"/>
      <c r="AN2426" s="24"/>
      <c r="AO2426" s="24"/>
      <c r="AP2426" s="24"/>
      <c r="AQ2426" s="24"/>
      <c r="AR2426" s="24"/>
      <c r="AS2426" s="24"/>
      <c r="AT2426" s="24"/>
      <c r="AU2426" s="24"/>
    </row>
    <row r="2427" spans="27:47">
      <c r="AA2427" s="24"/>
      <c r="AB2427" s="24"/>
      <c r="AC2427" s="24"/>
      <c r="AD2427" s="24"/>
      <c r="AE2427" s="24"/>
      <c r="AF2427" s="27"/>
      <c r="AG2427" s="171"/>
      <c r="AN2427" s="24"/>
      <c r="AO2427" s="24"/>
      <c r="AP2427" s="24"/>
      <c r="AQ2427" s="24"/>
      <c r="AR2427" s="24"/>
      <c r="AS2427" s="24"/>
      <c r="AT2427" s="24"/>
      <c r="AU2427" s="24"/>
    </row>
    <row r="2428" spans="27:47">
      <c r="AA2428" s="24"/>
      <c r="AB2428" s="24"/>
      <c r="AC2428" s="24"/>
      <c r="AD2428" s="24"/>
      <c r="AE2428" s="24"/>
      <c r="AF2428" s="27"/>
      <c r="AG2428" s="171"/>
      <c r="AN2428" s="24"/>
      <c r="AO2428" s="24"/>
      <c r="AP2428" s="24"/>
      <c r="AQ2428" s="24"/>
      <c r="AR2428" s="24"/>
      <c r="AS2428" s="24"/>
      <c r="AT2428" s="24"/>
      <c r="AU2428" s="24"/>
    </row>
    <row r="2429" spans="27:47">
      <c r="AA2429" s="24"/>
      <c r="AB2429" s="24"/>
      <c r="AC2429" s="24"/>
      <c r="AD2429" s="24"/>
      <c r="AE2429" s="24"/>
      <c r="AF2429" s="27"/>
      <c r="AG2429" s="171"/>
      <c r="AN2429" s="24"/>
      <c r="AO2429" s="24"/>
      <c r="AP2429" s="24"/>
      <c r="AQ2429" s="24"/>
      <c r="AR2429" s="24"/>
      <c r="AS2429" s="24"/>
      <c r="AT2429" s="24"/>
      <c r="AU2429" s="24"/>
    </row>
    <row r="2430" spans="27:47">
      <c r="AA2430" s="24"/>
      <c r="AB2430" s="24"/>
      <c r="AC2430" s="24"/>
      <c r="AD2430" s="24"/>
      <c r="AE2430" s="24"/>
      <c r="AF2430" s="27"/>
      <c r="AG2430" s="171"/>
      <c r="AN2430" s="24"/>
      <c r="AO2430" s="24"/>
      <c r="AP2430" s="24"/>
      <c r="AQ2430" s="24"/>
      <c r="AR2430" s="24"/>
      <c r="AS2430" s="24"/>
      <c r="AT2430" s="24"/>
      <c r="AU2430" s="24"/>
    </row>
    <row r="2431" spans="27:47">
      <c r="AA2431" s="24"/>
      <c r="AB2431" s="24"/>
      <c r="AC2431" s="24"/>
      <c r="AD2431" s="24"/>
      <c r="AE2431" s="24"/>
      <c r="AF2431" s="27"/>
      <c r="AG2431" s="171"/>
      <c r="AN2431" s="24"/>
      <c r="AO2431" s="24"/>
      <c r="AP2431" s="24"/>
      <c r="AQ2431" s="24"/>
      <c r="AR2431" s="24"/>
      <c r="AS2431" s="24"/>
      <c r="AT2431" s="24"/>
      <c r="AU2431" s="24"/>
    </row>
    <row r="2432" spans="27:47">
      <c r="AA2432" s="24"/>
      <c r="AB2432" s="24"/>
      <c r="AC2432" s="24"/>
      <c r="AD2432" s="24"/>
      <c r="AE2432" s="24"/>
      <c r="AF2432" s="27"/>
      <c r="AG2432" s="171"/>
      <c r="AN2432" s="24"/>
      <c r="AO2432" s="24"/>
      <c r="AP2432" s="24"/>
      <c r="AQ2432" s="24"/>
      <c r="AR2432" s="24"/>
      <c r="AS2432" s="24"/>
      <c r="AT2432" s="24"/>
      <c r="AU2432" s="24"/>
    </row>
    <row r="2433" spans="27:47">
      <c r="AA2433" s="24"/>
      <c r="AB2433" s="24"/>
      <c r="AC2433" s="24"/>
      <c r="AD2433" s="24"/>
      <c r="AE2433" s="24"/>
      <c r="AF2433" s="27"/>
      <c r="AG2433" s="171"/>
      <c r="AN2433" s="24"/>
      <c r="AO2433" s="24"/>
      <c r="AP2433" s="24"/>
      <c r="AQ2433" s="24"/>
      <c r="AR2433" s="24"/>
      <c r="AS2433" s="24"/>
      <c r="AT2433" s="24"/>
      <c r="AU2433" s="24"/>
    </row>
    <row r="2434" spans="27:47">
      <c r="AA2434" s="24"/>
      <c r="AB2434" s="24"/>
      <c r="AC2434" s="24"/>
      <c r="AD2434" s="24"/>
      <c r="AE2434" s="24"/>
      <c r="AF2434" s="27"/>
      <c r="AG2434" s="171"/>
      <c r="AN2434" s="24"/>
      <c r="AO2434" s="24"/>
      <c r="AP2434" s="24"/>
      <c r="AQ2434" s="24"/>
      <c r="AR2434" s="24"/>
      <c r="AS2434" s="24"/>
      <c r="AT2434" s="24"/>
      <c r="AU2434" s="24"/>
    </row>
    <row r="2435" spans="27:47">
      <c r="AA2435" s="24"/>
      <c r="AB2435" s="24"/>
      <c r="AC2435" s="24"/>
      <c r="AD2435" s="24"/>
      <c r="AE2435" s="24"/>
      <c r="AF2435" s="27"/>
      <c r="AG2435" s="171"/>
      <c r="AN2435" s="24"/>
      <c r="AO2435" s="24"/>
      <c r="AP2435" s="24"/>
      <c r="AQ2435" s="24"/>
      <c r="AR2435" s="24"/>
      <c r="AS2435" s="24"/>
      <c r="AT2435" s="24"/>
      <c r="AU2435" s="24"/>
    </row>
    <row r="2436" spans="27:47">
      <c r="AA2436" s="24"/>
      <c r="AB2436" s="24"/>
      <c r="AC2436" s="24"/>
      <c r="AD2436" s="24"/>
      <c r="AE2436" s="24"/>
      <c r="AF2436" s="27"/>
      <c r="AG2436" s="171"/>
      <c r="AN2436" s="24"/>
      <c r="AO2436" s="24"/>
      <c r="AP2436" s="24"/>
      <c r="AQ2436" s="24"/>
      <c r="AR2436" s="24"/>
      <c r="AS2436" s="24"/>
      <c r="AT2436" s="24"/>
      <c r="AU2436" s="24"/>
    </row>
    <row r="2437" spans="27:47">
      <c r="AA2437" s="24"/>
      <c r="AB2437" s="24"/>
      <c r="AC2437" s="24"/>
      <c r="AD2437" s="24"/>
      <c r="AE2437" s="24"/>
      <c r="AF2437" s="27"/>
      <c r="AG2437" s="171"/>
      <c r="AN2437" s="24"/>
      <c r="AO2437" s="24"/>
      <c r="AP2437" s="24"/>
      <c r="AQ2437" s="24"/>
      <c r="AR2437" s="24"/>
      <c r="AS2437" s="24"/>
      <c r="AT2437" s="24"/>
      <c r="AU2437" s="24"/>
    </row>
    <row r="2438" spans="27:47">
      <c r="AA2438" s="24"/>
      <c r="AB2438" s="24"/>
      <c r="AC2438" s="24"/>
      <c r="AD2438" s="24"/>
      <c r="AE2438" s="24"/>
      <c r="AF2438" s="27"/>
      <c r="AG2438" s="171"/>
      <c r="AN2438" s="24"/>
      <c r="AO2438" s="24"/>
      <c r="AP2438" s="24"/>
      <c r="AQ2438" s="24"/>
      <c r="AR2438" s="24"/>
      <c r="AS2438" s="24"/>
      <c r="AT2438" s="24"/>
      <c r="AU2438" s="24"/>
    </row>
    <row r="2439" spans="27:47">
      <c r="AA2439" s="24"/>
      <c r="AB2439" s="24"/>
      <c r="AC2439" s="24"/>
      <c r="AD2439" s="24"/>
      <c r="AE2439" s="24"/>
      <c r="AF2439" s="27"/>
      <c r="AG2439" s="171"/>
      <c r="AN2439" s="24"/>
      <c r="AO2439" s="24"/>
      <c r="AP2439" s="24"/>
      <c r="AQ2439" s="24"/>
      <c r="AR2439" s="24"/>
      <c r="AS2439" s="24"/>
      <c r="AT2439" s="24"/>
      <c r="AU2439" s="24"/>
    </row>
    <row r="2440" spans="27:47">
      <c r="AA2440" s="24"/>
      <c r="AB2440" s="24"/>
      <c r="AC2440" s="24"/>
      <c r="AD2440" s="24"/>
      <c r="AE2440" s="24"/>
      <c r="AF2440" s="27"/>
      <c r="AG2440" s="171"/>
      <c r="AN2440" s="24"/>
      <c r="AO2440" s="24"/>
      <c r="AP2440" s="24"/>
      <c r="AQ2440" s="24"/>
      <c r="AR2440" s="24"/>
      <c r="AS2440" s="24"/>
      <c r="AT2440" s="24"/>
      <c r="AU2440" s="24"/>
    </row>
    <row r="2441" spans="27:47">
      <c r="AA2441" s="24"/>
      <c r="AB2441" s="24"/>
      <c r="AC2441" s="24"/>
      <c r="AD2441" s="24"/>
      <c r="AE2441" s="24"/>
      <c r="AF2441" s="27"/>
      <c r="AG2441" s="171"/>
      <c r="AN2441" s="24"/>
      <c r="AO2441" s="24"/>
      <c r="AP2441" s="24"/>
      <c r="AQ2441" s="24"/>
      <c r="AR2441" s="24"/>
      <c r="AS2441" s="24"/>
      <c r="AT2441" s="24"/>
      <c r="AU2441" s="24"/>
    </row>
    <row r="2442" spans="27:47">
      <c r="AA2442" s="24"/>
      <c r="AB2442" s="24"/>
      <c r="AC2442" s="24"/>
      <c r="AD2442" s="24"/>
      <c r="AE2442" s="24"/>
      <c r="AF2442" s="27"/>
      <c r="AG2442" s="171"/>
      <c r="AN2442" s="24"/>
      <c r="AO2442" s="24"/>
      <c r="AP2442" s="24"/>
      <c r="AQ2442" s="24"/>
      <c r="AR2442" s="24"/>
      <c r="AS2442" s="24"/>
      <c r="AT2442" s="24"/>
      <c r="AU2442" s="24"/>
    </row>
    <row r="2443" spans="27:47">
      <c r="AA2443" s="24"/>
      <c r="AB2443" s="24"/>
      <c r="AC2443" s="24"/>
      <c r="AD2443" s="24"/>
      <c r="AE2443" s="24"/>
      <c r="AF2443" s="27"/>
      <c r="AG2443" s="171"/>
      <c r="AN2443" s="24"/>
      <c r="AO2443" s="24"/>
      <c r="AP2443" s="24"/>
      <c r="AQ2443" s="24"/>
      <c r="AR2443" s="24"/>
      <c r="AS2443" s="24"/>
      <c r="AT2443" s="24"/>
      <c r="AU2443" s="24"/>
    </row>
    <row r="2444" spans="27:47">
      <c r="AA2444" s="24"/>
      <c r="AB2444" s="24"/>
      <c r="AC2444" s="24"/>
      <c r="AD2444" s="24"/>
      <c r="AE2444" s="24"/>
      <c r="AF2444" s="27"/>
      <c r="AG2444" s="171"/>
      <c r="AN2444" s="24"/>
      <c r="AO2444" s="24"/>
      <c r="AP2444" s="24"/>
      <c r="AQ2444" s="24"/>
      <c r="AR2444" s="24"/>
      <c r="AS2444" s="24"/>
      <c r="AT2444" s="24"/>
      <c r="AU2444" s="24"/>
    </row>
    <row r="2445" spans="27:47">
      <c r="AA2445" s="24"/>
      <c r="AB2445" s="24"/>
      <c r="AC2445" s="24"/>
      <c r="AD2445" s="24"/>
      <c r="AE2445" s="24"/>
      <c r="AF2445" s="27"/>
      <c r="AG2445" s="171"/>
      <c r="AN2445" s="24"/>
      <c r="AO2445" s="24"/>
      <c r="AP2445" s="24"/>
      <c r="AQ2445" s="24"/>
      <c r="AR2445" s="24"/>
      <c r="AS2445" s="24"/>
      <c r="AT2445" s="24"/>
      <c r="AU2445" s="24"/>
    </row>
    <row r="2446" spans="27:47">
      <c r="AA2446" s="24"/>
      <c r="AB2446" s="24"/>
      <c r="AC2446" s="24"/>
      <c r="AD2446" s="24"/>
      <c r="AE2446" s="24"/>
      <c r="AF2446" s="27"/>
      <c r="AG2446" s="171"/>
      <c r="AN2446" s="24"/>
      <c r="AO2446" s="24"/>
      <c r="AP2446" s="24"/>
      <c r="AQ2446" s="24"/>
      <c r="AR2446" s="24"/>
      <c r="AS2446" s="24"/>
      <c r="AT2446" s="24"/>
      <c r="AU2446" s="24"/>
    </row>
    <row r="2447" spans="27:47">
      <c r="AA2447" s="24"/>
      <c r="AB2447" s="24"/>
      <c r="AC2447" s="24"/>
      <c r="AD2447" s="24"/>
      <c r="AE2447" s="24"/>
      <c r="AF2447" s="27"/>
      <c r="AG2447" s="171"/>
      <c r="AN2447" s="24"/>
      <c r="AO2447" s="24"/>
      <c r="AP2447" s="24"/>
      <c r="AQ2447" s="24"/>
      <c r="AR2447" s="24"/>
      <c r="AS2447" s="24"/>
      <c r="AT2447" s="24"/>
      <c r="AU2447" s="24"/>
    </row>
    <row r="2448" spans="27:47">
      <c r="AA2448" s="24"/>
      <c r="AB2448" s="24"/>
      <c r="AC2448" s="24"/>
      <c r="AD2448" s="24"/>
      <c r="AE2448" s="24"/>
      <c r="AF2448" s="27"/>
      <c r="AG2448" s="171"/>
      <c r="AN2448" s="24"/>
      <c r="AO2448" s="24"/>
      <c r="AP2448" s="24"/>
      <c r="AQ2448" s="24"/>
      <c r="AR2448" s="24"/>
      <c r="AS2448" s="24"/>
      <c r="AT2448" s="24"/>
      <c r="AU2448" s="24"/>
    </row>
    <row r="2449" spans="27:47">
      <c r="AA2449" s="24"/>
      <c r="AB2449" s="24"/>
      <c r="AC2449" s="24"/>
      <c r="AD2449" s="24"/>
      <c r="AE2449" s="24"/>
      <c r="AF2449" s="27"/>
      <c r="AG2449" s="171"/>
      <c r="AN2449" s="24"/>
      <c r="AO2449" s="24"/>
      <c r="AP2449" s="24"/>
      <c r="AQ2449" s="24"/>
      <c r="AR2449" s="24"/>
      <c r="AS2449" s="24"/>
      <c r="AT2449" s="24"/>
      <c r="AU2449" s="24"/>
    </row>
    <row r="2450" spans="27:47">
      <c r="AA2450" s="24"/>
      <c r="AB2450" s="24"/>
      <c r="AC2450" s="24"/>
      <c r="AD2450" s="24"/>
      <c r="AE2450" s="24"/>
      <c r="AF2450" s="27"/>
      <c r="AG2450" s="171"/>
      <c r="AN2450" s="24"/>
      <c r="AO2450" s="24"/>
      <c r="AP2450" s="24"/>
      <c r="AQ2450" s="24"/>
      <c r="AR2450" s="24"/>
      <c r="AS2450" s="24"/>
      <c r="AT2450" s="24"/>
      <c r="AU2450" s="24"/>
    </row>
    <row r="2451" spans="27:47">
      <c r="AA2451" s="24"/>
      <c r="AB2451" s="24"/>
      <c r="AC2451" s="24"/>
      <c r="AD2451" s="24"/>
      <c r="AE2451" s="24"/>
      <c r="AF2451" s="27"/>
      <c r="AG2451" s="171"/>
      <c r="AN2451" s="24"/>
      <c r="AO2451" s="24"/>
      <c r="AP2451" s="24"/>
      <c r="AQ2451" s="24"/>
      <c r="AR2451" s="24"/>
      <c r="AS2451" s="24"/>
      <c r="AT2451" s="24"/>
      <c r="AU2451" s="24"/>
    </row>
    <row r="2452" spans="27:47">
      <c r="AA2452" s="24"/>
      <c r="AB2452" s="24"/>
      <c r="AC2452" s="24"/>
      <c r="AD2452" s="24"/>
      <c r="AE2452" s="24"/>
      <c r="AF2452" s="27"/>
      <c r="AG2452" s="171"/>
      <c r="AN2452" s="24"/>
      <c r="AO2452" s="24"/>
      <c r="AP2452" s="24"/>
      <c r="AQ2452" s="24"/>
      <c r="AR2452" s="24"/>
      <c r="AS2452" s="24"/>
      <c r="AT2452" s="24"/>
      <c r="AU2452" s="24"/>
    </row>
    <row r="2453" spans="27:47">
      <c r="AA2453" s="24"/>
      <c r="AB2453" s="24"/>
      <c r="AC2453" s="24"/>
      <c r="AD2453" s="24"/>
      <c r="AE2453" s="24"/>
      <c r="AF2453" s="27"/>
      <c r="AG2453" s="171"/>
      <c r="AN2453" s="24"/>
      <c r="AO2453" s="24"/>
      <c r="AP2453" s="24"/>
      <c r="AQ2453" s="24"/>
      <c r="AR2453" s="24"/>
      <c r="AS2453" s="24"/>
      <c r="AT2453" s="24"/>
      <c r="AU2453" s="24"/>
    </row>
    <row r="2454" spans="27:47">
      <c r="AA2454" s="24"/>
      <c r="AB2454" s="24"/>
      <c r="AC2454" s="24"/>
      <c r="AD2454" s="24"/>
      <c r="AE2454" s="24"/>
      <c r="AF2454" s="27"/>
      <c r="AG2454" s="171"/>
      <c r="AN2454" s="24"/>
      <c r="AO2454" s="24"/>
      <c r="AP2454" s="24"/>
      <c r="AQ2454" s="24"/>
      <c r="AR2454" s="24"/>
      <c r="AS2454" s="24"/>
      <c r="AT2454" s="24"/>
      <c r="AU2454" s="24"/>
    </row>
    <row r="2455" spans="27:47">
      <c r="AA2455" s="24"/>
      <c r="AB2455" s="24"/>
      <c r="AC2455" s="24"/>
      <c r="AD2455" s="24"/>
      <c r="AE2455" s="24"/>
      <c r="AF2455" s="27"/>
      <c r="AG2455" s="171"/>
      <c r="AN2455" s="24"/>
      <c r="AO2455" s="24"/>
      <c r="AP2455" s="24"/>
      <c r="AQ2455" s="24"/>
      <c r="AR2455" s="24"/>
      <c r="AS2455" s="24"/>
      <c r="AT2455" s="24"/>
      <c r="AU2455" s="24"/>
    </row>
    <row r="2456" spans="27:47">
      <c r="AA2456" s="24"/>
      <c r="AB2456" s="24"/>
      <c r="AC2456" s="24"/>
      <c r="AD2456" s="24"/>
      <c r="AE2456" s="24"/>
      <c r="AF2456" s="27"/>
      <c r="AG2456" s="171"/>
      <c r="AN2456" s="24"/>
      <c r="AO2456" s="24"/>
      <c r="AP2456" s="24"/>
      <c r="AQ2456" s="24"/>
      <c r="AR2456" s="24"/>
      <c r="AS2456" s="24"/>
      <c r="AT2456" s="24"/>
      <c r="AU2456" s="24"/>
    </row>
    <row r="2457" spans="27:47">
      <c r="AA2457" s="24"/>
      <c r="AB2457" s="24"/>
      <c r="AC2457" s="24"/>
      <c r="AD2457" s="24"/>
      <c r="AE2457" s="24"/>
      <c r="AF2457" s="27"/>
      <c r="AG2457" s="171"/>
      <c r="AN2457" s="24"/>
      <c r="AO2457" s="24"/>
      <c r="AP2457" s="24"/>
      <c r="AQ2457" s="24"/>
      <c r="AR2457" s="24"/>
      <c r="AS2457" s="24"/>
      <c r="AT2457" s="24"/>
      <c r="AU2457" s="24"/>
    </row>
    <row r="2458" spans="27:47">
      <c r="AA2458" s="24"/>
      <c r="AB2458" s="24"/>
      <c r="AC2458" s="24"/>
      <c r="AD2458" s="24"/>
      <c r="AE2458" s="24"/>
      <c r="AF2458" s="27"/>
      <c r="AG2458" s="171"/>
      <c r="AN2458" s="24"/>
      <c r="AO2458" s="24"/>
      <c r="AP2458" s="24"/>
      <c r="AQ2458" s="24"/>
      <c r="AR2458" s="24"/>
      <c r="AS2458" s="24"/>
      <c r="AT2458" s="24"/>
      <c r="AU2458" s="24"/>
    </row>
    <row r="2459" spans="27:47">
      <c r="AA2459" s="24"/>
      <c r="AB2459" s="24"/>
      <c r="AC2459" s="24"/>
      <c r="AD2459" s="24"/>
      <c r="AE2459" s="24"/>
      <c r="AF2459" s="27"/>
      <c r="AG2459" s="171"/>
      <c r="AN2459" s="24"/>
      <c r="AO2459" s="24"/>
      <c r="AP2459" s="24"/>
      <c r="AQ2459" s="24"/>
      <c r="AR2459" s="24"/>
      <c r="AS2459" s="24"/>
      <c r="AT2459" s="24"/>
      <c r="AU2459" s="24"/>
    </row>
    <row r="2460" spans="27:47">
      <c r="AA2460" s="24"/>
      <c r="AB2460" s="24"/>
      <c r="AC2460" s="24"/>
      <c r="AD2460" s="24"/>
      <c r="AE2460" s="24"/>
      <c r="AF2460" s="27"/>
      <c r="AG2460" s="171"/>
      <c r="AN2460" s="24"/>
      <c r="AO2460" s="24"/>
      <c r="AP2460" s="24"/>
      <c r="AQ2460" s="24"/>
      <c r="AR2460" s="24"/>
      <c r="AS2460" s="24"/>
      <c r="AT2460" s="24"/>
      <c r="AU2460" s="24"/>
    </row>
    <row r="2461" spans="27:47">
      <c r="AA2461" s="24"/>
      <c r="AB2461" s="24"/>
      <c r="AC2461" s="24"/>
      <c r="AD2461" s="24"/>
      <c r="AE2461" s="24"/>
      <c r="AF2461" s="27"/>
      <c r="AG2461" s="171"/>
      <c r="AN2461" s="24"/>
      <c r="AO2461" s="24"/>
      <c r="AP2461" s="24"/>
      <c r="AQ2461" s="24"/>
      <c r="AR2461" s="24"/>
      <c r="AS2461" s="24"/>
      <c r="AT2461" s="24"/>
      <c r="AU2461" s="24"/>
    </row>
    <row r="2462" spans="27:47">
      <c r="AA2462" s="24"/>
      <c r="AB2462" s="24"/>
      <c r="AC2462" s="24"/>
      <c r="AD2462" s="24"/>
      <c r="AE2462" s="24"/>
      <c r="AF2462" s="27"/>
      <c r="AG2462" s="171"/>
      <c r="AN2462" s="24"/>
      <c r="AO2462" s="24"/>
      <c r="AP2462" s="24"/>
      <c r="AQ2462" s="24"/>
      <c r="AR2462" s="24"/>
      <c r="AS2462" s="24"/>
      <c r="AT2462" s="24"/>
      <c r="AU2462" s="24"/>
    </row>
    <row r="2463" spans="27:47">
      <c r="AA2463" s="24"/>
      <c r="AB2463" s="24"/>
      <c r="AC2463" s="24"/>
      <c r="AD2463" s="24"/>
      <c r="AE2463" s="24"/>
      <c r="AF2463" s="27"/>
      <c r="AG2463" s="171"/>
      <c r="AN2463" s="24"/>
      <c r="AO2463" s="24"/>
      <c r="AP2463" s="24"/>
      <c r="AQ2463" s="24"/>
      <c r="AR2463" s="24"/>
      <c r="AS2463" s="24"/>
      <c r="AT2463" s="24"/>
      <c r="AU2463" s="24"/>
    </row>
    <row r="2464" spans="27:47">
      <c r="AA2464" s="24"/>
      <c r="AB2464" s="24"/>
      <c r="AC2464" s="24"/>
      <c r="AD2464" s="24"/>
      <c r="AE2464" s="24"/>
      <c r="AF2464" s="27"/>
      <c r="AG2464" s="171"/>
      <c r="AN2464" s="24"/>
      <c r="AO2464" s="24"/>
      <c r="AP2464" s="24"/>
      <c r="AQ2464" s="24"/>
      <c r="AR2464" s="24"/>
      <c r="AS2464" s="24"/>
      <c r="AT2464" s="24"/>
      <c r="AU2464" s="24"/>
    </row>
    <row r="2465" spans="27:47">
      <c r="AA2465" s="24"/>
      <c r="AB2465" s="24"/>
      <c r="AC2465" s="24"/>
      <c r="AD2465" s="24"/>
      <c r="AE2465" s="24"/>
      <c r="AF2465" s="27"/>
      <c r="AG2465" s="171"/>
      <c r="AN2465" s="24"/>
      <c r="AO2465" s="24"/>
      <c r="AP2465" s="24"/>
      <c r="AQ2465" s="24"/>
      <c r="AR2465" s="24"/>
      <c r="AS2465" s="24"/>
      <c r="AT2465" s="24"/>
      <c r="AU2465" s="24"/>
    </row>
    <row r="2466" spans="27:47">
      <c r="AA2466" s="24"/>
      <c r="AB2466" s="24"/>
      <c r="AC2466" s="24"/>
      <c r="AD2466" s="24"/>
      <c r="AE2466" s="24"/>
      <c r="AF2466" s="27"/>
      <c r="AG2466" s="171"/>
      <c r="AN2466" s="24"/>
      <c r="AO2466" s="24"/>
      <c r="AP2466" s="24"/>
      <c r="AQ2466" s="24"/>
      <c r="AR2466" s="24"/>
      <c r="AS2466" s="24"/>
      <c r="AT2466" s="24"/>
      <c r="AU2466" s="24"/>
    </row>
    <row r="2467" spans="27:47">
      <c r="AA2467" s="24"/>
      <c r="AB2467" s="24"/>
      <c r="AC2467" s="24"/>
      <c r="AD2467" s="24"/>
      <c r="AE2467" s="24"/>
      <c r="AF2467" s="27"/>
      <c r="AG2467" s="171"/>
      <c r="AN2467" s="24"/>
      <c r="AO2467" s="24"/>
      <c r="AP2467" s="24"/>
      <c r="AQ2467" s="24"/>
      <c r="AR2467" s="24"/>
      <c r="AS2467" s="24"/>
      <c r="AT2467" s="24"/>
      <c r="AU2467" s="24"/>
    </row>
    <row r="2468" spans="27:47">
      <c r="AA2468" s="24"/>
      <c r="AB2468" s="24"/>
      <c r="AC2468" s="24"/>
      <c r="AD2468" s="24"/>
      <c r="AE2468" s="24"/>
      <c r="AF2468" s="27"/>
      <c r="AG2468" s="171"/>
      <c r="AN2468" s="24"/>
      <c r="AO2468" s="24"/>
      <c r="AP2468" s="24"/>
      <c r="AQ2468" s="24"/>
      <c r="AR2468" s="24"/>
      <c r="AS2468" s="24"/>
      <c r="AT2468" s="24"/>
      <c r="AU2468" s="24"/>
    </row>
    <row r="2469" spans="27:47">
      <c r="AA2469" s="24"/>
      <c r="AB2469" s="24"/>
      <c r="AC2469" s="24"/>
      <c r="AD2469" s="24"/>
      <c r="AE2469" s="24"/>
      <c r="AF2469" s="27"/>
      <c r="AG2469" s="171"/>
      <c r="AN2469" s="24"/>
      <c r="AO2469" s="24"/>
      <c r="AP2469" s="24"/>
      <c r="AQ2469" s="24"/>
      <c r="AR2469" s="24"/>
      <c r="AS2469" s="24"/>
      <c r="AT2469" s="24"/>
      <c r="AU2469" s="24"/>
    </row>
    <row r="2470" spans="27:47">
      <c r="AA2470" s="24"/>
      <c r="AB2470" s="24"/>
      <c r="AC2470" s="24"/>
      <c r="AD2470" s="24"/>
      <c r="AE2470" s="24"/>
      <c r="AF2470" s="27"/>
      <c r="AG2470" s="171"/>
      <c r="AN2470" s="24"/>
      <c r="AO2470" s="24"/>
      <c r="AP2470" s="24"/>
      <c r="AQ2470" s="24"/>
      <c r="AR2470" s="24"/>
      <c r="AS2470" s="24"/>
      <c r="AT2470" s="24"/>
      <c r="AU2470" s="24"/>
    </row>
    <row r="2471" spans="27:47">
      <c r="AA2471" s="24"/>
      <c r="AB2471" s="24"/>
      <c r="AC2471" s="24"/>
      <c r="AD2471" s="24"/>
      <c r="AE2471" s="24"/>
      <c r="AF2471" s="27"/>
      <c r="AG2471" s="171"/>
      <c r="AN2471" s="24"/>
      <c r="AO2471" s="24"/>
      <c r="AP2471" s="24"/>
      <c r="AQ2471" s="24"/>
      <c r="AR2471" s="24"/>
      <c r="AS2471" s="24"/>
      <c r="AT2471" s="24"/>
      <c r="AU2471" s="24"/>
    </row>
    <row r="2472" spans="27:47">
      <c r="AA2472" s="24"/>
      <c r="AB2472" s="24"/>
      <c r="AC2472" s="24"/>
      <c r="AD2472" s="24"/>
      <c r="AE2472" s="24"/>
      <c r="AF2472" s="27"/>
      <c r="AG2472" s="171"/>
      <c r="AN2472" s="24"/>
      <c r="AO2472" s="24"/>
      <c r="AP2472" s="24"/>
      <c r="AQ2472" s="24"/>
      <c r="AR2472" s="24"/>
      <c r="AS2472" s="24"/>
      <c r="AT2472" s="24"/>
      <c r="AU2472" s="24"/>
    </row>
    <row r="2473" spans="27:47">
      <c r="AA2473" s="24"/>
      <c r="AB2473" s="24"/>
      <c r="AC2473" s="24"/>
      <c r="AD2473" s="24"/>
      <c r="AE2473" s="24"/>
      <c r="AF2473" s="27"/>
      <c r="AG2473" s="171"/>
      <c r="AN2473" s="24"/>
      <c r="AO2473" s="24"/>
      <c r="AP2473" s="24"/>
      <c r="AQ2473" s="24"/>
      <c r="AR2473" s="24"/>
      <c r="AS2473" s="24"/>
      <c r="AT2473" s="24"/>
      <c r="AU2473" s="24"/>
    </row>
    <row r="2474" spans="27:47">
      <c r="AA2474" s="24"/>
      <c r="AB2474" s="24"/>
      <c r="AC2474" s="24"/>
      <c r="AD2474" s="24"/>
      <c r="AE2474" s="24"/>
      <c r="AF2474" s="27"/>
      <c r="AG2474" s="171"/>
      <c r="AN2474" s="24"/>
      <c r="AO2474" s="24"/>
      <c r="AP2474" s="24"/>
      <c r="AQ2474" s="24"/>
      <c r="AR2474" s="24"/>
      <c r="AS2474" s="24"/>
      <c r="AT2474" s="24"/>
      <c r="AU2474" s="24"/>
    </row>
    <row r="2475" spans="27:47">
      <c r="AA2475" s="24"/>
      <c r="AB2475" s="24"/>
      <c r="AC2475" s="24"/>
      <c r="AD2475" s="24"/>
      <c r="AE2475" s="24"/>
      <c r="AF2475" s="27"/>
      <c r="AG2475" s="171"/>
      <c r="AN2475" s="24"/>
      <c r="AO2475" s="24"/>
      <c r="AP2475" s="24"/>
      <c r="AQ2475" s="24"/>
      <c r="AR2475" s="24"/>
      <c r="AS2475" s="24"/>
      <c r="AT2475" s="24"/>
      <c r="AU2475" s="24"/>
    </row>
    <row r="2476" spans="27:47">
      <c r="AA2476" s="24"/>
      <c r="AB2476" s="24"/>
      <c r="AC2476" s="24"/>
      <c r="AD2476" s="24"/>
      <c r="AE2476" s="24"/>
      <c r="AF2476" s="27"/>
      <c r="AG2476" s="171"/>
      <c r="AN2476" s="24"/>
      <c r="AO2476" s="24"/>
      <c r="AP2476" s="24"/>
      <c r="AQ2476" s="24"/>
      <c r="AR2476" s="24"/>
      <c r="AS2476" s="24"/>
      <c r="AT2476" s="24"/>
      <c r="AU2476" s="24"/>
    </row>
    <row r="2477" spans="27:47">
      <c r="AA2477" s="24"/>
      <c r="AB2477" s="24"/>
      <c r="AC2477" s="24"/>
      <c r="AD2477" s="24"/>
      <c r="AE2477" s="24"/>
      <c r="AF2477" s="27"/>
      <c r="AG2477" s="171"/>
      <c r="AN2477" s="24"/>
      <c r="AO2477" s="24"/>
      <c r="AP2477" s="24"/>
      <c r="AQ2477" s="24"/>
      <c r="AR2477" s="24"/>
      <c r="AS2477" s="24"/>
      <c r="AT2477" s="24"/>
      <c r="AU2477" s="24"/>
    </row>
    <row r="2478" spans="27:47">
      <c r="AA2478" s="24"/>
      <c r="AB2478" s="24"/>
      <c r="AC2478" s="24"/>
      <c r="AD2478" s="24"/>
      <c r="AE2478" s="24"/>
      <c r="AF2478" s="27"/>
      <c r="AG2478" s="171"/>
      <c r="AN2478" s="24"/>
      <c r="AO2478" s="24"/>
      <c r="AP2478" s="24"/>
      <c r="AQ2478" s="24"/>
      <c r="AR2478" s="24"/>
      <c r="AS2478" s="24"/>
      <c r="AT2478" s="24"/>
      <c r="AU2478" s="24"/>
    </row>
    <row r="2479" spans="27:47">
      <c r="AA2479" s="24"/>
      <c r="AB2479" s="24"/>
      <c r="AC2479" s="24"/>
      <c r="AD2479" s="24"/>
      <c r="AE2479" s="24"/>
      <c r="AF2479" s="27"/>
      <c r="AG2479" s="171"/>
      <c r="AN2479" s="24"/>
      <c r="AO2479" s="24"/>
      <c r="AP2479" s="24"/>
      <c r="AQ2479" s="24"/>
      <c r="AR2479" s="24"/>
      <c r="AS2479" s="24"/>
      <c r="AT2479" s="24"/>
      <c r="AU2479" s="24"/>
    </row>
    <row r="2480" spans="27:47">
      <c r="AA2480" s="24"/>
      <c r="AB2480" s="24"/>
      <c r="AC2480" s="24"/>
      <c r="AD2480" s="24"/>
      <c r="AE2480" s="24"/>
      <c r="AF2480" s="27"/>
      <c r="AG2480" s="171"/>
      <c r="AN2480" s="24"/>
      <c r="AO2480" s="24"/>
      <c r="AP2480" s="24"/>
      <c r="AQ2480" s="24"/>
      <c r="AR2480" s="24"/>
      <c r="AS2480" s="24"/>
      <c r="AT2480" s="24"/>
      <c r="AU2480" s="24"/>
    </row>
    <row r="2481" spans="27:47">
      <c r="AA2481" s="24"/>
      <c r="AB2481" s="24"/>
      <c r="AC2481" s="24"/>
      <c r="AD2481" s="24"/>
      <c r="AE2481" s="24"/>
      <c r="AF2481" s="27"/>
      <c r="AG2481" s="171"/>
      <c r="AN2481" s="24"/>
      <c r="AO2481" s="24"/>
      <c r="AP2481" s="24"/>
      <c r="AQ2481" s="24"/>
      <c r="AR2481" s="24"/>
      <c r="AS2481" s="24"/>
      <c r="AT2481" s="24"/>
      <c r="AU2481" s="24"/>
    </row>
    <row r="2482" spans="27:47">
      <c r="AA2482" s="24"/>
      <c r="AB2482" s="24"/>
      <c r="AC2482" s="24"/>
      <c r="AD2482" s="24"/>
      <c r="AE2482" s="24"/>
      <c r="AF2482" s="27"/>
      <c r="AG2482" s="171"/>
      <c r="AN2482" s="24"/>
      <c r="AO2482" s="24"/>
      <c r="AP2482" s="24"/>
      <c r="AQ2482" s="24"/>
      <c r="AR2482" s="24"/>
      <c r="AS2482" s="24"/>
      <c r="AT2482" s="24"/>
      <c r="AU2482" s="24"/>
    </row>
    <row r="2483" spans="27:47">
      <c r="AA2483" s="24"/>
      <c r="AB2483" s="24"/>
      <c r="AC2483" s="24"/>
      <c r="AD2483" s="24"/>
      <c r="AE2483" s="24"/>
      <c r="AF2483" s="27"/>
      <c r="AG2483" s="171"/>
      <c r="AN2483" s="24"/>
      <c r="AO2483" s="24"/>
      <c r="AP2483" s="24"/>
      <c r="AQ2483" s="24"/>
      <c r="AR2483" s="24"/>
      <c r="AS2483" s="24"/>
      <c r="AT2483" s="24"/>
      <c r="AU2483" s="24"/>
    </row>
    <row r="2484" spans="27:47">
      <c r="AA2484" s="24"/>
      <c r="AB2484" s="24"/>
      <c r="AC2484" s="24"/>
      <c r="AD2484" s="24"/>
      <c r="AE2484" s="24"/>
      <c r="AF2484" s="27"/>
      <c r="AG2484" s="171"/>
      <c r="AN2484" s="24"/>
      <c r="AO2484" s="24"/>
      <c r="AP2484" s="24"/>
      <c r="AQ2484" s="24"/>
      <c r="AR2484" s="24"/>
      <c r="AS2484" s="24"/>
      <c r="AT2484" s="24"/>
      <c r="AU2484" s="24"/>
    </row>
    <row r="2485" spans="27:47">
      <c r="AA2485" s="24"/>
      <c r="AB2485" s="24"/>
      <c r="AC2485" s="24"/>
      <c r="AD2485" s="24"/>
      <c r="AE2485" s="24"/>
      <c r="AF2485" s="27"/>
      <c r="AG2485" s="171"/>
      <c r="AN2485" s="24"/>
      <c r="AO2485" s="24"/>
      <c r="AP2485" s="24"/>
      <c r="AQ2485" s="24"/>
      <c r="AR2485" s="24"/>
      <c r="AS2485" s="24"/>
      <c r="AT2485" s="24"/>
      <c r="AU2485" s="24"/>
    </row>
    <row r="2486" spans="27:47">
      <c r="AA2486" s="24"/>
      <c r="AB2486" s="24"/>
      <c r="AC2486" s="24"/>
      <c r="AD2486" s="24"/>
      <c r="AE2486" s="24"/>
      <c r="AF2486" s="27"/>
      <c r="AG2486" s="171"/>
      <c r="AN2486" s="24"/>
      <c r="AO2486" s="24"/>
      <c r="AP2486" s="24"/>
      <c r="AQ2486" s="24"/>
      <c r="AR2486" s="24"/>
      <c r="AS2486" s="24"/>
      <c r="AT2486" s="24"/>
      <c r="AU2486" s="24"/>
    </row>
    <row r="2487" spans="27:47">
      <c r="AA2487" s="24"/>
      <c r="AB2487" s="24"/>
      <c r="AC2487" s="24"/>
      <c r="AD2487" s="24"/>
      <c r="AE2487" s="24"/>
      <c r="AF2487" s="27"/>
      <c r="AG2487" s="171"/>
      <c r="AN2487" s="24"/>
      <c r="AO2487" s="24"/>
      <c r="AP2487" s="24"/>
      <c r="AQ2487" s="24"/>
      <c r="AR2487" s="24"/>
      <c r="AS2487" s="24"/>
      <c r="AT2487" s="24"/>
      <c r="AU2487" s="24"/>
    </row>
    <row r="2488" spans="27:47">
      <c r="AA2488" s="24"/>
      <c r="AB2488" s="24"/>
      <c r="AC2488" s="24"/>
      <c r="AD2488" s="24"/>
      <c r="AE2488" s="24"/>
      <c r="AF2488" s="27"/>
      <c r="AG2488" s="171"/>
      <c r="AN2488" s="24"/>
      <c r="AO2488" s="24"/>
      <c r="AP2488" s="24"/>
      <c r="AQ2488" s="24"/>
      <c r="AR2488" s="24"/>
      <c r="AS2488" s="24"/>
      <c r="AT2488" s="24"/>
      <c r="AU2488" s="24"/>
    </row>
    <row r="2489" spans="27:47">
      <c r="AA2489" s="24"/>
      <c r="AB2489" s="24"/>
      <c r="AC2489" s="24"/>
      <c r="AD2489" s="24"/>
      <c r="AE2489" s="24"/>
      <c r="AF2489" s="27"/>
      <c r="AG2489" s="171"/>
      <c r="AN2489" s="24"/>
      <c r="AO2489" s="24"/>
      <c r="AP2489" s="24"/>
      <c r="AQ2489" s="24"/>
      <c r="AR2489" s="24"/>
      <c r="AS2489" s="24"/>
      <c r="AT2489" s="24"/>
      <c r="AU2489" s="24"/>
    </row>
    <row r="2490" spans="27:47">
      <c r="AA2490" s="24"/>
      <c r="AB2490" s="24"/>
      <c r="AC2490" s="24"/>
      <c r="AD2490" s="24"/>
      <c r="AE2490" s="24"/>
      <c r="AF2490" s="27"/>
      <c r="AG2490" s="171"/>
      <c r="AN2490" s="24"/>
      <c r="AO2490" s="24"/>
      <c r="AP2490" s="24"/>
      <c r="AQ2490" s="24"/>
      <c r="AR2490" s="24"/>
      <c r="AS2490" s="24"/>
      <c r="AT2490" s="24"/>
      <c r="AU2490" s="24"/>
    </row>
    <row r="2491" spans="27:47">
      <c r="AA2491" s="24"/>
      <c r="AB2491" s="24"/>
      <c r="AC2491" s="24"/>
      <c r="AD2491" s="24"/>
      <c r="AE2491" s="24"/>
      <c r="AF2491" s="27"/>
      <c r="AG2491" s="171"/>
      <c r="AN2491" s="24"/>
      <c r="AO2491" s="24"/>
      <c r="AP2491" s="24"/>
      <c r="AQ2491" s="24"/>
      <c r="AR2491" s="24"/>
      <c r="AS2491" s="24"/>
      <c r="AT2491" s="24"/>
      <c r="AU2491" s="24"/>
    </row>
    <row r="2492" spans="27:47">
      <c r="AA2492" s="24"/>
      <c r="AB2492" s="24"/>
      <c r="AC2492" s="24"/>
      <c r="AD2492" s="24"/>
      <c r="AE2492" s="24"/>
      <c r="AF2492" s="27"/>
      <c r="AG2492" s="171"/>
      <c r="AN2492" s="24"/>
      <c r="AO2492" s="24"/>
      <c r="AP2492" s="24"/>
      <c r="AQ2492" s="24"/>
      <c r="AR2492" s="24"/>
      <c r="AS2492" s="24"/>
      <c r="AT2492" s="24"/>
      <c r="AU2492" s="24"/>
    </row>
    <row r="2493" spans="27:47">
      <c r="AA2493" s="24"/>
      <c r="AB2493" s="24"/>
      <c r="AC2493" s="24"/>
      <c r="AD2493" s="24"/>
      <c r="AE2493" s="24"/>
      <c r="AF2493" s="27"/>
      <c r="AG2493" s="171"/>
      <c r="AN2493" s="24"/>
      <c r="AO2493" s="24"/>
      <c r="AP2493" s="24"/>
      <c r="AQ2493" s="24"/>
      <c r="AR2493" s="24"/>
      <c r="AS2493" s="24"/>
      <c r="AT2493" s="24"/>
      <c r="AU2493" s="24"/>
    </row>
    <row r="2494" spans="27:47">
      <c r="AA2494" s="24"/>
      <c r="AB2494" s="24"/>
      <c r="AC2494" s="24"/>
      <c r="AD2494" s="24"/>
      <c r="AE2494" s="24"/>
      <c r="AF2494" s="27"/>
      <c r="AG2494" s="171"/>
      <c r="AN2494" s="24"/>
      <c r="AO2494" s="24"/>
      <c r="AP2494" s="24"/>
      <c r="AQ2494" s="24"/>
      <c r="AR2494" s="24"/>
      <c r="AS2494" s="24"/>
      <c r="AT2494" s="24"/>
      <c r="AU2494" s="24"/>
    </row>
    <row r="2495" spans="27:47">
      <c r="AA2495" s="24"/>
      <c r="AB2495" s="24"/>
      <c r="AC2495" s="24"/>
      <c r="AD2495" s="24"/>
      <c r="AE2495" s="24"/>
      <c r="AF2495" s="27"/>
      <c r="AG2495" s="171"/>
      <c r="AN2495" s="24"/>
      <c r="AO2495" s="24"/>
      <c r="AP2495" s="24"/>
      <c r="AQ2495" s="24"/>
      <c r="AR2495" s="24"/>
      <c r="AS2495" s="24"/>
      <c r="AT2495" s="24"/>
      <c r="AU2495" s="24"/>
    </row>
    <row r="2496" spans="27:47">
      <c r="AA2496" s="24"/>
      <c r="AB2496" s="24"/>
      <c r="AC2496" s="24"/>
      <c r="AD2496" s="24"/>
      <c r="AE2496" s="24"/>
      <c r="AF2496" s="27"/>
      <c r="AG2496" s="171"/>
      <c r="AN2496" s="24"/>
      <c r="AO2496" s="24"/>
      <c r="AP2496" s="24"/>
      <c r="AQ2496" s="24"/>
      <c r="AR2496" s="24"/>
      <c r="AS2496" s="24"/>
      <c r="AT2496" s="24"/>
      <c r="AU2496" s="24"/>
    </row>
    <row r="2497" spans="27:47">
      <c r="AA2497" s="24"/>
      <c r="AB2497" s="24"/>
      <c r="AC2497" s="24"/>
      <c r="AD2497" s="24"/>
      <c r="AE2497" s="24"/>
      <c r="AF2497" s="27"/>
      <c r="AG2497" s="171"/>
      <c r="AN2497" s="24"/>
      <c r="AO2497" s="24"/>
      <c r="AP2497" s="24"/>
      <c r="AQ2497" s="24"/>
      <c r="AR2497" s="24"/>
      <c r="AS2497" s="24"/>
      <c r="AT2497" s="24"/>
      <c r="AU2497" s="24"/>
    </row>
    <row r="2498" spans="27:47">
      <c r="AA2498" s="24"/>
      <c r="AB2498" s="24"/>
      <c r="AC2498" s="24"/>
      <c r="AD2498" s="24"/>
      <c r="AE2498" s="24"/>
      <c r="AF2498" s="27"/>
      <c r="AG2498" s="171"/>
      <c r="AN2498" s="24"/>
      <c r="AO2498" s="24"/>
      <c r="AP2498" s="24"/>
      <c r="AQ2498" s="24"/>
      <c r="AR2498" s="24"/>
      <c r="AS2498" s="24"/>
      <c r="AT2498" s="24"/>
      <c r="AU2498" s="24"/>
    </row>
    <row r="2499" spans="27:47">
      <c r="AA2499" s="24"/>
      <c r="AB2499" s="24"/>
      <c r="AC2499" s="24"/>
      <c r="AD2499" s="24"/>
      <c r="AE2499" s="24"/>
      <c r="AF2499" s="27"/>
      <c r="AG2499" s="171"/>
      <c r="AN2499" s="24"/>
      <c r="AO2499" s="24"/>
      <c r="AP2499" s="24"/>
      <c r="AQ2499" s="24"/>
      <c r="AR2499" s="24"/>
      <c r="AS2499" s="24"/>
      <c r="AT2499" s="24"/>
      <c r="AU2499" s="24"/>
    </row>
    <row r="2500" spans="27:47">
      <c r="AA2500" s="24"/>
      <c r="AB2500" s="24"/>
      <c r="AC2500" s="24"/>
      <c r="AD2500" s="24"/>
      <c r="AE2500" s="24"/>
      <c r="AF2500" s="27"/>
      <c r="AG2500" s="171"/>
      <c r="AN2500" s="24"/>
      <c r="AO2500" s="24"/>
      <c r="AP2500" s="24"/>
      <c r="AQ2500" s="24"/>
      <c r="AR2500" s="24"/>
      <c r="AS2500" s="24"/>
      <c r="AT2500" s="24"/>
      <c r="AU2500" s="24"/>
    </row>
    <row r="2501" spans="27:47">
      <c r="AA2501" s="24"/>
      <c r="AB2501" s="24"/>
      <c r="AC2501" s="24"/>
      <c r="AD2501" s="24"/>
      <c r="AE2501" s="24"/>
      <c r="AF2501" s="27"/>
      <c r="AG2501" s="171"/>
      <c r="AN2501" s="24"/>
      <c r="AO2501" s="24"/>
      <c r="AP2501" s="24"/>
      <c r="AQ2501" s="24"/>
      <c r="AR2501" s="24"/>
      <c r="AS2501" s="24"/>
      <c r="AT2501" s="24"/>
      <c r="AU2501" s="24"/>
    </row>
    <row r="2502" spans="27:47">
      <c r="AA2502" s="24"/>
      <c r="AB2502" s="24"/>
      <c r="AC2502" s="24"/>
      <c r="AD2502" s="24"/>
      <c r="AE2502" s="24"/>
      <c r="AF2502" s="27"/>
      <c r="AG2502" s="171"/>
      <c r="AN2502" s="24"/>
      <c r="AO2502" s="24"/>
      <c r="AP2502" s="24"/>
      <c r="AQ2502" s="24"/>
      <c r="AR2502" s="24"/>
      <c r="AS2502" s="24"/>
      <c r="AT2502" s="24"/>
      <c r="AU2502" s="24"/>
    </row>
    <row r="2503" spans="27:47">
      <c r="AA2503" s="24"/>
      <c r="AB2503" s="24"/>
      <c r="AC2503" s="24"/>
      <c r="AD2503" s="24"/>
      <c r="AE2503" s="24"/>
      <c r="AF2503" s="27"/>
      <c r="AG2503" s="171"/>
      <c r="AN2503" s="24"/>
      <c r="AO2503" s="24"/>
      <c r="AP2503" s="24"/>
      <c r="AQ2503" s="24"/>
      <c r="AR2503" s="24"/>
      <c r="AS2503" s="24"/>
      <c r="AT2503" s="24"/>
      <c r="AU2503" s="24"/>
    </row>
    <row r="2504" spans="27:47">
      <c r="AA2504" s="24"/>
      <c r="AB2504" s="24"/>
      <c r="AC2504" s="24"/>
      <c r="AD2504" s="24"/>
      <c r="AE2504" s="24"/>
      <c r="AF2504" s="27"/>
      <c r="AG2504" s="171"/>
      <c r="AN2504" s="24"/>
      <c r="AO2504" s="24"/>
      <c r="AP2504" s="24"/>
      <c r="AQ2504" s="24"/>
      <c r="AR2504" s="24"/>
      <c r="AS2504" s="24"/>
      <c r="AT2504" s="24"/>
      <c r="AU2504" s="24"/>
    </row>
    <row r="2505" spans="27:47">
      <c r="AA2505" s="24"/>
      <c r="AB2505" s="24"/>
      <c r="AC2505" s="24"/>
      <c r="AD2505" s="24"/>
      <c r="AE2505" s="24"/>
      <c r="AF2505" s="27"/>
      <c r="AG2505" s="171"/>
      <c r="AN2505" s="24"/>
      <c r="AO2505" s="24"/>
      <c r="AP2505" s="24"/>
      <c r="AQ2505" s="24"/>
      <c r="AR2505" s="24"/>
      <c r="AS2505" s="24"/>
      <c r="AT2505" s="24"/>
      <c r="AU2505" s="24"/>
    </row>
    <row r="2506" spans="27:47">
      <c r="AA2506" s="24"/>
      <c r="AB2506" s="24"/>
      <c r="AC2506" s="24"/>
      <c r="AD2506" s="24"/>
      <c r="AE2506" s="24"/>
      <c r="AF2506" s="27"/>
      <c r="AG2506" s="171"/>
      <c r="AN2506" s="24"/>
      <c r="AO2506" s="24"/>
      <c r="AP2506" s="24"/>
      <c r="AQ2506" s="24"/>
      <c r="AR2506" s="24"/>
      <c r="AS2506" s="24"/>
      <c r="AT2506" s="24"/>
      <c r="AU2506" s="24"/>
    </row>
    <row r="2507" spans="27:47">
      <c r="AA2507" s="24"/>
      <c r="AB2507" s="24"/>
      <c r="AC2507" s="24"/>
      <c r="AD2507" s="24"/>
      <c r="AE2507" s="24"/>
      <c r="AF2507" s="27"/>
      <c r="AG2507" s="171"/>
      <c r="AN2507" s="24"/>
      <c r="AO2507" s="24"/>
      <c r="AP2507" s="24"/>
      <c r="AQ2507" s="24"/>
      <c r="AR2507" s="24"/>
      <c r="AS2507" s="24"/>
      <c r="AT2507" s="24"/>
      <c r="AU2507" s="24"/>
    </row>
    <row r="2508" spans="27:47">
      <c r="AA2508" s="24"/>
      <c r="AB2508" s="24"/>
      <c r="AC2508" s="24"/>
      <c r="AD2508" s="24"/>
      <c r="AE2508" s="24"/>
      <c r="AF2508" s="27"/>
      <c r="AG2508" s="171"/>
      <c r="AN2508" s="24"/>
      <c r="AO2508" s="24"/>
      <c r="AP2508" s="24"/>
      <c r="AQ2508" s="24"/>
      <c r="AR2508" s="24"/>
      <c r="AS2508" s="24"/>
      <c r="AT2508" s="24"/>
      <c r="AU2508" s="24"/>
    </row>
    <row r="2509" spans="27:47">
      <c r="AA2509" s="24"/>
      <c r="AB2509" s="24"/>
      <c r="AC2509" s="24"/>
      <c r="AD2509" s="24"/>
      <c r="AE2509" s="24"/>
      <c r="AF2509" s="27"/>
      <c r="AG2509" s="171"/>
      <c r="AN2509" s="24"/>
      <c r="AO2509" s="24"/>
      <c r="AP2509" s="24"/>
      <c r="AQ2509" s="24"/>
      <c r="AR2509" s="24"/>
      <c r="AS2509" s="24"/>
      <c r="AT2509" s="24"/>
      <c r="AU2509" s="24"/>
    </row>
    <row r="2510" spans="27:47">
      <c r="AA2510" s="24"/>
      <c r="AB2510" s="24"/>
      <c r="AC2510" s="24"/>
      <c r="AD2510" s="24"/>
      <c r="AE2510" s="24"/>
      <c r="AF2510" s="27"/>
      <c r="AG2510" s="171"/>
      <c r="AN2510" s="24"/>
      <c r="AO2510" s="24"/>
      <c r="AP2510" s="24"/>
      <c r="AQ2510" s="24"/>
      <c r="AR2510" s="24"/>
      <c r="AS2510" s="24"/>
      <c r="AT2510" s="24"/>
      <c r="AU2510" s="24"/>
    </row>
    <row r="2511" spans="27:47">
      <c r="AA2511" s="24"/>
      <c r="AB2511" s="24"/>
      <c r="AC2511" s="24"/>
      <c r="AD2511" s="24"/>
      <c r="AE2511" s="24"/>
      <c r="AF2511" s="27"/>
      <c r="AG2511" s="171"/>
      <c r="AN2511" s="24"/>
      <c r="AO2511" s="24"/>
      <c r="AP2511" s="24"/>
      <c r="AQ2511" s="24"/>
      <c r="AR2511" s="24"/>
      <c r="AS2511" s="24"/>
      <c r="AT2511" s="24"/>
      <c r="AU2511" s="24"/>
    </row>
    <row r="2512" spans="27:47">
      <c r="AA2512" s="24"/>
      <c r="AB2512" s="24"/>
      <c r="AC2512" s="24"/>
      <c r="AD2512" s="24"/>
      <c r="AE2512" s="24"/>
      <c r="AF2512" s="27"/>
      <c r="AG2512" s="171"/>
      <c r="AN2512" s="24"/>
      <c r="AO2512" s="24"/>
      <c r="AP2512" s="24"/>
      <c r="AQ2512" s="24"/>
      <c r="AR2512" s="24"/>
      <c r="AS2512" s="24"/>
      <c r="AT2512" s="24"/>
      <c r="AU2512" s="24"/>
    </row>
    <row r="2513" spans="27:47">
      <c r="AA2513" s="24"/>
      <c r="AB2513" s="24"/>
      <c r="AC2513" s="24"/>
      <c r="AD2513" s="24"/>
      <c r="AE2513" s="24"/>
      <c r="AF2513" s="27"/>
      <c r="AG2513" s="171"/>
      <c r="AN2513" s="24"/>
      <c r="AO2513" s="24"/>
      <c r="AP2513" s="24"/>
      <c r="AQ2513" s="24"/>
      <c r="AR2513" s="24"/>
      <c r="AS2513" s="24"/>
      <c r="AT2513" s="24"/>
      <c r="AU2513" s="24"/>
    </row>
    <row r="2514" spans="27:47">
      <c r="AA2514" s="24"/>
      <c r="AB2514" s="24"/>
      <c r="AC2514" s="24"/>
      <c r="AD2514" s="24"/>
      <c r="AE2514" s="24"/>
      <c r="AF2514" s="27"/>
      <c r="AG2514" s="171"/>
      <c r="AN2514" s="24"/>
      <c r="AO2514" s="24"/>
      <c r="AP2514" s="24"/>
      <c r="AQ2514" s="24"/>
      <c r="AR2514" s="24"/>
      <c r="AS2514" s="24"/>
      <c r="AT2514" s="24"/>
      <c r="AU2514" s="24"/>
    </row>
    <row r="2515" spans="27:47">
      <c r="AA2515" s="24"/>
      <c r="AB2515" s="24"/>
      <c r="AC2515" s="24"/>
      <c r="AD2515" s="24"/>
      <c r="AE2515" s="24"/>
      <c r="AF2515" s="27"/>
      <c r="AG2515" s="171"/>
      <c r="AN2515" s="24"/>
      <c r="AO2515" s="24"/>
      <c r="AP2515" s="24"/>
      <c r="AQ2515" s="24"/>
      <c r="AR2515" s="24"/>
      <c r="AS2515" s="24"/>
      <c r="AT2515" s="24"/>
      <c r="AU2515" s="24"/>
    </row>
    <row r="2516" spans="27:47">
      <c r="AA2516" s="24"/>
      <c r="AB2516" s="24"/>
      <c r="AC2516" s="24"/>
      <c r="AD2516" s="24"/>
      <c r="AE2516" s="24"/>
      <c r="AF2516" s="27"/>
      <c r="AG2516" s="171"/>
      <c r="AN2516" s="24"/>
      <c r="AO2516" s="24"/>
      <c r="AP2516" s="24"/>
      <c r="AQ2516" s="24"/>
      <c r="AR2516" s="24"/>
      <c r="AS2516" s="24"/>
      <c r="AT2516" s="24"/>
      <c r="AU2516" s="24"/>
    </row>
    <row r="2517" spans="27:47">
      <c r="AA2517" s="24"/>
      <c r="AB2517" s="24"/>
      <c r="AC2517" s="24"/>
      <c r="AD2517" s="24"/>
      <c r="AE2517" s="24"/>
      <c r="AF2517" s="27"/>
      <c r="AG2517" s="171"/>
      <c r="AN2517" s="24"/>
      <c r="AO2517" s="24"/>
      <c r="AP2517" s="24"/>
      <c r="AQ2517" s="24"/>
      <c r="AR2517" s="24"/>
      <c r="AS2517" s="24"/>
      <c r="AT2517" s="24"/>
      <c r="AU2517" s="24"/>
    </row>
    <row r="2518" spans="27:47">
      <c r="AA2518" s="24"/>
      <c r="AB2518" s="24"/>
      <c r="AC2518" s="24"/>
      <c r="AD2518" s="24"/>
      <c r="AE2518" s="24"/>
      <c r="AF2518" s="27"/>
      <c r="AG2518" s="171"/>
      <c r="AN2518" s="24"/>
      <c r="AO2518" s="24"/>
      <c r="AP2518" s="24"/>
      <c r="AQ2518" s="24"/>
      <c r="AR2518" s="24"/>
      <c r="AS2518" s="24"/>
      <c r="AT2518" s="24"/>
      <c r="AU2518" s="24"/>
    </row>
    <row r="2519" spans="27:47">
      <c r="AA2519" s="24"/>
      <c r="AB2519" s="24"/>
      <c r="AC2519" s="24"/>
      <c r="AD2519" s="24"/>
      <c r="AE2519" s="24"/>
      <c r="AF2519" s="27"/>
      <c r="AG2519" s="171"/>
      <c r="AN2519" s="24"/>
      <c r="AO2519" s="24"/>
      <c r="AP2519" s="24"/>
      <c r="AQ2519" s="24"/>
      <c r="AR2519" s="24"/>
      <c r="AS2519" s="24"/>
      <c r="AT2519" s="24"/>
      <c r="AU2519" s="24"/>
    </row>
    <row r="2520" spans="27:47">
      <c r="AA2520" s="24"/>
      <c r="AB2520" s="24"/>
      <c r="AC2520" s="24"/>
      <c r="AD2520" s="24"/>
      <c r="AE2520" s="24"/>
      <c r="AF2520" s="27"/>
      <c r="AG2520" s="171"/>
      <c r="AN2520" s="24"/>
      <c r="AO2520" s="24"/>
      <c r="AP2520" s="24"/>
      <c r="AQ2520" s="24"/>
      <c r="AR2520" s="24"/>
      <c r="AS2520" s="24"/>
      <c r="AT2520" s="24"/>
      <c r="AU2520" s="24"/>
    </row>
    <row r="2521" spans="27:47">
      <c r="AA2521" s="24"/>
      <c r="AB2521" s="24"/>
      <c r="AC2521" s="24"/>
      <c r="AD2521" s="24"/>
      <c r="AE2521" s="24"/>
      <c r="AF2521" s="27"/>
      <c r="AG2521" s="171"/>
      <c r="AN2521" s="24"/>
      <c r="AO2521" s="24"/>
      <c r="AP2521" s="24"/>
      <c r="AQ2521" s="24"/>
      <c r="AR2521" s="24"/>
      <c r="AS2521" s="24"/>
      <c r="AT2521" s="24"/>
      <c r="AU2521" s="24"/>
    </row>
    <row r="2522" spans="27:47">
      <c r="AA2522" s="24"/>
      <c r="AB2522" s="24"/>
      <c r="AC2522" s="24"/>
      <c r="AD2522" s="24"/>
      <c r="AE2522" s="24"/>
      <c r="AF2522" s="27"/>
      <c r="AG2522" s="171"/>
      <c r="AN2522" s="24"/>
      <c r="AO2522" s="24"/>
      <c r="AP2522" s="24"/>
      <c r="AQ2522" s="24"/>
      <c r="AR2522" s="24"/>
      <c r="AS2522" s="24"/>
      <c r="AT2522" s="24"/>
      <c r="AU2522" s="24"/>
    </row>
    <row r="2523" spans="27:47">
      <c r="AA2523" s="24"/>
      <c r="AB2523" s="24"/>
      <c r="AC2523" s="24"/>
      <c r="AD2523" s="24"/>
      <c r="AE2523" s="24"/>
      <c r="AF2523" s="27"/>
      <c r="AG2523" s="171"/>
      <c r="AN2523" s="24"/>
      <c r="AO2523" s="24"/>
      <c r="AP2523" s="24"/>
      <c r="AQ2523" s="24"/>
      <c r="AR2523" s="24"/>
      <c r="AS2523" s="24"/>
      <c r="AT2523" s="24"/>
      <c r="AU2523" s="24"/>
    </row>
    <row r="2524" spans="27:47">
      <c r="AA2524" s="24"/>
      <c r="AB2524" s="24"/>
      <c r="AC2524" s="24"/>
      <c r="AD2524" s="24"/>
      <c r="AE2524" s="24"/>
      <c r="AF2524" s="27"/>
      <c r="AG2524" s="171"/>
      <c r="AN2524" s="24"/>
      <c r="AO2524" s="24"/>
      <c r="AP2524" s="24"/>
      <c r="AQ2524" s="24"/>
      <c r="AR2524" s="24"/>
      <c r="AS2524" s="24"/>
      <c r="AT2524" s="24"/>
      <c r="AU2524" s="24"/>
    </row>
    <row r="2525" spans="27:47">
      <c r="AA2525" s="24"/>
      <c r="AB2525" s="24"/>
      <c r="AC2525" s="24"/>
      <c r="AD2525" s="24"/>
      <c r="AE2525" s="24"/>
      <c r="AF2525" s="27"/>
      <c r="AG2525" s="171"/>
      <c r="AN2525" s="24"/>
      <c r="AO2525" s="24"/>
      <c r="AP2525" s="24"/>
      <c r="AQ2525" s="24"/>
      <c r="AR2525" s="24"/>
      <c r="AS2525" s="24"/>
      <c r="AT2525" s="24"/>
      <c r="AU2525" s="24"/>
    </row>
    <row r="2526" spans="27:47">
      <c r="AA2526" s="24"/>
      <c r="AB2526" s="24"/>
      <c r="AC2526" s="24"/>
      <c r="AD2526" s="24"/>
      <c r="AE2526" s="24"/>
      <c r="AF2526" s="27"/>
      <c r="AG2526" s="171"/>
      <c r="AN2526" s="24"/>
      <c r="AO2526" s="24"/>
      <c r="AP2526" s="24"/>
      <c r="AQ2526" s="24"/>
      <c r="AR2526" s="24"/>
      <c r="AS2526" s="24"/>
      <c r="AT2526" s="24"/>
      <c r="AU2526" s="24"/>
    </row>
    <row r="2527" spans="27:47">
      <c r="AA2527" s="24"/>
      <c r="AB2527" s="24"/>
      <c r="AC2527" s="24"/>
      <c r="AD2527" s="24"/>
      <c r="AE2527" s="24"/>
      <c r="AF2527" s="27"/>
      <c r="AG2527" s="171"/>
      <c r="AN2527" s="24"/>
      <c r="AO2527" s="24"/>
      <c r="AP2527" s="24"/>
      <c r="AQ2527" s="24"/>
      <c r="AR2527" s="24"/>
      <c r="AS2527" s="24"/>
      <c r="AT2527" s="24"/>
      <c r="AU2527" s="24"/>
    </row>
    <row r="2528" spans="27:47">
      <c r="AA2528" s="24"/>
      <c r="AB2528" s="24"/>
      <c r="AC2528" s="24"/>
      <c r="AD2528" s="24"/>
      <c r="AE2528" s="24"/>
      <c r="AF2528" s="27"/>
      <c r="AG2528" s="171"/>
      <c r="AN2528" s="24"/>
      <c r="AO2528" s="24"/>
      <c r="AP2528" s="24"/>
      <c r="AQ2528" s="24"/>
      <c r="AR2528" s="24"/>
      <c r="AS2528" s="24"/>
      <c r="AT2528" s="24"/>
      <c r="AU2528" s="24"/>
    </row>
    <row r="2529" spans="27:47">
      <c r="AA2529" s="24"/>
      <c r="AB2529" s="24"/>
      <c r="AC2529" s="24"/>
      <c r="AD2529" s="24"/>
      <c r="AE2529" s="24"/>
      <c r="AF2529" s="27"/>
      <c r="AG2529" s="171"/>
      <c r="AN2529" s="24"/>
      <c r="AO2529" s="24"/>
      <c r="AP2529" s="24"/>
      <c r="AQ2529" s="24"/>
      <c r="AR2529" s="24"/>
      <c r="AS2529" s="24"/>
      <c r="AT2529" s="24"/>
      <c r="AU2529" s="24"/>
    </row>
    <row r="2530" spans="27:47">
      <c r="AA2530" s="24"/>
      <c r="AB2530" s="24"/>
      <c r="AC2530" s="24"/>
      <c r="AD2530" s="24"/>
      <c r="AE2530" s="24"/>
      <c r="AF2530" s="27"/>
      <c r="AG2530" s="171"/>
      <c r="AN2530" s="24"/>
      <c r="AO2530" s="24"/>
      <c r="AP2530" s="24"/>
      <c r="AQ2530" s="24"/>
      <c r="AR2530" s="24"/>
      <c r="AS2530" s="24"/>
      <c r="AT2530" s="24"/>
      <c r="AU2530" s="24"/>
    </row>
    <row r="2531" spans="27:47">
      <c r="AA2531" s="24"/>
      <c r="AB2531" s="24"/>
      <c r="AC2531" s="24"/>
      <c r="AD2531" s="24"/>
      <c r="AE2531" s="24"/>
      <c r="AF2531" s="27"/>
      <c r="AG2531" s="171"/>
      <c r="AN2531" s="24"/>
      <c r="AO2531" s="24"/>
      <c r="AP2531" s="24"/>
      <c r="AQ2531" s="24"/>
      <c r="AR2531" s="24"/>
      <c r="AS2531" s="24"/>
      <c r="AT2531" s="24"/>
      <c r="AU2531" s="24"/>
    </row>
  </sheetData>
  <sheetProtection sheet="1"/>
  <phoneticPr fontId="8" type="noConversion"/>
  <hyperlinks>
    <hyperlink ref="H3244" r:id="rId1" display="http://vsolj.cetus-net.org/bulletin.html" xr:uid="{00000000-0004-0000-0100-000000000000}"/>
    <hyperlink ref="L64737" r:id="rId2" display="http://vsolj.cetus-net.org/bulletin.html" xr:uid="{00000000-0004-0000-0100-000001000000}"/>
    <hyperlink ref="L64730" r:id="rId3" display="http://vsolj.cetus-net.org/bulletin.html" xr:uid="{00000000-0004-0000-0100-000002000000}"/>
    <hyperlink ref="AT2227" r:id="rId4" display="http://cdsbib.u-strasbg.fr/cgi-bin/cdsbib?1990RMxAA..21..381G" xr:uid="{00000000-0004-0000-0100-000003000000}"/>
    <hyperlink ref="AT2230" r:id="rId5" display="http://cdsbib.u-strasbg.fr/cgi-bin/cdsbib?1990RMxAA..21..381G" xr:uid="{00000000-0004-0000-0100-000004000000}"/>
    <hyperlink ref="AT2228" r:id="rId6" display="http://cdsbib.u-strasbg.fr/cgi-bin/cdsbib?1990RMxAA..21..381G" xr:uid="{00000000-0004-0000-0100-000005000000}"/>
    <hyperlink ref="AT2206" r:id="rId7" display="http://cdsbib.u-strasbg.fr/cgi-bin/cdsbib?1990RMxAA..21..381G" xr:uid="{00000000-0004-0000-0100-000006000000}"/>
    <hyperlink ref="M64737" r:id="rId8" display="http://vsolj.cetus-net.org/bulletin.html" xr:uid="{00000000-0004-0000-0100-000007000000}"/>
    <hyperlink ref="AU2340" r:id="rId9" display="http://cdsbib.u-strasbg.fr/cgi-bin/cdsbib?1990RMxAA..21..381G" xr:uid="{00000000-0004-0000-0100-000008000000}"/>
    <hyperlink ref="AU609" r:id="rId10" display="http://cdsbib.u-strasbg.fr/cgi-bin/cdsbib?1990RMxAA..21..381G" xr:uid="{00000000-0004-0000-0100-000009000000}"/>
    <hyperlink ref="AU2341" r:id="rId11" display="http://cdsbib.u-strasbg.fr/cgi-bin/cdsbib?1990RMxAA..21..381G" xr:uid="{00000000-0004-0000-0100-00000A000000}"/>
    <hyperlink ref="L64734" r:id="rId12" display="https://www.aavso.org/ejaavso" xr:uid="{00000000-0004-0000-0100-00000B000000}"/>
    <hyperlink ref="H64890" r:id="rId13" display="http://vsolj.cetus-net.org/bulletin.html" xr:uid="{00000000-0004-0000-0100-00000C000000}"/>
    <hyperlink ref="H64883" r:id="rId14" display="https://www.aavso.org/ejaavso" xr:uid="{00000000-0004-0000-0100-00000D000000}"/>
    <hyperlink ref="AP1741" r:id="rId15" display="http://cdsbib.u-strasbg.fr/cgi-bin/cdsbib?1990RMxAA..21..381G" xr:uid="{00000000-0004-0000-0100-00000E000000}"/>
    <hyperlink ref="AP1738" r:id="rId16" display="http://cdsbib.u-strasbg.fr/cgi-bin/cdsbib?1990RMxAA..21..381G" xr:uid="{00000000-0004-0000-0100-00000F000000}"/>
    <hyperlink ref="AP1740" r:id="rId17" display="http://cdsbib.u-strasbg.fr/cgi-bin/cdsbib?1990RMxAA..21..381G" xr:uid="{00000000-0004-0000-0100-000010000000}"/>
    <hyperlink ref="AP1716" r:id="rId18" display="http://cdsbib.u-strasbg.fr/cgi-bin/cdsbib?1990RMxAA..21..381G" xr:uid="{00000000-0004-0000-0100-000011000000}"/>
    <hyperlink ref="I64890" r:id="rId19" display="http://vsolj.cetus-net.org/bulletin.html" xr:uid="{00000000-0004-0000-0100-000012000000}"/>
    <hyperlink ref="AQ1877" r:id="rId20" display="http://cdsbib.u-strasbg.fr/cgi-bin/cdsbib?1990RMxAA..21..381G" xr:uid="{00000000-0004-0000-0100-000013000000}"/>
    <hyperlink ref="AQ3521" r:id="rId21" display="http://cdsbib.u-strasbg.fr/cgi-bin/cdsbib?1990RMxAA..21..381G" xr:uid="{00000000-0004-0000-0100-000014000000}"/>
    <hyperlink ref="AQ1878" r:id="rId22" display="http://cdsbib.u-strasbg.fr/cgi-bin/cdsbib?1990RMxAA..21..381G" xr:uid="{00000000-0004-0000-0100-000015000000}"/>
    <hyperlink ref="H64887" r:id="rId23" display="https://www.aavso.org/ejaavso" xr:uid="{00000000-0004-0000-0100-000016000000}"/>
    <hyperlink ref="H2728" r:id="rId24" display="http://vsolj.cetus-net.org/bulletin.html" xr:uid="{00000000-0004-0000-0100-000017000000}"/>
    <hyperlink ref="AP5966" r:id="rId25" display="http://cdsbib.u-strasbg.fr/cgi-bin/cdsbib?1990RMxAA..21..381G" xr:uid="{00000000-0004-0000-0100-000018000000}"/>
    <hyperlink ref="AP5969" r:id="rId26" display="http://cdsbib.u-strasbg.fr/cgi-bin/cdsbib?1990RMxAA..21..381G" xr:uid="{00000000-0004-0000-0100-000019000000}"/>
    <hyperlink ref="AP5967" r:id="rId27" display="http://cdsbib.u-strasbg.fr/cgi-bin/cdsbib?1990RMxAA..21..381G" xr:uid="{00000000-0004-0000-0100-00001A000000}"/>
    <hyperlink ref="AP5945" r:id="rId28" display="http://cdsbib.u-strasbg.fr/cgi-bin/cdsbib?1990RMxAA..21..381G" xr:uid="{00000000-0004-0000-0100-00001B000000}"/>
    <hyperlink ref="I2728" r:id="rId29" display="http://vsolj.cetus-net.org/bulletin.html" xr:uid="{00000000-0004-0000-0100-00001C000000}"/>
    <hyperlink ref="AQ6079" r:id="rId30" display="http://cdsbib.u-strasbg.fr/cgi-bin/cdsbib?1990RMxAA..21..381G" xr:uid="{00000000-0004-0000-0100-00001D000000}"/>
    <hyperlink ref="AQ631" r:id="rId31" display="http://cdsbib.u-strasbg.fr/cgi-bin/cdsbib?1990RMxAA..21..381G" xr:uid="{00000000-0004-0000-0100-00001E000000}"/>
    <hyperlink ref="AQ6080" r:id="rId32" display="http://cdsbib.u-strasbg.fr/cgi-bin/cdsbib?1990RMxAA..21..381G" xr:uid="{00000000-0004-0000-01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BY65535"/>
  <sheetViews>
    <sheetView topLeftCell="U1" workbookViewId="0">
      <selection activeCell="AI3" sqref="AI3:AI10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3" customWidth="1"/>
    <col min="20" max="20" width="10.28515625" customWidth="1"/>
    <col min="21" max="27" width="10.28515625" style="78" customWidth="1"/>
    <col min="28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</cols>
  <sheetData>
    <row r="1" spans="1:70" ht="21" thickBot="1">
      <c r="A1" s="1" t="s">
        <v>174</v>
      </c>
      <c r="B1" s="79"/>
      <c r="C1" s="80"/>
      <c r="E1" s="82" t="s">
        <v>171</v>
      </c>
      <c r="S1"/>
      <c r="T1" s="170" t="s">
        <v>496</v>
      </c>
      <c r="U1" s="82">
        <v>1.856647551436312E-2</v>
      </c>
      <c r="V1" s="82">
        <v>3.5433844520581909E-6</v>
      </c>
      <c r="W1" s="82">
        <v>1.9128535121749115E-10</v>
      </c>
      <c r="X1" s="82">
        <v>2.1381149866558872E-2</v>
      </c>
      <c r="Y1" s="82">
        <v>0.4926089000835584</v>
      </c>
      <c r="Z1" s="82">
        <v>19.450964740557431</v>
      </c>
      <c r="AA1" s="82">
        <v>136.10895345191889</v>
      </c>
      <c r="AB1" s="82">
        <v>31693.898674891971</v>
      </c>
      <c r="AC1" s="82">
        <v>3.7045414742059224</v>
      </c>
      <c r="AD1" s="170">
        <v>0.1343758086226651</v>
      </c>
      <c r="AE1" s="170">
        <v>3.8140851235231703E-7</v>
      </c>
      <c r="AG1" s="135" t="s">
        <v>432</v>
      </c>
      <c r="AH1" s="136"/>
      <c r="AI1" s="136" t="s">
        <v>433</v>
      </c>
      <c r="AJ1" s="136" t="s">
        <v>434</v>
      </c>
      <c r="AK1" s="20"/>
      <c r="AO1" s="3"/>
      <c r="AS1" s="137"/>
      <c r="BC1" s="138" t="s">
        <v>14</v>
      </c>
      <c r="BD1" s="139" t="s">
        <v>435</v>
      </c>
      <c r="BE1" s="6" t="s">
        <v>436</v>
      </c>
      <c r="BF1" s="140" t="s">
        <v>437</v>
      </c>
      <c r="BG1" s="141" t="s">
        <v>438</v>
      </c>
      <c r="BH1" s="140" t="s">
        <v>439</v>
      </c>
      <c r="BI1" s="141" t="s">
        <v>440</v>
      </c>
      <c r="BJ1" s="140" t="s">
        <v>441</v>
      </c>
      <c r="BK1" s="142" t="s">
        <v>442</v>
      </c>
      <c r="BL1" s="141" t="s">
        <v>443</v>
      </c>
      <c r="BM1" s="140" t="s">
        <v>444</v>
      </c>
      <c r="BN1" s="142" t="s">
        <v>445</v>
      </c>
      <c r="BO1" s="141" t="s">
        <v>446</v>
      </c>
      <c r="BP1" s="140" t="s">
        <v>447</v>
      </c>
      <c r="BQ1" s="142" t="s">
        <v>448</v>
      </c>
      <c r="BR1" s="141" t="s">
        <v>88</v>
      </c>
    </row>
    <row r="2" spans="1:70" ht="16.5" thickBot="1">
      <c r="A2" t="s">
        <v>28</v>
      </c>
      <c r="B2" s="81" t="s">
        <v>140</v>
      </c>
      <c r="E2" s="82" t="s">
        <v>142</v>
      </c>
      <c r="S2"/>
      <c r="T2" s="3"/>
      <c r="U2" s="194" t="s">
        <v>452</v>
      </c>
      <c r="V2" s="195" t="s">
        <v>453</v>
      </c>
      <c r="W2" s="196" t="s">
        <v>454</v>
      </c>
      <c r="X2" s="196" t="s">
        <v>497</v>
      </c>
      <c r="Y2" s="195" t="s">
        <v>456</v>
      </c>
      <c r="Z2" s="195" t="s">
        <v>498</v>
      </c>
      <c r="AA2" s="197" t="s">
        <v>499</v>
      </c>
      <c r="AB2" s="195" t="s">
        <v>500</v>
      </c>
      <c r="AC2" s="195" t="s">
        <v>501</v>
      </c>
      <c r="AD2" s="195" t="s">
        <v>502</v>
      </c>
      <c r="AE2" s="195" t="s">
        <v>123</v>
      </c>
      <c r="AG2" s="143" t="s">
        <v>449</v>
      </c>
      <c r="AH2" s="144">
        <f>C7</f>
        <v>53057.963199999998</v>
      </c>
      <c r="AI2" s="145" t="s">
        <v>450</v>
      </c>
      <c r="AJ2" s="144">
        <f>C8</f>
        <v>0.366352923</v>
      </c>
      <c r="AK2" s="146" t="s">
        <v>451</v>
      </c>
      <c r="AN2" s="137"/>
      <c r="AO2" s="3"/>
      <c r="AP2" s="3"/>
      <c r="AR2" s="3"/>
      <c r="BC2">
        <v>-15000</v>
      </c>
      <c r="BD2">
        <f t="shared" ref="BD2:BD33" si="0">AH$3+AH$4*BC2+AH$5*BC2^2+BF2</f>
        <v>1.4180038275077422E-3</v>
      </c>
      <c r="BE2">
        <f t="shared" ref="BE2:BE33" si="1">AH$3+AH$4*BC2+AH$5*BC2^2</f>
        <v>8.4549127574257699E-3</v>
      </c>
      <c r="BF2" s="24">
        <f t="shared" ref="BF2:BF33" si="2">$AH$6*($AH$11/BG2*BH2+$AH$12)</f>
        <v>-7.0369089299180277E-3</v>
      </c>
      <c r="BG2">
        <f t="shared" ref="BG2:BG33" si="3">1+$AH$7*COS(BI2)</f>
        <v>0.52668906936488114</v>
      </c>
      <c r="BH2">
        <f t="shared" ref="BH2:BH33" si="4">SIN(BI2+RADIANS($AH$9))</f>
        <v>-0.46639458844493464</v>
      </c>
      <c r="BI2">
        <f t="shared" ref="BI2:BI33" si="5">2*ATAN(BJ2)</f>
        <v>-2.8607598964192911</v>
      </c>
      <c r="BJ2">
        <f t="shared" ref="BJ2:BJ33" si="6">SQRT((1+$AH$7)/(1-$AH$7))*TAN(BK2/2)</f>
        <v>-7.0748092332802557</v>
      </c>
      <c r="BK2">
        <f t="shared" ref="BK2:BQ11" si="7">$BR2+$AH$7*SIN(BL2)</f>
        <v>16.183646521303334</v>
      </c>
      <c r="BL2">
        <f t="shared" si="7"/>
        <v>16.185811273140672</v>
      </c>
      <c r="BM2">
        <f t="shared" si="7"/>
        <v>16.180868783658706</v>
      </c>
      <c r="BN2">
        <f t="shared" si="7"/>
        <v>16.192171921169372</v>
      </c>
      <c r="BO2">
        <f t="shared" si="7"/>
        <v>16.166417702494353</v>
      </c>
      <c r="BP2">
        <f t="shared" si="7"/>
        <v>16.22561849977707</v>
      </c>
      <c r="BQ2">
        <f t="shared" si="7"/>
        <v>16.091999612216913</v>
      </c>
      <c r="BR2">
        <f t="shared" ref="BR2:BR33" si="8">RADIANS($AH$9)+$AH$18*(BC2-AH$15)</f>
        <v>16.4101822310028</v>
      </c>
    </row>
    <row r="3" spans="1:70" ht="13.5" thickBot="1">
      <c r="E3" s="82" t="s">
        <v>143</v>
      </c>
      <c r="S3"/>
      <c r="T3" s="3"/>
      <c r="U3">
        <f>AH3</f>
        <v>1.856647551436312E-2</v>
      </c>
      <c r="V3">
        <f>AH4</f>
        <v>3.5433844520581909E-6</v>
      </c>
      <c r="W3">
        <f>AH5</f>
        <v>1.9128535121749115E-10</v>
      </c>
      <c r="X3">
        <f>AH6</f>
        <v>2.1381149866558872E-2</v>
      </c>
      <c r="Y3">
        <f>AH7</f>
        <v>0.4926089000835584</v>
      </c>
      <c r="Z3">
        <f>AH8</f>
        <v>19.450964740557431</v>
      </c>
      <c r="AA3">
        <f>AH9</f>
        <v>136.10895345191889</v>
      </c>
      <c r="AB3">
        <f>AH10</f>
        <v>31693.898674891971</v>
      </c>
      <c r="AC3">
        <f>AH13</f>
        <v>3.7045414742059224</v>
      </c>
      <c r="AD3">
        <f>AH17</f>
        <v>0.1343758086226651</v>
      </c>
      <c r="AE3">
        <f>AH14</f>
        <v>3.8140851235231703E-7</v>
      </c>
      <c r="AF3" s="148">
        <v>1.8566475514363119</v>
      </c>
      <c r="AG3" s="147" t="s">
        <v>452</v>
      </c>
      <c r="AH3" s="174">
        <f t="shared" ref="AH3:AH10" si="9">AI3*AJ3</f>
        <v>1.856647551436312E-2</v>
      </c>
      <c r="AI3" s="148">
        <v>1.8566475514363119</v>
      </c>
      <c r="AJ3">
        <v>0.01</v>
      </c>
      <c r="AK3" s="149"/>
      <c r="AL3" s="150">
        <v>2.2121418135193571</v>
      </c>
      <c r="AM3" s="148">
        <v>1.8566277441058086</v>
      </c>
      <c r="AN3" s="148">
        <v>1.8566475514363119</v>
      </c>
      <c r="AO3" s="148"/>
      <c r="AP3" s="148"/>
      <c r="AQ3" s="148"/>
      <c r="AR3" s="148"/>
      <c r="AS3" s="148"/>
      <c r="BC3">
        <v>-14750</v>
      </c>
      <c r="BD3">
        <f t="shared" si="0"/>
        <v>1.9523357693791111E-3</v>
      </c>
      <c r="BE3">
        <f t="shared" si="1"/>
        <v>7.9180740707602212E-3</v>
      </c>
      <c r="BF3" s="24">
        <f t="shared" si="2"/>
        <v>-5.9657383013811101E-3</v>
      </c>
      <c r="BG3">
        <f t="shared" si="3"/>
        <v>0.53167444263784924</v>
      </c>
      <c r="BH3">
        <f t="shared" si="4"/>
        <v>-0.43563826122060978</v>
      </c>
      <c r="BI3">
        <f t="shared" si="5"/>
        <v>-2.8262966175294237</v>
      </c>
      <c r="BJ3">
        <f t="shared" si="6"/>
        <v>-6.2906083736605227</v>
      </c>
      <c r="BK3">
        <f t="shared" si="7"/>
        <v>16.240327537901969</v>
      </c>
      <c r="BL3">
        <f t="shared" si="7"/>
        <v>16.242266761486608</v>
      </c>
      <c r="BM3">
        <f t="shared" si="7"/>
        <v>16.237698747944627</v>
      </c>
      <c r="BN3">
        <f t="shared" si="7"/>
        <v>16.248478914437317</v>
      </c>
      <c r="BO3">
        <f t="shared" si="7"/>
        <v>16.223146577473777</v>
      </c>
      <c r="BP3">
        <f t="shared" si="7"/>
        <v>16.28330223739729</v>
      </c>
      <c r="BQ3">
        <f t="shared" si="7"/>
        <v>16.143616546422837</v>
      </c>
      <c r="BR3">
        <f t="shared" si="8"/>
        <v>16.4911845479457</v>
      </c>
    </row>
    <row r="4" spans="1:70" ht="14.25" thickTop="1" thickBot="1">
      <c r="A4" s="5" t="s">
        <v>5</v>
      </c>
      <c r="C4" s="68" t="s">
        <v>141</v>
      </c>
      <c r="D4" s="69" t="s">
        <v>141</v>
      </c>
      <c r="E4" s="82" t="s">
        <v>168</v>
      </c>
      <c r="S4"/>
      <c r="T4" s="3"/>
      <c r="U4"/>
      <c r="V4"/>
      <c r="W4"/>
      <c r="X4"/>
      <c r="Y4"/>
      <c r="Z4"/>
      <c r="AA4"/>
      <c r="AF4" s="152">
        <v>3.543384452058191</v>
      </c>
      <c r="AG4" s="151" t="s">
        <v>453</v>
      </c>
      <c r="AH4" s="173">
        <f t="shared" si="9"/>
        <v>3.5433844520581909E-6</v>
      </c>
      <c r="AI4" s="152">
        <v>3.543384452058191</v>
      </c>
      <c r="AJ4" s="70">
        <v>9.9999999999999995E-7</v>
      </c>
      <c r="AK4" s="149"/>
      <c r="AL4" s="153">
        <v>3.7077249583834999</v>
      </c>
      <c r="AM4" s="152">
        <v>3.5433668987962461</v>
      </c>
      <c r="AN4" s="152">
        <v>3.543384452058191</v>
      </c>
      <c r="AO4" s="152"/>
      <c r="AP4" s="152"/>
      <c r="AQ4" s="152"/>
      <c r="AR4" s="152"/>
      <c r="AS4" s="152"/>
      <c r="BC4">
        <v>-14500</v>
      </c>
      <c r="BD4">
        <f t="shared" si="0"/>
        <v>2.5410255221376262E-3</v>
      </c>
      <c r="BE4">
        <f t="shared" si="1"/>
        <v>7.4051460529968721E-3</v>
      </c>
      <c r="BF4" s="24">
        <f t="shared" si="2"/>
        <v>-4.8641205308592459E-3</v>
      </c>
      <c r="BG4">
        <f t="shared" si="3"/>
        <v>0.53733496150876214</v>
      </c>
      <c r="BH4">
        <f t="shared" si="4"/>
        <v>-0.40372053843906297</v>
      </c>
      <c r="BI4">
        <f t="shared" si="5"/>
        <v>-2.7911292790945232</v>
      </c>
      <c r="BJ4">
        <f t="shared" si="6"/>
        <v>-5.6481999350218173</v>
      </c>
      <c r="BK4">
        <f t="shared" si="7"/>
        <v>16.297590716822807</v>
      </c>
      <c r="BL4">
        <f t="shared" si="7"/>
        <v>16.299253147124855</v>
      </c>
      <c r="BM4">
        <f t="shared" si="7"/>
        <v>16.29519379691137</v>
      </c>
      <c r="BN4">
        <f t="shared" si="7"/>
        <v>16.305125557252854</v>
      </c>
      <c r="BO4">
        <f t="shared" si="7"/>
        <v>16.280940974427718</v>
      </c>
      <c r="BP4">
        <f t="shared" si="7"/>
        <v>16.340548199159958</v>
      </c>
      <c r="BQ4">
        <f t="shared" si="7"/>
        <v>16.197512758071241</v>
      </c>
      <c r="BR4">
        <f t="shared" si="8"/>
        <v>16.5721868648886</v>
      </c>
    </row>
    <row r="5" spans="1:70" ht="13.5" thickTop="1">
      <c r="A5" s="29" t="s">
        <v>38</v>
      </c>
      <c r="B5" s="30"/>
      <c r="C5" s="31">
        <v>8</v>
      </c>
      <c r="D5" s="30" t="s">
        <v>39</v>
      </c>
      <c r="S5" s="5" t="s">
        <v>503</v>
      </c>
      <c r="T5" s="3"/>
      <c r="U5" s="39">
        <f t="shared" ref="U5:AE5" si="10">(U3-U1)^2</f>
        <v>0</v>
      </c>
      <c r="V5" s="39">
        <f t="shared" si="10"/>
        <v>0</v>
      </c>
      <c r="W5" s="39">
        <f t="shared" si="10"/>
        <v>0</v>
      </c>
      <c r="X5" s="39">
        <f t="shared" si="10"/>
        <v>0</v>
      </c>
      <c r="Y5" s="39">
        <f t="shared" si="10"/>
        <v>0</v>
      </c>
      <c r="Z5" s="39">
        <f t="shared" si="10"/>
        <v>0</v>
      </c>
      <c r="AA5" s="39">
        <f t="shared" si="10"/>
        <v>0</v>
      </c>
      <c r="AB5" s="39">
        <f t="shared" si="10"/>
        <v>0</v>
      </c>
      <c r="AC5" s="39">
        <f t="shared" si="10"/>
        <v>0</v>
      </c>
      <c r="AD5" s="39">
        <f t="shared" si="10"/>
        <v>0</v>
      </c>
      <c r="AE5" s="39">
        <f t="shared" si="10"/>
        <v>0</v>
      </c>
      <c r="AF5" s="152">
        <v>19.128535121749117</v>
      </c>
      <c r="AG5" s="151" t="s">
        <v>454</v>
      </c>
      <c r="AH5" s="173">
        <f t="shared" si="9"/>
        <v>1.9128535121749115E-10</v>
      </c>
      <c r="AI5" s="152">
        <v>19.128535121749117</v>
      </c>
      <c r="AJ5">
        <v>9.9999999999999994E-12</v>
      </c>
      <c r="AK5" s="149"/>
      <c r="AL5" s="153">
        <v>11.638282369354441</v>
      </c>
      <c r="AM5" s="152">
        <v>19.128533543627086</v>
      </c>
      <c r="AN5" s="152">
        <v>19.128535121749117</v>
      </c>
      <c r="AO5" s="152"/>
      <c r="AP5" s="152"/>
      <c r="AQ5" s="152"/>
      <c r="AR5" s="152"/>
      <c r="AS5" s="152"/>
      <c r="BC5">
        <v>-14250</v>
      </c>
      <c r="BD5">
        <f t="shared" si="0"/>
        <v>3.1822767795296079E-3</v>
      </c>
      <c r="BE5">
        <f t="shared" si="1"/>
        <v>6.9161287041356947E-3</v>
      </c>
      <c r="BF5" s="24">
        <f t="shared" si="2"/>
        <v>-3.7338519246060868E-3</v>
      </c>
      <c r="BG5">
        <f t="shared" si="3"/>
        <v>0.54371559535853198</v>
      </c>
      <c r="BH5">
        <f t="shared" si="4"/>
        <v>-0.37056265521030335</v>
      </c>
      <c r="BI5">
        <f t="shared" si="5"/>
        <v>-2.755164109116198</v>
      </c>
      <c r="BJ5">
        <f t="shared" si="6"/>
        <v>-5.1110354814406387</v>
      </c>
      <c r="BK5">
        <f t="shared" si="7"/>
        <v>16.355500960056613</v>
      </c>
      <c r="BL5">
        <f t="shared" si="7"/>
        <v>16.356862162523722</v>
      </c>
      <c r="BM5">
        <f t="shared" si="7"/>
        <v>16.353398549549457</v>
      </c>
      <c r="BN5">
        <f t="shared" si="7"/>
        <v>16.362229765565118</v>
      </c>
      <c r="BO5">
        <f t="shared" si="7"/>
        <v>16.339827318872288</v>
      </c>
      <c r="BP5">
        <f t="shared" si="7"/>
        <v>16.397431649376333</v>
      </c>
      <c r="BQ5">
        <f t="shared" si="7"/>
        <v>16.253866003267632</v>
      </c>
      <c r="BR5">
        <f t="shared" si="8"/>
        <v>16.653189181831497</v>
      </c>
    </row>
    <row r="6" spans="1:70">
      <c r="A6" s="5" t="s">
        <v>6</v>
      </c>
      <c r="S6"/>
      <c r="T6" s="3"/>
      <c r="U6"/>
      <c r="V6"/>
      <c r="W6"/>
      <c r="X6"/>
      <c r="Y6"/>
      <c r="Z6"/>
      <c r="AA6"/>
      <c r="AF6" s="152">
        <v>2.1381149866558871</v>
      </c>
      <c r="AG6" s="151" t="s">
        <v>455</v>
      </c>
      <c r="AH6" s="173">
        <f t="shared" si="9"/>
        <v>2.1381149866558872E-2</v>
      </c>
      <c r="AI6" s="152">
        <v>2.1381149866558871</v>
      </c>
      <c r="AJ6">
        <v>0.01</v>
      </c>
      <c r="AK6" s="149" t="s">
        <v>451</v>
      </c>
      <c r="AL6" s="153">
        <v>2.3779938429293743</v>
      </c>
      <c r="AM6" s="152">
        <v>2.1381080860319184</v>
      </c>
      <c r="AN6" s="152">
        <v>2.1381149866558871</v>
      </c>
      <c r="AO6" s="152"/>
      <c r="AP6" s="152"/>
      <c r="AQ6" s="152"/>
      <c r="AR6" s="152"/>
      <c r="AS6" s="152"/>
      <c r="BC6">
        <v>-14000</v>
      </c>
      <c r="BD6">
        <f t="shared" si="0"/>
        <v>3.8741940310667287E-3</v>
      </c>
      <c r="BE6">
        <f t="shared" si="1"/>
        <v>6.4510220241767099E-3</v>
      </c>
      <c r="BF6">
        <f t="shared" si="2"/>
        <v>-2.5768279931099813E-3</v>
      </c>
      <c r="BG6">
        <f t="shared" si="3"/>
        <v>0.5508686513131803</v>
      </c>
      <c r="BH6">
        <f t="shared" si="4"/>
        <v>-0.33607633824505201</v>
      </c>
      <c r="BI6">
        <f t="shared" si="5"/>
        <v>-2.7182971866912711</v>
      </c>
      <c r="BJ6">
        <f t="shared" si="6"/>
        <v>-4.6540712470995462</v>
      </c>
      <c r="BK6">
        <f t="shared" si="7"/>
        <v>16.414129489824578</v>
      </c>
      <c r="BL6">
        <f t="shared" si="7"/>
        <v>16.415190403907445</v>
      </c>
      <c r="BM6">
        <f t="shared" si="7"/>
        <v>16.412360673983798</v>
      </c>
      <c r="BN6">
        <f t="shared" si="7"/>
        <v>16.419923580217887</v>
      </c>
      <c r="BO6">
        <f t="shared" si="7"/>
        <v>16.399817795382898</v>
      </c>
      <c r="BP6">
        <f t="shared" si="7"/>
        <v>16.454065025448394</v>
      </c>
      <c r="BQ6">
        <f t="shared" si="7"/>
        <v>16.312837925411188</v>
      </c>
      <c r="BR6">
        <f t="shared" si="8"/>
        <v>16.734191498774397</v>
      </c>
    </row>
    <row r="7" spans="1:70">
      <c r="A7" t="s">
        <v>7</v>
      </c>
      <c r="C7" s="83">
        <v>53057.963199999998</v>
      </c>
      <c r="K7" s="70">
        <v>2.605E-6</v>
      </c>
      <c r="S7"/>
      <c r="T7" s="3"/>
      <c r="U7"/>
      <c r="V7"/>
      <c r="W7"/>
      <c r="X7"/>
      <c r="Y7"/>
      <c r="Z7"/>
      <c r="AA7"/>
      <c r="AF7" s="152">
        <v>0.4926089000835584</v>
      </c>
      <c r="AG7" s="154" t="s">
        <v>456</v>
      </c>
      <c r="AH7" s="173">
        <f t="shared" si="9"/>
        <v>0.4926089000835584</v>
      </c>
      <c r="AI7" s="152">
        <v>0.4926089000835584</v>
      </c>
      <c r="AJ7">
        <v>1</v>
      </c>
      <c r="AK7" s="149"/>
      <c r="AL7" s="153">
        <v>0.43409753918370569</v>
      </c>
      <c r="AM7" s="152">
        <v>0.49262623318767079</v>
      </c>
      <c r="AN7" s="152">
        <v>0.4926089000835584</v>
      </c>
      <c r="AO7" s="152"/>
      <c r="AP7" s="152"/>
      <c r="AQ7" s="152"/>
      <c r="AR7" s="152"/>
      <c r="AS7" s="152"/>
      <c r="BC7">
        <v>-13750</v>
      </c>
      <c r="BD7">
        <f t="shared" si="0"/>
        <v>4.6147783624805715E-3</v>
      </c>
      <c r="BE7">
        <f t="shared" si="1"/>
        <v>6.0098260131199177E-3</v>
      </c>
      <c r="BF7">
        <f t="shared" si="2"/>
        <v>-1.395047650639346E-3</v>
      </c>
      <c r="BG7">
        <f t="shared" si="3"/>
        <v>0.55885504543679432</v>
      </c>
      <c r="BH7">
        <f t="shared" si="4"/>
        <v>-0.30016225268200569</v>
      </c>
      <c r="BI7">
        <f t="shared" si="5"/>
        <v>-2.6804121247713799</v>
      </c>
      <c r="BJ7">
        <f t="shared" si="6"/>
        <v>-4.259559258707883</v>
      </c>
      <c r="BK7">
        <f t="shared" si="7"/>
        <v>16.473555524665617</v>
      </c>
      <c r="BL7">
        <f t="shared" si="7"/>
        <v>16.474338565044242</v>
      </c>
      <c r="BM7">
        <f t="shared" si="7"/>
        <v>16.472134469424994</v>
      </c>
      <c r="BN7">
        <f t="shared" si="7"/>
        <v>16.478350538179559</v>
      </c>
      <c r="BO7">
        <f t="shared" si="7"/>
        <v>16.460913637390629</v>
      </c>
      <c r="BP7">
        <f t="shared" si="7"/>
        <v>16.510601390931075</v>
      </c>
      <c r="BQ7">
        <f t="shared" si="7"/>
        <v>16.374572995171519</v>
      </c>
      <c r="BR7">
        <f t="shared" si="8"/>
        <v>16.815193815717297</v>
      </c>
    </row>
    <row r="8" spans="1:70" ht="15.75">
      <c r="A8" t="s">
        <v>8</v>
      </c>
      <c r="C8" s="84">
        <v>0.366352923</v>
      </c>
      <c r="G8" t="s">
        <v>515</v>
      </c>
      <c r="H8">
        <f ca="1">$K$7/H17^2</f>
        <v>7.1249068175058841E-2</v>
      </c>
      <c r="J8">
        <f ca="1">$K$7/J17^2</f>
        <v>0.53678665736162223</v>
      </c>
      <c r="K8">
        <f ca="1">$K$7/K17^2</f>
        <v>0.63545459284850048</v>
      </c>
      <c r="S8"/>
      <c r="T8" s="3"/>
      <c r="U8"/>
      <c r="V8"/>
      <c r="W8"/>
      <c r="X8"/>
      <c r="Y8"/>
      <c r="Z8"/>
      <c r="AA8"/>
      <c r="AF8" s="152">
        <v>1.9450964740557433</v>
      </c>
      <c r="AG8" s="151" t="s">
        <v>457</v>
      </c>
      <c r="AH8" s="173">
        <f t="shared" si="9"/>
        <v>19.450964740557431</v>
      </c>
      <c r="AI8" s="152">
        <v>1.9450964740557433</v>
      </c>
      <c r="AJ8">
        <v>10</v>
      </c>
      <c r="AK8" s="149" t="s">
        <v>458</v>
      </c>
      <c r="AL8" s="153">
        <v>2.1118809796871458</v>
      </c>
      <c r="AM8" s="152">
        <v>1.9450959730145085</v>
      </c>
      <c r="AN8" s="152">
        <v>1.9450964740557433</v>
      </c>
      <c r="AO8" s="152"/>
      <c r="AP8" s="152"/>
      <c r="AQ8" s="152"/>
      <c r="AR8" s="152"/>
      <c r="AS8" s="152"/>
      <c r="BC8">
        <v>-13500</v>
      </c>
      <c r="BD8">
        <f t="shared" si="0"/>
        <v>5.4019117529891672E-3</v>
      </c>
      <c r="BE8">
        <f t="shared" si="1"/>
        <v>5.5925406709653042E-3</v>
      </c>
      <c r="BF8">
        <f t="shared" si="2"/>
        <v>-1.9062891797613654E-4</v>
      </c>
      <c r="BG8">
        <f t="shared" si="3"/>
        <v>0.5677458298836453</v>
      </c>
      <c r="BH8">
        <f t="shared" si="4"/>
        <v>-0.26270844145881617</v>
      </c>
      <c r="BI8">
        <f t="shared" si="5"/>
        <v>-2.6413775518344003</v>
      </c>
      <c r="BJ8">
        <f t="shared" si="6"/>
        <v>-3.9145609874818414</v>
      </c>
      <c r="BK8">
        <f t="shared" si="7"/>
        <v>16.53386777835377</v>
      </c>
      <c r="BL8">
        <f t="shared" si="7"/>
        <v>16.534411105038977</v>
      </c>
      <c r="BM8">
        <f t="shared" si="7"/>
        <v>16.532784541510971</v>
      </c>
      <c r="BN8">
        <f t="shared" si="7"/>
        <v>16.537662610585475</v>
      </c>
      <c r="BO8">
        <f t="shared" si="7"/>
        <v>16.523109537137099</v>
      </c>
      <c r="BP8">
        <f t="shared" si="7"/>
        <v>16.567237381121267</v>
      </c>
      <c r="BQ8">
        <f t="shared" si="7"/>
        <v>16.439197563080576</v>
      </c>
      <c r="BR8">
        <f t="shared" si="8"/>
        <v>16.896196132660197</v>
      </c>
    </row>
    <row r="9" spans="1:70" ht="15.75">
      <c r="A9" s="18" t="s">
        <v>37</v>
      </c>
      <c r="B9" s="35">
        <v>134</v>
      </c>
      <c r="C9" s="18" t="str">
        <f>"F"&amp;B9</f>
        <v>F134</v>
      </c>
      <c r="D9" s="18" t="str">
        <f>"G"&amp;B9</f>
        <v>G134</v>
      </c>
      <c r="G9" s="205" t="s">
        <v>507</v>
      </c>
      <c r="H9" s="18">
        <v>5.4899995270741532E-3</v>
      </c>
      <c r="I9" s="18">
        <v>5.0000000000000001E-3</v>
      </c>
      <c r="J9" s="18">
        <v>1.5723390840031715E-3</v>
      </c>
      <c r="K9" s="18">
        <v>1.6139838400389013E-3</v>
      </c>
      <c r="L9" s="206" t="s">
        <v>508</v>
      </c>
      <c r="M9" s="206"/>
      <c r="S9"/>
      <c r="T9" s="3"/>
      <c r="U9"/>
      <c r="V9"/>
      <c r="W9"/>
      <c r="X9"/>
      <c r="Y9"/>
      <c r="Z9"/>
      <c r="AA9"/>
      <c r="AF9" s="152">
        <v>13.610895345191889</v>
      </c>
      <c r="AG9" s="155" t="s">
        <v>459</v>
      </c>
      <c r="AH9" s="173">
        <f t="shared" si="9"/>
        <v>136.10895345191889</v>
      </c>
      <c r="AI9" s="152">
        <v>13.610895345191889</v>
      </c>
      <c r="AJ9">
        <v>10</v>
      </c>
      <c r="AK9" s="149" t="s">
        <v>460</v>
      </c>
      <c r="AL9" s="153">
        <v>11.810248038511599</v>
      </c>
      <c r="AM9" s="152">
        <v>13.610894022473103</v>
      </c>
      <c r="AN9" s="152">
        <v>13.610895345191889</v>
      </c>
      <c r="AO9" s="152"/>
      <c r="AP9" s="152"/>
      <c r="AQ9" s="152"/>
      <c r="AR9" s="152"/>
      <c r="AS9" s="152"/>
      <c r="BC9">
        <v>-13250</v>
      </c>
      <c r="BD9">
        <f t="shared" si="0"/>
        <v>6.2333261980120399E-3</v>
      </c>
      <c r="BE9">
        <f t="shared" si="1"/>
        <v>5.1991659977128832E-3</v>
      </c>
      <c r="BF9">
        <f t="shared" si="2"/>
        <v>1.0341602002991563E-3</v>
      </c>
      <c r="BG9">
        <f t="shared" si="3"/>
        <v>0.57762400156344818</v>
      </c>
      <c r="BH9">
        <f t="shared" si="4"/>
        <v>-0.22358882771819522</v>
      </c>
      <c r="BI9">
        <f t="shared" si="5"/>
        <v>-2.6010443482532111</v>
      </c>
      <c r="BJ9">
        <f t="shared" si="6"/>
        <v>-3.6094136580600105</v>
      </c>
      <c r="BK9">
        <f t="shared" si="7"/>
        <v>16.595165752281872</v>
      </c>
      <c r="BL9">
        <f t="shared" si="7"/>
        <v>16.595516543930579</v>
      </c>
      <c r="BM9">
        <f t="shared" si="7"/>
        <v>16.594389339060708</v>
      </c>
      <c r="BN9">
        <f t="shared" si="7"/>
        <v>16.598016975564754</v>
      </c>
      <c r="BO9">
        <f t="shared" si="7"/>
        <v>16.586399248046316</v>
      </c>
      <c r="BP9">
        <f t="shared" si="7"/>
        <v>16.624215392574058</v>
      </c>
      <c r="BQ9">
        <f t="shared" si="7"/>
        <v>16.506819030952585</v>
      </c>
      <c r="BR9">
        <f t="shared" si="8"/>
        <v>16.977198449603097</v>
      </c>
    </row>
    <row r="10" spans="1:70" ht="13.5" thickBot="1">
      <c r="C10" s="4" t="s">
        <v>23</v>
      </c>
      <c r="D10" s="4" t="s">
        <v>24</v>
      </c>
      <c r="G10" s="22"/>
      <c r="S10"/>
      <c r="T10" s="3"/>
      <c r="U10"/>
      <c r="V10"/>
      <c r="W10"/>
      <c r="X10"/>
      <c r="Y10"/>
      <c r="Z10"/>
      <c r="AA10"/>
      <c r="AF10" s="157">
        <v>3.1693898674891972</v>
      </c>
      <c r="AG10" s="156" t="s">
        <v>461</v>
      </c>
      <c r="AH10" s="175">
        <f t="shared" si="9"/>
        <v>31693.898674891971</v>
      </c>
      <c r="AI10" s="157">
        <v>3.1693898674891972</v>
      </c>
      <c r="AJ10">
        <v>10000</v>
      </c>
      <c r="AK10" s="149" t="s">
        <v>462</v>
      </c>
      <c r="AL10" s="158">
        <v>2.9039955501584687</v>
      </c>
      <c r="AM10" s="157">
        <v>3.1693995560708497</v>
      </c>
      <c r="AN10" s="157">
        <v>3.1693898674891972</v>
      </c>
      <c r="AO10" s="157"/>
      <c r="AP10" s="157"/>
      <c r="AQ10" s="157"/>
      <c r="AR10" s="157"/>
      <c r="AS10" s="157"/>
      <c r="BC10">
        <v>-13000</v>
      </c>
      <c r="BD10">
        <f t="shared" si="0"/>
        <v>7.1065553297810953E-3</v>
      </c>
      <c r="BE10">
        <f t="shared" si="1"/>
        <v>4.8297019933626409E-3</v>
      </c>
      <c r="BF10">
        <f t="shared" si="2"/>
        <v>2.2768533364184544E-3</v>
      </c>
      <c r="BG10">
        <f t="shared" si="3"/>
        <v>0.58858663115939236</v>
      </c>
      <c r="BH10">
        <f t="shared" si="4"/>
        <v>-0.18266183836561967</v>
      </c>
      <c r="BI10">
        <f t="shared" si="5"/>
        <v>-2.5592425411696422</v>
      </c>
      <c r="BJ10">
        <f t="shared" si="6"/>
        <v>-3.3367487043582296</v>
      </c>
      <c r="BK10">
        <f t="shared" si="7"/>
        <v>16.657560856008391</v>
      </c>
      <c r="BL10">
        <f t="shared" si="7"/>
        <v>16.657768535802649</v>
      </c>
      <c r="BM10">
        <f t="shared" si="7"/>
        <v>16.657044320684349</v>
      </c>
      <c r="BN10">
        <f t="shared" si="7"/>
        <v>16.659572971365087</v>
      </c>
      <c r="BO10">
        <f t="shared" si="7"/>
        <v>16.650782446364406</v>
      </c>
      <c r="BP10">
        <f t="shared" si="7"/>
        <v>16.681824733462477</v>
      </c>
      <c r="BQ10">
        <f t="shared" si="7"/>
        <v>16.57752514756567</v>
      </c>
      <c r="BR10">
        <f t="shared" si="8"/>
        <v>17.058200766545994</v>
      </c>
    </row>
    <row r="11" spans="1:70" ht="14.25">
      <c r="A11" t="s">
        <v>19</v>
      </c>
      <c r="C11" s="14">
        <f ca="1">INTERCEPT(INDIRECT(D9):G993,INDIRECT(C9):$F993)</f>
        <v>9.9915229745850487E-2</v>
      </c>
      <c r="D11" s="172">
        <f>AH3</f>
        <v>1.856647551436312E-2</v>
      </c>
      <c r="E11" s="9">
        <v>-1.6984957863407548E-3</v>
      </c>
      <c r="H11" t="s">
        <v>514</v>
      </c>
      <c r="S11"/>
      <c r="T11" s="3"/>
      <c r="U11"/>
      <c r="V11"/>
      <c r="W11"/>
      <c r="X11"/>
      <c r="Y11"/>
      <c r="Z11"/>
      <c r="AA11"/>
      <c r="AG11" s="159" t="s">
        <v>463</v>
      </c>
      <c r="AH11" s="8">
        <f>1-AH7^2</f>
        <v>0.75733647155846673</v>
      </c>
      <c r="AI11" s="8">
        <f>SUM(AK21:AK1938)</f>
        <v>5.2317233501105263E-3</v>
      </c>
      <c r="AJ11" s="159" t="s">
        <v>464</v>
      </c>
      <c r="AK11" s="149"/>
      <c r="AL11" s="8">
        <v>5.2380706619248396E-3</v>
      </c>
      <c r="AM11" s="8">
        <v>5.2317235019424682E-3</v>
      </c>
      <c r="AN11" s="8">
        <v>5.2317233501105263E-3</v>
      </c>
      <c r="AO11" s="8"/>
      <c r="AP11" s="8"/>
      <c r="AQ11" s="8"/>
      <c r="AR11" s="8"/>
      <c r="AS11" s="8"/>
      <c r="BC11">
        <v>-12750</v>
      </c>
      <c r="BD11">
        <f t="shared" si="0"/>
        <v>8.0188676757180534E-3</v>
      </c>
      <c r="BE11">
        <f t="shared" si="1"/>
        <v>4.4841486579145877E-3</v>
      </c>
      <c r="BF11">
        <f t="shared" si="2"/>
        <v>3.5347190178034648E-3</v>
      </c>
      <c r="BG11">
        <f t="shared" si="3"/>
        <v>0.6007473728087358</v>
      </c>
      <c r="BH11">
        <f t="shared" si="4"/>
        <v>-0.13976919382174111</v>
      </c>
      <c r="BI11">
        <f t="shared" si="5"/>
        <v>-2.5157776958473832</v>
      </c>
      <c r="BJ11">
        <f t="shared" si="6"/>
        <v>-3.0908431209830667</v>
      </c>
      <c r="BK11">
        <f t="shared" si="7"/>
        <v>16.721177460864158</v>
      </c>
      <c r="BL11">
        <f t="shared" si="7"/>
        <v>16.721287803288696</v>
      </c>
      <c r="BM11">
        <f t="shared" si="7"/>
        <v>16.720864548042737</v>
      </c>
      <c r="BN11">
        <f t="shared" si="7"/>
        <v>16.722489651141334</v>
      </c>
      <c r="BO11">
        <f t="shared" si="7"/>
        <v>16.7162728994115</v>
      </c>
      <c r="BP11">
        <f t="shared" si="7"/>
        <v>16.740401427391124</v>
      </c>
      <c r="BQ11">
        <f t="shared" si="7"/>
        <v>16.651383433223927</v>
      </c>
      <c r="BR11">
        <f t="shared" si="8"/>
        <v>17.139203083488894</v>
      </c>
    </row>
    <row r="12" spans="1:70">
      <c r="A12" t="s">
        <v>20</v>
      </c>
      <c r="C12" s="14">
        <f ca="1">SLOPE(INDIRECT(D9):G993,INDIRECT(C9):$F993)</f>
        <v>3.5884376638380251E-8</v>
      </c>
      <c r="D12" s="172">
        <f>AH4</f>
        <v>3.5433844520581909E-6</v>
      </c>
      <c r="E12" s="10">
        <v>6.4073590850727183E-2</v>
      </c>
      <c r="F12" s="70"/>
      <c r="G12" t="s">
        <v>509</v>
      </c>
      <c r="H12">
        <v>21</v>
      </c>
      <c r="I12">
        <f>H14+1</f>
        <v>24</v>
      </c>
      <c r="J12">
        <f>I14+1</f>
        <v>25</v>
      </c>
      <c r="K12">
        <f>J14+1</f>
        <v>44</v>
      </c>
      <c r="S12"/>
      <c r="T12" s="3"/>
      <c r="U12"/>
      <c r="V12"/>
      <c r="W12"/>
      <c r="X12"/>
      <c r="Y12"/>
      <c r="Z12"/>
      <c r="AA12"/>
      <c r="AG12" s="160" t="s">
        <v>465</v>
      </c>
      <c r="AH12" s="8">
        <f>AH7*SIN(RADIANS(AH9))</f>
        <v>0.34152044074154714</v>
      </c>
      <c r="AK12" s="149"/>
      <c r="BC12">
        <v>-12500</v>
      </c>
      <c r="BD12">
        <f t="shared" si="0"/>
        <v>8.9671818467629283E-3</v>
      </c>
      <c r="BE12">
        <f t="shared" si="1"/>
        <v>4.1625059913687271E-3</v>
      </c>
      <c r="BF12">
        <f t="shared" si="2"/>
        <v>4.8046758553942004E-3</v>
      </c>
      <c r="BG12">
        <f t="shared" si="3"/>
        <v>0.61423944432035893</v>
      </c>
      <c r="BH12">
        <f t="shared" si="4"/>
        <v>-9.4734906484747833E-2</v>
      </c>
      <c r="BI12">
        <f t="shared" si="5"/>
        <v>-2.4704265639579561</v>
      </c>
      <c r="BJ12">
        <f t="shared" si="6"/>
        <v>-2.867178385561961</v>
      </c>
      <c r="BK12">
        <f t="shared" ref="BK12:BQ21" si="11">$BR12+$AH$7*SIN(BL12)</f>
        <v>16.786154057346401</v>
      </c>
      <c r="BL12">
        <f t="shared" si="11"/>
        <v>16.786204935124914</v>
      </c>
      <c r="BM12">
        <f t="shared" si="11"/>
        <v>16.785986567597078</v>
      </c>
      <c r="BN12">
        <f t="shared" si="11"/>
        <v>16.786924430069845</v>
      </c>
      <c r="BO12">
        <f t="shared" si="11"/>
        <v>16.782907942547112</v>
      </c>
      <c r="BP12">
        <f t="shared" si="11"/>
        <v>16.800326354293361</v>
      </c>
      <c r="BQ12">
        <f t="shared" si="11"/>
        <v>16.728440736973536</v>
      </c>
      <c r="BR12">
        <f t="shared" si="8"/>
        <v>17.220205400431794</v>
      </c>
    </row>
    <row r="13" spans="1:70" ht="16.5" thickBot="1">
      <c r="A13" t="s">
        <v>22</v>
      </c>
      <c r="C13" s="3" t="s">
        <v>17</v>
      </c>
      <c r="D13" s="172">
        <f>AH5</f>
        <v>1.9128535121749115E-10</v>
      </c>
      <c r="E13" s="11">
        <v>3.2551864718326391E-2</v>
      </c>
      <c r="F13" s="70"/>
      <c r="G13" t="s">
        <v>510</v>
      </c>
      <c r="H13" t="str">
        <f>$H$11&amp;H12</f>
        <v>AM21</v>
      </c>
      <c r="I13" t="str">
        <f>$H$11&amp;I12</f>
        <v>AM24</v>
      </c>
      <c r="J13" t="str">
        <f>$H$11&amp;J12</f>
        <v>AM25</v>
      </c>
      <c r="K13" t="str">
        <f>$H$11&amp;K12</f>
        <v>AM44</v>
      </c>
      <c r="S13"/>
      <c r="T13" s="3"/>
      <c r="U13"/>
      <c r="V13"/>
      <c r="W13"/>
      <c r="X13"/>
      <c r="Y13"/>
      <c r="Z13"/>
      <c r="AA13"/>
      <c r="AG13" s="161" t="s">
        <v>466</v>
      </c>
      <c r="AH13" s="162">
        <f>AH6*86400*300000/149600000</f>
        <v>3.7045414742059224</v>
      </c>
      <c r="AI13" t="s">
        <v>467</v>
      </c>
      <c r="AK13" s="149"/>
      <c r="BC13">
        <v>-12250</v>
      </c>
      <c r="BD13">
        <f t="shared" si="0"/>
        <v>9.9479642847510857E-3</v>
      </c>
      <c r="BE13">
        <f t="shared" si="1"/>
        <v>3.8647739937250451E-3</v>
      </c>
      <c r="BF13">
        <f t="shared" si="2"/>
        <v>6.0831902910260405E-3</v>
      </c>
      <c r="BG13">
        <f t="shared" si="3"/>
        <v>0.62921920329911218</v>
      </c>
      <c r="BH13">
        <f t="shared" si="4"/>
        <v>-4.7364556775379353E-2</v>
      </c>
      <c r="BI13">
        <f t="shared" si="5"/>
        <v>-2.4229316634749316</v>
      </c>
      <c r="BJ13">
        <f t="shared" si="6"/>
        <v>-2.6621326338479245</v>
      </c>
      <c r="BK13">
        <f t="shared" si="11"/>
        <v>16.852644736105255</v>
      </c>
      <c r="BL13">
        <f t="shared" si="11"/>
        <v>16.852663959760665</v>
      </c>
      <c r="BM13">
        <f t="shared" si="11"/>
        <v>16.852569552911536</v>
      </c>
      <c r="BN13">
        <f t="shared" si="11"/>
        <v>16.853033371109444</v>
      </c>
      <c r="BO13">
        <f t="shared" si="11"/>
        <v>16.850759180831336</v>
      </c>
      <c r="BP13">
        <f t="shared" si="11"/>
        <v>16.862021423762606</v>
      </c>
      <c r="BQ13">
        <f t="shared" si="11"/>
        <v>16.808722929376636</v>
      </c>
      <c r="BR13">
        <f t="shared" si="8"/>
        <v>17.301207717374695</v>
      </c>
    </row>
    <row r="14" spans="1:70">
      <c r="A14" t="s">
        <v>27</v>
      </c>
      <c r="E14">
        <f>SUM(T21:T938)</f>
        <v>0</v>
      </c>
      <c r="G14" t="s">
        <v>511</v>
      </c>
      <c r="H14">
        <f>H12+H19-1</f>
        <v>23</v>
      </c>
      <c r="I14">
        <f>H14+I19</f>
        <v>24</v>
      </c>
      <c r="J14">
        <f>I14+J19</f>
        <v>43</v>
      </c>
      <c r="K14">
        <f>J14+K19</f>
        <v>162</v>
      </c>
      <c r="S14"/>
      <c r="T14" s="3"/>
      <c r="U14"/>
      <c r="V14"/>
      <c r="W14"/>
      <c r="X14"/>
      <c r="Y14"/>
      <c r="Z14"/>
      <c r="AA14"/>
      <c r="AG14" s="161" t="s">
        <v>468</v>
      </c>
      <c r="AH14" s="8">
        <f>2*AH5*365.24/C8</f>
        <v>3.8140851235231703E-7</v>
      </c>
      <c r="AI14" t="s">
        <v>124</v>
      </c>
      <c r="AK14" s="149"/>
      <c r="AL14">
        <v>2.445120489518307E-7</v>
      </c>
      <c r="BC14">
        <v>-12000</v>
      </c>
      <c r="BD14">
        <f t="shared" si="0"/>
        <v>1.0957109253562414E-2</v>
      </c>
      <c r="BE14">
        <f t="shared" si="1"/>
        <v>3.5909526649835558E-3</v>
      </c>
      <c r="BF14">
        <f t="shared" si="2"/>
        <v>7.3661565885788588E-3</v>
      </c>
      <c r="BG14">
        <f t="shared" si="3"/>
        <v>0.6458704806363299</v>
      </c>
      <c r="BH14">
        <f t="shared" si="4"/>
        <v>2.5550015613222542E-3</v>
      </c>
      <c r="BI14">
        <f t="shared" si="5"/>
        <v>-2.3729943748385001</v>
      </c>
      <c r="BJ14">
        <f t="shared" si="6"/>
        <v>-2.4727606241696725</v>
      </c>
      <c r="BK14">
        <f t="shared" si="11"/>
        <v>16.920821232358573</v>
      </c>
      <c r="BL14">
        <f t="shared" si="11"/>
        <v>16.920826528693912</v>
      </c>
      <c r="BM14">
        <f t="shared" si="11"/>
        <v>16.920795840815593</v>
      </c>
      <c r="BN14">
        <f t="shared" si="11"/>
        <v>16.920973686646629</v>
      </c>
      <c r="BO14">
        <f t="shared" si="11"/>
        <v>16.919944186651598</v>
      </c>
      <c r="BP14">
        <f t="shared" si="11"/>
        <v>16.925943513677439</v>
      </c>
      <c r="BQ14">
        <f t="shared" si="11"/>
        <v>16.892234732857656</v>
      </c>
      <c r="BR14">
        <f t="shared" si="8"/>
        <v>17.382210034317595</v>
      </c>
    </row>
    <row r="15" spans="1:70" ht="16.5" thickBot="1">
      <c r="A15" s="2" t="s">
        <v>21</v>
      </c>
      <c r="C15" s="12">
        <f ca="1">(C7+C11)+(C8+C12)*INT(MAX(F21:F3521))</f>
        <v>58394.726667298455</v>
      </c>
      <c r="D15" s="8">
        <f>+C7+INT(MAX(F21:F1576))*C8+D11+D12*INT(MAX(F21:F4011))+D13*INT(MAX(F21:F4038)^2)</f>
        <v>58394.737005355491</v>
      </c>
      <c r="E15" s="32" t="s">
        <v>40</v>
      </c>
      <c r="F15" s="31">
        <v>1</v>
      </c>
      <c r="G15" t="s">
        <v>510</v>
      </c>
      <c r="H15" t="str">
        <f>$H$11&amp;H14</f>
        <v>AM23</v>
      </c>
      <c r="I15" t="str">
        <f>$H$11&amp;I14</f>
        <v>AM24</v>
      </c>
      <c r="J15" t="str">
        <f>$H$11&amp;J14</f>
        <v>AM43</v>
      </c>
      <c r="K15" t="str">
        <f>$H$11&amp;K14</f>
        <v>AM162</v>
      </c>
      <c r="S15"/>
      <c r="T15" s="3"/>
      <c r="U15" s="194" t="s">
        <v>452</v>
      </c>
      <c r="V15" s="195" t="s">
        <v>453</v>
      </c>
      <c r="W15" s="196" t="s">
        <v>454</v>
      </c>
      <c r="X15" s="196" t="s">
        <v>497</v>
      </c>
      <c r="Y15" s="195" t="s">
        <v>456</v>
      </c>
      <c r="Z15" s="195" t="s">
        <v>498</v>
      </c>
      <c r="AA15" s="197" t="s">
        <v>499</v>
      </c>
      <c r="AB15" s="195" t="s">
        <v>500</v>
      </c>
      <c r="AC15" s="195" t="s">
        <v>504</v>
      </c>
      <c r="AD15" s="195" t="s">
        <v>502</v>
      </c>
      <c r="AE15" s="195" t="s">
        <v>123</v>
      </c>
      <c r="AG15" s="160" t="s">
        <v>469</v>
      </c>
      <c r="AH15" s="163">
        <f>(AH10-AH2)/AJ2</f>
        <v>-58315.529053682556</v>
      </c>
      <c r="AI15" t="s">
        <v>470</v>
      </c>
      <c r="AK15" s="149"/>
      <c r="BC15">
        <v>-11750</v>
      </c>
      <c r="BD15">
        <f t="shared" si="0"/>
        <v>1.1989798232559412E-2</v>
      </c>
      <c r="BE15">
        <f t="shared" si="1"/>
        <v>3.3410420051442485E-3</v>
      </c>
      <c r="BF15">
        <f t="shared" si="2"/>
        <v>8.6487562274151636E-3</v>
      </c>
      <c r="BG15">
        <f t="shared" si="3"/>
        <v>0.66440985954377907</v>
      </c>
      <c r="BH15">
        <f t="shared" si="4"/>
        <v>5.525517658023972E-2</v>
      </c>
      <c r="BI15">
        <f t="shared" si="5"/>
        <v>-2.3202660469842922</v>
      </c>
      <c r="BJ15">
        <f t="shared" si="6"/>
        <v>-2.2966329445268769</v>
      </c>
      <c r="BK15">
        <f t="shared" si="11"/>
        <v>16.990875755497324</v>
      </c>
      <c r="BL15">
        <f t="shared" si="11"/>
        <v>16.990876495194804</v>
      </c>
      <c r="BM15">
        <f t="shared" si="11"/>
        <v>16.990871206514534</v>
      </c>
      <c r="BN15">
        <f t="shared" si="11"/>
        <v>16.990909021534772</v>
      </c>
      <c r="BO15">
        <f t="shared" si="11"/>
        <v>16.990638743397309</v>
      </c>
      <c r="BP15">
        <f t="shared" si="11"/>
        <v>16.992575974413285</v>
      </c>
      <c r="BQ15">
        <f t="shared" si="11"/>
        <v>16.978959690734641</v>
      </c>
      <c r="BR15">
        <f t="shared" si="8"/>
        <v>17.463212351260495</v>
      </c>
    </row>
    <row r="16" spans="1:70" ht="16.5" thickBot="1">
      <c r="A16" s="5" t="s">
        <v>9</v>
      </c>
      <c r="C16" s="13">
        <f ca="1">+C8+C12</f>
        <v>0.36635295888437663</v>
      </c>
      <c r="D16" s="8">
        <f>+C8+D12+2*D13*MAX(F21:F884)</f>
        <v>0.36636203948315982</v>
      </c>
      <c r="E16" s="32" t="s">
        <v>41</v>
      </c>
      <c r="F16" s="33">
        <f ca="1">NOW()+15018.5+$C$5/24</f>
        <v>60323.562728819445</v>
      </c>
      <c r="S16" s="3" t="s">
        <v>505</v>
      </c>
      <c r="T16" s="3">
        <f>COUNT(U21:U477)</f>
        <v>20</v>
      </c>
      <c r="U16">
        <f t="shared" ref="U16:AE16" si="12">SQRT(SUM(U21:U651)*$C17/$T16)</f>
        <v>2.2861266135593707E-3</v>
      </c>
      <c r="V16">
        <f t="shared" si="12"/>
        <v>4.660289059486058E-7</v>
      </c>
      <c r="W16">
        <f t="shared" si="12"/>
        <v>1.086190181065203E-12</v>
      </c>
      <c r="X16">
        <f t="shared" si="12"/>
        <v>2.8396276827037082E-3</v>
      </c>
      <c r="Y16">
        <f t="shared" si="12"/>
        <v>3.1345114389236331E-2</v>
      </c>
      <c r="Z16">
        <f t="shared" si="12"/>
        <v>1.0477098740434339</v>
      </c>
      <c r="AA16">
        <f t="shared" si="12"/>
        <v>4.3372057851680799</v>
      </c>
      <c r="AB16">
        <f t="shared" si="12"/>
        <v>1408.3608379570753</v>
      </c>
      <c r="AC16">
        <f t="shared" si="12"/>
        <v>0.49199966267165718</v>
      </c>
      <c r="AD16">
        <f t="shared" si="12"/>
        <v>4.4752533102092928E-2</v>
      </c>
      <c r="AE16">
        <f t="shared" si="12"/>
        <v>2.1657810096536223E-9</v>
      </c>
      <c r="AG16" s="159" t="s">
        <v>471</v>
      </c>
      <c r="AH16" s="163">
        <f>365.24*AH8</f>
        <v>7104.2703618411961</v>
      </c>
      <c r="AI16" t="s">
        <v>451</v>
      </c>
      <c r="AJ16" s="8"/>
      <c r="AK16" s="149"/>
      <c r="BC16">
        <v>-11500</v>
      </c>
      <c r="BD16">
        <f t="shared" si="0"/>
        <v>1.3040331773439329E-2</v>
      </c>
      <c r="BE16">
        <f t="shared" si="1"/>
        <v>3.1150420142071304E-3</v>
      </c>
      <c r="BF16">
        <f t="shared" si="2"/>
        <v>9.9252897592321983E-3</v>
      </c>
      <c r="BG16">
        <f t="shared" si="3"/>
        <v>0.68509308902435517</v>
      </c>
      <c r="BH16">
        <f t="shared" si="4"/>
        <v>0.11098375397657793</v>
      </c>
      <c r="BI16">
        <f t="shared" si="5"/>
        <v>-2.2643365145656418</v>
      </c>
      <c r="BJ16">
        <f t="shared" si="6"/>
        <v>-2.1317161365216517</v>
      </c>
      <c r="BK16">
        <f t="shared" si="11"/>
        <v>17.063024767915277</v>
      </c>
      <c r="BL16">
        <f t="shared" si="11"/>
        <v>17.063024684819109</v>
      </c>
      <c r="BM16">
        <f t="shared" si="11"/>
        <v>17.063025472831665</v>
      </c>
      <c r="BN16">
        <f t="shared" si="11"/>
        <v>17.063018000112756</v>
      </c>
      <c r="BO16">
        <f t="shared" si="11"/>
        <v>17.063088874118662</v>
      </c>
      <c r="BP16">
        <f t="shared" si="11"/>
        <v>17.06241759870586</v>
      </c>
      <c r="BQ16">
        <f t="shared" si="11"/>
        <v>17.068860275138693</v>
      </c>
      <c r="BR16">
        <f t="shared" si="8"/>
        <v>17.544214668203395</v>
      </c>
    </row>
    <row r="17" spans="1:77" ht="16.5" thickBot="1">
      <c r="A17" s="14" t="s">
        <v>35</v>
      </c>
      <c r="C17">
        <f>COUNT(C21:C4727)</f>
        <v>142</v>
      </c>
      <c r="E17" s="32" t="s">
        <v>42</v>
      </c>
      <c r="F17" s="33">
        <f ca="1">ROUND(2*(F16-$C$7)/$C$8,0)/2+F15</f>
        <v>19833</v>
      </c>
      <c r="G17" s="207" t="s">
        <v>507</v>
      </c>
      <c r="H17" s="210">
        <f ca="1">SQRT(H18/(H19-1))</f>
        <v>6.046642181741068E-3</v>
      </c>
      <c r="I17" s="210"/>
      <c r="J17" s="210">
        <f ca="1">SQRT(J18/(J19-1))</f>
        <v>2.2029417193949775E-3</v>
      </c>
      <c r="K17" s="211">
        <f ca="1">SQRT(K18/(K19-1))</f>
        <v>2.024704286602755E-3</v>
      </c>
      <c r="S17"/>
      <c r="T17" s="3"/>
      <c r="U17" s="198">
        <f t="shared" ref="U17:AE17" si="13">U16/U1</f>
        <v>0.12313196501892949</v>
      </c>
      <c r="V17" s="198">
        <f t="shared" si="13"/>
        <v>0.13152084179799084</v>
      </c>
      <c r="W17" s="198">
        <f t="shared" si="13"/>
        <v>5.6783761754458997E-3</v>
      </c>
      <c r="X17" s="198">
        <f t="shared" si="13"/>
        <v>0.13280986759019073</v>
      </c>
      <c r="Y17" s="198">
        <f t="shared" si="13"/>
        <v>6.3630832459420528E-2</v>
      </c>
      <c r="Z17" s="198">
        <f t="shared" si="13"/>
        <v>5.3864159851096841E-2</v>
      </c>
      <c r="AA17" s="198">
        <f t="shared" si="13"/>
        <v>3.1865690501398335E-2</v>
      </c>
      <c r="AB17" s="198">
        <f t="shared" si="13"/>
        <v>4.4436339385182176E-2</v>
      </c>
      <c r="AC17" s="198">
        <f t="shared" si="13"/>
        <v>0.13280986759019037</v>
      </c>
      <c r="AD17" s="198">
        <f t="shared" si="13"/>
        <v>0.33304010268515355</v>
      </c>
      <c r="AE17" s="198">
        <f t="shared" si="13"/>
        <v>5.6783761754458009E-3</v>
      </c>
      <c r="AG17" s="159" t="s">
        <v>472</v>
      </c>
      <c r="AH17" s="164">
        <f>AH13^3/AH8^2</f>
        <v>0.1343758086226651</v>
      </c>
      <c r="AK17" s="149"/>
      <c r="BC17">
        <v>-11250</v>
      </c>
      <c r="BD17">
        <f t="shared" si="0"/>
        <v>1.4101921649222086E-2</v>
      </c>
      <c r="BE17">
        <f t="shared" si="1"/>
        <v>2.9129526921721945E-3</v>
      </c>
      <c r="BF17">
        <f t="shared" si="2"/>
        <v>1.1188968957049891E-2</v>
      </c>
      <c r="BG17">
        <f t="shared" si="3"/>
        <v>0.70822276884337043</v>
      </c>
      <c r="BH17">
        <f t="shared" si="4"/>
        <v>0.17000037716494926</v>
      </c>
      <c r="BI17">
        <f t="shared" si="5"/>
        <v>-2.204719327314538</v>
      </c>
      <c r="BJ17">
        <f t="shared" si="6"/>
        <v>-1.9762817242027344</v>
      </c>
      <c r="BK17">
        <f t="shared" si="11"/>
        <v>17.137513790394244</v>
      </c>
      <c r="BL17">
        <f t="shared" si="11"/>
        <v>17.137513751997673</v>
      </c>
      <c r="BM17">
        <f t="shared" si="11"/>
        <v>17.137514305679673</v>
      </c>
      <c r="BN17">
        <f t="shared" si="11"/>
        <v>17.137506321744628</v>
      </c>
      <c r="BO17">
        <f t="shared" si="11"/>
        <v>17.137621491196121</v>
      </c>
      <c r="BP17">
        <f t="shared" si="11"/>
        <v>17.135969089237193</v>
      </c>
      <c r="BQ17">
        <f t="shared" si="11"/>
        <v>17.161878133113813</v>
      </c>
      <c r="BR17">
        <f t="shared" si="8"/>
        <v>17.625216985146295</v>
      </c>
    </row>
    <row r="18" spans="1:77" ht="17.25" thickTop="1" thickBot="1">
      <c r="A18" s="5" t="s">
        <v>45</v>
      </c>
      <c r="C18" s="16">
        <f ca="1">+C15</f>
        <v>58394.726667298455</v>
      </c>
      <c r="D18" s="17">
        <f ca="1">C16</f>
        <v>0.36635295888437663</v>
      </c>
      <c r="E18" s="32" t="s">
        <v>43</v>
      </c>
      <c r="F18" s="8">
        <f ca="1">ROUND(2*(F16-$C$15)/$C$16,0)/2+F15</f>
        <v>5266</v>
      </c>
      <c r="G18" s="208" t="s">
        <v>512</v>
      </c>
      <c r="H18" s="212">
        <f ca="1">SUM(INDIRECT(H13):INDIRECT(H15))</f>
        <v>7.3123763348020764E-5</v>
      </c>
      <c r="I18" s="212">
        <f ca="1">SUM(INDIRECT(I13):INDIRECT(I15))</f>
        <v>4.6741795474528828E-6</v>
      </c>
      <c r="J18" s="212">
        <f ca="1">SUM(INDIRECT(J13):INDIRECT(J15))</f>
        <v>8.7353139942916198E-5</v>
      </c>
      <c r="K18" s="212">
        <f ca="1">SUM(INDIRECT(K13):INDIRECT(K15))</f>
        <v>4.837324388861335E-4</v>
      </c>
      <c r="P18" t="s">
        <v>485</v>
      </c>
      <c r="Q18">
        <f>MAX(Q21:Q561)-MIN(Q21:Q407)</f>
        <v>9894.7309999999998</v>
      </c>
      <c r="R18" t="s">
        <v>451</v>
      </c>
      <c r="S18"/>
      <c r="T18" s="3">
        <f>SUM(T21:T563)</f>
        <v>0</v>
      </c>
      <c r="U18"/>
      <c r="V18"/>
      <c r="W18"/>
      <c r="X18" s="199"/>
      <c r="Y18" s="199"/>
      <c r="Z18" s="199"/>
      <c r="AA18" s="199"/>
      <c r="AB18" s="199"/>
      <c r="AC18" s="199"/>
      <c r="AD18" s="199"/>
      <c r="AE18" s="199"/>
      <c r="AG18" s="165" t="s">
        <v>473</v>
      </c>
      <c r="AH18" s="166">
        <f>2*PI()/(AH8*365.2422)*AJ2</f>
        <v>3.240092677715991E-4</v>
      </c>
      <c r="AI18" s="167" t="s">
        <v>474</v>
      </c>
      <c r="AJ18" s="167"/>
      <c r="AK18" s="168"/>
      <c r="BC18">
        <v>-11000</v>
      </c>
      <c r="BD18">
        <f t="shared" si="0"/>
        <v>1.5166425620357263E-2</v>
      </c>
      <c r="BE18">
        <f t="shared" si="1"/>
        <v>2.7347740390394476E-3</v>
      </c>
      <c r="BF18">
        <f t="shared" si="2"/>
        <v>1.2431651581317815E-2</v>
      </c>
      <c r="BG18">
        <f t="shared" si="3"/>
        <v>0.73415729598893154</v>
      </c>
      <c r="BH18">
        <f t="shared" si="4"/>
        <v>0.23256728026207688</v>
      </c>
      <c r="BI18">
        <f t="shared" si="5"/>
        <v>-2.1408328669248711</v>
      </c>
      <c r="BJ18">
        <f t="shared" si="6"/>
        <v>-1.8288360738356921</v>
      </c>
      <c r="BK18">
        <f t="shared" si="11"/>
        <v>17.21462322181301</v>
      </c>
      <c r="BL18">
        <f t="shared" si="11"/>
        <v>17.214623220877982</v>
      </c>
      <c r="BM18">
        <f t="shared" si="11"/>
        <v>17.214623250493204</v>
      </c>
      <c r="BN18">
        <f t="shared" si="11"/>
        <v>17.214622312492509</v>
      </c>
      <c r="BO18">
        <f t="shared" si="11"/>
        <v>17.214652028374761</v>
      </c>
      <c r="BP18">
        <f t="shared" si="11"/>
        <v>17.213717216900097</v>
      </c>
      <c r="BQ18">
        <f t="shared" si="11"/>
        <v>17.257934469283228</v>
      </c>
      <c r="BR18">
        <f t="shared" si="8"/>
        <v>17.706219302089195</v>
      </c>
    </row>
    <row r="19" spans="1:77" ht="13.5" thickBot="1">
      <c r="A19" s="5" t="s">
        <v>46</v>
      </c>
      <c r="C19" s="176">
        <f>+D15</f>
        <v>58394.737005355491</v>
      </c>
      <c r="D19" s="177">
        <f>+D16</f>
        <v>0.36636203948315982</v>
      </c>
      <c r="E19" s="32" t="s">
        <v>44</v>
      </c>
      <c r="F19" s="34">
        <f ca="1">+$C$15+$C$16*F18-15018.5-$C$5/24</f>
        <v>45305.108015450249</v>
      </c>
      <c r="G19" s="209" t="s">
        <v>513</v>
      </c>
      <c r="H19" s="213">
        <f>COUNT(H21:H452)</f>
        <v>3</v>
      </c>
      <c r="I19" s="213">
        <f>COUNT(I21:I452)</f>
        <v>1</v>
      </c>
      <c r="J19" s="213">
        <f>COUNT(J21:J452)</f>
        <v>19</v>
      </c>
      <c r="K19" s="213">
        <f>COUNT(K21:K452)</f>
        <v>119</v>
      </c>
      <c r="Q19" s="182">
        <f>Q18/365.24</f>
        <v>27.091038769028582</v>
      </c>
      <c r="R19" t="s">
        <v>458</v>
      </c>
      <c r="S19" s="136"/>
      <c r="T19" s="200">
        <f ca="1">20+C17*RAND()</f>
        <v>44.57296004971586</v>
      </c>
      <c r="U19"/>
      <c r="V19"/>
      <c r="W19"/>
      <c r="X19" s="199"/>
      <c r="Y19" s="199"/>
      <c r="Z19" s="199"/>
      <c r="AA19" s="199"/>
      <c r="AB19" s="199"/>
      <c r="AC19" s="199"/>
      <c r="AD19" s="199"/>
      <c r="AE19" s="199"/>
      <c r="AG19" s="169"/>
      <c r="AI19" s="169"/>
      <c r="BC19">
        <v>-10750</v>
      </c>
      <c r="BD19">
        <f t="shared" si="0"/>
        <v>1.6224002443249973E-2</v>
      </c>
      <c r="BE19">
        <f t="shared" si="1"/>
        <v>2.5805060548088898E-3</v>
      </c>
      <c r="BF19">
        <f t="shared" si="2"/>
        <v>1.3643496388441083E-2</v>
      </c>
      <c r="BG19">
        <f t="shared" si="3"/>
        <v>0.7633207476094428</v>
      </c>
      <c r="BH19">
        <f t="shared" si="4"/>
        <v>0.29893175864476973</v>
      </c>
      <c r="BI19">
        <f t="shared" si="5"/>
        <v>-2.0719763494998964</v>
      </c>
      <c r="BJ19">
        <f t="shared" si="6"/>
        <v>-1.6880654445505725</v>
      </c>
      <c r="BK19">
        <f t="shared" si="11"/>
        <v>17.294675107421678</v>
      </c>
      <c r="BL19">
        <f t="shared" si="11"/>
        <v>17.294675107427331</v>
      </c>
      <c r="BM19">
        <f t="shared" si="11"/>
        <v>17.294675108148176</v>
      </c>
      <c r="BN19">
        <f t="shared" si="11"/>
        <v>17.294675200095217</v>
      </c>
      <c r="BO19">
        <f t="shared" si="11"/>
        <v>17.294686923958842</v>
      </c>
      <c r="BP19">
        <f t="shared" si="11"/>
        <v>17.296117045328717</v>
      </c>
      <c r="BQ19">
        <f t="shared" si="11"/>
        <v>17.356930562572813</v>
      </c>
      <c r="BR19">
        <f t="shared" si="8"/>
        <v>17.787221619032096</v>
      </c>
    </row>
    <row r="20" spans="1:77" ht="15" thickBot="1">
      <c r="A20" s="4" t="s">
        <v>10</v>
      </c>
      <c r="B20" s="4" t="s">
        <v>11</v>
      </c>
      <c r="C20" s="4" t="s">
        <v>12</v>
      </c>
      <c r="D20" s="4" t="s">
        <v>16</v>
      </c>
      <c r="E20" s="4" t="s">
        <v>13</v>
      </c>
      <c r="F20" s="4" t="s">
        <v>14</v>
      </c>
      <c r="G20" s="4" t="s">
        <v>15</v>
      </c>
      <c r="H20" s="7" t="s">
        <v>179</v>
      </c>
      <c r="I20" s="7" t="s">
        <v>180</v>
      </c>
      <c r="J20" s="7" t="s">
        <v>177</v>
      </c>
      <c r="K20" s="7" t="s">
        <v>176</v>
      </c>
      <c r="L20" s="7" t="s">
        <v>426</v>
      </c>
      <c r="M20" s="7" t="s">
        <v>427</v>
      </c>
      <c r="N20" s="7" t="s">
        <v>29</v>
      </c>
      <c r="O20" s="7" t="s">
        <v>26</v>
      </c>
      <c r="P20" s="15" t="s">
        <v>25</v>
      </c>
      <c r="Q20" s="4" t="s">
        <v>18</v>
      </c>
      <c r="R20" s="7" t="s">
        <v>119</v>
      </c>
      <c r="S20" s="6" t="s">
        <v>121</v>
      </c>
      <c r="T20" s="204" t="s">
        <v>506</v>
      </c>
      <c r="U20" s="3"/>
      <c r="V20" s="3"/>
      <c r="W20" s="3"/>
      <c r="X20" s="199"/>
      <c r="Y20" s="199"/>
      <c r="Z20" s="199"/>
      <c r="AA20" s="199"/>
      <c r="AB20" s="199"/>
      <c r="AC20" s="199"/>
      <c r="AD20" s="199"/>
      <c r="AE20" s="199"/>
      <c r="AF20" s="4" t="s">
        <v>14</v>
      </c>
      <c r="AG20" s="6" t="s">
        <v>475</v>
      </c>
      <c r="AH20" s="6" t="s">
        <v>476</v>
      </c>
      <c r="AI20" s="6" t="s">
        <v>477</v>
      </c>
      <c r="AJ20" s="6" t="s">
        <v>478</v>
      </c>
      <c r="AK20" s="6" t="s">
        <v>120</v>
      </c>
      <c r="AL20" s="6" t="s">
        <v>479</v>
      </c>
      <c r="AM20" s="6" t="s">
        <v>119</v>
      </c>
      <c r="AN20" s="6" t="s">
        <v>437</v>
      </c>
      <c r="AO20" s="6" t="s">
        <v>438</v>
      </c>
      <c r="AP20" s="6" t="s">
        <v>439</v>
      </c>
      <c r="AQ20" s="6" t="s">
        <v>480</v>
      </c>
      <c r="AR20" s="6" t="s">
        <v>440</v>
      </c>
      <c r="AS20" s="6" t="s">
        <v>441</v>
      </c>
      <c r="AT20" s="4" t="s">
        <v>442</v>
      </c>
      <c r="AU20" s="4" t="s">
        <v>443</v>
      </c>
      <c r="AV20" s="4" t="s">
        <v>444</v>
      </c>
      <c r="AW20" s="4" t="s">
        <v>445</v>
      </c>
      <c r="AX20" s="4" t="s">
        <v>446</v>
      </c>
      <c r="AY20" s="4" t="s">
        <v>447</v>
      </c>
      <c r="AZ20" s="4" t="s">
        <v>448</v>
      </c>
      <c r="BA20" s="4" t="s">
        <v>88</v>
      </c>
      <c r="BB20" s="170"/>
      <c r="BC20">
        <v>-10500</v>
      </c>
      <c r="BD20">
        <f t="shared" si="0"/>
        <v>1.7262661626929448E-2</v>
      </c>
      <c r="BE20">
        <f t="shared" si="1"/>
        <v>2.4501487394805142E-3</v>
      </c>
      <c r="BF20">
        <f t="shared" si="2"/>
        <v>1.4812512887448934E-2</v>
      </c>
      <c r="BG20">
        <f t="shared" si="3"/>
        <v>0.79621275763341426</v>
      </c>
      <c r="BH20">
        <f t="shared" si="4"/>
        <v>0.3692946630528397</v>
      </c>
      <c r="BI20">
        <f t="shared" si="5"/>
        <v>-1.9972994610741874</v>
      </c>
      <c r="BJ20">
        <f t="shared" si="6"/>
        <v>-1.5527920547763314</v>
      </c>
      <c r="BK20">
        <f t="shared" si="11"/>
        <v>17.378040807550651</v>
      </c>
      <c r="BL20">
        <f t="shared" si="11"/>
        <v>17.378040838332318</v>
      </c>
      <c r="BM20">
        <f t="shared" si="11"/>
        <v>17.378041468759626</v>
      </c>
      <c r="BN20">
        <f t="shared" si="11"/>
        <v>17.378054379416906</v>
      </c>
      <c r="BO20">
        <f t="shared" si="11"/>
        <v>17.378318412543347</v>
      </c>
      <c r="BP20">
        <f t="shared" si="11"/>
        <v>17.383572790564521</v>
      </c>
      <c r="BQ20">
        <f t="shared" si="11"/>
        <v>17.458748413603015</v>
      </c>
      <c r="BR20">
        <f t="shared" si="8"/>
        <v>17.868223935974996</v>
      </c>
    </row>
    <row r="21" spans="1:77" s="24" customFormat="1">
      <c r="A21" t="s">
        <v>144</v>
      </c>
      <c r="B21" s="3" t="s">
        <v>83</v>
      </c>
      <c r="C21" s="85">
        <v>48500.175999999999</v>
      </c>
      <c r="D21" s="85" t="s">
        <v>17</v>
      </c>
      <c r="E21" s="24">
        <f t="shared" ref="E21:E52" si="14">+(C21-C$7)/C$8</f>
        <v>-12440.974027659113</v>
      </c>
      <c r="F21" s="24">
        <f t="shared" ref="F21:F52" si="15">ROUND(2*E21,0)/2</f>
        <v>-12441</v>
      </c>
      <c r="G21" s="24">
        <f>+C21-(C$7+F21*C$8)+H$9*T21</f>
        <v>9.5150429988279939E-3</v>
      </c>
      <c r="H21" s="24">
        <f>G21</f>
        <v>9.5150429988279939E-3</v>
      </c>
      <c r="J21" s="25"/>
      <c r="P21" s="26">
        <f t="shared" ref="P21:P52" si="16">+D$11+D$12*F21+D$13*F21^2</f>
        <v>4.0900856453019441E-3</v>
      </c>
      <c r="Q21" s="27">
        <f t="shared" ref="Q21:Q52" si="17">+C21-15018.5</f>
        <v>33481.675999999999</v>
      </c>
      <c r="R21" s="24">
        <f t="shared" ref="R21:R52" si="18">+(P21-G21)^2</f>
        <v>2.9430162287576364E-5</v>
      </c>
      <c r="S21" s="171">
        <v>0.09</v>
      </c>
      <c r="T21" s="203"/>
      <c r="U21" s="104">
        <v>4.8661598120300445E-7</v>
      </c>
      <c r="V21" s="104">
        <v>2.2557613123852763E-14</v>
      </c>
      <c r="W21" s="104">
        <v>2.7663520002899921E-26</v>
      </c>
      <c r="X21" s="104">
        <v>7.4377344677091645E-7</v>
      </c>
      <c r="Y21" s="104">
        <v>3.6791609971112025E-5</v>
      </c>
      <c r="Z21" s="104">
        <v>0.11032050402410101</v>
      </c>
      <c r="AA21" s="104">
        <v>0.11416291368877378</v>
      </c>
      <c r="AB21" s="104">
        <v>180387.36724840538</v>
      </c>
      <c r="AC21" s="104">
        <v>2.2327879364071924E-2</v>
      </c>
      <c r="AD21" s="104">
        <v>1.4130725389975918E-4</v>
      </c>
      <c r="AE21" s="104">
        <v>1.0998280153372219E-19</v>
      </c>
      <c r="AF21">
        <f t="shared" ref="AF21:AF52" si="19">F21</f>
        <v>-12441</v>
      </c>
      <c r="AG21" s="24">
        <f t="shared" ref="AG21:AG52" si="20">AH$3+AH$4*AF21+AH$5*AF21^2+AN21</f>
        <v>9.1958615953899973E-3</v>
      </c>
      <c r="AH21" s="24">
        <f t="shared" ref="AH21:AH52" si="21">IF(S21&lt;&gt;0,G21-AN21, -9999)</f>
        <v>4.4092670487399406E-3</v>
      </c>
      <c r="AI21" s="24">
        <f t="shared" ref="AI21:AI52" si="22">+G21-P21</f>
        <v>5.4249573535260498E-3</v>
      </c>
      <c r="AJ21" s="24">
        <f t="shared" ref="AJ21:AJ52" si="23">IF(S21&lt;&gt;0,G21-AG21, -9999)</f>
        <v>3.1918140343799653E-4</v>
      </c>
      <c r="AK21" s="24">
        <f t="shared" ref="AK21:AK52" si="24">+(G21-AG21)^2*S21</f>
        <v>9.1689091470584193E-9</v>
      </c>
      <c r="AL21">
        <f t="shared" ref="AL21:AL52" si="25">IF(S21&lt;&gt;0,G21-P21, -9999)</f>
        <v>5.4249573535260498E-3</v>
      </c>
      <c r="AM21" s="171">
        <f>+(G21-AG21)^2</f>
        <v>1.018767683006491E-7</v>
      </c>
      <c r="AN21">
        <f t="shared" ref="AN21:AN52" si="26">$AH$6*($AH$11/AO21*AP21+$AH$12)</f>
        <v>5.1057759500880533E-3</v>
      </c>
      <c r="AO21">
        <f t="shared" ref="AO21:AO52" si="27">1+$AH$7*COS(AR21)</f>
        <v>0.61763420665850255</v>
      </c>
      <c r="AP21">
        <f t="shared" ref="AP21:AP52" si="28">SIN(AR21+RADIANS($AH$9))</f>
        <v>-8.3773714837182142E-2</v>
      </c>
      <c r="AQ21">
        <f t="shared" ref="AQ21:AQ52" si="29">$AH$7*SIN(AR21)</f>
        <v>-0.31057998732027225</v>
      </c>
      <c r="AR21">
        <f t="shared" ref="AR21:AR52" si="30">2*ATAN(AS21)</f>
        <v>-2.4594213925872976</v>
      </c>
      <c r="AS21">
        <f t="shared" ref="AS21:AS52" si="31">SQRT((1+$AH$7)/(1-$AH$7))*TAN(AT21/2)</f>
        <v>-2.8172281832273232</v>
      </c>
      <c r="AT21" s="24">
        <f t="shared" ref="AT21:AZ30" si="32">$BA21+$AH$7*SIN(AU21)</f>
        <v>16.801703288074055</v>
      </c>
      <c r="AU21" s="24">
        <f t="shared" si="32"/>
        <v>16.801744577278686</v>
      </c>
      <c r="AV21" s="24">
        <f t="shared" si="32"/>
        <v>16.801562052250315</v>
      </c>
      <c r="AW21" s="24">
        <f t="shared" si="32"/>
        <v>16.802369419107833</v>
      </c>
      <c r="AX21" s="24">
        <f t="shared" si="32"/>
        <v>16.798807667119863</v>
      </c>
      <c r="AY21" s="24">
        <f t="shared" si="32"/>
        <v>16.814710358151896</v>
      </c>
      <c r="AZ21" s="24">
        <f t="shared" si="32"/>
        <v>16.747096081715409</v>
      </c>
      <c r="BA21" s="24">
        <f t="shared" ref="BA21:BA52" si="33">RADIANS($AH$9)+$AH$18*(F21-AH$15)</f>
        <v>17.239321947230323</v>
      </c>
      <c r="BB21"/>
      <c r="BC21">
        <v>-10250</v>
      </c>
      <c r="BD21">
        <f t="shared" si="0"/>
        <v>1.8267680674765363E-2</v>
      </c>
      <c r="BE21">
        <f t="shared" si="1"/>
        <v>2.3437020930543277E-3</v>
      </c>
      <c r="BF21">
        <f t="shared" si="2"/>
        <v>1.5923978581711035E-2</v>
      </c>
      <c r="BG21">
        <f t="shared" si="3"/>
        <v>0.83341625316428647</v>
      </c>
      <c r="BH21">
        <f t="shared" si="4"/>
        <v>0.44375570817452337</v>
      </c>
      <c r="BI21">
        <f t="shared" si="5"/>
        <v>-1.915764085974458</v>
      </c>
      <c r="BJ21">
        <f t="shared" si="6"/>
        <v>-1.4219378781775247</v>
      </c>
      <c r="BK21">
        <f t="shared" si="11"/>
        <v>17.465149595539074</v>
      </c>
      <c r="BL21">
        <f t="shared" si="11"/>
        <v>17.465150330120434</v>
      </c>
      <c r="BM21">
        <f t="shared" si="11"/>
        <v>17.465158376891672</v>
      </c>
      <c r="BN21">
        <f t="shared" si="11"/>
        <v>17.465246500583692</v>
      </c>
      <c r="BO21">
        <f t="shared" si="11"/>
        <v>17.466208901769193</v>
      </c>
      <c r="BP21">
        <f t="shared" si="11"/>
        <v>17.476418073873599</v>
      </c>
      <c r="BQ21">
        <f t="shared" si="11"/>
        <v>17.563251518503826</v>
      </c>
      <c r="BR21">
        <f t="shared" si="8"/>
        <v>17.949226252917896</v>
      </c>
      <c r="BS21"/>
      <c r="BT21"/>
      <c r="BU21"/>
      <c r="BV21"/>
      <c r="BW21"/>
      <c r="BX21"/>
      <c r="BY21"/>
    </row>
    <row r="22" spans="1:77" s="24" customFormat="1">
      <c r="A22" s="104" t="s">
        <v>145</v>
      </c>
      <c r="B22" s="94" t="s">
        <v>83</v>
      </c>
      <c r="C22" s="100">
        <v>51467.811199999996</v>
      </c>
      <c r="D22" s="100">
        <v>6.0000000000000001E-3</v>
      </c>
      <c r="E22" s="24">
        <f t="shared" si="14"/>
        <v>-4340.4921870925045</v>
      </c>
      <c r="F22" s="24">
        <f t="shared" si="15"/>
        <v>-4340.5</v>
      </c>
      <c r="G22" s="24">
        <f>+C22-(C$7+F22*C$8)+H$9*T22</f>
        <v>2.8622815007111058E-3</v>
      </c>
      <c r="H22" s="24">
        <f>G22</f>
        <v>2.8622815007111058E-3</v>
      </c>
      <c r="P22" s="26">
        <f t="shared" si="16"/>
        <v>6.7902198878423414E-3</v>
      </c>
      <c r="Q22" s="27">
        <f t="shared" si="17"/>
        <v>36449.311199999996</v>
      </c>
      <c r="R22" s="24">
        <f t="shared" si="18"/>
        <v>1.5428699973099132E-5</v>
      </c>
      <c r="S22" s="171">
        <v>0.09</v>
      </c>
      <c r="T22" s="202"/>
      <c r="U22" s="104">
        <v>2.5687677082683857E-8</v>
      </c>
      <c r="V22" s="104">
        <v>4.128285712630203E-16</v>
      </c>
      <c r="W22" s="104">
        <v>1.3375465144099244E-27</v>
      </c>
      <c r="X22" s="104">
        <v>6.1107783994487517E-9</v>
      </c>
      <c r="Y22" s="104">
        <v>2.3652436615716658E-5</v>
      </c>
      <c r="Z22" s="104">
        <v>3.7923368071035753E-2</v>
      </c>
      <c r="AA22" s="104">
        <v>1.5876950750904917</v>
      </c>
      <c r="AB22" s="104">
        <v>90677.229499338224</v>
      </c>
      <c r="AC22" s="104">
        <v>1.83443928411028E-4</v>
      </c>
      <c r="AD22" s="104">
        <v>1.7985911773477758E-5</v>
      </c>
      <c r="AE22" s="104">
        <v>5.3177293714312328E-21</v>
      </c>
      <c r="AF22">
        <f t="shared" si="19"/>
        <v>-4340.5</v>
      </c>
      <c r="AG22" s="24">
        <f t="shared" si="20"/>
        <v>-5.6307471371549525E-3</v>
      </c>
      <c r="AH22" s="24">
        <f t="shared" si="21"/>
        <v>1.52832485257084E-2</v>
      </c>
      <c r="AI22" s="24">
        <f t="shared" si="22"/>
        <v>-3.9279383871312357E-3</v>
      </c>
      <c r="AJ22" s="24">
        <f t="shared" si="23"/>
        <v>8.4930286378660583E-3</v>
      </c>
      <c r="AK22" s="24">
        <f t="shared" si="24"/>
        <v>6.491838189925169E-6</v>
      </c>
      <c r="AL22">
        <f t="shared" si="25"/>
        <v>-3.9279383871312357E-3</v>
      </c>
      <c r="AM22" s="171">
        <f t="shared" ref="AM22:AM85" si="34">+(G22-AG22)^2</f>
        <v>7.2131535443612996E-5</v>
      </c>
      <c r="AN22">
        <f t="shared" si="26"/>
        <v>-1.2420967024997294E-2</v>
      </c>
      <c r="AO22">
        <f t="shared" si="27"/>
        <v>0.78229801091792717</v>
      </c>
      <c r="AP22">
        <f t="shared" si="28"/>
        <v>-0.95285483275565741</v>
      </c>
      <c r="AQ22">
        <f t="shared" si="29"/>
        <v>0.44189294222836628</v>
      </c>
      <c r="AR22">
        <f t="shared" si="30"/>
        <v>2.0285529140647354</v>
      </c>
      <c r="AS22">
        <f t="shared" si="31"/>
        <v>1.6074275492694992</v>
      </c>
      <c r="AT22" s="24">
        <f t="shared" si="32"/>
        <v>20.355533440353302</v>
      </c>
      <c r="AU22" s="24">
        <f t="shared" si="32"/>
        <v>20.355533436579133</v>
      </c>
      <c r="AV22" s="24">
        <f t="shared" si="32"/>
        <v>20.355533318296303</v>
      </c>
      <c r="AW22" s="24">
        <f t="shared" si="32"/>
        <v>20.355529611409285</v>
      </c>
      <c r="AX22" s="24">
        <f t="shared" si="32"/>
        <v>20.355413547681771</v>
      </c>
      <c r="AY22" s="24">
        <f t="shared" si="32"/>
        <v>20.351878856997548</v>
      </c>
      <c r="AZ22" s="24">
        <f t="shared" si="32"/>
        <v>20.282265485894488</v>
      </c>
      <c r="BA22" s="24">
        <f t="shared" si="33"/>
        <v>19.863959020814157</v>
      </c>
      <c r="BB22"/>
      <c r="BC22">
        <v>-10000</v>
      </c>
      <c r="BD22">
        <f t="shared" si="0"/>
        <v>1.9220860593715281E-2</v>
      </c>
      <c r="BE22">
        <f t="shared" si="1"/>
        <v>2.2611661155303234E-3</v>
      </c>
      <c r="BF22">
        <f t="shared" si="2"/>
        <v>1.6959694478184958E-2</v>
      </c>
      <c r="BG22">
        <f t="shared" si="3"/>
        <v>0.87559858905343901</v>
      </c>
      <c r="BH22">
        <f t="shared" si="4"/>
        <v>0.522220722497863</v>
      </c>
      <c r="BI22">
        <f t="shared" si="5"/>
        <v>-1.8260964933271364</v>
      </c>
      <c r="BJ22">
        <f t="shared" si="6"/>
        <v>-1.2944935834702402</v>
      </c>
      <c r="BK22">
        <f t="shared" ref="BK22:BQ31" si="35">$BR22+$AH$7*SIN(BL22)</f>
        <v>17.556498205645163</v>
      </c>
      <c r="BL22">
        <f t="shared" si="35"/>
        <v>17.556503700492971</v>
      </c>
      <c r="BM22">
        <f t="shared" si="35"/>
        <v>17.556544380003565</v>
      </c>
      <c r="BN22">
        <f t="shared" si="35"/>
        <v>17.556845358635577</v>
      </c>
      <c r="BO22">
        <f t="shared" si="35"/>
        <v>17.559062451268069</v>
      </c>
      <c r="BP22">
        <f t="shared" si="35"/>
        <v>17.574896493105985</v>
      </c>
      <c r="BQ22">
        <f t="shared" si="35"/>
        <v>17.670285764078297</v>
      </c>
      <c r="BR22">
        <f t="shared" si="8"/>
        <v>18.030228569860796</v>
      </c>
      <c r="BS22"/>
      <c r="BT22"/>
      <c r="BU22"/>
      <c r="BV22"/>
      <c r="BW22"/>
      <c r="BX22"/>
      <c r="BY22"/>
    </row>
    <row r="23" spans="1:77" s="24" customFormat="1">
      <c r="A23" s="104" t="s">
        <v>145</v>
      </c>
      <c r="B23" s="94" t="s">
        <v>146</v>
      </c>
      <c r="C23" s="100">
        <v>51630.644399999997</v>
      </c>
      <c r="D23" s="100">
        <v>6.0000000000000001E-3</v>
      </c>
      <c r="E23" s="24">
        <f t="shared" si="14"/>
        <v>-3896.0213236786458</v>
      </c>
      <c r="F23" s="24">
        <f t="shared" si="15"/>
        <v>-3896</v>
      </c>
      <c r="G23" s="24">
        <f>+C23-(C$7+F23*C$8)+H$9*T23</f>
        <v>-7.8119919999153353E-3</v>
      </c>
      <c r="H23" s="24">
        <f>G23</f>
        <v>-7.8119919999153353E-3</v>
      </c>
      <c r="P23" s="26">
        <f t="shared" si="16"/>
        <v>7.6649348387700829E-3</v>
      </c>
      <c r="Q23" s="27">
        <f t="shared" si="17"/>
        <v>36612.144399999997</v>
      </c>
      <c r="R23" s="24">
        <f t="shared" si="18"/>
        <v>2.3953526437002102E-4</v>
      </c>
      <c r="S23" s="171">
        <v>0.09</v>
      </c>
      <c r="T23" s="202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>
        <f t="shared" si="19"/>
        <v>-3896</v>
      </c>
      <c r="AG23" s="24">
        <f t="shared" si="20"/>
        <v>-6.8684078032973991E-3</v>
      </c>
      <c r="AH23" s="24">
        <f t="shared" si="21"/>
        <v>6.7213506421521466E-3</v>
      </c>
      <c r="AI23" s="24">
        <f t="shared" si="22"/>
        <v>-1.5476926838685418E-2</v>
      </c>
      <c r="AJ23" s="24">
        <f t="shared" si="23"/>
        <v>-9.4358419661793626E-4</v>
      </c>
      <c r="AK23" s="24">
        <f t="shared" si="24"/>
        <v>8.0131602249640453E-8</v>
      </c>
      <c r="AL23">
        <f t="shared" si="25"/>
        <v>-1.5476926838685418E-2</v>
      </c>
      <c r="AM23" s="171">
        <f t="shared" si="34"/>
        <v>8.9035113610711618E-7</v>
      </c>
      <c r="AN23">
        <f t="shared" si="26"/>
        <v>-1.4533342642067482E-2</v>
      </c>
      <c r="AO23">
        <f t="shared" si="27"/>
        <v>0.72909534210025884</v>
      </c>
      <c r="AP23">
        <f t="shared" si="28"/>
        <v>-0.98316495331542975</v>
      </c>
      <c r="AQ23">
        <f t="shared" si="29"/>
        <v>0.41142945296825484</v>
      </c>
      <c r="AR23">
        <f t="shared" si="30"/>
        <v>2.1530870699790312</v>
      </c>
      <c r="AS23">
        <f t="shared" si="31"/>
        <v>1.8557581438930455</v>
      </c>
      <c r="AT23" s="24">
        <f t="shared" si="32"/>
        <v>20.499064807693941</v>
      </c>
      <c r="AU23" s="24">
        <f t="shared" si="32"/>
        <v>20.499064810405915</v>
      </c>
      <c r="AV23" s="24">
        <f t="shared" si="32"/>
        <v>20.499064740391464</v>
      </c>
      <c r="AW23" s="24">
        <f t="shared" si="32"/>
        <v>20.499066547920727</v>
      </c>
      <c r="AX23" s="24">
        <f t="shared" si="32"/>
        <v>20.499019870533516</v>
      </c>
      <c r="AY23" s="24">
        <f t="shared" si="32"/>
        <v>20.50021653527897</v>
      </c>
      <c r="AZ23" s="24">
        <f t="shared" si="32"/>
        <v>20.459296163338003</v>
      </c>
      <c r="BA23" s="24">
        <f t="shared" si="33"/>
        <v>20.007981140338636</v>
      </c>
      <c r="BB23"/>
      <c r="BC23">
        <v>-9750</v>
      </c>
      <c r="BD23">
        <f t="shared" si="0"/>
        <v>2.0099587213760189E-2</v>
      </c>
      <c r="BE23">
        <f t="shared" si="1"/>
        <v>2.2025408069085151E-3</v>
      </c>
      <c r="BF23">
        <f t="shared" si="2"/>
        <v>1.7897046406851674E-2</v>
      </c>
      <c r="BG23">
        <f t="shared" si="3"/>
        <v>0.92349700106445687</v>
      </c>
      <c r="BH23">
        <f t="shared" si="4"/>
        <v>0.60424676694266966</v>
      </c>
      <c r="BI23">
        <f t="shared" si="5"/>
        <v>-1.7267291768676984</v>
      </c>
      <c r="BJ23">
        <f t="shared" si="6"/>
        <v>-1.1694910310574158</v>
      </c>
      <c r="BK23">
        <f t="shared" si="35"/>
        <v>17.652660847326384</v>
      </c>
      <c r="BL23">
        <f t="shared" si="35"/>
        <v>17.652684556230959</v>
      </c>
      <c r="BM23">
        <f t="shared" si="35"/>
        <v>17.652816296932031</v>
      </c>
      <c r="BN23">
        <f t="shared" si="35"/>
        <v>17.653547522365297</v>
      </c>
      <c r="BO23">
        <f t="shared" si="35"/>
        <v>17.657581734365724</v>
      </c>
      <c r="BP23">
        <f t="shared" si="35"/>
        <v>17.67914356451519</v>
      </c>
      <c r="BQ23">
        <f t="shared" si="35"/>
        <v>17.779680438444281</v>
      </c>
      <c r="BR23">
        <f t="shared" si="8"/>
        <v>18.111230886803696</v>
      </c>
      <c r="BS23"/>
      <c r="BT23"/>
      <c r="BU23"/>
      <c r="BV23"/>
      <c r="BW23"/>
      <c r="BX23"/>
      <c r="BY23"/>
    </row>
    <row r="24" spans="1:77" s="24" customFormat="1">
      <c r="A24" s="8" t="s">
        <v>488</v>
      </c>
      <c r="B24" s="3" t="s">
        <v>83</v>
      </c>
      <c r="C24" s="22">
        <v>52061.106800000001</v>
      </c>
      <c r="D24" t="s">
        <v>487</v>
      </c>
      <c r="E24" s="97">
        <f t="shared" si="14"/>
        <v>-2721.027559537165</v>
      </c>
      <c r="F24" s="97">
        <f t="shared" si="15"/>
        <v>-2721</v>
      </c>
      <c r="G24" s="24">
        <f t="shared" ref="G24:G40" si="36">+C24-(C$7+F24*C$8)+K$9*T24</f>
        <v>-1.0096516998601146E-2</v>
      </c>
      <c r="K24" s="24">
        <f t="shared" ref="K24:K40" si="37">G24</f>
        <v>-1.0096516998601146E-2</v>
      </c>
      <c r="P24" s="26">
        <f t="shared" si="16"/>
        <v>1.0341172746356243E-2</v>
      </c>
      <c r="Q24" s="27">
        <f t="shared" si="17"/>
        <v>37042.606800000001</v>
      </c>
      <c r="R24" s="24">
        <f t="shared" si="18"/>
        <v>4.1769916211113642E-4</v>
      </c>
      <c r="S24" s="171">
        <v>1</v>
      </c>
      <c r="T24" s="202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>
        <f t="shared" si="19"/>
        <v>-2721</v>
      </c>
      <c r="AG24" s="24">
        <f t="shared" si="20"/>
        <v>-7.9345319044219834E-3</v>
      </c>
      <c r="AH24" s="24">
        <f t="shared" si="21"/>
        <v>8.1791876521770807E-3</v>
      </c>
      <c r="AI24" s="24">
        <f t="shared" si="22"/>
        <v>-2.0437689744957389E-2</v>
      </c>
      <c r="AJ24" s="24">
        <f t="shared" si="23"/>
        <v>-2.1619850941791627E-3</v>
      </c>
      <c r="AK24" s="24">
        <f t="shared" si="24"/>
        <v>4.6741795474528828E-6</v>
      </c>
      <c r="AL24">
        <f t="shared" si="25"/>
        <v>-2.0437689744957389E-2</v>
      </c>
      <c r="AM24" s="171">
        <f t="shared" si="34"/>
        <v>4.6741795474528828E-6</v>
      </c>
      <c r="AN24">
        <f t="shared" si="26"/>
        <v>-1.8275704650778227E-2</v>
      </c>
      <c r="AO24">
        <f t="shared" si="27"/>
        <v>0.63102491207882583</v>
      </c>
      <c r="AP24">
        <f t="shared" si="28"/>
        <v>-0.99675824537946345</v>
      </c>
      <c r="AQ24">
        <f t="shared" si="29"/>
        <v>0.32637541717337565</v>
      </c>
      <c r="AR24">
        <f t="shared" si="30"/>
        <v>2.4173816105135755</v>
      </c>
      <c r="AS24">
        <f t="shared" si="31"/>
        <v>2.6398556468088579</v>
      </c>
      <c r="AT24" s="24">
        <f t="shared" si="32"/>
        <v>20.838802006843228</v>
      </c>
      <c r="AU24" s="24">
        <f t="shared" si="32"/>
        <v>20.838785083581104</v>
      </c>
      <c r="AV24" s="24">
        <f t="shared" si="32"/>
        <v>20.838869623677216</v>
      </c>
      <c r="AW24" s="24">
        <f t="shared" si="32"/>
        <v>20.838447143405691</v>
      </c>
      <c r="AX24" s="24">
        <f t="shared" si="32"/>
        <v>20.840554452035168</v>
      </c>
      <c r="AY24" s="24">
        <f t="shared" si="32"/>
        <v>20.829941874776289</v>
      </c>
      <c r="AZ24" s="24">
        <f t="shared" si="32"/>
        <v>20.881054062625477</v>
      </c>
      <c r="BA24" s="24">
        <f t="shared" si="33"/>
        <v>20.388692029970265</v>
      </c>
      <c r="BB24"/>
      <c r="BC24">
        <v>-9500</v>
      </c>
      <c r="BD24">
        <f t="shared" si="0"/>
        <v>2.0875667679183068E-2</v>
      </c>
      <c r="BE24">
        <f t="shared" si="1"/>
        <v>2.167826167188882E-3</v>
      </c>
      <c r="BF24">
        <f t="shared" si="2"/>
        <v>1.8707841511994186E-2</v>
      </c>
      <c r="BG24">
        <f t="shared" si="3"/>
        <v>0.97787020280692627</v>
      </c>
      <c r="BH24">
        <f t="shared" si="4"/>
        <v>0.6887868045973361</v>
      </c>
      <c r="BI24">
        <f t="shared" si="5"/>
        <v>-1.6157351158549473</v>
      </c>
      <c r="BJ24">
        <f t="shared" si="6"/>
        <v>-1.0459796624708861</v>
      </c>
      <c r="BK24">
        <f t="shared" si="35"/>
        <v>17.754297373940265</v>
      </c>
      <c r="BL24">
        <f t="shared" si="35"/>
        <v>17.754370356709465</v>
      </c>
      <c r="BM24">
        <f t="shared" si="35"/>
        <v>17.754693822705132</v>
      </c>
      <c r="BN24">
        <f t="shared" si="35"/>
        <v>17.756125015931339</v>
      </c>
      <c r="BO24">
        <f t="shared" si="35"/>
        <v>17.762410500159106</v>
      </c>
      <c r="BP24">
        <f t="shared" si="35"/>
        <v>17.789171154051996</v>
      </c>
      <c r="BQ24">
        <f t="shared" si="35"/>
        <v>17.891249350526842</v>
      </c>
      <c r="BR24">
        <f t="shared" si="8"/>
        <v>18.192233203746593</v>
      </c>
      <c r="BS24"/>
      <c r="BT24"/>
      <c r="BU24"/>
      <c r="BV24"/>
      <c r="BW24"/>
      <c r="BX24"/>
      <c r="BY24"/>
    </row>
    <row r="25" spans="1:77" s="24" customFormat="1">
      <c r="A25" s="75" t="s">
        <v>187</v>
      </c>
      <c r="B25" s="12" t="s">
        <v>146</v>
      </c>
      <c r="C25" s="75">
        <v>52665.043299999998</v>
      </c>
      <c r="D25" s="75" t="s">
        <v>180</v>
      </c>
      <c r="E25" s="24">
        <f t="shared" si="14"/>
        <v>-1072.517442422592</v>
      </c>
      <c r="F25" s="24">
        <f t="shared" si="15"/>
        <v>-1072.5</v>
      </c>
      <c r="G25" s="24">
        <f t="shared" si="36"/>
        <v>-6.3900825043674558E-3</v>
      </c>
      <c r="J25" s="25"/>
      <c r="K25" s="24">
        <f t="shared" si="37"/>
        <v>-6.3900825043674558E-3</v>
      </c>
      <c r="P25" s="26">
        <f t="shared" si="16"/>
        <v>1.4986222860302077E-2</v>
      </c>
      <c r="Q25" s="27">
        <f t="shared" si="17"/>
        <v>37646.543299999998</v>
      </c>
      <c r="R25" s="24">
        <f t="shared" si="18"/>
        <v>4.5694643104359943E-4</v>
      </c>
      <c r="S25" s="171">
        <v>1</v>
      </c>
      <c r="T25" s="202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>
        <f t="shared" si="19"/>
        <v>-1072.5</v>
      </c>
      <c r="AG25" s="24">
        <f t="shared" si="20"/>
        <v>-5.0022417967719515E-3</v>
      </c>
      <c r="AH25" s="24">
        <f t="shared" si="21"/>
        <v>1.3598382152706572E-2</v>
      </c>
      <c r="AI25" s="24">
        <f t="shared" si="22"/>
        <v>-2.1376305364669532E-2</v>
      </c>
      <c r="AJ25" s="24">
        <f t="shared" si="23"/>
        <v>-1.3878407075955043E-3</v>
      </c>
      <c r="AK25" s="24">
        <f t="shared" si="24"/>
        <v>1.9261018296591901E-6</v>
      </c>
      <c r="AL25">
        <f t="shared" si="25"/>
        <v>-2.1376305364669532E-2</v>
      </c>
      <c r="AM25" s="171">
        <f t="shared" si="34"/>
        <v>1.9261018296591901E-6</v>
      </c>
      <c r="AN25">
        <f t="shared" si="26"/>
        <v>-1.9988464657074028E-2</v>
      </c>
      <c r="AO25">
        <f t="shared" si="27"/>
        <v>0.55491115031255722</v>
      </c>
      <c r="AP25">
        <f t="shared" si="28"/>
        <v>-0.93522485255749821</v>
      </c>
      <c r="AQ25">
        <f t="shared" si="29"/>
        <v>0.21109108063924023</v>
      </c>
      <c r="AR25">
        <f t="shared" si="30"/>
        <v>2.6987423160145778</v>
      </c>
      <c r="AS25">
        <f t="shared" si="31"/>
        <v>4.4421476593487572</v>
      </c>
      <c r="AT25" s="24">
        <f t="shared" si="32"/>
        <v>21.254201981980266</v>
      </c>
      <c r="AU25" s="24">
        <f t="shared" si="32"/>
        <v>21.253289429419887</v>
      </c>
      <c r="AV25" s="24">
        <f t="shared" si="32"/>
        <v>21.255790255567426</v>
      </c>
      <c r="AW25" s="24">
        <f t="shared" si="32"/>
        <v>21.248923183855311</v>
      </c>
      <c r="AX25" s="24">
        <f t="shared" si="32"/>
        <v>21.267678643345782</v>
      </c>
      <c r="AY25" s="24">
        <f t="shared" si="32"/>
        <v>21.215662655118262</v>
      </c>
      <c r="AZ25" s="24">
        <f t="shared" si="32"/>
        <v>21.354541855273496</v>
      </c>
      <c r="BA25" s="24">
        <f t="shared" si="33"/>
        <v>20.922821307891745</v>
      </c>
      <c r="BB25"/>
      <c r="BC25">
        <v>-9250</v>
      </c>
      <c r="BD25">
        <f t="shared" si="0"/>
        <v>2.151394853584912E-2</v>
      </c>
      <c r="BE25">
        <f t="shared" si="1"/>
        <v>2.157022196371438E-3</v>
      </c>
      <c r="BF25">
        <f t="shared" si="2"/>
        <v>1.9356926339477682E-2</v>
      </c>
      <c r="BG25">
        <f t="shared" si="3"/>
        <v>1.0393809206617812</v>
      </c>
      <c r="BH25">
        <f t="shared" si="4"/>
        <v>0.77377693347833332</v>
      </c>
      <c r="BI25">
        <f t="shared" si="5"/>
        <v>-1.490767344689248</v>
      </c>
      <c r="BJ25">
        <f t="shared" si="6"/>
        <v>-0.92301061384861194</v>
      </c>
      <c r="BK25">
        <f t="shared" si="35"/>
        <v>17.862152892665691</v>
      </c>
      <c r="BL25">
        <f t="shared" si="35"/>
        <v>17.862329343325055</v>
      </c>
      <c r="BM25">
        <f t="shared" si="35"/>
        <v>17.862979100053824</v>
      </c>
      <c r="BN25">
        <f t="shared" si="35"/>
        <v>17.865366262530451</v>
      </c>
      <c r="BO25">
        <f t="shared" si="35"/>
        <v>17.874063979140431</v>
      </c>
      <c r="BP25">
        <f t="shared" si="35"/>
        <v>17.904855508991421</v>
      </c>
      <c r="BQ25">
        <f t="shared" si="35"/>
        <v>18.004792051059983</v>
      </c>
      <c r="BR25">
        <f t="shared" si="8"/>
        <v>18.273235520689493</v>
      </c>
      <c r="BS25"/>
      <c r="BT25"/>
      <c r="BU25"/>
      <c r="BV25"/>
      <c r="BW25"/>
      <c r="BX25"/>
      <c r="BY25"/>
    </row>
    <row r="26" spans="1:77" s="24" customFormat="1">
      <c r="A26" s="8" t="s">
        <v>187</v>
      </c>
      <c r="B26" s="8" t="s">
        <v>83</v>
      </c>
      <c r="C26" s="75">
        <v>52671.093800000002</v>
      </c>
      <c r="D26" s="75" t="s">
        <v>180</v>
      </c>
      <c r="E26" s="24">
        <f t="shared" si="14"/>
        <v>-1056.0019470623849</v>
      </c>
      <c r="F26" s="24">
        <f t="shared" si="15"/>
        <v>-1056</v>
      </c>
      <c r="G26" s="24">
        <f t="shared" si="36"/>
        <v>-7.1331199433188885E-4</v>
      </c>
      <c r="J26" s="25"/>
      <c r="K26" s="24">
        <f t="shared" si="37"/>
        <v>-7.1331199433188885E-4</v>
      </c>
      <c r="P26" s="26">
        <f t="shared" si="16"/>
        <v>1.5037970714404939E-2</v>
      </c>
      <c r="Q26" s="27">
        <f t="shared" si="17"/>
        <v>37652.593800000002</v>
      </c>
      <c r="R26" s="24">
        <f t="shared" si="18"/>
        <v>2.4810290697055177E-4</v>
      </c>
      <c r="S26" s="171">
        <v>1</v>
      </c>
      <c r="T26" s="202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>
        <f t="shared" si="19"/>
        <v>-1056</v>
      </c>
      <c r="AG26" s="24">
        <f t="shared" si="20"/>
        <v>-4.9504650436950244E-3</v>
      </c>
      <c r="AH26" s="24">
        <f t="shared" si="21"/>
        <v>1.9275123763768075E-2</v>
      </c>
      <c r="AI26" s="24">
        <f t="shared" si="22"/>
        <v>-1.5751282708736828E-2</v>
      </c>
      <c r="AJ26" s="24">
        <f t="shared" si="23"/>
        <v>4.2371530493631356E-3</v>
      </c>
      <c r="AK26" s="24">
        <f t="shared" si="24"/>
        <v>1.7953465963727319E-5</v>
      </c>
      <c r="AL26">
        <f t="shared" si="25"/>
        <v>-1.5751282708736828E-2</v>
      </c>
      <c r="AM26" s="171">
        <f t="shared" si="34"/>
        <v>1.7953465963727319E-5</v>
      </c>
      <c r="AN26">
        <f t="shared" si="26"/>
        <v>-1.9988435758099964E-2</v>
      </c>
      <c r="AO26">
        <f t="shared" si="27"/>
        <v>0.55438500105394128</v>
      </c>
      <c r="AP26">
        <f t="shared" si="28"/>
        <v>-0.9343371124314741</v>
      </c>
      <c r="AQ26">
        <f t="shared" si="29"/>
        <v>0.20997809684783145</v>
      </c>
      <c r="AR26">
        <f t="shared" si="30"/>
        <v>2.7012414254859247</v>
      </c>
      <c r="AS26">
        <f t="shared" si="31"/>
        <v>4.4681988889038093</v>
      </c>
      <c r="AT26" s="24">
        <f t="shared" si="32"/>
        <v>21.258123122624152</v>
      </c>
      <c r="AU26" s="24">
        <f t="shared" si="32"/>
        <v>21.257192159362759</v>
      </c>
      <c r="AV26" s="24">
        <f t="shared" si="32"/>
        <v>21.259734413485479</v>
      </c>
      <c r="AW26" s="24">
        <f t="shared" si="32"/>
        <v>21.252778239253587</v>
      </c>
      <c r="AX26" s="24">
        <f t="shared" si="32"/>
        <v>21.271710018363155</v>
      </c>
      <c r="AY26" s="24">
        <f t="shared" si="32"/>
        <v>21.219393525711315</v>
      </c>
      <c r="AZ26" s="24">
        <f t="shared" si="32"/>
        <v>21.358613544987175</v>
      </c>
      <c r="BA26" s="24">
        <f t="shared" si="33"/>
        <v>20.928167460809973</v>
      </c>
      <c r="BB26"/>
      <c r="BC26">
        <v>-9000</v>
      </c>
      <c r="BD26">
        <f t="shared" si="0"/>
        <v>2.1970873466565646E-2</v>
      </c>
      <c r="BE26">
        <f t="shared" si="1"/>
        <v>2.1701288944561865E-3</v>
      </c>
      <c r="BF26">
        <f t="shared" si="2"/>
        <v>1.9800744572109459E-2</v>
      </c>
      <c r="BG26">
        <f t="shared" si="3"/>
        <v>1.108346068659082</v>
      </c>
      <c r="BH26">
        <f t="shared" si="4"/>
        <v>0.85549678777619087</v>
      </c>
      <c r="BI26">
        <f t="shared" si="5"/>
        <v>-1.349039893467753</v>
      </c>
      <c r="BJ26">
        <f t="shared" si="6"/>
        <v>-0.79963763145648281</v>
      </c>
      <c r="BK26">
        <f t="shared" si="35"/>
        <v>17.977034011083195</v>
      </c>
      <c r="BL26">
        <f t="shared" si="35"/>
        <v>17.977385347181588</v>
      </c>
      <c r="BM26">
        <f t="shared" si="35"/>
        <v>17.978493529287178</v>
      </c>
      <c r="BN26">
        <f t="shared" si="35"/>
        <v>17.98197943865793</v>
      </c>
      <c r="BO26">
        <f t="shared" si="35"/>
        <v>17.992852676629635</v>
      </c>
      <c r="BP26">
        <f t="shared" si="35"/>
        <v>18.025929906652326</v>
      </c>
      <c r="BQ26">
        <f t="shared" si="35"/>
        <v>18.120095147090481</v>
      </c>
      <c r="BR26">
        <f t="shared" si="8"/>
        <v>18.354237837632393</v>
      </c>
      <c r="BS26"/>
      <c r="BT26"/>
      <c r="BU26"/>
      <c r="BV26"/>
      <c r="BW26"/>
      <c r="BX26"/>
      <c r="BY26"/>
    </row>
    <row r="27" spans="1:77" s="24" customFormat="1">
      <c r="A27" s="133" t="s">
        <v>430</v>
      </c>
      <c r="B27" s="134" t="s">
        <v>83</v>
      </c>
      <c r="C27" s="133">
        <v>52992.382999999914</v>
      </c>
      <c r="D27" s="133">
        <v>2.9999999999999997E-4</v>
      </c>
      <c r="E27" s="97">
        <f t="shared" si="14"/>
        <v>-179.00826193239902</v>
      </c>
      <c r="F27" s="24">
        <f t="shared" si="15"/>
        <v>-179</v>
      </c>
      <c r="G27" s="24">
        <f t="shared" si="36"/>
        <v>-3.0267830807133578E-3</v>
      </c>
      <c r="K27" s="24">
        <f t="shared" si="37"/>
        <v>-3.0267830807133578E-3</v>
      </c>
      <c r="P27" s="26">
        <f t="shared" si="16"/>
        <v>1.7938338671383062E-2</v>
      </c>
      <c r="Q27" s="27">
        <f t="shared" si="17"/>
        <v>37973.882999999914</v>
      </c>
      <c r="R27" s="24">
        <f t="shared" si="18"/>
        <v>4.3953633008022647E-4</v>
      </c>
      <c r="S27" s="171">
        <v>1</v>
      </c>
      <c r="T27" s="202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>
        <f t="shared" si="19"/>
        <v>-179</v>
      </c>
      <c r="AG27" s="24">
        <f t="shared" si="20"/>
        <v>-1.6272014386333154E-3</v>
      </c>
      <c r="AH27" s="24">
        <f t="shared" si="21"/>
        <v>1.6538757029303019E-2</v>
      </c>
      <c r="AI27" s="24">
        <f t="shared" si="22"/>
        <v>-2.096512175209642E-2</v>
      </c>
      <c r="AJ27" s="24">
        <f t="shared" si="23"/>
        <v>-1.3995816420800423E-3</v>
      </c>
      <c r="AK27" s="24">
        <f t="shared" si="24"/>
        <v>1.9588287728474679E-6</v>
      </c>
      <c r="AL27">
        <f t="shared" si="25"/>
        <v>-2.096512175209642E-2</v>
      </c>
      <c r="AM27" s="171">
        <f t="shared" si="34"/>
        <v>1.9588287728474679E-6</v>
      </c>
      <c r="AN27">
        <f t="shared" si="26"/>
        <v>-1.9565540110016377E-2</v>
      </c>
      <c r="AO27">
        <f t="shared" si="27"/>
        <v>0.53138691587678311</v>
      </c>
      <c r="AP27">
        <f t="shared" si="28"/>
        <v>-0.88169919664293284</v>
      </c>
      <c r="AQ27">
        <f t="shared" si="29"/>
        <v>0.15187266320855783</v>
      </c>
      <c r="AR27">
        <f t="shared" si="30"/>
        <v>2.8281843304562533</v>
      </c>
      <c r="AS27">
        <f t="shared" si="31"/>
        <v>6.3291310226566901</v>
      </c>
      <c r="AT27" s="24">
        <f t="shared" si="32"/>
        <v>21.461874971880096</v>
      </c>
      <c r="AU27" s="24">
        <f t="shared" si="32"/>
        <v>21.45992195133924</v>
      </c>
      <c r="AV27" s="24">
        <f t="shared" si="32"/>
        <v>21.464514137008635</v>
      </c>
      <c r="AW27" s="24">
        <f t="shared" si="32"/>
        <v>21.453696641192938</v>
      </c>
      <c r="AX27" s="24">
        <f t="shared" si="32"/>
        <v>21.479071184210902</v>
      </c>
      <c r="AY27" s="24">
        <f t="shared" si="32"/>
        <v>21.418928562018991</v>
      </c>
      <c r="AZ27" s="24">
        <f t="shared" si="32"/>
        <v>21.55835355824702</v>
      </c>
      <c r="BA27" s="24">
        <f t="shared" si="33"/>
        <v>21.212323588645667</v>
      </c>
      <c r="BB27"/>
      <c r="BC27">
        <v>-8750</v>
      </c>
      <c r="BD27">
        <f t="shared" si="0"/>
        <v>2.2193545067135056E-2</v>
      </c>
      <c r="BE27">
        <f t="shared" si="1"/>
        <v>2.2071462614431138E-3</v>
      </c>
      <c r="BF27">
        <f t="shared" si="2"/>
        <v>1.9986398805691943E-2</v>
      </c>
      <c r="BG27">
        <f t="shared" si="3"/>
        <v>1.1842577162438261</v>
      </c>
      <c r="BH27">
        <f t="shared" si="4"/>
        <v>0.92766840870758238</v>
      </c>
      <c r="BI27">
        <f t="shared" si="5"/>
        <v>-1.1874299088466189</v>
      </c>
      <c r="BJ27">
        <f t="shared" si="6"/>
        <v>-0.67494947311042852</v>
      </c>
      <c r="BK27">
        <f t="shared" si="35"/>
        <v>18.099735993185046</v>
      </c>
      <c r="BL27">
        <f t="shared" si="35"/>
        <v>18.100324598698531</v>
      </c>
      <c r="BM27">
        <f t="shared" si="35"/>
        <v>18.101955230189009</v>
      </c>
      <c r="BN27">
        <f t="shared" si="35"/>
        <v>18.106459809768783</v>
      </c>
      <c r="BO27">
        <f t="shared" si="35"/>
        <v>18.1188080746434</v>
      </c>
      <c r="BP27">
        <f t="shared" si="35"/>
        <v>18.151982753470726</v>
      </c>
      <c r="BQ27">
        <f t="shared" si="35"/>
        <v>18.236933701363782</v>
      </c>
      <c r="BR27">
        <f t="shared" si="8"/>
        <v>18.43524015457529</v>
      </c>
      <c r="BS27"/>
      <c r="BT27"/>
      <c r="BU27"/>
      <c r="BV27"/>
      <c r="BW27"/>
      <c r="BX27"/>
      <c r="BY27"/>
    </row>
    <row r="28" spans="1:77" s="24" customFormat="1">
      <c r="A28" s="21" t="s">
        <v>147</v>
      </c>
      <c r="B28" s="3" t="s">
        <v>146</v>
      </c>
      <c r="C28" s="85">
        <v>53058.146399999998</v>
      </c>
      <c r="D28" s="85">
        <v>1E-4</v>
      </c>
      <c r="E28" s="24">
        <f t="shared" si="14"/>
        <v>0.50006425088489814</v>
      </c>
      <c r="F28" s="24">
        <f t="shared" si="15"/>
        <v>0.5</v>
      </c>
      <c r="G28" s="24">
        <f t="shared" si="36"/>
        <v>2.35385014093481E-5</v>
      </c>
      <c r="K28" s="24">
        <f t="shared" si="37"/>
        <v>2.35385014093481E-5</v>
      </c>
      <c r="P28" s="26">
        <f t="shared" si="16"/>
        <v>1.8568247254410485E-2</v>
      </c>
      <c r="Q28" s="27">
        <f t="shared" si="17"/>
        <v>38039.646399999998</v>
      </c>
      <c r="R28" s="24">
        <f t="shared" si="18"/>
        <v>3.4390622273363698E-4</v>
      </c>
      <c r="S28" s="171">
        <v>1</v>
      </c>
      <c r="T28" s="202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>
        <f t="shared" si="19"/>
        <v>0.5</v>
      </c>
      <c r="AG28" s="24">
        <f t="shared" si="20"/>
        <v>-8.1451728258075118E-4</v>
      </c>
      <c r="AH28" s="24">
        <f t="shared" si="21"/>
        <v>1.9406303038400585E-2</v>
      </c>
      <c r="AI28" s="24">
        <f t="shared" si="22"/>
        <v>-1.8544708753001137E-2</v>
      </c>
      <c r="AJ28" s="24">
        <f t="shared" si="23"/>
        <v>8.3805578399009928E-4</v>
      </c>
      <c r="AK28" s="24">
        <f t="shared" si="24"/>
        <v>7.0233749707925994E-7</v>
      </c>
      <c r="AL28">
        <f t="shared" si="25"/>
        <v>-1.8544708753001137E-2</v>
      </c>
      <c r="AM28" s="171">
        <f t="shared" si="34"/>
        <v>7.0233749707925994E-7</v>
      </c>
      <c r="AN28">
        <f t="shared" si="26"/>
        <v>-1.9382764536991236E-2</v>
      </c>
      <c r="AO28">
        <f t="shared" si="27"/>
        <v>0.52776710337294874</v>
      </c>
      <c r="AP28">
        <f t="shared" si="28"/>
        <v>-0.86973587618999382</v>
      </c>
      <c r="AQ28">
        <f t="shared" si="29"/>
        <v>0.14021276612619082</v>
      </c>
      <c r="AR28">
        <f t="shared" si="30"/>
        <v>2.8529690464301511</v>
      </c>
      <c r="AS28">
        <f t="shared" si="31"/>
        <v>6.8812692550566776</v>
      </c>
      <c r="AT28" s="24">
        <f t="shared" si="32"/>
        <v>21.502605561833501</v>
      </c>
      <c r="AU28" s="24">
        <f t="shared" si="32"/>
        <v>21.500486289004442</v>
      </c>
      <c r="AV28" s="24">
        <f t="shared" si="32"/>
        <v>21.505357564329433</v>
      </c>
      <c r="AW28" s="24">
        <f t="shared" si="32"/>
        <v>21.49414164543365</v>
      </c>
      <c r="AX28" s="24">
        <f t="shared" si="32"/>
        <v>21.519867225629252</v>
      </c>
      <c r="AY28" s="24">
        <f t="shared" si="32"/>
        <v>21.460316070241817</v>
      </c>
      <c r="AZ28" s="24">
        <f t="shared" si="32"/>
        <v>21.595548338103026</v>
      </c>
      <c r="BA28" s="24">
        <f t="shared" si="33"/>
        <v>21.270483252210674</v>
      </c>
      <c r="BB28"/>
      <c r="BC28">
        <v>-8500</v>
      </c>
      <c r="BD28">
        <f t="shared" si="0"/>
        <v>2.2120639267222644E-2</v>
      </c>
      <c r="BE28">
        <f t="shared" si="1"/>
        <v>2.2680742973322319E-3</v>
      </c>
      <c r="BF28">
        <f t="shared" si="2"/>
        <v>1.9852564969890411E-2</v>
      </c>
      <c r="BG28">
        <f t="shared" si="3"/>
        <v>1.2649780101027859</v>
      </c>
      <c r="BH28">
        <f t="shared" si="4"/>
        <v>0.98044417751970325</v>
      </c>
      <c r="BI28">
        <f t="shared" si="5"/>
        <v>-1.0028434122615326</v>
      </c>
      <c r="BJ28">
        <f t="shared" si="6"/>
        <v>-0.54814993518746036</v>
      </c>
      <c r="BK28">
        <f t="shared" si="35"/>
        <v>18.230887817283552</v>
      </c>
      <c r="BL28">
        <f t="shared" si="35"/>
        <v>18.231720341338299</v>
      </c>
      <c r="BM28">
        <f t="shared" si="35"/>
        <v>18.233792133408265</v>
      </c>
      <c r="BN28">
        <f t="shared" si="35"/>
        <v>18.238934811286047</v>
      </c>
      <c r="BO28">
        <f t="shared" si="35"/>
        <v>18.251621149578234</v>
      </c>
      <c r="BP28">
        <f t="shared" si="35"/>
        <v>18.28246170007607</v>
      </c>
      <c r="BQ28">
        <f t="shared" si="35"/>
        <v>18.35507270741493</v>
      </c>
      <c r="BR28">
        <f t="shared" si="8"/>
        <v>18.51624247151819</v>
      </c>
      <c r="BS28"/>
      <c r="BT28"/>
      <c r="BU28"/>
      <c r="BV28"/>
      <c r="BW28"/>
      <c r="BX28"/>
      <c r="BY28"/>
    </row>
    <row r="29" spans="1:77" s="24" customFormat="1">
      <c r="A29" s="21" t="s">
        <v>147</v>
      </c>
      <c r="B29" s="3"/>
      <c r="C29" s="85">
        <v>53108.155200000001</v>
      </c>
      <c r="D29" s="85">
        <v>2.9999999999999997E-4</v>
      </c>
      <c r="E29" s="24">
        <f t="shared" si="14"/>
        <v>137.00450262274211</v>
      </c>
      <c r="F29" s="24">
        <f t="shared" si="15"/>
        <v>137</v>
      </c>
      <c r="G29" s="24">
        <f t="shared" si="36"/>
        <v>1.6495490053785034E-3</v>
      </c>
      <c r="K29" s="24">
        <f t="shared" si="37"/>
        <v>1.6495490053785034E-3</v>
      </c>
      <c r="P29" s="26">
        <f t="shared" si="16"/>
        <v>1.9055509419052093E-2</v>
      </c>
      <c r="Q29" s="27">
        <f t="shared" si="17"/>
        <v>38089.655200000001</v>
      </c>
      <c r="R29" s="24">
        <f t="shared" si="18"/>
        <v>3.0296745792237207E-4</v>
      </c>
      <c r="S29" s="171">
        <v>1</v>
      </c>
      <c r="T29" s="202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>
        <f t="shared" si="19"/>
        <v>137</v>
      </c>
      <c r="AG29" s="24">
        <f t="shared" si="20"/>
        <v>-1.6774347540412377E-4</v>
      </c>
      <c r="AH29" s="24">
        <f t="shared" si="21"/>
        <v>2.087280189983472E-2</v>
      </c>
      <c r="AI29" s="24">
        <f t="shared" si="22"/>
        <v>-1.740596041367359E-2</v>
      </c>
      <c r="AJ29" s="24">
        <f t="shared" si="23"/>
        <v>1.8172924807826271E-3</v>
      </c>
      <c r="AK29" s="24">
        <f t="shared" si="24"/>
        <v>3.3025519607090752E-6</v>
      </c>
      <c r="AL29">
        <f t="shared" si="25"/>
        <v>-1.740596041367359E-2</v>
      </c>
      <c r="AM29" s="171">
        <f t="shared" si="34"/>
        <v>3.3025519607090752E-6</v>
      </c>
      <c r="AN29">
        <f t="shared" si="26"/>
        <v>-1.9223252894456217E-2</v>
      </c>
      <c r="AO29">
        <f t="shared" si="27"/>
        <v>0.52523756587304138</v>
      </c>
      <c r="AP29">
        <f t="shared" si="28"/>
        <v>-0.8603932933051357</v>
      </c>
      <c r="AQ29">
        <f t="shared" si="29"/>
        <v>0.13139314892100915</v>
      </c>
      <c r="AR29">
        <f t="shared" si="30"/>
        <v>2.8715950352532835</v>
      </c>
      <c r="AS29">
        <f t="shared" si="31"/>
        <v>7.3624183768674367</v>
      </c>
      <c r="AT29" s="24">
        <f t="shared" si="32"/>
        <v>21.533393145170123</v>
      </c>
      <c r="AU29" s="24">
        <f t="shared" si="32"/>
        <v>21.531171594206079</v>
      </c>
      <c r="AV29" s="24">
        <f t="shared" si="32"/>
        <v>21.536198225408331</v>
      </c>
      <c r="AW29" s="24">
        <f t="shared" si="32"/>
        <v>21.524806675894013</v>
      </c>
      <c r="AX29" s="24">
        <f t="shared" si="32"/>
        <v>21.550532389254297</v>
      </c>
      <c r="AY29" s="24">
        <f t="shared" si="32"/>
        <v>21.491952033508618</v>
      </c>
      <c r="AZ29" s="24">
        <f t="shared" si="32"/>
        <v>21.623093231517018</v>
      </c>
      <c r="BA29" s="24">
        <f t="shared" si="33"/>
        <v>21.314710517261496</v>
      </c>
      <c r="BB29"/>
      <c r="BC29">
        <v>-8250</v>
      </c>
      <c r="BD29">
        <f t="shared" si="0"/>
        <v>2.1687492447213741E-2</v>
      </c>
      <c r="BE29">
        <f t="shared" si="1"/>
        <v>2.3529130021235356E-3</v>
      </c>
      <c r="BF29">
        <f t="shared" si="2"/>
        <v>1.9334579445090205E-2</v>
      </c>
      <c r="BG29">
        <f t="shared" si="3"/>
        <v>1.345658768170924</v>
      </c>
      <c r="BH29">
        <f t="shared" si="4"/>
        <v>0.99993128019022348</v>
      </c>
      <c r="BI29">
        <f t="shared" si="5"/>
        <v>-0.7930295207616227</v>
      </c>
      <c r="BJ29">
        <f t="shared" si="6"/>
        <v>-0.41869100637385215</v>
      </c>
      <c r="BK29">
        <f t="shared" si="35"/>
        <v>18.370694061784555</v>
      </c>
      <c r="BL29">
        <f t="shared" si="35"/>
        <v>18.371673586038639</v>
      </c>
      <c r="BM29">
        <f t="shared" si="35"/>
        <v>18.373911600963805</v>
      </c>
      <c r="BN29">
        <f t="shared" si="35"/>
        <v>18.379015374667645</v>
      </c>
      <c r="BO29">
        <f t="shared" si="35"/>
        <v>18.390605425191545</v>
      </c>
      <c r="BP29">
        <f t="shared" si="35"/>
        <v>18.416684000898865</v>
      </c>
      <c r="BQ29">
        <f t="shared" si="35"/>
        <v>18.47426863069126</v>
      </c>
      <c r="BR29">
        <f t="shared" si="8"/>
        <v>18.59724478846109</v>
      </c>
      <c r="BS29"/>
      <c r="BT29"/>
      <c r="BU29"/>
      <c r="BV29"/>
      <c r="BW29"/>
      <c r="BX29"/>
      <c r="BY29"/>
    </row>
    <row r="30" spans="1:77" s="24" customFormat="1">
      <c r="A30" s="86" t="s">
        <v>148</v>
      </c>
      <c r="B30" s="87" t="s">
        <v>83</v>
      </c>
      <c r="C30" s="88">
        <v>53251.580800000003</v>
      </c>
      <c r="D30" s="88">
        <v>1E-4</v>
      </c>
      <c r="E30" s="24">
        <f t="shared" si="14"/>
        <v>528.50021889959112</v>
      </c>
      <c r="F30" s="24">
        <f t="shared" si="15"/>
        <v>528.5</v>
      </c>
      <c r="G30" s="24">
        <f t="shared" si="36"/>
        <v>8.0194506153929979E-5</v>
      </c>
      <c r="K30" s="24">
        <f t="shared" si="37"/>
        <v>8.0194506153929979E-5</v>
      </c>
      <c r="P30" s="26">
        <f t="shared" si="16"/>
        <v>2.0492582539116472E-2</v>
      </c>
      <c r="Q30" s="27">
        <f t="shared" si="17"/>
        <v>38233.080800000003</v>
      </c>
      <c r="R30" s="24">
        <f t="shared" si="18"/>
        <v>4.1666558520823239E-4</v>
      </c>
      <c r="S30" s="171">
        <v>1</v>
      </c>
      <c r="T30" s="202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>
        <f t="shared" si="19"/>
        <v>528.5</v>
      </c>
      <c r="AG30" s="24">
        <f t="shared" si="20"/>
        <v>1.8215885832054343E-3</v>
      </c>
      <c r="AH30" s="24">
        <f t="shared" si="21"/>
        <v>1.8751188462064968E-2</v>
      </c>
      <c r="AI30" s="24">
        <f t="shared" si="22"/>
        <v>-2.0412388032962542E-2</v>
      </c>
      <c r="AJ30" s="24">
        <f t="shared" si="23"/>
        <v>-1.7413940770515043E-3</v>
      </c>
      <c r="AK30" s="24">
        <f t="shared" si="24"/>
        <v>3.0324533315900605E-6</v>
      </c>
      <c r="AL30">
        <f t="shared" si="25"/>
        <v>-2.0412388032962542E-2</v>
      </c>
      <c r="AM30" s="171">
        <f t="shared" si="34"/>
        <v>3.0324533315900605E-6</v>
      </c>
      <c r="AN30">
        <f t="shared" si="26"/>
        <v>-1.8670993955911038E-2</v>
      </c>
      <c r="AO30">
        <f t="shared" si="27"/>
        <v>0.51899812762178787</v>
      </c>
      <c r="AP30">
        <f t="shared" si="28"/>
        <v>-0.83247182449335289</v>
      </c>
      <c r="AQ30">
        <f t="shared" si="29"/>
        <v>0.1063048785813116</v>
      </c>
      <c r="AR30">
        <f t="shared" si="30"/>
        <v>2.9240818467762155</v>
      </c>
      <c r="AS30">
        <f t="shared" si="31"/>
        <v>9.1586650157082339</v>
      </c>
      <c r="AT30" s="24">
        <f t="shared" si="32"/>
        <v>21.620896066393843</v>
      </c>
      <c r="AU30" s="24">
        <f t="shared" si="32"/>
        <v>21.618532370256538</v>
      </c>
      <c r="AV30" s="24">
        <f t="shared" si="32"/>
        <v>21.623679068047757</v>
      </c>
      <c r="AW30" s="24">
        <f t="shared" si="32"/>
        <v>21.612459365378257</v>
      </c>
      <c r="AX30" s="24">
        <f t="shared" si="32"/>
        <v>21.636856195440842</v>
      </c>
      <c r="AY30" s="24">
        <f t="shared" si="32"/>
        <v>21.583499070747468</v>
      </c>
      <c r="AZ30" s="24">
        <f t="shared" si="32"/>
        <v>21.69886766110983</v>
      </c>
      <c r="BA30" s="24">
        <f t="shared" si="33"/>
        <v>21.441560145594075</v>
      </c>
      <c r="BB30"/>
      <c r="BC30">
        <v>-8000</v>
      </c>
      <c r="BD30">
        <f t="shared" si="0"/>
        <v>2.0837834292077178E-2</v>
      </c>
      <c r="BE30">
        <f t="shared" si="1"/>
        <v>2.4616623758170267E-3</v>
      </c>
      <c r="BF30">
        <f t="shared" si="2"/>
        <v>1.8376171916260151E-2</v>
      </c>
      <c r="BG30">
        <f t="shared" si="3"/>
        <v>1.4179055888479681</v>
      </c>
      <c r="BH30">
        <f t="shared" si="4"/>
        <v>0.96969405951752574</v>
      </c>
      <c r="BI30">
        <f t="shared" si="5"/>
        <v>-0.5579322074067401</v>
      </c>
      <c r="BJ30">
        <f t="shared" si="6"/>
        <v>-0.28643527145301578</v>
      </c>
      <c r="BK30">
        <f t="shared" si="35"/>
        <v>18.518603643092096</v>
      </c>
      <c r="BL30">
        <f t="shared" si="35"/>
        <v>18.519519480405307</v>
      </c>
      <c r="BM30">
        <f t="shared" si="35"/>
        <v>18.521484039474341</v>
      </c>
      <c r="BN30">
        <f t="shared" si="35"/>
        <v>18.525693792237625</v>
      </c>
      <c r="BO30">
        <f t="shared" si="35"/>
        <v>18.534694778375016</v>
      </c>
      <c r="BP30">
        <f t="shared" si="35"/>
        <v>18.553852963549041</v>
      </c>
      <c r="BQ30">
        <f t="shared" si="35"/>
        <v>18.594271005600476</v>
      </c>
      <c r="BR30">
        <f t="shared" si="8"/>
        <v>18.67824710540399</v>
      </c>
      <c r="BS30"/>
      <c r="BT30"/>
      <c r="BU30"/>
      <c r="BV30"/>
      <c r="BW30"/>
      <c r="BX30"/>
      <c r="BY30"/>
    </row>
    <row r="31" spans="1:77" s="24" customFormat="1">
      <c r="A31" s="86" t="s">
        <v>148</v>
      </c>
      <c r="B31" s="87" t="s">
        <v>83</v>
      </c>
      <c r="C31" s="88">
        <v>53283.455600000001</v>
      </c>
      <c r="D31" s="88">
        <v>1E-4</v>
      </c>
      <c r="E31" s="24">
        <f t="shared" si="14"/>
        <v>615.50593933708785</v>
      </c>
      <c r="F31" s="24">
        <f t="shared" si="15"/>
        <v>615.5</v>
      </c>
      <c r="G31" s="24">
        <f t="shared" si="36"/>
        <v>2.1758935035904869E-3</v>
      </c>
      <c r="K31" s="24">
        <f t="shared" si="37"/>
        <v>2.1758935035904869E-3</v>
      </c>
      <c r="P31" s="26">
        <f t="shared" si="16"/>
        <v>2.0819895234881508E-2</v>
      </c>
      <c r="Q31" s="27">
        <f t="shared" si="17"/>
        <v>38264.955600000001</v>
      </c>
      <c r="R31" s="24">
        <f t="shared" si="18"/>
        <v>3.4759880055638259E-4</v>
      </c>
      <c r="S31" s="171">
        <v>1</v>
      </c>
      <c r="T31" s="202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>
        <f t="shared" si="19"/>
        <v>615.5</v>
      </c>
      <c r="AG31" s="24">
        <f t="shared" si="20"/>
        <v>2.2901061060126571E-3</v>
      </c>
      <c r="AH31" s="24">
        <f t="shared" si="21"/>
        <v>2.0705682632459338E-2</v>
      </c>
      <c r="AI31" s="24">
        <f t="shared" si="22"/>
        <v>-1.8644001731291021E-2</v>
      </c>
      <c r="AJ31" s="24">
        <f t="shared" si="23"/>
        <v>-1.1421260242217013E-4</v>
      </c>
      <c r="AK31" s="24">
        <f t="shared" si="24"/>
        <v>1.3044518552044703E-8</v>
      </c>
      <c r="AL31">
        <f t="shared" si="25"/>
        <v>-1.8644001731291021E-2</v>
      </c>
      <c r="AM31" s="171">
        <f t="shared" si="34"/>
        <v>1.3044518552044703E-8</v>
      </c>
      <c r="AN31">
        <f t="shared" si="26"/>
        <v>-1.8529789128868851E-2</v>
      </c>
      <c r="AO31">
        <f t="shared" si="27"/>
        <v>0.51780781113013419</v>
      </c>
      <c r="AP31">
        <f t="shared" si="28"/>
        <v>-0.82604713891729653</v>
      </c>
      <c r="AQ31">
        <f t="shared" si="29"/>
        <v>0.10076815684739356</v>
      </c>
      <c r="AR31">
        <f t="shared" si="30"/>
        <v>2.9355783062641163</v>
      </c>
      <c r="AS31">
        <f t="shared" si="31"/>
        <v>9.6737016876243391</v>
      </c>
      <c r="AT31" s="24">
        <f t="shared" ref="AT31:AZ40" si="38">$BA31+$AH$7*SIN(AU31)</f>
        <v>21.640195550647743</v>
      </c>
      <c r="AU31" s="24">
        <f t="shared" si="38"/>
        <v>21.63783568754798</v>
      </c>
      <c r="AV31" s="24">
        <f t="shared" si="38"/>
        <v>21.642936837358352</v>
      </c>
      <c r="AW31" s="24">
        <f t="shared" si="38"/>
        <v>21.631897957146506</v>
      </c>
      <c r="AX31" s="24">
        <f t="shared" si="38"/>
        <v>21.655730712201553</v>
      </c>
      <c r="AY31" s="24">
        <f t="shared" si="38"/>
        <v>21.6040055142753</v>
      </c>
      <c r="AZ31" s="24">
        <f t="shared" si="38"/>
        <v>21.715114622696635</v>
      </c>
      <c r="BA31" s="24">
        <f t="shared" si="33"/>
        <v>21.469748951890203</v>
      </c>
      <c r="BB31"/>
      <c r="BC31">
        <v>-7750</v>
      </c>
      <c r="BD31">
        <f t="shared" si="0"/>
        <v>1.9542144618524313E-2</v>
      </c>
      <c r="BE31">
        <f t="shared" si="1"/>
        <v>2.5943224184127034E-3</v>
      </c>
      <c r="BF31">
        <f t="shared" si="2"/>
        <v>1.6947822200111609E-2</v>
      </c>
      <c r="BG31">
        <f t="shared" si="3"/>
        <v>1.4704227006976127</v>
      </c>
      <c r="BH31">
        <f t="shared" si="4"/>
        <v>0.87590505260028584</v>
      </c>
      <c r="BI31">
        <f t="shared" si="5"/>
        <v>-0.30126518086644272</v>
      </c>
      <c r="BJ31">
        <f t="shared" si="6"/>
        <v>-0.15178231998351308</v>
      </c>
      <c r="BK31">
        <f t="shared" si="35"/>
        <v>18.673025438429331</v>
      </c>
      <c r="BL31">
        <f t="shared" si="35"/>
        <v>18.673614223064</v>
      </c>
      <c r="BM31">
        <f t="shared" si="35"/>
        <v>18.674828071126061</v>
      </c>
      <c r="BN31">
        <f t="shared" si="35"/>
        <v>18.677329741697829</v>
      </c>
      <c r="BO31">
        <f t="shared" si="35"/>
        <v>18.682482126585224</v>
      </c>
      <c r="BP31">
        <f t="shared" si="35"/>
        <v>18.693079934026549</v>
      </c>
      <c r="BQ31">
        <f t="shared" si="35"/>
        <v>18.714824078011048</v>
      </c>
      <c r="BR31">
        <f t="shared" si="8"/>
        <v>18.75924942234689</v>
      </c>
      <c r="BS31"/>
      <c r="BT31"/>
      <c r="BU31"/>
      <c r="BV31"/>
      <c r="BW31"/>
      <c r="BX31"/>
      <c r="BY31"/>
    </row>
    <row r="32" spans="1:77" s="24" customFormat="1">
      <c r="A32" t="s">
        <v>484</v>
      </c>
      <c r="B32" s="3" t="s">
        <v>83</v>
      </c>
      <c r="C32" s="22">
        <v>53300.309600000001</v>
      </c>
      <c r="D32" s="22">
        <v>1.2999999999999999E-3</v>
      </c>
      <c r="E32" s="97">
        <f t="shared" si="14"/>
        <v>661.51075857528281</v>
      </c>
      <c r="F32" s="97">
        <f t="shared" si="15"/>
        <v>661.5</v>
      </c>
      <c r="G32" s="24">
        <f t="shared" si="36"/>
        <v>3.9414355051121674E-3</v>
      </c>
      <c r="K32" s="24">
        <f t="shared" si="37"/>
        <v>3.9414355051121674E-3</v>
      </c>
      <c r="P32" s="26">
        <f t="shared" si="16"/>
        <v>2.0994127403777405E-2</v>
      </c>
      <c r="Q32" s="27">
        <f t="shared" si="17"/>
        <v>38281.809600000001</v>
      </c>
      <c r="R32" s="24">
        <f t="shared" si="18"/>
        <v>2.9079430099080301E-4</v>
      </c>
      <c r="S32" s="171">
        <v>1</v>
      </c>
      <c r="T32" s="202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>
        <f t="shared" si="19"/>
        <v>661.5</v>
      </c>
      <c r="AG32" s="24">
        <f t="shared" si="20"/>
        <v>2.5416413657104557E-3</v>
      </c>
      <c r="AH32" s="24">
        <f t="shared" si="21"/>
        <v>2.2393921543179117E-2</v>
      </c>
      <c r="AI32" s="24">
        <f t="shared" si="22"/>
        <v>-1.7052691898665238E-2</v>
      </c>
      <c r="AJ32" s="24">
        <f t="shared" si="23"/>
        <v>1.3997941394017117E-3</v>
      </c>
      <c r="AK32" s="24">
        <f t="shared" si="24"/>
        <v>1.9594236327033787E-6</v>
      </c>
      <c r="AL32">
        <f t="shared" si="25"/>
        <v>-1.7052691898665238E-2</v>
      </c>
      <c r="AM32" s="171">
        <f t="shared" si="34"/>
        <v>1.9594236327033787E-6</v>
      </c>
      <c r="AN32">
        <f t="shared" si="26"/>
        <v>-1.8452486038066949E-2</v>
      </c>
      <c r="AO32">
        <f t="shared" si="27"/>
        <v>0.51720635131613446</v>
      </c>
      <c r="AP32">
        <f t="shared" si="28"/>
        <v>-0.82261853168880394</v>
      </c>
      <c r="AQ32">
        <f t="shared" si="29"/>
        <v>9.7845905545676473E-2</v>
      </c>
      <c r="AR32">
        <f t="shared" si="30"/>
        <v>2.9416348560189487</v>
      </c>
      <c r="AS32">
        <f t="shared" si="31"/>
        <v>9.968762037897287</v>
      </c>
      <c r="AT32" s="24">
        <f t="shared" si="38"/>
        <v>21.650380402475871</v>
      </c>
      <c r="AU32" s="24">
        <f t="shared" si="38"/>
        <v>21.648028231500994</v>
      </c>
      <c r="AV32" s="24">
        <f t="shared" si="38"/>
        <v>21.653094156175072</v>
      </c>
      <c r="AW32" s="24">
        <f t="shared" si="38"/>
        <v>21.642172134720035</v>
      </c>
      <c r="AX32" s="24">
        <f t="shared" si="38"/>
        <v>21.665667823785896</v>
      </c>
      <c r="AY32" s="24">
        <f t="shared" si="38"/>
        <v>21.614871272631664</v>
      </c>
      <c r="AZ32" s="24">
        <f t="shared" si="38"/>
        <v>21.72362556999871</v>
      </c>
      <c r="BA32" s="24">
        <f t="shared" si="33"/>
        <v>21.484653378207696</v>
      </c>
      <c r="BB32"/>
      <c r="BC32">
        <v>-7500</v>
      </c>
      <c r="BD32">
        <f t="shared" si="0"/>
        <v>1.7816750606922005E-2</v>
      </c>
      <c r="BE32">
        <f t="shared" si="1"/>
        <v>2.7508931299105675E-3</v>
      </c>
      <c r="BF32">
        <f t="shared" si="2"/>
        <v>1.5065857477011439E-2</v>
      </c>
      <c r="BG32">
        <f t="shared" si="3"/>
        <v>1.4923670185807296</v>
      </c>
      <c r="BH32">
        <f t="shared" si="4"/>
        <v>0.71552973916754492</v>
      </c>
      <c r="BI32">
        <f t="shared" si="5"/>
        <v>-3.1338843972771813E-2</v>
      </c>
      <c r="BJ32">
        <f t="shared" si="6"/>
        <v>-1.5670704554178967E-2</v>
      </c>
      <c r="BK32">
        <f t="shared" ref="BK32:BQ41" si="39">$BR32+$AH$7*SIN(BL32)</f>
        <v>18.831283132376154</v>
      </c>
      <c r="BL32">
        <f t="shared" si="39"/>
        <v>18.831348571939227</v>
      </c>
      <c r="BM32">
        <f t="shared" si="39"/>
        <v>18.831481436636622</v>
      </c>
      <c r="BN32">
        <f t="shared" si="39"/>
        <v>18.831751196441061</v>
      </c>
      <c r="BO32">
        <f t="shared" si="39"/>
        <v>18.832298895164996</v>
      </c>
      <c r="BP32">
        <f t="shared" si="39"/>
        <v>18.833410883081239</v>
      </c>
      <c r="BQ32">
        <f t="shared" si="39"/>
        <v>18.8356684824337</v>
      </c>
      <c r="BR32">
        <f t="shared" si="8"/>
        <v>18.840251739289791</v>
      </c>
      <c r="BS32"/>
      <c r="BT32"/>
      <c r="BU32"/>
      <c r="BV32"/>
      <c r="BW32"/>
      <c r="BX32"/>
      <c r="BY32"/>
    </row>
    <row r="33" spans="1:77" s="24" customFormat="1">
      <c r="A33" t="s">
        <v>484</v>
      </c>
      <c r="B33" s="3" t="s">
        <v>83</v>
      </c>
      <c r="C33" s="22">
        <v>53300.312599999997</v>
      </c>
      <c r="D33" s="22">
        <v>1.9E-3</v>
      </c>
      <c r="E33" s="97">
        <f t="shared" si="14"/>
        <v>661.51894740034368</v>
      </c>
      <c r="F33" s="97">
        <f t="shared" si="15"/>
        <v>661.5</v>
      </c>
      <c r="G33" s="24">
        <f t="shared" si="36"/>
        <v>6.9414355020853691E-3</v>
      </c>
      <c r="K33" s="24">
        <f t="shared" si="37"/>
        <v>6.9414355020853691E-3</v>
      </c>
      <c r="P33" s="26">
        <f t="shared" si="16"/>
        <v>2.0994127403777405E-2</v>
      </c>
      <c r="Q33" s="27">
        <f t="shared" si="17"/>
        <v>38281.812599999997</v>
      </c>
      <c r="R33" s="24">
        <f t="shared" si="18"/>
        <v>1.9747814968388094E-4</v>
      </c>
      <c r="S33" s="171">
        <v>1</v>
      </c>
      <c r="T33" s="202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>
        <f t="shared" si="19"/>
        <v>661.5</v>
      </c>
      <c r="AG33" s="24">
        <f t="shared" si="20"/>
        <v>2.5416413657104557E-3</v>
      </c>
      <c r="AH33" s="24">
        <f t="shared" si="21"/>
        <v>2.5393921540152319E-2</v>
      </c>
      <c r="AI33" s="24">
        <f t="shared" si="22"/>
        <v>-1.4052691901692036E-2</v>
      </c>
      <c r="AJ33" s="24">
        <f t="shared" si="23"/>
        <v>4.3997941363749134E-3</v>
      </c>
      <c r="AK33" s="24">
        <f t="shared" si="24"/>
        <v>1.9358188442479069E-5</v>
      </c>
      <c r="AL33">
        <f t="shared" si="25"/>
        <v>-1.4052691901692036E-2</v>
      </c>
      <c r="AM33" s="171">
        <f t="shared" si="34"/>
        <v>1.9358188442479069E-5</v>
      </c>
      <c r="AN33">
        <f t="shared" si="26"/>
        <v>-1.8452486038066949E-2</v>
      </c>
      <c r="AO33">
        <f t="shared" si="27"/>
        <v>0.51720635131613446</v>
      </c>
      <c r="AP33">
        <f t="shared" si="28"/>
        <v>-0.82261853168880394</v>
      </c>
      <c r="AQ33">
        <f t="shared" si="29"/>
        <v>9.7845905545676473E-2</v>
      </c>
      <c r="AR33">
        <f t="shared" si="30"/>
        <v>2.9416348560189487</v>
      </c>
      <c r="AS33">
        <f t="shared" si="31"/>
        <v>9.968762037897287</v>
      </c>
      <c r="AT33" s="24">
        <f t="shared" si="38"/>
        <v>21.650380402475871</v>
      </c>
      <c r="AU33" s="24">
        <f t="shared" si="38"/>
        <v>21.648028231500994</v>
      </c>
      <c r="AV33" s="24">
        <f t="shared" si="38"/>
        <v>21.653094156175072</v>
      </c>
      <c r="AW33" s="24">
        <f t="shared" si="38"/>
        <v>21.642172134720035</v>
      </c>
      <c r="AX33" s="24">
        <f t="shared" si="38"/>
        <v>21.665667823785896</v>
      </c>
      <c r="AY33" s="24">
        <f t="shared" si="38"/>
        <v>21.614871272631664</v>
      </c>
      <c r="AZ33" s="24">
        <f t="shared" si="38"/>
        <v>21.72362556999871</v>
      </c>
      <c r="BA33" s="24">
        <f t="shared" si="33"/>
        <v>21.484653378207696</v>
      </c>
      <c r="BB33"/>
      <c r="BC33">
        <v>-7250</v>
      </c>
      <c r="BD33">
        <f t="shared" si="0"/>
        <v>1.5732385072708674E-2</v>
      </c>
      <c r="BE33">
        <f t="shared" si="1"/>
        <v>2.9313745103106172E-3</v>
      </c>
      <c r="BF33">
        <f t="shared" si="2"/>
        <v>1.2801010562398055E-2</v>
      </c>
      <c r="BG33">
        <f t="shared" si="3"/>
        <v>1.4784850433145131</v>
      </c>
      <c r="BH33">
        <f t="shared" si="4"/>
        <v>0.50208088064780132</v>
      </c>
      <c r="BI33">
        <f t="shared" si="5"/>
        <v>0.24004003352960221</v>
      </c>
      <c r="BJ33">
        <f t="shared" si="6"/>
        <v>0.12059964505640532</v>
      </c>
      <c r="BK33">
        <f t="shared" si="39"/>
        <v>18.989953697655189</v>
      </c>
      <c r="BL33">
        <f t="shared" si="39"/>
        <v>18.989472814823323</v>
      </c>
      <c r="BM33">
        <f t="shared" si="39"/>
        <v>18.9884870531689</v>
      </c>
      <c r="BN33">
        <f t="shared" si="39"/>
        <v>18.986466764070048</v>
      </c>
      <c r="BO33">
        <f t="shared" si="39"/>
        <v>18.982327989064096</v>
      </c>
      <c r="BP33">
        <f t="shared" si="39"/>
        <v>18.973856331413813</v>
      </c>
      <c r="BQ33">
        <f t="shared" si="39"/>
        <v>18.956542942885445</v>
      </c>
      <c r="BR33">
        <f t="shared" si="8"/>
        <v>18.921254056232691</v>
      </c>
      <c r="BS33"/>
      <c r="BT33"/>
      <c r="BU33"/>
      <c r="BV33"/>
      <c r="BW33"/>
      <c r="BX33"/>
      <c r="BY33"/>
    </row>
    <row r="34" spans="1:77" s="24" customFormat="1">
      <c r="A34" s="89" t="s">
        <v>149</v>
      </c>
      <c r="B34" s="90" t="s">
        <v>83</v>
      </c>
      <c r="C34" s="91">
        <v>53315.694900000002</v>
      </c>
      <c r="D34" s="21">
        <v>2.9999999999999997E-4</v>
      </c>
      <c r="E34" s="24">
        <f t="shared" si="14"/>
        <v>703.50660202048914</v>
      </c>
      <c r="F34" s="24">
        <f t="shared" si="15"/>
        <v>703.5</v>
      </c>
      <c r="G34" s="24">
        <f t="shared" si="36"/>
        <v>2.418669500912074E-3</v>
      </c>
      <c r="K34" s="24">
        <f t="shared" si="37"/>
        <v>2.418669500912074E-3</v>
      </c>
      <c r="P34" s="26">
        <f t="shared" si="16"/>
        <v>2.1153915939949149E-2</v>
      </c>
      <c r="Q34" s="27">
        <f t="shared" si="17"/>
        <v>38297.194900000002</v>
      </c>
      <c r="R34" s="24">
        <f t="shared" si="18"/>
        <v>3.5100945913145139E-4</v>
      </c>
      <c r="S34" s="171">
        <v>1</v>
      </c>
      <c r="T34" s="202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>
        <f t="shared" si="19"/>
        <v>703.5</v>
      </c>
      <c r="AG34" s="24">
        <f t="shared" si="20"/>
        <v>2.7735934897471226E-3</v>
      </c>
      <c r="AH34" s="24">
        <f t="shared" si="21"/>
        <v>2.07989919511141E-2</v>
      </c>
      <c r="AI34" s="24">
        <f t="shared" si="22"/>
        <v>-1.8735246439037075E-2</v>
      </c>
      <c r="AJ34" s="24">
        <f t="shared" si="23"/>
        <v>-3.5492398883504861E-4</v>
      </c>
      <c r="AK34" s="24">
        <f t="shared" si="24"/>
        <v>1.2597103785058171E-7</v>
      </c>
      <c r="AL34">
        <f t="shared" si="25"/>
        <v>-1.8735246439037075E-2</v>
      </c>
      <c r="AM34" s="171">
        <f t="shared" si="34"/>
        <v>1.2597103785058171E-7</v>
      </c>
      <c r="AN34">
        <f t="shared" si="26"/>
        <v>-1.8380322450202026E-2</v>
      </c>
      <c r="AO34">
        <f t="shared" si="27"/>
        <v>0.51667387798142439</v>
      </c>
      <c r="AP34">
        <f t="shared" si="28"/>
        <v>-0.8194690511520939</v>
      </c>
      <c r="AQ34">
        <f t="shared" si="29"/>
        <v>9.5180818529881264E-2</v>
      </c>
      <c r="AR34">
        <f t="shared" si="30"/>
        <v>2.9471519364815948</v>
      </c>
      <c r="AS34">
        <f t="shared" si="31"/>
        <v>10.253484233230745</v>
      </c>
      <c r="AT34" s="24">
        <f t="shared" si="38"/>
        <v>21.659668239515135</v>
      </c>
      <c r="AU34" s="24">
        <f t="shared" si="38"/>
        <v>21.657326574886792</v>
      </c>
      <c r="AV34" s="24">
        <f t="shared" si="38"/>
        <v>21.662353557564824</v>
      </c>
      <c r="AW34" s="24">
        <f t="shared" si="38"/>
        <v>21.651551035255416</v>
      </c>
      <c r="AX34" s="24">
        <f t="shared" si="38"/>
        <v>21.674715792333771</v>
      </c>
      <c r="AY34" s="24">
        <f t="shared" si="38"/>
        <v>21.624806026208361</v>
      </c>
      <c r="AZ34" s="24">
        <f t="shared" si="38"/>
        <v>21.731350037396549</v>
      </c>
      <c r="BA34" s="24">
        <f t="shared" si="33"/>
        <v>21.498261767454103</v>
      </c>
      <c r="BB34"/>
      <c r="BC34">
        <v>-7000</v>
      </c>
      <c r="BD34">
        <f t="shared" ref="BD34:BD65" si="40">AH$3+AH$4*BC34+AH$5*BC34^2+BF34</f>
        <v>1.3403456544643347E-2</v>
      </c>
      <c r="BE34">
        <f t="shared" ref="BE34:BE65" si="41">AH$3+AH$4*BC34+AH$5*BC34^2</f>
        <v>3.135766559612849E-3</v>
      </c>
      <c r="BF34">
        <f t="shared" ref="BF34:BF65" si="42">$AH$6*($AH$11/BG34*BH34+$AH$12)</f>
        <v>1.0267689985030498E-2</v>
      </c>
      <c r="BG34">
        <f t="shared" ref="BG34:BG65" si="43">1+$AH$7*COS(BI34)</f>
        <v>1.4321514421258159</v>
      </c>
      <c r="BH34">
        <f t="shared" ref="BH34:BH65" si="44">SIN(BI34+RADIANS($AH$9))</f>
        <v>0.26228905089993337</v>
      </c>
      <c r="BI34">
        <f t="shared" ref="BI34:BI65" si="45">2*ATAN(BJ34)</f>
        <v>0.50064973385170874</v>
      </c>
      <c r="BJ34">
        <f t="shared" ref="BJ34:BJ65" si="46">SQRT((1+$AH$7)/(1-$AH$7))*TAN(BK34/2)</f>
        <v>0.25568799802694969</v>
      </c>
      <c r="BK34">
        <f t="shared" si="39"/>
        <v>19.145528922677734</v>
      </c>
      <c r="BL34">
        <f t="shared" si="39"/>
        <v>19.144665213668727</v>
      </c>
      <c r="BM34">
        <f t="shared" si="39"/>
        <v>19.142833165832663</v>
      </c>
      <c r="BN34">
        <f t="shared" si="39"/>
        <v>19.138950479299925</v>
      </c>
      <c r="BO34">
        <f t="shared" si="39"/>
        <v>19.130736572539103</v>
      </c>
      <c r="BP34">
        <f t="shared" si="39"/>
        <v>19.11342310796875</v>
      </c>
      <c r="BQ34">
        <f t="shared" si="39"/>
        <v>19.07718598628221</v>
      </c>
      <c r="BR34">
        <f t="shared" ref="BR34:BR65" si="47">RADIANS($AH$9)+$AH$18*(BC34-AH$15)</f>
        <v>19.002256373175591</v>
      </c>
      <c r="BS34"/>
      <c r="BT34"/>
      <c r="BU34"/>
      <c r="BV34"/>
      <c r="BW34"/>
      <c r="BX34"/>
      <c r="BY34"/>
    </row>
    <row r="35" spans="1:77" s="24" customFormat="1">
      <c r="A35" s="133" t="s">
        <v>430</v>
      </c>
      <c r="B35" s="134" t="s">
        <v>83</v>
      </c>
      <c r="C35" s="133">
        <v>53331.267500000075</v>
      </c>
      <c r="D35" s="133">
        <v>4.0000000000000002E-4</v>
      </c>
      <c r="E35" s="97">
        <f t="shared" si="14"/>
        <v>746.0137011110354</v>
      </c>
      <c r="F35" s="24">
        <f t="shared" si="15"/>
        <v>746</v>
      </c>
      <c r="G35" s="24">
        <f t="shared" si="36"/>
        <v>5.0194420764455572E-3</v>
      </c>
      <c r="K35" s="24">
        <f t="shared" si="37"/>
        <v>5.0194420764455572E-3</v>
      </c>
      <c r="P35" s="26">
        <f t="shared" si="16"/>
        <v>2.1316293674116683E-2</v>
      </c>
      <c r="Q35" s="27">
        <f t="shared" si="17"/>
        <v>38312.767500000075</v>
      </c>
      <c r="R35" s="24">
        <f t="shared" si="18"/>
        <v>2.6558737199651591E-4</v>
      </c>
      <c r="S35" s="171">
        <v>1</v>
      </c>
      <c r="T35" s="202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>
        <f t="shared" si="19"/>
        <v>746</v>
      </c>
      <c r="AG35" s="24">
        <f t="shared" si="20"/>
        <v>3.0105213876201464E-3</v>
      </c>
      <c r="AH35" s="24">
        <f t="shared" si="21"/>
        <v>2.3325214362942093E-2</v>
      </c>
      <c r="AI35" s="24">
        <f t="shared" si="22"/>
        <v>-1.6296851597671125E-2</v>
      </c>
      <c r="AJ35" s="24">
        <f t="shared" si="23"/>
        <v>2.0089206888254107E-3</v>
      </c>
      <c r="AK35" s="24">
        <f t="shared" si="24"/>
        <v>4.0357623339907626E-6</v>
      </c>
      <c r="AL35">
        <f t="shared" si="25"/>
        <v>-1.6296851597671125E-2</v>
      </c>
      <c r="AM35" s="171">
        <f t="shared" si="34"/>
        <v>4.0357623339907626E-6</v>
      </c>
      <c r="AN35">
        <f t="shared" si="26"/>
        <v>-1.8305772286496536E-2</v>
      </c>
      <c r="AO35">
        <f t="shared" si="27"/>
        <v>0.51615115910814635</v>
      </c>
      <c r="AP35">
        <f t="shared" si="28"/>
        <v>-0.81626367086678198</v>
      </c>
      <c r="AQ35">
        <f t="shared" si="29"/>
        <v>9.2486905068463229E-2</v>
      </c>
      <c r="AR35">
        <f t="shared" si="30"/>
        <v>2.9527226069356041</v>
      </c>
      <c r="AS35">
        <f t="shared" si="31"/>
        <v>10.557794535913928</v>
      </c>
      <c r="AT35" s="24">
        <f t="shared" si="38"/>
        <v>21.669055875275767</v>
      </c>
      <c r="AU35" s="24">
        <f t="shared" si="38"/>
        <v>21.666728260549938</v>
      </c>
      <c r="AV35" s="24">
        <f t="shared" si="38"/>
        <v>21.671709231360833</v>
      </c>
      <c r="AW35" s="24">
        <f t="shared" si="38"/>
        <v>21.661040017113933</v>
      </c>
      <c r="AX35" s="24">
        <f t="shared" si="38"/>
        <v>21.683847620537161</v>
      </c>
      <c r="AY35" s="24">
        <f t="shared" si="38"/>
        <v>21.634872324340602</v>
      </c>
      <c r="AZ35" s="24">
        <f t="shared" si="38"/>
        <v>21.739122528766771</v>
      </c>
      <c r="BA35" s="24">
        <f t="shared" si="33"/>
        <v>21.512032161334396</v>
      </c>
      <c r="BB35"/>
      <c r="BC35">
        <v>-6750</v>
      </c>
      <c r="BD35">
        <f t="shared" si="40"/>
        <v>1.0961263154404811E-2</v>
      </c>
      <c r="BE35">
        <f t="shared" si="41"/>
        <v>3.3640692778172717E-3</v>
      </c>
      <c r="BF35">
        <f t="shared" si="42"/>
        <v>7.597193876587539E-3</v>
      </c>
      <c r="BG35">
        <f t="shared" si="43"/>
        <v>1.363379103025574</v>
      </c>
      <c r="BH35">
        <f t="shared" si="44"/>
        <v>2.484604711962694E-2</v>
      </c>
      <c r="BI35">
        <f t="shared" si="45"/>
        <v>0.74119467022802055</v>
      </c>
      <c r="BJ35">
        <f t="shared" si="46"/>
        <v>0.3885505179008823</v>
      </c>
      <c r="BK35">
        <f t="shared" si="39"/>
        <v>19.295116423311878</v>
      </c>
      <c r="BL35">
        <f t="shared" si="39"/>
        <v>19.294129434911845</v>
      </c>
      <c r="BM35">
        <f t="shared" si="39"/>
        <v>19.291911279300727</v>
      </c>
      <c r="BN35">
        <f t="shared" si="39"/>
        <v>19.286934668971146</v>
      </c>
      <c r="BO35">
        <f t="shared" si="39"/>
        <v>19.275810979537134</v>
      </c>
      <c r="BP35">
        <f t="shared" si="39"/>
        <v>19.251146300017549</v>
      </c>
      <c r="BQ35">
        <f t="shared" si="39"/>
        <v>19.197337657124024</v>
      </c>
      <c r="BR35">
        <f t="shared" si="47"/>
        <v>19.083258690118491</v>
      </c>
      <c r="BS35"/>
      <c r="BT35"/>
      <c r="BU35"/>
      <c r="BV35"/>
      <c r="BW35"/>
      <c r="BX35"/>
      <c r="BY35"/>
    </row>
    <row r="36" spans="1:77" s="24" customFormat="1">
      <c r="A36" s="133" t="s">
        <v>430</v>
      </c>
      <c r="B36" s="134" t="s">
        <v>146</v>
      </c>
      <c r="C36" s="133">
        <v>53331.446599999908</v>
      </c>
      <c r="D36" s="133">
        <v>5.9999999999999995E-4</v>
      </c>
      <c r="E36" s="97">
        <f t="shared" si="14"/>
        <v>746.50257396720713</v>
      </c>
      <c r="F36" s="24">
        <f t="shared" si="15"/>
        <v>746.5</v>
      </c>
      <c r="G36" s="24">
        <f t="shared" si="36"/>
        <v>9.4298041221918538E-4</v>
      </c>
      <c r="K36" s="24">
        <f t="shared" si="37"/>
        <v>9.4298041221918538E-4</v>
      </c>
      <c r="P36" s="26">
        <f t="shared" si="16"/>
        <v>2.1318208113036058E-2</v>
      </c>
      <c r="Q36" s="27">
        <f t="shared" si="17"/>
        <v>38312.946599999908</v>
      </c>
      <c r="R36" s="24">
        <f t="shared" si="18"/>
        <v>4.1514990386013519E-4</v>
      </c>
      <c r="S36" s="171">
        <v>1</v>
      </c>
      <c r="T36" s="202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>
        <f t="shared" si="19"/>
        <v>746.5</v>
      </c>
      <c r="AG36" s="24">
        <f t="shared" si="20"/>
        <v>3.0133219926695327E-3</v>
      </c>
      <c r="AH36" s="24">
        <f t="shared" si="21"/>
        <v>1.9247866532585711E-2</v>
      </c>
      <c r="AI36" s="24">
        <f t="shared" si="22"/>
        <v>-2.0375227700816873E-2</v>
      </c>
      <c r="AJ36" s="24">
        <f t="shared" si="23"/>
        <v>-2.0703415804503474E-3</v>
      </c>
      <c r="AK36" s="24">
        <f t="shared" si="24"/>
        <v>4.2863142597416418E-6</v>
      </c>
      <c r="AL36">
        <f t="shared" si="25"/>
        <v>-2.0375227700816873E-2</v>
      </c>
      <c r="AM36" s="171">
        <f t="shared" si="34"/>
        <v>4.2863142597416418E-6</v>
      </c>
      <c r="AN36">
        <f t="shared" si="26"/>
        <v>-1.8304886120366525E-2</v>
      </c>
      <c r="AO36">
        <f t="shared" si="27"/>
        <v>0.51614510536763381</v>
      </c>
      <c r="AP36">
        <f t="shared" si="28"/>
        <v>-0.81622585056550456</v>
      </c>
      <c r="AQ36">
        <f t="shared" si="29"/>
        <v>9.2455229067019778E-2</v>
      </c>
      <c r="AR36">
        <f t="shared" si="30"/>
        <v>2.9527880732560683</v>
      </c>
      <c r="AS36">
        <f t="shared" si="31"/>
        <v>10.561477209775747</v>
      </c>
      <c r="AT36" s="24">
        <f t="shared" si="38"/>
        <v>21.669166254670451</v>
      </c>
      <c r="AU36" s="24">
        <f t="shared" si="38"/>
        <v>21.666838825812846</v>
      </c>
      <c r="AV36" s="24">
        <f t="shared" si="38"/>
        <v>21.671819215724852</v>
      </c>
      <c r="AW36" s="24">
        <f t="shared" si="38"/>
        <v>21.661151643693799</v>
      </c>
      <c r="AX36" s="24">
        <f t="shared" si="38"/>
        <v>21.683954912924495</v>
      </c>
      <c r="AY36" s="24">
        <f t="shared" si="38"/>
        <v>21.634990830100378</v>
      </c>
      <c r="AZ36" s="24">
        <f t="shared" si="38"/>
        <v>21.739213711323561</v>
      </c>
      <c r="BA36" s="24">
        <f t="shared" si="33"/>
        <v>21.512194165968282</v>
      </c>
      <c r="BB36"/>
      <c r="BC36">
        <v>-6500</v>
      </c>
      <c r="BD36">
        <f t="shared" si="40"/>
        <v>8.5252959711572505E-3</v>
      </c>
      <c r="BE36">
        <f t="shared" si="41"/>
        <v>3.61628266492388E-3</v>
      </c>
      <c r="BF36">
        <f t="shared" si="42"/>
        <v>4.9090133062333714E-3</v>
      </c>
      <c r="BG36">
        <f t="shared" si="43"/>
        <v>1.2837608257580606</v>
      </c>
      <c r="BH36">
        <f t="shared" si="44"/>
        <v>-0.18972413072175984</v>
      </c>
      <c r="BI36">
        <f t="shared" si="45"/>
        <v>0.95692444085159412</v>
      </c>
      <c r="BJ36">
        <f t="shared" si="46"/>
        <v>0.51865783353994743</v>
      </c>
      <c r="BK36">
        <f t="shared" si="39"/>
        <v>19.436867157903571</v>
      </c>
      <c r="BL36">
        <f t="shared" si="39"/>
        <v>19.435987886909366</v>
      </c>
      <c r="BM36">
        <f t="shared" si="39"/>
        <v>19.433846434489205</v>
      </c>
      <c r="BN36">
        <f t="shared" si="39"/>
        <v>19.42864358091208</v>
      </c>
      <c r="BO36">
        <f t="shared" si="39"/>
        <v>19.416075641824872</v>
      </c>
      <c r="BP36">
        <f t="shared" si="39"/>
        <v>19.386119739473305</v>
      </c>
      <c r="BQ36">
        <f t="shared" si="39"/>
        <v>19.316741222228202</v>
      </c>
      <c r="BR36">
        <f t="shared" si="47"/>
        <v>19.164261007061391</v>
      </c>
      <c r="BS36"/>
      <c r="BT36"/>
      <c r="BU36"/>
      <c r="BV36"/>
      <c r="BW36"/>
      <c r="BX36"/>
      <c r="BY36"/>
    </row>
    <row r="37" spans="1:77" s="24" customFormat="1">
      <c r="A37" s="133" t="s">
        <v>430</v>
      </c>
      <c r="B37" s="134" t="s">
        <v>83</v>
      </c>
      <c r="C37" s="133">
        <v>53331.633899999782</v>
      </c>
      <c r="D37" s="133">
        <v>2.9999999999999997E-4</v>
      </c>
      <c r="E37" s="97">
        <f t="shared" si="14"/>
        <v>747.0138296120108</v>
      </c>
      <c r="F37" s="24">
        <f t="shared" si="15"/>
        <v>747</v>
      </c>
      <c r="G37" s="24">
        <f t="shared" si="36"/>
        <v>5.0665187809499912E-3</v>
      </c>
      <c r="K37" s="24">
        <f t="shared" si="37"/>
        <v>5.0665187809499912E-3</v>
      </c>
      <c r="P37" s="26">
        <f t="shared" si="16"/>
        <v>2.1320122647598111E-2</v>
      </c>
      <c r="Q37" s="27">
        <f t="shared" si="17"/>
        <v>38313.133899999782</v>
      </c>
      <c r="R37" s="24">
        <f t="shared" si="18"/>
        <v>2.6417963865391872E-4</v>
      </c>
      <c r="S37" s="171">
        <v>1</v>
      </c>
      <c r="T37" s="202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>
        <f t="shared" si="19"/>
        <v>747</v>
      </c>
      <c r="AG37" s="24">
        <f t="shared" si="20"/>
        <v>3.0161229046491364E-3</v>
      </c>
      <c r="AH37" s="24">
        <f t="shared" si="21"/>
        <v>2.3370518523898966E-2</v>
      </c>
      <c r="AI37" s="24">
        <f t="shared" si="22"/>
        <v>-1.625360386664812E-2</v>
      </c>
      <c r="AJ37" s="24">
        <f t="shared" si="23"/>
        <v>2.0503958763008548E-3</v>
      </c>
      <c r="AK37" s="24">
        <f t="shared" si="24"/>
        <v>4.2041232495515498E-6</v>
      </c>
      <c r="AL37">
        <f t="shared" si="25"/>
        <v>-1.625360386664812E-2</v>
      </c>
      <c r="AM37" s="171">
        <f t="shared" si="34"/>
        <v>4.2041232495515498E-6</v>
      </c>
      <c r="AN37">
        <f t="shared" si="26"/>
        <v>-1.8303999742948975E-2</v>
      </c>
      <c r="AO37">
        <f t="shared" si="27"/>
        <v>0.51613905385187264</v>
      </c>
      <c r="AP37">
        <f t="shared" si="28"/>
        <v>-0.8161880277101603</v>
      </c>
      <c r="AQ37">
        <f t="shared" si="29"/>
        <v>9.2423553459993021E-2</v>
      </c>
      <c r="AR37">
        <f t="shared" si="30"/>
        <v>2.9528535379424579</v>
      </c>
      <c r="AS37">
        <f t="shared" si="31"/>
        <v>10.565162338779427</v>
      </c>
      <c r="AT37" s="24">
        <f t="shared" si="38"/>
        <v>21.669276632604355</v>
      </c>
      <c r="AU37" s="24">
        <f t="shared" si="38"/>
        <v>21.666949390094587</v>
      </c>
      <c r="AV37" s="24">
        <f t="shared" si="38"/>
        <v>21.671929198187097</v>
      </c>
      <c r="AW37" s="24">
        <f t="shared" si="38"/>
        <v>21.66126327008649</v>
      </c>
      <c r="AX37" s="24">
        <f t="shared" si="38"/>
        <v>21.684062202058662</v>
      </c>
      <c r="AY37" s="24">
        <f t="shared" si="38"/>
        <v>21.635109337681691</v>
      </c>
      <c r="AZ37" s="24">
        <f t="shared" si="38"/>
        <v>21.739304887922106</v>
      </c>
      <c r="BA37" s="24">
        <f t="shared" si="33"/>
        <v>21.512356170602168</v>
      </c>
      <c r="BB37"/>
      <c r="BC37">
        <v>-6250</v>
      </c>
      <c r="BD37">
        <f t="shared" si="40"/>
        <v>6.1857538395287872E-3</v>
      </c>
      <c r="BE37">
        <f t="shared" si="41"/>
        <v>3.8924067209326757E-3</v>
      </c>
      <c r="BF37">
        <f t="shared" si="42"/>
        <v>2.2933471185961115E-3</v>
      </c>
      <c r="BG37">
        <f t="shared" si="43"/>
        <v>1.202500015509248</v>
      </c>
      <c r="BH37">
        <f t="shared" si="44"/>
        <v>-0.37195871835481165</v>
      </c>
      <c r="BI37">
        <f t="shared" si="45"/>
        <v>1.1471615263970594</v>
      </c>
      <c r="BJ37">
        <f t="shared" si="46"/>
        <v>0.6460320813472108</v>
      </c>
      <c r="BK37">
        <f t="shared" si="39"/>
        <v>19.57001090267697</v>
      </c>
      <c r="BL37">
        <f t="shared" si="39"/>
        <v>19.56936374102618</v>
      </c>
      <c r="BM37">
        <f t="shared" si="39"/>
        <v>19.567617920157307</v>
      </c>
      <c r="BN37">
        <f t="shared" si="39"/>
        <v>19.56292150378555</v>
      </c>
      <c r="BO37">
        <f t="shared" si="39"/>
        <v>19.550381154822226</v>
      </c>
      <c r="BP37">
        <f t="shared" si="39"/>
        <v>19.517523478333683</v>
      </c>
      <c r="BQ37">
        <f t="shared" si="39"/>
        <v>19.435144854331266</v>
      </c>
      <c r="BR37">
        <f t="shared" si="47"/>
        <v>19.245263324004291</v>
      </c>
      <c r="BS37"/>
      <c r="BT37"/>
      <c r="BU37"/>
      <c r="BV37"/>
      <c r="BW37"/>
      <c r="BX37"/>
      <c r="BY37"/>
    </row>
    <row r="38" spans="1:77" s="24" customFormat="1">
      <c r="A38" s="133" t="s">
        <v>430</v>
      </c>
      <c r="B38" s="134" t="s">
        <v>83</v>
      </c>
      <c r="C38" s="133">
        <v>53332.365900000092</v>
      </c>
      <c r="D38" s="133">
        <v>1E-4</v>
      </c>
      <c r="E38" s="97">
        <f t="shared" si="14"/>
        <v>749.01190292971489</v>
      </c>
      <c r="F38" s="24">
        <f t="shared" si="15"/>
        <v>749</v>
      </c>
      <c r="G38" s="24">
        <f t="shared" si="36"/>
        <v>4.3606730905594304E-3</v>
      </c>
      <c r="K38" s="24">
        <f t="shared" si="37"/>
        <v>4.3606730905594304E-3</v>
      </c>
      <c r="P38" s="26">
        <f t="shared" si="16"/>
        <v>2.132778174227307E-2</v>
      </c>
      <c r="Q38" s="27">
        <f t="shared" si="17"/>
        <v>38313.865900000092</v>
      </c>
      <c r="R38" s="24">
        <f t="shared" si="18"/>
        <v>2.8788277599905586E-4</v>
      </c>
      <c r="S38" s="171">
        <v>1</v>
      </c>
      <c r="T38" s="202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>
        <f t="shared" si="19"/>
        <v>749</v>
      </c>
      <c r="AG38" s="24">
        <f t="shared" si="20"/>
        <v>3.0273296215490506E-3</v>
      </c>
      <c r="AH38" s="24">
        <f t="shared" si="21"/>
        <v>2.266112521128345E-2</v>
      </c>
      <c r="AI38" s="24">
        <f t="shared" si="22"/>
        <v>-1.6967108651713639E-2</v>
      </c>
      <c r="AJ38" s="24">
        <f t="shared" si="23"/>
        <v>1.3333434690103799E-3</v>
      </c>
      <c r="AK38" s="24">
        <f t="shared" si="24"/>
        <v>1.7778048063526338E-6</v>
      </c>
      <c r="AL38">
        <f t="shared" si="25"/>
        <v>-1.6967108651713639E-2</v>
      </c>
      <c r="AM38" s="171">
        <f t="shared" si="34"/>
        <v>1.7778048063526338E-6</v>
      </c>
      <c r="AN38">
        <f t="shared" si="26"/>
        <v>-1.8300452120724019E-2</v>
      </c>
      <c r="AO38">
        <f t="shared" si="27"/>
        <v>0.51611487003269885</v>
      </c>
      <c r="AP38">
        <f t="shared" si="28"/>
        <v>-0.81603671074999939</v>
      </c>
      <c r="AQ38">
        <f t="shared" si="29"/>
        <v>9.2296854973835885E-2</v>
      </c>
      <c r="AR38">
        <f t="shared" si="30"/>
        <v>2.9531153803586871</v>
      </c>
      <c r="AS38">
        <f t="shared" si="31"/>
        <v>10.57992745611617</v>
      </c>
      <c r="AT38" s="24">
        <f t="shared" si="38"/>
        <v>21.669718129741238</v>
      </c>
      <c r="AU38" s="24">
        <f t="shared" si="38"/>
        <v>21.667391637419684</v>
      </c>
      <c r="AV38" s="24">
        <f t="shared" si="38"/>
        <v>21.672369109028178</v>
      </c>
      <c r="AW38" s="24">
        <f t="shared" si="38"/>
        <v>21.661709773792619</v>
      </c>
      <c r="AX38" s="24">
        <f t="shared" si="38"/>
        <v>21.684491326079776</v>
      </c>
      <c r="AY38" s="24">
        <f t="shared" si="38"/>
        <v>21.635583386215739</v>
      </c>
      <c r="AZ38" s="24">
        <f t="shared" si="38"/>
        <v>21.739669534771064</v>
      </c>
      <c r="BA38" s="24">
        <f t="shared" si="33"/>
        <v>21.51300418913771</v>
      </c>
      <c r="BB38"/>
      <c r="BC38">
        <v>-6000</v>
      </c>
      <c r="BD38">
        <f t="shared" si="40"/>
        <v>4.0003273380926144E-3</v>
      </c>
      <c r="BE38">
        <f t="shared" si="41"/>
        <v>4.192441445843657E-3</v>
      </c>
      <c r="BF38">
        <f t="shared" si="42"/>
        <v>-1.921141077510425E-4</v>
      </c>
      <c r="BG38">
        <f t="shared" si="43"/>
        <v>1.1252146046065243</v>
      </c>
      <c r="BH38">
        <f t="shared" si="44"/>
        <v>-0.5207646684062115</v>
      </c>
      <c r="BI38">
        <f t="shared" si="45"/>
        <v>1.3137896912788618</v>
      </c>
      <c r="BJ38">
        <f t="shared" si="46"/>
        <v>0.77114134928653677</v>
      </c>
      <c r="BK38">
        <f t="shared" si="39"/>
        <v>19.694608895574547</v>
      </c>
      <c r="BL38">
        <f t="shared" si="39"/>
        <v>19.694207408316878</v>
      </c>
      <c r="BM38">
        <f t="shared" si="39"/>
        <v>19.692980796963976</v>
      </c>
      <c r="BN38">
        <f t="shared" si="39"/>
        <v>19.689243710544506</v>
      </c>
      <c r="BO38">
        <f t="shared" si="39"/>
        <v>19.677952598415114</v>
      </c>
      <c r="BP38">
        <f t="shared" si="39"/>
        <v>19.644646926568715</v>
      </c>
      <c r="BQ38">
        <f t="shared" si="39"/>
        <v>19.552303283518871</v>
      </c>
      <c r="BR38">
        <f t="shared" si="47"/>
        <v>19.326265640947192</v>
      </c>
      <c r="BS38"/>
      <c r="BT38"/>
      <c r="BU38"/>
      <c r="BV38"/>
      <c r="BW38"/>
      <c r="BX38"/>
      <c r="BY38"/>
    </row>
    <row r="39" spans="1:77" s="24" customFormat="1">
      <c r="A39" s="133" t="s">
        <v>430</v>
      </c>
      <c r="B39" s="134" t="s">
        <v>146</v>
      </c>
      <c r="C39" s="133">
        <v>53332.546800000127</v>
      </c>
      <c r="D39" s="133">
        <v>1E-4</v>
      </c>
      <c r="E39" s="97">
        <f t="shared" si="14"/>
        <v>749.5056890814792</v>
      </c>
      <c r="F39" s="24">
        <f t="shared" si="15"/>
        <v>749.5</v>
      </c>
      <c r="G39" s="24">
        <f t="shared" si="36"/>
        <v>2.0842116282437928E-3</v>
      </c>
      <c r="K39" s="24">
        <f t="shared" si="37"/>
        <v>2.0842116282437928E-3</v>
      </c>
      <c r="P39" s="26">
        <f t="shared" si="16"/>
        <v>2.1329696755048498E-2</v>
      </c>
      <c r="Q39" s="27">
        <f t="shared" si="17"/>
        <v>38314.046800000127</v>
      </c>
      <c r="R39" s="24">
        <f t="shared" si="18"/>
        <v>3.7038869776606111E-4</v>
      </c>
      <c r="S39" s="171">
        <v>1</v>
      </c>
      <c r="T39" s="202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>
        <f t="shared" si="19"/>
        <v>749.5</v>
      </c>
      <c r="AG39" s="24">
        <f t="shared" si="20"/>
        <v>3.030132067939395E-3</v>
      </c>
      <c r="AH39" s="24">
        <f t="shared" si="21"/>
        <v>2.0383776315352896E-2</v>
      </c>
      <c r="AI39" s="24">
        <f t="shared" si="22"/>
        <v>-1.9245485126804705E-2</v>
      </c>
      <c r="AJ39" s="24">
        <f t="shared" si="23"/>
        <v>-9.4592043969560224E-4</v>
      </c>
      <c r="AK39" s="24">
        <f t="shared" si="24"/>
        <v>8.9476547823392151E-7</v>
      </c>
      <c r="AL39">
        <f t="shared" si="25"/>
        <v>-1.9245485126804705E-2</v>
      </c>
      <c r="AM39" s="171">
        <f t="shared" si="34"/>
        <v>8.9476547823392151E-7</v>
      </c>
      <c r="AN39">
        <f t="shared" si="26"/>
        <v>-1.8299564687109103E-2</v>
      </c>
      <c r="AO39">
        <f t="shared" si="27"/>
        <v>0.51610882963796345</v>
      </c>
      <c r="AP39">
        <f t="shared" si="28"/>
        <v>-0.8159988751257311</v>
      </c>
      <c r="AQ39">
        <f t="shared" si="29"/>
        <v>9.2265181337228649E-2</v>
      </c>
      <c r="AR39">
        <f t="shared" si="30"/>
        <v>2.9531808368832686</v>
      </c>
      <c r="AS39">
        <f t="shared" si="31"/>
        <v>10.583624898286311</v>
      </c>
      <c r="AT39" s="24">
        <f t="shared" si="38"/>
        <v>21.669828500378042</v>
      </c>
      <c r="AU39" s="24">
        <f t="shared" si="38"/>
        <v>21.667502196802932</v>
      </c>
      <c r="AV39" s="24">
        <f t="shared" si="38"/>
        <v>21.672479081988936</v>
      </c>
      <c r="AW39" s="24">
        <f t="shared" si="38"/>
        <v>21.661821399254773</v>
      </c>
      <c r="AX39" s="24">
        <f t="shared" si="38"/>
        <v>21.684598598960211</v>
      </c>
      <c r="AY39" s="24">
        <f t="shared" si="38"/>
        <v>21.635701902899822</v>
      </c>
      <c r="AZ39" s="24">
        <f t="shared" si="38"/>
        <v>21.739760681606288</v>
      </c>
      <c r="BA39" s="24">
        <f t="shared" si="33"/>
        <v>21.513166193771596</v>
      </c>
      <c r="BB39"/>
      <c r="BC39">
        <v>-5750</v>
      </c>
      <c r="BD39">
        <f t="shared" si="40"/>
        <v>2.0001010144098091E-3</v>
      </c>
      <c r="BE39">
        <f t="shared" si="41"/>
        <v>4.5163868396568248E-3</v>
      </c>
      <c r="BF39">
        <f t="shared" si="42"/>
        <v>-2.5162858252470157E-3</v>
      </c>
      <c r="BG39">
        <f t="shared" si="43"/>
        <v>1.0545650974333569</v>
      </c>
      <c r="BH39">
        <f t="shared" si="44"/>
        <v>-0.63943079207818143</v>
      </c>
      <c r="BI39">
        <f t="shared" si="45"/>
        <v>1.4598009738530151</v>
      </c>
      <c r="BJ39">
        <f t="shared" si="46"/>
        <v>0.89473833436012162</v>
      </c>
      <c r="BK39">
        <f t="shared" si="39"/>
        <v>19.811219141638745</v>
      </c>
      <c r="BL39">
        <f t="shared" si="39"/>
        <v>19.811009096648135</v>
      </c>
      <c r="BM39">
        <f t="shared" si="39"/>
        <v>19.810264479915386</v>
      </c>
      <c r="BN39">
        <f t="shared" si="39"/>
        <v>19.807631150898274</v>
      </c>
      <c r="BO39">
        <f t="shared" si="39"/>
        <v>19.79839638991125</v>
      </c>
      <c r="BP39">
        <f t="shared" si="39"/>
        <v>19.766906636593326</v>
      </c>
      <c r="BQ39">
        <f t="shared" si="39"/>
        <v>19.66797940565402</v>
      </c>
      <c r="BR39">
        <f t="shared" si="47"/>
        <v>19.407267957890092</v>
      </c>
      <c r="BS39"/>
      <c r="BT39"/>
      <c r="BU39"/>
      <c r="BV39"/>
      <c r="BW39"/>
      <c r="BX39"/>
      <c r="BY39"/>
    </row>
    <row r="40" spans="1:77" s="24" customFormat="1">
      <c r="A40" s="133" t="s">
        <v>430</v>
      </c>
      <c r="B40" s="134" t="s">
        <v>83</v>
      </c>
      <c r="C40" s="133">
        <v>53336.396199999843</v>
      </c>
      <c r="D40" s="133">
        <v>1E-4</v>
      </c>
      <c r="E40" s="97">
        <f t="shared" si="14"/>
        <v>760.0130434876985</v>
      </c>
      <c r="F40" s="24">
        <f t="shared" si="15"/>
        <v>760</v>
      </c>
      <c r="G40" s="24">
        <f t="shared" si="36"/>
        <v>4.7785198476049118E-3</v>
      </c>
      <c r="K40" s="24">
        <f t="shared" si="37"/>
        <v>4.7785198476049118E-3</v>
      </c>
      <c r="P40" s="26">
        <f t="shared" si="16"/>
        <v>2.1369934116790567E-2</v>
      </c>
      <c r="Q40" s="27">
        <f t="shared" si="17"/>
        <v>38317.896199999843</v>
      </c>
      <c r="R40" s="24">
        <f t="shared" si="18"/>
        <v>2.7527502745173734E-4</v>
      </c>
      <c r="S40" s="171">
        <v>1</v>
      </c>
      <c r="T40" s="202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>
        <f t="shared" si="19"/>
        <v>760</v>
      </c>
      <c r="AG40" s="24">
        <f t="shared" si="20"/>
        <v>3.0890542962101405E-3</v>
      </c>
      <c r="AH40" s="24">
        <f t="shared" si="21"/>
        <v>2.3059399668185338E-2</v>
      </c>
      <c r="AI40" s="24">
        <f t="shared" si="22"/>
        <v>-1.6591414269185655E-2</v>
      </c>
      <c r="AJ40" s="24">
        <f t="shared" si="23"/>
        <v>1.6894655513947712E-3</v>
      </c>
      <c r="AK40" s="24">
        <f t="shared" si="24"/>
        <v>2.8542938493496382E-6</v>
      </c>
      <c r="AL40">
        <f t="shared" si="25"/>
        <v>-1.6591414269185655E-2</v>
      </c>
      <c r="AM40" s="171">
        <f t="shared" si="34"/>
        <v>2.8542938493496382E-6</v>
      </c>
      <c r="AN40">
        <f t="shared" si="26"/>
        <v>-1.8280879820580426E-2</v>
      </c>
      <c r="AO40">
        <f t="shared" si="27"/>
        <v>0.51598249473440949</v>
      </c>
      <c r="AP40">
        <f t="shared" si="28"/>
        <v>-0.81520373729874407</v>
      </c>
      <c r="AQ40">
        <f t="shared" si="29"/>
        <v>9.1600125753228651E-2</v>
      </c>
      <c r="AR40">
        <f t="shared" si="30"/>
        <v>2.9545550480998548</v>
      </c>
      <c r="AS40">
        <f t="shared" si="31"/>
        <v>10.661845683271078</v>
      </c>
      <c r="AT40" s="24">
        <f t="shared" si="38"/>
        <v>21.672145947638736</v>
      </c>
      <c r="AU40" s="24">
        <f t="shared" si="38"/>
        <v>21.669823718630433</v>
      </c>
      <c r="AV40" s="24">
        <f t="shared" si="38"/>
        <v>21.674788076296938</v>
      </c>
      <c r="AW40" s="24">
        <f t="shared" si="38"/>
        <v>21.664165491760699</v>
      </c>
      <c r="AX40" s="24">
        <f t="shared" si="38"/>
        <v>21.68685058033476</v>
      </c>
      <c r="AY40" s="24">
        <f t="shared" si="38"/>
        <v>21.638191173081864</v>
      </c>
      <c r="AZ40" s="24">
        <f t="shared" si="38"/>
        <v>21.741673394234503</v>
      </c>
      <c r="BA40" s="24">
        <f t="shared" si="33"/>
        <v>21.516568291083203</v>
      </c>
      <c r="BB40"/>
      <c r="BC40">
        <v>-5500</v>
      </c>
      <c r="BD40">
        <f t="shared" si="40"/>
        <v>1.9804073112612407E-4</v>
      </c>
      <c r="BE40">
        <f t="shared" si="41"/>
        <v>4.8642429023721765E-3</v>
      </c>
      <c r="BF40">
        <f t="shared" si="42"/>
        <v>-4.6662021712460524E-3</v>
      </c>
      <c r="BG40">
        <f t="shared" si="43"/>
        <v>0.99134979076383301</v>
      </c>
      <c r="BH40">
        <f t="shared" si="44"/>
        <v>-0.73272249583197335</v>
      </c>
      <c r="BI40">
        <f t="shared" si="45"/>
        <v>1.5883572231772867</v>
      </c>
      <c r="BJ40">
        <f t="shared" si="46"/>
        <v>1.0177169141340601</v>
      </c>
      <c r="BK40">
        <f t="shared" si="39"/>
        <v>19.920616026349972</v>
      </c>
      <c r="BL40">
        <f t="shared" si="39"/>
        <v>19.920524910140326</v>
      </c>
      <c r="BM40">
        <f t="shared" si="39"/>
        <v>19.92013911554189</v>
      </c>
      <c r="BN40">
        <f t="shared" si="39"/>
        <v>19.918508632664484</v>
      </c>
      <c r="BO40">
        <f t="shared" si="39"/>
        <v>19.911670523973282</v>
      </c>
      <c r="BP40">
        <f t="shared" si="39"/>
        <v>19.883858090007724</v>
      </c>
      <c r="BQ40">
        <f t="shared" si="39"/>
        <v>19.781945837255861</v>
      </c>
      <c r="BR40">
        <f t="shared" si="47"/>
        <v>19.488270274832992</v>
      </c>
      <c r="BS40"/>
      <c r="BT40"/>
      <c r="BU40"/>
      <c r="BV40"/>
      <c r="BW40"/>
      <c r="BX40"/>
      <c r="BY40"/>
    </row>
    <row r="41" spans="1:77" s="24" customFormat="1">
      <c r="A41" s="86" t="s">
        <v>150</v>
      </c>
      <c r="B41" s="98" t="s">
        <v>146</v>
      </c>
      <c r="C41" s="99">
        <v>53345.557000000001</v>
      </c>
      <c r="D41" s="99">
        <v>2.9999999999999997E-4</v>
      </c>
      <c r="E41" s="24">
        <f t="shared" si="14"/>
        <v>785.01843971912945</v>
      </c>
      <c r="F41" s="24">
        <f t="shared" si="15"/>
        <v>785</v>
      </c>
      <c r="G41" s="24">
        <f>+C41-(C$7+F41*C$8)+J$9*T41</f>
        <v>6.7554449997260235E-3</v>
      </c>
      <c r="J41" s="24">
        <f>G41</f>
        <v>6.7554449997260235E-3</v>
      </c>
      <c r="P41" s="26">
        <f t="shared" si="16"/>
        <v>2.1465907124782801E-2</v>
      </c>
      <c r="Q41" s="27">
        <f t="shared" si="17"/>
        <v>38327.057000000001</v>
      </c>
      <c r="R41" s="24">
        <f t="shared" si="18"/>
        <v>2.1639769593272996E-4</v>
      </c>
      <c r="S41" s="171">
        <v>1</v>
      </c>
      <c r="T41" s="202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>
        <f t="shared" si="19"/>
        <v>785</v>
      </c>
      <c r="AG41" s="24">
        <f t="shared" si="20"/>
        <v>3.2298890779314283E-3</v>
      </c>
      <c r="AH41" s="24">
        <f t="shared" si="21"/>
        <v>2.4991463046577397E-2</v>
      </c>
      <c r="AI41" s="24">
        <f t="shared" si="22"/>
        <v>-1.4710462125056778E-2</v>
      </c>
      <c r="AJ41" s="24">
        <f t="shared" si="23"/>
        <v>3.5255559217945952E-3</v>
      </c>
      <c r="AK41" s="24">
        <f t="shared" si="24"/>
        <v>1.2429544557700938E-5</v>
      </c>
      <c r="AL41">
        <f t="shared" si="25"/>
        <v>-1.4710462125056778E-2</v>
      </c>
      <c r="AM41" s="171">
        <f t="shared" si="34"/>
        <v>1.2429544557700938E-5</v>
      </c>
      <c r="AN41">
        <f t="shared" si="26"/>
        <v>-1.8236018046851373E-2</v>
      </c>
      <c r="AO41">
        <f t="shared" si="27"/>
        <v>0.51568563451338068</v>
      </c>
      <c r="AP41">
        <f t="shared" si="28"/>
        <v>-0.81330602446925504</v>
      </c>
      <c r="AQ41">
        <f t="shared" si="29"/>
        <v>9.0017352909461959E-2</v>
      </c>
      <c r="AR41">
        <f t="shared" si="30"/>
        <v>2.9578241162406593</v>
      </c>
      <c r="AS41">
        <f t="shared" si="31"/>
        <v>10.852610457816423</v>
      </c>
      <c r="AT41" s="24">
        <f t="shared" ref="AT41:AZ50" si="48">$BA41+$AH$7*SIN(AU41)</f>
        <v>21.677661115883229</v>
      </c>
      <c r="AU41" s="24">
        <f t="shared" si="48"/>
        <v>21.675349441639153</v>
      </c>
      <c r="AV41" s="24">
        <f t="shared" si="48"/>
        <v>21.680282338322858</v>
      </c>
      <c r="AW41" s="24">
        <f t="shared" si="48"/>
        <v>21.669746355009135</v>
      </c>
      <c r="AX41" s="24">
        <f t="shared" si="48"/>
        <v>21.692206719284343</v>
      </c>
      <c r="AY41" s="24">
        <f t="shared" si="48"/>
        <v>21.644121218494004</v>
      </c>
      <c r="AZ41" s="24">
        <f t="shared" si="48"/>
        <v>21.746217017237253</v>
      </c>
      <c r="BA41" s="24">
        <f t="shared" si="33"/>
        <v>21.524668522777489</v>
      </c>
      <c r="BB41"/>
      <c r="BC41">
        <v>-5250</v>
      </c>
      <c r="BD41">
        <f t="shared" si="40"/>
        <v>-1.4037866615063408E-3</v>
      </c>
      <c r="BE41">
        <f t="shared" si="41"/>
        <v>5.2360096339897173E-3</v>
      </c>
      <c r="BF41">
        <f t="shared" si="42"/>
        <v>-6.6397962954960581E-3</v>
      </c>
      <c r="BG41">
        <f t="shared" si="43"/>
        <v>0.93538829084222186</v>
      </c>
      <c r="BH41">
        <f t="shared" si="44"/>
        <v>-0.80536701602434457</v>
      </c>
      <c r="BI41">
        <f t="shared" si="45"/>
        <v>1.702337629869165</v>
      </c>
      <c r="BJ41">
        <f t="shared" si="46"/>
        <v>1.1410196563540016</v>
      </c>
      <c r="BK41">
        <f t="shared" si="39"/>
        <v>20.023612434307314</v>
      </c>
      <c r="BL41">
        <f t="shared" si="39"/>
        <v>20.023580952522746</v>
      </c>
      <c r="BM41">
        <f t="shared" si="39"/>
        <v>20.02341560924496</v>
      </c>
      <c r="BN41">
        <f t="shared" si="39"/>
        <v>20.022548289807819</v>
      </c>
      <c r="BO41">
        <f t="shared" si="39"/>
        <v>20.018027703164567</v>
      </c>
      <c r="BP41">
        <f t="shared" si="39"/>
        <v>19.995201240344894</v>
      </c>
      <c r="BQ41">
        <f t="shared" si="39"/>
        <v>19.893986406632457</v>
      </c>
      <c r="BR41">
        <f t="shared" si="47"/>
        <v>19.569272591775892</v>
      </c>
      <c r="BS41"/>
      <c r="BT41"/>
      <c r="BU41"/>
      <c r="BV41"/>
      <c r="BW41"/>
      <c r="BX41"/>
      <c r="BY41"/>
    </row>
    <row r="42" spans="1:77" s="24" customFormat="1">
      <c r="A42" s="133" t="s">
        <v>430</v>
      </c>
      <c r="B42" s="134" t="s">
        <v>146</v>
      </c>
      <c r="C42" s="133">
        <v>53351.229600000195</v>
      </c>
      <c r="D42" s="133">
        <v>2.9999999999999997E-4</v>
      </c>
      <c r="E42" s="97">
        <f t="shared" si="14"/>
        <v>800.5024160819836</v>
      </c>
      <c r="F42" s="24">
        <f t="shared" si="15"/>
        <v>800.5</v>
      </c>
      <c r="G42" s="24">
        <f t="shared" ref="G42:G64" si="49">+C42-(C$7+F42*C$8)+K$9*T42</f>
        <v>8.8513869559392333E-4</v>
      </c>
      <c r="K42" s="24">
        <f t="shared" ref="K42:K64" si="50">G42</f>
        <v>8.8513869559392333E-4</v>
      </c>
      <c r="P42" s="26">
        <f t="shared" si="16"/>
        <v>2.1525530469117208E-2</v>
      </c>
      <c r="Q42" s="27">
        <f t="shared" si="17"/>
        <v>38332.729600000195</v>
      </c>
      <c r="R42" s="24">
        <f t="shared" si="18"/>
        <v>4.2602577256452767E-4</v>
      </c>
      <c r="S42" s="171">
        <v>1</v>
      </c>
      <c r="T42" s="202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>
        <f t="shared" si="19"/>
        <v>800.5</v>
      </c>
      <c r="AG42" s="24">
        <f t="shared" si="20"/>
        <v>3.3175905799563594E-3</v>
      </c>
      <c r="AH42" s="24">
        <f t="shared" si="21"/>
        <v>1.9093078584754772E-2</v>
      </c>
      <c r="AI42" s="24">
        <f t="shared" si="22"/>
        <v>-2.0640391773523285E-2</v>
      </c>
      <c r="AJ42" s="24">
        <f t="shared" si="23"/>
        <v>-2.4324518843624361E-3</v>
      </c>
      <c r="AK42" s="24">
        <f t="shared" si="24"/>
        <v>5.9168221697383663E-6</v>
      </c>
      <c r="AL42">
        <f t="shared" si="25"/>
        <v>-2.0640391773523285E-2</v>
      </c>
      <c r="AM42" s="171">
        <f t="shared" si="34"/>
        <v>5.9168221697383663E-6</v>
      </c>
      <c r="AN42">
        <f t="shared" si="26"/>
        <v>-1.8207939889160848E-2</v>
      </c>
      <c r="AO42">
        <f t="shared" si="27"/>
        <v>0.51550435840703412</v>
      </c>
      <c r="AP42">
        <f t="shared" si="28"/>
        <v>-0.81212624381508525</v>
      </c>
      <c r="AQ42">
        <f t="shared" si="29"/>
        <v>8.9036519018622681E-2</v>
      </c>
      <c r="AR42">
        <f t="shared" si="30"/>
        <v>2.9598489375132755</v>
      </c>
      <c r="AS42">
        <f t="shared" si="31"/>
        <v>10.974199715424131</v>
      </c>
      <c r="AT42" s="24">
        <f t="shared" si="48"/>
        <v>21.681078726503188</v>
      </c>
      <c r="AU42" s="24">
        <f t="shared" si="48"/>
        <v>21.678774201016708</v>
      </c>
      <c r="AV42" s="24">
        <f t="shared" si="48"/>
        <v>21.683686437136814</v>
      </c>
      <c r="AW42" s="24">
        <f t="shared" si="48"/>
        <v>21.673206285999086</v>
      </c>
      <c r="AX42" s="24">
        <f t="shared" si="48"/>
        <v>21.695523513585609</v>
      </c>
      <c r="AY42" s="24">
        <f t="shared" si="48"/>
        <v>21.647800103749933</v>
      </c>
      <c r="AZ42" s="24">
        <f t="shared" si="48"/>
        <v>21.749026748359658</v>
      </c>
      <c r="BA42" s="24">
        <f t="shared" si="33"/>
        <v>21.529690666427953</v>
      </c>
      <c r="BB42"/>
      <c r="BC42">
        <v>-5000</v>
      </c>
      <c r="BD42">
        <f t="shared" si="40"/>
        <v>-2.8093127638640809E-3</v>
      </c>
      <c r="BE42">
        <f t="shared" si="41"/>
        <v>5.6316870345094437E-3</v>
      </c>
      <c r="BF42">
        <f t="shared" si="42"/>
        <v>-8.4409997983735247E-3</v>
      </c>
      <c r="BG42">
        <f t="shared" si="43"/>
        <v>0.88606866737248391</v>
      </c>
      <c r="BH42">
        <f t="shared" si="44"/>
        <v>-0.86146510623398853</v>
      </c>
      <c r="BI42">
        <f t="shared" si="45"/>
        <v>1.8041910328909421</v>
      </c>
      <c r="BJ42">
        <f t="shared" si="46"/>
        <v>1.2655957782860847</v>
      </c>
      <c r="BK42">
        <f t="shared" ref="BK42:BQ51" si="51">$BR42+$AH$7*SIN(BL42)</f>
        <v>20.120970989300883</v>
      </c>
      <c r="BL42">
        <f t="shared" si="51"/>
        <v>20.120963003637257</v>
      </c>
      <c r="BM42">
        <f t="shared" si="51"/>
        <v>20.120908044321485</v>
      </c>
      <c r="BN42">
        <f t="shared" si="51"/>
        <v>20.120530065732694</v>
      </c>
      <c r="BO42">
        <f t="shared" si="51"/>
        <v>20.117942957920551</v>
      </c>
      <c r="BP42">
        <f t="shared" si="51"/>
        <v>20.100779955382482</v>
      </c>
      <c r="BQ42">
        <f t="shared" si="51"/>
        <v>20.003897571489013</v>
      </c>
      <c r="BR42">
        <f t="shared" si="47"/>
        <v>19.650274908718792</v>
      </c>
      <c r="BS42"/>
      <c r="BT42"/>
      <c r="BU42"/>
      <c r="BV42"/>
      <c r="BW42"/>
      <c r="BX42"/>
      <c r="BY42"/>
    </row>
    <row r="43" spans="1:77" s="24" customFormat="1">
      <c r="A43" s="133" t="s">
        <v>430</v>
      </c>
      <c r="B43" s="134" t="s">
        <v>83</v>
      </c>
      <c r="C43" s="133">
        <v>53351.416000000201</v>
      </c>
      <c r="D43" s="133">
        <v>1E-4</v>
      </c>
      <c r="E43" s="97">
        <f t="shared" si="14"/>
        <v>801.01121507962648</v>
      </c>
      <c r="F43" s="24">
        <f t="shared" si="15"/>
        <v>801</v>
      </c>
      <c r="G43" s="24">
        <f t="shared" si="49"/>
        <v>4.1086772034759633E-3</v>
      </c>
      <c r="K43" s="24">
        <f t="shared" si="50"/>
        <v>4.1086772034759633E-3</v>
      </c>
      <c r="P43" s="26">
        <f t="shared" si="16"/>
        <v>2.1527455333088225E-2</v>
      </c>
      <c r="Q43" s="27">
        <f t="shared" si="17"/>
        <v>38332.916000000201</v>
      </c>
      <c r="R43" s="24">
        <f t="shared" si="18"/>
        <v>3.0341383152865842E-4</v>
      </c>
      <c r="S43" s="171">
        <v>1</v>
      </c>
      <c r="T43" s="202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>
        <f t="shared" si="19"/>
        <v>801</v>
      </c>
      <c r="AG43" s="24">
        <f t="shared" si="20"/>
        <v>3.3204245466080529E-3</v>
      </c>
      <c r="AH43" s="24">
        <f t="shared" si="21"/>
        <v>2.2315707989956135E-2</v>
      </c>
      <c r="AI43" s="24">
        <f t="shared" si="22"/>
        <v>-1.7418778129612261E-2</v>
      </c>
      <c r="AJ43" s="24">
        <f t="shared" si="23"/>
        <v>7.8825265686791046E-4</v>
      </c>
      <c r="AK43" s="24">
        <f t="shared" si="24"/>
        <v>6.2134225105931977E-7</v>
      </c>
      <c r="AL43">
        <f t="shared" si="25"/>
        <v>-1.7418778129612261E-2</v>
      </c>
      <c r="AM43" s="171">
        <f t="shared" si="34"/>
        <v>6.2134225105931977E-7</v>
      </c>
      <c r="AN43">
        <f t="shared" si="26"/>
        <v>-1.8207030786480172E-2</v>
      </c>
      <c r="AO43">
        <f t="shared" si="27"/>
        <v>0.51549854610617318</v>
      </c>
      <c r="AP43">
        <f t="shared" si="28"/>
        <v>-0.81208814564750131</v>
      </c>
      <c r="AQ43">
        <f t="shared" si="29"/>
        <v>8.9004885350756055E-2</v>
      </c>
      <c r="AR43">
        <f t="shared" si="30"/>
        <v>2.9599142290771052</v>
      </c>
      <c r="AS43">
        <f t="shared" si="31"/>
        <v>10.978165413355994</v>
      </c>
      <c r="AT43" s="24">
        <f t="shared" si="48"/>
        <v>21.681188949347472</v>
      </c>
      <c r="AU43" s="24">
        <f t="shared" si="48"/>
        <v>21.678884662183872</v>
      </c>
      <c r="AV43" s="24">
        <f t="shared" si="48"/>
        <v>21.683796217128062</v>
      </c>
      <c r="AW43" s="24">
        <f t="shared" si="48"/>
        <v>21.673317894220261</v>
      </c>
      <c r="AX43" s="24">
        <f t="shared" si="48"/>
        <v>21.695630456185906</v>
      </c>
      <c r="AY43" s="24">
        <f t="shared" si="48"/>
        <v>21.647918806079542</v>
      </c>
      <c r="AZ43" s="24">
        <f t="shared" si="48"/>
        <v>21.749117292442225</v>
      </c>
      <c r="BA43" s="24">
        <f t="shared" si="33"/>
        <v>21.529852671061839</v>
      </c>
      <c r="BB43"/>
      <c r="BC43">
        <v>-4750</v>
      </c>
      <c r="BD43">
        <f t="shared" si="40"/>
        <v>-4.0255206165701477E-3</v>
      </c>
      <c r="BE43">
        <f t="shared" si="41"/>
        <v>6.0512751039313575E-3</v>
      </c>
      <c r="BF43">
        <f t="shared" si="42"/>
        <v>-1.0076795720501505E-2</v>
      </c>
      <c r="BG43">
        <f t="shared" si="43"/>
        <v>0.84264032558698343</v>
      </c>
      <c r="BH43">
        <f t="shared" si="44"/>
        <v>-0.90436652762930603</v>
      </c>
      <c r="BI43">
        <f t="shared" si="45"/>
        <v>1.8959362651006995</v>
      </c>
      <c r="BJ43">
        <f t="shared" si="46"/>
        <v>1.3923944641284773</v>
      </c>
      <c r="BK43">
        <f t="shared" si="51"/>
        <v>20.213371700813642</v>
      </c>
      <c r="BL43">
        <f t="shared" si="51"/>
        <v>20.213370451762479</v>
      </c>
      <c r="BM43">
        <f t="shared" si="51"/>
        <v>20.213358113941283</v>
      </c>
      <c r="BN43">
        <f t="shared" si="51"/>
        <v>20.213236282887181</v>
      </c>
      <c r="BO43">
        <f t="shared" si="51"/>
        <v>20.212037020631993</v>
      </c>
      <c r="BP43">
        <f t="shared" si="51"/>
        <v>20.2005758526577</v>
      </c>
      <c r="BQ43">
        <f t="shared" si="51"/>
        <v>20.111489753715205</v>
      </c>
      <c r="BR43">
        <f t="shared" si="47"/>
        <v>19.731277225661692</v>
      </c>
      <c r="BS43"/>
      <c r="BT43"/>
      <c r="BU43"/>
      <c r="BV43"/>
      <c r="BW43"/>
      <c r="BX43"/>
      <c r="BY43"/>
    </row>
    <row r="44" spans="1:77" s="24" customFormat="1">
      <c r="A44" s="133" t="s">
        <v>430</v>
      </c>
      <c r="B44" s="134" t="s">
        <v>146</v>
      </c>
      <c r="C44" s="133">
        <v>53351.596200000029</v>
      </c>
      <c r="D44" s="133">
        <v>2.0000000000000001E-4</v>
      </c>
      <c r="E44" s="97">
        <f t="shared" si="14"/>
        <v>801.5030905049739</v>
      </c>
      <c r="F44" s="24">
        <f t="shared" si="15"/>
        <v>801.5</v>
      </c>
      <c r="G44" s="24">
        <f t="shared" si="49"/>
        <v>1.1322155332891271E-3</v>
      </c>
      <c r="K44" s="24">
        <f t="shared" si="50"/>
        <v>1.1322155332891271E-3</v>
      </c>
      <c r="P44" s="26">
        <f t="shared" si="16"/>
        <v>2.1529380292701919E-2</v>
      </c>
      <c r="Q44" s="27">
        <f t="shared" si="17"/>
        <v>38333.096200000029</v>
      </c>
      <c r="R44" s="24">
        <f t="shared" si="18"/>
        <v>4.160443302226311E-4</v>
      </c>
      <c r="S44" s="171">
        <v>1</v>
      </c>
      <c r="T44" s="202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>
        <f t="shared" si="19"/>
        <v>801.5</v>
      </c>
      <c r="AG44" s="24">
        <f t="shared" si="20"/>
        <v>3.3232588184573322E-3</v>
      </c>
      <c r="AH44" s="24">
        <f t="shared" si="21"/>
        <v>1.9338337007533714E-2</v>
      </c>
      <c r="AI44" s="24">
        <f t="shared" si="22"/>
        <v>-2.0397164759412792E-2</v>
      </c>
      <c r="AJ44" s="24">
        <f t="shared" si="23"/>
        <v>-2.1910432851682052E-3</v>
      </c>
      <c r="AK44" s="24">
        <f t="shared" si="24"/>
        <v>4.8006706774806809E-6</v>
      </c>
      <c r="AL44">
        <f t="shared" si="25"/>
        <v>-2.0397164759412792E-2</v>
      </c>
      <c r="AM44" s="171">
        <f t="shared" si="34"/>
        <v>4.8006706774806809E-6</v>
      </c>
      <c r="AN44">
        <f t="shared" si="26"/>
        <v>-1.8206121474244587E-2</v>
      </c>
      <c r="AO44">
        <f t="shared" si="27"/>
        <v>0.51549273601059853</v>
      </c>
      <c r="AP44">
        <f t="shared" si="28"/>
        <v>-0.81205004493537047</v>
      </c>
      <c r="AQ44">
        <f t="shared" si="29"/>
        <v>8.8973252065087327E-2</v>
      </c>
      <c r="AR44">
        <f t="shared" si="30"/>
        <v>2.9599795190689777</v>
      </c>
      <c r="AS44">
        <f t="shared" si="31"/>
        <v>10.982133859265513</v>
      </c>
      <c r="AT44" s="24">
        <f t="shared" si="48"/>
        <v>21.681299170780552</v>
      </c>
      <c r="AU44" s="24">
        <f t="shared" si="48"/>
        <v>21.678995122422403</v>
      </c>
      <c r="AV44" s="24">
        <f t="shared" si="48"/>
        <v>21.683905995271861</v>
      </c>
      <c r="AW44" s="24">
        <f t="shared" si="48"/>
        <v>21.673429502291572</v>
      </c>
      <c r="AX44" s="24">
        <f t="shared" si="48"/>
        <v>21.695737395622611</v>
      </c>
      <c r="AY44" s="24">
        <f t="shared" si="48"/>
        <v>21.648037510193475</v>
      </c>
      <c r="AZ44" s="24">
        <f t="shared" si="48"/>
        <v>21.749207830770086</v>
      </c>
      <c r="BA44" s="24">
        <f t="shared" si="33"/>
        <v>21.530014675695725</v>
      </c>
      <c r="BB44"/>
      <c r="BC44">
        <v>-4500</v>
      </c>
      <c r="BD44">
        <f t="shared" si="40"/>
        <v>-5.0607702381949881E-3</v>
      </c>
      <c r="BE44">
        <f t="shared" si="41"/>
        <v>6.4947738422554578E-3</v>
      </c>
      <c r="BF44">
        <f t="shared" si="42"/>
        <v>-1.1555544080450446E-2</v>
      </c>
      <c r="BG44">
        <f t="shared" si="43"/>
        <v>0.8043550355380511</v>
      </c>
      <c r="BH44">
        <f t="shared" si="44"/>
        <v>-0.93673184290124978</v>
      </c>
      <c r="BI44">
        <f t="shared" si="45"/>
        <v>1.9792174814466224</v>
      </c>
      <c r="BJ44">
        <f t="shared" si="46"/>
        <v>1.5223779120337644</v>
      </c>
      <c r="BK44">
        <f t="shared" si="51"/>
        <v>20.301407888205667</v>
      </c>
      <c r="BL44">
        <f t="shared" si="51"/>
        <v>20.301407812227779</v>
      </c>
      <c r="BM44">
        <f t="shared" si="51"/>
        <v>20.301406512468315</v>
      </c>
      <c r="BN44">
        <f t="shared" si="51"/>
        <v>20.301384279573249</v>
      </c>
      <c r="BO44">
        <f t="shared" si="51"/>
        <v>20.301004615500645</v>
      </c>
      <c r="BP44">
        <f t="shared" si="51"/>
        <v>20.294697307030429</v>
      </c>
      <c r="BQ44">
        <f t="shared" si="51"/>
        <v>20.21658858259832</v>
      </c>
      <c r="BR44">
        <f t="shared" si="47"/>
        <v>19.812279542604585</v>
      </c>
      <c r="BS44"/>
      <c r="BT44"/>
      <c r="BU44"/>
      <c r="BV44"/>
      <c r="BW44"/>
      <c r="BX44"/>
      <c r="BY44"/>
    </row>
    <row r="45" spans="1:77" s="24" customFormat="1">
      <c r="A45" s="133" t="s">
        <v>430</v>
      </c>
      <c r="B45" s="134" t="s">
        <v>146</v>
      </c>
      <c r="C45" s="133">
        <v>53352.329299999867</v>
      </c>
      <c r="D45" s="133">
        <v>6.9999999999999999E-4</v>
      </c>
      <c r="E45" s="97">
        <f t="shared" si="14"/>
        <v>803.50416639058267</v>
      </c>
      <c r="F45" s="24">
        <f t="shared" si="15"/>
        <v>803.5</v>
      </c>
      <c r="G45" s="24">
        <f t="shared" si="49"/>
        <v>1.5263693712768145E-3</v>
      </c>
      <c r="K45" s="24">
        <f t="shared" si="50"/>
        <v>1.5263693712768145E-3</v>
      </c>
      <c r="P45" s="26">
        <f t="shared" si="16"/>
        <v>2.1537081087583444E-2</v>
      </c>
      <c r="Q45" s="27">
        <f t="shared" si="17"/>
        <v>38333.829299999867</v>
      </c>
      <c r="R45" s="24">
        <f t="shared" si="18"/>
        <v>4.0042858339313142E-4</v>
      </c>
      <c r="S45" s="171">
        <v>1</v>
      </c>
      <c r="T45" s="202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>
        <f t="shared" si="19"/>
        <v>803.5</v>
      </c>
      <c r="AG45" s="24">
        <f t="shared" si="20"/>
        <v>3.3345989575141628E-3</v>
      </c>
      <c r="AH45" s="24">
        <f t="shared" si="21"/>
        <v>1.9728851501346095E-2</v>
      </c>
      <c r="AI45" s="24">
        <f t="shared" si="22"/>
        <v>-2.0010711716306629E-2</v>
      </c>
      <c r="AJ45" s="24">
        <f t="shared" si="23"/>
        <v>-1.8082295862373483E-3</v>
      </c>
      <c r="AK45" s="24">
        <f t="shared" si="24"/>
        <v>3.2696942365440921E-6</v>
      </c>
      <c r="AL45">
        <f t="shared" si="25"/>
        <v>-2.0010711716306629E-2</v>
      </c>
      <c r="AM45" s="171">
        <f t="shared" si="34"/>
        <v>3.2696942365440921E-6</v>
      </c>
      <c r="AN45">
        <f t="shared" si="26"/>
        <v>-1.8202482130069281E-2</v>
      </c>
      <c r="AO45">
        <f t="shared" si="27"/>
        <v>0.51546951767766702</v>
      </c>
      <c r="AP45">
        <f t="shared" si="28"/>
        <v>-0.81189761664301496</v>
      </c>
      <c r="AQ45">
        <f t="shared" si="29"/>
        <v>8.8846722742150733E-2</v>
      </c>
      <c r="AR45">
        <f t="shared" si="30"/>
        <v>2.9602406633282166</v>
      </c>
      <c r="AS45">
        <f t="shared" si="31"/>
        <v>10.998035180675449</v>
      </c>
      <c r="AT45" s="24">
        <f t="shared" si="48"/>
        <v>21.68174004240986</v>
      </c>
      <c r="AU45" s="24">
        <f t="shared" si="48"/>
        <v>21.67943695409976</v>
      </c>
      <c r="AV45" s="24">
        <f t="shared" si="48"/>
        <v>21.684345089382639</v>
      </c>
      <c r="AW45" s="24">
        <f t="shared" si="48"/>
        <v>21.673875933084709</v>
      </c>
      <c r="AX45" s="24">
        <f t="shared" si="48"/>
        <v>21.696165121750269</v>
      </c>
      <c r="AY45" s="24">
        <f t="shared" si="48"/>
        <v>21.648512344485283</v>
      </c>
      <c r="AZ45" s="24">
        <f t="shared" si="48"/>
        <v>21.74956992657194</v>
      </c>
      <c r="BA45" s="24">
        <f t="shared" si="33"/>
        <v>21.530662694231268</v>
      </c>
      <c r="BB45"/>
      <c r="BC45">
        <v>-4250</v>
      </c>
      <c r="BD45">
        <f t="shared" si="40"/>
        <v>-5.9238602753175426E-3</v>
      </c>
      <c r="BE45">
        <f t="shared" si="41"/>
        <v>6.9621832494817428E-3</v>
      </c>
      <c r="BF45">
        <f t="shared" si="42"/>
        <v>-1.2886043524799285E-2</v>
      </c>
      <c r="BG45">
        <f t="shared" si="43"/>
        <v>0.77052725519353227</v>
      </c>
      <c r="BH45">
        <f t="shared" si="44"/>
        <v>-0.9606483771479819</v>
      </c>
      <c r="BI45">
        <f t="shared" si="45"/>
        <v>2.0553703927528937</v>
      </c>
      <c r="BJ45">
        <f t="shared" si="46"/>
        <v>1.656543673915579</v>
      </c>
      <c r="BK45">
        <f t="shared" si="51"/>
        <v>20.385593206775496</v>
      </c>
      <c r="BL45">
        <f t="shared" si="51"/>
        <v>20.385593206581223</v>
      </c>
      <c r="BM45">
        <f t="shared" si="51"/>
        <v>20.385593195233</v>
      </c>
      <c r="BN45">
        <f t="shared" si="51"/>
        <v>20.385592532343772</v>
      </c>
      <c r="BO45">
        <f t="shared" si="51"/>
        <v>20.385553832576669</v>
      </c>
      <c r="BP45">
        <f t="shared" si="51"/>
        <v>20.383364612765675</v>
      </c>
      <c r="BQ45">
        <f t="shared" si="51"/>
        <v>20.319036038309545</v>
      </c>
      <c r="BR45">
        <f t="shared" si="47"/>
        <v>19.893281859547486</v>
      </c>
      <c r="BS45"/>
      <c r="BT45"/>
      <c r="BU45"/>
      <c r="BV45"/>
      <c r="BW45"/>
      <c r="BX45"/>
      <c r="BY45"/>
    </row>
    <row r="46" spans="1:77" s="24" customFormat="1">
      <c r="A46" s="133" t="s">
        <v>430</v>
      </c>
      <c r="B46" s="134" t="s">
        <v>83</v>
      </c>
      <c r="C46" s="133">
        <v>53352.514800000004</v>
      </c>
      <c r="D46" s="133">
        <v>4.0000000000000002E-4</v>
      </c>
      <c r="E46" s="97">
        <f t="shared" si="14"/>
        <v>804.01050874106488</v>
      </c>
      <c r="F46" s="24">
        <f t="shared" si="15"/>
        <v>804</v>
      </c>
      <c r="G46" s="24">
        <f t="shared" si="49"/>
        <v>3.8499080037581734E-3</v>
      </c>
      <c r="K46" s="24">
        <f t="shared" si="50"/>
        <v>3.8499080037581734E-3</v>
      </c>
      <c r="P46" s="26">
        <f t="shared" si="16"/>
        <v>2.1539006525410513E-2</v>
      </c>
      <c r="Q46" s="27">
        <f t="shared" si="17"/>
        <v>38334.014800000004</v>
      </c>
      <c r="R46" s="24">
        <f t="shared" si="18"/>
        <v>3.1290420650872302E-4</v>
      </c>
      <c r="S46" s="171">
        <v>1</v>
      </c>
      <c r="T46" s="202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>
        <f t="shared" si="19"/>
        <v>804</v>
      </c>
      <c r="AG46" s="24">
        <f t="shared" si="20"/>
        <v>3.3374347551144573E-3</v>
      </c>
      <c r="AH46" s="24">
        <f t="shared" si="21"/>
        <v>2.2051479774054229E-2</v>
      </c>
      <c r="AI46" s="24">
        <f t="shared" si="22"/>
        <v>-1.768909852165234E-2</v>
      </c>
      <c r="AJ46" s="24">
        <f t="shared" si="23"/>
        <v>5.1247324864371613E-4</v>
      </c>
      <c r="AK46" s="24">
        <f t="shared" si="24"/>
        <v>2.6262883057544407E-7</v>
      </c>
      <c r="AL46">
        <f t="shared" si="25"/>
        <v>-1.768909852165234E-2</v>
      </c>
      <c r="AM46" s="171">
        <f t="shared" si="34"/>
        <v>2.6262883057544407E-7</v>
      </c>
      <c r="AN46">
        <f t="shared" si="26"/>
        <v>-1.8201571770296056E-2</v>
      </c>
      <c r="AO46">
        <f t="shared" si="27"/>
        <v>0.51546371860590212</v>
      </c>
      <c r="AP46">
        <f t="shared" si="28"/>
        <v>-0.81185950320936995</v>
      </c>
      <c r="AQ46">
        <f t="shared" si="29"/>
        <v>8.8815091365785456E-2</v>
      </c>
      <c r="AR46">
        <f t="shared" si="30"/>
        <v>2.9603059454688045</v>
      </c>
      <c r="AS46">
        <f t="shared" si="31"/>
        <v>11.002017410006124</v>
      </c>
      <c r="AT46" s="24">
        <f t="shared" si="48"/>
        <v>21.681850256793716</v>
      </c>
      <c r="AU46" s="24">
        <f t="shared" si="48"/>
        <v>21.679547409702277</v>
      </c>
      <c r="AV46" s="24">
        <f t="shared" si="48"/>
        <v>21.684454858296757</v>
      </c>
      <c r="AW46" s="24">
        <f t="shared" si="48"/>
        <v>21.673987540411602</v>
      </c>
      <c r="AX46" s="24">
        <f t="shared" si="48"/>
        <v>21.696272045381576</v>
      </c>
      <c r="AY46" s="24">
        <f t="shared" si="48"/>
        <v>21.648631057515463</v>
      </c>
      <c r="AZ46" s="24">
        <f t="shared" si="48"/>
        <v>21.749660436154386</v>
      </c>
      <c r="BA46" s="24">
        <f t="shared" si="33"/>
        <v>21.530824698865153</v>
      </c>
      <c r="BB46"/>
      <c r="BC46">
        <v>-4000</v>
      </c>
      <c r="BD46">
        <f t="shared" si="40"/>
        <v>-6.6235022529521357E-3</v>
      </c>
      <c r="BE46">
        <f t="shared" si="41"/>
        <v>7.4535033256102152E-3</v>
      </c>
      <c r="BF46">
        <f t="shared" si="42"/>
        <v>-1.4077005578562351E-2</v>
      </c>
      <c r="BG46">
        <f t="shared" si="43"/>
        <v>0.74055438548086872</v>
      </c>
      <c r="BH46">
        <f t="shared" si="44"/>
        <v>-0.97774714164476528</v>
      </c>
      <c r="BI46">
        <f t="shared" si="45"/>
        <v>2.1254826365493344</v>
      </c>
      <c r="BJ46">
        <f t="shared" si="46"/>
        <v>1.7959513917818961</v>
      </c>
      <c r="BK46">
        <f t="shared" si="51"/>
        <v>20.466371550915301</v>
      </c>
      <c r="BL46">
        <f t="shared" si="51"/>
        <v>20.466371551056554</v>
      </c>
      <c r="BM46">
        <f t="shared" si="51"/>
        <v>20.46637154482347</v>
      </c>
      <c r="BN46">
        <f t="shared" si="51"/>
        <v>20.466371819874034</v>
      </c>
      <c r="BO46">
        <f t="shared" si="51"/>
        <v>20.466359681004143</v>
      </c>
      <c r="BP46">
        <f t="shared" si="51"/>
        <v>20.466892397235803</v>
      </c>
      <c r="BQ46">
        <f t="shared" si="51"/>
        <v>20.418691488164534</v>
      </c>
      <c r="BR46">
        <f t="shared" si="47"/>
        <v>19.974284176490386</v>
      </c>
      <c r="BS46"/>
      <c r="BT46"/>
      <c r="BU46"/>
      <c r="BV46"/>
      <c r="BW46"/>
      <c r="BX46"/>
      <c r="BY46"/>
    </row>
    <row r="47" spans="1:77" s="24" customFormat="1">
      <c r="A47" s="133" t="s">
        <v>430</v>
      </c>
      <c r="B47" s="134" t="s">
        <v>83</v>
      </c>
      <c r="C47" s="133">
        <v>53353.248000000138</v>
      </c>
      <c r="D47" s="133">
        <v>8.0000000000000004E-4</v>
      </c>
      <c r="E47" s="97">
        <f t="shared" si="14"/>
        <v>806.01185758831662</v>
      </c>
      <c r="F47" s="24">
        <f t="shared" si="15"/>
        <v>806</v>
      </c>
      <c r="G47" s="24">
        <f t="shared" si="49"/>
        <v>4.3440621375339106E-3</v>
      </c>
      <c r="K47" s="24">
        <f t="shared" si="50"/>
        <v>4.3440621375339106E-3</v>
      </c>
      <c r="P47" s="26">
        <f t="shared" si="16"/>
        <v>2.1546709233145549E-2</v>
      </c>
      <c r="Q47" s="27">
        <f t="shared" si="17"/>
        <v>38334.748000000138</v>
      </c>
      <c r="R47" s="24">
        <f t="shared" si="18"/>
        <v>2.9593106709615555E-4</v>
      </c>
      <c r="S47" s="171">
        <v>1</v>
      </c>
      <c r="T47" s="202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>
        <f t="shared" si="19"/>
        <v>806</v>
      </c>
      <c r="AG47" s="24">
        <f t="shared" si="20"/>
        <v>3.3487809963867916E-3</v>
      </c>
      <c r="AH47" s="24">
        <f t="shared" si="21"/>
        <v>2.2541990374292668E-2</v>
      </c>
      <c r="AI47" s="24">
        <f t="shared" si="22"/>
        <v>-1.7202647095611638E-2</v>
      </c>
      <c r="AJ47" s="24">
        <f t="shared" si="23"/>
        <v>9.9528114114711894E-4</v>
      </c>
      <c r="AK47" s="24">
        <f t="shared" si="24"/>
        <v>9.9058454992311139E-7</v>
      </c>
      <c r="AL47">
        <f t="shared" si="25"/>
        <v>-1.7202647095611638E-2</v>
      </c>
      <c r="AM47" s="171">
        <f t="shared" si="34"/>
        <v>9.9058454992311139E-7</v>
      </c>
      <c r="AN47">
        <f t="shared" si="26"/>
        <v>-1.8197928236758757E-2</v>
      </c>
      <c r="AO47">
        <f t="shared" si="27"/>
        <v>0.51544054435947539</v>
      </c>
      <c r="AP47">
        <f t="shared" si="28"/>
        <v>-0.81170702403497375</v>
      </c>
      <c r="AQ47">
        <f t="shared" si="29"/>
        <v>8.8688569674404361E-2</v>
      </c>
      <c r="AR47">
        <f t="shared" si="30"/>
        <v>2.9605670583513137</v>
      </c>
      <c r="AS47">
        <f t="shared" si="31"/>
        <v>11.017974010760211</v>
      </c>
      <c r="AT47" s="24">
        <f t="shared" si="48"/>
        <v>21.682291100248939</v>
      </c>
      <c r="AU47" s="24">
        <f t="shared" si="48"/>
        <v>21.679989222859266</v>
      </c>
      <c r="AV47" s="24">
        <f t="shared" si="48"/>
        <v>21.684893915514081</v>
      </c>
      <c r="AW47" s="24">
        <f t="shared" si="48"/>
        <v>21.674433968243399</v>
      </c>
      <c r="AX47" s="24">
        <f t="shared" si="48"/>
        <v>21.696699708329529</v>
      </c>
      <c r="AY47" s="24">
        <f t="shared" si="48"/>
        <v>21.649105927454315</v>
      </c>
      <c r="AZ47" s="24">
        <f t="shared" si="48"/>
        <v>21.750022417068408</v>
      </c>
      <c r="BA47" s="24">
        <f t="shared" si="33"/>
        <v>21.531472717400696</v>
      </c>
      <c r="BB47"/>
      <c r="BC47">
        <v>-3750</v>
      </c>
      <c r="BD47">
        <f t="shared" si="40"/>
        <v>-7.168033374551009E-3</v>
      </c>
      <c r="BE47">
        <f t="shared" si="41"/>
        <v>7.968734070640875E-3</v>
      </c>
      <c r="BF47">
        <f t="shared" si="42"/>
        <v>-1.5136767445191884E-2</v>
      </c>
      <c r="BG47">
        <f t="shared" si="43"/>
        <v>0.71391819756448316</v>
      </c>
      <c r="BH47">
        <f t="shared" si="44"/>
        <v>-0.98930328305662618</v>
      </c>
      <c r="BI47">
        <f t="shared" si="45"/>
        <v>2.1904439627025996</v>
      </c>
      <c r="BJ47">
        <f t="shared" si="46"/>
        <v>1.9417529503557018</v>
      </c>
      <c r="BK47">
        <f t="shared" si="51"/>
        <v>20.544126789215866</v>
      </c>
      <c r="BL47">
        <f t="shared" si="51"/>
        <v>20.544126811748271</v>
      </c>
      <c r="BM47">
        <f t="shared" si="51"/>
        <v>20.54412644125188</v>
      </c>
      <c r="BN47">
        <f t="shared" si="51"/>
        <v>20.544132533119555</v>
      </c>
      <c r="BO47">
        <f t="shared" si="51"/>
        <v>20.544032330002576</v>
      </c>
      <c r="BP47">
        <f t="shared" si="51"/>
        <v>20.545670410527773</v>
      </c>
      <c r="BQ47">
        <f t="shared" si="51"/>
        <v>20.515432608862827</v>
      </c>
      <c r="BR47">
        <f t="shared" si="47"/>
        <v>20.055286493433286</v>
      </c>
      <c r="BS47"/>
      <c r="BT47"/>
      <c r="BU47"/>
      <c r="BV47"/>
      <c r="BW47"/>
      <c r="BX47"/>
      <c r="BY47"/>
    </row>
    <row r="48" spans="1:77" s="24" customFormat="1">
      <c r="A48" s="133" t="s">
        <v>430</v>
      </c>
      <c r="B48" s="134" t="s">
        <v>146</v>
      </c>
      <c r="C48" s="133">
        <v>53353.430099999998</v>
      </c>
      <c r="D48" s="133">
        <v>5.9999999999999995E-4</v>
      </c>
      <c r="E48" s="97">
        <f t="shared" si="14"/>
        <v>806.50891926962856</v>
      </c>
      <c r="F48" s="24">
        <f t="shared" si="15"/>
        <v>806.5</v>
      </c>
      <c r="G48" s="24">
        <f t="shared" si="49"/>
        <v>3.2676004993845709E-3</v>
      </c>
      <c r="K48" s="24">
        <f t="shared" si="50"/>
        <v>3.2676004993845709E-3</v>
      </c>
      <c r="P48" s="26">
        <f t="shared" si="16"/>
        <v>2.1548635149185997E-2</v>
      </c>
      <c r="Q48" s="27">
        <f t="shared" si="17"/>
        <v>38334.930099999998</v>
      </c>
      <c r="R48" s="24">
        <f t="shared" si="18"/>
        <v>3.3419622786724036E-4</v>
      </c>
      <c r="S48" s="171">
        <v>1</v>
      </c>
      <c r="T48" s="202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>
        <f t="shared" si="19"/>
        <v>806.5</v>
      </c>
      <c r="AG48" s="24">
        <f t="shared" si="20"/>
        <v>3.3516183193438263E-3</v>
      </c>
      <c r="AH48" s="24">
        <f t="shared" si="21"/>
        <v>2.1464617329226741E-2</v>
      </c>
      <c r="AI48" s="24">
        <f t="shared" si="22"/>
        <v>-1.8281034649801426E-2</v>
      </c>
      <c r="AJ48" s="24">
        <f t="shared" si="23"/>
        <v>-8.4017819959255474E-5</v>
      </c>
      <c r="AK48" s="24">
        <f t="shared" si="24"/>
        <v>7.0589940707058679E-9</v>
      </c>
      <c r="AL48">
        <f t="shared" si="25"/>
        <v>-1.8281034649801426E-2</v>
      </c>
      <c r="AM48" s="171">
        <f t="shared" si="34"/>
        <v>7.0589940707058679E-9</v>
      </c>
      <c r="AN48">
        <f t="shared" si="26"/>
        <v>-1.8197016829842171E-2</v>
      </c>
      <c r="AO48">
        <f t="shared" si="27"/>
        <v>0.51543475630715485</v>
      </c>
      <c r="AP48">
        <f t="shared" si="28"/>
        <v>-0.81166889788182128</v>
      </c>
      <c r="AQ48">
        <f t="shared" si="29"/>
        <v>8.8656940204513895E-2</v>
      </c>
      <c r="AR48">
        <f t="shared" si="30"/>
        <v>2.9606323326548187</v>
      </c>
      <c r="AS48">
        <f t="shared" si="31"/>
        <v>11.021970096444303</v>
      </c>
      <c r="AT48" s="24">
        <f t="shared" si="48"/>
        <v>21.682401307594972</v>
      </c>
      <c r="AU48" s="24">
        <f t="shared" si="48"/>
        <v>21.680099673837617</v>
      </c>
      <c r="AV48" s="24">
        <f t="shared" si="48"/>
        <v>21.685003675211156</v>
      </c>
      <c r="AW48" s="24">
        <f t="shared" si="48"/>
        <v>21.674545574834031</v>
      </c>
      <c r="AX48" s="24">
        <f t="shared" si="48"/>
        <v>21.696806616176389</v>
      </c>
      <c r="AY48" s="24">
        <f t="shared" si="48"/>
        <v>21.649224649391762</v>
      </c>
      <c r="AZ48" s="24">
        <f t="shared" si="48"/>
        <v>21.750112897952356</v>
      </c>
      <c r="BA48" s="24">
        <f t="shared" si="33"/>
        <v>21.531634722034582</v>
      </c>
      <c r="BB48"/>
      <c r="BC48">
        <v>-3500</v>
      </c>
      <c r="BD48">
        <f t="shared" si="40"/>
        <v>-7.5652739385412057E-3</v>
      </c>
      <c r="BE48">
        <f t="shared" si="41"/>
        <v>8.5078754845737178E-3</v>
      </c>
      <c r="BF48">
        <f t="shared" si="42"/>
        <v>-1.6073149423114923E-2</v>
      </c>
      <c r="BG48">
        <f t="shared" si="43"/>
        <v>0.69017809909103234</v>
      </c>
      <c r="BH48">
        <f t="shared" si="44"/>
        <v>-0.99631689071626239</v>
      </c>
      <c r="BI48">
        <f t="shared" si="45"/>
        <v>2.2509865594504301</v>
      </c>
      <c r="BJ48">
        <f t="shared" si="46"/>
        <v>2.0952272980870319</v>
      </c>
      <c r="BK48">
        <f t="shared" si="51"/>
        <v>20.619191584769027</v>
      </c>
      <c r="BL48">
        <f t="shared" si="51"/>
        <v>20.619191678640199</v>
      </c>
      <c r="BM48">
        <f t="shared" si="51"/>
        <v>20.61919071393617</v>
      </c>
      <c r="BN48">
        <f t="shared" si="51"/>
        <v>20.619200627876431</v>
      </c>
      <c r="BO48">
        <f t="shared" si="51"/>
        <v>20.619098722371294</v>
      </c>
      <c r="BP48">
        <f t="shared" si="51"/>
        <v>20.62014376418065</v>
      </c>
      <c r="BQ48">
        <f t="shared" si="51"/>
        <v>20.609156188658197</v>
      </c>
      <c r="BR48">
        <f t="shared" si="47"/>
        <v>20.136288810376186</v>
      </c>
      <c r="BS48"/>
      <c r="BT48"/>
      <c r="BU48"/>
      <c r="BV48"/>
      <c r="BW48"/>
      <c r="BX48"/>
      <c r="BY48"/>
    </row>
    <row r="49" spans="1:77" s="24" customFormat="1">
      <c r="A49" s="133" t="s">
        <v>430</v>
      </c>
      <c r="B49" s="134" t="s">
        <v>83</v>
      </c>
      <c r="C49" s="133">
        <v>53353.614800000098</v>
      </c>
      <c r="D49" s="133">
        <v>4.0000000000000002E-4</v>
      </c>
      <c r="E49" s="97">
        <f t="shared" si="14"/>
        <v>807.01307793332194</v>
      </c>
      <c r="F49" s="24">
        <f t="shared" si="15"/>
        <v>807</v>
      </c>
      <c r="G49" s="24">
        <f t="shared" si="49"/>
        <v>4.7911391011439264E-3</v>
      </c>
      <c r="K49" s="24">
        <f t="shared" si="50"/>
        <v>4.7911391011439264E-3</v>
      </c>
      <c r="P49" s="26">
        <f t="shared" si="16"/>
        <v>2.1550561160869123E-2</v>
      </c>
      <c r="Q49" s="27">
        <f t="shared" si="17"/>
        <v>38335.114800000098</v>
      </c>
      <c r="R49" s="24">
        <f t="shared" si="18"/>
        <v>2.8087822777600355E-4</v>
      </c>
      <c r="S49" s="171">
        <v>1</v>
      </c>
      <c r="T49" s="202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>
        <f t="shared" si="19"/>
        <v>807</v>
      </c>
      <c r="AG49" s="24">
        <f t="shared" si="20"/>
        <v>3.3544559473249157E-3</v>
      </c>
      <c r="AH49" s="24">
        <f t="shared" si="21"/>
        <v>2.2987244314688134E-2</v>
      </c>
      <c r="AI49" s="24">
        <f t="shared" si="22"/>
        <v>-1.6759422059725197E-2</v>
      </c>
      <c r="AJ49" s="24">
        <f t="shared" si="23"/>
        <v>1.4366831538190107E-3</v>
      </c>
      <c r="AK49" s="24">
        <f t="shared" si="24"/>
        <v>2.064058484467339E-6</v>
      </c>
      <c r="AL49">
        <f t="shared" si="25"/>
        <v>-1.6759422059725197E-2</v>
      </c>
      <c r="AM49" s="171">
        <f t="shared" si="34"/>
        <v>2.064058484467339E-6</v>
      </c>
      <c r="AN49">
        <f t="shared" si="26"/>
        <v>-1.8196105213544207E-2</v>
      </c>
      <c r="AO49">
        <f t="shared" si="27"/>
        <v>0.51542897045819991</v>
      </c>
      <c r="AP49">
        <f t="shared" si="28"/>
        <v>-0.81163076918500676</v>
      </c>
      <c r="AQ49">
        <f t="shared" si="29"/>
        <v>8.8625311115578823E-2</v>
      </c>
      <c r="AR49">
        <f t="shared" si="30"/>
        <v>2.9606976053926108</v>
      </c>
      <c r="AS49">
        <f t="shared" si="31"/>
        <v>11.02596896219624</v>
      </c>
      <c r="AT49" s="24">
        <f t="shared" si="48"/>
        <v>21.682511513534809</v>
      </c>
      <c r="AU49" s="24">
        <f t="shared" si="48"/>
        <v>21.680210123892554</v>
      </c>
      <c r="AV49" s="24">
        <f t="shared" si="48"/>
        <v>21.685113433066338</v>
      </c>
      <c r="AW49" s="24">
        <f t="shared" si="48"/>
        <v>21.674657181278391</v>
      </c>
      <c r="AX49" s="24">
        <f t="shared" si="48"/>
        <v>21.696913520868875</v>
      </c>
      <c r="AY49" s="24">
        <f t="shared" si="48"/>
        <v>21.649343373109581</v>
      </c>
      <c r="AZ49" s="24">
        <f t="shared" si="48"/>
        <v>21.750203373102234</v>
      </c>
      <c r="BA49" s="24">
        <f t="shared" si="33"/>
        <v>21.531796726668468</v>
      </c>
      <c r="BB49"/>
      <c r="BC49">
        <v>-3250</v>
      </c>
      <c r="BD49">
        <f t="shared" si="40"/>
        <v>-7.8224733310499738E-3</v>
      </c>
      <c r="BE49">
        <f t="shared" si="41"/>
        <v>9.0709275674087497E-3</v>
      </c>
      <c r="BF49">
        <f t="shared" si="42"/>
        <v>-1.6893400898458723E-2</v>
      </c>
      <c r="BG49">
        <f t="shared" si="43"/>
        <v>0.6689614999732425</v>
      </c>
      <c r="BH49">
        <f t="shared" si="44"/>
        <v>-0.99957596960119777</v>
      </c>
      <c r="BI49">
        <f t="shared" si="45"/>
        <v>2.3077170886363962</v>
      </c>
      <c r="BJ49">
        <f t="shared" si="46"/>
        <v>2.2578223396940005</v>
      </c>
      <c r="BK49">
        <f t="shared" si="51"/>
        <v>20.691855271903957</v>
      </c>
      <c r="BL49">
        <f t="shared" si="51"/>
        <v>20.691854906435672</v>
      </c>
      <c r="BM49">
        <f t="shared" si="51"/>
        <v>20.691857672867311</v>
      </c>
      <c r="BN49">
        <f t="shared" si="51"/>
        <v>20.69183673153206</v>
      </c>
      <c r="BO49">
        <f t="shared" si="51"/>
        <v>20.691995214106974</v>
      </c>
      <c r="BP49">
        <f t="shared" si="51"/>
        <v>20.690793577822145</v>
      </c>
      <c r="BQ49">
        <f t="shared" si="51"/>
        <v>20.699778804199436</v>
      </c>
      <c r="BR49">
        <f t="shared" si="47"/>
        <v>20.217291127319086</v>
      </c>
      <c r="BS49"/>
      <c r="BT49"/>
      <c r="BU49"/>
      <c r="BV49"/>
      <c r="BW49"/>
      <c r="BX49"/>
      <c r="BY49"/>
    </row>
    <row r="50" spans="1:77" s="24" customFormat="1">
      <c r="A50" s="86" t="s">
        <v>148</v>
      </c>
      <c r="B50" s="98" t="s">
        <v>146</v>
      </c>
      <c r="C50" s="99">
        <v>53355.263200000001</v>
      </c>
      <c r="D50" s="99">
        <v>1E-4</v>
      </c>
      <c r="E50" s="24">
        <f t="shared" si="14"/>
        <v>811.512564347693</v>
      </c>
      <c r="F50" s="24">
        <f t="shared" si="15"/>
        <v>811.5</v>
      </c>
      <c r="G50" s="24">
        <f t="shared" si="49"/>
        <v>4.6029855002416298E-3</v>
      </c>
      <c r="K50" s="24">
        <f t="shared" si="50"/>
        <v>4.6029855002416298E-3</v>
      </c>
      <c r="P50" s="26">
        <f t="shared" si="16"/>
        <v>2.1567899569937637E-2</v>
      </c>
      <c r="Q50" s="27">
        <f t="shared" si="17"/>
        <v>38336.763200000001</v>
      </c>
      <c r="R50" s="24">
        <f t="shared" si="18"/>
        <v>2.8780830939216951E-4</v>
      </c>
      <c r="S50" s="171">
        <v>1</v>
      </c>
      <c r="T50" s="202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>
        <f t="shared" si="19"/>
        <v>811.5</v>
      </c>
      <c r="AG50" s="24">
        <f t="shared" si="20"/>
        <v>3.3800083226384579E-3</v>
      </c>
      <c r="AH50" s="24">
        <f t="shared" si="21"/>
        <v>2.2790876747540809E-2</v>
      </c>
      <c r="AI50" s="24">
        <f t="shared" si="22"/>
        <v>-1.6964914069696007E-2</v>
      </c>
      <c r="AJ50" s="24">
        <f t="shared" si="23"/>
        <v>1.2229771776031718E-3</v>
      </c>
      <c r="AK50" s="24">
        <f t="shared" si="24"/>
        <v>1.4956731769382201E-6</v>
      </c>
      <c r="AL50">
        <f t="shared" si="25"/>
        <v>-1.6964914069696007E-2</v>
      </c>
      <c r="AM50" s="171">
        <f t="shared" si="34"/>
        <v>1.4956731769382201E-6</v>
      </c>
      <c r="AN50">
        <f t="shared" si="26"/>
        <v>-1.8187891247299179E-2</v>
      </c>
      <c r="AO50">
        <f t="shared" si="27"/>
        <v>0.51537699694033923</v>
      </c>
      <c r="AP50">
        <f t="shared" si="28"/>
        <v>-0.81128749646196385</v>
      </c>
      <c r="AQ50">
        <f t="shared" si="29"/>
        <v>8.8340666439467391E-2</v>
      </c>
      <c r="AR50">
        <f t="shared" si="30"/>
        <v>2.9612849896693452</v>
      </c>
      <c r="AS50">
        <f t="shared" si="31"/>
        <v>11.062084343826353</v>
      </c>
      <c r="AT50" s="24">
        <f t="shared" si="48"/>
        <v>21.683503303789767</v>
      </c>
      <c r="AU50" s="24">
        <f t="shared" si="48"/>
        <v>21.681204132911464</v>
      </c>
      <c r="AV50" s="24">
        <f t="shared" si="48"/>
        <v>21.686101170961482</v>
      </c>
      <c r="AW50" s="24">
        <f t="shared" si="48"/>
        <v>21.675661632748724</v>
      </c>
      <c r="AX50" s="24">
        <f t="shared" si="48"/>
        <v>21.697875521293014</v>
      </c>
      <c r="AY50" s="24">
        <f t="shared" si="48"/>
        <v>21.650411966627136</v>
      </c>
      <c r="AZ50" s="24">
        <f t="shared" si="48"/>
        <v>21.751017391727824</v>
      </c>
      <c r="BA50" s="24">
        <f t="shared" si="33"/>
        <v>21.533254768373439</v>
      </c>
      <c r="BB50"/>
      <c r="BC50">
        <v>-3000</v>
      </c>
      <c r="BD50">
        <f t="shared" si="40"/>
        <v>-7.9463073785992142E-3</v>
      </c>
      <c r="BE50">
        <f t="shared" si="41"/>
        <v>9.6578903191459689E-3</v>
      </c>
      <c r="BF50">
        <f t="shared" si="42"/>
        <v>-1.7604197697745183E-2</v>
      </c>
      <c r="BG50">
        <f t="shared" si="43"/>
        <v>0.64995381622427584</v>
      </c>
      <c r="BH50">
        <f t="shared" si="44"/>
        <v>-0.99970471064327704</v>
      </c>
      <c r="BI50">
        <f t="shared" si="45"/>
        <v>2.3611420245615942</v>
      </c>
      <c r="BJ50">
        <f t="shared" si="46"/>
        <v>2.4312070243735016</v>
      </c>
      <c r="BK50">
        <f t="shared" si="51"/>
        <v>20.762370833311792</v>
      </c>
      <c r="BL50">
        <f t="shared" si="51"/>
        <v>20.762367161209927</v>
      </c>
      <c r="BM50">
        <f t="shared" si="51"/>
        <v>20.762389386835942</v>
      </c>
      <c r="BN50">
        <f t="shared" si="51"/>
        <v>20.762254843622141</v>
      </c>
      <c r="BO50">
        <f t="shared" si="51"/>
        <v>20.763068527147063</v>
      </c>
      <c r="BP50">
        <f t="shared" si="51"/>
        <v>20.758118832777804</v>
      </c>
      <c r="BQ50">
        <f t="shared" si="51"/>
        <v>20.787237367603051</v>
      </c>
      <c r="BR50">
        <f t="shared" si="47"/>
        <v>20.298293444261986</v>
      </c>
      <c r="BS50"/>
      <c r="BT50"/>
      <c r="BU50"/>
      <c r="BV50"/>
      <c r="BW50"/>
      <c r="BX50"/>
      <c r="BY50"/>
    </row>
    <row r="51" spans="1:77" s="24" customFormat="1">
      <c r="A51" s="133" t="s">
        <v>430</v>
      </c>
      <c r="B51" s="134" t="s">
        <v>83</v>
      </c>
      <c r="C51" s="133">
        <v>53375.227400000207</v>
      </c>
      <c r="D51" s="133">
        <v>6.9999999999999999E-4</v>
      </c>
      <c r="E51" s="97">
        <f t="shared" si="14"/>
        <v>866.00701149642202</v>
      </c>
      <c r="F51" s="24">
        <f t="shared" si="15"/>
        <v>866</v>
      </c>
      <c r="G51" s="24">
        <f t="shared" si="49"/>
        <v>2.5686822118586861E-3</v>
      </c>
      <c r="K51" s="24">
        <f t="shared" si="50"/>
        <v>2.5686822118586861E-3</v>
      </c>
      <c r="P51" s="26">
        <f t="shared" si="16"/>
        <v>2.1778502046703178E-2</v>
      </c>
      <c r="Q51" s="27">
        <f t="shared" si="17"/>
        <v>38356.727400000207</v>
      </c>
      <c r="R51" s="24">
        <f t="shared" si="18"/>
        <v>3.6901717808718483E-4</v>
      </c>
      <c r="S51" s="171">
        <v>1</v>
      </c>
      <c r="T51" s="202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>
        <f t="shared" si="19"/>
        <v>866</v>
      </c>
      <c r="AG51" s="24">
        <f t="shared" si="20"/>
        <v>3.6914332148995366E-3</v>
      </c>
      <c r="AH51" s="24">
        <f t="shared" si="21"/>
        <v>2.0655751043662327E-2</v>
      </c>
      <c r="AI51" s="24">
        <f t="shared" si="22"/>
        <v>-1.9209819834844492E-2</v>
      </c>
      <c r="AJ51" s="24">
        <f t="shared" si="23"/>
        <v>-1.1227510030408505E-3</v>
      </c>
      <c r="AK51" s="24">
        <f t="shared" si="24"/>
        <v>1.260569814829236E-6</v>
      </c>
      <c r="AL51">
        <f t="shared" si="25"/>
        <v>-1.9209819834844492E-2</v>
      </c>
      <c r="AM51" s="171">
        <f t="shared" si="34"/>
        <v>1.260569814829236E-6</v>
      </c>
      <c r="AN51">
        <f t="shared" si="26"/>
        <v>-1.8087068831803641E-2</v>
      </c>
      <c r="AO51">
        <f t="shared" si="27"/>
        <v>0.51476166172236504</v>
      </c>
      <c r="AP51">
        <f t="shared" si="28"/>
        <v>-0.80711374528853708</v>
      </c>
      <c r="AQ51">
        <f t="shared" si="29"/>
        <v>8.4895721370942395E-2</v>
      </c>
      <c r="AR51">
        <f t="shared" si="30"/>
        <v>2.9683889548113194</v>
      </c>
      <c r="AS51">
        <f t="shared" si="31"/>
        <v>11.518215789563751</v>
      </c>
      <c r="AT51" s="24">
        <f t="shared" ref="AT51:AZ60" si="52">$BA51+$AH$7*SIN(AU51)</f>
        <v>21.695506069781931</v>
      </c>
      <c r="AU51" s="24">
        <f t="shared" si="52"/>
        <v>21.693236878934719</v>
      </c>
      <c r="AV51" s="24">
        <f t="shared" si="52"/>
        <v>21.698052071221856</v>
      </c>
      <c r="AW51" s="24">
        <f t="shared" si="52"/>
        <v>21.687825803773411</v>
      </c>
      <c r="AX51" s="24">
        <f t="shared" si="52"/>
        <v>21.709506365621284</v>
      </c>
      <c r="AY51" s="24">
        <f t="shared" si="52"/>
        <v>21.663365168116893</v>
      </c>
      <c r="AZ51" s="24">
        <f t="shared" si="52"/>
        <v>21.76083971034253</v>
      </c>
      <c r="BA51" s="24">
        <f t="shared" si="33"/>
        <v>21.550913273466989</v>
      </c>
      <c r="BB51"/>
      <c r="BC51">
        <v>-2750</v>
      </c>
      <c r="BD51">
        <f t="shared" si="40"/>
        <v>-7.9429018292773573E-3</v>
      </c>
      <c r="BE51">
        <f t="shared" si="41"/>
        <v>1.0268763739785372E-2</v>
      </c>
      <c r="BF51">
        <f t="shared" si="42"/>
        <v>-1.8211665569062729E-2</v>
      </c>
      <c r="BG51">
        <f t="shared" si="43"/>
        <v>0.63288926338967677</v>
      </c>
      <c r="BH51">
        <f t="shared" si="44"/>
        <v>-0.99720019483770428</v>
      </c>
      <c r="BI51">
        <f t="shared" si="45"/>
        <v>2.4116876155198756</v>
      </c>
      <c r="BJ51">
        <f t="shared" si="46"/>
        <v>2.6173375629145048</v>
      </c>
      <c r="BK51">
        <f t="shared" si="51"/>
        <v>20.830960944150824</v>
      </c>
      <c r="BL51">
        <f t="shared" si="51"/>
        <v>20.830946147530131</v>
      </c>
      <c r="BM51">
        <f t="shared" si="51"/>
        <v>20.831021393343512</v>
      </c>
      <c r="BN51">
        <f t="shared" si="51"/>
        <v>20.830638607769902</v>
      </c>
      <c r="BO51">
        <f t="shared" si="51"/>
        <v>20.8325824042671</v>
      </c>
      <c r="BP51">
        <f t="shared" si="51"/>
        <v>20.822620045942045</v>
      </c>
      <c r="BQ51">
        <f t="shared" si="51"/>
        <v>20.87148954017027</v>
      </c>
      <c r="BR51">
        <f t="shared" si="47"/>
        <v>20.379295761204887</v>
      </c>
      <c r="BS51"/>
      <c r="BT51"/>
      <c r="BU51"/>
      <c r="BV51"/>
      <c r="BW51"/>
      <c r="BX51"/>
      <c r="BY51"/>
    </row>
    <row r="52" spans="1:77" s="24" customFormat="1">
      <c r="A52" t="s">
        <v>484</v>
      </c>
      <c r="B52" s="3" t="s">
        <v>146</v>
      </c>
      <c r="C52" s="22">
        <v>53376.144099999998</v>
      </c>
      <c r="D52" s="22">
        <v>4.0000000000000002E-4</v>
      </c>
      <c r="E52" s="97">
        <f t="shared" si="14"/>
        <v>868.50924347613136</v>
      </c>
      <c r="F52" s="97">
        <f t="shared" si="15"/>
        <v>868.5</v>
      </c>
      <c r="G52" s="24">
        <f t="shared" si="49"/>
        <v>3.386374497495126E-3</v>
      </c>
      <c r="K52" s="24">
        <f t="shared" si="50"/>
        <v>3.386374497495126E-3</v>
      </c>
      <c r="P52" s="26">
        <f t="shared" si="16"/>
        <v>2.1788189968937541E-2</v>
      </c>
      <c r="Q52" s="27">
        <f t="shared" si="17"/>
        <v>38357.644099999998</v>
      </c>
      <c r="R52" s="24">
        <f t="shared" si="18"/>
        <v>3.3862681264501743E-4</v>
      </c>
      <c r="S52" s="171">
        <v>1</v>
      </c>
      <c r="T52" s="202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>
        <f t="shared" si="19"/>
        <v>868.5</v>
      </c>
      <c r="AG52" s="24">
        <f t="shared" si="20"/>
        <v>3.7058053158529371E-3</v>
      </c>
      <c r="AH52" s="24">
        <f t="shared" si="21"/>
        <v>2.146875915057973E-2</v>
      </c>
      <c r="AI52" s="24">
        <f t="shared" si="22"/>
        <v>-1.8401815471442415E-2</v>
      </c>
      <c r="AJ52" s="24">
        <f t="shared" si="23"/>
        <v>-3.1943081835781109E-4</v>
      </c>
      <c r="AK52" s="24">
        <f t="shared" si="24"/>
        <v>1.0203604771674091E-7</v>
      </c>
      <c r="AL52">
        <f t="shared" si="25"/>
        <v>-1.8401815471442415E-2</v>
      </c>
      <c r="AM52" s="171">
        <f t="shared" si="34"/>
        <v>1.0203604771674091E-7</v>
      </c>
      <c r="AN52">
        <f t="shared" si="26"/>
        <v>-1.8082384653084604E-2</v>
      </c>
      <c r="AO52">
        <f t="shared" si="27"/>
        <v>0.51473405918005288</v>
      </c>
      <c r="AP52">
        <f t="shared" si="28"/>
        <v>-0.80692156565214768</v>
      </c>
      <c r="AQ52">
        <f t="shared" si="29"/>
        <v>8.4737802199873535E-2</v>
      </c>
      <c r="AR52">
        <f t="shared" si="30"/>
        <v>2.9687143921598738</v>
      </c>
      <c r="AS52">
        <f t="shared" si="31"/>
        <v>11.540007122169186</v>
      </c>
      <c r="AT52" s="24">
        <f t="shared" si="52"/>
        <v>21.696056265596674</v>
      </c>
      <c r="AU52" s="24">
        <f t="shared" si="52"/>
        <v>21.693788587819888</v>
      </c>
      <c r="AV52" s="24">
        <f t="shared" si="52"/>
        <v>21.698599765016514</v>
      </c>
      <c r="AW52" s="24">
        <f t="shared" si="52"/>
        <v>21.688383759099903</v>
      </c>
      <c r="AX52" s="24">
        <f t="shared" si="52"/>
        <v>21.710039012057653</v>
      </c>
      <c r="AY52" s="24">
        <f t="shared" si="52"/>
        <v>21.663959850090205</v>
      </c>
      <c r="AZ52" s="24">
        <f t="shared" si="52"/>
        <v>21.761288686492168</v>
      </c>
      <c r="BA52" s="24">
        <f t="shared" si="33"/>
        <v>21.551723296636418</v>
      </c>
      <c r="BB52"/>
      <c r="BC52">
        <v>-2500</v>
      </c>
      <c r="BD52">
        <f t="shared" si="40"/>
        <v>-7.8178662368969445E-3</v>
      </c>
      <c r="BE52">
        <f t="shared" si="41"/>
        <v>1.0903547829326963E-2</v>
      </c>
      <c r="BF52">
        <f t="shared" si="42"/>
        <v>-1.8721414066223907E-2</v>
      </c>
      <c r="BG52">
        <f t="shared" si="43"/>
        <v>0.61754287285224718</v>
      </c>
      <c r="BH52">
        <f t="shared" si="44"/>
        <v>-0.99246024792725318</v>
      </c>
      <c r="BI52">
        <f t="shared" si="45"/>
        <v>2.4597155208338259</v>
      </c>
      <c r="BJ52">
        <f t="shared" si="46"/>
        <v>2.8185430069123081</v>
      </c>
      <c r="BK52">
        <f t="shared" ref="BK52:BQ61" si="53">$BR52+$AH$7*SIN(BL52)</f>
        <v>20.897823014355914</v>
      </c>
      <c r="BL52">
        <f t="shared" si="53"/>
        <v>20.897781489111068</v>
      </c>
      <c r="BM52">
        <f t="shared" si="53"/>
        <v>20.897964910471078</v>
      </c>
      <c r="BN52">
        <f t="shared" si="53"/>
        <v>20.897154227684748</v>
      </c>
      <c r="BO52">
        <f t="shared" si="53"/>
        <v>20.900727728622513</v>
      </c>
      <c r="BP52">
        <f t="shared" si="53"/>
        <v>20.884785183439398</v>
      </c>
      <c r="BQ52">
        <f t="shared" si="53"/>
        <v>20.952514010035259</v>
      </c>
      <c r="BR52">
        <f t="shared" si="47"/>
        <v>20.460298078147787</v>
      </c>
      <c r="BS52"/>
      <c r="BT52"/>
      <c r="BU52"/>
      <c r="BV52"/>
      <c r="BW52"/>
      <c r="BX52"/>
      <c r="BY52"/>
    </row>
    <row r="53" spans="1:77" s="24" customFormat="1">
      <c r="A53" t="s">
        <v>484</v>
      </c>
      <c r="B53" s="3" t="s">
        <v>146</v>
      </c>
      <c r="C53" s="22">
        <v>53376.146200000003</v>
      </c>
      <c r="D53" s="22">
        <v>4.0000000000000002E-4</v>
      </c>
      <c r="E53" s="97">
        <f t="shared" ref="E53:E84" si="54">+(C53-C$7)/C$8</f>
        <v>868.5149756536938</v>
      </c>
      <c r="F53" s="97">
        <f t="shared" ref="F53:F84" si="55">ROUND(2*E53,0)/2</f>
        <v>868.5</v>
      </c>
      <c r="G53" s="24">
        <f t="shared" si="49"/>
        <v>5.4863745026523247E-3</v>
      </c>
      <c r="K53" s="24">
        <f t="shared" si="50"/>
        <v>5.4863745026523247E-3</v>
      </c>
      <c r="P53" s="26">
        <f t="shared" ref="P53:P84" si="56">+D$11+D$12*F53+D$13*F53^2</f>
        <v>2.1788189968937541E-2</v>
      </c>
      <c r="Q53" s="27">
        <f t="shared" ref="Q53:Q84" si="57">+C53-15018.5</f>
        <v>38357.646200000003</v>
      </c>
      <c r="R53" s="24">
        <f t="shared" ref="R53:R84" si="58">+(P53-G53)^2</f>
        <v>2.6574918749681589E-4</v>
      </c>
      <c r="S53" s="171">
        <v>1</v>
      </c>
      <c r="T53" s="202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>
        <f t="shared" ref="AF53:AF84" si="59">F53</f>
        <v>868.5</v>
      </c>
      <c r="AG53" s="24">
        <f t="shared" ref="AG53:AG84" si="60">AH$3+AH$4*AF53+AH$5*AF53^2+AN53</f>
        <v>3.7058053158529371E-3</v>
      </c>
      <c r="AH53" s="24">
        <f t="shared" ref="AH53:AH84" si="61">IF(S53&lt;&gt;0,G53-AN53, -9999)</f>
        <v>2.3568759155736928E-2</v>
      </c>
      <c r="AI53" s="24">
        <f t="shared" ref="AI53:AI84" si="62">+G53-P53</f>
        <v>-1.6301815466285216E-2</v>
      </c>
      <c r="AJ53" s="24">
        <f t="shared" ref="AJ53:AJ84" si="63">IF(S53&lt;&gt;0,G53-AG53, -9999)</f>
        <v>1.7805691867993877E-3</v>
      </c>
      <c r="AK53" s="24">
        <f t="shared" ref="AK53:AK84" si="64">+(G53-AG53)^2*S53</f>
        <v>3.1704266289794329E-6</v>
      </c>
      <c r="AL53">
        <f t="shared" ref="AL53:AL84" si="65">IF(S53&lt;&gt;0,G53-P53, -9999)</f>
        <v>-1.6301815466285216E-2</v>
      </c>
      <c r="AM53" s="171">
        <f t="shared" si="34"/>
        <v>3.1704266289794329E-6</v>
      </c>
      <c r="AN53">
        <f t="shared" ref="AN53:AN84" si="66">$AH$6*($AH$11/AO53*AP53+$AH$12)</f>
        <v>-1.8082384653084604E-2</v>
      </c>
      <c r="AO53">
        <f t="shared" ref="AO53:AO84" si="67">1+$AH$7*COS(AR53)</f>
        <v>0.51473405918005288</v>
      </c>
      <c r="AP53">
        <f t="shared" ref="AP53:AP84" si="68">SIN(AR53+RADIANS($AH$9))</f>
        <v>-0.80692156565214768</v>
      </c>
      <c r="AQ53">
        <f t="shared" ref="AQ53:AQ84" si="69">$AH$7*SIN(AR53)</f>
        <v>8.4737802199873535E-2</v>
      </c>
      <c r="AR53">
        <f t="shared" ref="AR53:AR84" si="70">2*ATAN(AS53)</f>
        <v>2.9687143921598738</v>
      </c>
      <c r="AS53">
        <f t="shared" ref="AS53:AS84" si="71">SQRT((1+$AH$7)/(1-$AH$7))*TAN(AT53/2)</f>
        <v>11.540007122169186</v>
      </c>
      <c r="AT53" s="24">
        <f t="shared" si="52"/>
        <v>21.696056265596674</v>
      </c>
      <c r="AU53" s="24">
        <f t="shared" si="52"/>
        <v>21.693788587819888</v>
      </c>
      <c r="AV53" s="24">
        <f t="shared" si="52"/>
        <v>21.698599765016514</v>
      </c>
      <c r="AW53" s="24">
        <f t="shared" si="52"/>
        <v>21.688383759099903</v>
      </c>
      <c r="AX53" s="24">
        <f t="shared" si="52"/>
        <v>21.710039012057653</v>
      </c>
      <c r="AY53" s="24">
        <f t="shared" si="52"/>
        <v>21.663959850090205</v>
      </c>
      <c r="AZ53" s="24">
        <f t="shared" si="52"/>
        <v>21.761288686492168</v>
      </c>
      <c r="BA53" s="24">
        <f t="shared" ref="BA53:BA84" si="72">RADIANS($AH$9)+$AH$18*(F53-AH$15)</f>
        <v>21.551723296636418</v>
      </c>
      <c r="BB53"/>
      <c r="BC53">
        <v>-2250</v>
      </c>
      <c r="BD53">
        <f t="shared" si="40"/>
        <v>-7.5763301926196989E-3</v>
      </c>
      <c r="BE53">
        <f t="shared" si="41"/>
        <v>1.156224258777074E-2</v>
      </c>
      <c r="BF53">
        <f t="shared" si="42"/>
        <v>-1.9138572780390439E-2</v>
      </c>
      <c r="BG53">
        <f t="shared" si="43"/>
        <v>0.60372379497630202</v>
      </c>
      <c r="BH53">
        <f t="shared" si="44"/>
        <v>-0.98580464645479393</v>
      </c>
      <c r="BI53">
        <f t="shared" si="45"/>
        <v>2.5055349831076366</v>
      </c>
      <c r="BJ53">
        <f t="shared" si="46"/>
        <v>3.03763759500591</v>
      </c>
      <c r="BK53">
        <f t="shared" si="53"/>
        <v>20.963133199903233</v>
      </c>
      <c r="BL53">
        <f t="shared" si="53"/>
        <v>20.963039522823216</v>
      </c>
      <c r="BM53">
        <f t="shared" si="53"/>
        <v>20.963407634438664</v>
      </c>
      <c r="BN53">
        <f t="shared" si="53"/>
        <v>20.961959814452907</v>
      </c>
      <c r="BO53">
        <f t="shared" si="53"/>
        <v>20.967634354918832</v>
      </c>
      <c r="BP53">
        <f t="shared" si="53"/>
        <v>20.945078047402163</v>
      </c>
      <c r="BQ53">
        <f t="shared" si="53"/>
        <v>21.030310631923836</v>
      </c>
      <c r="BR53">
        <f t="shared" si="47"/>
        <v>20.541300395090687</v>
      </c>
      <c r="BS53"/>
      <c r="BT53"/>
      <c r="BU53"/>
      <c r="BV53"/>
      <c r="BW53"/>
      <c r="BX53"/>
      <c r="BY53"/>
    </row>
    <row r="54" spans="1:77" s="24" customFormat="1">
      <c r="A54" t="s">
        <v>484</v>
      </c>
      <c r="B54" s="3" t="s">
        <v>146</v>
      </c>
      <c r="C54" s="22">
        <v>53376.1463</v>
      </c>
      <c r="D54" s="22">
        <v>5.0000000000000001E-4</v>
      </c>
      <c r="E54" s="97">
        <f t="shared" si="54"/>
        <v>868.51524861452253</v>
      </c>
      <c r="F54" s="97">
        <f t="shared" si="55"/>
        <v>868.5</v>
      </c>
      <c r="G54" s="24">
        <f t="shared" si="49"/>
        <v>5.5863745001261123E-3</v>
      </c>
      <c r="K54" s="24">
        <f t="shared" si="50"/>
        <v>5.5863745001261123E-3</v>
      </c>
      <c r="P54" s="26">
        <f t="shared" si="56"/>
        <v>2.1788189968937541E-2</v>
      </c>
      <c r="Q54" s="27">
        <f t="shared" si="57"/>
        <v>38357.6463</v>
      </c>
      <c r="R54" s="24">
        <f t="shared" si="58"/>
        <v>2.6249882448541728E-4</v>
      </c>
      <c r="S54" s="171">
        <v>1</v>
      </c>
      <c r="T54" s="202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>
        <f t="shared" si="59"/>
        <v>868.5</v>
      </c>
      <c r="AG54" s="24">
        <f t="shared" si="60"/>
        <v>3.7058053158529371E-3</v>
      </c>
      <c r="AH54" s="24">
        <f t="shared" si="61"/>
        <v>2.3668759153210716E-2</v>
      </c>
      <c r="AI54" s="24">
        <f t="shared" si="62"/>
        <v>-1.6201815468811429E-2</v>
      </c>
      <c r="AJ54" s="24">
        <f t="shared" si="63"/>
        <v>1.8805691842731752E-3</v>
      </c>
      <c r="AK54" s="24">
        <f t="shared" si="64"/>
        <v>3.5365404568378754E-6</v>
      </c>
      <c r="AL54">
        <f t="shared" si="65"/>
        <v>-1.6201815468811429E-2</v>
      </c>
      <c r="AM54" s="171">
        <f t="shared" si="34"/>
        <v>3.5365404568378754E-6</v>
      </c>
      <c r="AN54">
        <f t="shared" si="66"/>
        <v>-1.8082384653084604E-2</v>
      </c>
      <c r="AO54">
        <f t="shared" si="67"/>
        <v>0.51473405918005288</v>
      </c>
      <c r="AP54">
        <f t="shared" si="68"/>
        <v>-0.80692156565214768</v>
      </c>
      <c r="AQ54">
        <f t="shared" si="69"/>
        <v>8.4737802199873535E-2</v>
      </c>
      <c r="AR54">
        <f t="shared" si="70"/>
        <v>2.9687143921598738</v>
      </c>
      <c r="AS54">
        <f t="shared" si="71"/>
        <v>11.540007122169186</v>
      </c>
      <c r="AT54" s="24">
        <f t="shared" si="52"/>
        <v>21.696056265596674</v>
      </c>
      <c r="AU54" s="24">
        <f t="shared" si="52"/>
        <v>21.693788587819888</v>
      </c>
      <c r="AV54" s="24">
        <f t="shared" si="52"/>
        <v>21.698599765016514</v>
      </c>
      <c r="AW54" s="24">
        <f t="shared" si="52"/>
        <v>21.688383759099903</v>
      </c>
      <c r="AX54" s="24">
        <f t="shared" si="52"/>
        <v>21.710039012057653</v>
      </c>
      <c r="AY54" s="24">
        <f t="shared" si="52"/>
        <v>21.663959850090205</v>
      </c>
      <c r="AZ54" s="24">
        <f t="shared" si="52"/>
        <v>21.761288686492168</v>
      </c>
      <c r="BA54" s="24">
        <f t="shared" si="72"/>
        <v>21.551723296636418</v>
      </c>
      <c r="BB54"/>
      <c r="BC54">
        <v>-2000</v>
      </c>
      <c r="BD54">
        <f t="shared" si="40"/>
        <v>-7.2229793065632722E-3</v>
      </c>
      <c r="BE54">
        <f t="shared" si="41"/>
        <v>1.2244848015116702E-2</v>
      </c>
      <c r="BF54">
        <f t="shared" si="42"/>
        <v>-1.9467827321679974E-2</v>
      </c>
      <c r="BG54">
        <f t="shared" si="43"/>
        <v>0.59126977537886649</v>
      </c>
      <c r="BH54">
        <f t="shared" si="44"/>
        <v>-0.97749138242809963</v>
      </c>
      <c r="BI54">
        <f t="shared" si="45"/>
        <v>2.5494122605215721</v>
      </c>
      <c r="BJ54">
        <f t="shared" si="46"/>
        <v>3.2780708024876875</v>
      </c>
      <c r="BK54">
        <f t="shared" si="53"/>
        <v>21.027049438777539</v>
      </c>
      <c r="BL54">
        <f t="shared" si="53"/>
        <v>21.026867937527005</v>
      </c>
      <c r="BM54">
        <f t="shared" si="53"/>
        <v>21.027514029285872</v>
      </c>
      <c r="BN54">
        <f t="shared" si="53"/>
        <v>21.025211381650912</v>
      </c>
      <c r="BO54">
        <f t="shared" si="53"/>
        <v>21.033383384220489</v>
      </c>
      <c r="BP54">
        <f t="shared" si="53"/>
        <v>21.003929202535069</v>
      </c>
      <c r="BQ54">
        <f t="shared" si="53"/>
        <v>21.104900428106163</v>
      </c>
      <c r="BR54">
        <f t="shared" si="47"/>
        <v>20.622302712033587</v>
      </c>
      <c r="BS54"/>
      <c r="BT54"/>
      <c r="BU54"/>
      <c r="BV54"/>
      <c r="BW54"/>
      <c r="BX54"/>
      <c r="BY54"/>
    </row>
    <row r="55" spans="1:77" s="24" customFormat="1">
      <c r="A55" t="s">
        <v>484</v>
      </c>
      <c r="B55" s="3" t="s">
        <v>83</v>
      </c>
      <c r="C55" s="22">
        <v>53376.322099999998</v>
      </c>
      <c r="D55" s="22">
        <v>1.1999999999999999E-3</v>
      </c>
      <c r="E55" s="97">
        <f t="shared" si="54"/>
        <v>868.99511376356418</v>
      </c>
      <c r="F55" s="97">
        <f t="shared" si="55"/>
        <v>869</v>
      </c>
      <c r="G55" s="24">
        <f t="shared" si="49"/>
        <v>-1.7900870006997138E-3</v>
      </c>
      <c r="K55" s="24">
        <f t="shared" si="50"/>
        <v>-1.7900870006997138E-3</v>
      </c>
      <c r="P55" s="26">
        <f t="shared" si="56"/>
        <v>2.1790127840312441E-2</v>
      </c>
      <c r="Q55" s="27">
        <f t="shared" si="57"/>
        <v>38357.822099999998</v>
      </c>
      <c r="R55" s="24">
        <f t="shared" si="58"/>
        <v>5.5602653194828983E-4</v>
      </c>
      <c r="S55" s="171">
        <v>0.5</v>
      </c>
      <c r="T55" s="202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>
        <f t="shared" si="59"/>
        <v>869</v>
      </c>
      <c r="AG55" s="24">
        <f t="shared" si="60"/>
        <v>3.7086806453641638E-3</v>
      </c>
      <c r="AH55" s="24">
        <f t="shared" si="61"/>
        <v>1.6291360194248563E-2</v>
      </c>
      <c r="AI55" s="24">
        <f t="shared" si="62"/>
        <v>-2.3580214841012154E-2</v>
      </c>
      <c r="AJ55" s="24">
        <f t="shared" si="63"/>
        <v>-5.4987676460638776E-3</v>
      </c>
      <c r="AK55" s="24">
        <f t="shared" si="64"/>
        <v>1.511822281269944E-5</v>
      </c>
      <c r="AL55">
        <f t="shared" si="65"/>
        <v>-2.3580214841012154E-2</v>
      </c>
      <c r="AM55" s="171">
        <f t="shared" si="34"/>
        <v>3.0236445625398879E-5</v>
      </c>
      <c r="AN55">
        <f t="shared" si="66"/>
        <v>-1.8081447194948277E-2</v>
      </c>
      <c r="AO55">
        <f t="shared" si="67"/>
        <v>0.51472854521903866</v>
      </c>
      <c r="AP55">
        <f t="shared" si="68"/>
        <v>-0.80688312212053637</v>
      </c>
      <c r="AQ55">
        <f t="shared" si="69"/>
        <v>8.4706219466474802E-2</v>
      </c>
      <c r="AR55">
        <f t="shared" si="70"/>
        <v>2.9687794751407681</v>
      </c>
      <c r="AS55">
        <f t="shared" si="71"/>
        <v>11.544374911591309</v>
      </c>
      <c r="AT55" s="24">
        <f t="shared" si="52"/>
        <v>21.696166300709343</v>
      </c>
      <c r="AU55" s="24">
        <f t="shared" si="52"/>
        <v>21.693898926997914</v>
      </c>
      <c r="AV55" s="24">
        <f t="shared" si="52"/>
        <v>21.698709298438761</v>
      </c>
      <c r="AW55" s="24">
        <f t="shared" si="52"/>
        <v>21.688495349840046</v>
      </c>
      <c r="AX55" s="24">
        <f t="shared" si="52"/>
        <v>21.71014553219657</v>
      </c>
      <c r="AY55" s="24">
        <f t="shared" si="52"/>
        <v>21.664078791686809</v>
      </c>
      <c r="AZ55" s="24">
        <f t="shared" si="52"/>
        <v>21.761378465214069</v>
      </c>
      <c r="BA55" s="24">
        <f t="shared" si="72"/>
        <v>21.551885301270303</v>
      </c>
      <c r="BB55"/>
      <c r="BC55">
        <v>-1750</v>
      </c>
      <c r="BD55">
        <f t="shared" si="40"/>
        <v>-6.7620914011175971E-3</v>
      </c>
      <c r="BE55">
        <f t="shared" si="41"/>
        <v>1.2951364111364853E-2</v>
      </c>
      <c r="BF55">
        <f t="shared" si="42"/>
        <v>-1.971345551248245E-2</v>
      </c>
      <c r="BG55">
        <f t="shared" si="43"/>
        <v>0.58004262146622465</v>
      </c>
      <c r="BH55">
        <f t="shared" si="44"/>
        <v>-0.9677292654637476</v>
      </c>
      <c r="BI55">
        <f t="shared" si="45"/>
        <v>2.5915779397434595</v>
      </c>
      <c r="BJ55">
        <f t="shared" si="46"/>
        <v>3.5441316940764187</v>
      </c>
      <c r="BK55">
        <f t="shared" si="53"/>
        <v>21.089713657631521</v>
      </c>
      <c r="BL55">
        <f t="shared" si="53"/>
        <v>21.089400067966956</v>
      </c>
      <c r="BM55">
        <f t="shared" si="53"/>
        <v>21.090425763928188</v>
      </c>
      <c r="BN55">
        <f t="shared" si="53"/>
        <v>21.087065937524848</v>
      </c>
      <c r="BO55">
        <f t="shared" si="53"/>
        <v>21.098019036601581</v>
      </c>
      <c r="BP55">
        <f t="shared" si="53"/>
        <v>21.061729370070214</v>
      </c>
      <c r="BQ55">
        <f t="shared" si="53"/>
        <v>21.176325450537117</v>
      </c>
      <c r="BR55">
        <f t="shared" si="47"/>
        <v>20.703305028976487</v>
      </c>
      <c r="BS55"/>
      <c r="BT55"/>
      <c r="BU55"/>
      <c r="BV55"/>
      <c r="BW55"/>
      <c r="BX55"/>
      <c r="BY55"/>
    </row>
    <row r="56" spans="1:77" s="24" customFormat="1">
      <c r="A56" t="s">
        <v>484</v>
      </c>
      <c r="B56" s="3" t="s">
        <v>83</v>
      </c>
      <c r="C56" s="22">
        <v>53376.322800000002</v>
      </c>
      <c r="D56" s="22">
        <v>1.6999999999999999E-3</v>
      </c>
      <c r="E56" s="97">
        <f t="shared" si="54"/>
        <v>868.99702448942492</v>
      </c>
      <c r="F56" s="97">
        <f t="shared" si="55"/>
        <v>869</v>
      </c>
      <c r="G56" s="24">
        <f t="shared" si="49"/>
        <v>-1.0900869965553284E-3</v>
      </c>
      <c r="K56" s="24">
        <f t="shared" si="50"/>
        <v>-1.0900869965553284E-3</v>
      </c>
      <c r="P56" s="26">
        <f t="shared" si="56"/>
        <v>2.1790127840312441E-2</v>
      </c>
      <c r="Q56" s="27">
        <f t="shared" si="57"/>
        <v>38357.822800000002</v>
      </c>
      <c r="R56" s="24">
        <f t="shared" si="58"/>
        <v>5.23504230981224E-4</v>
      </c>
      <c r="S56" s="171">
        <v>0.5</v>
      </c>
      <c r="T56" s="202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>
        <f t="shared" si="59"/>
        <v>869</v>
      </c>
      <c r="AG56" s="24">
        <f t="shared" si="60"/>
        <v>3.7086806453641638E-3</v>
      </c>
      <c r="AH56" s="24">
        <f t="shared" si="61"/>
        <v>1.6991360198392948E-2</v>
      </c>
      <c r="AI56" s="24">
        <f t="shared" si="62"/>
        <v>-2.2880214836867769E-2</v>
      </c>
      <c r="AJ56" s="24">
        <f t="shared" si="63"/>
        <v>-4.7987676419194922E-3</v>
      </c>
      <c r="AK56" s="24">
        <f t="shared" si="64"/>
        <v>1.1514085440566782E-5</v>
      </c>
      <c r="AL56">
        <f t="shared" si="65"/>
        <v>-2.2880214836867769E-2</v>
      </c>
      <c r="AM56" s="171">
        <f t="shared" si="34"/>
        <v>2.3028170881133564E-5</v>
      </c>
      <c r="AN56">
        <f t="shared" si="66"/>
        <v>-1.8081447194948277E-2</v>
      </c>
      <c r="AO56">
        <f t="shared" si="67"/>
        <v>0.51472854521903866</v>
      </c>
      <c r="AP56">
        <f t="shared" si="68"/>
        <v>-0.80688312212053637</v>
      </c>
      <c r="AQ56">
        <f t="shared" si="69"/>
        <v>8.4706219466474802E-2</v>
      </c>
      <c r="AR56">
        <f t="shared" si="70"/>
        <v>2.9687794751407681</v>
      </c>
      <c r="AS56">
        <f t="shared" si="71"/>
        <v>11.544374911591309</v>
      </c>
      <c r="AT56" s="24">
        <f t="shared" si="52"/>
        <v>21.696166300709343</v>
      </c>
      <c r="AU56" s="24">
        <f t="shared" si="52"/>
        <v>21.693898926997914</v>
      </c>
      <c r="AV56" s="24">
        <f t="shared" si="52"/>
        <v>21.698709298438761</v>
      </c>
      <c r="AW56" s="24">
        <f t="shared" si="52"/>
        <v>21.688495349840046</v>
      </c>
      <c r="AX56" s="24">
        <f t="shared" si="52"/>
        <v>21.71014553219657</v>
      </c>
      <c r="AY56" s="24">
        <f t="shared" si="52"/>
        <v>21.664078791686809</v>
      </c>
      <c r="AZ56" s="24">
        <f t="shared" si="52"/>
        <v>21.761378465214069</v>
      </c>
      <c r="BA56" s="24">
        <f t="shared" si="72"/>
        <v>21.551885301270303</v>
      </c>
      <c r="BB56"/>
      <c r="BC56">
        <v>-1500</v>
      </c>
      <c r="BD56">
        <f t="shared" si="40"/>
        <v>-6.1975743251771534E-3</v>
      </c>
      <c r="BE56">
        <f t="shared" si="41"/>
        <v>1.368179087651519E-2</v>
      </c>
      <c r="BF56">
        <f t="shared" si="42"/>
        <v>-1.9879365201692343E-2</v>
      </c>
      <c r="BG56">
        <f t="shared" si="43"/>
        <v>0.56992446782058725</v>
      </c>
      <c r="BH56">
        <f t="shared" si="44"/>
        <v>-0.9566877914785672</v>
      </c>
      <c r="BI56">
        <f t="shared" si="45"/>
        <v>2.6322326568382564</v>
      </c>
      <c r="BJ56">
        <f t="shared" si="46"/>
        <v>3.8412333152542386</v>
      </c>
      <c r="BK56">
        <f t="shared" si="53"/>
        <v>21.15125336098756</v>
      </c>
      <c r="BL56">
        <f t="shared" si="53"/>
        <v>21.1507586255943</v>
      </c>
      <c r="BM56">
        <f t="shared" si="53"/>
        <v>21.152262696510221</v>
      </c>
      <c r="BN56">
        <f t="shared" si="53"/>
        <v>21.147682228304976</v>
      </c>
      <c r="BO56">
        <f t="shared" si="53"/>
        <v>21.161559608518022</v>
      </c>
      <c r="BP56">
        <f t="shared" si="53"/>
        <v>21.118825109421937</v>
      </c>
      <c r="BQ56">
        <f t="shared" si="53"/>
        <v>21.244648505088485</v>
      </c>
      <c r="BR56">
        <f t="shared" si="47"/>
        <v>20.784307345919387</v>
      </c>
      <c r="BS56"/>
      <c r="BT56"/>
      <c r="BU56"/>
      <c r="BV56"/>
      <c r="BW56"/>
      <c r="BX56"/>
      <c r="BY56"/>
    </row>
    <row r="57" spans="1:77" s="24" customFormat="1">
      <c r="A57" t="s">
        <v>484</v>
      </c>
      <c r="B57" s="3" t="s">
        <v>83</v>
      </c>
      <c r="C57" s="22">
        <v>53376.324500000002</v>
      </c>
      <c r="D57" s="22">
        <v>1.1000000000000001E-3</v>
      </c>
      <c r="E57" s="97">
        <f t="shared" si="54"/>
        <v>869.00166482363272</v>
      </c>
      <c r="F57" s="97">
        <f t="shared" si="55"/>
        <v>869</v>
      </c>
      <c r="G57" s="24">
        <f t="shared" si="49"/>
        <v>6.0991300415480509E-4</v>
      </c>
      <c r="K57" s="24">
        <f t="shared" si="50"/>
        <v>6.0991300415480509E-4</v>
      </c>
      <c r="P57" s="26">
        <f t="shared" si="56"/>
        <v>2.1790127840312441E-2</v>
      </c>
      <c r="Q57" s="27">
        <f t="shared" si="57"/>
        <v>38357.824500000002</v>
      </c>
      <c r="R57" s="24">
        <f t="shared" si="58"/>
        <v>4.48601500505792E-4</v>
      </c>
      <c r="S57" s="171">
        <v>1</v>
      </c>
      <c r="T57" s="202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>
        <f t="shared" si="59"/>
        <v>869</v>
      </c>
      <c r="AG57" s="24">
        <f t="shared" si="60"/>
        <v>3.7086806453641638E-3</v>
      </c>
      <c r="AH57" s="24">
        <f t="shared" si="61"/>
        <v>1.8691360199103082E-2</v>
      </c>
      <c r="AI57" s="24">
        <f t="shared" si="62"/>
        <v>-2.1180214836157635E-2</v>
      </c>
      <c r="AJ57" s="24">
        <f t="shared" si="63"/>
        <v>-3.0987676412093587E-3</v>
      </c>
      <c r="AK57" s="24">
        <f t="shared" si="64"/>
        <v>9.6023608942062131E-6</v>
      </c>
      <c r="AL57">
        <f t="shared" si="65"/>
        <v>-2.1180214836157635E-2</v>
      </c>
      <c r="AM57" s="171">
        <f t="shared" si="34"/>
        <v>9.6023608942062131E-6</v>
      </c>
      <c r="AN57">
        <f t="shared" si="66"/>
        <v>-1.8081447194948277E-2</v>
      </c>
      <c r="AO57">
        <f t="shared" si="67"/>
        <v>0.51472854521903866</v>
      </c>
      <c r="AP57">
        <f t="shared" si="68"/>
        <v>-0.80688312212053637</v>
      </c>
      <c r="AQ57">
        <f t="shared" si="69"/>
        <v>8.4706219466474802E-2</v>
      </c>
      <c r="AR57">
        <f t="shared" si="70"/>
        <v>2.9687794751407681</v>
      </c>
      <c r="AS57">
        <f t="shared" si="71"/>
        <v>11.544374911591309</v>
      </c>
      <c r="AT57" s="24">
        <f t="shared" si="52"/>
        <v>21.696166300709343</v>
      </c>
      <c r="AU57" s="24">
        <f t="shared" si="52"/>
        <v>21.693898926997914</v>
      </c>
      <c r="AV57" s="24">
        <f t="shared" si="52"/>
        <v>21.698709298438761</v>
      </c>
      <c r="AW57" s="24">
        <f t="shared" si="52"/>
        <v>21.688495349840046</v>
      </c>
      <c r="AX57" s="24">
        <f t="shared" si="52"/>
        <v>21.71014553219657</v>
      </c>
      <c r="AY57" s="24">
        <f t="shared" si="52"/>
        <v>21.664078791686809</v>
      </c>
      <c r="AZ57" s="24">
        <f t="shared" si="52"/>
        <v>21.761378465214069</v>
      </c>
      <c r="BA57" s="24">
        <f t="shared" si="72"/>
        <v>21.551885301270303</v>
      </c>
      <c r="BB57"/>
      <c r="BC57">
        <v>-1250</v>
      </c>
      <c r="BD57">
        <f t="shared" si="40"/>
        <v>-5.5330062665367753E-3</v>
      </c>
      <c r="BE57">
        <f t="shared" si="41"/>
        <v>1.4436128310567713E-2</v>
      </c>
      <c r="BF57">
        <f t="shared" si="42"/>
        <v>-1.9969134577104489E-2</v>
      </c>
      <c r="BG57">
        <f t="shared" si="43"/>
        <v>0.5608146715320752</v>
      </c>
      <c r="BH57">
        <f t="shared" si="44"/>
        <v>-0.94450493587958573</v>
      </c>
      <c r="BI57">
        <f t="shared" si="45"/>
        <v>2.6715516624112738</v>
      </c>
      <c r="BJ57">
        <f t="shared" si="46"/>
        <v>4.176317888672652</v>
      </c>
      <c r="BK57">
        <f t="shared" si="53"/>
        <v>21.211782842248009</v>
      </c>
      <c r="BL57">
        <f t="shared" si="53"/>
        <v>21.211058685260703</v>
      </c>
      <c r="BM57">
        <f t="shared" si="53"/>
        <v>21.213124583752169</v>
      </c>
      <c r="BN57">
        <f t="shared" si="53"/>
        <v>21.207219711805049</v>
      </c>
      <c r="BO57">
        <f t="shared" si="53"/>
        <v>21.224007242726557</v>
      </c>
      <c r="BP57">
        <f t="shared" si="53"/>
        <v>21.175516533123982</v>
      </c>
      <c r="BQ57">
        <f t="shared" si="53"/>
        <v>21.309952739681339</v>
      </c>
      <c r="BR57">
        <f t="shared" si="47"/>
        <v>20.865309662862288</v>
      </c>
      <c r="BS57"/>
      <c r="BT57"/>
      <c r="BU57"/>
      <c r="BV57"/>
      <c r="BW57"/>
      <c r="BX57"/>
      <c r="BY57"/>
    </row>
    <row r="58" spans="1:77" s="24" customFormat="1">
      <c r="A58" t="s">
        <v>484</v>
      </c>
      <c r="B58" s="3" t="s">
        <v>83</v>
      </c>
      <c r="C58" s="22">
        <v>53377.058599999997</v>
      </c>
      <c r="D58" s="22">
        <v>5.0000000000000001E-4</v>
      </c>
      <c r="E58" s="97">
        <f t="shared" si="54"/>
        <v>871.00547031802535</v>
      </c>
      <c r="F58" s="97">
        <f t="shared" si="55"/>
        <v>871</v>
      </c>
      <c r="G58" s="24">
        <f t="shared" si="49"/>
        <v>2.0040669987793081E-3</v>
      </c>
      <c r="K58" s="24">
        <f t="shared" si="50"/>
        <v>2.0040669987793081E-3</v>
      </c>
      <c r="P58" s="26">
        <f t="shared" si="56"/>
        <v>2.179788028223879E-2</v>
      </c>
      <c r="Q58" s="27">
        <f t="shared" si="57"/>
        <v>38358.558599999997</v>
      </c>
      <c r="R58" s="24">
        <f t="shared" si="58"/>
        <v>3.9179504430045703E-4</v>
      </c>
      <c r="S58" s="171">
        <v>1</v>
      </c>
      <c r="T58" s="202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>
        <f t="shared" si="59"/>
        <v>871</v>
      </c>
      <c r="AG58" s="24">
        <f t="shared" si="60"/>
        <v>3.7201849939611058E-3</v>
      </c>
      <c r="AH58" s="24">
        <f t="shared" si="61"/>
        <v>2.0081762287056992E-2</v>
      </c>
      <c r="AI58" s="24">
        <f t="shared" si="62"/>
        <v>-1.9793813283459482E-2</v>
      </c>
      <c r="AJ58" s="24">
        <f t="shared" si="63"/>
        <v>-1.7161179951817977E-3</v>
      </c>
      <c r="AK58" s="24">
        <f t="shared" si="64"/>
        <v>2.9450609733867927E-6</v>
      </c>
      <c r="AL58">
        <f t="shared" si="65"/>
        <v>-1.9793813283459482E-2</v>
      </c>
      <c r="AM58" s="171">
        <f t="shared" si="34"/>
        <v>2.9450609733867927E-6</v>
      </c>
      <c r="AN58">
        <f t="shared" si="66"/>
        <v>-1.8077695288277684E-2</v>
      </c>
      <c r="AO58">
        <f t="shared" si="67"/>
        <v>0.51470651119426947</v>
      </c>
      <c r="AP58">
        <f t="shared" si="68"/>
        <v>-0.80672932264847763</v>
      </c>
      <c r="AQ58">
        <f t="shared" si="69"/>
        <v>8.4579892198415454E-2</v>
      </c>
      <c r="AR58">
        <f t="shared" si="70"/>
        <v>2.9690397921204421</v>
      </c>
      <c r="AS58">
        <f t="shared" si="71"/>
        <v>11.561877929511127</v>
      </c>
      <c r="AT58" s="24">
        <f t="shared" si="52"/>
        <v>21.696606427674393</v>
      </c>
      <c r="AU58" s="24">
        <f t="shared" si="52"/>
        <v>21.694340275061894</v>
      </c>
      <c r="AV58" s="24">
        <f t="shared" si="52"/>
        <v>21.699147414356158</v>
      </c>
      <c r="AW58" s="24">
        <f t="shared" si="52"/>
        <v>21.688941711726528</v>
      </c>
      <c r="AX58" s="24">
        <f t="shared" si="52"/>
        <v>21.710571582286779</v>
      </c>
      <c r="AY58" s="24">
        <f t="shared" si="52"/>
        <v>21.664554575399833</v>
      </c>
      <c r="AZ58" s="24">
        <f t="shared" si="52"/>
        <v>21.761737525138098</v>
      </c>
      <c r="BA58" s="24">
        <f t="shared" si="72"/>
        <v>21.552533319805846</v>
      </c>
      <c r="BB58"/>
      <c r="BC58">
        <v>-1000</v>
      </c>
      <c r="BD58">
        <f t="shared" si="40"/>
        <v>-4.7716781730660126E-3</v>
      </c>
      <c r="BE58">
        <f t="shared" si="41"/>
        <v>1.5214376413522421E-2</v>
      </c>
      <c r="BF58">
        <f t="shared" si="42"/>
        <v>-1.9986054586588434E-2</v>
      </c>
      <c r="BG58">
        <f t="shared" si="43"/>
        <v>0.55262720359304818</v>
      </c>
      <c r="BH58">
        <f t="shared" si="44"/>
        <v>-0.93129332978474633</v>
      </c>
      <c r="BI58">
        <f t="shared" si="45"/>
        <v>2.7096885767564589</v>
      </c>
      <c r="BJ58">
        <f t="shared" si="46"/>
        <v>4.5584490300074165</v>
      </c>
      <c r="BK58">
        <f t="shared" si="53"/>
        <v>21.271404243898289</v>
      </c>
      <c r="BL58">
        <f t="shared" si="53"/>
        <v>21.270409821045881</v>
      </c>
      <c r="BM58">
        <f t="shared" si="53"/>
        <v>21.273093519763346</v>
      </c>
      <c r="BN58">
        <f t="shared" si="53"/>
        <v>21.265836317434822</v>
      </c>
      <c r="BO58">
        <f t="shared" si="53"/>
        <v>21.285356399343208</v>
      </c>
      <c r="BP58">
        <f t="shared" si="53"/>
        <v>21.232056756564077</v>
      </c>
      <c r="BQ58">
        <f t="shared" si="53"/>
        <v>21.372341099019547</v>
      </c>
      <c r="BR58">
        <f t="shared" si="47"/>
        <v>20.946311979805188</v>
      </c>
      <c r="BS58"/>
      <c r="BT58"/>
      <c r="BU58"/>
      <c r="BV58"/>
      <c r="BW58"/>
      <c r="BX58"/>
      <c r="BY58"/>
    </row>
    <row r="59" spans="1:77" s="24" customFormat="1">
      <c r="A59" t="s">
        <v>484</v>
      </c>
      <c r="B59" s="3" t="s">
        <v>83</v>
      </c>
      <c r="C59" s="22">
        <v>53377.058599999997</v>
      </c>
      <c r="D59" s="22">
        <v>4.0000000000000002E-4</v>
      </c>
      <c r="E59" s="97">
        <f t="shared" si="54"/>
        <v>871.00547031802535</v>
      </c>
      <c r="F59" s="97">
        <f t="shared" si="55"/>
        <v>871</v>
      </c>
      <c r="G59" s="24">
        <f t="shared" si="49"/>
        <v>2.0040669987793081E-3</v>
      </c>
      <c r="K59" s="24">
        <f t="shared" si="50"/>
        <v>2.0040669987793081E-3</v>
      </c>
      <c r="P59" s="26">
        <f t="shared" si="56"/>
        <v>2.179788028223879E-2</v>
      </c>
      <c r="Q59" s="27">
        <f t="shared" si="57"/>
        <v>38358.558599999997</v>
      </c>
      <c r="R59" s="24">
        <f t="shared" si="58"/>
        <v>3.9179504430045703E-4</v>
      </c>
      <c r="S59" s="171">
        <v>1</v>
      </c>
      <c r="T59" s="202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>
        <f t="shared" si="59"/>
        <v>871</v>
      </c>
      <c r="AG59" s="24">
        <f t="shared" si="60"/>
        <v>3.7201849939611058E-3</v>
      </c>
      <c r="AH59" s="24">
        <f t="shared" si="61"/>
        <v>2.0081762287056992E-2</v>
      </c>
      <c r="AI59" s="24">
        <f t="shared" si="62"/>
        <v>-1.9793813283459482E-2</v>
      </c>
      <c r="AJ59" s="24">
        <f t="shared" si="63"/>
        <v>-1.7161179951817977E-3</v>
      </c>
      <c r="AK59" s="24">
        <f t="shared" si="64"/>
        <v>2.9450609733867927E-6</v>
      </c>
      <c r="AL59">
        <f t="shared" si="65"/>
        <v>-1.9793813283459482E-2</v>
      </c>
      <c r="AM59" s="171">
        <f t="shared" si="34"/>
        <v>2.9450609733867927E-6</v>
      </c>
      <c r="AN59">
        <f t="shared" si="66"/>
        <v>-1.8077695288277684E-2</v>
      </c>
      <c r="AO59">
        <f t="shared" si="67"/>
        <v>0.51470651119426947</v>
      </c>
      <c r="AP59">
        <f t="shared" si="68"/>
        <v>-0.80672932264847763</v>
      </c>
      <c r="AQ59">
        <f t="shared" si="69"/>
        <v>8.4579892198415454E-2</v>
      </c>
      <c r="AR59">
        <f t="shared" si="70"/>
        <v>2.9690397921204421</v>
      </c>
      <c r="AS59">
        <f t="shared" si="71"/>
        <v>11.561877929511127</v>
      </c>
      <c r="AT59" s="24">
        <f t="shared" si="52"/>
        <v>21.696606427674393</v>
      </c>
      <c r="AU59" s="24">
        <f t="shared" si="52"/>
        <v>21.694340275061894</v>
      </c>
      <c r="AV59" s="24">
        <f t="shared" si="52"/>
        <v>21.699147414356158</v>
      </c>
      <c r="AW59" s="24">
        <f t="shared" si="52"/>
        <v>21.688941711726528</v>
      </c>
      <c r="AX59" s="24">
        <f t="shared" si="52"/>
        <v>21.710571582286779</v>
      </c>
      <c r="AY59" s="24">
        <f t="shared" si="52"/>
        <v>21.664554575399833</v>
      </c>
      <c r="AZ59" s="24">
        <f t="shared" si="52"/>
        <v>21.761737525138098</v>
      </c>
      <c r="BA59" s="24">
        <f t="shared" si="72"/>
        <v>21.552533319805846</v>
      </c>
      <c r="BB59"/>
      <c r="BC59">
        <v>-750</v>
      </c>
      <c r="BD59">
        <f t="shared" si="40"/>
        <v>-3.9166365561881591E-3</v>
      </c>
      <c r="BE59">
        <f t="shared" si="41"/>
        <v>1.6016535185379318E-2</v>
      </c>
      <c r="BF59">
        <f t="shared" si="42"/>
        <v>-1.9933171741567477E-2</v>
      </c>
      <c r="BG59">
        <f t="shared" si="43"/>
        <v>0.54528843871730892</v>
      </c>
      <c r="BH59">
        <f t="shared" si="44"/>
        <v>-0.91714513928069785</v>
      </c>
      <c r="BI59">
        <f t="shared" si="45"/>
        <v>2.7467785936742581</v>
      </c>
      <c r="BJ59">
        <f t="shared" si="46"/>
        <v>4.9997017942971889</v>
      </c>
      <c r="BK59">
        <f t="shared" si="53"/>
        <v>21.3302086508527</v>
      </c>
      <c r="BL59">
        <f t="shared" si="53"/>
        <v>21.328917372605048</v>
      </c>
      <c r="BM59">
        <f t="shared" si="53"/>
        <v>21.332236987211768</v>
      </c>
      <c r="BN59">
        <f t="shared" si="53"/>
        <v>21.323685497602462</v>
      </c>
      <c r="BO59">
        <f t="shared" si="53"/>
        <v>21.345601014587697</v>
      </c>
      <c r="BP59">
        <f t="shared" si="53"/>
        <v>21.288652766813339</v>
      </c>
      <c r="BQ59">
        <f t="shared" si="53"/>
        <v>21.431935649500179</v>
      </c>
      <c r="BR59">
        <f t="shared" si="47"/>
        <v>21.027314296748088</v>
      </c>
      <c r="BS59"/>
      <c r="BT59"/>
      <c r="BU59"/>
      <c r="BV59"/>
      <c r="BW59"/>
      <c r="BX59"/>
      <c r="BY59"/>
    </row>
    <row r="60" spans="1:77" s="24" customFormat="1">
      <c r="A60" t="s">
        <v>484</v>
      </c>
      <c r="B60" s="3" t="s">
        <v>83</v>
      </c>
      <c r="C60" s="22">
        <v>53377.059399999998</v>
      </c>
      <c r="D60" s="22">
        <v>4.0000000000000002E-4</v>
      </c>
      <c r="E60" s="97">
        <f t="shared" si="54"/>
        <v>871.00765400471494</v>
      </c>
      <c r="F60" s="97">
        <f t="shared" si="55"/>
        <v>871</v>
      </c>
      <c r="G60" s="24">
        <f t="shared" si="49"/>
        <v>2.804067000397481E-3</v>
      </c>
      <c r="K60" s="24">
        <f t="shared" si="50"/>
        <v>2.804067000397481E-3</v>
      </c>
      <c r="P60" s="26">
        <f t="shared" si="56"/>
        <v>2.179788028223879E-2</v>
      </c>
      <c r="Q60" s="27">
        <f t="shared" si="57"/>
        <v>38358.559399999998</v>
      </c>
      <c r="R60" s="24">
        <f t="shared" si="58"/>
        <v>3.607649429854513E-4</v>
      </c>
      <c r="S60" s="171">
        <v>1</v>
      </c>
      <c r="T60" s="202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>
        <f t="shared" si="59"/>
        <v>871</v>
      </c>
      <c r="AG60" s="24">
        <f t="shared" si="60"/>
        <v>3.7201849939611058E-3</v>
      </c>
      <c r="AH60" s="24">
        <f t="shared" si="61"/>
        <v>2.0881762288675165E-2</v>
      </c>
      <c r="AI60" s="24">
        <f t="shared" si="62"/>
        <v>-1.8993813281841309E-2</v>
      </c>
      <c r="AJ60" s="24">
        <f t="shared" si="63"/>
        <v>-9.1611799356362475E-4</v>
      </c>
      <c r="AK60" s="24">
        <f t="shared" si="64"/>
        <v>8.3927217813104164E-7</v>
      </c>
      <c r="AL60">
        <f t="shared" si="65"/>
        <v>-1.8993813281841309E-2</v>
      </c>
      <c r="AM60" s="171">
        <f t="shared" si="34"/>
        <v>8.3927217813104164E-7</v>
      </c>
      <c r="AN60">
        <f t="shared" si="66"/>
        <v>-1.8077695288277684E-2</v>
      </c>
      <c r="AO60">
        <f t="shared" si="67"/>
        <v>0.51470651119426947</v>
      </c>
      <c r="AP60">
        <f t="shared" si="68"/>
        <v>-0.80672932264847763</v>
      </c>
      <c r="AQ60">
        <f t="shared" si="69"/>
        <v>8.4579892198415454E-2</v>
      </c>
      <c r="AR60">
        <f t="shared" si="70"/>
        <v>2.9690397921204421</v>
      </c>
      <c r="AS60">
        <f t="shared" si="71"/>
        <v>11.561877929511127</v>
      </c>
      <c r="AT60" s="24">
        <f t="shared" si="52"/>
        <v>21.696606427674393</v>
      </c>
      <c r="AU60" s="24">
        <f t="shared" si="52"/>
        <v>21.694340275061894</v>
      </c>
      <c r="AV60" s="24">
        <f t="shared" si="52"/>
        <v>21.699147414356158</v>
      </c>
      <c r="AW60" s="24">
        <f t="shared" si="52"/>
        <v>21.688941711726528</v>
      </c>
      <c r="AX60" s="24">
        <f t="shared" si="52"/>
        <v>21.710571582286779</v>
      </c>
      <c r="AY60" s="24">
        <f t="shared" si="52"/>
        <v>21.664554575399833</v>
      </c>
      <c r="AZ60" s="24">
        <f t="shared" si="52"/>
        <v>21.761737525138098</v>
      </c>
      <c r="BA60" s="24">
        <f t="shared" si="72"/>
        <v>21.552533319805846</v>
      </c>
      <c r="BB60"/>
      <c r="BC60">
        <v>-500</v>
      </c>
      <c r="BD60">
        <f t="shared" si="40"/>
        <v>-2.9707240156101287E-3</v>
      </c>
      <c r="BE60">
        <f t="shared" si="41"/>
        <v>1.6842604626138395E-2</v>
      </c>
      <c r="BF60">
        <f t="shared" si="42"/>
        <v>-1.9813328641748524E-2</v>
      </c>
      <c r="BG60">
        <f t="shared" si="43"/>
        <v>0.53873527716049319</v>
      </c>
      <c r="BH60">
        <f t="shared" si="44"/>
        <v>-0.90213587767685721</v>
      </c>
      <c r="BI60">
        <f t="shared" si="45"/>
        <v>2.7829413118664377</v>
      </c>
      <c r="BJ60">
        <f t="shared" si="46"/>
        <v>5.5165426800018347</v>
      </c>
      <c r="BK60">
        <f t="shared" si="53"/>
        <v>21.388277337778746</v>
      </c>
      <c r="BL60">
        <f t="shared" si="53"/>
        <v>21.38668290819928</v>
      </c>
      <c r="BM60">
        <f t="shared" si="53"/>
        <v>21.390611329014302</v>
      </c>
      <c r="BN60">
        <f t="shared" si="53"/>
        <v>21.38091300858299</v>
      </c>
      <c r="BO60">
        <f t="shared" si="53"/>
        <v>21.404740386937519</v>
      </c>
      <c r="BP60">
        <f t="shared" si="53"/>
        <v>21.345467399547235</v>
      </c>
      <c r="BQ60">
        <f t="shared" si="53"/>
        <v>21.488876778727896</v>
      </c>
      <c r="BR60">
        <f t="shared" si="47"/>
        <v>21.108316613690988</v>
      </c>
      <c r="BS60"/>
      <c r="BT60"/>
      <c r="BU60"/>
      <c r="BV60"/>
      <c r="BW60"/>
      <c r="BX60"/>
      <c r="BY60"/>
    </row>
    <row r="61" spans="1:77" s="24" customFormat="1">
      <c r="A61" s="86" t="s">
        <v>148</v>
      </c>
      <c r="B61" s="98" t="s">
        <v>83</v>
      </c>
      <c r="C61" s="99">
        <v>53381.457600000002</v>
      </c>
      <c r="D61" s="99">
        <v>1E-4</v>
      </c>
      <c r="E61" s="24">
        <f t="shared" si="54"/>
        <v>883.01301747769389</v>
      </c>
      <c r="F61" s="24">
        <f t="shared" si="55"/>
        <v>883</v>
      </c>
      <c r="G61" s="24">
        <f t="shared" si="49"/>
        <v>4.7689910061308183E-3</v>
      </c>
      <c r="K61" s="24">
        <f t="shared" si="50"/>
        <v>4.7689910061308183E-3</v>
      </c>
      <c r="P61" s="26">
        <f t="shared" si="56"/>
        <v>2.1844427069735918E-2</v>
      </c>
      <c r="Q61" s="27">
        <f t="shared" si="57"/>
        <v>38362.957600000002</v>
      </c>
      <c r="R61" s="24">
        <f t="shared" si="58"/>
        <v>2.9157051676226563E-4</v>
      </c>
      <c r="S61" s="171">
        <v>1</v>
      </c>
      <c r="T61" s="202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>
        <f t="shared" si="59"/>
        <v>883</v>
      </c>
      <c r="AG61" s="24">
        <f t="shared" si="60"/>
        <v>3.7893128618185744E-3</v>
      </c>
      <c r="AH61" s="24">
        <f t="shared" si="61"/>
        <v>2.2824105214048162E-2</v>
      </c>
      <c r="AI61" s="24">
        <f t="shared" si="62"/>
        <v>-1.70754360636051E-2</v>
      </c>
      <c r="AJ61" s="24">
        <f t="shared" si="63"/>
        <v>9.796781443122439E-4</v>
      </c>
      <c r="AK61" s="24">
        <f t="shared" si="64"/>
        <v>9.5976926644308188E-7</v>
      </c>
      <c r="AL61">
        <f t="shared" si="65"/>
        <v>-1.70754360636051E-2</v>
      </c>
      <c r="AM61" s="171">
        <f t="shared" si="34"/>
        <v>9.5976926644308188E-7</v>
      </c>
      <c r="AN61">
        <f t="shared" si="66"/>
        <v>-1.8055114207917344E-2</v>
      </c>
      <c r="AO61">
        <f t="shared" si="67"/>
        <v>0.51457503963589102</v>
      </c>
      <c r="AP61">
        <f t="shared" si="68"/>
        <v>-0.80580567441170581</v>
      </c>
      <c r="AQ61">
        <f t="shared" si="69"/>
        <v>8.3822051376928539E-2</v>
      </c>
      <c r="AR61">
        <f t="shared" si="70"/>
        <v>2.9706011937156598</v>
      </c>
      <c r="AS61">
        <f t="shared" si="71"/>
        <v>11.667978108167185</v>
      </c>
      <c r="AT61" s="24">
        <f t="shared" ref="AT61:AZ70" si="73">$BA61+$AH$7*SIN(AU61)</f>
        <v>21.699246737838219</v>
      </c>
      <c r="AU61" s="24">
        <f t="shared" si="73"/>
        <v>21.696988074349743</v>
      </c>
      <c r="AV61" s="24">
        <f t="shared" si="73"/>
        <v>21.701775514431255</v>
      </c>
      <c r="AW61" s="24">
        <f t="shared" si="73"/>
        <v>21.691619847899116</v>
      </c>
      <c r="AX61" s="24">
        <f t="shared" si="73"/>
        <v>21.713126862026826</v>
      </c>
      <c r="AY61" s="24">
        <f t="shared" si="73"/>
        <v>21.667409858558681</v>
      </c>
      <c r="AZ61" s="24">
        <f t="shared" si="73"/>
        <v>21.763890044067001</v>
      </c>
      <c r="BA61" s="24">
        <f t="shared" si="72"/>
        <v>21.556421431019103</v>
      </c>
      <c r="BB61"/>
      <c r="BC61">
        <v>-250</v>
      </c>
      <c r="BD61">
        <f t="shared" si="40"/>
        <v>-1.9366145390796348E-3</v>
      </c>
      <c r="BE61">
        <f t="shared" si="41"/>
        <v>1.7692584735799665E-2</v>
      </c>
      <c r="BF61">
        <f t="shared" si="42"/>
        <v>-1.96291992748793E-2</v>
      </c>
      <c r="BG61">
        <f t="shared" si="43"/>
        <v>0.53291355551572439</v>
      </c>
      <c r="BH61">
        <f t="shared" si="44"/>
        <v>-0.88632732672777803</v>
      </c>
      <c r="BI61">
        <f t="shared" si="45"/>
        <v>2.8182833040539004</v>
      </c>
      <c r="BJ61">
        <f t="shared" si="46"/>
        <v>6.1320468679084819</v>
      </c>
      <c r="BK61">
        <f t="shared" si="53"/>
        <v>21.445683221019888</v>
      </c>
      <c r="BL61">
        <f t="shared" si="53"/>
        <v>21.443804020789322</v>
      </c>
      <c r="BM61">
        <f t="shared" si="53"/>
        <v>21.448265412724488</v>
      </c>
      <c r="BN61">
        <f t="shared" si="53"/>
        <v>21.437653784093335</v>
      </c>
      <c r="BO61">
        <f t="shared" si="53"/>
        <v>21.462783854672317</v>
      </c>
      <c r="BP61">
        <f t="shared" si="53"/>
        <v>21.402622134310924</v>
      </c>
      <c r="BQ61">
        <f t="shared" si="53"/>
        <v>21.543322274882737</v>
      </c>
      <c r="BR61">
        <f t="shared" si="47"/>
        <v>21.189318930633888</v>
      </c>
      <c r="BS61"/>
      <c r="BT61"/>
      <c r="BU61"/>
      <c r="BV61"/>
      <c r="BW61"/>
      <c r="BX61"/>
      <c r="BY61"/>
    </row>
    <row r="62" spans="1:77" s="24" customFormat="1">
      <c r="A62" s="86" t="s">
        <v>148</v>
      </c>
      <c r="B62" s="98" t="s">
        <v>83</v>
      </c>
      <c r="C62" s="99">
        <v>53382.372100000001</v>
      </c>
      <c r="D62" s="99">
        <v>1E-4</v>
      </c>
      <c r="E62" s="24">
        <f t="shared" si="54"/>
        <v>885.50924431958788</v>
      </c>
      <c r="F62" s="24">
        <f t="shared" si="55"/>
        <v>885.5</v>
      </c>
      <c r="G62" s="24">
        <f t="shared" si="49"/>
        <v>3.3866835001390427E-3</v>
      </c>
      <c r="K62" s="24">
        <f t="shared" si="50"/>
        <v>3.3866835001390427E-3</v>
      </c>
      <c r="P62" s="26">
        <f t="shared" si="56"/>
        <v>2.1854131251225133E-2</v>
      </c>
      <c r="Q62" s="27">
        <f t="shared" si="57"/>
        <v>38363.872100000001</v>
      </c>
      <c r="R62" s="24">
        <f t="shared" si="58"/>
        <v>3.4104662643909473E-4</v>
      </c>
      <c r="S62" s="171">
        <v>1</v>
      </c>
      <c r="T62" s="202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>
        <f t="shared" si="59"/>
        <v>885.5</v>
      </c>
      <c r="AG62" s="24">
        <f t="shared" si="60"/>
        <v>3.8037364492814162E-3</v>
      </c>
      <c r="AH62" s="24">
        <f t="shared" si="61"/>
        <v>2.143707830208276E-2</v>
      </c>
      <c r="AI62" s="24">
        <f t="shared" si="62"/>
        <v>-1.8467447751086091E-2</v>
      </c>
      <c r="AJ62" s="24">
        <f t="shared" si="63"/>
        <v>-4.1705294914237342E-4</v>
      </c>
      <c r="AK62" s="24">
        <f t="shared" si="64"/>
        <v>1.7393316238835111E-7</v>
      </c>
      <c r="AL62">
        <f t="shared" si="65"/>
        <v>-1.8467447751086091E-2</v>
      </c>
      <c r="AM62" s="171">
        <f t="shared" si="34"/>
        <v>1.7393316238835111E-7</v>
      </c>
      <c r="AN62">
        <f t="shared" si="66"/>
        <v>-1.8050394801943717E-2</v>
      </c>
      <c r="AO62">
        <f t="shared" si="67"/>
        <v>0.51454780767005714</v>
      </c>
      <c r="AP62">
        <f t="shared" si="68"/>
        <v>-0.80561306403524402</v>
      </c>
      <c r="AQ62">
        <f t="shared" si="69"/>
        <v>8.3664194274405176E-2</v>
      </c>
      <c r="AR62">
        <f t="shared" si="70"/>
        <v>2.9709263782164883</v>
      </c>
      <c r="AS62">
        <f t="shared" si="71"/>
        <v>11.690318670919321</v>
      </c>
      <c r="AT62" s="24">
        <f t="shared" si="73"/>
        <v>21.699796705372737</v>
      </c>
      <c r="AU62" s="24">
        <f t="shared" si="73"/>
        <v>21.697539637184764</v>
      </c>
      <c r="AV62" s="24">
        <f t="shared" si="73"/>
        <v>21.702322907219422</v>
      </c>
      <c r="AW62" s="24">
        <f t="shared" si="73"/>
        <v>21.692177785581283</v>
      </c>
      <c r="AX62" s="24">
        <f t="shared" si="73"/>
        <v>21.713658992409158</v>
      </c>
      <c r="AY62" s="24">
        <f t="shared" si="73"/>
        <v>21.668004834236186</v>
      </c>
      <c r="AZ62" s="24">
        <f t="shared" si="73"/>
        <v>21.764338089867625</v>
      </c>
      <c r="BA62" s="24">
        <f t="shared" si="72"/>
        <v>21.557231454188539</v>
      </c>
      <c r="BB62"/>
      <c r="BC62">
        <v>0</v>
      </c>
      <c r="BD62">
        <f t="shared" si="40"/>
        <v>-8.1684103411201747E-4</v>
      </c>
      <c r="BE62">
        <f t="shared" si="41"/>
        <v>1.856647551436312E-2</v>
      </c>
      <c r="BF62">
        <f t="shared" si="42"/>
        <v>-1.9383316548475138E-2</v>
      </c>
      <c r="BG62">
        <f t="shared" si="43"/>
        <v>0.52777671855632369</v>
      </c>
      <c r="BH62">
        <f t="shared" si="44"/>
        <v>-0.86976971352660104</v>
      </c>
      <c r="BI62">
        <f t="shared" si="45"/>
        <v>2.8529004786845871</v>
      </c>
      <c r="BJ62">
        <f t="shared" si="46"/>
        <v>6.8796119567981995</v>
      </c>
      <c r="BK62">
        <f t="shared" ref="BK62:BQ71" si="74">$BR62+$AH$7*SIN(BL62)</f>
        <v>21.502492499476695</v>
      </c>
      <c r="BL62">
        <f t="shared" si="74"/>
        <v>21.500373642927137</v>
      </c>
      <c r="BM62">
        <f t="shared" si="74"/>
        <v>21.505244253695718</v>
      </c>
      <c r="BN62">
        <f t="shared" si="74"/>
        <v>21.494029187303081</v>
      </c>
      <c r="BO62">
        <f t="shared" si="74"/>
        <v>21.519754336594659</v>
      </c>
      <c r="BP62">
        <f t="shared" si="74"/>
        <v>21.460200450956755</v>
      </c>
      <c r="BQ62">
        <f t="shared" si="74"/>
        <v>21.595446291978586</v>
      </c>
      <c r="BR62">
        <f t="shared" si="47"/>
        <v>21.270321247576781</v>
      </c>
      <c r="BS62"/>
      <c r="BT62"/>
      <c r="BU62"/>
      <c r="BV62"/>
      <c r="BW62"/>
      <c r="BX62"/>
      <c r="BY62"/>
    </row>
    <row r="63" spans="1:77" s="24" customFormat="1">
      <c r="A63" s="92" t="s">
        <v>151</v>
      </c>
      <c r="B63" s="94"/>
      <c r="C63" s="100">
        <v>53383.839</v>
      </c>
      <c r="D63" s="100">
        <v>1E-4</v>
      </c>
      <c r="E63" s="24">
        <f t="shared" si="54"/>
        <v>889.51330681754007</v>
      </c>
      <c r="F63" s="24">
        <f t="shared" si="55"/>
        <v>889.5</v>
      </c>
      <c r="G63" s="24">
        <f t="shared" si="49"/>
        <v>4.8749915004009381E-3</v>
      </c>
      <c r="K63" s="24">
        <f t="shared" si="50"/>
        <v>4.8749915004009381E-3</v>
      </c>
      <c r="P63" s="26">
        <f t="shared" si="56"/>
        <v>2.1869662915027011E-2</v>
      </c>
      <c r="Q63" s="27">
        <f t="shared" si="57"/>
        <v>38365.339</v>
      </c>
      <c r="R63" s="24">
        <f t="shared" si="58"/>
        <v>2.8881885649110854E-4</v>
      </c>
      <c r="S63" s="171">
        <v>1</v>
      </c>
      <c r="T63" s="202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>
        <f t="shared" si="59"/>
        <v>889.5</v>
      </c>
      <c r="AG63" s="24">
        <f t="shared" si="60"/>
        <v>3.8268299215688875E-3</v>
      </c>
      <c r="AH63" s="24">
        <f t="shared" si="61"/>
        <v>2.2917824493859061E-2</v>
      </c>
      <c r="AI63" s="24">
        <f t="shared" si="62"/>
        <v>-1.6994671414626072E-2</v>
      </c>
      <c r="AJ63" s="24">
        <f t="shared" si="63"/>
        <v>1.0481615788320506E-3</v>
      </c>
      <c r="AK63" s="24">
        <f t="shared" si="64"/>
        <v>1.098642695339697E-6</v>
      </c>
      <c r="AL63">
        <f t="shared" si="65"/>
        <v>-1.6994671414626072E-2</v>
      </c>
      <c r="AM63" s="171">
        <f t="shared" si="34"/>
        <v>1.098642695339697E-6</v>
      </c>
      <c r="AN63">
        <f t="shared" si="66"/>
        <v>-1.8042832993458123E-2</v>
      </c>
      <c r="AO63">
        <f t="shared" si="67"/>
        <v>0.5145043497019528</v>
      </c>
      <c r="AP63">
        <f t="shared" si="68"/>
        <v>-0.80530475574371108</v>
      </c>
      <c r="AQ63">
        <f t="shared" si="69"/>
        <v>8.3411641772653547E-2</v>
      </c>
      <c r="AR63">
        <f t="shared" si="70"/>
        <v>2.9714465966771884</v>
      </c>
      <c r="AS63">
        <f t="shared" si="71"/>
        <v>11.726235446216517</v>
      </c>
      <c r="AT63" s="24">
        <f t="shared" si="73"/>
        <v>21.700676584090715</v>
      </c>
      <c r="AU63" s="24">
        <f t="shared" si="73"/>
        <v>21.698422093530748</v>
      </c>
      <c r="AV63" s="24">
        <f t="shared" si="73"/>
        <v>21.703198644166292</v>
      </c>
      <c r="AW63" s="24">
        <f t="shared" si="73"/>
        <v>21.693070480781458</v>
      </c>
      <c r="AX63" s="24">
        <f t="shared" si="73"/>
        <v>21.714510244104375</v>
      </c>
      <c r="AY63" s="24">
        <f t="shared" si="73"/>
        <v>21.668956884730594</v>
      </c>
      <c r="AZ63" s="24">
        <f t="shared" si="73"/>
        <v>21.765054680595362</v>
      </c>
      <c r="BA63" s="24">
        <f t="shared" si="72"/>
        <v>21.558527491259625</v>
      </c>
      <c r="BB63"/>
      <c r="BC63">
        <v>250</v>
      </c>
      <c r="BD63">
        <f t="shared" si="40"/>
        <v>3.8618648116082316E-4</v>
      </c>
      <c r="BE63">
        <f t="shared" si="41"/>
        <v>1.9464276961828762E-2</v>
      </c>
      <c r="BF63">
        <f t="shared" si="42"/>
        <v>-1.9078090480667938E-2</v>
      </c>
      <c r="BG63">
        <f t="shared" si="43"/>
        <v>0.52328473192279179</v>
      </c>
      <c r="BH63">
        <f t="shared" si="44"/>
        <v>-0.85250327559055372</v>
      </c>
      <c r="BI63">
        <f t="shared" si="45"/>
        <v>2.8868802483903835</v>
      </c>
      <c r="BJ63">
        <f t="shared" si="46"/>
        <v>7.8094948688523838</v>
      </c>
      <c r="BK63">
        <f t="shared" si="74"/>
        <v>21.558766414853054</v>
      </c>
      <c r="BL63">
        <f t="shared" si="74"/>
        <v>21.556479092189321</v>
      </c>
      <c r="BM63">
        <f t="shared" si="74"/>
        <v>21.561592378785576</v>
      </c>
      <c r="BN63">
        <f t="shared" si="74"/>
        <v>21.550144850724926</v>
      </c>
      <c r="BO63">
        <f t="shared" si="74"/>
        <v>21.575690807973064</v>
      </c>
      <c r="BP63">
        <f t="shared" si="74"/>
        <v>21.518251529258109</v>
      </c>
      <c r="BQ63">
        <f t="shared" si="74"/>
        <v>21.645438207798023</v>
      </c>
      <c r="BR63">
        <f t="shared" si="47"/>
        <v>21.351323564519681</v>
      </c>
      <c r="BS63"/>
      <c r="BT63"/>
      <c r="BU63"/>
      <c r="BV63"/>
      <c r="BW63"/>
      <c r="BX63"/>
      <c r="BY63"/>
    </row>
    <row r="64" spans="1:77" s="24" customFormat="1">
      <c r="A64" s="86" t="s">
        <v>148</v>
      </c>
      <c r="B64" s="98" t="s">
        <v>83</v>
      </c>
      <c r="C64" s="99">
        <v>53386.400999999998</v>
      </c>
      <c r="D64" s="99">
        <v>4.0000000000000002E-4</v>
      </c>
      <c r="E64" s="24">
        <f t="shared" si="54"/>
        <v>896.50656342654509</v>
      </c>
      <c r="F64" s="24">
        <f t="shared" si="55"/>
        <v>896.5</v>
      </c>
      <c r="G64" s="24">
        <f t="shared" si="49"/>
        <v>2.4045304962783121E-3</v>
      </c>
      <c r="K64" s="24">
        <f t="shared" si="50"/>
        <v>2.4045304962783121E-3</v>
      </c>
      <c r="P64" s="26">
        <f t="shared" si="56"/>
        <v>2.1896858055652339E-2</v>
      </c>
      <c r="Q64" s="27">
        <f t="shared" si="57"/>
        <v>38367.900999999998</v>
      </c>
      <c r="R64" s="24">
        <f t="shared" si="58"/>
        <v>3.7995083368193218E-4</v>
      </c>
      <c r="S64" s="171">
        <v>1</v>
      </c>
      <c r="T64" s="202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>
        <f t="shared" si="59"/>
        <v>896.5</v>
      </c>
      <c r="AG64" s="24">
        <f t="shared" si="60"/>
        <v>3.8672900686640872E-3</v>
      </c>
      <c r="AH64" s="24">
        <f t="shared" si="61"/>
        <v>2.0434098483266563E-2</v>
      </c>
      <c r="AI64" s="24">
        <f t="shared" si="62"/>
        <v>-1.9492327559374027E-2</v>
      </c>
      <c r="AJ64" s="24">
        <f t="shared" si="63"/>
        <v>-1.4627595723857752E-3</v>
      </c>
      <c r="AK64" s="24">
        <f t="shared" si="64"/>
        <v>2.1396655666062158E-6</v>
      </c>
      <c r="AL64">
        <f t="shared" si="65"/>
        <v>-1.9492327559374027E-2</v>
      </c>
      <c r="AM64" s="171">
        <f t="shared" si="34"/>
        <v>2.1396655666062158E-6</v>
      </c>
      <c r="AN64">
        <f t="shared" si="66"/>
        <v>-1.8029567986988251E-2</v>
      </c>
      <c r="AO64">
        <f t="shared" si="67"/>
        <v>0.51442863320979548</v>
      </c>
      <c r="AP64">
        <f t="shared" si="68"/>
        <v>-0.80476482631463386</v>
      </c>
      <c r="AQ64">
        <f t="shared" si="69"/>
        <v>8.296973059511481E-2</v>
      </c>
      <c r="AR64">
        <f t="shared" si="70"/>
        <v>2.9723567524939472</v>
      </c>
      <c r="AS64">
        <f t="shared" si="71"/>
        <v>11.789603990004501</v>
      </c>
      <c r="AT64" s="24">
        <f t="shared" si="73"/>
        <v>21.702216167139479</v>
      </c>
      <c r="AU64" s="24">
        <f t="shared" si="73"/>
        <v>21.699966261891962</v>
      </c>
      <c r="AV64" s="24">
        <f t="shared" si="73"/>
        <v>21.704730913529485</v>
      </c>
      <c r="AW64" s="24">
        <f t="shared" si="73"/>
        <v>21.694632682695083</v>
      </c>
      <c r="AX64" s="24">
        <f t="shared" si="73"/>
        <v>21.71599947107908</v>
      </c>
      <c r="AY64" s="24">
        <f t="shared" si="73"/>
        <v>21.670623237324328</v>
      </c>
      <c r="AZ64" s="24">
        <f t="shared" si="73"/>
        <v>21.766307880211762</v>
      </c>
      <c r="BA64" s="24">
        <f t="shared" si="72"/>
        <v>21.560795556134025</v>
      </c>
      <c r="BB64"/>
      <c r="BC64">
        <v>500</v>
      </c>
      <c r="BD64">
        <f t="shared" si="40"/>
        <v>1.6701722855654473E-3</v>
      </c>
      <c r="BE64">
        <f t="shared" si="41"/>
        <v>2.0385989078196588E-2</v>
      </c>
      <c r="BF64">
        <f t="shared" si="42"/>
        <v>-1.8715816792631141E-2</v>
      </c>
      <c r="BG64">
        <f t="shared" si="43"/>
        <v>0.51940321748161511</v>
      </c>
      <c r="BH64">
        <f t="shared" si="44"/>
        <v>-0.83455933992559472</v>
      </c>
      <c r="BI64">
        <f t="shared" si="45"/>
        <v>2.9203034930084932</v>
      </c>
      <c r="BJ64">
        <f t="shared" si="46"/>
        <v>9.0010366703660623</v>
      </c>
      <c r="BK64">
        <f t="shared" si="74"/>
        <v>21.614563025262978</v>
      </c>
      <c r="BL64">
        <f t="shared" si="74"/>
        <v>21.612201061978055</v>
      </c>
      <c r="BM64">
        <f t="shared" si="74"/>
        <v>21.617356743125079</v>
      </c>
      <c r="BN64">
        <f t="shared" si="74"/>
        <v>21.606089241498733</v>
      </c>
      <c r="BO64">
        <f t="shared" si="74"/>
        <v>21.630649782207882</v>
      </c>
      <c r="BP64">
        <f t="shared" si="74"/>
        <v>21.576794115523096</v>
      </c>
      <c r="BQ64">
        <f t="shared" si="74"/>
        <v>21.693501381992824</v>
      </c>
      <c r="BR64">
        <f t="shared" si="47"/>
        <v>21.432325881462582</v>
      </c>
      <c r="BS64"/>
      <c r="BT64"/>
      <c r="BU64"/>
      <c r="BV64"/>
      <c r="BW64"/>
      <c r="BX64"/>
      <c r="BY64"/>
    </row>
    <row r="65" spans="1:77" s="24" customFormat="1">
      <c r="A65" s="86" t="s">
        <v>152</v>
      </c>
      <c r="B65" s="98"/>
      <c r="C65" s="95">
        <v>53386.403400000003</v>
      </c>
      <c r="D65" s="95">
        <v>1.5E-3</v>
      </c>
      <c r="E65" s="24">
        <f t="shared" si="54"/>
        <v>896.51311448661363</v>
      </c>
      <c r="F65" s="24">
        <f t="shared" si="55"/>
        <v>896.5</v>
      </c>
      <c r="G65" s="24">
        <f>+C65-(C$7+F65*C$8)+J$9*T65</f>
        <v>4.804530501132831E-3</v>
      </c>
      <c r="J65" s="24">
        <f>G65</f>
        <v>4.804530501132831E-3</v>
      </c>
      <c r="P65" s="26">
        <f t="shared" si="56"/>
        <v>2.1896858055652339E-2</v>
      </c>
      <c r="Q65" s="27">
        <f t="shared" si="57"/>
        <v>38367.903400000003</v>
      </c>
      <c r="R65" s="24">
        <f t="shared" si="58"/>
        <v>2.9214766123098683E-4</v>
      </c>
      <c r="S65" s="171">
        <v>1</v>
      </c>
      <c r="T65" s="202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>
        <f t="shared" si="59"/>
        <v>896.5</v>
      </c>
      <c r="AG65" s="24">
        <f t="shared" si="60"/>
        <v>3.8672900686640872E-3</v>
      </c>
      <c r="AH65" s="24">
        <f t="shared" si="61"/>
        <v>2.2834098488121082E-2</v>
      </c>
      <c r="AI65" s="24">
        <f t="shared" si="62"/>
        <v>-1.7092327554519508E-2</v>
      </c>
      <c r="AJ65" s="24">
        <f t="shared" si="63"/>
        <v>9.3724043246874375E-4</v>
      </c>
      <c r="AK65" s="24">
        <f t="shared" si="64"/>
        <v>8.7841962825419784E-7</v>
      </c>
      <c r="AL65">
        <f t="shared" si="65"/>
        <v>-1.7092327554519508E-2</v>
      </c>
      <c r="AM65" s="171">
        <f t="shared" si="34"/>
        <v>8.7841962825419784E-7</v>
      </c>
      <c r="AN65">
        <f t="shared" si="66"/>
        <v>-1.8029567986988251E-2</v>
      </c>
      <c r="AO65">
        <f t="shared" si="67"/>
        <v>0.51442863320979548</v>
      </c>
      <c r="AP65">
        <f t="shared" si="68"/>
        <v>-0.80476482631463386</v>
      </c>
      <c r="AQ65">
        <f t="shared" si="69"/>
        <v>8.296973059511481E-2</v>
      </c>
      <c r="AR65">
        <f t="shared" si="70"/>
        <v>2.9723567524939472</v>
      </c>
      <c r="AS65">
        <f t="shared" si="71"/>
        <v>11.789603990004501</v>
      </c>
      <c r="AT65" s="24">
        <f t="shared" si="73"/>
        <v>21.702216167139479</v>
      </c>
      <c r="AU65" s="24">
        <f t="shared" si="73"/>
        <v>21.699966261891962</v>
      </c>
      <c r="AV65" s="24">
        <f t="shared" si="73"/>
        <v>21.704730913529485</v>
      </c>
      <c r="AW65" s="24">
        <f t="shared" si="73"/>
        <v>21.694632682695083</v>
      </c>
      <c r="AX65" s="24">
        <f t="shared" si="73"/>
        <v>21.71599947107908</v>
      </c>
      <c r="AY65" s="24">
        <f t="shared" si="73"/>
        <v>21.670623237324328</v>
      </c>
      <c r="AZ65" s="24">
        <f t="shared" si="73"/>
        <v>21.766307880211762</v>
      </c>
      <c r="BA65" s="24">
        <f t="shared" si="72"/>
        <v>21.560795556134025</v>
      </c>
      <c r="BB65"/>
      <c r="BC65">
        <v>750</v>
      </c>
      <c r="BD65">
        <f t="shared" si="40"/>
        <v>3.0329348211639469E-3</v>
      </c>
      <c r="BE65">
        <f t="shared" si="41"/>
        <v>2.1331611863466601E-2</v>
      </c>
      <c r="BF65">
        <f t="shared" si="42"/>
        <v>-1.8298677042302654E-2</v>
      </c>
      <c r="BG65">
        <f t="shared" si="43"/>
        <v>0.51610279146688698</v>
      </c>
      <c r="BH65">
        <f t="shared" si="44"/>
        <v>-0.81596103694795508</v>
      </c>
      <c r="BI65">
        <f t="shared" si="45"/>
        <v>2.9532462917772073</v>
      </c>
      <c r="BJ65">
        <f t="shared" si="46"/>
        <v>10.587324810605169</v>
      </c>
      <c r="BK65">
        <f t="shared" si="74"/>
        <v>21.669938869556795</v>
      </c>
      <c r="BL65">
        <f t="shared" si="74"/>
        <v>21.667612755207944</v>
      </c>
      <c r="BM65">
        <f t="shared" si="74"/>
        <v>21.672589053050874</v>
      </c>
      <c r="BN65">
        <f t="shared" si="74"/>
        <v>21.661933024531887</v>
      </c>
      <c r="BO65">
        <f t="shared" si="74"/>
        <v>21.684705868592321</v>
      </c>
      <c r="BP65">
        <f t="shared" si="74"/>
        <v>21.635820421403483</v>
      </c>
      <c r="BQ65">
        <f t="shared" si="74"/>
        <v>21.73985182249443</v>
      </c>
      <c r="BR65">
        <f t="shared" si="47"/>
        <v>21.513328198405482</v>
      </c>
      <c r="BS65"/>
      <c r="BT65"/>
      <c r="BU65"/>
      <c r="BV65"/>
      <c r="BW65"/>
      <c r="BX65"/>
      <c r="BY65"/>
    </row>
    <row r="66" spans="1:77" s="24" customFormat="1">
      <c r="A66" s="86" t="s">
        <v>152</v>
      </c>
      <c r="B66" s="98"/>
      <c r="C66" s="95">
        <v>53386.586900000002</v>
      </c>
      <c r="D66" s="95">
        <v>1.6000000000000001E-3</v>
      </c>
      <c r="E66" s="24">
        <f t="shared" si="54"/>
        <v>897.0139976200046</v>
      </c>
      <c r="F66" s="24">
        <f t="shared" si="55"/>
        <v>897</v>
      </c>
      <c r="G66" s="24">
        <f>+C66-(C$7+F66*C$8)+J$9*T66</f>
        <v>5.1280690022394992E-3</v>
      </c>
      <c r="J66" s="24">
        <f>G66</f>
        <v>5.1280690022394992E-3</v>
      </c>
      <c r="P66" s="26">
        <f t="shared" si="56"/>
        <v>2.1898801283017074E-2</v>
      </c>
      <c r="Q66" s="27">
        <f t="shared" si="57"/>
        <v>38368.086900000002</v>
      </c>
      <c r="R66" s="24">
        <f t="shared" si="58"/>
        <v>2.8125746123351501E-4</v>
      </c>
      <c r="S66" s="171">
        <v>1</v>
      </c>
      <c r="T66" s="202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>
        <f t="shared" si="59"/>
        <v>897</v>
      </c>
      <c r="AG66" s="24">
        <f t="shared" si="60"/>
        <v>3.8701823463340133E-3</v>
      </c>
      <c r="AH66" s="24">
        <f t="shared" si="61"/>
        <v>2.315668793892256E-2</v>
      </c>
      <c r="AI66" s="24">
        <f t="shared" si="62"/>
        <v>-1.6770732280777575E-2</v>
      </c>
      <c r="AJ66" s="24">
        <f t="shared" si="63"/>
        <v>1.2578866559054859E-3</v>
      </c>
      <c r="AK66" s="24">
        <f t="shared" si="64"/>
        <v>1.5822788391050864E-6</v>
      </c>
      <c r="AL66">
        <f t="shared" si="65"/>
        <v>-1.6770732280777575E-2</v>
      </c>
      <c r="AM66" s="171">
        <f t="shared" si="34"/>
        <v>1.5822788391050864E-6</v>
      </c>
      <c r="AN66">
        <f t="shared" si="66"/>
        <v>-1.8028618936683061E-2</v>
      </c>
      <c r="AO66">
        <f t="shared" si="67"/>
        <v>0.51442324119214689</v>
      </c>
      <c r="AP66">
        <f t="shared" si="68"/>
        <v>-0.80472624094071143</v>
      </c>
      <c r="AQ66">
        <f t="shared" si="69"/>
        <v>8.2938168217011402E-2</v>
      </c>
      <c r="AR66">
        <f t="shared" si="70"/>
        <v>2.9724217526257712</v>
      </c>
      <c r="AS66">
        <f t="shared" si="71"/>
        <v>11.794155573004053</v>
      </c>
      <c r="AT66" s="24">
        <f t="shared" si="73"/>
        <v>21.702326127414167</v>
      </c>
      <c r="AU66" s="24">
        <f t="shared" si="73"/>
        <v>21.700076553314911</v>
      </c>
      <c r="AV66" s="24">
        <f t="shared" si="73"/>
        <v>21.704840348207775</v>
      </c>
      <c r="AW66" s="24">
        <f t="shared" si="73"/>
        <v>21.694744267846925</v>
      </c>
      <c r="AX66" s="24">
        <f t="shared" si="73"/>
        <v>21.716105821912574</v>
      </c>
      <c r="AY66" s="24">
        <f t="shared" si="73"/>
        <v>21.670742275354364</v>
      </c>
      <c r="AZ66" s="24">
        <f t="shared" si="73"/>
        <v>21.766397353954922</v>
      </c>
      <c r="BA66" s="24">
        <f t="shared" si="72"/>
        <v>21.56095756076791</v>
      </c>
      <c r="BB66"/>
      <c r="BC66">
        <v>1000</v>
      </c>
      <c r="BD66">
        <f t="shared" ref="BD66:BD97" si="75">AH$3+AH$4*BC66+AH$5*BC66^2+BF66</f>
        <v>4.4724126517002132E-3</v>
      </c>
      <c r="BE66">
        <f t="shared" ref="BE66:BE97" si="76">AH$3+AH$4*BC66+AH$5*BC66^2</f>
        <v>2.2301145317638802E-2</v>
      </c>
      <c r="BF66">
        <f t="shared" ref="BF66:BF97" si="77">$AH$6*($AH$11/BG66*BH66+$AH$12)</f>
        <v>-1.7828732665938589E-2</v>
      </c>
      <c r="BG66">
        <f t="shared" ref="BG66:BG97" si="78">1+$AH$7*COS(BI66)</f>
        <v>0.51335858194418982</v>
      </c>
      <c r="BH66">
        <f t="shared" ref="BH66:BH97" si="79">SIN(BI66+RADIANS($AH$9))</f>
        <v>-0.79672376330957284</v>
      </c>
      <c r="BI66">
        <f t="shared" ref="BI66:BI97" si="80">2*ATAN(BJ66)</f>
        <v>2.9857813973203173</v>
      </c>
      <c r="BJ66">
        <f t="shared" ref="BJ66:BJ97" si="81">SQRT((1+$AH$7)/(1-$AH$7))*TAN(BK66/2)</f>
        <v>12.810064037808296</v>
      </c>
      <c r="BK66">
        <f t="shared" si="74"/>
        <v>21.72495040250109</v>
      </c>
      <c r="BL66">
        <f t="shared" si="74"/>
        <v>21.722779324696837</v>
      </c>
      <c r="BM66">
        <f t="shared" si="74"/>
        <v>21.727347394672371</v>
      </c>
      <c r="BN66">
        <f t="shared" si="74"/>
        <v>21.717729239653806</v>
      </c>
      <c r="BO66">
        <f t="shared" si="74"/>
        <v>21.737951479211631</v>
      </c>
      <c r="BP66">
        <f t="shared" si="74"/>
        <v>21.695299958793171</v>
      </c>
      <c r="BQ66">
        <f t="shared" si="74"/>
        <v>21.784716768979575</v>
      </c>
      <c r="BR66">
        <f t="shared" ref="BR66:BR97" si="82">RADIANS($AH$9)+$AH$18*(BC66-AH$15)</f>
        <v>21.594330515348382</v>
      </c>
      <c r="BS66"/>
      <c r="BT66"/>
      <c r="BU66"/>
      <c r="BV66"/>
      <c r="BW66"/>
      <c r="BX66"/>
      <c r="BY66"/>
    </row>
    <row r="67" spans="1:77" s="24" customFormat="1">
      <c r="A67" s="86" t="s">
        <v>152</v>
      </c>
      <c r="B67" s="98"/>
      <c r="C67" s="95">
        <v>53387.3177</v>
      </c>
      <c r="D67" s="95">
        <v>1.4E-3</v>
      </c>
      <c r="E67" s="24">
        <f t="shared" si="54"/>
        <v>899.00879540683036</v>
      </c>
      <c r="F67" s="24">
        <f t="shared" si="55"/>
        <v>899</v>
      </c>
      <c r="G67" s="24">
        <f>+C67-(C$7+F67*C$8)+J$9*T67</f>
        <v>3.2222230001934804E-3</v>
      </c>
      <c r="J67" s="24">
        <f>G67</f>
        <v>3.2222230001934804E-3</v>
      </c>
      <c r="P67" s="26">
        <f t="shared" si="56"/>
        <v>2.1906575148902763E-2</v>
      </c>
      <c r="Q67" s="27">
        <f t="shared" si="57"/>
        <v>38368.8177</v>
      </c>
      <c r="R67" s="24">
        <f t="shared" si="58"/>
        <v>3.491050152169772E-4</v>
      </c>
      <c r="S67" s="171">
        <v>1</v>
      </c>
      <c r="T67" s="202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>
        <f t="shared" si="59"/>
        <v>899</v>
      </c>
      <c r="AG67" s="24">
        <f t="shared" si="60"/>
        <v>3.8817544789236311E-3</v>
      </c>
      <c r="AH67" s="24">
        <f t="shared" si="61"/>
        <v>2.1247043670172612E-2</v>
      </c>
      <c r="AI67" s="24">
        <f t="shared" si="62"/>
        <v>-1.8684352148709282E-2</v>
      </c>
      <c r="AJ67" s="24">
        <f t="shared" si="63"/>
        <v>-6.5953147873015067E-4</v>
      </c>
      <c r="AK67" s="24">
        <f t="shared" si="64"/>
        <v>4.349817714359792E-7</v>
      </c>
      <c r="AL67">
        <f t="shared" si="65"/>
        <v>-1.8684352148709282E-2</v>
      </c>
      <c r="AM67" s="171">
        <f t="shared" si="34"/>
        <v>4.349817714359792E-7</v>
      </c>
      <c r="AN67">
        <f t="shared" si="66"/>
        <v>-1.8024820669979132E-2</v>
      </c>
      <c r="AO67">
        <f t="shared" si="67"/>
        <v>0.51440169484887721</v>
      </c>
      <c r="AP67">
        <f t="shared" si="68"/>
        <v>-0.80457187413391107</v>
      </c>
      <c r="AQ67">
        <f t="shared" si="69"/>
        <v>8.2811922305247226E-2</v>
      </c>
      <c r="AR67">
        <f t="shared" si="70"/>
        <v>2.9726817385247881</v>
      </c>
      <c r="AS67">
        <f t="shared" si="71"/>
        <v>11.812395824226602</v>
      </c>
      <c r="AT67" s="24">
        <f t="shared" si="73"/>
        <v>21.702765955284598</v>
      </c>
      <c r="AU67" s="24">
        <f t="shared" si="73"/>
        <v>21.700517710612374</v>
      </c>
      <c r="AV67" s="24">
        <f t="shared" si="73"/>
        <v>21.705278069443175</v>
      </c>
      <c r="AW67" s="24">
        <f t="shared" si="73"/>
        <v>21.695190607539796</v>
      </c>
      <c r="AX67" s="24">
        <f t="shared" si="73"/>
        <v>21.716531195273493</v>
      </c>
      <c r="AY67" s="24">
        <f t="shared" si="73"/>
        <v>21.671218444574873</v>
      </c>
      <c r="AZ67" s="24">
        <f t="shared" si="73"/>
        <v>21.766755195027901</v>
      </c>
      <c r="BA67" s="24">
        <f t="shared" si="72"/>
        <v>21.561605579303453</v>
      </c>
      <c r="BB67"/>
      <c r="BC67">
        <v>1250</v>
      </c>
      <c r="BD67">
        <f t="shared" si="75"/>
        <v>5.9866732923264041E-3</v>
      </c>
      <c r="BE67">
        <f t="shared" si="76"/>
        <v>2.3294589440713189E-2</v>
      </c>
      <c r="BF67">
        <f t="shared" si="77"/>
        <v>-1.7307916148386785E-2</v>
      </c>
      <c r="BG67">
        <f t="shared" si="78"/>
        <v>0.51114989833847491</v>
      </c>
      <c r="BH67">
        <f t="shared" si="79"/>
        <v>-0.77685549681998634</v>
      </c>
      <c r="BI67">
        <f t="shared" si="80"/>
        <v>3.0179794309152586</v>
      </c>
      <c r="BJ67">
        <f t="shared" si="81"/>
        <v>16.158891445207622</v>
      </c>
      <c r="BK67">
        <f t="shared" si="74"/>
        <v>21.779655100732523</v>
      </c>
      <c r="BL67">
        <f t="shared" si="74"/>
        <v>21.77775773882572</v>
      </c>
      <c r="BM67">
        <f t="shared" si="74"/>
        <v>21.781697116601105</v>
      </c>
      <c r="BN67">
        <f t="shared" si="74"/>
        <v>21.773514262476752</v>
      </c>
      <c r="BO67">
        <f t="shared" si="74"/>
        <v>21.790495763653368</v>
      </c>
      <c r="BP67">
        <f t="shared" si="74"/>
        <v>21.755183249302501</v>
      </c>
      <c r="BQ67">
        <f t="shared" si="74"/>
        <v>21.828333202680575</v>
      </c>
      <c r="BR67">
        <f t="shared" si="82"/>
        <v>21.675332832291282</v>
      </c>
      <c r="BS67"/>
      <c r="BT67"/>
      <c r="BU67"/>
      <c r="BV67"/>
      <c r="BW67"/>
      <c r="BX67"/>
      <c r="BY67"/>
    </row>
    <row r="68" spans="1:77" s="24" customFormat="1">
      <c r="A68" s="86" t="s">
        <v>152</v>
      </c>
      <c r="B68" s="98"/>
      <c r="C68" s="95">
        <v>53387.502899999999</v>
      </c>
      <c r="D68" s="95">
        <v>8.0000000000000004E-4</v>
      </c>
      <c r="E68" s="24">
        <f t="shared" si="54"/>
        <v>899.51431887442914</v>
      </c>
      <c r="F68" s="24">
        <f t="shared" si="55"/>
        <v>899.5</v>
      </c>
      <c r="G68" s="24">
        <f>+C68-(C$7+F68*C$8)+J$9*T68</f>
        <v>5.2457615020102821E-3</v>
      </c>
      <c r="J68" s="24">
        <f>G68</f>
        <v>5.2457615020102821E-3</v>
      </c>
      <c r="P68" s="26">
        <f t="shared" si="56"/>
        <v>2.1908518854480873E-2</v>
      </c>
      <c r="Q68" s="27">
        <f t="shared" si="57"/>
        <v>38369.002899999999</v>
      </c>
      <c r="R68" s="24">
        <f t="shared" si="58"/>
        <v>2.7764748258731273E-4</v>
      </c>
      <c r="S68" s="171">
        <v>1</v>
      </c>
      <c r="T68" s="202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>
        <f t="shared" si="59"/>
        <v>899.5</v>
      </c>
      <c r="AG68" s="24">
        <f t="shared" si="60"/>
        <v>3.8846482674716985E-3</v>
      </c>
      <c r="AH68" s="24">
        <f t="shared" si="61"/>
        <v>2.3269632089019457E-2</v>
      </c>
      <c r="AI68" s="24">
        <f t="shared" si="62"/>
        <v>-1.6662757352470591E-2</v>
      </c>
      <c r="AJ68" s="24">
        <f t="shared" si="63"/>
        <v>1.3611132345385836E-3</v>
      </c>
      <c r="AK68" s="24">
        <f t="shared" si="64"/>
        <v>1.8526292372360854E-6</v>
      </c>
      <c r="AL68">
        <f t="shared" si="65"/>
        <v>-1.6662757352470591E-2</v>
      </c>
      <c r="AM68" s="171">
        <f t="shared" si="34"/>
        <v>1.8526292372360854E-6</v>
      </c>
      <c r="AN68">
        <f t="shared" si="66"/>
        <v>-1.8023870587009175E-2</v>
      </c>
      <c r="AO68">
        <f t="shared" si="67"/>
        <v>0.51439631369407912</v>
      </c>
      <c r="AP68">
        <f t="shared" si="68"/>
        <v>-0.80453327610472303</v>
      </c>
      <c r="AQ68">
        <f t="shared" si="69"/>
        <v>8.278036172688541E-2</v>
      </c>
      <c r="AR68">
        <f t="shared" si="70"/>
        <v>2.9727467313452896</v>
      </c>
      <c r="AS68">
        <f t="shared" si="71"/>
        <v>11.816964386032325</v>
      </c>
      <c r="AT68" s="24">
        <f t="shared" si="73"/>
        <v>21.70287590894743</v>
      </c>
      <c r="AU68" s="24">
        <f t="shared" si="73"/>
        <v>21.7006279978404</v>
      </c>
      <c r="AV68" s="24">
        <f t="shared" si="73"/>
        <v>21.705387495385231</v>
      </c>
      <c r="AW68" s="24">
        <f t="shared" si="73"/>
        <v>21.695302192235772</v>
      </c>
      <c r="AX68" s="24">
        <f t="shared" si="73"/>
        <v>21.716637531124892</v>
      </c>
      <c r="AY68" s="24">
        <f t="shared" si="73"/>
        <v>21.671337491153032</v>
      </c>
      <c r="AZ68" s="24">
        <f t="shared" si="73"/>
        <v>21.766844641830748</v>
      </c>
      <c r="BA68" s="24">
        <f t="shared" si="72"/>
        <v>21.561767583937339</v>
      </c>
      <c r="BB68"/>
      <c r="BC68">
        <v>1500</v>
      </c>
      <c r="BD68">
        <f t="shared" si="75"/>
        <v>7.5739213340864295E-3</v>
      </c>
      <c r="BE68">
        <f t="shared" si="76"/>
        <v>2.4311944232689762E-2</v>
      </c>
      <c r="BF68">
        <f t="shared" si="77"/>
        <v>-1.6738022898603332E-2</v>
      </c>
      <c r="BG68">
        <f t="shared" si="78"/>
        <v>0.50946002299875826</v>
      </c>
      <c r="BH68">
        <f t="shared" si="79"/>
        <v>-0.75635705104745077</v>
      </c>
      <c r="BI68">
        <f t="shared" si="80"/>
        <v>3.0499097917853115</v>
      </c>
      <c r="BJ68">
        <f t="shared" si="81"/>
        <v>21.799045170474923</v>
      </c>
      <c r="BK68">
        <f t="shared" si="74"/>
        <v>21.834112172333715</v>
      </c>
      <c r="BL68">
        <f t="shared" si="74"/>
        <v>21.83259713935287</v>
      </c>
      <c r="BM68">
        <f t="shared" si="74"/>
        <v>21.835710964550785</v>
      </c>
      <c r="BN68">
        <f t="shared" si="74"/>
        <v>21.829309482275967</v>
      </c>
      <c r="BO68">
        <f t="shared" si="74"/>
        <v>21.842462858215075</v>
      </c>
      <c r="BP68">
        <f t="shared" si="74"/>
        <v>21.815405376508739</v>
      </c>
      <c r="BQ68">
        <f t="shared" si="74"/>
        <v>21.870946292312532</v>
      </c>
      <c r="BR68">
        <f t="shared" si="82"/>
        <v>21.756335149234182</v>
      </c>
      <c r="BS68"/>
      <c r="BT68"/>
      <c r="BU68"/>
      <c r="BV68"/>
      <c r="BW68"/>
      <c r="BX68"/>
      <c r="BY68"/>
    </row>
    <row r="69" spans="1:77" s="24" customFormat="1">
      <c r="A69" s="86" t="s">
        <v>148</v>
      </c>
      <c r="B69" s="98" t="s">
        <v>83</v>
      </c>
      <c r="C69" s="99">
        <v>53388.236299999997</v>
      </c>
      <c r="D69" s="99">
        <v>1E-4</v>
      </c>
      <c r="E69" s="24">
        <f t="shared" si="54"/>
        <v>901.51621364298092</v>
      </c>
      <c r="F69" s="24">
        <f t="shared" si="55"/>
        <v>901.5</v>
      </c>
      <c r="G69" s="24">
        <f>+C69-(C$7+F69*C$8)+K$9*T69</f>
        <v>5.9399154997663572E-3</v>
      </c>
      <c r="K69" s="24">
        <f>G69</f>
        <v>5.9399154997663572E-3</v>
      </c>
      <c r="P69" s="26">
        <f t="shared" si="56"/>
        <v>2.1916294633220076E-2</v>
      </c>
      <c r="Q69" s="27">
        <f t="shared" si="57"/>
        <v>38369.736299999997</v>
      </c>
      <c r="R69" s="24">
        <f t="shared" si="58"/>
        <v>2.552446902158554E-4</v>
      </c>
      <c r="S69" s="171">
        <v>1</v>
      </c>
      <c r="T69" s="202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>
        <f t="shared" si="59"/>
        <v>901.5</v>
      </c>
      <c r="AG69" s="24">
        <f t="shared" si="60"/>
        <v>3.8962264428056906E-3</v>
      </c>
      <c r="AH69" s="24">
        <f t="shared" si="61"/>
        <v>2.3959983690180743E-2</v>
      </c>
      <c r="AI69" s="24">
        <f t="shared" si="62"/>
        <v>-1.5976379133453719E-2</v>
      </c>
      <c r="AJ69" s="24">
        <f t="shared" si="63"/>
        <v>2.0436890569606667E-3</v>
      </c>
      <c r="AK69" s="24">
        <f t="shared" si="64"/>
        <v>4.1766649615407793E-6</v>
      </c>
      <c r="AL69">
        <f t="shared" si="65"/>
        <v>-1.5976379133453719E-2</v>
      </c>
      <c r="AM69" s="171">
        <f t="shared" si="34"/>
        <v>4.1766649615407793E-6</v>
      </c>
      <c r="AN69">
        <f t="shared" si="66"/>
        <v>-1.8020068190414386E-2</v>
      </c>
      <c r="AO69">
        <f t="shared" si="67"/>
        <v>0.51437481079409775</v>
      </c>
      <c r="AP69">
        <f t="shared" si="68"/>
        <v>-0.80437885867975678</v>
      </c>
      <c r="AQ69">
        <f t="shared" si="69"/>
        <v>8.2654123008261943E-2</v>
      </c>
      <c r="AR69">
        <f t="shared" si="70"/>
        <v>2.9730066880271706</v>
      </c>
      <c r="AS69">
        <f t="shared" si="71"/>
        <v>11.835272744853627</v>
      </c>
      <c r="AT69" s="24">
        <f t="shared" si="73"/>
        <v>21.703315710393468</v>
      </c>
      <c r="AU69" s="24">
        <f t="shared" si="73"/>
        <v>21.701069138380618</v>
      </c>
      <c r="AV69" s="24">
        <f t="shared" si="73"/>
        <v>21.705825181702131</v>
      </c>
      <c r="AW69" s="24">
        <f t="shared" si="73"/>
        <v>21.695748530119033</v>
      </c>
      <c r="AX69" s="24">
        <f t="shared" si="73"/>
        <v>21.717062844601806</v>
      </c>
      <c r="AY69" s="24">
        <f t="shared" si="73"/>
        <v>21.671813694545406</v>
      </c>
      <c r="AZ69" s="24">
        <f t="shared" si="73"/>
        <v>21.76720237523768</v>
      </c>
      <c r="BA69" s="24">
        <f t="shared" si="72"/>
        <v>21.562415602472882</v>
      </c>
      <c r="BB69"/>
      <c r="BC69">
        <v>1750</v>
      </c>
      <c r="BD69">
        <f t="shared" si="75"/>
        <v>9.2325024698828723E-3</v>
      </c>
      <c r="BE69">
        <f t="shared" si="76"/>
        <v>2.535320969356852E-2</v>
      </c>
      <c r="BF69">
        <f t="shared" si="77"/>
        <v>-1.6120707223685648E-2</v>
      </c>
      <c r="BG69">
        <f t="shared" si="78"/>
        <v>0.50827609387277484</v>
      </c>
      <c r="BH69">
        <f t="shared" si="79"/>
        <v>-0.73522233716813812</v>
      </c>
      <c r="BI69">
        <f t="shared" si="80"/>
        <v>3.0816412902426698</v>
      </c>
      <c r="BJ69">
        <f t="shared" si="81"/>
        <v>33.350383124327188</v>
      </c>
      <c r="BK69">
        <f t="shared" si="74"/>
        <v>21.888382844178523</v>
      </c>
      <c r="BL69">
        <f t="shared" si="74"/>
        <v>21.887339705088621</v>
      </c>
      <c r="BM69">
        <f t="shared" si="74"/>
        <v>21.88946851258666</v>
      </c>
      <c r="BN69">
        <f t="shared" si="74"/>
        <v>21.885123603348831</v>
      </c>
      <c r="BO69">
        <f t="shared" si="74"/>
        <v>21.893989545746667</v>
      </c>
      <c r="BP69">
        <f t="shared" si="74"/>
        <v>21.875889373765613</v>
      </c>
      <c r="BQ69">
        <f t="shared" si="74"/>
        <v>21.912807786308726</v>
      </c>
      <c r="BR69">
        <f t="shared" si="82"/>
        <v>21.837337466177082</v>
      </c>
      <c r="BS69"/>
      <c r="BT69"/>
      <c r="BU69"/>
      <c r="BV69"/>
      <c r="BW69"/>
      <c r="BX69"/>
      <c r="BY69"/>
    </row>
    <row r="70" spans="1:77" s="24" customFormat="1">
      <c r="A70" s="86" t="s">
        <v>152</v>
      </c>
      <c r="B70" s="98"/>
      <c r="C70" s="95">
        <v>53388.417000000001</v>
      </c>
      <c r="D70" s="95">
        <v>2.0999999999999999E-3</v>
      </c>
      <c r="E70" s="24">
        <f t="shared" si="54"/>
        <v>902.00945387298839</v>
      </c>
      <c r="F70" s="24">
        <f t="shared" si="55"/>
        <v>902</v>
      </c>
      <c r="G70" s="24">
        <f>+C70-(C$7+F70*C$8)+J$9*T70</f>
        <v>3.4634540061233565E-3</v>
      </c>
      <c r="J70" s="24">
        <f>G70</f>
        <v>3.4634540061233565E-3</v>
      </c>
      <c r="P70" s="26">
        <f t="shared" si="56"/>
        <v>2.1918238817011562E-2</v>
      </c>
      <c r="Q70" s="27">
        <f t="shared" si="57"/>
        <v>38369.917000000001</v>
      </c>
      <c r="R70" s="24">
        <f t="shared" si="58"/>
        <v>3.4057908241619001E-4</v>
      </c>
      <c r="S70" s="171">
        <v>0.2</v>
      </c>
      <c r="T70" s="202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>
        <f t="shared" si="59"/>
        <v>902</v>
      </c>
      <c r="AG70" s="24">
        <f t="shared" si="60"/>
        <v>3.8991217418478073E-3</v>
      </c>
      <c r="AH70" s="24">
        <f t="shared" si="61"/>
        <v>2.1482571081287111E-2</v>
      </c>
      <c r="AI70" s="24">
        <f t="shared" si="62"/>
        <v>-1.8454784810888206E-2</v>
      </c>
      <c r="AJ70" s="24">
        <f t="shared" si="63"/>
        <v>-4.3566773572445081E-4</v>
      </c>
      <c r="AK70" s="24">
        <f t="shared" si="64"/>
        <v>3.7961275190253986E-8</v>
      </c>
      <c r="AL70">
        <f t="shared" si="65"/>
        <v>-1.8454784810888206E-2</v>
      </c>
      <c r="AM70" s="171">
        <f t="shared" si="34"/>
        <v>1.8980637595126992E-7</v>
      </c>
      <c r="AN70">
        <f t="shared" si="66"/>
        <v>-1.8019117075163755E-2</v>
      </c>
      <c r="AO70">
        <f t="shared" si="67"/>
        <v>0.51436944049809519</v>
      </c>
      <c r="AP70">
        <f t="shared" si="68"/>
        <v>-0.80434024799675052</v>
      </c>
      <c r="AQ70">
        <f t="shared" si="69"/>
        <v>8.2622564226729991E-2</v>
      </c>
      <c r="AR70">
        <f t="shared" si="70"/>
        <v>2.973071673550423</v>
      </c>
      <c r="AS70">
        <f t="shared" si="71"/>
        <v>11.839858381797658</v>
      </c>
      <c r="AT70" s="24">
        <f t="shared" si="73"/>
        <v>21.703425657455956</v>
      </c>
      <c r="AU70" s="24">
        <f t="shared" si="73"/>
        <v>21.701179421424943</v>
      </c>
      <c r="AV70" s="24">
        <f t="shared" si="73"/>
        <v>21.705934598921171</v>
      </c>
      <c r="AW70" s="24">
        <f t="shared" si="73"/>
        <v>21.695860114366063</v>
      </c>
      <c r="AX70" s="24">
        <f t="shared" si="73"/>
        <v>21.717169165493303</v>
      </c>
      <c r="AY70" s="24">
        <f t="shared" si="73"/>
        <v>21.671932749661369</v>
      </c>
      <c r="AZ70" s="24">
        <f t="shared" si="73"/>
        <v>21.767291795147823</v>
      </c>
      <c r="BA70" s="24">
        <f t="shared" si="72"/>
        <v>21.562577607106768</v>
      </c>
      <c r="BB70"/>
      <c r="BC70">
        <v>2000</v>
      </c>
      <c r="BD70">
        <f t="shared" si="75"/>
        <v>1.0960900707906288E-2</v>
      </c>
      <c r="BE70">
        <f t="shared" si="76"/>
        <v>2.6418385823349468E-2</v>
      </c>
      <c r="BF70">
        <f t="shared" si="77"/>
        <v>-1.5457485115443179E-2</v>
      </c>
      <c r="BG70">
        <f t="shared" si="78"/>
        <v>0.50758904877002409</v>
      </c>
      <c r="BH70">
        <f t="shared" si="79"/>
        <v>-0.71343867736938105</v>
      </c>
      <c r="BI70">
        <f t="shared" si="80"/>
        <v>3.1132425330158062</v>
      </c>
      <c r="BJ70">
        <f t="shared" si="81"/>
        <v>70.541712092439525</v>
      </c>
      <c r="BK70">
        <f t="shared" si="74"/>
        <v>21.942530245694165</v>
      </c>
      <c r="BL70">
        <f t="shared" si="74"/>
        <v>21.942021984827232</v>
      </c>
      <c r="BM70">
        <f t="shared" si="74"/>
        <v>21.943054978702353</v>
      </c>
      <c r="BN70">
        <f t="shared" si="74"/>
        <v>21.940955457769295</v>
      </c>
      <c r="BO70">
        <f t="shared" si="74"/>
        <v>21.945222432085345</v>
      </c>
      <c r="BP70">
        <f t="shared" si="74"/>
        <v>21.936549459912413</v>
      </c>
      <c r="BQ70">
        <f t="shared" si="74"/>
        <v>21.954174361907658</v>
      </c>
      <c r="BR70">
        <f t="shared" si="82"/>
        <v>21.918339783119983</v>
      </c>
      <c r="BS70"/>
      <c r="BT70"/>
      <c r="BU70"/>
      <c r="BV70"/>
      <c r="BW70"/>
      <c r="BX70"/>
      <c r="BY70"/>
    </row>
    <row r="71" spans="1:77" s="24" customFormat="1">
      <c r="A71" s="86" t="s">
        <v>148</v>
      </c>
      <c r="B71" s="98" t="s">
        <v>83</v>
      </c>
      <c r="C71" s="99">
        <v>53400.324000000001</v>
      </c>
      <c r="D71" s="99">
        <v>1E-4</v>
      </c>
      <c r="E71" s="24">
        <f t="shared" si="54"/>
        <v>934.51090057223917</v>
      </c>
      <c r="F71" s="24">
        <f t="shared" si="55"/>
        <v>934.5</v>
      </c>
      <c r="G71" s="24">
        <f>+C71-(C$7+F71*C$8)+K$9*T71</f>
        <v>3.9934564993018284E-3</v>
      </c>
      <c r="K71" s="24">
        <f>G71</f>
        <v>3.9934564993018284E-3</v>
      </c>
      <c r="P71" s="26">
        <f t="shared" si="56"/>
        <v>2.204481591699756E-2</v>
      </c>
      <c r="Q71" s="27">
        <f t="shared" si="57"/>
        <v>38381.824000000001</v>
      </c>
      <c r="R71" s="24">
        <f t="shared" si="58"/>
        <v>3.2585157682683239E-4</v>
      </c>
      <c r="S71" s="171">
        <v>1</v>
      </c>
      <c r="T71" s="202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>
        <f t="shared" si="59"/>
        <v>934.5</v>
      </c>
      <c r="AG71" s="24">
        <f t="shared" si="60"/>
        <v>4.0879633817884307E-3</v>
      </c>
      <c r="AH71" s="24">
        <f t="shared" si="61"/>
        <v>2.1950309034510958E-2</v>
      </c>
      <c r="AI71" s="24">
        <f t="shared" si="62"/>
        <v>-1.8051359417695732E-2</v>
      </c>
      <c r="AJ71" s="24">
        <f t="shared" si="63"/>
        <v>-9.4506882486602301E-5</v>
      </c>
      <c r="AK71" s="24">
        <f t="shared" si="64"/>
        <v>8.9315508373364572E-9</v>
      </c>
      <c r="AL71">
        <f t="shared" si="65"/>
        <v>-1.8051359417695732E-2</v>
      </c>
      <c r="AM71" s="171">
        <f t="shared" si="34"/>
        <v>8.9315508373364572E-9</v>
      </c>
      <c r="AN71">
        <f t="shared" si="66"/>
        <v>-1.7956852535209129E-2</v>
      </c>
      <c r="AO71">
        <f t="shared" si="67"/>
        <v>0.51402502128133354</v>
      </c>
      <c r="AP71">
        <f t="shared" si="68"/>
        <v>-0.80182512801880179</v>
      </c>
      <c r="AQ71">
        <f t="shared" si="69"/>
        <v>8.0572008172347831E-2</v>
      </c>
      <c r="AR71">
        <f t="shared" si="70"/>
        <v>2.9772926313964674</v>
      </c>
      <c r="AS71">
        <f t="shared" si="71"/>
        <v>12.145457225156672</v>
      </c>
      <c r="AT71" s="24">
        <f t="shared" ref="AT71:AZ80" si="83">$BA71+$AH$7*SIN(AU71)</f>
        <v>21.710569409020476</v>
      </c>
      <c r="AU71" s="24">
        <f t="shared" si="83"/>
        <v>21.708346047807026</v>
      </c>
      <c r="AV71" s="24">
        <f t="shared" si="83"/>
        <v>21.713043003693194</v>
      </c>
      <c r="AW71" s="24">
        <f t="shared" si="83"/>
        <v>21.703112912023787</v>
      </c>
      <c r="AX71" s="24">
        <f t="shared" si="83"/>
        <v>21.72407365221363</v>
      </c>
      <c r="AY71" s="24">
        <f t="shared" si="83"/>
        <v>21.679674973111283</v>
      </c>
      <c r="AZ71" s="24">
        <f t="shared" si="83"/>
        <v>21.773092651875693</v>
      </c>
      <c r="BA71" s="24">
        <f t="shared" si="72"/>
        <v>21.573107908309346</v>
      </c>
      <c r="BB71"/>
      <c r="BC71">
        <v>2250</v>
      </c>
      <c r="BD71">
        <f t="shared" si="75"/>
        <v>1.2757727121595834E-2</v>
      </c>
      <c r="BE71">
        <f t="shared" si="76"/>
        <v>2.7507472622032601E-2</v>
      </c>
      <c r="BF71">
        <f t="shared" si="77"/>
        <v>-1.4749745500436767E-2</v>
      </c>
      <c r="BG71">
        <f t="shared" si="78"/>
        <v>0.50739360547386403</v>
      </c>
      <c r="BH71">
        <f t="shared" si="79"/>
        <v>-0.69098718929029823</v>
      </c>
      <c r="BI71">
        <f t="shared" si="80"/>
        <v>-3.1384032003818656</v>
      </c>
      <c r="BJ71">
        <f t="shared" si="81"/>
        <v>-627.06620043622434</v>
      </c>
      <c r="BK71">
        <f t="shared" si="74"/>
        <v>21.996618950284855</v>
      </c>
      <c r="BL71">
        <f t="shared" si="74"/>
        <v>21.996676619074155</v>
      </c>
      <c r="BM71">
        <f t="shared" si="74"/>
        <v>21.996559549220297</v>
      </c>
      <c r="BN71">
        <f t="shared" si="74"/>
        <v>21.99679720559244</v>
      </c>
      <c r="BO71">
        <f t="shared" si="74"/>
        <v>21.99631475420151</v>
      </c>
      <c r="BP71">
        <f t="shared" si="74"/>
        <v>21.997294150080858</v>
      </c>
      <c r="BQ71">
        <f t="shared" si="74"/>
        <v>21.995305941918001</v>
      </c>
      <c r="BR71">
        <f t="shared" si="82"/>
        <v>21.999342100062883</v>
      </c>
      <c r="BS71"/>
      <c r="BT71"/>
      <c r="BU71"/>
      <c r="BV71"/>
      <c r="BW71"/>
      <c r="BX71"/>
      <c r="BY71"/>
    </row>
    <row r="72" spans="1:77" s="24" customFormat="1">
      <c r="A72" s="86" t="s">
        <v>152</v>
      </c>
      <c r="B72" s="98"/>
      <c r="C72" s="95">
        <v>53407.465900000003</v>
      </c>
      <c r="D72" s="95">
        <v>8.0000000000000004E-4</v>
      </c>
      <c r="E72" s="24">
        <f t="shared" si="54"/>
        <v>954.00549049257768</v>
      </c>
      <c r="F72" s="24">
        <f t="shared" si="55"/>
        <v>954</v>
      </c>
      <c r="G72" s="24">
        <f>+C72-(C$7+F72*C$8)+J$9*T72</f>
        <v>2.0114580038352869E-3</v>
      </c>
      <c r="J72" s="24">
        <f>G72</f>
        <v>2.0114580038352869E-3</v>
      </c>
      <c r="P72" s="26">
        <f t="shared" si="56"/>
        <v>2.2120956140335293E-2</v>
      </c>
      <c r="Q72" s="27">
        <f t="shared" si="57"/>
        <v>38388.965900000003</v>
      </c>
      <c r="R72" s="24">
        <f t="shared" si="58"/>
        <v>4.0439191530189719E-4</v>
      </c>
      <c r="S72" s="171">
        <v>1</v>
      </c>
      <c r="T72" s="202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>
        <f t="shared" si="59"/>
        <v>954</v>
      </c>
      <c r="AG72" s="24">
        <f t="shared" si="60"/>
        <v>4.2018791827363351E-3</v>
      </c>
      <c r="AH72" s="24">
        <f t="shared" si="61"/>
        <v>1.9930534961434244E-2</v>
      </c>
      <c r="AI72" s="24">
        <f t="shared" si="62"/>
        <v>-2.0109498136500006E-2</v>
      </c>
      <c r="AJ72" s="24">
        <f t="shared" si="63"/>
        <v>-2.1904211789010482E-3</v>
      </c>
      <c r="AK72" s="24">
        <f t="shared" si="64"/>
        <v>4.7979449409782581E-6</v>
      </c>
      <c r="AL72">
        <f t="shared" si="65"/>
        <v>-2.0109498136500006E-2</v>
      </c>
      <c r="AM72" s="171">
        <f t="shared" si="34"/>
        <v>4.7979449409782581E-6</v>
      </c>
      <c r="AN72">
        <f t="shared" si="66"/>
        <v>-1.7919076957598958E-2</v>
      </c>
      <c r="AO72">
        <f t="shared" si="67"/>
        <v>0.51382275484155993</v>
      </c>
      <c r="AP72">
        <f t="shared" si="68"/>
        <v>-0.80031093011148968</v>
      </c>
      <c r="AQ72">
        <f t="shared" si="69"/>
        <v>7.9342389248643383E-2</v>
      </c>
      <c r="AR72">
        <f t="shared" si="70"/>
        <v>2.9798223139662938</v>
      </c>
      <c r="AS72">
        <f t="shared" si="71"/>
        <v>12.336232302945604</v>
      </c>
      <c r="AT72" s="24">
        <f t="shared" si="83"/>
        <v>21.714853038356015</v>
      </c>
      <c r="AU72" s="24">
        <f t="shared" si="83"/>
        <v>21.712644380203162</v>
      </c>
      <c r="AV72" s="24">
        <f t="shared" si="83"/>
        <v>21.717304572620044</v>
      </c>
      <c r="AW72" s="24">
        <f t="shared" si="83"/>
        <v>21.707464440757427</v>
      </c>
      <c r="AX72" s="24">
        <f t="shared" si="83"/>
        <v>21.728210384375167</v>
      </c>
      <c r="AY72" s="24">
        <f t="shared" si="83"/>
        <v>21.684323719317458</v>
      </c>
      <c r="AZ72" s="24">
        <f t="shared" si="83"/>
        <v>21.776562487980939</v>
      </c>
      <c r="BA72" s="24">
        <f t="shared" si="72"/>
        <v>21.579426089030889</v>
      </c>
      <c r="BB72"/>
      <c r="BC72">
        <v>2500</v>
      </c>
      <c r="BD72">
        <f t="shared" si="75"/>
        <v>1.4621699771390641E-2</v>
      </c>
      <c r="BE72">
        <f t="shared" si="76"/>
        <v>2.8620470089617916E-2</v>
      </c>
      <c r="BF72">
        <f t="shared" si="77"/>
        <v>-1.3998770318227275E-2</v>
      </c>
      <c r="BG72">
        <f t="shared" si="78"/>
        <v>0.50768825788982019</v>
      </c>
      <c r="BH72">
        <f t="shared" si="79"/>
        <v>-0.66784323657013478</v>
      </c>
      <c r="BI72">
        <f t="shared" si="80"/>
        <v>-3.1068566861645581</v>
      </c>
      <c r="BJ72">
        <f t="shared" si="81"/>
        <v>-57.571417936024879</v>
      </c>
      <c r="BK72">
        <f t="shared" ref="BK72:BQ81" si="84">$BR72+$AH$7*SIN(BL72)</f>
        <v>22.050714271730914</v>
      </c>
      <c r="BL72">
        <f t="shared" si="84"/>
        <v>22.051334335418481</v>
      </c>
      <c r="BM72">
        <f t="shared" si="84"/>
        <v>22.050073365536395</v>
      </c>
      <c r="BN72">
        <f t="shared" si="84"/>
        <v>22.052637791634407</v>
      </c>
      <c r="BO72">
        <f t="shared" si="84"/>
        <v>22.047422942783619</v>
      </c>
      <c r="BP72">
        <f t="shared" si="84"/>
        <v>22.05802927936772</v>
      </c>
      <c r="BQ72">
        <f t="shared" si="84"/>
        <v>22.036463990199806</v>
      </c>
      <c r="BR72">
        <f t="shared" si="82"/>
        <v>22.080344417005783</v>
      </c>
      <c r="BS72"/>
      <c r="BT72"/>
      <c r="BU72"/>
      <c r="BV72"/>
      <c r="BW72"/>
      <c r="BX72"/>
      <c r="BY72"/>
    </row>
    <row r="73" spans="1:77" s="24" customFormat="1">
      <c r="A73" s="93" t="s">
        <v>153</v>
      </c>
      <c r="B73" s="94" t="s">
        <v>146</v>
      </c>
      <c r="C73" s="95">
        <v>53409.296900000001</v>
      </c>
      <c r="D73" s="95">
        <v>1E-3</v>
      </c>
      <c r="E73" s="24">
        <f t="shared" si="54"/>
        <v>959.00340339307968</v>
      </c>
      <c r="F73" s="24">
        <f t="shared" si="55"/>
        <v>959</v>
      </c>
      <c r="G73" s="24">
        <f>+C73-(C$7+F73*C$8)+K$9*T73</f>
        <v>1.2468429995351471E-3</v>
      </c>
      <c r="K73" s="24">
        <f>G73</f>
        <v>1.2468429995351471E-3</v>
      </c>
      <c r="P73" s="26">
        <f t="shared" si="56"/>
        <v>2.2140502706979977E-2</v>
      </c>
      <c r="Q73" s="27">
        <f t="shared" si="57"/>
        <v>38390.796900000001</v>
      </c>
      <c r="R73" s="24">
        <f t="shared" si="58"/>
        <v>4.3654501597050361E-4</v>
      </c>
      <c r="S73" s="171">
        <v>1</v>
      </c>
      <c r="T73" s="202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>
        <f t="shared" si="59"/>
        <v>959</v>
      </c>
      <c r="AG73" s="24">
        <f t="shared" si="60"/>
        <v>4.2311620129529028E-3</v>
      </c>
      <c r="AH73" s="24">
        <f t="shared" si="61"/>
        <v>1.9156183693562222E-2</v>
      </c>
      <c r="AI73" s="24">
        <f t="shared" si="62"/>
        <v>-2.089365970744483E-2</v>
      </c>
      <c r="AJ73" s="24">
        <f t="shared" si="63"/>
        <v>-2.9843190134177557E-3</v>
      </c>
      <c r="AK73" s="24">
        <f t="shared" si="64"/>
        <v>8.9061599738467262E-6</v>
      </c>
      <c r="AL73">
        <f t="shared" si="65"/>
        <v>-2.089365970744483E-2</v>
      </c>
      <c r="AM73" s="171">
        <f t="shared" si="34"/>
        <v>8.9061599738467262E-6</v>
      </c>
      <c r="AN73">
        <f t="shared" si="66"/>
        <v>-1.7909340694027075E-2</v>
      </c>
      <c r="AO73">
        <f t="shared" si="67"/>
        <v>0.51377141994442699</v>
      </c>
      <c r="AP73">
        <f t="shared" si="68"/>
        <v>-0.79992205543923378</v>
      </c>
      <c r="AQ73">
        <f t="shared" si="69"/>
        <v>7.9027187591830833E-2</v>
      </c>
      <c r="AR73">
        <f t="shared" si="70"/>
        <v>2.9804706063512221</v>
      </c>
      <c r="AS73">
        <f t="shared" si="71"/>
        <v>12.386085219111564</v>
      </c>
      <c r="AT73" s="24">
        <f t="shared" si="83"/>
        <v>21.715951092443579</v>
      </c>
      <c r="AU73" s="24">
        <f t="shared" si="83"/>
        <v>21.713746322263116</v>
      </c>
      <c r="AV73" s="24">
        <f t="shared" si="83"/>
        <v>21.71839686792595</v>
      </c>
      <c r="AW73" s="24">
        <f t="shared" si="83"/>
        <v>21.708580201651223</v>
      </c>
      <c r="AX73" s="24">
        <f t="shared" si="83"/>
        <v>21.729270373365093</v>
      </c>
      <c r="AY73" s="24">
        <f t="shared" si="83"/>
        <v>21.685516113711039</v>
      </c>
      <c r="AZ73" s="24">
        <f t="shared" si="83"/>
        <v>21.777450917387633</v>
      </c>
      <c r="BA73" s="24">
        <f t="shared" si="72"/>
        <v>21.581046135369746</v>
      </c>
      <c r="BB73"/>
      <c r="BC73">
        <v>2750</v>
      </c>
      <c r="BD73">
        <f t="shared" si="75"/>
        <v>1.6551615757428355E-2</v>
      </c>
      <c r="BE73">
        <f t="shared" si="76"/>
        <v>2.9757378226105424E-2</v>
      </c>
      <c r="BF73">
        <f t="shared" si="77"/>
        <v>-1.3205762468677069E-2</v>
      </c>
      <c r="BG73">
        <f t="shared" si="78"/>
        <v>0.50847527601829023</v>
      </c>
      <c r="BH73">
        <f t="shared" si="79"/>
        <v>-0.64397691858432926</v>
      </c>
      <c r="BI73">
        <f t="shared" si="80"/>
        <v>-3.0752346256918504</v>
      </c>
      <c r="BJ73">
        <f t="shared" si="81"/>
        <v>-30.128472944235209</v>
      </c>
      <c r="BK73">
        <f t="shared" si="84"/>
        <v>22.104881438635395</v>
      </c>
      <c r="BL73">
        <f t="shared" si="84"/>
        <v>22.106026078767265</v>
      </c>
      <c r="BM73">
        <f t="shared" si="84"/>
        <v>22.103687346548568</v>
      </c>
      <c r="BN73">
        <f t="shared" si="84"/>
        <v>22.108466524368151</v>
      </c>
      <c r="BO73">
        <f t="shared" si="84"/>
        <v>22.098703067350943</v>
      </c>
      <c r="BP73">
        <f t="shared" si="84"/>
        <v>22.118660983820284</v>
      </c>
      <c r="BQ73">
        <f t="shared" si="84"/>
        <v>22.07790979703978</v>
      </c>
      <c r="BR73">
        <f t="shared" si="82"/>
        <v>22.161346733948683</v>
      </c>
      <c r="BS73"/>
      <c r="BT73"/>
      <c r="BU73"/>
      <c r="BV73"/>
      <c r="BW73"/>
      <c r="BX73"/>
      <c r="BY73"/>
    </row>
    <row r="74" spans="1:77" s="24" customFormat="1">
      <c r="A74" s="86" t="s">
        <v>152</v>
      </c>
      <c r="B74" s="98"/>
      <c r="C74" s="95">
        <v>53410.3992</v>
      </c>
      <c r="D74" s="95">
        <v>1E-3</v>
      </c>
      <c r="E74" s="24">
        <f t="shared" si="54"/>
        <v>962.01225068429858</v>
      </c>
      <c r="F74" s="24">
        <f t="shared" si="55"/>
        <v>962</v>
      </c>
      <c r="G74" s="24">
        <f>+C74-(C$7+F74*C$8)+J$9*T74</f>
        <v>4.4880740024382249E-3</v>
      </c>
      <c r="J74" s="24">
        <f>G74</f>
        <v>4.4880740024382249E-3</v>
      </c>
      <c r="P74" s="26">
        <f t="shared" si="56"/>
        <v>2.2152235237815222E-2</v>
      </c>
      <c r="Q74" s="27">
        <f t="shared" si="57"/>
        <v>38391.8992</v>
      </c>
      <c r="R74" s="24">
        <f t="shared" si="58"/>
        <v>3.120225921493954E-4</v>
      </c>
      <c r="S74" s="171">
        <v>1</v>
      </c>
      <c r="T74" s="202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>
        <f t="shared" si="59"/>
        <v>962</v>
      </c>
      <c r="AG74" s="24">
        <f t="shared" si="60"/>
        <v>4.2487461272479009E-3</v>
      </c>
      <c r="AH74" s="24">
        <f t="shared" si="61"/>
        <v>2.2391563113005546E-2</v>
      </c>
      <c r="AI74" s="24">
        <f t="shared" si="62"/>
        <v>-1.7664161235376997E-2</v>
      </c>
      <c r="AJ74" s="24">
        <f t="shared" si="63"/>
        <v>2.3932787519032397E-4</v>
      </c>
      <c r="AK74" s="24">
        <f t="shared" si="64"/>
        <v>5.7277831843115288E-8</v>
      </c>
      <c r="AL74">
        <f t="shared" si="65"/>
        <v>-1.7664161235376997E-2</v>
      </c>
      <c r="AM74" s="171">
        <f t="shared" si="34"/>
        <v>5.7277831843115288E-8</v>
      </c>
      <c r="AN74">
        <f t="shared" si="66"/>
        <v>-1.7903489110567321E-2</v>
      </c>
      <c r="AO74">
        <f t="shared" si="67"/>
        <v>0.51374072237163015</v>
      </c>
      <c r="AP74">
        <f t="shared" si="68"/>
        <v>-0.79968860944202635</v>
      </c>
      <c r="AQ74">
        <f t="shared" si="69"/>
        <v>7.8838083195047287E-2</v>
      </c>
      <c r="AR74">
        <f t="shared" si="70"/>
        <v>2.980859514845875</v>
      </c>
      <c r="AS74">
        <f t="shared" si="71"/>
        <v>12.416184387565401</v>
      </c>
      <c r="AT74" s="24">
        <f t="shared" si="83"/>
        <v>21.716609864097013</v>
      </c>
      <c r="AU74" s="24">
        <f t="shared" si="83"/>
        <v>21.714407449785504</v>
      </c>
      <c r="AV74" s="24">
        <f t="shared" si="83"/>
        <v>21.719052164343378</v>
      </c>
      <c r="AW74" s="24">
        <f t="shared" si="83"/>
        <v>21.709249655330968</v>
      </c>
      <c r="AX74" s="24">
        <f t="shared" si="83"/>
        <v>21.729906228154846</v>
      </c>
      <c r="AY74" s="24">
        <f t="shared" si="83"/>
        <v>21.68623162993083</v>
      </c>
      <c r="AZ74" s="24">
        <f t="shared" si="83"/>
        <v>21.777983727481139</v>
      </c>
      <c r="BA74" s="24">
        <f t="shared" si="72"/>
        <v>21.582018163173061</v>
      </c>
      <c r="BB74"/>
      <c r="BC74">
        <v>3000</v>
      </c>
      <c r="BD74">
        <f t="shared" si="75"/>
        <v>1.8546317537817859E-2</v>
      </c>
      <c r="BE74">
        <f t="shared" si="76"/>
        <v>3.0918197031495114E-2</v>
      </c>
      <c r="BF74">
        <f t="shared" si="77"/>
        <v>-1.2371879493677254E-2</v>
      </c>
      <c r="BG74">
        <f t="shared" si="78"/>
        <v>0.50976070617857661</v>
      </c>
      <c r="BH74">
        <f t="shared" si="79"/>
        <v>-0.61935355472669351</v>
      </c>
      <c r="BI74">
        <f t="shared" si="80"/>
        <v>-3.0434684352327031</v>
      </c>
      <c r="BJ74">
        <f t="shared" si="81"/>
        <v>-20.365971305020167</v>
      </c>
      <c r="BK74">
        <f t="shared" si="84"/>
        <v>22.159184782789556</v>
      </c>
      <c r="BL74">
        <f t="shared" si="84"/>
        <v>22.160785126230952</v>
      </c>
      <c r="BM74">
        <f t="shared" si="84"/>
        <v>22.1574900297217</v>
      </c>
      <c r="BN74">
        <f t="shared" si="84"/>
        <v>22.164276641057384</v>
      </c>
      <c r="BO74">
        <f t="shared" si="84"/>
        <v>22.15030729462617</v>
      </c>
      <c r="BP74">
        <f t="shared" si="84"/>
        <v>22.179098686271391</v>
      </c>
      <c r="BQ74">
        <f t="shared" si="84"/>
        <v>22.119902765664882</v>
      </c>
      <c r="BR74">
        <f t="shared" si="82"/>
        <v>22.242349050891583</v>
      </c>
      <c r="BS74"/>
      <c r="BT74"/>
      <c r="BU74"/>
      <c r="BV74"/>
      <c r="BW74"/>
      <c r="BX74"/>
      <c r="BY74"/>
    </row>
    <row r="75" spans="1:77" s="24" customFormat="1">
      <c r="A75" s="93" t="s">
        <v>155</v>
      </c>
      <c r="B75" s="98" t="s">
        <v>83</v>
      </c>
      <c r="C75" s="99">
        <v>53652.561500000003</v>
      </c>
      <c r="D75" s="99">
        <v>5.0000000000000001E-4</v>
      </c>
      <c r="E75" s="24">
        <f t="shared" si="54"/>
        <v>1623.0204883611782</v>
      </c>
      <c r="F75" s="24">
        <f t="shared" si="55"/>
        <v>1623</v>
      </c>
      <c r="G75" s="24">
        <f>+C75-(C$7+F75*C$8)+J$9*T75</f>
        <v>7.5059710070490837E-3</v>
      </c>
      <c r="J75" s="24">
        <f>G75</f>
        <v>7.5059710070490837E-3</v>
      </c>
      <c r="P75" s="26">
        <f t="shared" si="56"/>
        <v>2.4821258770970744E-2</v>
      </c>
      <c r="Q75" s="27">
        <f t="shared" si="57"/>
        <v>38634.061500000003</v>
      </c>
      <c r="R75" s="24">
        <f t="shared" si="58"/>
        <v>2.9981919034741518E-4</v>
      </c>
      <c r="S75" s="171">
        <v>1</v>
      </c>
      <c r="T75" s="202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>
        <f t="shared" si="59"/>
        <v>1623</v>
      </c>
      <c r="AG75" s="24">
        <f t="shared" si="60"/>
        <v>8.3811262719399662E-3</v>
      </c>
      <c r="AH75" s="24">
        <f t="shared" si="61"/>
        <v>2.3946103506079862E-2</v>
      </c>
      <c r="AI75" s="24">
        <f t="shared" si="62"/>
        <v>-1.7315287763921661E-2</v>
      </c>
      <c r="AJ75" s="24">
        <f t="shared" si="63"/>
        <v>-8.7515526489088252E-4</v>
      </c>
      <c r="AK75" s="24">
        <f t="shared" si="64"/>
        <v>7.6589673766623076E-7</v>
      </c>
      <c r="AL75">
        <f t="shared" si="65"/>
        <v>-1.7315287763921661E-2</v>
      </c>
      <c r="AM75" s="171">
        <f t="shared" si="34"/>
        <v>7.6589673766623076E-7</v>
      </c>
      <c r="AN75">
        <f t="shared" si="66"/>
        <v>-1.6440132499030778E-2</v>
      </c>
      <c r="AO75">
        <f t="shared" si="67"/>
        <v>0.50881495468658111</v>
      </c>
      <c r="AP75">
        <f t="shared" si="68"/>
        <v>-0.74603892265115057</v>
      </c>
      <c r="AQ75">
        <f t="shared" si="69"/>
        <v>3.7426991623530824E-2</v>
      </c>
      <c r="AR75">
        <f t="shared" si="70"/>
        <v>3.0655422747283092</v>
      </c>
      <c r="AS75">
        <f t="shared" si="71"/>
        <v>26.285680540202765</v>
      </c>
      <c r="AT75" s="24">
        <f t="shared" si="83"/>
        <v>21.860832754035847</v>
      </c>
      <c r="AU75" s="24">
        <f t="shared" si="83"/>
        <v>21.859540197951304</v>
      </c>
      <c r="AV75" s="24">
        <f t="shared" si="83"/>
        <v>21.86218652583425</v>
      </c>
      <c r="AW75" s="24">
        <f t="shared" si="83"/>
        <v>21.8567675448564</v>
      </c>
      <c r="AX75" s="24">
        <f t="shared" si="83"/>
        <v>21.867860107995835</v>
      </c>
      <c r="AY75" s="24">
        <f t="shared" si="83"/>
        <v>21.845135939469486</v>
      </c>
      <c r="AZ75" s="24">
        <f t="shared" si="83"/>
        <v>21.891620216039076</v>
      </c>
      <c r="BA75" s="24">
        <f t="shared" si="72"/>
        <v>21.79618828917009</v>
      </c>
      <c r="BB75"/>
      <c r="BC75">
        <v>3250</v>
      </c>
      <c r="BD75">
        <f t="shared" si="75"/>
        <v>2.0604656509089908E-2</v>
      </c>
      <c r="BE75">
        <f t="shared" si="76"/>
        <v>3.2102926505786993E-2</v>
      </c>
      <c r="BF75">
        <f t="shared" si="77"/>
        <v>-1.1498269996697086E-2</v>
      </c>
      <c r="BG75">
        <f t="shared" si="78"/>
        <v>0.51155437685406846</v>
      </c>
      <c r="BH75">
        <f t="shared" si="79"/>
        <v>-0.59393410664315127</v>
      </c>
      <c r="BI75">
        <f t="shared" si="80"/>
        <v>-3.0114894874064375</v>
      </c>
      <c r="BJ75">
        <f t="shared" si="81"/>
        <v>-15.350726069239537</v>
      </c>
      <c r="BK75">
        <f t="shared" si="84"/>
        <v>22.213687075868616</v>
      </c>
      <c r="BL75">
        <f t="shared" si="84"/>
        <v>22.215649037742399</v>
      </c>
      <c r="BM75">
        <f t="shared" si="84"/>
        <v>22.211565612652361</v>
      </c>
      <c r="BN75">
        <f t="shared" si="84"/>
        <v>22.220068723401241</v>
      </c>
      <c r="BO75">
        <f t="shared" si="84"/>
        <v>22.20238049059898</v>
      </c>
      <c r="BP75">
        <f t="shared" si="84"/>
        <v>22.239258134215543</v>
      </c>
      <c r="BQ75">
        <f t="shared" si="84"/>
        <v>22.162698711130801</v>
      </c>
      <c r="BR75">
        <f t="shared" si="82"/>
        <v>22.323351367834483</v>
      </c>
      <c r="BS75"/>
      <c r="BT75"/>
      <c r="BU75"/>
      <c r="BV75"/>
      <c r="BW75"/>
      <c r="BX75"/>
      <c r="BY75"/>
    </row>
    <row r="76" spans="1:77" s="24" customFormat="1">
      <c r="A76" s="93" t="s">
        <v>154</v>
      </c>
      <c r="B76" s="98" t="s">
        <v>83</v>
      </c>
      <c r="C76" s="99">
        <v>53652.561500000003</v>
      </c>
      <c r="D76" s="99">
        <v>5.0000000000000001E-4</v>
      </c>
      <c r="E76" s="24">
        <f t="shared" si="54"/>
        <v>1623.0204883611782</v>
      </c>
      <c r="F76" s="24">
        <f t="shared" si="55"/>
        <v>1623</v>
      </c>
      <c r="G76" s="24">
        <f>+C76-(C$7+F76*C$8)+K$9*T76</f>
        <v>7.5059710070490837E-3</v>
      </c>
      <c r="K76" s="24">
        <f>G76</f>
        <v>7.5059710070490837E-3</v>
      </c>
      <c r="P76" s="26">
        <f t="shared" si="56"/>
        <v>2.4821258770970744E-2</v>
      </c>
      <c r="Q76" s="27">
        <f t="shared" si="57"/>
        <v>38634.061500000003</v>
      </c>
      <c r="R76" s="24">
        <f t="shared" si="58"/>
        <v>2.9981919034741518E-4</v>
      </c>
      <c r="S76" s="171">
        <v>1</v>
      </c>
      <c r="T76" s="202"/>
      <c r="U76" s="104">
        <v>1.0551924280836483E-11</v>
      </c>
      <c r="V76" s="104">
        <v>1.1067385846044798E-18</v>
      </c>
      <c r="W76" s="104">
        <v>1.1298389848831406E-32</v>
      </c>
      <c r="X76" s="104">
        <v>1.8621134044915527E-12</v>
      </c>
      <c r="Y76" s="104">
        <v>1.4429519729194702E-6</v>
      </c>
      <c r="Z76" s="104">
        <v>3.8849219147651682E-4</v>
      </c>
      <c r="AA76" s="104">
        <v>3.1644858865498914E-5</v>
      </c>
      <c r="AB76" s="104">
        <v>682.66176631613587</v>
      </c>
      <c r="AC76" s="104">
        <v>5.5900144914291893E-8</v>
      </c>
      <c r="AD76" s="104">
        <v>8.8562734433062242E-8</v>
      </c>
      <c r="AE76" s="104">
        <v>4.4919394523742103E-26</v>
      </c>
      <c r="AF76">
        <f t="shared" si="59"/>
        <v>1623</v>
      </c>
      <c r="AG76" s="24">
        <f t="shared" si="60"/>
        <v>8.3811262719399662E-3</v>
      </c>
      <c r="AH76" s="24">
        <f t="shared" si="61"/>
        <v>2.3946103506079862E-2</v>
      </c>
      <c r="AI76" s="24">
        <f t="shared" si="62"/>
        <v>-1.7315287763921661E-2</v>
      </c>
      <c r="AJ76" s="24">
        <f t="shared" si="63"/>
        <v>-8.7515526489088252E-4</v>
      </c>
      <c r="AK76" s="24">
        <f t="shared" si="64"/>
        <v>7.6589673766623076E-7</v>
      </c>
      <c r="AL76">
        <f t="shared" si="65"/>
        <v>-1.7315287763921661E-2</v>
      </c>
      <c r="AM76" s="171">
        <f t="shared" si="34"/>
        <v>7.6589673766623076E-7</v>
      </c>
      <c r="AN76">
        <f t="shared" si="66"/>
        <v>-1.6440132499030778E-2</v>
      </c>
      <c r="AO76">
        <f t="shared" si="67"/>
        <v>0.50881495468658111</v>
      </c>
      <c r="AP76">
        <f t="shared" si="68"/>
        <v>-0.74603892265115057</v>
      </c>
      <c r="AQ76">
        <f t="shared" si="69"/>
        <v>3.7426991623530824E-2</v>
      </c>
      <c r="AR76">
        <f t="shared" si="70"/>
        <v>3.0655422747283092</v>
      </c>
      <c r="AS76">
        <f t="shared" si="71"/>
        <v>26.285680540202765</v>
      </c>
      <c r="AT76" s="24">
        <f t="shared" si="83"/>
        <v>21.860832754035847</v>
      </c>
      <c r="AU76" s="24">
        <f t="shared" si="83"/>
        <v>21.859540197951304</v>
      </c>
      <c r="AV76" s="24">
        <f t="shared" si="83"/>
        <v>21.86218652583425</v>
      </c>
      <c r="AW76" s="24">
        <f t="shared" si="83"/>
        <v>21.8567675448564</v>
      </c>
      <c r="AX76" s="24">
        <f t="shared" si="83"/>
        <v>21.867860107995835</v>
      </c>
      <c r="AY76" s="24">
        <f t="shared" si="83"/>
        <v>21.845135939469486</v>
      </c>
      <c r="AZ76" s="24">
        <f t="shared" si="83"/>
        <v>21.891620216039076</v>
      </c>
      <c r="BA76" s="24">
        <f t="shared" si="72"/>
        <v>21.79618828917009</v>
      </c>
      <c r="BB76"/>
      <c r="BC76">
        <v>3750</v>
      </c>
      <c r="BD76">
        <f t="shared" si="75"/>
        <v>2.4907485887571714E-2</v>
      </c>
      <c r="BE76">
        <f t="shared" si="76"/>
        <v>3.4544117461077301E-2</v>
      </c>
      <c r="BF76">
        <f t="shared" si="77"/>
        <v>-9.6366315735055864E-3</v>
      </c>
      <c r="BG76">
        <f t="shared" si="78"/>
        <v>0.51672485707874316</v>
      </c>
      <c r="BH76">
        <f t="shared" si="79"/>
        <v>-0.54053062268557439</v>
      </c>
      <c r="BI76">
        <f t="shared" si="80"/>
        <v>-2.94661706020596</v>
      </c>
      <c r="BJ76">
        <f t="shared" si="81"/>
        <v>-10.225177591273232</v>
      </c>
      <c r="BK76">
        <f t="shared" si="84"/>
        <v>22.323529776026312</v>
      </c>
      <c r="BL76">
        <f t="shared" si="84"/>
        <v>22.325872606909883</v>
      </c>
      <c r="BM76">
        <f t="shared" si="84"/>
        <v>22.320841560965171</v>
      </c>
      <c r="BN76">
        <f t="shared" si="84"/>
        <v>22.331656214103624</v>
      </c>
      <c r="BO76">
        <f t="shared" si="84"/>
        <v>22.308458378983829</v>
      </c>
      <c r="BP76">
        <f t="shared" si="84"/>
        <v>22.35845581112212</v>
      </c>
      <c r="BQ76">
        <f t="shared" si="84"/>
        <v>22.251694820997077</v>
      </c>
      <c r="BR76">
        <f t="shared" si="82"/>
        <v>22.485356001720284</v>
      </c>
      <c r="BS76"/>
      <c r="BT76"/>
      <c r="BU76"/>
      <c r="BV76"/>
      <c r="BW76"/>
      <c r="BX76"/>
      <c r="BY76"/>
    </row>
    <row r="77" spans="1:77" s="24" customFormat="1">
      <c r="A77" s="93" t="s">
        <v>155</v>
      </c>
      <c r="B77" s="98" t="s">
        <v>83</v>
      </c>
      <c r="C77" s="99">
        <v>53682.602500000001</v>
      </c>
      <c r="D77" s="99">
        <v>5.0000000000000001E-4</v>
      </c>
      <c r="E77" s="24">
        <f t="shared" si="54"/>
        <v>1705.0206529947695</v>
      </c>
      <c r="F77" s="24">
        <f t="shared" si="55"/>
        <v>1705</v>
      </c>
      <c r="G77" s="24">
        <f>+C77-(C$7+F77*C$8)+J$9*T77</f>
        <v>7.5662849994841963E-3</v>
      </c>
      <c r="J77" s="24">
        <f>G77</f>
        <v>7.5662849994841963E-3</v>
      </c>
      <c r="P77" s="26">
        <f t="shared" si="56"/>
        <v>2.5164017303245363E-2</v>
      </c>
      <c r="Q77" s="27">
        <f t="shared" si="57"/>
        <v>38664.102500000001</v>
      </c>
      <c r="R77" s="24">
        <f t="shared" si="58"/>
        <v>3.0968018223483931E-4</v>
      </c>
      <c r="S77" s="171">
        <v>1</v>
      </c>
      <c r="T77" s="202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>
        <f t="shared" si="59"/>
        <v>1705</v>
      </c>
      <c r="AG77" s="24">
        <f t="shared" si="60"/>
        <v>8.9287631243513028E-3</v>
      </c>
      <c r="AH77" s="24">
        <f t="shared" si="61"/>
        <v>2.3801539178378257E-2</v>
      </c>
      <c r="AI77" s="24">
        <f t="shared" si="62"/>
        <v>-1.7597732303761167E-2</v>
      </c>
      <c r="AJ77" s="24">
        <f t="shared" si="63"/>
        <v>-1.3624781248671065E-3</v>
      </c>
      <c r="AK77" s="24">
        <f t="shared" si="64"/>
        <v>1.8563466407413867E-6</v>
      </c>
      <c r="AL77">
        <f t="shared" si="65"/>
        <v>-1.7597732303761167E-2</v>
      </c>
      <c r="AM77" s="171">
        <f t="shared" si="34"/>
        <v>1.8563466407413867E-6</v>
      </c>
      <c r="AN77">
        <f t="shared" si="66"/>
        <v>-1.623525417889406E-2</v>
      </c>
      <c r="AO77">
        <f t="shared" si="67"/>
        <v>0.5084523179930277</v>
      </c>
      <c r="AP77">
        <f t="shared" si="68"/>
        <v>-0.73907402550302048</v>
      </c>
      <c r="AQ77">
        <f t="shared" si="69"/>
        <v>3.2317251663866176E-2</v>
      </c>
      <c r="AR77">
        <f t="shared" si="70"/>
        <v>3.0759412240479884</v>
      </c>
      <c r="AS77">
        <f t="shared" si="71"/>
        <v>30.452978871062601</v>
      </c>
      <c r="AT77" s="24">
        <f t="shared" si="83"/>
        <v>21.878625075631358</v>
      </c>
      <c r="AU77" s="24">
        <f t="shared" si="83"/>
        <v>21.877491490867524</v>
      </c>
      <c r="AV77" s="24">
        <f t="shared" si="83"/>
        <v>21.879807316672494</v>
      </c>
      <c r="AW77" s="24">
        <f t="shared" si="83"/>
        <v>21.875075611523023</v>
      </c>
      <c r="AX77" s="24">
        <f t="shared" si="83"/>
        <v>21.884740786975424</v>
      </c>
      <c r="AY77" s="24">
        <f t="shared" si="83"/>
        <v>21.864986675884072</v>
      </c>
      <c r="AZ77" s="24">
        <f t="shared" si="83"/>
        <v>21.905316745824969</v>
      </c>
      <c r="BA77" s="24">
        <f t="shared" si="72"/>
        <v>21.822757049127361</v>
      </c>
      <c r="BB77"/>
      <c r="BC77">
        <v>4250</v>
      </c>
      <c r="BD77">
        <f t="shared" si="75"/>
        <v>2.9449856832388342E-2</v>
      </c>
      <c r="BE77">
        <f t="shared" si="76"/>
        <v>3.7080951091976365E-2</v>
      </c>
      <c r="BF77">
        <f t="shared" si="77"/>
        <v>-7.6310942595880227E-3</v>
      </c>
      <c r="BG77">
        <f t="shared" si="78"/>
        <v>0.52414318294720297</v>
      </c>
      <c r="BH77">
        <f t="shared" si="79"/>
        <v>-0.48337336807606818</v>
      </c>
      <c r="BI77">
        <f t="shared" si="80"/>
        <v>-2.8800534634664152</v>
      </c>
      <c r="BJ77">
        <f t="shared" si="81"/>
        <v>-7.6033978801374484</v>
      </c>
      <c r="BK77">
        <f t="shared" si="84"/>
        <v>22.434874785599369</v>
      </c>
      <c r="BL77">
        <f t="shared" si="84"/>
        <v>22.437134937475182</v>
      </c>
      <c r="BM77">
        <f t="shared" si="84"/>
        <v>22.432055515492355</v>
      </c>
      <c r="BN77">
        <f t="shared" si="84"/>
        <v>22.443488269598067</v>
      </c>
      <c r="BO77">
        <f t="shared" si="84"/>
        <v>22.417841522371059</v>
      </c>
      <c r="BP77">
        <f t="shared" si="84"/>
        <v>22.475829018915867</v>
      </c>
      <c r="BQ77">
        <f t="shared" si="84"/>
        <v>22.3468100847731</v>
      </c>
      <c r="BR77">
        <f t="shared" si="82"/>
        <v>22.647360635606084</v>
      </c>
      <c r="BS77"/>
      <c r="BT77"/>
      <c r="BU77"/>
      <c r="BV77"/>
      <c r="BW77"/>
      <c r="BX77"/>
      <c r="BY77"/>
    </row>
    <row r="78" spans="1:77" s="24" customFormat="1">
      <c r="A78" s="93" t="s">
        <v>154</v>
      </c>
      <c r="B78" s="98" t="s">
        <v>83</v>
      </c>
      <c r="C78" s="99">
        <v>53682.602500000001</v>
      </c>
      <c r="D78" s="99">
        <v>5.0000000000000001E-4</v>
      </c>
      <c r="E78" s="24">
        <f t="shared" si="54"/>
        <v>1705.0206529947695</v>
      </c>
      <c r="F78" s="24">
        <f t="shared" si="55"/>
        <v>1705</v>
      </c>
      <c r="G78" s="24">
        <f>+C78-(C$7+F78*C$8)+K$9*T78</f>
        <v>7.5662849994841963E-3</v>
      </c>
      <c r="K78" s="24">
        <f>G78</f>
        <v>7.5662849994841963E-3</v>
      </c>
      <c r="P78" s="26">
        <f t="shared" si="56"/>
        <v>2.5164017303245363E-2</v>
      </c>
      <c r="Q78" s="27">
        <f t="shared" si="57"/>
        <v>38664.102500000001</v>
      </c>
      <c r="R78" s="24">
        <f t="shared" si="58"/>
        <v>3.0968018223483931E-4</v>
      </c>
      <c r="S78" s="171">
        <v>1</v>
      </c>
      <c r="T78" s="202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>
        <f t="shared" si="59"/>
        <v>1705</v>
      </c>
      <c r="AG78" s="24">
        <f t="shared" si="60"/>
        <v>8.9287631243513028E-3</v>
      </c>
      <c r="AH78" s="24">
        <f t="shared" si="61"/>
        <v>2.3801539178378257E-2</v>
      </c>
      <c r="AI78" s="24">
        <f t="shared" si="62"/>
        <v>-1.7597732303761167E-2</v>
      </c>
      <c r="AJ78" s="24">
        <f t="shared" si="63"/>
        <v>-1.3624781248671065E-3</v>
      </c>
      <c r="AK78" s="24">
        <f t="shared" si="64"/>
        <v>1.8563466407413867E-6</v>
      </c>
      <c r="AL78">
        <f t="shared" si="65"/>
        <v>-1.7597732303761167E-2</v>
      </c>
      <c r="AM78" s="171">
        <f t="shared" si="34"/>
        <v>1.8563466407413867E-6</v>
      </c>
      <c r="AN78">
        <f t="shared" si="66"/>
        <v>-1.623525417889406E-2</v>
      </c>
      <c r="AO78">
        <f t="shared" si="67"/>
        <v>0.5084523179930277</v>
      </c>
      <c r="AP78">
        <f t="shared" si="68"/>
        <v>-0.73907402550302048</v>
      </c>
      <c r="AQ78">
        <f t="shared" si="69"/>
        <v>3.2317251663866176E-2</v>
      </c>
      <c r="AR78">
        <f t="shared" si="70"/>
        <v>3.0759412240479884</v>
      </c>
      <c r="AS78">
        <f t="shared" si="71"/>
        <v>30.452978871062601</v>
      </c>
      <c r="AT78" s="24">
        <f t="shared" si="83"/>
        <v>21.878625075631358</v>
      </c>
      <c r="AU78" s="24">
        <f t="shared" si="83"/>
        <v>21.877491490867524</v>
      </c>
      <c r="AV78" s="24">
        <f t="shared" si="83"/>
        <v>21.879807316672494</v>
      </c>
      <c r="AW78" s="24">
        <f t="shared" si="83"/>
        <v>21.875075611523023</v>
      </c>
      <c r="AX78" s="24">
        <f t="shared" si="83"/>
        <v>21.884740786975424</v>
      </c>
      <c r="AY78" s="24">
        <f t="shared" si="83"/>
        <v>21.864986675884072</v>
      </c>
      <c r="AZ78" s="24">
        <f t="shared" si="83"/>
        <v>21.905316745824969</v>
      </c>
      <c r="BA78" s="24">
        <f t="shared" si="72"/>
        <v>21.822757049127361</v>
      </c>
      <c r="BB78"/>
      <c r="BC78">
        <v>4500</v>
      </c>
      <c r="BD78">
        <f t="shared" si="75"/>
        <v>3.1807255997386402E-2</v>
      </c>
      <c r="BE78">
        <f t="shared" si="76"/>
        <v>3.8385233910779179E-2</v>
      </c>
      <c r="BF78">
        <f t="shared" si="77"/>
        <v>-6.5779779133927803E-3</v>
      </c>
      <c r="BG78">
        <f t="shared" si="78"/>
        <v>0.52876267906896479</v>
      </c>
      <c r="BH78">
        <f t="shared" si="79"/>
        <v>-0.45324472691151463</v>
      </c>
      <c r="BI78">
        <f t="shared" si="80"/>
        <v>-2.8459514551112712</v>
      </c>
      <c r="BJ78">
        <f t="shared" si="81"/>
        <v>-6.7156115555066291</v>
      </c>
      <c r="BK78">
        <f t="shared" si="84"/>
        <v>22.491252244481753</v>
      </c>
      <c r="BL78">
        <f t="shared" si="84"/>
        <v>22.49332755124372</v>
      </c>
      <c r="BM78">
        <f t="shared" si="84"/>
        <v>22.488527564310999</v>
      </c>
      <c r="BN78">
        <f t="shared" si="84"/>
        <v>22.499648771445788</v>
      </c>
      <c r="BO78">
        <f t="shared" si="84"/>
        <v>22.473983198640113</v>
      </c>
      <c r="BP78">
        <f t="shared" si="84"/>
        <v>22.533782015940936</v>
      </c>
      <c r="BQ78">
        <f t="shared" si="84"/>
        <v>22.397217356634897</v>
      </c>
      <c r="BR78">
        <f t="shared" si="82"/>
        <v>22.728362952548984</v>
      </c>
      <c r="BS78"/>
      <c r="BT78"/>
      <c r="BU78"/>
      <c r="BV78"/>
      <c r="BW78"/>
      <c r="BX78"/>
      <c r="BY78"/>
    </row>
    <row r="79" spans="1:77" s="24" customFormat="1">
      <c r="A79" s="92" t="s">
        <v>156</v>
      </c>
      <c r="B79" s="94"/>
      <c r="C79" s="100">
        <v>54096.591</v>
      </c>
      <c r="D79" s="100">
        <v>2.9999999999999997E-4</v>
      </c>
      <c r="E79" s="24">
        <f t="shared" si="54"/>
        <v>2835.0471220342961</v>
      </c>
      <c r="F79" s="24">
        <f t="shared" si="55"/>
        <v>2835</v>
      </c>
      <c r="G79" s="24">
        <f>+C79-(C$7+F79*C$8)+K$9*T79</f>
        <v>1.7263295005250257E-2</v>
      </c>
      <c r="K79" s="24">
        <f>G79</f>
        <v>1.7263295005250257E-2</v>
      </c>
      <c r="P79" s="26">
        <f t="shared" si="56"/>
        <v>3.014937384288709E-2</v>
      </c>
      <c r="Q79" s="27">
        <f t="shared" si="57"/>
        <v>39078.091</v>
      </c>
      <c r="R79" s="24">
        <f t="shared" si="58"/>
        <v>1.6605102780979184E-4</v>
      </c>
      <c r="S79" s="171">
        <v>1</v>
      </c>
      <c r="T79" s="202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>
        <f t="shared" si="59"/>
        <v>2835</v>
      </c>
      <c r="AG79" s="24">
        <f t="shared" si="60"/>
        <v>1.7222602787967896E-2</v>
      </c>
      <c r="AH79" s="24">
        <f t="shared" si="61"/>
        <v>3.0190066060169451E-2</v>
      </c>
      <c r="AI79" s="24">
        <f t="shared" si="62"/>
        <v>-1.2886078837636834E-2</v>
      </c>
      <c r="AJ79" s="24">
        <f t="shared" si="63"/>
        <v>4.0692217282360665E-5</v>
      </c>
      <c r="AK79" s="24">
        <f t="shared" si="64"/>
        <v>1.655856547354852E-9</v>
      </c>
      <c r="AL79">
        <f t="shared" si="65"/>
        <v>-1.2886078837636834E-2</v>
      </c>
      <c r="AM79" s="171">
        <f t="shared" si="34"/>
        <v>1.655856547354852E-9</v>
      </c>
      <c r="AN79">
        <f t="shared" si="66"/>
        <v>-1.2926771054919194E-2</v>
      </c>
      <c r="AO79">
        <f t="shared" si="67"/>
        <v>0.50885598666555876</v>
      </c>
      <c r="AP79">
        <f t="shared" si="68"/>
        <v>-0.63569178479980459</v>
      </c>
      <c r="AQ79">
        <f t="shared" si="69"/>
        <v>-3.7961646530036371E-2</v>
      </c>
      <c r="AR79">
        <f t="shared" si="70"/>
        <v>-3.0644537294002347</v>
      </c>
      <c r="AS79">
        <f t="shared" si="71"/>
        <v>-25.914390005176084</v>
      </c>
      <c r="AT79" s="24">
        <f t="shared" si="83"/>
        <v>22.123326113020518</v>
      </c>
      <c r="AU79" s="24">
        <f t="shared" si="83"/>
        <v>22.124634827723551</v>
      </c>
      <c r="AV79" s="24">
        <f t="shared" si="83"/>
        <v>22.121954759152423</v>
      </c>
      <c r="AW79" s="24">
        <f t="shared" si="83"/>
        <v>22.127444208343892</v>
      </c>
      <c r="AX79" s="24">
        <f t="shared" si="83"/>
        <v>22.116204696492538</v>
      </c>
      <c r="AY79" s="24">
        <f t="shared" si="83"/>
        <v>22.139235953621583</v>
      </c>
      <c r="AZ79" s="24">
        <f t="shared" si="83"/>
        <v>22.092113103312251</v>
      </c>
      <c r="BA79" s="24">
        <f t="shared" si="72"/>
        <v>22.188887521709269</v>
      </c>
      <c r="BB79"/>
      <c r="BC79">
        <v>5000</v>
      </c>
      <c r="BD79">
        <f t="shared" si="75"/>
        <v>3.6686314297677755E-2</v>
      </c>
      <c r="BE79">
        <f t="shared" si="76"/>
        <v>4.106553155509135E-2</v>
      </c>
      <c r="BF79">
        <f t="shared" si="77"/>
        <v>-4.3792172574135925E-3</v>
      </c>
      <c r="BG79">
        <f t="shared" si="78"/>
        <v>0.54000035261150181</v>
      </c>
      <c r="BH79">
        <f t="shared" si="79"/>
        <v>-0.38955243460756284</v>
      </c>
      <c r="BI79">
        <f t="shared" si="80"/>
        <v>-2.7756949682637426</v>
      </c>
      <c r="BJ79">
        <f t="shared" si="81"/>
        <v>-5.404889430565647</v>
      </c>
      <c r="BK79">
        <f t="shared" si="84"/>
        <v>22.605711579524975</v>
      </c>
      <c r="BL79">
        <f t="shared" si="84"/>
        <v>22.607245319302496</v>
      </c>
      <c r="BM79">
        <f t="shared" si="84"/>
        <v>22.60343553517615</v>
      </c>
      <c r="BN79">
        <f t="shared" si="84"/>
        <v>22.61291800963199</v>
      </c>
      <c r="BO79">
        <f t="shared" si="84"/>
        <v>22.589431956882688</v>
      </c>
      <c r="BP79">
        <f t="shared" si="84"/>
        <v>22.648347637109506</v>
      </c>
      <c r="BQ79">
        <f t="shared" si="84"/>
        <v>22.504733043752253</v>
      </c>
      <c r="BR79">
        <f t="shared" si="82"/>
        <v>22.890367586434778</v>
      </c>
      <c r="BS79"/>
      <c r="BT79"/>
      <c r="BU79"/>
      <c r="BV79"/>
      <c r="BW79"/>
      <c r="BX79"/>
      <c r="BY79"/>
    </row>
    <row r="80" spans="1:77" s="24" customFormat="1">
      <c r="A80" s="95" t="s">
        <v>157</v>
      </c>
      <c r="B80" s="98"/>
      <c r="C80" s="95">
        <v>54115.275000000001</v>
      </c>
      <c r="D80" s="95">
        <v>2.5000000000000001E-3</v>
      </c>
      <c r="E80" s="24">
        <f t="shared" si="54"/>
        <v>2886.0471245646459</v>
      </c>
      <c r="F80" s="24">
        <f t="shared" si="55"/>
        <v>2886</v>
      </c>
      <c r="G80" s="24">
        <f>+C80-(C$7+F80*C$8)+J$9*T80</f>
        <v>1.7264222005906049E-2</v>
      </c>
      <c r="J80" s="24">
        <f>G80</f>
        <v>1.7264222005906049E-2</v>
      </c>
      <c r="P80" s="26">
        <f t="shared" si="56"/>
        <v>3.0385897968152137E-2</v>
      </c>
      <c r="Q80" s="27">
        <f t="shared" si="57"/>
        <v>39096.775000000001</v>
      </c>
      <c r="R80" s="24">
        <f t="shared" si="58"/>
        <v>1.7217838005818679E-4</v>
      </c>
      <c r="S80" s="171">
        <v>1</v>
      </c>
      <c r="T80" s="202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>
        <f t="shared" si="59"/>
        <v>2886</v>
      </c>
      <c r="AG80" s="24">
        <f t="shared" si="60"/>
        <v>1.7628771108918764E-2</v>
      </c>
      <c r="AH80" s="24">
        <f t="shared" si="61"/>
        <v>3.0021348865139422E-2</v>
      </c>
      <c r="AI80" s="24">
        <f t="shared" si="62"/>
        <v>-1.3121675962246088E-2</v>
      </c>
      <c r="AJ80" s="24">
        <f t="shared" si="63"/>
        <v>-3.6454910301271515E-4</v>
      </c>
      <c r="AK80" s="24">
        <f t="shared" si="64"/>
        <v>1.3289604850737521E-7</v>
      </c>
      <c r="AL80">
        <f t="shared" si="65"/>
        <v>-1.3121675962246088E-2</v>
      </c>
      <c r="AM80" s="171">
        <f t="shared" si="34"/>
        <v>1.3289604850737521E-7</v>
      </c>
      <c r="AN80">
        <f t="shared" si="66"/>
        <v>-1.2757126859233371E-2</v>
      </c>
      <c r="AO80">
        <f t="shared" si="67"/>
        <v>0.50911219162427446</v>
      </c>
      <c r="AP80">
        <f t="shared" si="68"/>
        <v>-0.63067810160101301</v>
      </c>
      <c r="AQ80">
        <f t="shared" si="69"/>
        <v>-4.1142290038478045E-2</v>
      </c>
      <c r="AR80">
        <f t="shared" si="70"/>
        <v>-3.0579760729405163</v>
      </c>
      <c r="AS80">
        <f t="shared" si="71"/>
        <v>-23.904763384329794</v>
      </c>
      <c r="AT80" s="24">
        <f t="shared" si="83"/>
        <v>22.134401517995101</v>
      </c>
      <c r="AU80" s="24">
        <f t="shared" si="83"/>
        <v>22.135804375867959</v>
      </c>
      <c r="AV80" s="24">
        <f t="shared" si="83"/>
        <v>22.132927104525141</v>
      </c>
      <c r="AW80" s="24">
        <f t="shared" si="83"/>
        <v>22.13882970908082</v>
      </c>
      <c r="AX80" s="24">
        <f t="shared" si="83"/>
        <v>22.126726112116625</v>
      </c>
      <c r="AY80" s="24">
        <f t="shared" si="83"/>
        <v>22.151568718123489</v>
      </c>
      <c r="AZ80" s="24">
        <f t="shared" si="83"/>
        <v>22.100669673063539</v>
      </c>
      <c r="BA80" s="24">
        <f t="shared" si="72"/>
        <v>22.205411994365619</v>
      </c>
      <c r="BB80"/>
      <c r="BC80">
        <v>5500</v>
      </c>
      <c r="BD80">
        <f t="shared" si="75"/>
        <v>4.1772291878884989E-2</v>
      </c>
      <c r="BE80">
        <f t="shared" si="76"/>
        <v>4.3841471875012285E-2</v>
      </c>
      <c r="BF80">
        <f t="shared" si="77"/>
        <v>-2.069179996127293E-3</v>
      </c>
      <c r="BG80">
        <f t="shared" si="78"/>
        <v>0.55421285953220067</v>
      </c>
      <c r="BH80">
        <f t="shared" si="79"/>
        <v>-0.32074180604384656</v>
      </c>
      <c r="BI80">
        <f t="shared" si="80"/>
        <v>-2.7020619470071723</v>
      </c>
      <c r="BJ80">
        <f t="shared" si="81"/>
        <v>-4.4768157204631338</v>
      </c>
      <c r="BK80">
        <f t="shared" si="84"/>
        <v>22.722885806571963</v>
      </c>
      <c r="BL80">
        <f t="shared" si="84"/>
        <v>22.723822851688407</v>
      </c>
      <c r="BM80">
        <f t="shared" si="84"/>
        <v>22.72126695147643</v>
      </c>
      <c r="BN80">
        <f t="shared" si="84"/>
        <v>22.728252382105346</v>
      </c>
      <c r="BO80">
        <f t="shared" si="84"/>
        <v>22.709262926702635</v>
      </c>
      <c r="BP80">
        <f t="shared" si="84"/>
        <v>22.761677142217511</v>
      </c>
      <c r="BQ80">
        <f t="shared" si="84"/>
        <v>22.622347785887165</v>
      </c>
      <c r="BR80">
        <f t="shared" si="82"/>
        <v>23.052372220320578</v>
      </c>
      <c r="BS80"/>
      <c r="BT80"/>
      <c r="BU80"/>
      <c r="BV80"/>
      <c r="BW80"/>
      <c r="BX80"/>
      <c r="BY80"/>
    </row>
    <row r="81" spans="1:77" s="24" customFormat="1">
      <c r="A81" s="95" t="s">
        <v>157</v>
      </c>
      <c r="B81" s="98"/>
      <c r="C81" s="95">
        <v>54115.459600000002</v>
      </c>
      <c r="D81" s="95">
        <v>1E-4</v>
      </c>
      <c r="E81" s="97">
        <f t="shared" si="54"/>
        <v>2886.5510102672324</v>
      </c>
      <c r="F81" s="97">
        <f t="shared" si="55"/>
        <v>2886.5</v>
      </c>
      <c r="G81" s="24">
        <f>+C81-(C$7+F81*C$8)+J$9*T81</f>
        <v>1.8687760501052253E-2</v>
      </c>
      <c r="J81" s="24">
        <f>G81</f>
        <v>1.8687760501052253E-2</v>
      </c>
      <c r="P81" s="26">
        <f t="shared" si="56"/>
        <v>3.038822175772312E-2</v>
      </c>
      <c r="Q81" s="27">
        <f t="shared" si="57"/>
        <v>39096.959600000002</v>
      </c>
      <c r="R81" s="24">
        <f t="shared" si="58"/>
        <v>1.3690079361885601E-4</v>
      </c>
      <c r="S81" s="171">
        <v>1</v>
      </c>
      <c r="T81" s="202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>
        <f t="shared" si="59"/>
        <v>2886.5</v>
      </c>
      <c r="AG81" s="24">
        <f t="shared" si="60"/>
        <v>1.7632766384750857E-2</v>
      </c>
      <c r="AH81" s="24">
        <f t="shared" si="61"/>
        <v>3.1443215874024516E-2</v>
      </c>
      <c r="AI81" s="24">
        <f t="shared" si="62"/>
        <v>-1.1700461256670867E-2</v>
      </c>
      <c r="AJ81" s="24">
        <f t="shared" si="63"/>
        <v>1.0549941163013957E-3</v>
      </c>
      <c r="AK81" s="24">
        <f t="shared" si="64"/>
        <v>1.1130125854305627E-6</v>
      </c>
      <c r="AL81">
        <f t="shared" si="65"/>
        <v>-1.1700461256670867E-2</v>
      </c>
      <c r="AM81" s="171">
        <f t="shared" si="34"/>
        <v>1.1130125854305627E-6</v>
      </c>
      <c r="AN81">
        <f t="shared" si="66"/>
        <v>-1.2755455372972263E-2</v>
      </c>
      <c r="AO81">
        <f t="shared" si="67"/>
        <v>0.50911480691410516</v>
      </c>
      <c r="AP81">
        <f t="shared" si="68"/>
        <v>-0.63062878823753554</v>
      </c>
      <c r="AQ81">
        <f t="shared" si="69"/>
        <v>-4.1173482371022613E-2</v>
      </c>
      <c r="AR81">
        <f t="shared" si="70"/>
        <v>-3.0579125300798191</v>
      </c>
      <c r="AS81">
        <f t="shared" si="71"/>
        <v>-23.886590021873477</v>
      </c>
      <c r="AT81" s="24">
        <f t="shared" ref="AT81:AZ90" si="85">$BA81+$AH$7*SIN(AU81)</f>
        <v>22.134510134690714</v>
      </c>
      <c r="AU81" s="24">
        <f t="shared" si="85"/>
        <v>22.135913898574657</v>
      </c>
      <c r="AV81" s="24">
        <f t="shared" si="85"/>
        <v>22.13303472390087</v>
      </c>
      <c r="AW81" s="24">
        <f t="shared" si="85"/>
        <v>22.138941327478168</v>
      </c>
      <c r="AX81" s="24">
        <f t="shared" si="85"/>
        <v>22.126829344619217</v>
      </c>
      <c r="AY81" s="24">
        <f t="shared" si="85"/>
        <v>22.151689579008526</v>
      </c>
      <c r="AZ81" s="24">
        <f t="shared" si="85"/>
        <v>22.100753699024889</v>
      </c>
      <c r="BA81" s="24">
        <f t="shared" si="72"/>
        <v>22.205573998999505</v>
      </c>
      <c r="BB81"/>
      <c r="BC81">
        <v>6000</v>
      </c>
      <c r="BD81">
        <f t="shared" si="75"/>
        <v>4.7049211333184265E-2</v>
      </c>
      <c r="BE81">
        <f t="shared" si="76"/>
        <v>4.6713054870541948E-2</v>
      </c>
      <c r="BF81">
        <f t="shared" si="77"/>
        <v>3.3615646264231411E-4</v>
      </c>
      <c r="BG81">
        <f t="shared" si="78"/>
        <v>0.5718870159558469</v>
      </c>
      <c r="BH81">
        <f t="shared" si="79"/>
        <v>-0.2460199012297955</v>
      </c>
      <c r="BI81">
        <f t="shared" si="80"/>
        <v>-2.6241211735540224</v>
      </c>
      <c r="BJ81">
        <f t="shared" si="81"/>
        <v>-3.7783146757052792</v>
      </c>
      <c r="BK81">
        <f t="shared" si="84"/>
        <v>22.843408458985451</v>
      </c>
      <c r="BL81">
        <f t="shared" si="84"/>
        <v>22.843862535122671</v>
      </c>
      <c r="BM81">
        <f t="shared" si="84"/>
        <v>22.842462653491687</v>
      </c>
      <c r="BN81">
        <f t="shared" si="84"/>
        <v>22.846785609421858</v>
      </c>
      <c r="BO81">
        <f t="shared" si="84"/>
        <v>22.833503925242404</v>
      </c>
      <c r="BP81">
        <f t="shared" si="84"/>
        <v>22.874981062834255</v>
      </c>
      <c r="BQ81">
        <f t="shared" si="84"/>
        <v>22.751224072156646</v>
      </c>
      <c r="BR81">
        <f t="shared" si="82"/>
        <v>23.214376854206378</v>
      </c>
      <c r="BS81"/>
      <c r="BT81"/>
      <c r="BU81"/>
      <c r="BV81"/>
      <c r="BW81"/>
      <c r="BX81"/>
      <c r="BY81"/>
    </row>
    <row r="82" spans="1:77" s="24" customFormat="1">
      <c r="A82" s="95" t="s">
        <v>158</v>
      </c>
      <c r="B82" s="94" t="s">
        <v>83</v>
      </c>
      <c r="C82" s="95">
        <v>54168.397199999999</v>
      </c>
      <c r="D82" s="95">
        <v>2.0000000000000001E-4</v>
      </c>
      <c r="E82" s="97">
        <f t="shared" si="54"/>
        <v>3031.0499255931995</v>
      </c>
      <c r="F82" s="97">
        <f t="shared" si="55"/>
        <v>3031</v>
      </c>
      <c r="G82" s="24">
        <f>+C82-(C$7+F82*C$8)+J$9*T82</f>
        <v>1.8290387000888586E-2</v>
      </c>
      <c r="J82" s="24">
        <f>G82</f>
        <v>1.8290387000888586E-2</v>
      </c>
      <c r="P82" s="26">
        <f t="shared" si="56"/>
        <v>3.1063804850057893E-2</v>
      </c>
      <c r="Q82" s="27">
        <f t="shared" si="57"/>
        <v>39149.897199999999</v>
      </c>
      <c r="R82" s="24">
        <f t="shared" si="58"/>
        <v>1.6316020354947703E-4</v>
      </c>
      <c r="S82" s="171">
        <v>1</v>
      </c>
      <c r="T82" s="202"/>
      <c r="U82" s="104">
        <v>3.4890198764581097E-10</v>
      </c>
      <c r="V82" s="104">
        <v>3.0311914737175675E-18</v>
      </c>
      <c r="W82" s="104">
        <v>1.4602999171119238E-30</v>
      </c>
      <c r="X82" s="104">
        <v>4.1179554367135289E-11</v>
      </c>
      <c r="Y82" s="104">
        <v>1.3036839650627267E-6</v>
      </c>
      <c r="Z82" s="104">
        <v>1.1364461177088129E-3</v>
      </c>
      <c r="AA82" s="104">
        <v>2.3127125184675655E-4</v>
      </c>
      <c r="AB82" s="104">
        <v>1968.7812381760023</v>
      </c>
      <c r="AC82" s="104">
        <v>1.2361991761960234E-6</v>
      </c>
      <c r="AD82" s="104">
        <v>1.1831333103237583E-7</v>
      </c>
      <c r="AE82" s="104">
        <v>5.805764268266038E-24</v>
      </c>
      <c r="AF82">
        <f t="shared" si="59"/>
        <v>3031</v>
      </c>
      <c r="AG82" s="24">
        <f t="shared" si="60"/>
        <v>1.8798118830402416E-2</v>
      </c>
      <c r="AH82" s="24">
        <f t="shared" si="61"/>
        <v>3.0556073020544063E-2</v>
      </c>
      <c r="AI82" s="24">
        <f t="shared" si="62"/>
        <v>-1.2773417849169307E-2</v>
      </c>
      <c r="AJ82" s="24">
        <f t="shared" si="63"/>
        <v>-5.0773182951383E-4</v>
      </c>
      <c r="AK82" s="24">
        <f t="shared" si="64"/>
        <v>2.5779161070146091E-7</v>
      </c>
      <c r="AL82">
        <f t="shared" si="65"/>
        <v>-1.2773417849169307E-2</v>
      </c>
      <c r="AM82" s="171">
        <f t="shared" si="34"/>
        <v>2.5779161070146091E-7</v>
      </c>
      <c r="AN82">
        <f t="shared" si="66"/>
        <v>-1.2265686019655477E-2</v>
      </c>
      <c r="AO82">
        <f t="shared" si="67"/>
        <v>0.50995527681102493</v>
      </c>
      <c r="AP82">
        <f t="shared" si="68"/>
        <v>-0.61624561921177812</v>
      </c>
      <c r="AQ82">
        <f t="shared" si="69"/>
        <v>-5.0196590682774649E-2</v>
      </c>
      <c r="AR82">
        <f t="shared" si="70"/>
        <v>-3.0395159990236587</v>
      </c>
      <c r="AS82">
        <f t="shared" si="71"/>
        <v>-19.57610287683822</v>
      </c>
      <c r="AT82" s="24">
        <f t="shared" si="85"/>
        <v>22.165931004707048</v>
      </c>
      <c r="AU82" s="24">
        <f t="shared" si="85"/>
        <v>22.167581733371588</v>
      </c>
      <c r="AV82" s="24">
        <f t="shared" si="85"/>
        <v>22.164178925537229</v>
      </c>
      <c r="AW82" s="24">
        <f t="shared" si="85"/>
        <v>22.171195725645585</v>
      </c>
      <c r="AX82" s="24">
        <f t="shared" si="85"/>
        <v>22.156736053159261</v>
      </c>
      <c r="AY82" s="24">
        <f t="shared" si="85"/>
        <v>22.186575195578161</v>
      </c>
      <c r="AZ82" s="24">
        <f t="shared" si="85"/>
        <v>22.125160696230655</v>
      </c>
      <c r="BA82" s="24">
        <f t="shared" si="72"/>
        <v>22.252393338192505</v>
      </c>
      <c r="BB82"/>
      <c r="BC82">
        <v>6500</v>
      </c>
      <c r="BD82">
        <f t="shared" si="75"/>
        <v>5.2498879180128605E-2</v>
      </c>
      <c r="BE82">
        <f t="shared" si="76"/>
        <v>4.9680280541680361E-2</v>
      </c>
      <c r="BF82">
        <f t="shared" si="77"/>
        <v>2.818598638448242E-3</v>
      </c>
      <c r="BG82">
        <f t="shared" si="78"/>
        <v>0.59368612141330823</v>
      </c>
      <c r="BH82">
        <f t="shared" si="79"/>
        <v>-0.16438199482347857</v>
      </c>
      <c r="BI82">
        <f t="shared" si="80"/>
        <v>-2.5406808297470311</v>
      </c>
      <c r="BJ82">
        <f t="shared" si="81"/>
        <v>-3.2275153924586912</v>
      </c>
      <c r="BK82">
        <f t="shared" ref="BK82:BQ91" si="86">$BR82+$AH$7*SIN(BL82)</f>
        <v>22.968072793760314</v>
      </c>
      <c r="BL82">
        <f t="shared" si="86"/>
        <v>22.968233192049507</v>
      </c>
      <c r="BM82">
        <f t="shared" si="86"/>
        <v>22.967651416087985</v>
      </c>
      <c r="BN82">
        <f t="shared" si="86"/>
        <v>22.969763953804506</v>
      </c>
      <c r="BO82">
        <f t="shared" si="86"/>
        <v>22.962124199920048</v>
      </c>
      <c r="BP82">
        <f t="shared" si="86"/>
        <v>22.990176923925009</v>
      </c>
      <c r="BQ82">
        <f t="shared" si="86"/>
        <v>22.892229472677439</v>
      </c>
      <c r="BR82">
        <f t="shared" si="82"/>
        <v>23.376381488092179</v>
      </c>
      <c r="BS82"/>
      <c r="BT82"/>
      <c r="BU82"/>
      <c r="BV82"/>
      <c r="BW82"/>
      <c r="BX82"/>
      <c r="BY82"/>
    </row>
    <row r="83" spans="1:77" s="24" customFormat="1">
      <c r="A83" s="95" t="s">
        <v>158</v>
      </c>
      <c r="B83" s="94" t="s">
        <v>83</v>
      </c>
      <c r="C83" s="95">
        <v>54175.356899999999</v>
      </c>
      <c r="D83" s="95">
        <v>5.9999999999999995E-4</v>
      </c>
      <c r="E83" s="97">
        <f t="shared" si="54"/>
        <v>3050.0471808709999</v>
      </c>
      <c r="F83" s="97">
        <f t="shared" si="55"/>
        <v>3050</v>
      </c>
      <c r="G83" s="24">
        <f>+C83-(C$7+F83*C$8)+J$9*T83</f>
        <v>1.7284850000578444E-2</v>
      </c>
      <c r="J83" s="24">
        <f>G83</f>
        <v>1.7284850000578444E-2</v>
      </c>
      <c r="P83" s="26">
        <f t="shared" si="56"/>
        <v>3.1153230072841313E-2</v>
      </c>
      <c r="Q83" s="27">
        <f t="shared" si="57"/>
        <v>39156.856899999999</v>
      </c>
      <c r="R83" s="24">
        <f t="shared" si="58"/>
        <v>1.9233196582873785E-4</v>
      </c>
      <c r="S83" s="171">
        <v>1</v>
      </c>
      <c r="T83" s="202"/>
      <c r="U83" s="104">
        <v>3.5233803441829772E-10</v>
      </c>
      <c r="V83" s="104">
        <v>3.0291686879588287E-18</v>
      </c>
      <c r="W83" s="104">
        <v>1.4936850388995818E-30</v>
      </c>
      <c r="X83" s="104">
        <v>4.1395370988058172E-11</v>
      </c>
      <c r="Y83" s="104">
        <v>1.2826573325006931E-6</v>
      </c>
      <c r="Z83" s="104">
        <v>1.1422423799152112E-3</v>
      </c>
      <c r="AA83" s="104">
        <v>2.3412496045347513E-4</v>
      </c>
      <c r="AB83" s="104">
        <v>1978.1946994211708</v>
      </c>
      <c r="AC83" s="104">
        <v>1.2426779332671606E-6</v>
      </c>
      <c r="AD83" s="104">
        <v>1.1890948665520205E-7</v>
      </c>
      <c r="AE83" s="104">
        <v>5.9384946374261806E-24</v>
      </c>
      <c r="AF83">
        <f t="shared" si="59"/>
        <v>3050</v>
      </c>
      <c r="AG83" s="24">
        <f t="shared" si="60"/>
        <v>1.8952931366686278E-2</v>
      </c>
      <c r="AH83" s="24">
        <f t="shared" si="61"/>
        <v>2.948514870673348E-2</v>
      </c>
      <c r="AI83" s="24">
        <f t="shared" si="62"/>
        <v>-1.3868380072262869E-2</v>
      </c>
      <c r="AJ83" s="24">
        <f t="shared" si="63"/>
        <v>-1.6680813661078334E-3</v>
      </c>
      <c r="AK83" s="24">
        <f t="shared" si="64"/>
        <v>2.7824954439561754E-6</v>
      </c>
      <c r="AL83">
        <f t="shared" si="65"/>
        <v>-1.3868380072262869E-2</v>
      </c>
      <c r="AM83" s="171">
        <f t="shared" si="34"/>
        <v>2.7824954439561754E-6</v>
      </c>
      <c r="AN83">
        <f t="shared" si="66"/>
        <v>-1.2200298706155034E-2</v>
      </c>
      <c r="AO83">
        <f t="shared" si="67"/>
        <v>0.51007839981386693</v>
      </c>
      <c r="AP83">
        <f t="shared" si="68"/>
        <v>-0.61433467386644314</v>
      </c>
      <c r="AQ83">
        <f t="shared" si="69"/>
        <v>-5.1384376152601725E-2</v>
      </c>
      <c r="AR83">
        <f t="shared" si="70"/>
        <v>-3.0370918649287746</v>
      </c>
      <c r="AS83">
        <f t="shared" si="71"/>
        <v>-19.121191572935828</v>
      </c>
      <c r="AT83" s="24">
        <f t="shared" si="85"/>
        <v>22.170067349829115</v>
      </c>
      <c r="AU83" s="24">
        <f t="shared" si="85"/>
        <v>22.171748222257399</v>
      </c>
      <c r="AV83" s="24">
        <f t="shared" si="85"/>
        <v>22.16828071584343</v>
      </c>
      <c r="AW83" s="24">
        <f t="shared" si="85"/>
        <v>22.175436315890956</v>
      </c>
      <c r="AX83" s="24">
        <f t="shared" si="85"/>
        <v>22.160679945495669</v>
      </c>
      <c r="AY83" s="24">
        <f t="shared" si="85"/>
        <v>22.191155386095534</v>
      </c>
      <c r="AZ83" s="24">
        <f t="shared" si="85"/>
        <v>22.128389612679062</v>
      </c>
      <c r="BA83" s="24">
        <f t="shared" si="72"/>
        <v>22.258549514280162</v>
      </c>
      <c r="BB83"/>
      <c r="BC83">
        <v>6750</v>
      </c>
      <c r="BD83">
        <f t="shared" si="75"/>
        <v>5.5281849437258758E-2</v>
      </c>
      <c r="BE83">
        <f t="shared" si="76"/>
        <v>5.1199759380602845E-2</v>
      </c>
      <c r="BF83">
        <f t="shared" si="77"/>
        <v>4.0820900566559118E-3</v>
      </c>
      <c r="BG83">
        <f t="shared" si="78"/>
        <v>0.60640442724933874</v>
      </c>
      <c r="BH83">
        <f t="shared" si="79"/>
        <v>-0.12058675533417061</v>
      </c>
      <c r="BI83">
        <f t="shared" si="80"/>
        <v>-2.4964303088748379</v>
      </c>
      <c r="BJ83">
        <f t="shared" si="81"/>
        <v>-2.9917144648291596</v>
      </c>
      <c r="BK83">
        <f t="shared" si="86"/>
        <v>23.032259089633691</v>
      </c>
      <c r="BL83">
        <f t="shared" si="86"/>
        <v>23.032339659349915</v>
      </c>
      <c r="BM83">
        <f t="shared" si="86"/>
        <v>23.032015996782953</v>
      </c>
      <c r="BN83">
        <f t="shared" si="86"/>
        <v>23.033317292083343</v>
      </c>
      <c r="BO83">
        <f t="shared" si="86"/>
        <v>23.028102820622035</v>
      </c>
      <c r="BP83">
        <f t="shared" si="86"/>
        <v>23.049286849935697</v>
      </c>
      <c r="BQ83">
        <f t="shared" si="86"/>
        <v>22.967465304640527</v>
      </c>
      <c r="BR83">
        <f t="shared" si="82"/>
        <v>23.457383805035079</v>
      </c>
      <c r="BS83"/>
      <c r="BT83"/>
      <c r="BU83"/>
      <c r="BV83"/>
      <c r="BW83"/>
      <c r="BX83"/>
      <c r="BY83"/>
    </row>
    <row r="84" spans="1:77" s="24" customFormat="1">
      <c r="A84" s="89" t="s">
        <v>159</v>
      </c>
      <c r="B84" s="101" t="s">
        <v>146</v>
      </c>
      <c r="C84" s="89">
        <v>54378.872199999998</v>
      </c>
      <c r="D84" s="89">
        <v>2.9999999999999997E-4</v>
      </c>
      <c r="E84" s="97">
        <f t="shared" si="54"/>
        <v>3605.5642443993811</v>
      </c>
      <c r="F84" s="97">
        <f t="shared" si="55"/>
        <v>3605.5</v>
      </c>
      <c r="G84" s="24">
        <f>+C84-(C$7+F84*C$8)+K$9*T84</f>
        <v>2.3536123502708506E-2</v>
      </c>
      <c r="K84" s="24">
        <f>G84</f>
        <v>2.3536123502708506E-2</v>
      </c>
      <c r="P84" s="26">
        <f t="shared" si="56"/>
        <v>3.3828786994327703E-2</v>
      </c>
      <c r="Q84" s="27">
        <f t="shared" si="57"/>
        <v>39360.372199999998</v>
      </c>
      <c r="R84" s="24">
        <f t="shared" si="58"/>
        <v>1.0593892175171069E-4</v>
      </c>
      <c r="S84" s="171">
        <v>1</v>
      </c>
      <c r="T84" s="202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>
        <f t="shared" si="59"/>
        <v>3605.5</v>
      </c>
      <c r="AG84" s="24">
        <f t="shared" si="60"/>
        <v>2.3638880147097245E-2</v>
      </c>
      <c r="AH84" s="24">
        <f t="shared" si="61"/>
        <v>3.3726030349938964E-2</v>
      </c>
      <c r="AI84" s="24">
        <f t="shared" si="62"/>
        <v>-1.0292663491619197E-2</v>
      </c>
      <c r="AJ84" s="24">
        <f t="shared" si="63"/>
        <v>-1.0275664438873927E-4</v>
      </c>
      <c r="AK84" s="24">
        <f t="shared" si="64"/>
        <v>1.0558927966033822E-8</v>
      </c>
      <c r="AL84">
        <f t="shared" si="65"/>
        <v>-1.0292663491619197E-2</v>
      </c>
      <c r="AM84" s="171">
        <f t="shared" si="34"/>
        <v>1.0558927966033822E-8</v>
      </c>
      <c r="AN84">
        <f t="shared" si="66"/>
        <v>-1.0189906847230456E-2</v>
      </c>
      <c r="AO84">
        <f t="shared" si="67"/>
        <v>0.51500777292166344</v>
      </c>
      <c r="AP84">
        <f t="shared" si="68"/>
        <v>-0.55633128907948071</v>
      </c>
      <c r="AQ84">
        <f t="shared" si="69"/>
        <v>-8.6290602704630695E-2</v>
      </c>
      <c r="AR84">
        <f t="shared" si="70"/>
        <v>-2.9655135962677766</v>
      </c>
      <c r="AS84">
        <f t="shared" si="71"/>
        <v>-11.329172546264212</v>
      </c>
      <c r="AT84" s="24">
        <f t="shared" si="85"/>
        <v>22.291650973744709</v>
      </c>
      <c r="AU84" s="24">
        <f t="shared" si="85"/>
        <v>22.293933000626602</v>
      </c>
      <c r="AV84" s="24">
        <f t="shared" si="85"/>
        <v>22.289083344985617</v>
      </c>
      <c r="AW84" s="24">
        <f t="shared" si="85"/>
        <v>22.299398408652603</v>
      </c>
      <c r="AX84" s="24">
        <f t="shared" si="85"/>
        <v>22.277497562153918</v>
      </c>
      <c r="AY84" s="24">
        <f t="shared" si="85"/>
        <v>22.324181341774704</v>
      </c>
      <c r="AZ84" s="24">
        <f t="shared" si="85"/>
        <v>22.225428060273057</v>
      </c>
      <c r="BA84" s="24">
        <f t="shared" si="72"/>
        <v>22.438536662527284</v>
      </c>
      <c r="BB84"/>
      <c r="BC84">
        <v>7000</v>
      </c>
      <c r="BD84">
        <f t="shared" si="75"/>
        <v>5.8099356998680567E-2</v>
      </c>
      <c r="BE84">
        <f t="shared" si="76"/>
        <v>5.2743148888427523E-2</v>
      </c>
      <c r="BF84">
        <f t="shared" si="77"/>
        <v>5.3562081102530431E-3</v>
      </c>
      <c r="BG84">
        <f t="shared" si="78"/>
        <v>0.6205185406774103</v>
      </c>
      <c r="BH84">
        <f t="shared" si="79"/>
        <v>-7.4568169082322833E-2</v>
      </c>
      <c r="BI84">
        <f t="shared" si="80"/>
        <v>-2.4501868267049374</v>
      </c>
      <c r="BJ84">
        <f t="shared" si="81"/>
        <v>-2.7764941426166843</v>
      </c>
      <c r="BK84">
        <f t="shared" si="86"/>
        <v>23.09786993076456</v>
      </c>
      <c r="BL84">
        <f t="shared" si="86"/>
        <v>23.0979043333917</v>
      </c>
      <c r="BM84">
        <f t="shared" si="86"/>
        <v>23.097748318691423</v>
      </c>
      <c r="BN84">
        <f t="shared" si="86"/>
        <v>23.098456230128068</v>
      </c>
      <c r="BO84">
        <f t="shared" si="86"/>
        <v>23.095252096405275</v>
      </c>
      <c r="BP84">
        <f t="shared" si="86"/>
        <v>23.109922553561837</v>
      </c>
      <c r="BQ84">
        <f t="shared" si="86"/>
        <v>23.045913918510202</v>
      </c>
      <c r="BR84">
        <f t="shared" si="82"/>
        <v>23.538386121977979</v>
      </c>
      <c r="BS84"/>
      <c r="BT84"/>
      <c r="BU84"/>
      <c r="BV84"/>
      <c r="BW84"/>
      <c r="BX84"/>
      <c r="BY84"/>
    </row>
    <row r="85" spans="1:77" s="24" customFormat="1">
      <c r="A85" s="183" t="s">
        <v>1</v>
      </c>
      <c r="B85" s="184" t="s">
        <v>146</v>
      </c>
      <c r="C85" s="185">
        <v>54389.863299999997</v>
      </c>
      <c r="D85" s="185">
        <v>2.0000000000000001E-4</v>
      </c>
      <c r="E85" s="97">
        <f t="shared" ref="E85:E116" si="87">+(C85-C$7)/C$8</f>
        <v>3635.5656428050361</v>
      </c>
      <c r="F85" s="97">
        <f t="shared" ref="F85:F116" si="88">ROUND(2*E85,0)/2</f>
        <v>3635.5</v>
      </c>
      <c r="G85" s="24">
        <f>+C85-(C$7+F85*C$8)+J$9*T85</f>
        <v>2.404843350086594E-2</v>
      </c>
      <c r="J85" s="24">
        <f>G85</f>
        <v>2.404843350086594E-2</v>
      </c>
      <c r="P85" s="26">
        <f t="shared" ref="P85:P116" si="89">+D$11+D$12*F85+D$13*F85^2</f>
        <v>3.3976641444734425E-2</v>
      </c>
      <c r="Q85" s="27">
        <f t="shared" ref="Q85:Q116" si="90">+C85-15018.5</f>
        <v>39371.363299999997</v>
      </c>
      <c r="R85" s="24">
        <f t="shared" ref="R85:R116" si="91">+(P85-G85)^2</f>
        <v>9.8569312976693279E-5</v>
      </c>
      <c r="S85" s="171">
        <v>1</v>
      </c>
      <c r="T85" s="202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>
        <f t="shared" ref="AF85:AF116" si="92">F85</f>
        <v>3635.5</v>
      </c>
      <c r="AG85" s="24">
        <f t="shared" ref="AG85:AG116" si="93">AH$3+AH$4*AF85+AH$5*AF85^2+AN85</f>
        <v>2.3900599167602937E-2</v>
      </c>
      <c r="AH85" s="24">
        <f t="shared" ref="AH85:AH102" si="94">IF(S85&lt;&gt;0,G85-AN85, -9999)</f>
        <v>3.4124475777997432E-2</v>
      </c>
      <c r="AI85" s="24">
        <f t="shared" ref="AI85:AI102" si="95">+G85-P85</f>
        <v>-9.9282079438684848E-3</v>
      </c>
      <c r="AJ85" s="24">
        <f t="shared" ref="AJ85:AJ102" si="96">IF(S85&lt;&gt;0,G85-AG85, -9999)</f>
        <v>1.4783433326300346E-4</v>
      </c>
      <c r="AK85" s="24">
        <f t="shared" ref="AK85:AK102" si="97">+(G85-AG85)^2*S85</f>
        <v>2.1854990091316772E-8</v>
      </c>
      <c r="AL85">
        <f t="shared" ref="AL85:AL102" si="98">IF(S85&lt;&gt;0,G85-P85, -9999)</f>
        <v>-9.9282079438684848E-3</v>
      </c>
      <c r="AM85" s="171">
        <f t="shared" si="34"/>
        <v>2.1854990091316772E-8</v>
      </c>
      <c r="AN85">
        <f t="shared" ref="AN85:AN116" si="99">$AH$6*($AH$11/AO85*AP85+$AH$12)</f>
        <v>-1.0076042277131488E-2</v>
      </c>
      <c r="AO85">
        <f t="shared" ref="AO85:AO116" si="100">1+$AH$7*COS(AR85)</f>
        <v>0.51534907292772414</v>
      </c>
      <c r="AP85">
        <f t="shared" ref="AP85:AP116" si="101">SIN(AR85+RADIANS($AH$9))</f>
        <v>-0.55307612480048607</v>
      </c>
      <c r="AQ85">
        <f t="shared" ref="AQ85:AQ116" si="102">$AH$7*SIN(AR85)</f>
        <v>-8.8187342229577817E-2</v>
      </c>
      <c r="AR85">
        <f t="shared" ref="AR85:AR116" si="103">2*ATAN(AS85)</f>
        <v>-2.9616013588686898</v>
      </c>
      <c r="AS85">
        <f t="shared" ref="AS85:AS116" si="104">SQRT((1+$AH$7)/(1-$AH$7))*TAN(AT85/2)</f>
        <v>-11.081633740721388</v>
      </c>
      <c r="AT85" s="24">
        <f t="shared" si="85"/>
        <v>22.298259620037779</v>
      </c>
      <c r="AU85" s="24">
        <f t="shared" si="85"/>
        <v>22.300557579464808</v>
      </c>
      <c r="AV85" s="24">
        <f t="shared" si="85"/>
        <v>22.295663950467954</v>
      </c>
      <c r="AW85" s="24">
        <f t="shared" si="85"/>
        <v>22.306094428274708</v>
      </c>
      <c r="AX85" s="24">
        <f t="shared" si="85"/>
        <v>22.28390350877422</v>
      </c>
      <c r="AY85" s="24">
        <f t="shared" si="85"/>
        <v>22.331309476848805</v>
      </c>
      <c r="AZ85" s="24">
        <f t="shared" si="85"/>
        <v>22.230841441851759</v>
      </c>
      <c r="BA85" s="24">
        <f t="shared" ref="BA85:BA116" si="105">RADIANS($AH$9)+$AH$18*(F85-AH$15)</f>
        <v>22.448256940560434</v>
      </c>
      <c r="BB85"/>
      <c r="BC85">
        <v>7250</v>
      </c>
      <c r="BD85">
        <f t="shared" si="75"/>
        <v>6.0947636934488653E-2</v>
      </c>
      <c r="BE85">
        <f t="shared" si="76"/>
        <v>5.4310449065154379E-2</v>
      </c>
      <c r="BF85">
        <f t="shared" si="77"/>
        <v>6.637187869334274E-3</v>
      </c>
      <c r="BG85">
        <f t="shared" si="78"/>
        <v>0.63619610603056009</v>
      </c>
      <c r="BH85">
        <f t="shared" si="79"/>
        <v>-2.6123728067000029E-2</v>
      </c>
      <c r="BI85">
        <f t="shared" si="80"/>
        <v>-2.4016760795123138</v>
      </c>
      <c r="BJ85">
        <f t="shared" si="81"/>
        <v>-2.5785478917867315</v>
      </c>
      <c r="BK85">
        <f t="shared" si="86"/>
        <v>23.165066738593854</v>
      </c>
      <c r="BL85">
        <f t="shared" si="86"/>
        <v>23.165078314746257</v>
      </c>
      <c r="BM85">
        <f t="shared" si="86"/>
        <v>23.165017522686028</v>
      </c>
      <c r="BN85">
        <f t="shared" si="86"/>
        <v>23.165336870145598</v>
      </c>
      <c r="BO85">
        <f t="shared" si="86"/>
        <v>23.163662011070997</v>
      </c>
      <c r="BP85">
        <f t="shared" si="86"/>
        <v>23.172521934352247</v>
      </c>
      <c r="BQ85">
        <f t="shared" si="86"/>
        <v>23.127592060931107</v>
      </c>
      <c r="BR85">
        <f t="shared" si="82"/>
        <v>23.619388438920879</v>
      </c>
      <c r="BS85"/>
      <c r="BT85"/>
      <c r="BU85"/>
      <c r="BV85"/>
      <c r="BW85"/>
      <c r="BX85"/>
      <c r="BY85"/>
    </row>
    <row r="86" spans="1:77" s="24" customFormat="1">
      <c r="A86" s="102" t="s">
        <v>160</v>
      </c>
      <c r="B86" s="98"/>
      <c r="C86" s="99">
        <v>54726.917300000001</v>
      </c>
      <c r="D86" s="99">
        <v>2.9999999999999997E-4</v>
      </c>
      <c r="E86" s="97">
        <f t="shared" si="87"/>
        <v>4555.5910577517152</v>
      </c>
      <c r="F86" s="97">
        <f t="shared" si="88"/>
        <v>4555.5</v>
      </c>
      <c r="G86" s="24">
        <f>+C86-(C$7+F86*C$8)+K$9*T86</f>
        <v>3.335927350417478E-2</v>
      </c>
      <c r="K86" s="24">
        <f>G86</f>
        <v>3.335927350417478E-2</v>
      </c>
      <c r="P86" s="26">
        <f t="shared" si="89"/>
        <v>3.867802798750463E-2</v>
      </c>
      <c r="Q86" s="27">
        <f t="shared" si="90"/>
        <v>39708.417300000001</v>
      </c>
      <c r="R86" s="24">
        <f t="shared" si="91"/>
        <v>2.8289149253941383E-5</v>
      </c>
      <c r="S86" s="171">
        <v>1</v>
      </c>
      <c r="T86" s="202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>
        <f t="shared" si="92"/>
        <v>4555.5</v>
      </c>
      <c r="AG86" s="24">
        <f t="shared" si="93"/>
        <v>3.2338163659250289E-2</v>
      </c>
      <c r="AH86" s="24">
        <f t="shared" si="94"/>
        <v>3.9699137832429121E-2</v>
      </c>
      <c r="AI86" s="24">
        <f t="shared" si="95"/>
        <v>-5.3187544833298503E-3</v>
      </c>
      <c r="AJ86" s="24">
        <f t="shared" si="96"/>
        <v>1.0211098449244907E-3</v>
      </c>
      <c r="AK86" s="24">
        <f t="shared" si="97"/>
        <v>1.0426653154017175E-6</v>
      </c>
      <c r="AL86">
        <f t="shared" si="98"/>
        <v>-5.3187544833298503E-3</v>
      </c>
      <c r="AM86" s="171">
        <f t="shared" ref="AM86:AM149" si="106">+(G86-AG86)^2</f>
        <v>1.0426653154017175E-6</v>
      </c>
      <c r="AN86">
        <f t="shared" si="99"/>
        <v>-6.3398643282543393E-3</v>
      </c>
      <c r="AO86">
        <f t="shared" si="100"/>
        <v>0.52987535384024875</v>
      </c>
      <c r="AP86">
        <f t="shared" si="101"/>
        <v>-0.44640668632743491</v>
      </c>
      <c r="AQ86">
        <f t="shared" si="102"/>
        <v>-0.14712697072495537</v>
      </c>
      <c r="AR86">
        <f t="shared" si="103"/>
        <v>-2.8382950395553035</v>
      </c>
      <c r="AS86">
        <f t="shared" si="104"/>
        <v>-6.5435558246018619</v>
      </c>
      <c r="AT86" s="24">
        <f t="shared" si="85"/>
        <v>22.503840179216919</v>
      </c>
      <c r="AU86" s="24">
        <f t="shared" si="85"/>
        <v>22.50586457979075</v>
      </c>
      <c r="AV86" s="24">
        <f t="shared" si="85"/>
        <v>22.501149576443105</v>
      </c>
      <c r="AW86" s="24">
        <f t="shared" si="85"/>
        <v>22.512150773592321</v>
      </c>
      <c r="AX86" s="24">
        <f t="shared" si="85"/>
        <v>22.48658664922003</v>
      </c>
      <c r="AY86" s="24">
        <f t="shared" si="85"/>
        <v>22.546583006336874</v>
      </c>
      <c r="AZ86" s="24">
        <f t="shared" si="85"/>
        <v>22.408695540621036</v>
      </c>
      <c r="BA86" s="24">
        <f t="shared" si="105"/>
        <v>22.746345466910306</v>
      </c>
      <c r="BB86"/>
      <c r="BC86">
        <v>7500</v>
      </c>
      <c r="BD86">
        <f t="shared" si="75"/>
        <v>6.3822294214200145E-2</v>
      </c>
      <c r="BE86">
        <f t="shared" si="76"/>
        <v>5.5901659910783427E-2</v>
      </c>
      <c r="BF86">
        <f t="shared" si="77"/>
        <v>7.9206343034167199E-3</v>
      </c>
      <c r="BG86">
        <f t="shared" si="78"/>
        <v>0.65363439414246538</v>
      </c>
      <c r="BH86">
        <f t="shared" si="79"/>
        <v>2.4967723704044556E-2</v>
      </c>
      <c r="BI86">
        <f t="shared" si="80"/>
        <v>-2.3505790606543249</v>
      </c>
      <c r="BJ86">
        <f t="shared" si="81"/>
        <v>-2.3951703197997265</v>
      </c>
      <c r="BK86">
        <f t="shared" si="86"/>
        <v>23.234029693928015</v>
      </c>
      <c r="BL86">
        <f t="shared" si="86"/>
        <v>23.234032269683329</v>
      </c>
      <c r="BM86">
        <f t="shared" si="86"/>
        <v>23.234016034957076</v>
      </c>
      <c r="BN86">
        <f t="shared" si="86"/>
        <v>23.234118373752054</v>
      </c>
      <c r="BO86">
        <f t="shared" si="86"/>
        <v>23.233473774759062</v>
      </c>
      <c r="BP86">
        <f t="shared" si="86"/>
        <v>23.237554496896038</v>
      </c>
      <c r="BQ86">
        <f t="shared" si="86"/>
        <v>23.212495299982695</v>
      </c>
      <c r="BR86">
        <f t="shared" si="82"/>
        <v>23.700390755863779</v>
      </c>
      <c r="BS86"/>
      <c r="BT86"/>
      <c r="BU86"/>
      <c r="BV86"/>
      <c r="BW86"/>
      <c r="BX86"/>
      <c r="BY86"/>
    </row>
    <row r="87" spans="1:77" s="24" customFormat="1">
      <c r="A87" s="95" t="s">
        <v>161</v>
      </c>
      <c r="B87" s="94" t="s">
        <v>146</v>
      </c>
      <c r="C87" s="95">
        <v>54783.883800000003</v>
      </c>
      <c r="D87" s="95">
        <v>5.9999999999999995E-4</v>
      </c>
      <c r="E87" s="97">
        <f t="shared" si="87"/>
        <v>4711.0872921846594</v>
      </c>
      <c r="F87" s="97">
        <f t="shared" si="88"/>
        <v>4711</v>
      </c>
      <c r="G87" s="24">
        <f>+C87-(C$7+F87*C$8)+K$9*T87</f>
        <v>3.197974700742634E-2</v>
      </c>
      <c r="K87" s="24">
        <f>G87</f>
        <v>3.197974700742634E-2</v>
      </c>
      <c r="P87" s="26">
        <f t="shared" si="89"/>
        <v>3.9504655127247032E-2</v>
      </c>
      <c r="Q87" s="27">
        <f t="shared" si="90"/>
        <v>39765.383800000003</v>
      </c>
      <c r="R87" s="24">
        <f t="shared" si="91"/>
        <v>5.6624242211743377E-5</v>
      </c>
      <c r="S87" s="171">
        <v>1</v>
      </c>
      <c r="T87" s="202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>
        <f t="shared" si="92"/>
        <v>4711</v>
      </c>
      <c r="AG87" s="24">
        <f t="shared" si="93"/>
        <v>3.3840028429517548E-2</v>
      </c>
      <c r="AH87" s="24">
        <f t="shared" si="94"/>
        <v>3.7644373705155824E-2</v>
      </c>
      <c r="AI87" s="24">
        <f t="shared" si="95"/>
        <v>-7.5249081198206919E-3</v>
      </c>
      <c r="AJ87" s="24">
        <f t="shared" si="96"/>
        <v>-1.8602814220912076E-3</v>
      </c>
      <c r="AK87" s="24">
        <f t="shared" si="97"/>
        <v>3.4606469693776856E-6</v>
      </c>
      <c r="AL87">
        <f t="shared" si="98"/>
        <v>-7.5249081198206919E-3</v>
      </c>
      <c r="AM87" s="171">
        <f t="shared" si="106"/>
        <v>3.4606469693776856E-6</v>
      </c>
      <c r="AN87">
        <f t="shared" si="99"/>
        <v>-5.6646266977294852E-3</v>
      </c>
      <c r="AO87">
        <f t="shared" si="100"/>
        <v>0.53316766688318962</v>
      </c>
      <c r="AP87">
        <f t="shared" si="101"/>
        <v>-0.42694725231011588</v>
      </c>
      <c r="AQ87">
        <f t="shared" si="102"/>
        <v>-0.15726125142020395</v>
      </c>
      <c r="AR87">
        <f t="shared" si="103"/>
        <v>-2.8166635543410461</v>
      </c>
      <c r="AS87">
        <f t="shared" si="104"/>
        <v>-6.1009385626515842</v>
      </c>
      <c r="AT87" s="24">
        <f t="shared" si="85"/>
        <v>22.539258359635145</v>
      </c>
      <c r="AU87" s="24">
        <f t="shared" si="85"/>
        <v>22.541125162375636</v>
      </c>
      <c r="AV87" s="24">
        <f t="shared" si="85"/>
        <v>22.536686072625418</v>
      </c>
      <c r="AW87" s="24">
        <f t="shared" si="85"/>
        <v>22.547261715465353</v>
      </c>
      <c r="AX87" s="24">
        <f t="shared" si="85"/>
        <v>22.522176984519614</v>
      </c>
      <c r="AY87" s="24">
        <f t="shared" si="85"/>
        <v>22.582330323146831</v>
      </c>
      <c r="AZ87" s="24">
        <f t="shared" si="85"/>
        <v>22.441443232987432</v>
      </c>
      <c r="BA87" s="24">
        <f t="shared" si="105"/>
        <v>22.796728908048792</v>
      </c>
      <c r="BB87"/>
      <c r="BC87">
        <v>7750</v>
      </c>
      <c r="BD87">
        <f t="shared" si="75"/>
        <v>6.6718152343100551E-2</v>
      </c>
      <c r="BE87">
        <f t="shared" si="76"/>
        <v>5.7516781425314661E-2</v>
      </c>
      <c r="BF87">
        <f t="shared" si="77"/>
        <v>9.2013709177858945E-3</v>
      </c>
      <c r="BG87">
        <f t="shared" si="78"/>
        <v>0.67306604976696316</v>
      </c>
      <c r="BH87">
        <f t="shared" si="79"/>
        <v>7.8945019460956584E-2</v>
      </c>
      <c r="BI87">
        <f t="shared" si="80"/>
        <v>-2.2965221271653893</v>
      </c>
      <c r="BJ87">
        <f t="shared" si="81"/>
        <v>-2.2241158702276547</v>
      </c>
      <c r="BK87">
        <f t="shared" si="86"/>
        <v>23.304960961139678</v>
      </c>
      <c r="BL87">
        <f t="shared" si="86"/>
        <v>23.30496111329257</v>
      </c>
      <c r="BM87">
        <f t="shared" si="86"/>
        <v>23.304959898052783</v>
      </c>
      <c r="BN87">
        <f t="shared" si="86"/>
        <v>23.304969604286857</v>
      </c>
      <c r="BO87">
        <f t="shared" si="86"/>
        <v>23.304892089686167</v>
      </c>
      <c r="BP87">
        <f t="shared" si="86"/>
        <v>23.305511765369957</v>
      </c>
      <c r="BQ87">
        <f t="shared" si="86"/>
        <v>23.300598054242826</v>
      </c>
      <c r="BR87">
        <f t="shared" si="82"/>
        <v>23.781393072806672</v>
      </c>
      <c r="BS87"/>
      <c r="BT87"/>
      <c r="BU87"/>
      <c r="BV87"/>
      <c r="BW87"/>
      <c r="BX87"/>
      <c r="BY87"/>
    </row>
    <row r="88" spans="1:77" s="24" customFormat="1">
      <c r="A88" s="89" t="s">
        <v>162</v>
      </c>
      <c r="B88" s="101" t="s">
        <v>83</v>
      </c>
      <c r="C88" s="89">
        <v>54829.313000000002</v>
      </c>
      <c r="D88" s="89">
        <v>1E-4</v>
      </c>
      <c r="E88" s="97">
        <f t="shared" si="87"/>
        <v>4835.0912161276892</v>
      </c>
      <c r="F88" s="97">
        <f t="shared" si="88"/>
        <v>4835</v>
      </c>
      <c r="G88" s="24">
        <f>+C88-(C$7+F88*C$8)+J$9*T88</f>
        <v>3.3417295002436731E-2</v>
      </c>
      <c r="J88" s="24">
        <f>G88</f>
        <v>3.3417295002436731E-2</v>
      </c>
      <c r="P88" s="26">
        <f t="shared" si="89"/>
        <v>4.0170460034679785E-2</v>
      </c>
      <c r="Q88" s="27">
        <f t="shared" si="90"/>
        <v>39810.813000000002</v>
      </c>
      <c r="R88" s="24">
        <f t="shared" si="91"/>
        <v>4.5605237952710326E-5</v>
      </c>
      <c r="S88" s="171">
        <v>1</v>
      </c>
      <c r="T88" s="202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>
        <f t="shared" si="92"/>
        <v>4835</v>
      </c>
      <c r="AG88" s="24">
        <f t="shared" si="93"/>
        <v>3.5052615913306613E-2</v>
      </c>
      <c r="AH88" s="24">
        <f t="shared" si="94"/>
        <v>3.8535139123809903E-2</v>
      </c>
      <c r="AI88" s="24">
        <f t="shared" si="95"/>
        <v>-6.7531650322430539E-3</v>
      </c>
      <c r="AJ88" s="24">
        <f t="shared" si="96"/>
        <v>-1.6353209108698821E-3</v>
      </c>
      <c r="AK88" s="24">
        <f t="shared" si="97"/>
        <v>2.6742744815283008E-6</v>
      </c>
      <c r="AL88">
        <f t="shared" si="98"/>
        <v>-6.7531650322430539E-3</v>
      </c>
      <c r="AM88" s="171">
        <f t="shared" si="106"/>
        <v>2.6742744815283008E-6</v>
      </c>
      <c r="AN88">
        <f t="shared" si="99"/>
        <v>-5.1178441213731735E-3</v>
      </c>
      <c r="AO88">
        <f t="shared" si="100"/>
        <v>0.53598289061744819</v>
      </c>
      <c r="AP88">
        <f t="shared" si="101"/>
        <v>-0.41110298420801761</v>
      </c>
      <c r="AQ88">
        <f t="shared" si="102"/>
        <v>-0.16538334451145395</v>
      </c>
      <c r="AR88">
        <f t="shared" si="103"/>
        <v>-2.7992130696372204</v>
      </c>
      <c r="AS88">
        <f t="shared" si="104"/>
        <v>-5.7842947383365866</v>
      </c>
      <c r="AT88" s="24">
        <f t="shared" si="85"/>
        <v>22.567667209968036</v>
      </c>
      <c r="AU88" s="24">
        <f t="shared" si="85"/>
        <v>22.569395853395491</v>
      </c>
      <c r="AV88" s="24">
        <f t="shared" si="85"/>
        <v>22.56521112338288</v>
      </c>
      <c r="AW88" s="24">
        <f t="shared" si="85"/>
        <v>22.575361341238075</v>
      </c>
      <c r="AX88" s="24">
        <f t="shared" si="85"/>
        <v>22.55085549514579</v>
      </c>
      <c r="AY88" s="24">
        <f t="shared" si="85"/>
        <v>22.610718311922902</v>
      </c>
      <c r="AZ88" s="24">
        <f t="shared" si="85"/>
        <v>22.468201269812354</v>
      </c>
      <c r="BA88" s="24">
        <f t="shared" si="105"/>
        <v>22.836906057252463</v>
      </c>
      <c r="BB88"/>
      <c r="BC88">
        <v>8000</v>
      </c>
      <c r="BD88">
        <f t="shared" si="75"/>
        <v>6.9629069885378633E-2</v>
      </c>
      <c r="BE88">
        <f t="shared" si="76"/>
        <v>5.9155813608748081E-2</v>
      </c>
      <c r="BF88">
        <f t="shared" si="77"/>
        <v>1.0473256276630556E-2</v>
      </c>
      <c r="BG88">
        <f t="shared" si="78"/>
        <v>0.69476604336531722</v>
      </c>
      <c r="BH88">
        <f t="shared" si="79"/>
        <v>0.13606183914723993</v>
      </c>
      <c r="BI88">
        <f t="shared" si="80"/>
        <v>-2.2390641888044529</v>
      </c>
      <c r="BJ88">
        <f t="shared" si="81"/>
        <v>-2.0634926349854692</v>
      </c>
      <c r="BK88">
        <f t="shared" si="86"/>
        <v>23.378088906583912</v>
      </c>
      <c r="BL88">
        <f t="shared" si="86"/>
        <v>23.378088820730369</v>
      </c>
      <c r="BM88">
        <f t="shared" si="86"/>
        <v>23.378089774028201</v>
      </c>
      <c r="BN88">
        <f t="shared" si="86"/>
        <v>23.378079189104575</v>
      </c>
      <c r="BO88">
        <f t="shared" si="86"/>
        <v>23.378196752410364</v>
      </c>
      <c r="BP88">
        <f t="shared" si="86"/>
        <v>23.376895159588695</v>
      </c>
      <c r="BQ88">
        <f t="shared" si="86"/>
        <v>23.391853760545349</v>
      </c>
      <c r="BR88">
        <f t="shared" si="82"/>
        <v>23.862395389749572</v>
      </c>
      <c r="BS88"/>
      <c r="BT88"/>
      <c r="BU88"/>
      <c r="BV88"/>
      <c r="BW88"/>
      <c r="BX88"/>
      <c r="BY88"/>
    </row>
    <row r="89" spans="1:77" s="24" customFormat="1">
      <c r="A89" s="93" t="s">
        <v>163</v>
      </c>
      <c r="B89" s="94" t="s">
        <v>146</v>
      </c>
      <c r="C89" s="95">
        <v>55155.563069999997</v>
      </c>
      <c r="D89" s="95">
        <v>2.0000000000000001E-4</v>
      </c>
      <c r="E89" s="97">
        <f t="shared" si="87"/>
        <v>5725.626133464747</v>
      </c>
      <c r="F89" s="97">
        <f t="shared" si="88"/>
        <v>5725.5</v>
      </c>
      <c r="G89" s="24">
        <f t="shared" ref="G89:G111" si="107">+C89-(C$7+F89*C$8)+K$9*T89</f>
        <v>4.620936349965632E-2</v>
      </c>
      <c r="K89" s="24">
        <f t="shared" ref="K89:K111" si="108">G89</f>
        <v>4.620936349965632E-2</v>
      </c>
      <c r="P89" s="26">
        <f t="shared" si="89"/>
        <v>4.5124715290577135E-2</v>
      </c>
      <c r="Q89" s="27">
        <f t="shared" si="90"/>
        <v>40137.063069999997</v>
      </c>
      <c r="R89" s="24">
        <f t="shared" si="91"/>
        <v>1.1764617374586837E-6</v>
      </c>
      <c r="S89" s="171">
        <v>1</v>
      </c>
      <c r="T89" s="202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>
        <f t="shared" si="92"/>
        <v>5725.5</v>
      </c>
      <c r="AG89" s="24">
        <f t="shared" si="93"/>
        <v>4.4129570081628211E-2</v>
      </c>
      <c r="AH89" s="24">
        <f t="shared" si="94"/>
        <v>4.7204508708605243E-2</v>
      </c>
      <c r="AI89" s="24">
        <f t="shared" si="95"/>
        <v>1.0846482090791851E-3</v>
      </c>
      <c r="AJ89" s="24">
        <f t="shared" si="96"/>
        <v>2.0797934180281086E-3</v>
      </c>
      <c r="AK89" s="24">
        <f t="shared" si="97"/>
        <v>4.3255406616730426E-6</v>
      </c>
      <c r="AL89">
        <f t="shared" si="98"/>
        <v>1.0846482090791851E-3</v>
      </c>
      <c r="AM89" s="171">
        <f t="shared" si="106"/>
        <v>4.3255406616730426E-6</v>
      </c>
      <c r="AN89">
        <f t="shared" si="99"/>
        <v>-9.951452089489222E-4</v>
      </c>
      <c r="AO89">
        <f t="shared" si="100"/>
        <v>0.56172039980301824</v>
      </c>
      <c r="AP89">
        <f t="shared" si="101"/>
        <v>-0.28782875383114903</v>
      </c>
      <c r="AQ89">
        <f t="shared" si="102"/>
        <v>-0.22488779533960279</v>
      </c>
      <c r="AR89">
        <f t="shared" si="103"/>
        <v>-2.6675082526986471</v>
      </c>
      <c r="AS89">
        <f t="shared" si="104"/>
        <v>-4.1393464633098782</v>
      </c>
      <c r="AT89" s="24">
        <f t="shared" si="85"/>
        <v>22.7767836623959</v>
      </c>
      <c r="AU89" s="24">
        <f t="shared" si="85"/>
        <v>22.777481797601041</v>
      </c>
      <c r="AV89" s="24">
        <f t="shared" si="85"/>
        <v>22.775477679735125</v>
      </c>
      <c r="AW89" s="24">
        <f t="shared" si="85"/>
        <v>22.781241698529023</v>
      </c>
      <c r="AX89" s="24">
        <f t="shared" si="85"/>
        <v>22.764752222232033</v>
      </c>
      <c r="AY89" s="24">
        <f t="shared" si="85"/>
        <v>22.812682695181618</v>
      </c>
      <c r="AZ89" s="24">
        <f t="shared" si="85"/>
        <v>22.679017733707063</v>
      </c>
      <c r="BA89" s="24">
        <f t="shared" si="105"/>
        <v>23.125436310203078</v>
      </c>
      <c r="BB89"/>
      <c r="BC89">
        <v>8250</v>
      </c>
      <c r="BD89">
        <f t="shared" si="75"/>
        <v>7.2547710295931461E-2</v>
      </c>
      <c r="BE89">
        <f t="shared" si="76"/>
        <v>6.0818756461083687E-2</v>
      </c>
      <c r="BF89">
        <f t="shared" si="77"/>
        <v>1.1728953834847778E-2</v>
      </c>
      <c r="BG89">
        <f t="shared" si="78"/>
        <v>0.71905991580359263</v>
      </c>
      <c r="BH89">
        <f t="shared" si="79"/>
        <v>0.19658046572491605</v>
      </c>
      <c r="BI89">
        <f t="shared" si="80"/>
        <v>-2.1776802707427798</v>
      </c>
      <c r="BJ89">
        <f t="shared" si="81"/>
        <v>-1.9116812033258199</v>
      </c>
      <c r="BK89">
        <f t="shared" si="86"/>
        <v>23.453673348140015</v>
      </c>
      <c r="BL89">
        <f t="shared" si="86"/>
        <v>23.453673335612674</v>
      </c>
      <c r="BM89">
        <f t="shared" si="86"/>
        <v>23.453673570950372</v>
      </c>
      <c r="BN89">
        <f t="shared" si="86"/>
        <v>23.453669149998522</v>
      </c>
      <c r="BO89">
        <f t="shared" si="86"/>
        <v>23.453752230141905</v>
      </c>
      <c r="BP89">
        <f t="shared" si="86"/>
        <v>23.452201430919683</v>
      </c>
      <c r="BQ89">
        <f t="shared" si="86"/>
        <v>23.486195179331453</v>
      </c>
      <c r="BR89">
        <f t="shared" si="82"/>
        <v>23.943397706692473</v>
      </c>
      <c r="BS89"/>
      <c r="BT89"/>
      <c r="BU89"/>
      <c r="BV89"/>
      <c r="BW89"/>
      <c r="BX89"/>
      <c r="BY89"/>
    </row>
    <row r="90" spans="1:77" s="24" customFormat="1">
      <c r="A90" s="93" t="s">
        <v>163</v>
      </c>
      <c r="B90" s="94" t="s">
        <v>146</v>
      </c>
      <c r="C90" s="95">
        <v>55155.563470000001</v>
      </c>
      <c r="D90" s="95">
        <v>2.9999999999999997E-4</v>
      </c>
      <c r="E90" s="97">
        <f t="shared" si="87"/>
        <v>5725.6272253081015</v>
      </c>
      <c r="F90" s="97">
        <f t="shared" si="88"/>
        <v>5725.5</v>
      </c>
      <c r="G90" s="24">
        <f t="shared" si="107"/>
        <v>4.6609363504103385E-2</v>
      </c>
      <c r="K90" s="24">
        <f t="shared" si="108"/>
        <v>4.6609363504103385E-2</v>
      </c>
      <c r="P90" s="26">
        <f t="shared" si="89"/>
        <v>4.5124715290577135E-2</v>
      </c>
      <c r="Q90" s="27">
        <f t="shared" si="90"/>
        <v>40137.063470000001</v>
      </c>
      <c r="R90" s="24">
        <f t="shared" si="91"/>
        <v>2.2041803179266867E-6</v>
      </c>
      <c r="S90" s="171">
        <v>1</v>
      </c>
      <c r="T90" s="202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>
        <f t="shared" si="92"/>
        <v>5725.5</v>
      </c>
      <c r="AG90" s="24">
        <f t="shared" si="93"/>
        <v>4.4129570081628211E-2</v>
      </c>
      <c r="AH90" s="24">
        <f t="shared" si="94"/>
        <v>4.7604508713052308E-2</v>
      </c>
      <c r="AI90" s="24">
        <f t="shared" si="95"/>
        <v>1.4846482135262504E-3</v>
      </c>
      <c r="AJ90" s="24">
        <f t="shared" si="96"/>
        <v>2.4797934224751739E-3</v>
      </c>
      <c r="AK90" s="24">
        <f t="shared" si="97"/>
        <v>6.1493754181511364E-6</v>
      </c>
      <c r="AL90">
        <f t="shared" si="98"/>
        <v>1.4846482135262504E-3</v>
      </c>
      <c r="AM90" s="171">
        <f t="shared" si="106"/>
        <v>6.1493754181511364E-6</v>
      </c>
      <c r="AN90">
        <f t="shared" si="99"/>
        <v>-9.951452089489222E-4</v>
      </c>
      <c r="AO90">
        <f t="shared" si="100"/>
        <v>0.56172039980301824</v>
      </c>
      <c r="AP90">
        <f t="shared" si="101"/>
        <v>-0.28782875383114903</v>
      </c>
      <c r="AQ90">
        <f t="shared" si="102"/>
        <v>-0.22488779533960279</v>
      </c>
      <c r="AR90">
        <f t="shared" si="103"/>
        <v>-2.6675082526986471</v>
      </c>
      <c r="AS90">
        <f t="shared" si="104"/>
        <v>-4.1393464633098782</v>
      </c>
      <c r="AT90" s="24">
        <f t="shared" si="85"/>
        <v>22.7767836623959</v>
      </c>
      <c r="AU90" s="24">
        <f t="shared" si="85"/>
        <v>22.777481797601041</v>
      </c>
      <c r="AV90" s="24">
        <f t="shared" si="85"/>
        <v>22.775477679735125</v>
      </c>
      <c r="AW90" s="24">
        <f t="shared" si="85"/>
        <v>22.781241698529023</v>
      </c>
      <c r="AX90" s="24">
        <f t="shared" si="85"/>
        <v>22.764752222232033</v>
      </c>
      <c r="AY90" s="24">
        <f t="shared" si="85"/>
        <v>22.812682695181618</v>
      </c>
      <c r="AZ90" s="24">
        <f t="shared" si="85"/>
        <v>22.679017733707063</v>
      </c>
      <c r="BA90" s="24">
        <f t="shared" si="105"/>
        <v>23.125436310203078</v>
      </c>
      <c r="BB90"/>
      <c r="BC90">
        <v>8500</v>
      </c>
      <c r="BD90">
        <f t="shared" si="75"/>
        <v>7.5465245196843805E-2</v>
      </c>
      <c r="BE90">
        <f t="shared" si="76"/>
        <v>6.2505609982321478E-2</v>
      </c>
      <c r="BF90">
        <f t="shared" si="77"/>
        <v>1.2959635214522322E-2</v>
      </c>
      <c r="BG90">
        <f t="shared" si="78"/>
        <v>0.74633319638442641</v>
      </c>
      <c r="BH90">
        <f t="shared" si="79"/>
        <v>0.2607594861082847</v>
      </c>
      <c r="BI90">
        <f t="shared" si="80"/>
        <v>-2.1117405567093335</v>
      </c>
      <c r="BJ90">
        <f t="shared" si="81"/>
        <v>-1.7672716731636771</v>
      </c>
      <c r="BK90">
        <f t="shared" si="86"/>
        <v>23.532011793638127</v>
      </c>
      <c r="BL90">
        <f t="shared" si="86"/>
        <v>23.532011793633039</v>
      </c>
      <c r="BM90">
        <f t="shared" si="86"/>
        <v>23.532011793977894</v>
      </c>
      <c r="BN90">
        <f t="shared" si="86"/>
        <v>23.53201177058704</v>
      </c>
      <c r="BO90">
        <f t="shared" si="86"/>
        <v>23.532013357189197</v>
      </c>
      <c r="BP90">
        <f t="shared" si="86"/>
        <v>23.531905927812144</v>
      </c>
      <c r="BQ90">
        <f t="shared" si="86"/>
        <v>23.583534835592502</v>
      </c>
      <c r="BR90">
        <f t="shared" si="82"/>
        <v>24.024400023635373</v>
      </c>
      <c r="BS90"/>
      <c r="BT90"/>
      <c r="BU90"/>
      <c r="BV90"/>
      <c r="BW90"/>
      <c r="BX90"/>
      <c r="BY90"/>
    </row>
    <row r="91" spans="1:77" s="24" customFormat="1">
      <c r="A91" s="93" t="s">
        <v>163</v>
      </c>
      <c r="B91" s="94" t="s">
        <v>83</v>
      </c>
      <c r="C91" s="95">
        <v>55259.429400000001</v>
      </c>
      <c r="D91" s="95">
        <v>4.0000000000000002E-4</v>
      </c>
      <c r="E91" s="97">
        <f t="shared" si="87"/>
        <v>6009.1405357778531</v>
      </c>
      <c r="F91" s="97">
        <f t="shared" si="88"/>
        <v>6009</v>
      </c>
      <c r="G91" s="24">
        <f t="shared" si="107"/>
        <v>5.1485693002177868E-2</v>
      </c>
      <c r="K91" s="24">
        <f t="shared" si="108"/>
        <v>5.1485693002177868E-2</v>
      </c>
      <c r="P91" s="26">
        <f t="shared" si="89"/>
        <v>4.6765619642655409E-2</v>
      </c>
      <c r="Q91" s="27">
        <f t="shared" si="90"/>
        <v>40240.929400000001</v>
      </c>
      <c r="R91" s="24">
        <f t="shared" si="91"/>
        <v>2.2279092519273629E-5</v>
      </c>
      <c r="S91" s="171">
        <v>1</v>
      </c>
      <c r="T91" s="202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>
        <f t="shared" si="92"/>
        <v>6009</v>
      </c>
      <c r="AG91" s="24">
        <f t="shared" si="93"/>
        <v>4.7145837574971289E-2</v>
      </c>
      <c r="AH91" s="24">
        <f t="shared" si="94"/>
        <v>5.1105475069861989E-2</v>
      </c>
      <c r="AI91" s="24">
        <f t="shared" si="95"/>
        <v>4.7200733595224587E-3</v>
      </c>
      <c r="AJ91" s="24">
        <f t="shared" si="96"/>
        <v>4.3398554272065792E-3</v>
      </c>
      <c r="AK91" s="24">
        <f t="shared" si="97"/>
        <v>1.8834345129054401E-5</v>
      </c>
      <c r="AL91">
        <f t="shared" si="98"/>
        <v>4.7200733595224587E-3</v>
      </c>
      <c r="AM91" s="171">
        <f t="shared" si="106"/>
        <v>1.8834345129054401E-5</v>
      </c>
      <c r="AN91">
        <f t="shared" si="99"/>
        <v>3.8021793231588185E-4</v>
      </c>
      <c r="AO91">
        <f t="shared" si="100"/>
        <v>0.57224063163728123</v>
      </c>
      <c r="AP91">
        <f t="shared" si="101"/>
        <v>-0.24461491862013293</v>
      </c>
      <c r="AQ91">
        <f t="shared" si="102"/>
        <v>-0.24430606054590856</v>
      </c>
      <c r="AR91">
        <f t="shared" si="103"/>
        <v>-2.6226719052352832</v>
      </c>
      <c r="AS91">
        <f t="shared" si="104"/>
        <v>-3.7672756311885562</v>
      </c>
      <c r="AT91" s="24">
        <f t="shared" ref="AT91:AZ100" si="109">$BA91+$AH$7*SIN(AU91)</f>
        <v>22.845613155525417</v>
      </c>
      <c r="AU91" s="24">
        <f t="shared" si="109"/>
        <v>22.846060207958498</v>
      </c>
      <c r="AV91" s="24">
        <f t="shared" si="109"/>
        <v>22.844678491472973</v>
      </c>
      <c r="AW91" s="24">
        <f t="shared" si="109"/>
        <v>22.848956116570704</v>
      </c>
      <c r="AX91" s="24">
        <f t="shared" si="109"/>
        <v>22.83578039287567</v>
      </c>
      <c r="AY91" s="24">
        <f t="shared" si="109"/>
        <v>22.877030992958602</v>
      </c>
      <c r="AZ91" s="24">
        <f t="shared" si="109"/>
        <v>22.753652839798328</v>
      </c>
      <c r="BA91" s="24">
        <f t="shared" si="105"/>
        <v>23.217292937616321</v>
      </c>
      <c r="BB91"/>
      <c r="BC91">
        <v>8750</v>
      </c>
      <c r="BD91">
        <f t="shared" si="75"/>
        <v>7.837096716485592E-2</v>
      </c>
      <c r="BE91">
        <f t="shared" si="76"/>
        <v>6.4216374172461455E-2</v>
      </c>
      <c r="BF91">
        <f t="shared" si="77"/>
        <v>1.4154592992394469E-2</v>
      </c>
      <c r="BG91">
        <f t="shared" si="78"/>
        <v>0.77704145095245658</v>
      </c>
      <c r="BH91">
        <f t="shared" si="79"/>
        <v>0.32883109190239884</v>
      </c>
      <c r="BI91">
        <f t="shared" si="80"/>
        <v>-2.0404838115608066</v>
      </c>
      <c r="BJ91">
        <f t="shared" si="81"/>
        <v>-1.6290139119127789</v>
      </c>
      <c r="BK91">
        <f t="shared" si="86"/>
        <v>23.613446600198177</v>
      </c>
      <c r="BL91">
        <f t="shared" si="86"/>
        <v>23.613446601442472</v>
      </c>
      <c r="BM91">
        <f t="shared" si="86"/>
        <v>23.613446650509626</v>
      </c>
      <c r="BN91">
        <f t="shared" si="86"/>
        <v>23.613448585373884</v>
      </c>
      <c r="BO91">
        <f t="shared" si="86"/>
        <v>23.613524825032677</v>
      </c>
      <c r="BP91">
        <f t="shared" si="86"/>
        <v>23.616444149512514</v>
      </c>
      <c r="BQ91">
        <f t="shared" si="86"/>
        <v>23.683765592512639</v>
      </c>
      <c r="BR91">
        <f t="shared" si="82"/>
        <v>24.105402340578273</v>
      </c>
      <c r="BS91"/>
      <c r="BT91"/>
      <c r="BU91"/>
      <c r="BV91"/>
      <c r="BW91"/>
      <c r="BX91"/>
      <c r="BY91"/>
    </row>
    <row r="92" spans="1:77" s="24" customFormat="1">
      <c r="A92" s="93" t="s">
        <v>163</v>
      </c>
      <c r="B92" s="94" t="s">
        <v>83</v>
      </c>
      <c r="C92" s="95">
        <v>55479.612849999998</v>
      </c>
      <c r="D92" s="95">
        <v>2.9999999999999997E-4</v>
      </c>
      <c r="E92" s="97">
        <f t="shared" si="87"/>
        <v>6610.155120831394</v>
      </c>
      <c r="F92" s="97">
        <f t="shared" si="88"/>
        <v>6610</v>
      </c>
      <c r="G92" s="24">
        <f t="shared" si="107"/>
        <v>5.6828970002243295E-2</v>
      </c>
      <c r="K92" s="24">
        <f t="shared" si="108"/>
        <v>5.6828970002243295E-2</v>
      </c>
      <c r="P92" s="26">
        <f t="shared" si="89"/>
        <v>5.0345905436397505E-2</v>
      </c>
      <c r="Q92" s="27">
        <f t="shared" si="90"/>
        <v>40461.112849999998</v>
      </c>
      <c r="R92" s="24">
        <f t="shared" si="91"/>
        <v>4.2030126164925271E-5</v>
      </c>
      <c r="S92" s="171">
        <v>1</v>
      </c>
      <c r="T92" s="202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>
        <f t="shared" si="92"/>
        <v>6610</v>
      </c>
      <c r="AG92" s="24">
        <f t="shared" si="93"/>
        <v>5.3718911853063885E-2</v>
      </c>
      <c r="AH92" s="24">
        <f t="shared" si="94"/>
        <v>5.3455963585576916E-2</v>
      </c>
      <c r="AI92" s="24">
        <f t="shared" si="95"/>
        <v>6.4830645658457906E-3</v>
      </c>
      <c r="AJ92" s="24">
        <f t="shared" si="96"/>
        <v>3.1100581491794108E-3</v>
      </c>
      <c r="AK92" s="24">
        <f t="shared" si="97"/>
        <v>9.672461691277262E-6</v>
      </c>
      <c r="AL92">
        <f t="shared" si="98"/>
        <v>6.4830645658457906E-3</v>
      </c>
      <c r="AM92" s="171">
        <f t="shared" si="106"/>
        <v>9.672461691277262E-6</v>
      </c>
      <c r="AN92">
        <f t="shared" si="99"/>
        <v>3.373006416666382E-3</v>
      </c>
      <c r="AO92">
        <f t="shared" si="100"/>
        <v>0.59911988178776232</v>
      </c>
      <c r="AP92">
        <f t="shared" si="101"/>
        <v>-0.14537380073353884</v>
      </c>
      <c r="AQ92">
        <f t="shared" si="102"/>
        <v>-0.28628422810849297</v>
      </c>
      <c r="AR92">
        <f t="shared" si="103"/>
        <v>-2.5214401555363026</v>
      </c>
      <c r="AS92">
        <f t="shared" si="104"/>
        <v>-3.1209858265653092</v>
      </c>
      <c r="AT92" s="24">
        <f t="shared" si="109"/>
        <v>22.996148906198741</v>
      </c>
      <c r="AU92" s="24">
        <f t="shared" si="109"/>
        <v>22.996269395511828</v>
      </c>
      <c r="AV92" s="24">
        <f t="shared" si="109"/>
        <v>22.995813215062846</v>
      </c>
      <c r="AW92" s="24">
        <f t="shared" si="109"/>
        <v>22.997542076693492</v>
      </c>
      <c r="AX92" s="24">
        <f t="shared" si="109"/>
        <v>22.991014588019105</v>
      </c>
      <c r="AY92" s="24">
        <f t="shared" si="109"/>
        <v>23.016023849388031</v>
      </c>
      <c r="AZ92" s="24">
        <f t="shared" si="109"/>
        <v>22.924939362973923</v>
      </c>
      <c r="BA92" s="24">
        <f t="shared" si="105"/>
        <v>23.412022507547057</v>
      </c>
      <c r="BB92"/>
      <c r="BC92">
        <v>9000</v>
      </c>
      <c r="BD92">
        <f t="shared" si="75"/>
        <v>8.1251785669591153E-2</v>
      </c>
      <c r="BE92">
        <f t="shared" si="76"/>
        <v>6.5951049031503617E-2</v>
      </c>
      <c r="BF92">
        <f t="shared" si="77"/>
        <v>1.530073663808754E-2</v>
      </c>
      <c r="BG92">
        <f t="shared" si="78"/>
        <v>0.81171959677363636</v>
      </c>
      <c r="BH92">
        <f t="shared" si="79"/>
        <v>0.4009609556324496</v>
      </c>
      <c r="BI92">
        <f t="shared" si="80"/>
        <v>-1.9629838043633487</v>
      </c>
      <c r="BJ92">
        <f t="shared" si="81"/>
        <v>-1.4957773249022728</v>
      </c>
      <c r="BK92">
        <f t="shared" ref="BK92:BQ101" si="110">$BR92+$AH$7*SIN(BL92)</f>
        <v>23.698373036434244</v>
      </c>
      <c r="BL92">
        <f t="shared" si="110"/>
        <v>23.698373187923476</v>
      </c>
      <c r="BM92">
        <f t="shared" si="110"/>
        <v>23.698375449022471</v>
      </c>
      <c r="BN92">
        <f t="shared" si="110"/>
        <v>23.698409193324</v>
      </c>
      <c r="BO92">
        <f t="shared" si="110"/>
        <v>23.698911806514584</v>
      </c>
      <c r="BP92">
        <f t="shared" si="110"/>
        <v>23.706192240040387</v>
      </c>
      <c r="BQ92">
        <f t="shared" si="110"/>
        <v>23.786761354049357</v>
      </c>
      <c r="BR92">
        <f t="shared" si="82"/>
        <v>24.186404657521173</v>
      </c>
      <c r="BS92"/>
      <c r="BT92"/>
      <c r="BU92"/>
      <c r="BV92"/>
      <c r="BW92"/>
      <c r="BX92"/>
      <c r="BY92"/>
    </row>
    <row r="93" spans="1:77" s="24" customFormat="1">
      <c r="A93" s="93" t="s">
        <v>163</v>
      </c>
      <c r="B93" s="94" t="s">
        <v>83</v>
      </c>
      <c r="C93" s="95">
        <v>55479.61292</v>
      </c>
      <c r="D93" s="95">
        <v>2.0000000000000001E-4</v>
      </c>
      <c r="E93" s="97">
        <f t="shared" si="87"/>
        <v>6610.1553119039845</v>
      </c>
      <c r="F93" s="97">
        <f t="shared" si="88"/>
        <v>6610</v>
      </c>
      <c r="G93" s="24">
        <f t="shared" si="107"/>
        <v>5.6898970004112925E-2</v>
      </c>
      <c r="K93" s="24">
        <f t="shared" si="108"/>
        <v>5.6898970004112925E-2</v>
      </c>
      <c r="P93" s="26">
        <f t="shared" si="89"/>
        <v>5.0345905436397505E-2</v>
      </c>
      <c r="Q93" s="27">
        <f t="shared" si="90"/>
        <v>40461.11292</v>
      </c>
      <c r="R93" s="24">
        <f t="shared" si="91"/>
        <v>4.2942655228647289E-5</v>
      </c>
      <c r="S93" s="171">
        <v>1</v>
      </c>
      <c r="T93" s="202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>
        <f t="shared" si="92"/>
        <v>6610</v>
      </c>
      <c r="AG93" s="24">
        <f t="shared" si="93"/>
        <v>5.3718911853063885E-2</v>
      </c>
      <c r="AH93" s="24">
        <f t="shared" si="94"/>
        <v>5.3525963587446546E-2</v>
      </c>
      <c r="AI93" s="24">
        <f t="shared" si="95"/>
        <v>6.5530645677154206E-3</v>
      </c>
      <c r="AJ93" s="24">
        <f t="shared" si="96"/>
        <v>3.1800581510490408E-3</v>
      </c>
      <c r="AK93" s="24">
        <f t="shared" si="97"/>
        <v>1.0112769844053444E-5</v>
      </c>
      <c r="AL93">
        <f t="shared" si="98"/>
        <v>6.5530645677154206E-3</v>
      </c>
      <c r="AM93" s="171">
        <f t="shared" si="106"/>
        <v>1.0112769844053444E-5</v>
      </c>
      <c r="AN93">
        <f t="shared" si="99"/>
        <v>3.373006416666382E-3</v>
      </c>
      <c r="AO93">
        <f t="shared" si="100"/>
        <v>0.59911988178776232</v>
      </c>
      <c r="AP93">
        <f t="shared" si="101"/>
        <v>-0.14537380073353884</v>
      </c>
      <c r="AQ93">
        <f t="shared" si="102"/>
        <v>-0.28628422810849297</v>
      </c>
      <c r="AR93">
        <f t="shared" si="103"/>
        <v>-2.5214401555363026</v>
      </c>
      <c r="AS93">
        <f t="shared" si="104"/>
        <v>-3.1209858265653092</v>
      </c>
      <c r="AT93" s="24">
        <f t="shared" si="109"/>
        <v>22.996148906198741</v>
      </c>
      <c r="AU93" s="24">
        <f t="shared" si="109"/>
        <v>22.996269395511828</v>
      </c>
      <c r="AV93" s="24">
        <f t="shared" si="109"/>
        <v>22.995813215062846</v>
      </c>
      <c r="AW93" s="24">
        <f t="shared" si="109"/>
        <v>22.997542076693492</v>
      </c>
      <c r="AX93" s="24">
        <f t="shared" si="109"/>
        <v>22.991014588019105</v>
      </c>
      <c r="AY93" s="24">
        <f t="shared" si="109"/>
        <v>23.016023849388031</v>
      </c>
      <c r="AZ93" s="24">
        <f t="shared" si="109"/>
        <v>22.924939362973923</v>
      </c>
      <c r="BA93" s="24">
        <f t="shared" si="105"/>
        <v>23.412022507547057</v>
      </c>
      <c r="BB93"/>
      <c r="BC93">
        <v>9250</v>
      </c>
      <c r="BD93">
        <f t="shared" si="75"/>
        <v>8.4091578195598524E-2</v>
      </c>
      <c r="BE93">
        <f t="shared" si="76"/>
        <v>6.7709634559447979E-2</v>
      </c>
      <c r="BF93">
        <f t="shared" si="77"/>
        <v>1.6381943636150545E-2</v>
      </c>
      <c r="BG93">
        <f t="shared" si="78"/>
        <v>0.85098753367563051</v>
      </c>
      <c r="BH93">
        <f t="shared" si="79"/>
        <v>0.47717936092838326</v>
      </c>
      <c r="BI93">
        <f t="shared" si="80"/>
        <v>-1.8781071008515953</v>
      </c>
      <c r="BJ93">
        <f t="shared" si="81"/>
        <v>-1.3665171455662264</v>
      </c>
      <c r="BK93">
        <f t="shared" si="110"/>
        <v>23.787248299445192</v>
      </c>
      <c r="BL93">
        <f t="shared" si="110"/>
        <v>23.787250217805745</v>
      </c>
      <c r="BM93">
        <f t="shared" si="110"/>
        <v>23.787267648736478</v>
      </c>
      <c r="BN93">
        <f t="shared" si="110"/>
        <v>23.787425971894923</v>
      </c>
      <c r="BO93">
        <f t="shared" si="110"/>
        <v>23.788859030810663</v>
      </c>
      <c r="BP93">
        <f t="shared" si="110"/>
        <v>23.801447256526448</v>
      </c>
      <c r="BQ93">
        <f t="shared" si="110"/>
        <v>23.892377891844678</v>
      </c>
      <c r="BR93">
        <f t="shared" si="82"/>
        <v>24.267406974464073</v>
      </c>
      <c r="BS93"/>
      <c r="BT93"/>
      <c r="BU93"/>
      <c r="BV93"/>
      <c r="BW93"/>
      <c r="BX93"/>
      <c r="BY93"/>
    </row>
    <row r="94" spans="1:77" s="24" customFormat="1">
      <c r="A94" s="93" t="s">
        <v>163</v>
      </c>
      <c r="B94" s="94" t="s">
        <v>83</v>
      </c>
      <c r="C94" s="95">
        <v>55479.613239999999</v>
      </c>
      <c r="D94" s="95">
        <v>2.0000000000000001E-4</v>
      </c>
      <c r="E94" s="97">
        <f t="shared" si="87"/>
        <v>6610.1561853786561</v>
      </c>
      <c r="F94" s="97">
        <f t="shared" si="88"/>
        <v>6610</v>
      </c>
      <c r="G94" s="24">
        <f t="shared" si="107"/>
        <v>5.7218970003305003E-2</v>
      </c>
      <c r="K94" s="24">
        <f t="shared" si="108"/>
        <v>5.7218970003305003E-2</v>
      </c>
      <c r="P94" s="26">
        <f t="shared" si="89"/>
        <v>5.0345905436397505E-2</v>
      </c>
      <c r="Q94" s="27">
        <f t="shared" si="90"/>
        <v>40461.113239999999</v>
      </c>
      <c r="R94" s="24">
        <f t="shared" si="91"/>
        <v>4.7239016540879356E-5</v>
      </c>
      <c r="S94" s="171">
        <v>1</v>
      </c>
      <c r="T94" s="202"/>
      <c r="U94" s="104">
        <v>1.0093239327065994E-10</v>
      </c>
      <c r="V94" s="104">
        <v>8.9426569730822127E-21</v>
      </c>
      <c r="W94" s="104">
        <v>1.3442825711565023E-29</v>
      </c>
      <c r="X94" s="104">
        <v>7.169548455844778E-12</v>
      </c>
      <c r="Y94" s="104">
        <v>3.6477059326283932E-6</v>
      </c>
      <c r="Z94" s="104">
        <v>2.2296281398926612E-4</v>
      </c>
      <c r="AA94" s="104">
        <v>4.8034015262425194E-4</v>
      </c>
      <c r="AB94" s="104">
        <v>362.05677351838455</v>
      </c>
      <c r="AC94" s="104">
        <v>2.1522792150265845E-7</v>
      </c>
      <c r="AD94" s="104">
        <v>6.5780005430817741E-8</v>
      </c>
      <c r="AE94" s="104">
        <v>5.3445101424447655E-23</v>
      </c>
      <c r="AF94">
        <f t="shared" si="92"/>
        <v>6610</v>
      </c>
      <c r="AG94" s="24">
        <f t="shared" si="93"/>
        <v>5.3718911853063885E-2</v>
      </c>
      <c r="AH94" s="24">
        <f t="shared" si="94"/>
        <v>5.3845963586638623E-2</v>
      </c>
      <c r="AI94" s="24">
        <f t="shared" si="95"/>
        <v>6.8730645669074983E-3</v>
      </c>
      <c r="AJ94" s="24">
        <f t="shared" si="96"/>
        <v>3.5000581502411185E-3</v>
      </c>
      <c r="AK94" s="24">
        <f t="shared" si="97"/>
        <v>1.2250407055069279E-5</v>
      </c>
      <c r="AL94">
        <f t="shared" si="98"/>
        <v>6.8730645669074983E-3</v>
      </c>
      <c r="AM94" s="171">
        <f t="shared" si="106"/>
        <v>1.2250407055069279E-5</v>
      </c>
      <c r="AN94">
        <f t="shared" si="99"/>
        <v>3.373006416666382E-3</v>
      </c>
      <c r="AO94">
        <f t="shared" si="100"/>
        <v>0.59911988178776232</v>
      </c>
      <c r="AP94">
        <f t="shared" si="101"/>
        <v>-0.14537380073353884</v>
      </c>
      <c r="AQ94">
        <f t="shared" si="102"/>
        <v>-0.28628422810849297</v>
      </c>
      <c r="AR94">
        <f t="shared" si="103"/>
        <v>-2.5214401555363026</v>
      </c>
      <c r="AS94">
        <f t="shared" si="104"/>
        <v>-3.1209858265653092</v>
      </c>
      <c r="AT94" s="24">
        <f t="shared" si="109"/>
        <v>22.996148906198741</v>
      </c>
      <c r="AU94" s="24">
        <f t="shared" si="109"/>
        <v>22.996269395511828</v>
      </c>
      <c r="AV94" s="24">
        <f t="shared" si="109"/>
        <v>22.995813215062846</v>
      </c>
      <c r="AW94" s="24">
        <f t="shared" si="109"/>
        <v>22.997542076693492</v>
      </c>
      <c r="AX94" s="24">
        <f t="shared" si="109"/>
        <v>22.991014588019105</v>
      </c>
      <c r="AY94" s="24">
        <f t="shared" si="109"/>
        <v>23.016023849388031</v>
      </c>
      <c r="AZ94" s="24">
        <f t="shared" si="109"/>
        <v>22.924939362973923</v>
      </c>
      <c r="BA94" s="24">
        <f t="shared" si="105"/>
        <v>23.412022507547057</v>
      </c>
      <c r="BB94"/>
      <c r="BC94">
        <v>9500</v>
      </c>
      <c r="BD94">
        <f t="shared" si="75"/>
        <v>8.6870366017418058E-2</v>
      </c>
      <c r="BE94">
        <f t="shared" si="76"/>
        <v>6.9492130756294512E-2</v>
      </c>
      <c r="BF94">
        <f t="shared" si="77"/>
        <v>1.7378235261123549E-2</v>
      </c>
      <c r="BG94">
        <f t="shared" si="78"/>
        <v>0.89554601472397355</v>
      </c>
      <c r="BH94">
        <f t="shared" si="79"/>
        <v>0.557265268596838</v>
      </c>
      <c r="BI94">
        <f t="shared" si="80"/>
        <v>-1.7844607629245322</v>
      </c>
      <c r="BJ94">
        <f t="shared" si="81"/>
        <v>-1.2402450229808446</v>
      </c>
      <c r="BK94">
        <f t="shared" si="110"/>
        <v>23.880601387892106</v>
      </c>
      <c r="BL94">
        <f t="shared" si="110"/>
        <v>23.880612262210345</v>
      </c>
      <c r="BM94">
        <f t="shared" si="110"/>
        <v>23.880682713870119</v>
      </c>
      <c r="BN94">
        <f t="shared" si="110"/>
        <v>23.881138786552189</v>
      </c>
      <c r="BO94">
        <f t="shared" si="110"/>
        <v>23.884076112109312</v>
      </c>
      <c r="BP94">
        <f t="shared" si="110"/>
        <v>23.902408198102219</v>
      </c>
      <c r="BQ94">
        <f t="shared" si="110"/>
        <v>24.000453791044219</v>
      </c>
      <c r="BR94">
        <f t="shared" si="82"/>
        <v>24.348409291406973</v>
      </c>
      <c r="BS94"/>
      <c r="BT94"/>
      <c r="BU94"/>
      <c r="BV94"/>
      <c r="BW94"/>
      <c r="BX94"/>
      <c r="BY94"/>
    </row>
    <row r="95" spans="1:77" s="24" customFormat="1">
      <c r="A95" s="93" t="s">
        <v>163</v>
      </c>
      <c r="B95" s="94" t="s">
        <v>83</v>
      </c>
      <c r="C95" s="95">
        <v>55479.613579999997</v>
      </c>
      <c r="D95" s="95">
        <v>1E-4</v>
      </c>
      <c r="E95" s="97">
        <f t="shared" si="87"/>
        <v>6610.1571134454935</v>
      </c>
      <c r="F95" s="97">
        <f t="shared" si="88"/>
        <v>6610</v>
      </c>
      <c r="G95" s="24">
        <f t="shared" si="107"/>
        <v>5.7558970001991838E-2</v>
      </c>
      <c r="K95" s="24">
        <f t="shared" si="108"/>
        <v>5.7558970001991838E-2</v>
      </c>
      <c r="P95" s="26">
        <f t="shared" si="89"/>
        <v>5.0345905436397505E-2</v>
      </c>
      <c r="Q95" s="27">
        <f t="shared" si="90"/>
        <v>40461.113579999997</v>
      </c>
      <c r="R95" s="24">
        <f t="shared" si="91"/>
        <v>5.2028300427432569E-5</v>
      </c>
      <c r="S95" s="171">
        <v>1</v>
      </c>
      <c r="T95" s="202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>
        <f t="shared" si="92"/>
        <v>6610</v>
      </c>
      <c r="AG95" s="24">
        <f t="shared" si="93"/>
        <v>5.3718911853063885E-2</v>
      </c>
      <c r="AH95" s="24">
        <f t="shared" si="94"/>
        <v>5.4185963585325458E-2</v>
      </c>
      <c r="AI95" s="24">
        <f t="shared" si="95"/>
        <v>7.2130645655943335E-3</v>
      </c>
      <c r="AJ95" s="24">
        <f t="shared" si="96"/>
        <v>3.8400581489279537E-3</v>
      </c>
      <c r="AK95" s="24">
        <f t="shared" si="97"/>
        <v>1.4746046587147982E-5</v>
      </c>
      <c r="AL95">
        <f t="shared" si="98"/>
        <v>7.2130645655943335E-3</v>
      </c>
      <c r="AM95" s="171">
        <f t="shared" si="106"/>
        <v>1.4746046587147982E-5</v>
      </c>
      <c r="AN95">
        <f t="shared" si="99"/>
        <v>3.373006416666382E-3</v>
      </c>
      <c r="AO95">
        <f t="shared" si="100"/>
        <v>0.59911988178776232</v>
      </c>
      <c r="AP95">
        <f t="shared" si="101"/>
        <v>-0.14537380073353884</v>
      </c>
      <c r="AQ95">
        <f t="shared" si="102"/>
        <v>-0.28628422810849297</v>
      </c>
      <c r="AR95">
        <f t="shared" si="103"/>
        <v>-2.5214401555363026</v>
      </c>
      <c r="AS95">
        <f t="shared" si="104"/>
        <v>-3.1209858265653092</v>
      </c>
      <c r="AT95" s="24">
        <f t="shared" si="109"/>
        <v>22.996148906198741</v>
      </c>
      <c r="AU95" s="24">
        <f t="shared" si="109"/>
        <v>22.996269395511828</v>
      </c>
      <c r="AV95" s="24">
        <f t="shared" si="109"/>
        <v>22.995813215062846</v>
      </c>
      <c r="AW95" s="24">
        <f t="shared" si="109"/>
        <v>22.997542076693492</v>
      </c>
      <c r="AX95" s="24">
        <f t="shared" si="109"/>
        <v>22.991014588019105</v>
      </c>
      <c r="AY95" s="24">
        <f t="shared" si="109"/>
        <v>23.016023849388031</v>
      </c>
      <c r="AZ95" s="24">
        <f t="shared" si="109"/>
        <v>22.924939362973923</v>
      </c>
      <c r="BA95" s="24">
        <f t="shared" si="105"/>
        <v>23.412022507547057</v>
      </c>
      <c r="BB95"/>
      <c r="BC95">
        <v>9750</v>
      </c>
      <c r="BD95">
        <f t="shared" si="75"/>
        <v>8.9563281371048797E-2</v>
      </c>
      <c r="BE95">
        <f t="shared" si="76"/>
        <v>7.1298537622043232E-2</v>
      </c>
      <c r="BF95">
        <f t="shared" si="77"/>
        <v>1.8264743749005562E-2</v>
      </c>
      <c r="BG95">
        <f t="shared" si="78"/>
        <v>0.94615047244228567</v>
      </c>
      <c r="BH95">
        <f t="shared" si="79"/>
        <v>0.64055377209355213</v>
      </c>
      <c r="BI95">
        <f t="shared" si="80"/>
        <v>-1.6803301914504134</v>
      </c>
      <c r="BJ95">
        <f t="shared" si="81"/>
        <v>-1.1160029965649592</v>
      </c>
      <c r="BK95">
        <f t="shared" si="110"/>
        <v>23.979042785650829</v>
      </c>
      <c r="BL95">
        <f t="shared" si="110"/>
        <v>23.979082664685674</v>
      </c>
      <c r="BM95">
        <f t="shared" si="110"/>
        <v>23.979282436260249</v>
      </c>
      <c r="BN95">
        <f t="shared" si="110"/>
        <v>23.98028182807662</v>
      </c>
      <c r="BO95">
        <f t="shared" si="110"/>
        <v>23.985248119840051</v>
      </c>
      <c r="BP95">
        <f t="shared" si="110"/>
        <v>24.009158884555582</v>
      </c>
      <c r="BQ95">
        <f t="shared" si="110"/>
        <v>24.110811508821673</v>
      </c>
      <c r="BR95">
        <f t="shared" si="82"/>
        <v>24.429411608349874</v>
      </c>
      <c r="BS95"/>
      <c r="BT95"/>
      <c r="BU95"/>
      <c r="BV95"/>
      <c r="BW95"/>
      <c r="BX95"/>
      <c r="BY95"/>
    </row>
    <row r="96" spans="1:77" s="24" customFormat="1">
      <c r="A96" s="93" t="s">
        <v>164</v>
      </c>
      <c r="B96" s="94" t="s">
        <v>146</v>
      </c>
      <c r="C96" s="95">
        <v>55508.920599999998</v>
      </c>
      <c r="D96" s="95">
        <v>5.0000000000000001E-4</v>
      </c>
      <c r="E96" s="97">
        <f t="shared" si="87"/>
        <v>6690.1538001376866</v>
      </c>
      <c r="F96" s="97">
        <f t="shared" si="88"/>
        <v>6690</v>
      </c>
      <c r="G96" s="24">
        <f t="shared" si="107"/>
        <v>5.6345129996770993E-2</v>
      </c>
      <c r="K96" s="24">
        <f t="shared" si="108"/>
        <v>5.6345129996770993E-2</v>
      </c>
      <c r="P96" s="26">
        <f t="shared" si="89"/>
        <v>5.0832903806257566E-2</v>
      </c>
      <c r="Q96" s="27">
        <f t="shared" si="90"/>
        <v>40490.420599999998</v>
      </c>
      <c r="R96" s="24">
        <f t="shared" si="91"/>
        <v>3.0384637575382161E-5</v>
      </c>
      <c r="S96" s="171">
        <v>1</v>
      </c>
      <c r="T96" s="202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>
        <f t="shared" si="92"/>
        <v>6690</v>
      </c>
      <c r="AG96" s="24">
        <f t="shared" si="93"/>
        <v>5.4610656317843669E-2</v>
      </c>
      <c r="AH96" s="24">
        <f t="shared" si="94"/>
        <v>5.2567377485184891E-2</v>
      </c>
      <c r="AI96" s="24">
        <f t="shared" si="95"/>
        <v>5.5122261905134265E-3</v>
      </c>
      <c r="AJ96" s="24">
        <f t="shared" si="96"/>
        <v>1.7344736789273243E-3</v>
      </c>
      <c r="AK96" s="24">
        <f t="shared" si="97"/>
        <v>3.0083989428916869E-6</v>
      </c>
      <c r="AL96">
        <f t="shared" si="98"/>
        <v>5.5122261905134265E-3</v>
      </c>
      <c r="AM96" s="171">
        <f t="shared" si="106"/>
        <v>3.0083989428916869E-6</v>
      </c>
      <c r="AN96">
        <f t="shared" si="99"/>
        <v>3.7777525115861021E-3</v>
      </c>
      <c r="AO96">
        <f t="shared" si="100"/>
        <v>0.60323049850178434</v>
      </c>
      <c r="AP96">
        <f t="shared" si="101"/>
        <v>-0.13129314428812719</v>
      </c>
      <c r="AQ96">
        <f t="shared" si="102"/>
        <v>-0.29195460455761041</v>
      </c>
      <c r="AR96">
        <f t="shared" si="103"/>
        <v>-2.5072226826188091</v>
      </c>
      <c r="AS96">
        <f t="shared" si="104"/>
        <v>-3.046290031730861</v>
      </c>
      <c r="AT96" s="24">
        <f t="shared" si="109"/>
        <v>23.016730184328612</v>
      </c>
      <c r="AU96" s="24">
        <f t="shared" si="109"/>
        <v>23.016826463282083</v>
      </c>
      <c r="AV96" s="24">
        <f t="shared" si="109"/>
        <v>23.016449647379392</v>
      </c>
      <c r="AW96" s="24">
        <f t="shared" si="109"/>
        <v>23.017925764591897</v>
      </c>
      <c r="AX96" s="24">
        <f t="shared" si="109"/>
        <v>23.01216366546684</v>
      </c>
      <c r="AY96" s="24">
        <f t="shared" si="109"/>
        <v>23.034977049938231</v>
      </c>
      <c r="AZ96" s="24">
        <f t="shared" si="109"/>
        <v>22.949116776669488</v>
      </c>
      <c r="BA96" s="24">
        <f t="shared" si="105"/>
        <v>23.437943248968786</v>
      </c>
      <c r="BB96"/>
      <c r="BC96">
        <v>10000</v>
      </c>
      <c r="BD96">
        <f t="shared" si="75"/>
        <v>9.2139303853397206E-2</v>
      </c>
      <c r="BE96">
        <f t="shared" si="76"/>
        <v>7.312885515669415E-2</v>
      </c>
      <c r="BF96">
        <f t="shared" si="77"/>
        <v>1.9010448696703059E-2</v>
      </c>
      <c r="BG96">
        <f t="shared" si="78"/>
        <v>1.0035384754926899</v>
      </c>
      <c r="BH96">
        <f t="shared" si="79"/>
        <v>0.72562085556633926</v>
      </c>
      <c r="BI96">
        <f t="shared" si="80"/>
        <v>-1.5636131315214126</v>
      </c>
      <c r="BJ96">
        <f t="shared" si="81"/>
        <v>-0.99284248087893467</v>
      </c>
      <c r="BK96">
        <f t="shared" si="110"/>
        <v>24.08327013913938</v>
      </c>
      <c r="BL96">
        <f t="shared" si="110"/>
        <v>24.083379836353142</v>
      </c>
      <c r="BM96">
        <f t="shared" si="110"/>
        <v>24.083826711529397</v>
      </c>
      <c r="BN96">
        <f t="shared" si="110"/>
        <v>24.085643577099511</v>
      </c>
      <c r="BO96">
        <f t="shared" si="110"/>
        <v>24.092972365549514</v>
      </c>
      <c r="BP96">
        <f t="shared" si="110"/>
        <v>24.121653810244844</v>
      </c>
      <c r="BQ96">
        <f t="shared" si="110"/>
        <v>24.22325853866711</v>
      </c>
      <c r="BR96">
        <f t="shared" si="82"/>
        <v>24.510413925292774</v>
      </c>
      <c r="BS96"/>
      <c r="BT96"/>
      <c r="BU96"/>
      <c r="BV96"/>
      <c r="BW96"/>
      <c r="BX96"/>
      <c r="BY96"/>
    </row>
    <row r="97" spans="1:77" s="24" customFormat="1">
      <c r="A97" s="93" t="s">
        <v>169</v>
      </c>
      <c r="B97" s="94" t="s">
        <v>83</v>
      </c>
      <c r="C97" s="95">
        <v>55819.598910000001</v>
      </c>
      <c r="D97" s="95">
        <v>2.9999999999999997E-4</v>
      </c>
      <c r="E97" s="97">
        <f t="shared" si="87"/>
        <v>7538.183911255438</v>
      </c>
      <c r="F97" s="97">
        <f t="shared" si="88"/>
        <v>7538</v>
      </c>
      <c r="G97" s="24">
        <f t="shared" si="107"/>
        <v>6.737642599910032E-2</v>
      </c>
      <c r="K97" s="24">
        <f t="shared" si="108"/>
        <v>6.737642599910032E-2</v>
      </c>
      <c r="P97" s="26">
        <f t="shared" si="89"/>
        <v>5.6145617386202766E-2</v>
      </c>
      <c r="Q97" s="27">
        <f t="shared" si="90"/>
        <v>40801.098910000001</v>
      </c>
      <c r="R97" s="24">
        <f t="shared" si="91"/>
        <v>1.2613106209953388E-4</v>
      </c>
      <c r="S97" s="171">
        <v>1</v>
      </c>
      <c r="T97" s="202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>
        <f t="shared" si="92"/>
        <v>7538</v>
      </c>
      <c r="AG97" s="24">
        <f t="shared" si="93"/>
        <v>6.4261238247973501E-2</v>
      </c>
      <c r="AH97" s="24">
        <f t="shared" si="94"/>
        <v>5.9260805137329585E-2</v>
      </c>
      <c r="AI97" s="24">
        <f t="shared" si="95"/>
        <v>1.1230808612897554E-2</v>
      </c>
      <c r="AJ97" s="24">
        <f t="shared" si="96"/>
        <v>3.1151877511268189E-3</v>
      </c>
      <c r="AK97" s="24">
        <f t="shared" si="97"/>
        <v>9.7043947247705668E-6</v>
      </c>
      <c r="AL97">
        <f t="shared" si="98"/>
        <v>1.1230808612897554E-2</v>
      </c>
      <c r="AM97" s="171">
        <f t="shared" si="106"/>
        <v>9.7043947247705668E-6</v>
      </c>
      <c r="AN97">
        <f t="shared" si="99"/>
        <v>8.1156208617707368E-3</v>
      </c>
      <c r="AO97">
        <f t="shared" si="100"/>
        <v>0.65645325374098884</v>
      </c>
      <c r="AP97">
        <f t="shared" si="101"/>
        <v>3.2980156819560062E-2</v>
      </c>
      <c r="AQ97">
        <f t="shared" si="102"/>
        <v>-0.35304271919468877</v>
      </c>
      <c r="AR97">
        <f t="shared" si="103"/>
        <v>-2.3425632407300059</v>
      </c>
      <c r="AS97">
        <f t="shared" si="104"/>
        <v>-2.368426258017414</v>
      </c>
      <c r="AT97" s="24">
        <f t="shared" si="109"/>
        <v>23.244679064181973</v>
      </c>
      <c r="AU97" s="24">
        <f t="shared" si="109"/>
        <v>23.244680989451357</v>
      </c>
      <c r="AV97" s="24">
        <f t="shared" si="109"/>
        <v>23.244668461771539</v>
      </c>
      <c r="AW97" s="24">
        <f t="shared" si="109"/>
        <v>23.244749987636911</v>
      </c>
      <c r="AX97" s="24">
        <f t="shared" si="109"/>
        <v>23.244219807350174</v>
      </c>
      <c r="AY97" s="24">
        <f t="shared" si="109"/>
        <v>23.247683148083262</v>
      </c>
      <c r="AZ97" s="24">
        <f t="shared" si="109"/>
        <v>23.225681629907015</v>
      </c>
      <c r="BA97" s="24">
        <f t="shared" si="105"/>
        <v>23.712703108039094</v>
      </c>
      <c r="BB97"/>
      <c r="BC97">
        <v>10250</v>
      </c>
      <c r="BD97">
        <f t="shared" si="75"/>
        <v>9.4559816946516481E-2</v>
      </c>
      <c r="BE97">
        <f t="shared" si="76"/>
        <v>7.4983083360247241E-2</v>
      </c>
      <c r="BF97">
        <f t="shared" si="77"/>
        <v>1.9576733586269237E-2</v>
      </c>
      <c r="BG97">
        <f t="shared" si="78"/>
        <v>1.0682648740751051</v>
      </c>
      <c r="BH97">
        <f t="shared" si="79"/>
        <v>0.80978096773476849</v>
      </c>
      <c r="BI97">
        <f t="shared" si="80"/>
        <v>-1.4317706689447929</v>
      </c>
      <c r="BJ97">
        <f t="shared" si="81"/>
        <v>-0.86981417231731473</v>
      </c>
      <c r="BK97">
        <f t="shared" si="110"/>
        <v>24.194060199475043</v>
      </c>
      <c r="BL97">
        <f t="shared" si="110"/>
        <v>24.194303106157431</v>
      </c>
      <c r="BM97">
        <f t="shared" si="110"/>
        <v>24.195136916015684</v>
      </c>
      <c r="BN97">
        <f t="shared" si="110"/>
        <v>24.197991906087065</v>
      </c>
      <c r="BO97">
        <f t="shared" si="110"/>
        <v>24.207685097990328</v>
      </c>
      <c r="BP97">
        <f t="shared" si="110"/>
        <v>24.239708054410123</v>
      </c>
      <c r="BQ97">
        <f t="shared" si="110"/>
        <v>24.33758867280395</v>
      </c>
      <c r="BR97">
        <f t="shared" si="82"/>
        <v>24.591416242235674</v>
      </c>
      <c r="BS97"/>
      <c r="BT97"/>
      <c r="BU97"/>
      <c r="BV97"/>
      <c r="BW97"/>
      <c r="BX97"/>
      <c r="BY97"/>
    </row>
    <row r="98" spans="1:77" s="24" customFormat="1">
      <c r="A98" s="93" t="s">
        <v>169</v>
      </c>
      <c r="B98" s="94" t="s">
        <v>83</v>
      </c>
      <c r="C98" s="95">
        <v>55819.59908</v>
      </c>
      <c r="D98" s="95">
        <v>2.9999999999999997E-4</v>
      </c>
      <c r="E98" s="97">
        <f t="shared" si="87"/>
        <v>7538.1843752888572</v>
      </c>
      <c r="F98" s="97">
        <f t="shared" si="88"/>
        <v>7538</v>
      </c>
      <c r="G98" s="24">
        <f t="shared" si="107"/>
        <v>6.7546425998443738E-2</v>
      </c>
      <c r="K98" s="24">
        <f t="shared" si="108"/>
        <v>6.7546425998443738E-2</v>
      </c>
      <c r="P98" s="26">
        <f t="shared" si="89"/>
        <v>5.6145617386202766E-2</v>
      </c>
      <c r="Q98" s="27">
        <f t="shared" si="90"/>
        <v>40801.09908</v>
      </c>
      <c r="R98" s="24">
        <f t="shared" si="91"/>
        <v>1.299784370129479E-4</v>
      </c>
      <c r="S98" s="171">
        <v>1</v>
      </c>
      <c r="T98" s="202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>
        <f t="shared" si="92"/>
        <v>7538</v>
      </c>
      <c r="AG98" s="24">
        <f t="shared" si="93"/>
        <v>6.4261238247973501E-2</v>
      </c>
      <c r="AH98" s="24">
        <f t="shared" si="94"/>
        <v>5.9430805136673003E-2</v>
      </c>
      <c r="AI98" s="24">
        <f t="shared" si="95"/>
        <v>1.1400808612240972E-2</v>
      </c>
      <c r="AJ98" s="24">
        <f t="shared" si="96"/>
        <v>3.2851877504702365E-3</v>
      </c>
      <c r="AK98" s="24">
        <f t="shared" si="97"/>
        <v>1.0792458555839694E-5</v>
      </c>
      <c r="AL98">
        <f t="shared" si="98"/>
        <v>1.1400808612240972E-2</v>
      </c>
      <c r="AM98" s="171">
        <f t="shared" si="106"/>
        <v>1.0792458555839694E-5</v>
      </c>
      <c r="AN98">
        <f t="shared" si="99"/>
        <v>8.1156208617707368E-3</v>
      </c>
      <c r="AO98">
        <f t="shared" si="100"/>
        <v>0.65645325374098884</v>
      </c>
      <c r="AP98">
        <f t="shared" si="101"/>
        <v>3.2980156819560062E-2</v>
      </c>
      <c r="AQ98">
        <f t="shared" si="102"/>
        <v>-0.35304271919468877</v>
      </c>
      <c r="AR98">
        <f t="shared" si="103"/>
        <v>-2.3425632407300059</v>
      </c>
      <c r="AS98">
        <f t="shared" si="104"/>
        <v>-2.368426258017414</v>
      </c>
      <c r="AT98" s="24">
        <f t="shared" si="109"/>
        <v>23.244679064181973</v>
      </c>
      <c r="AU98" s="24">
        <f t="shared" si="109"/>
        <v>23.244680989451357</v>
      </c>
      <c r="AV98" s="24">
        <f t="shared" si="109"/>
        <v>23.244668461771539</v>
      </c>
      <c r="AW98" s="24">
        <f t="shared" si="109"/>
        <v>23.244749987636911</v>
      </c>
      <c r="AX98" s="24">
        <f t="shared" si="109"/>
        <v>23.244219807350174</v>
      </c>
      <c r="AY98" s="24">
        <f t="shared" si="109"/>
        <v>23.247683148083262</v>
      </c>
      <c r="AZ98" s="24">
        <f t="shared" si="109"/>
        <v>23.225681629907015</v>
      </c>
      <c r="BA98" s="24">
        <f t="shared" si="105"/>
        <v>23.712703108039094</v>
      </c>
      <c r="BB98"/>
      <c r="BC98">
        <v>10500</v>
      </c>
      <c r="BD98">
        <f t="shared" ref="BD98:BD129" si="111">AH$3+AH$4*BC98+AH$5*BC98^2+BF98</f>
        <v>9.6777277464850306E-2</v>
      </c>
      <c r="BE98">
        <f t="shared" ref="BE98:BE132" si="112">AH$3+AH$4*BC98+AH$5*BC98^2</f>
        <v>7.6861222232702531E-2</v>
      </c>
      <c r="BF98">
        <f t="shared" ref="BF98:BF129" si="113">$AH$6*($AH$11/BG98*BH98+$AH$12)</f>
        <v>1.9916055232147775E-2</v>
      </c>
      <c r="BG98">
        <f t="shared" ref="BG98:BG132" si="114">1+$AH$7*COS(BI98)</f>
        <v>1.1403664156414055</v>
      </c>
      <c r="BH98">
        <f t="shared" ref="BH98:BH129" si="115">SIN(BI98+RADIANS($AH$9))</f>
        <v>0.88833297575946135</v>
      </c>
      <c r="BI98">
        <f t="shared" ref="BI98:BI129" si="116">2*ATAN(BJ98)</f>
        <v>-1.2818473358224993</v>
      </c>
      <c r="BJ98">
        <f t="shared" ref="BJ98:BJ129" si="117">SQRT((1+$AH$7)/(1-$AH$7))*TAN(BK98/2)</f>
        <v>-0.74598050971998497</v>
      </c>
      <c r="BK98">
        <f t="shared" si="110"/>
        <v>24.312227653462344</v>
      </c>
      <c r="BL98">
        <f t="shared" si="110"/>
        <v>24.312675874422837</v>
      </c>
      <c r="BM98">
        <f t="shared" si="110"/>
        <v>24.314008736244183</v>
      </c>
      <c r="BN98">
        <f t="shared" si="110"/>
        <v>24.317961065398801</v>
      </c>
      <c r="BO98">
        <f t="shared" si="110"/>
        <v>24.329584910225503</v>
      </c>
      <c r="BP98">
        <f t="shared" si="110"/>
        <v>24.362992196235709</v>
      </c>
      <c r="BQ98">
        <f t="shared" si="110"/>
        <v>24.453583354455954</v>
      </c>
      <c r="BR98">
        <f t="shared" ref="BR98:BR132" si="118">RADIANS($AH$9)+$AH$18*(BC98-AH$15)</f>
        <v>24.672418559178574</v>
      </c>
      <c r="BS98"/>
      <c r="BT98"/>
      <c r="BU98"/>
      <c r="BV98"/>
      <c r="BW98"/>
      <c r="BX98"/>
      <c r="BY98"/>
    </row>
    <row r="99" spans="1:77" s="24" customFormat="1">
      <c r="A99" s="93" t="s">
        <v>169</v>
      </c>
      <c r="B99" s="94" t="s">
        <v>83</v>
      </c>
      <c r="C99" s="95">
        <v>55819.599320000001</v>
      </c>
      <c r="D99" s="95">
        <v>2.9999999999999997E-4</v>
      </c>
      <c r="E99" s="97">
        <f t="shared" si="87"/>
        <v>7538.1850303948659</v>
      </c>
      <c r="F99" s="97">
        <f t="shared" si="88"/>
        <v>7538</v>
      </c>
      <c r="G99" s="24">
        <f t="shared" si="107"/>
        <v>6.7786425999656785E-2</v>
      </c>
      <c r="K99" s="24">
        <f t="shared" si="108"/>
        <v>6.7786425999656785E-2</v>
      </c>
      <c r="P99" s="26">
        <f t="shared" si="89"/>
        <v>5.6145617386202766E-2</v>
      </c>
      <c r="Q99" s="27">
        <f t="shared" si="90"/>
        <v>40801.099320000001</v>
      </c>
      <c r="R99" s="24">
        <f t="shared" si="91"/>
        <v>1.355084251750653E-4</v>
      </c>
      <c r="S99" s="171">
        <v>1</v>
      </c>
      <c r="T99" s="202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>
        <f t="shared" si="92"/>
        <v>7538</v>
      </c>
      <c r="AG99" s="24">
        <f t="shared" si="93"/>
        <v>6.4261238247973501E-2</v>
      </c>
      <c r="AH99" s="24">
        <f t="shared" si="94"/>
        <v>5.967080513788605E-2</v>
      </c>
      <c r="AI99" s="24">
        <f t="shared" si="95"/>
        <v>1.1640808613454019E-2</v>
      </c>
      <c r="AJ99" s="24">
        <f t="shared" si="96"/>
        <v>3.5251877516832841E-3</v>
      </c>
      <c r="AK99" s="24">
        <f t="shared" si="97"/>
        <v>1.2426948684617848E-5</v>
      </c>
      <c r="AL99">
        <f t="shared" si="98"/>
        <v>1.1640808613454019E-2</v>
      </c>
      <c r="AM99" s="171">
        <f t="shared" si="106"/>
        <v>1.2426948684617848E-5</v>
      </c>
      <c r="AN99">
        <f t="shared" si="99"/>
        <v>8.1156208617707368E-3</v>
      </c>
      <c r="AO99">
        <f t="shared" si="100"/>
        <v>0.65645325374098884</v>
      </c>
      <c r="AP99">
        <f t="shared" si="101"/>
        <v>3.2980156819560062E-2</v>
      </c>
      <c r="AQ99">
        <f t="shared" si="102"/>
        <v>-0.35304271919468877</v>
      </c>
      <c r="AR99">
        <f t="shared" si="103"/>
        <v>-2.3425632407300059</v>
      </c>
      <c r="AS99">
        <f t="shared" si="104"/>
        <v>-2.368426258017414</v>
      </c>
      <c r="AT99" s="24">
        <f t="shared" si="109"/>
        <v>23.244679064181973</v>
      </c>
      <c r="AU99" s="24">
        <f t="shared" si="109"/>
        <v>23.244680989451357</v>
      </c>
      <c r="AV99" s="24">
        <f t="shared" si="109"/>
        <v>23.244668461771539</v>
      </c>
      <c r="AW99" s="24">
        <f t="shared" si="109"/>
        <v>23.244749987636911</v>
      </c>
      <c r="AX99" s="24">
        <f t="shared" si="109"/>
        <v>23.244219807350174</v>
      </c>
      <c r="AY99" s="24">
        <f t="shared" si="109"/>
        <v>23.247683148083262</v>
      </c>
      <c r="AZ99" s="24">
        <f t="shared" si="109"/>
        <v>23.225681629907015</v>
      </c>
      <c r="BA99" s="24">
        <f t="shared" si="105"/>
        <v>23.712703108039094</v>
      </c>
      <c r="BB99"/>
      <c r="BC99">
        <v>10750</v>
      </c>
      <c r="BD99">
        <f t="shared" si="111"/>
        <v>9.8734853535093287E-2</v>
      </c>
      <c r="BE99">
        <f t="shared" si="112"/>
        <v>7.8763271774059992E-2</v>
      </c>
      <c r="BF99">
        <f t="shared" si="113"/>
        <v>1.9971581761033298E-2</v>
      </c>
      <c r="BG99">
        <f t="shared" si="114"/>
        <v>1.2187503791339722</v>
      </c>
      <c r="BH99">
        <f t="shared" si="115"/>
        <v>0.95357244794601692</v>
      </c>
      <c r="BI99">
        <f t="shared" si="116"/>
        <v>-1.1106658513056404</v>
      </c>
      <c r="BJ99">
        <f t="shared" si="117"/>
        <v>-0.62046691497854634</v>
      </c>
      <c r="BK99">
        <f t="shared" si="110"/>
        <v>24.438520836431916</v>
      </c>
      <c r="BL99">
        <f t="shared" si="110"/>
        <v>24.439219179937318</v>
      </c>
      <c r="BM99">
        <f t="shared" si="110"/>
        <v>24.441061261045906</v>
      </c>
      <c r="BN99">
        <f t="shared" si="110"/>
        <v>24.445906865133807</v>
      </c>
      <c r="BO99">
        <f t="shared" si="110"/>
        <v>24.458562546672532</v>
      </c>
      <c r="BP99">
        <f t="shared" si="110"/>
        <v>24.491032961986043</v>
      </c>
      <c r="BQ99">
        <f t="shared" si="110"/>
        <v>24.571013111096331</v>
      </c>
      <c r="BR99">
        <f t="shared" si="118"/>
        <v>24.753420876121474</v>
      </c>
      <c r="BS99"/>
      <c r="BT99"/>
      <c r="BU99"/>
      <c r="BV99"/>
      <c r="BW99"/>
      <c r="BX99"/>
      <c r="BY99"/>
    </row>
    <row r="100" spans="1:77" s="24" customFormat="1">
      <c r="A100" s="93" t="s">
        <v>169</v>
      </c>
      <c r="B100" s="94" t="s">
        <v>83</v>
      </c>
      <c r="C100" s="95">
        <v>55819.599779999997</v>
      </c>
      <c r="D100" s="95">
        <v>2.9999999999999997E-4</v>
      </c>
      <c r="E100" s="97">
        <f t="shared" si="87"/>
        <v>7538.1862860146975</v>
      </c>
      <c r="F100" s="97">
        <f t="shared" si="88"/>
        <v>7538</v>
      </c>
      <c r="G100" s="24">
        <f t="shared" si="107"/>
        <v>6.8246425995312165E-2</v>
      </c>
      <c r="K100" s="24">
        <f t="shared" si="108"/>
        <v>6.8246425995312165E-2</v>
      </c>
      <c r="P100" s="26">
        <f t="shared" si="89"/>
        <v>5.6145617386202766E-2</v>
      </c>
      <c r="Q100" s="27">
        <f t="shared" si="90"/>
        <v>40801.099779999997</v>
      </c>
      <c r="R100" s="24">
        <f t="shared" si="91"/>
        <v>1.4642956899429615E-4</v>
      </c>
      <c r="S100" s="171">
        <v>1</v>
      </c>
      <c r="T100" s="202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>
        <f t="shared" si="92"/>
        <v>7538</v>
      </c>
      <c r="AG100" s="24">
        <f t="shared" si="93"/>
        <v>6.4261238247973501E-2</v>
      </c>
      <c r="AH100" s="24">
        <f t="shared" si="94"/>
        <v>6.013080513354143E-2</v>
      </c>
      <c r="AI100" s="24">
        <f t="shared" si="95"/>
        <v>1.2100808609109399E-2</v>
      </c>
      <c r="AJ100" s="24">
        <f t="shared" si="96"/>
        <v>3.9851877473386643E-3</v>
      </c>
      <c r="AK100" s="24">
        <f t="shared" si="97"/>
        <v>1.5881721381538217E-5</v>
      </c>
      <c r="AL100">
        <f t="shared" si="98"/>
        <v>1.2100808609109399E-2</v>
      </c>
      <c r="AM100" s="171">
        <f t="shared" si="106"/>
        <v>1.5881721381538217E-5</v>
      </c>
      <c r="AN100">
        <f t="shared" si="99"/>
        <v>8.1156208617707368E-3</v>
      </c>
      <c r="AO100">
        <f t="shared" si="100"/>
        <v>0.65645325374098884</v>
      </c>
      <c r="AP100">
        <f t="shared" si="101"/>
        <v>3.2980156819560062E-2</v>
      </c>
      <c r="AQ100">
        <f t="shared" si="102"/>
        <v>-0.35304271919468877</v>
      </c>
      <c r="AR100">
        <f t="shared" si="103"/>
        <v>-2.3425632407300059</v>
      </c>
      <c r="AS100">
        <f t="shared" si="104"/>
        <v>-2.368426258017414</v>
      </c>
      <c r="AT100" s="24">
        <f t="shared" si="109"/>
        <v>23.244679064181973</v>
      </c>
      <c r="AU100" s="24">
        <f t="shared" si="109"/>
        <v>23.244680989451357</v>
      </c>
      <c r="AV100" s="24">
        <f t="shared" si="109"/>
        <v>23.244668461771539</v>
      </c>
      <c r="AW100" s="24">
        <f t="shared" si="109"/>
        <v>23.244749987636911</v>
      </c>
      <c r="AX100" s="24">
        <f t="shared" si="109"/>
        <v>23.244219807350174</v>
      </c>
      <c r="AY100" s="24">
        <f t="shared" si="109"/>
        <v>23.247683148083262</v>
      </c>
      <c r="AZ100" s="24">
        <f t="shared" si="109"/>
        <v>23.225681629907015</v>
      </c>
      <c r="BA100" s="24">
        <f t="shared" si="105"/>
        <v>23.712703108039094</v>
      </c>
      <c r="BB100"/>
      <c r="BC100">
        <v>11000</v>
      </c>
      <c r="BD100">
        <f t="shared" si="111"/>
        <v>0.10036881113446633</v>
      </c>
      <c r="BE100">
        <f t="shared" si="112"/>
        <v>8.0689231984319654E-2</v>
      </c>
      <c r="BF100">
        <f t="shared" si="113"/>
        <v>1.9679579150146669E-2</v>
      </c>
      <c r="BG100">
        <f t="shared" si="114"/>
        <v>1.30024595091432</v>
      </c>
      <c r="BH100">
        <f t="shared" si="115"/>
        <v>0.99388879287006326</v>
      </c>
      <c r="BI100">
        <f t="shared" si="116"/>
        <v>-0.9153644601968729</v>
      </c>
      <c r="BJ100">
        <f t="shared" si="117"/>
        <v>-0.49256536339497531</v>
      </c>
      <c r="BK100">
        <f t="shared" si="110"/>
        <v>24.573422891683336</v>
      </c>
      <c r="BL100">
        <f t="shared" si="110"/>
        <v>24.574337944751679</v>
      </c>
      <c r="BM100">
        <f t="shared" si="110"/>
        <v>24.576526710937589</v>
      </c>
      <c r="BN100">
        <f t="shared" si="110"/>
        <v>24.581750118688095</v>
      </c>
      <c r="BO100">
        <f t="shared" si="110"/>
        <v>24.594148611728855</v>
      </c>
      <c r="BP100">
        <f t="shared" si="110"/>
        <v>24.623220031565683</v>
      </c>
      <c r="BQ100">
        <f t="shared" si="110"/>
        <v>24.68963905928004</v>
      </c>
      <c r="BR100">
        <f t="shared" si="118"/>
        <v>24.834423193064374</v>
      </c>
      <c r="BS100"/>
      <c r="BT100"/>
      <c r="BU100"/>
      <c r="BV100"/>
      <c r="BW100"/>
      <c r="BX100"/>
      <c r="BY100"/>
    </row>
    <row r="101" spans="1:77" s="24" customFormat="1">
      <c r="A101" s="93" t="s">
        <v>169</v>
      </c>
      <c r="B101" s="94" t="s">
        <v>83</v>
      </c>
      <c r="C101" s="95">
        <v>55851.469879999997</v>
      </c>
      <c r="D101" s="95">
        <v>2.0000000000000001E-4</v>
      </c>
      <c r="E101" s="97">
        <f t="shared" si="87"/>
        <v>7625.1791772929255</v>
      </c>
      <c r="F101" s="97">
        <f t="shared" si="88"/>
        <v>7625</v>
      </c>
      <c r="G101" s="24">
        <f t="shared" si="107"/>
        <v>6.5642124995065387E-2</v>
      </c>
      <c r="K101" s="24">
        <f t="shared" si="108"/>
        <v>6.5642124995065387E-2</v>
      </c>
      <c r="P101" s="26">
        <f t="shared" si="89"/>
        <v>5.670623183443628E-2</v>
      </c>
      <c r="Q101" s="27">
        <f t="shared" si="90"/>
        <v>40832.969879999997</v>
      </c>
      <c r="R101" s="24">
        <f t="shared" si="91"/>
        <v>7.9850186578178068E-5</v>
      </c>
      <c r="S101" s="171">
        <v>1</v>
      </c>
      <c r="T101" s="202"/>
      <c r="U101" s="104">
        <v>3.8933651525756995E-11</v>
      </c>
      <c r="V101" s="104">
        <v>1.1881233428621072E-18</v>
      </c>
      <c r="W101" s="104">
        <v>6.2102517846583881E-30</v>
      </c>
      <c r="X101" s="104">
        <v>1.3605223565193929E-10</v>
      </c>
      <c r="Y101" s="104">
        <v>8.7340847205797606E-6</v>
      </c>
      <c r="Z101" s="104">
        <v>4.6877459130009272E-5</v>
      </c>
      <c r="AA101" s="104">
        <v>6.6826809497578805E-5</v>
      </c>
      <c r="AB101" s="104">
        <v>83.589687662289251</v>
      </c>
      <c r="AC101" s="104">
        <v>4.084251619950996E-6</v>
      </c>
      <c r="AD101" s="104">
        <v>1.570119554402377E-8</v>
      </c>
      <c r="AE101" s="104">
        <v>2.4690310178666939E-23</v>
      </c>
      <c r="AF101">
        <f t="shared" si="92"/>
        <v>7625</v>
      </c>
      <c r="AG101" s="24">
        <f t="shared" si="93"/>
        <v>6.5267931970418011E-2</v>
      </c>
      <c r="AH101" s="24">
        <f t="shared" si="94"/>
        <v>5.7080424859083656E-2</v>
      </c>
      <c r="AI101" s="24">
        <f t="shared" si="95"/>
        <v>8.9358931606291075E-3</v>
      </c>
      <c r="AJ101" s="24">
        <f t="shared" si="96"/>
        <v>3.7419302464737625E-4</v>
      </c>
      <c r="AK101" s="24">
        <f t="shared" si="97"/>
        <v>1.4002041969475193E-7</v>
      </c>
      <c r="AL101">
        <f t="shared" si="98"/>
        <v>8.9358931606291075E-3</v>
      </c>
      <c r="AM101" s="171">
        <f t="shared" si="106"/>
        <v>1.4002041969475193E-7</v>
      </c>
      <c r="AN101">
        <f t="shared" si="99"/>
        <v>8.5617001359817313E-3</v>
      </c>
      <c r="AO101">
        <f t="shared" si="100"/>
        <v>0.66308494765900916</v>
      </c>
      <c r="AP101">
        <f t="shared" si="101"/>
        <v>5.158008257888471E-2</v>
      </c>
      <c r="AQ101">
        <f t="shared" si="102"/>
        <v>-0.35937692740018884</v>
      </c>
      <c r="AR101">
        <f t="shared" si="103"/>
        <v>-2.323946397664395</v>
      </c>
      <c r="AS101">
        <f t="shared" si="104"/>
        <v>-2.3082281837777026</v>
      </c>
      <c r="AT101" s="24">
        <f t="shared" ref="AT101:AZ110" si="119">$BA101+$AH$7*SIN(AU101)</f>
        <v>23.269235686281622</v>
      </c>
      <c r="AU101" s="24">
        <f t="shared" si="119"/>
        <v>23.269236569885827</v>
      </c>
      <c r="AV101" s="24">
        <f t="shared" si="119"/>
        <v>23.269230353537278</v>
      </c>
      <c r="AW101" s="24">
        <f t="shared" si="119"/>
        <v>23.269274089629373</v>
      </c>
      <c r="AX101" s="24">
        <f t="shared" si="119"/>
        <v>23.268966512159711</v>
      </c>
      <c r="AY101" s="24">
        <f t="shared" si="119"/>
        <v>23.271136276860588</v>
      </c>
      <c r="AZ101" s="24">
        <f t="shared" si="119"/>
        <v>23.256149159060371</v>
      </c>
      <c r="BA101" s="24">
        <f t="shared" si="105"/>
        <v>23.740891914335222</v>
      </c>
      <c r="BB101"/>
      <c r="BC101">
        <v>11250</v>
      </c>
      <c r="BD101">
        <f t="shared" si="111"/>
        <v>0.10161623286213244</v>
      </c>
      <c r="BE101">
        <f t="shared" si="112"/>
        <v>8.2639102863481487E-2</v>
      </c>
      <c r="BF101">
        <f t="shared" si="113"/>
        <v>1.8977129998650952E-2</v>
      </c>
      <c r="BG101">
        <f t="shared" si="114"/>
        <v>1.3785243373743152</v>
      </c>
      <c r="BH101">
        <f t="shared" si="115"/>
        <v>0.9939225034823097</v>
      </c>
      <c r="BI101">
        <f t="shared" si="116"/>
        <v>-0.6944474540860841</v>
      </c>
      <c r="BJ101">
        <f t="shared" si="117"/>
        <v>-0.36188547227943568</v>
      </c>
      <c r="BK101">
        <f t="shared" si="110"/>
        <v>24.7168536985921</v>
      </c>
      <c r="BL101">
        <f t="shared" si="110"/>
        <v>24.717836917137319</v>
      </c>
      <c r="BM101">
        <f t="shared" si="110"/>
        <v>24.720016859879426</v>
      </c>
      <c r="BN101">
        <f t="shared" si="110"/>
        <v>24.724842728680745</v>
      </c>
      <c r="BO101">
        <f t="shared" si="110"/>
        <v>24.735490564641825</v>
      </c>
      <c r="BP101">
        <f t="shared" si="110"/>
        <v>24.758819071462081</v>
      </c>
      <c r="BQ101">
        <f t="shared" si="110"/>
        <v>24.809214471190899</v>
      </c>
      <c r="BR101">
        <f t="shared" si="118"/>
        <v>24.915425510007275</v>
      </c>
      <c r="BS101"/>
      <c r="BT101"/>
      <c r="BU101"/>
      <c r="BV101"/>
      <c r="BW101"/>
      <c r="BX101"/>
      <c r="BY101"/>
    </row>
    <row r="102" spans="1:77" s="24" customFormat="1">
      <c r="A102" s="93" t="s">
        <v>169</v>
      </c>
      <c r="B102" s="94" t="s">
        <v>83</v>
      </c>
      <c r="C102" s="95">
        <v>55851.470079999999</v>
      </c>
      <c r="D102" s="95">
        <v>4.0000000000000002E-4</v>
      </c>
      <c r="E102" s="97">
        <f t="shared" si="87"/>
        <v>7625.1797232146037</v>
      </c>
      <c r="F102" s="97">
        <f t="shared" si="88"/>
        <v>7625</v>
      </c>
      <c r="G102" s="24">
        <f t="shared" si="107"/>
        <v>6.584212499728892E-2</v>
      </c>
      <c r="K102" s="24">
        <f t="shared" si="108"/>
        <v>6.584212499728892E-2</v>
      </c>
      <c r="P102" s="26">
        <f t="shared" si="89"/>
        <v>5.670623183443628E-2</v>
      </c>
      <c r="Q102" s="27">
        <f t="shared" si="90"/>
        <v>40832.970079999999</v>
      </c>
      <c r="R102" s="24">
        <f t="shared" si="91"/>
        <v>8.3464543883057622E-5</v>
      </c>
      <c r="S102" s="171">
        <v>1</v>
      </c>
      <c r="T102" s="202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>
        <f t="shared" si="92"/>
        <v>7625</v>
      </c>
      <c r="AG102" s="24">
        <f t="shared" si="93"/>
        <v>6.5267931970418011E-2</v>
      </c>
      <c r="AH102" s="24">
        <f t="shared" si="94"/>
        <v>5.7280424861307189E-2</v>
      </c>
      <c r="AI102" s="24">
        <f t="shared" si="95"/>
        <v>9.1358931628526402E-3</v>
      </c>
      <c r="AJ102" s="24">
        <f t="shared" si="96"/>
        <v>5.741930268709089E-4</v>
      </c>
      <c r="AK102" s="24">
        <f t="shared" si="97"/>
        <v>3.2969763210717633E-7</v>
      </c>
      <c r="AL102">
        <f t="shared" si="98"/>
        <v>9.1358931628526402E-3</v>
      </c>
      <c r="AM102" s="171">
        <f t="shared" si="106"/>
        <v>3.2969763210717633E-7</v>
      </c>
      <c r="AN102">
        <f t="shared" si="99"/>
        <v>8.5617001359817313E-3</v>
      </c>
      <c r="AO102">
        <f t="shared" si="100"/>
        <v>0.66308494765900916</v>
      </c>
      <c r="AP102">
        <f t="shared" si="101"/>
        <v>5.158008257888471E-2</v>
      </c>
      <c r="AQ102">
        <f t="shared" si="102"/>
        <v>-0.35937692740018884</v>
      </c>
      <c r="AR102">
        <f t="shared" si="103"/>
        <v>-2.323946397664395</v>
      </c>
      <c r="AS102">
        <f t="shared" si="104"/>
        <v>-2.3082281837777026</v>
      </c>
      <c r="AT102" s="24">
        <f t="shared" si="119"/>
        <v>23.269235686281622</v>
      </c>
      <c r="AU102" s="24">
        <f t="shared" si="119"/>
        <v>23.269236569885827</v>
      </c>
      <c r="AV102" s="24">
        <f t="shared" si="119"/>
        <v>23.269230353537278</v>
      </c>
      <c r="AW102" s="24">
        <f t="shared" si="119"/>
        <v>23.269274089629373</v>
      </c>
      <c r="AX102" s="24">
        <f t="shared" si="119"/>
        <v>23.268966512159711</v>
      </c>
      <c r="AY102" s="24">
        <f t="shared" si="119"/>
        <v>23.271136276860588</v>
      </c>
      <c r="AZ102" s="24">
        <f t="shared" si="119"/>
        <v>23.256149159060371</v>
      </c>
      <c r="BA102" s="24">
        <f t="shared" si="105"/>
        <v>23.740891914335222</v>
      </c>
      <c r="BB102"/>
      <c r="BC102">
        <v>11500</v>
      </c>
      <c r="BD102">
        <f t="shared" si="111"/>
        <v>0.10242989530486016</v>
      </c>
      <c r="BE102">
        <f t="shared" si="112"/>
        <v>8.4612884411545519E-2</v>
      </c>
      <c r="BF102">
        <f t="shared" si="113"/>
        <v>1.7817010893314635E-2</v>
      </c>
      <c r="BG102">
        <f t="shared" si="114"/>
        <v>1.4437162871869771</v>
      </c>
      <c r="BH102">
        <f t="shared" si="115"/>
        <v>0.93749192230771838</v>
      </c>
      <c r="BI102">
        <f t="shared" si="116"/>
        <v>-0.44930863867855514</v>
      </c>
      <c r="BJ102">
        <f t="shared" si="117"/>
        <v>-0.22851161019914187</v>
      </c>
      <c r="BK102">
        <f t="shared" ref="BK102:BQ111" si="120">$BR102+$AH$7*SIN(BL102)</f>
        <v>24.867838419337449</v>
      </c>
      <c r="BL102">
        <f t="shared" si="120"/>
        <v>24.868644393313012</v>
      </c>
      <c r="BM102">
        <f t="shared" si="120"/>
        <v>24.87033890389581</v>
      </c>
      <c r="BN102">
        <f t="shared" si="120"/>
        <v>24.873899000853601</v>
      </c>
      <c r="BO102">
        <f t="shared" si="120"/>
        <v>24.881367761216367</v>
      </c>
      <c r="BP102">
        <f t="shared" si="120"/>
        <v>24.896990666847561</v>
      </c>
      <c r="BQ102">
        <f t="shared" si="120"/>
        <v>24.929486392630416</v>
      </c>
      <c r="BR102">
        <f t="shared" si="118"/>
        <v>24.996427826950175</v>
      </c>
      <c r="BS102"/>
      <c r="BT102"/>
      <c r="BU102"/>
      <c r="BV102"/>
      <c r="BW102"/>
      <c r="BX102"/>
      <c r="BY102"/>
    </row>
    <row r="103" spans="1:77" s="24" customFormat="1">
      <c r="A103" s="93" t="s">
        <v>169</v>
      </c>
      <c r="B103" s="94" t="s">
        <v>146</v>
      </c>
      <c r="C103" s="95">
        <v>55956.435660000003</v>
      </c>
      <c r="D103" s="95">
        <v>2.0000000000000001E-4</v>
      </c>
      <c r="E103" s="97">
        <f t="shared" si="87"/>
        <v>7911.6946475134428</v>
      </c>
      <c r="F103" s="97">
        <f t="shared" si="88"/>
        <v>7911.5</v>
      </c>
      <c r="G103" s="24">
        <f t="shared" si="107"/>
        <v>7.1309685503365472E-2</v>
      </c>
      <c r="K103" s="24">
        <f t="shared" si="108"/>
        <v>7.1309685503365472E-2</v>
      </c>
      <c r="P103" s="26">
        <f t="shared" si="89"/>
        <v>5.8572862222109036E-2</v>
      </c>
      <c r="Q103" s="27">
        <f t="shared" si="90"/>
        <v>40937.935660000003</v>
      </c>
      <c r="R103" s="24">
        <f t="shared" si="91"/>
        <v>1.6222666729795597E-4</v>
      </c>
      <c r="S103" s="171">
        <v>1</v>
      </c>
      <c r="T103" s="202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>
        <f t="shared" si="92"/>
        <v>7911.5</v>
      </c>
      <c r="AG103" s="24">
        <f t="shared" si="93"/>
        <v>6.8597315046212776E-2</v>
      </c>
      <c r="AH103" s="24">
        <f>IF(S103&lt;&gt;0,U103-AN103, -9999)</f>
        <v>-1.0024452824103743E-2</v>
      </c>
      <c r="AI103" s="24">
        <f>+U103-P103</f>
        <v>-5.8572862222109036E-2</v>
      </c>
      <c r="AJ103" s="24">
        <f>IF(S103&lt;&gt;0,U103-AG103, -9999)</f>
        <v>-6.8597315046212776E-2</v>
      </c>
      <c r="AK103" s="24">
        <f>+(U103-AG103)^2*S103</f>
        <v>4.7055916315493695E-3</v>
      </c>
      <c r="AL103">
        <f>IF(S103&lt;&gt;0,U103-P103, -9999)</f>
        <v>-5.8572862222109036E-2</v>
      </c>
      <c r="AM103" s="171">
        <f t="shared" si="106"/>
        <v>7.3569534968347272E-6</v>
      </c>
      <c r="AN103">
        <f t="shared" si="99"/>
        <v>1.0024452824103743E-2</v>
      </c>
      <c r="AO103">
        <f t="shared" si="100"/>
        <v>0.68680563159213381</v>
      </c>
      <c r="AP103">
        <f t="shared" si="101"/>
        <v>0.11546713017164201</v>
      </c>
      <c r="AQ103">
        <f t="shared" si="102"/>
        <v>-0.38022732153164773</v>
      </c>
      <c r="AR103">
        <f t="shared" si="103"/>
        <v>-2.259824116644364</v>
      </c>
      <c r="AS103">
        <f t="shared" si="104"/>
        <v>-2.1192671406290691</v>
      </c>
      <c r="AT103" s="24">
        <f t="shared" si="119"/>
        <v>23.351934875293985</v>
      </c>
      <c r="AU103" s="24">
        <f t="shared" si="119"/>
        <v>23.351934785304547</v>
      </c>
      <c r="AV103" s="24">
        <f t="shared" si="119"/>
        <v>23.35193566159289</v>
      </c>
      <c r="AW103" s="24">
        <f t="shared" si="119"/>
        <v>23.351927128730622</v>
      </c>
      <c r="AX103" s="24">
        <f t="shared" si="119"/>
        <v>23.352010232057481</v>
      </c>
      <c r="AY103" s="24">
        <f t="shared" si="119"/>
        <v>23.351202245449137</v>
      </c>
      <c r="AZ103" s="24">
        <f t="shared" si="119"/>
        <v>23.359192509267974</v>
      </c>
      <c r="BA103" s="24">
        <f t="shared" si="105"/>
        <v>23.833720569551787</v>
      </c>
      <c r="BB103"/>
      <c r="BC103">
        <v>11750</v>
      </c>
      <c r="BD103">
        <f t="shared" si="111"/>
        <v>0.10279807493948492</v>
      </c>
      <c r="BE103">
        <f t="shared" si="112"/>
        <v>8.6610576628511737E-2</v>
      </c>
      <c r="BF103">
        <f t="shared" si="113"/>
        <v>1.618749831097319E-2</v>
      </c>
      <c r="BG103">
        <f t="shared" si="114"/>
        <v>1.4841453121532606</v>
      </c>
      <c r="BH103">
        <f t="shared" si="115"/>
        <v>0.81439183238552992</v>
      </c>
      <c r="BI103">
        <f t="shared" si="116"/>
        <v>-0.18563715355917967</v>
      </c>
      <c r="BJ103">
        <f t="shared" si="117"/>
        <v>-9.3086051495739064E-2</v>
      </c>
      <c r="BK103">
        <f t="shared" si="120"/>
        <v>25.024301818906842</v>
      </c>
      <c r="BL103">
        <f t="shared" si="120"/>
        <v>25.02468011900001</v>
      </c>
      <c r="BM103">
        <f t="shared" si="120"/>
        <v>25.0254525446102</v>
      </c>
      <c r="BN103">
        <f t="shared" si="120"/>
        <v>25.027029509678197</v>
      </c>
      <c r="BO103">
        <f t="shared" si="120"/>
        <v>25.030248187892294</v>
      </c>
      <c r="BP103">
        <f t="shared" si="120"/>
        <v>25.036814430080231</v>
      </c>
      <c r="BQ103">
        <f t="shared" si="120"/>
        <v>25.050197301837915</v>
      </c>
      <c r="BR103">
        <f t="shared" si="118"/>
        <v>25.077430143893075</v>
      </c>
      <c r="BS103"/>
      <c r="BT103"/>
      <c r="BU103"/>
      <c r="BV103"/>
      <c r="BW103"/>
      <c r="BX103"/>
      <c r="BY103"/>
    </row>
    <row r="104" spans="1:77" s="24" customFormat="1">
      <c r="A104" s="93" t="s">
        <v>169</v>
      </c>
      <c r="B104" s="94" t="s">
        <v>146</v>
      </c>
      <c r="C104" s="95">
        <v>55956.435850000002</v>
      </c>
      <c r="D104" s="95">
        <v>2.9999999999999997E-4</v>
      </c>
      <c r="E104" s="97">
        <f t="shared" si="87"/>
        <v>7911.6951661390276</v>
      </c>
      <c r="F104" s="97">
        <f t="shared" si="88"/>
        <v>7911.5</v>
      </c>
      <c r="G104" s="24">
        <f t="shared" si="107"/>
        <v>7.1499685502203647E-2</v>
      </c>
      <c r="K104" s="24">
        <f t="shared" si="108"/>
        <v>7.1499685502203647E-2</v>
      </c>
      <c r="P104" s="26">
        <f t="shared" si="89"/>
        <v>5.8572862222109036E-2</v>
      </c>
      <c r="Q104" s="27">
        <f t="shared" si="90"/>
        <v>40937.935850000002</v>
      </c>
      <c r="R104" s="24">
        <f t="shared" si="91"/>
        <v>1.67102760114796E-4</v>
      </c>
      <c r="S104" s="171">
        <v>1</v>
      </c>
      <c r="T104" s="202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>
        <f t="shared" si="92"/>
        <v>7911.5</v>
      </c>
      <c r="AG104" s="24">
        <f t="shared" si="93"/>
        <v>6.8597315046212776E-2</v>
      </c>
      <c r="AH104" s="24">
        <f t="shared" ref="AH104:AH135" si="121">IF(S104&lt;&gt;0,G104-AN104, -9999)</f>
        <v>6.14752326780999E-2</v>
      </c>
      <c r="AI104" s="24">
        <f t="shared" ref="AI104:AI135" si="122">+G104-P104</f>
        <v>1.2926823280094611E-2</v>
      </c>
      <c r="AJ104" s="24">
        <f t="shared" ref="AJ104:AJ135" si="123">IF(S104&lt;&gt;0,G104-AG104, -9999)</f>
        <v>2.9023704559908714E-3</v>
      </c>
      <c r="AK104" s="24">
        <f t="shared" ref="AK104:AK135" si="124">+(G104-AG104)^2*S104</f>
        <v>8.4237542638086585E-6</v>
      </c>
      <c r="AL104">
        <f t="shared" ref="AL104:AL135" si="125">IF(S104&lt;&gt;0,G104-P104, -9999)</f>
        <v>1.2926823280094611E-2</v>
      </c>
      <c r="AM104" s="171">
        <f t="shared" si="106"/>
        <v>8.4237542638086585E-6</v>
      </c>
      <c r="AN104">
        <f t="shared" si="99"/>
        <v>1.0024452824103743E-2</v>
      </c>
      <c r="AO104">
        <f t="shared" si="100"/>
        <v>0.68680563159213381</v>
      </c>
      <c r="AP104">
        <f t="shared" si="101"/>
        <v>0.11546713017164201</v>
      </c>
      <c r="AQ104">
        <f t="shared" si="102"/>
        <v>-0.38022732153164773</v>
      </c>
      <c r="AR104">
        <f t="shared" si="103"/>
        <v>-2.259824116644364</v>
      </c>
      <c r="AS104">
        <f t="shared" si="104"/>
        <v>-2.1192671406290691</v>
      </c>
      <c r="AT104" s="24">
        <f t="shared" si="119"/>
        <v>23.351934875293985</v>
      </c>
      <c r="AU104" s="24">
        <f t="shared" si="119"/>
        <v>23.351934785304547</v>
      </c>
      <c r="AV104" s="24">
        <f t="shared" si="119"/>
        <v>23.35193566159289</v>
      </c>
      <c r="AW104" s="24">
        <f t="shared" si="119"/>
        <v>23.351927128730622</v>
      </c>
      <c r="AX104" s="24">
        <f t="shared" si="119"/>
        <v>23.352010232057481</v>
      </c>
      <c r="AY104" s="24">
        <f t="shared" si="119"/>
        <v>23.351202245449137</v>
      </c>
      <c r="AZ104" s="24">
        <f t="shared" si="119"/>
        <v>23.359192509267974</v>
      </c>
      <c r="BA104" s="24">
        <f t="shared" si="105"/>
        <v>23.833720569551787</v>
      </c>
      <c r="BB104"/>
      <c r="BC104">
        <v>12000</v>
      </c>
      <c r="BD104">
        <f t="shared" si="111"/>
        <v>0.10276058481454922</v>
      </c>
      <c r="BE104">
        <f t="shared" si="112"/>
        <v>8.8632179514380127E-2</v>
      </c>
      <c r="BF104">
        <f t="shared" si="113"/>
        <v>1.4128405300169102E-2</v>
      </c>
      <c r="BG104">
        <f t="shared" si="114"/>
        <v>1.4907682144451304</v>
      </c>
      <c r="BH104">
        <f t="shared" si="115"/>
        <v>0.62845750945825796</v>
      </c>
      <c r="BI104">
        <f t="shared" si="116"/>
        <v>8.6474688794332497E-2</v>
      </c>
      <c r="BJ104">
        <f t="shared" si="117"/>
        <v>4.3264308170381724E-2</v>
      </c>
      <c r="BK104">
        <f t="shared" si="120"/>
        <v>25.183180183791002</v>
      </c>
      <c r="BL104">
        <f t="shared" si="120"/>
        <v>25.183000460278372</v>
      </c>
      <c r="BM104">
        <f t="shared" si="120"/>
        <v>25.182635162184095</v>
      </c>
      <c r="BN104">
        <f t="shared" si="120"/>
        <v>25.181892693854365</v>
      </c>
      <c r="BO104">
        <f t="shared" si="120"/>
        <v>25.180383710197972</v>
      </c>
      <c r="BP104">
        <f t="shared" si="120"/>
        <v>25.177317200912952</v>
      </c>
      <c r="BQ104">
        <f t="shared" si="120"/>
        <v>25.171086798263801</v>
      </c>
      <c r="BR104">
        <f t="shared" si="118"/>
        <v>25.158432460835975</v>
      </c>
      <c r="BS104"/>
      <c r="BT104"/>
      <c r="BU104"/>
      <c r="BV104"/>
      <c r="BW104"/>
      <c r="BX104"/>
      <c r="BY104"/>
    </row>
    <row r="105" spans="1:77" s="24" customFormat="1">
      <c r="A105" s="93" t="s">
        <v>169</v>
      </c>
      <c r="B105" s="94" t="s">
        <v>146</v>
      </c>
      <c r="C105" s="95">
        <v>55956.436020000001</v>
      </c>
      <c r="D105" s="95">
        <v>2.9999999999999997E-4</v>
      </c>
      <c r="E105" s="97">
        <f t="shared" si="87"/>
        <v>7911.6956301724467</v>
      </c>
      <c r="F105" s="97">
        <f t="shared" si="88"/>
        <v>7911.5</v>
      </c>
      <c r="G105" s="24">
        <f t="shared" si="107"/>
        <v>7.1669685501547065E-2</v>
      </c>
      <c r="K105" s="24">
        <f t="shared" si="108"/>
        <v>7.1669685501547065E-2</v>
      </c>
      <c r="P105" s="26">
        <f t="shared" si="89"/>
        <v>5.8572862222109036E-2</v>
      </c>
      <c r="Q105" s="27">
        <f t="shared" si="90"/>
        <v>40937.936020000001</v>
      </c>
      <c r="R105" s="24">
        <f t="shared" si="91"/>
        <v>1.7152678001282988E-4</v>
      </c>
      <c r="S105" s="171">
        <v>1</v>
      </c>
      <c r="T105" s="202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>
        <f t="shared" si="92"/>
        <v>7911.5</v>
      </c>
      <c r="AG105" s="24">
        <f t="shared" si="93"/>
        <v>6.8597315046212776E-2</v>
      </c>
      <c r="AH105" s="24">
        <f t="shared" si="121"/>
        <v>6.1645232677443318E-2</v>
      </c>
      <c r="AI105" s="24">
        <f t="shared" si="122"/>
        <v>1.3096823279438029E-2</v>
      </c>
      <c r="AJ105" s="24">
        <f t="shared" si="123"/>
        <v>3.072370455334289E-3</v>
      </c>
      <c r="AK105" s="24">
        <f t="shared" si="124"/>
        <v>9.4394602148110255E-6</v>
      </c>
      <c r="AL105">
        <f t="shared" si="125"/>
        <v>1.3096823279438029E-2</v>
      </c>
      <c r="AM105" s="171">
        <f t="shared" si="106"/>
        <v>9.4394602148110255E-6</v>
      </c>
      <c r="AN105">
        <f t="shared" si="99"/>
        <v>1.0024452824103743E-2</v>
      </c>
      <c r="AO105">
        <f t="shared" si="100"/>
        <v>0.68680563159213381</v>
      </c>
      <c r="AP105">
        <f t="shared" si="101"/>
        <v>0.11546713017164201</v>
      </c>
      <c r="AQ105">
        <f t="shared" si="102"/>
        <v>-0.38022732153164773</v>
      </c>
      <c r="AR105">
        <f t="shared" si="103"/>
        <v>-2.259824116644364</v>
      </c>
      <c r="AS105">
        <f t="shared" si="104"/>
        <v>-2.1192671406290691</v>
      </c>
      <c r="AT105" s="24">
        <f t="shared" si="119"/>
        <v>23.351934875293985</v>
      </c>
      <c r="AU105" s="24">
        <f t="shared" si="119"/>
        <v>23.351934785304547</v>
      </c>
      <c r="AV105" s="24">
        <f t="shared" si="119"/>
        <v>23.35193566159289</v>
      </c>
      <c r="AW105" s="24">
        <f t="shared" si="119"/>
        <v>23.351927128730622</v>
      </c>
      <c r="AX105" s="24">
        <f t="shared" si="119"/>
        <v>23.352010232057481</v>
      </c>
      <c r="AY105" s="24">
        <f t="shared" si="119"/>
        <v>23.351202245449137</v>
      </c>
      <c r="AZ105" s="24">
        <f t="shared" si="119"/>
        <v>23.359192509267974</v>
      </c>
      <c r="BA105" s="24">
        <f t="shared" si="105"/>
        <v>23.833720569551787</v>
      </c>
      <c r="BB105"/>
      <c r="BC105">
        <v>12250</v>
      </c>
      <c r="BD105">
        <f t="shared" si="111"/>
        <v>0.10240952063808662</v>
      </c>
      <c r="BE105">
        <f t="shared" si="112"/>
        <v>9.067769306915073E-2</v>
      </c>
      <c r="BF105">
        <f t="shared" si="113"/>
        <v>1.1731827568935885E-2</v>
      </c>
      <c r="BG105">
        <f t="shared" si="114"/>
        <v>1.4619625936385219</v>
      </c>
      <c r="BH105">
        <f t="shared" si="115"/>
        <v>0.39993864943935148</v>
      </c>
      <c r="BI105">
        <f t="shared" si="116"/>
        <v>0.35459336631444932</v>
      </c>
      <c r="BJ105">
        <f t="shared" si="117"/>
        <v>0.17917806389266508</v>
      </c>
      <c r="BK105">
        <f t="shared" si="120"/>
        <v>25.340922073482961</v>
      </c>
      <c r="BL105">
        <f t="shared" si="120"/>
        <v>25.340247203743957</v>
      </c>
      <c r="BM105">
        <f t="shared" si="120"/>
        <v>25.338847384960591</v>
      </c>
      <c r="BN105">
        <f t="shared" si="120"/>
        <v>25.335945174860015</v>
      </c>
      <c r="BO105">
        <f t="shared" si="120"/>
        <v>25.329933588043211</v>
      </c>
      <c r="BP105">
        <f t="shared" si="120"/>
        <v>25.317503959004895</v>
      </c>
      <c r="BQ105">
        <f t="shared" si="120"/>
        <v>25.291893310221244</v>
      </c>
      <c r="BR105">
        <f t="shared" si="118"/>
        <v>25.239434777778868</v>
      </c>
      <c r="BS105"/>
      <c r="BT105"/>
      <c r="BU105"/>
      <c r="BV105"/>
      <c r="BW105"/>
      <c r="BX105"/>
      <c r="BY105"/>
    </row>
    <row r="106" spans="1:77" s="24" customFormat="1">
      <c r="A106" s="93" t="s">
        <v>169</v>
      </c>
      <c r="B106" s="94" t="s">
        <v>146</v>
      </c>
      <c r="C106" s="95">
        <v>55956.436329999997</v>
      </c>
      <c r="D106" s="95">
        <v>2.9999999999999997E-4</v>
      </c>
      <c r="E106" s="97">
        <f t="shared" si="87"/>
        <v>7911.696476351025</v>
      </c>
      <c r="F106" s="97">
        <f t="shared" si="88"/>
        <v>7911.5</v>
      </c>
      <c r="G106" s="24">
        <f t="shared" si="107"/>
        <v>7.1979685497353785E-2</v>
      </c>
      <c r="K106" s="24">
        <f t="shared" si="108"/>
        <v>7.1979685497353785E-2</v>
      </c>
      <c r="P106" s="26">
        <f t="shared" si="89"/>
        <v>5.8572862222109036E-2</v>
      </c>
      <c r="Q106" s="27">
        <f t="shared" si="90"/>
        <v>40937.936329999997</v>
      </c>
      <c r="R106" s="24">
        <f t="shared" si="91"/>
        <v>1.7974291033364434E-4</v>
      </c>
      <c r="S106" s="171">
        <v>1</v>
      </c>
      <c r="T106" s="202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>
        <f t="shared" si="92"/>
        <v>7911.5</v>
      </c>
      <c r="AG106" s="24">
        <f t="shared" si="93"/>
        <v>6.8597315046212776E-2</v>
      </c>
      <c r="AH106" s="24">
        <f t="shared" si="121"/>
        <v>6.1955232673250038E-2</v>
      </c>
      <c r="AI106" s="24">
        <f t="shared" si="122"/>
        <v>1.3406823275244749E-2</v>
      </c>
      <c r="AJ106" s="24">
        <f t="shared" si="123"/>
        <v>3.3823704511410091E-3</v>
      </c>
      <c r="AK106" s="24">
        <f t="shared" si="124"/>
        <v>1.1440429868751833E-5</v>
      </c>
      <c r="AL106">
        <f t="shared" si="125"/>
        <v>1.3406823275244749E-2</v>
      </c>
      <c r="AM106" s="171">
        <f t="shared" si="106"/>
        <v>1.1440429868751833E-5</v>
      </c>
      <c r="AN106">
        <f t="shared" si="99"/>
        <v>1.0024452824103743E-2</v>
      </c>
      <c r="AO106">
        <f t="shared" si="100"/>
        <v>0.68680563159213381</v>
      </c>
      <c r="AP106">
        <f t="shared" si="101"/>
        <v>0.11546713017164201</v>
      </c>
      <c r="AQ106">
        <f t="shared" si="102"/>
        <v>-0.38022732153164773</v>
      </c>
      <c r="AR106">
        <f t="shared" si="103"/>
        <v>-2.259824116644364</v>
      </c>
      <c r="AS106">
        <f t="shared" si="104"/>
        <v>-2.1192671406290691</v>
      </c>
      <c r="AT106" s="24">
        <f t="shared" si="119"/>
        <v>23.351934875293985</v>
      </c>
      <c r="AU106" s="24">
        <f t="shared" si="119"/>
        <v>23.351934785304547</v>
      </c>
      <c r="AV106" s="24">
        <f t="shared" si="119"/>
        <v>23.35193566159289</v>
      </c>
      <c r="AW106" s="24">
        <f t="shared" si="119"/>
        <v>23.351927128730622</v>
      </c>
      <c r="AX106" s="24">
        <f t="shared" si="119"/>
        <v>23.352010232057481</v>
      </c>
      <c r="AY106" s="24">
        <f t="shared" si="119"/>
        <v>23.351202245449137</v>
      </c>
      <c r="AZ106" s="24">
        <f t="shared" si="119"/>
        <v>23.359192509267974</v>
      </c>
      <c r="BA106" s="24">
        <f t="shared" si="105"/>
        <v>23.833720569551787</v>
      </c>
      <c r="BB106"/>
      <c r="BC106">
        <v>12500</v>
      </c>
      <c r="BD106">
        <f t="shared" si="111"/>
        <v>0.10187036640745584</v>
      </c>
      <c r="BE106">
        <f t="shared" si="112"/>
        <v>9.2747117292823492E-2</v>
      </c>
      <c r="BF106">
        <f t="shared" si="113"/>
        <v>9.1232491146323487E-3</v>
      </c>
      <c r="BG106">
        <f t="shared" si="114"/>
        <v>1.4044927424856528</v>
      </c>
      <c r="BH106">
        <f t="shared" si="115"/>
        <v>0.15795927880351451</v>
      </c>
      <c r="BI106">
        <f t="shared" si="116"/>
        <v>0.6074196315668603</v>
      </c>
      <c r="BJ106">
        <f t="shared" si="117"/>
        <v>0.31340574238110203</v>
      </c>
      <c r="BK106">
        <f t="shared" si="120"/>
        <v>25.494209563816494</v>
      </c>
      <c r="BL106">
        <f t="shared" si="120"/>
        <v>25.493259783438312</v>
      </c>
      <c r="BM106">
        <f t="shared" si="120"/>
        <v>25.491200057093533</v>
      </c>
      <c r="BN106">
        <f t="shared" si="120"/>
        <v>25.486738703993321</v>
      </c>
      <c r="BO106">
        <f t="shared" si="120"/>
        <v>25.477100458269756</v>
      </c>
      <c r="BP106">
        <f t="shared" si="120"/>
        <v>25.45638987013977</v>
      </c>
      <c r="BQ106">
        <f t="shared" si="120"/>
        <v>25.412355810218056</v>
      </c>
      <c r="BR106">
        <f t="shared" si="118"/>
        <v>25.320437094721768</v>
      </c>
      <c r="BS106"/>
      <c r="BT106"/>
      <c r="BU106"/>
      <c r="BV106"/>
      <c r="BW106"/>
      <c r="BX106"/>
      <c r="BY106"/>
    </row>
    <row r="107" spans="1:77" s="24" customFormat="1">
      <c r="A107" s="93" t="s">
        <v>169</v>
      </c>
      <c r="B107" s="94" t="s">
        <v>146</v>
      </c>
      <c r="C107" s="95">
        <v>55970.361680000002</v>
      </c>
      <c r="D107" s="95">
        <v>2.0000000000000001E-4</v>
      </c>
      <c r="E107" s="97">
        <f t="shared" si="87"/>
        <v>7949.7072280763641</v>
      </c>
      <c r="F107" s="97">
        <f t="shared" si="88"/>
        <v>7949.5</v>
      </c>
      <c r="G107" s="24">
        <f t="shared" si="107"/>
        <v>7.5918611502856947E-2</v>
      </c>
      <c r="K107" s="24">
        <f t="shared" si="108"/>
        <v>7.5918611502856947E-2</v>
      </c>
      <c r="P107" s="26">
        <f t="shared" si="89"/>
        <v>5.8822801955602355E-2</v>
      </c>
      <c r="Q107" s="27">
        <f t="shared" si="90"/>
        <v>40951.861680000002</v>
      </c>
      <c r="R107" s="24">
        <f t="shared" si="91"/>
        <v>2.9226670407600129E-4</v>
      </c>
      <c r="S107" s="171">
        <v>1</v>
      </c>
      <c r="T107" s="202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>
        <f t="shared" si="92"/>
        <v>7949.5</v>
      </c>
      <c r="AG107" s="24">
        <f t="shared" si="93"/>
        <v>6.9040185652528827E-2</v>
      </c>
      <c r="AH107" s="24">
        <f t="shared" si="121"/>
        <v>6.5701227805930476E-2</v>
      </c>
      <c r="AI107" s="24">
        <f t="shared" si="122"/>
        <v>1.7095809547254592E-2</v>
      </c>
      <c r="AJ107" s="24">
        <f t="shared" si="123"/>
        <v>6.8784258503281209E-3</v>
      </c>
      <c r="AK107" s="24">
        <f t="shared" si="124"/>
        <v>4.7312742178462131E-5</v>
      </c>
      <c r="AL107">
        <f t="shared" si="125"/>
        <v>1.7095809547254592E-2</v>
      </c>
      <c r="AM107" s="171">
        <f t="shared" si="106"/>
        <v>4.7312742178462131E-5</v>
      </c>
      <c r="AN107">
        <f t="shared" si="99"/>
        <v>1.0217383696926477E-2</v>
      </c>
      <c r="AO107">
        <f t="shared" si="100"/>
        <v>0.69018490345230799</v>
      </c>
      <c r="AP107">
        <f t="shared" si="101"/>
        <v>0.12425858130700973</v>
      </c>
      <c r="AQ107">
        <f t="shared" si="102"/>
        <v>-0.38298581487135719</v>
      </c>
      <c r="AR107">
        <f t="shared" si="103"/>
        <v>-2.250968792708401</v>
      </c>
      <c r="AS107">
        <f t="shared" si="104"/>
        <v>-2.0951794178089349</v>
      </c>
      <c r="AT107" s="24">
        <f t="shared" si="119"/>
        <v>23.363127967597677</v>
      </c>
      <c r="AU107" s="24">
        <f t="shared" si="119"/>
        <v>23.363127873728992</v>
      </c>
      <c r="AV107" s="24">
        <f t="shared" si="119"/>
        <v>23.363128838514715</v>
      </c>
      <c r="AW107" s="24">
        <f t="shared" si="119"/>
        <v>23.36311892263257</v>
      </c>
      <c r="AX107" s="24">
        <f t="shared" si="119"/>
        <v>23.363220859440709</v>
      </c>
      <c r="AY107" s="24">
        <f t="shared" si="119"/>
        <v>23.362175381620347</v>
      </c>
      <c r="AZ107" s="24">
        <f t="shared" si="119"/>
        <v>23.373168937304893</v>
      </c>
      <c r="BA107" s="24">
        <f t="shared" si="105"/>
        <v>23.846032921727108</v>
      </c>
      <c r="BB107"/>
      <c r="BC107">
        <v>12750</v>
      </c>
      <c r="BD107">
        <f t="shared" si="111"/>
        <v>0.10127238962665093</v>
      </c>
      <c r="BE107">
        <f t="shared" si="112"/>
        <v>9.4840452185398466E-2</v>
      </c>
      <c r="BF107">
        <f t="shared" si="113"/>
        <v>6.4319374412524577E-3</v>
      </c>
      <c r="BG107">
        <f t="shared" si="114"/>
        <v>1.3296925340341548</v>
      </c>
      <c r="BH107">
        <f t="shared" si="115"/>
        <v>-7.1454824444326062E-2</v>
      </c>
      <c r="BI107">
        <f t="shared" si="116"/>
        <v>0.83755904456553376</v>
      </c>
      <c r="BJ107">
        <f t="shared" si="117"/>
        <v>0.4451094690071859</v>
      </c>
      <c r="BK107">
        <f t="shared" si="120"/>
        <v>25.640571768216958</v>
      </c>
      <c r="BL107">
        <f t="shared" si="120"/>
        <v>25.639608281378383</v>
      </c>
      <c r="BM107">
        <f t="shared" si="120"/>
        <v>25.637372501716605</v>
      </c>
      <c r="BN107">
        <f t="shared" si="120"/>
        <v>25.632194943168859</v>
      </c>
      <c r="BO107">
        <f t="shared" si="120"/>
        <v>25.620260451777021</v>
      </c>
      <c r="BP107">
        <f t="shared" si="120"/>
        <v>25.593031803439743</v>
      </c>
      <c r="BQ107">
        <f t="shared" si="120"/>
        <v>25.532215526719682</v>
      </c>
      <c r="BR107">
        <f t="shared" si="118"/>
        <v>25.401439411664668</v>
      </c>
      <c r="BS107"/>
      <c r="BT107"/>
      <c r="BU107"/>
      <c r="BV107"/>
      <c r="BW107"/>
      <c r="BX107"/>
      <c r="BY107"/>
    </row>
    <row r="108" spans="1:77" s="24" customFormat="1">
      <c r="A108" s="93" t="s">
        <v>169</v>
      </c>
      <c r="B108" s="94" t="s">
        <v>146</v>
      </c>
      <c r="C108" s="95">
        <v>56291.293940000003</v>
      </c>
      <c r="D108" s="95">
        <v>2.0000000000000001E-4</v>
      </c>
      <c r="E108" s="97">
        <f t="shared" si="87"/>
        <v>8825.7266067998717</v>
      </c>
      <c r="F108" s="97">
        <f t="shared" si="88"/>
        <v>8825.5</v>
      </c>
      <c r="G108" s="24">
        <f t="shared" si="107"/>
        <v>8.3018063502095174E-2</v>
      </c>
      <c r="K108" s="24">
        <f t="shared" si="108"/>
        <v>8.3018063502095174E-2</v>
      </c>
      <c r="P108" s="26">
        <f t="shared" si="89"/>
        <v>6.4737725843211247E-2</v>
      </c>
      <c r="Q108" s="27">
        <f t="shared" si="90"/>
        <v>41272.793940000003</v>
      </c>
      <c r="R108" s="24">
        <f t="shared" si="91"/>
        <v>3.3417074492280991E-4</v>
      </c>
      <c r="S108" s="171">
        <v>1</v>
      </c>
      <c r="T108" s="202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>
        <f t="shared" si="92"/>
        <v>8825.5</v>
      </c>
      <c r="AG108" s="24">
        <f t="shared" si="93"/>
        <v>7.9244271139985389E-2</v>
      </c>
      <c r="AH108" s="24">
        <f t="shared" si="121"/>
        <v>6.8511518205321031E-2</v>
      </c>
      <c r="AI108" s="24">
        <f t="shared" si="122"/>
        <v>1.8280337658883927E-2</v>
      </c>
      <c r="AJ108" s="24">
        <f t="shared" si="123"/>
        <v>3.7737923621097846E-3</v>
      </c>
      <c r="AK108" s="24">
        <f t="shared" si="124"/>
        <v>1.4241508792318149E-5</v>
      </c>
      <c r="AL108">
        <f t="shared" si="125"/>
        <v>1.8280337658883927E-2</v>
      </c>
      <c r="AM108" s="171">
        <f t="shared" si="106"/>
        <v>1.4241508792318149E-5</v>
      </c>
      <c r="AN108">
        <f t="shared" si="99"/>
        <v>1.4506545296774146E-2</v>
      </c>
      <c r="AO108">
        <f t="shared" si="100"/>
        <v>0.78706914505957326</v>
      </c>
      <c r="AP108">
        <f t="shared" si="101"/>
        <v>0.35018176106053278</v>
      </c>
      <c r="AQ108">
        <f t="shared" si="102"/>
        <v>-0.44421163813645426</v>
      </c>
      <c r="AR108">
        <f t="shared" si="103"/>
        <v>-2.0177842347452759</v>
      </c>
      <c r="AS108">
        <f t="shared" si="104"/>
        <v>-1.5882964210119483</v>
      </c>
      <c r="AT108" s="24">
        <f t="shared" si="119"/>
        <v>23.638706747686168</v>
      </c>
      <c r="AU108" s="24">
        <f t="shared" si="119"/>
        <v>23.638706756309734</v>
      </c>
      <c r="AV108" s="24">
        <f t="shared" si="119"/>
        <v>23.63870698458831</v>
      </c>
      <c r="AW108" s="24">
        <f t="shared" si="119"/>
        <v>23.638713027213896</v>
      </c>
      <c r="AX108" s="24">
        <f t="shared" si="119"/>
        <v>23.638872805709298</v>
      </c>
      <c r="AY108" s="24">
        <f t="shared" si="119"/>
        <v>23.642983664541859</v>
      </c>
      <c r="AZ108" s="24">
        <f t="shared" si="119"/>
        <v>23.714585139838448</v>
      </c>
      <c r="BA108" s="24">
        <f t="shared" si="105"/>
        <v>24.12986504029503</v>
      </c>
      <c r="BB108"/>
      <c r="BC108">
        <v>13000</v>
      </c>
      <c r="BD108">
        <f t="shared" si="111"/>
        <v>0.10072368300517527</v>
      </c>
      <c r="BE108">
        <f t="shared" si="112"/>
        <v>9.6957697746875598E-2</v>
      </c>
      <c r="BF108">
        <f t="shared" si="113"/>
        <v>3.765985258299668E-3</v>
      </c>
      <c r="BG108">
        <f t="shared" si="114"/>
        <v>1.2484459597794717</v>
      </c>
      <c r="BH108">
        <f t="shared" si="115"/>
        <v>-0.27263156325790111</v>
      </c>
      <c r="BI108">
        <f t="shared" si="116"/>
        <v>1.0421704259335067</v>
      </c>
      <c r="BJ108">
        <f t="shared" si="117"/>
        <v>0.57400370185849214</v>
      </c>
      <c r="BK108">
        <f t="shared" si="120"/>
        <v>25.778642269645346</v>
      </c>
      <c r="BL108">
        <f t="shared" si="120"/>
        <v>25.777855142483251</v>
      </c>
      <c r="BM108">
        <f t="shared" si="120"/>
        <v>25.775856879035086</v>
      </c>
      <c r="BN108">
        <f t="shared" si="120"/>
        <v>25.770797301110687</v>
      </c>
      <c r="BO108">
        <f t="shared" si="120"/>
        <v>25.758070310347964</v>
      </c>
      <c r="BP108">
        <f t="shared" si="120"/>
        <v>25.726557696175238</v>
      </c>
      <c r="BQ108">
        <f t="shared" si="120"/>
        <v>25.651217641118258</v>
      </c>
      <c r="BR108">
        <f t="shared" si="118"/>
        <v>25.482441728607569</v>
      </c>
      <c r="BS108"/>
      <c r="BT108"/>
      <c r="BU108"/>
      <c r="BV108"/>
      <c r="BW108"/>
      <c r="BX108"/>
      <c r="BY108"/>
    </row>
    <row r="109" spans="1:77" s="24" customFormat="1">
      <c r="A109" s="93" t="s">
        <v>169</v>
      </c>
      <c r="B109" s="94" t="s">
        <v>146</v>
      </c>
      <c r="C109" s="95">
        <v>56291.294000000002</v>
      </c>
      <c r="D109" s="95">
        <v>2.9999999999999997E-4</v>
      </c>
      <c r="E109" s="97">
        <f t="shared" si="87"/>
        <v>8825.7267705763697</v>
      </c>
      <c r="F109" s="97">
        <f t="shared" si="88"/>
        <v>8825.5</v>
      </c>
      <c r="G109" s="24">
        <f t="shared" si="107"/>
        <v>8.3078063500579447E-2</v>
      </c>
      <c r="K109" s="24">
        <f t="shared" si="108"/>
        <v>8.3078063500579447E-2</v>
      </c>
      <c r="P109" s="26">
        <f t="shared" si="89"/>
        <v>6.4737725843211247E-2</v>
      </c>
      <c r="Q109" s="27">
        <f t="shared" si="90"/>
        <v>41272.794000000002</v>
      </c>
      <c r="R109" s="24">
        <f t="shared" si="91"/>
        <v>3.3636798538627807E-4</v>
      </c>
      <c r="S109" s="171">
        <v>1</v>
      </c>
      <c r="T109" s="202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>
        <f t="shared" si="92"/>
        <v>8825.5</v>
      </c>
      <c r="AG109" s="24">
        <f t="shared" si="93"/>
        <v>7.9244271139985389E-2</v>
      </c>
      <c r="AH109" s="24">
        <f t="shared" si="121"/>
        <v>6.8571518203805304E-2</v>
      </c>
      <c r="AI109" s="24">
        <f t="shared" si="122"/>
        <v>1.83403376573682E-2</v>
      </c>
      <c r="AJ109" s="24">
        <f t="shared" si="123"/>
        <v>3.8337923605940571E-3</v>
      </c>
      <c r="AK109" s="24">
        <f t="shared" si="124"/>
        <v>1.4697963864149353E-5</v>
      </c>
      <c r="AL109">
        <f t="shared" si="125"/>
        <v>1.83403376573682E-2</v>
      </c>
      <c r="AM109" s="171">
        <f t="shared" si="106"/>
        <v>1.4697963864149353E-5</v>
      </c>
      <c r="AN109">
        <f t="shared" si="99"/>
        <v>1.4506545296774146E-2</v>
      </c>
      <c r="AO109">
        <f t="shared" si="100"/>
        <v>0.78706914505957326</v>
      </c>
      <c r="AP109">
        <f t="shared" si="101"/>
        <v>0.35018176106053278</v>
      </c>
      <c r="AQ109">
        <f t="shared" si="102"/>
        <v>-0.44421163813645426</v>
      </c>
      <c r="AR109">
        <f t="shared" si="103"/>
        <v>-2.0177842347452759</v>
      </c>
      <c r="AS109">
        <f t="shared" si="104"/>
        <v>-1.5882964210119483</v>
      </c>
      <c r="AT109" s="24">
        <f t="shared" si="119"/>
        <v>23.638706747686168</v>
      </c>
      <c r="AU109" s="24">
        <f t="shared" si="119"/>
        <v>23.638706756309734</v>
      </c>
      <c r="AV109" s="24">
        <f t="shared" si="119"/>
        <v>23.63870698458831</v>
      </c>
      <c r="AW109" s="24">
        <f t="shared" si="119"/>
        <v>23.638713027213896</v>
      </c>
      <c r="AX109" s="24">
        <f t="shared" si="119"/>
        <v>23.638872805709298</v>
      </c>
      <c r="AY109" s="24">
        <f t="shared" si="119"/>
        <v>23.642983664541859</v>
      </c>
      <c r="AZ109" s="24">
        <f t="shared" si="119"/>
        <v>23.714585139838448</v>
      </c>
      <c r="BA109" s="24">
        <f t="shared" si="105"/>
        <v>24.12986504029503</v>
      </c>
      <c r="BB109"/>
      <c r="BC109">
        <v>13250</v>
      </c>
      <c r="BD109">
        <f t="shared" si="111"/>
        <v>0.10030009665868479</v>
      </c>
      <c r="BE109">
        <f t="shared" si="112"/>
        <v>9.909885397725493E-2</v>
      </c>
      <c r="BF109">
        <f t="shared" si="113"/>
        <v>1.2012426814298569E-3</v>
      </c>
      <c r="BG109">
        <f t="shared" si="114"/>
        <v>1.1684113442694977</v>
      </c>
      <c r="BH109">
        <f t="shared" si="115"/>
        <v>-0.44021687255743869</v>
      </c>
      <c r="BI109">
        <f t="shared" si="116"/>
        <v>1.2218834688867677</v>
      </c>
      <c r="BJ109">
        <f t="shared" si="117"/>
        <v>0.70032154595170226</v>
      </c>
      <c r="BK109">
        <f t="shared" si="120"/>
        <v>25.908049865030044</v>
      </c>
      <c r="BL109">
        <f t="shared" si="120"/>
        <v>25.907512382907658</v>
      </c>
      <c r="BM109">
        <f t="shared" si="120"/>
        <v>25.905986623132122</v>
      </c>
      <c r="BN109">
        <f t="shared" si="120"/>
        <v>25.901667738016791</v>
      </c>
      <c r="BO109">
        <f t="shared" si="120"/>
        <v>25.889538958430627</v>
      </c>
      <c r="BP109">
        <f t="shared" si="120"/>
        <v>25.856192301597215</v>
      </c>
      <c r="BQ109">
        <f t="shared" si="120"/>
        <v>25.769112958779115</v>
      </c>
      <c r="BR109">
        <f t="shared" si="118"/>
        <v>25.563444045550469</v>
      </c>
      <c r="BS109"/>
      <c r="BT109"/>
      <c r="BU109"/>
      <c r="BV109"/>
      <c r="BW109"/>
      <c r="BX109"/>
      <c r="BY109"/>
    </row>
    <row r="110" spans="1:77" s="24" customFormat="1">
      <c r="A110" s="93" t="s">
        <v>169</v>
      </c>
      <c r="B110" s="94" t="s">
        <v>146</v>
      </c>
      <c r="C110" s="95">
        <v>56291.294289999998</v>
      </c>
      <c r="D110" s="95">
        <v>2.0000000000000001E-4</v>
      </c>
      <c r="E110" s="97">
        <f t="shared" si="87"/>
        <v>8825.7275621627832</v>
      </c>
      <c r="F110" s="97">
        <f t="shared" si="88"/>
        <v>8825.5</v>
      </c>
      <c r="G110" s="24">
        <f t="shared" si="107"/>
        <v>8.3368063496891409E-2</v>
      </c>
      <c r="K110" s="24">
        <f t="shared" si="108"/>
        <v>8.3368063496891409E-2</v>
      </c>
      <c r="P110" s="26">
        <f t="shared" si="89"/>
        <v>6.4737725843211247E-2</v>
      </c>
      <c r="Q110" s="27">
        <f t="shared" si="90"/>
        <v>41272.794289999998</v>
      </c>
      <c r="R110" s="24">
        <f t="shared" si="91"/>
        <v>3.4708948109013287E-4</v>
      </c>
      <c r="S110" s="171">
        <v>1</v>
      </c>
      <c r="T110" s="202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>
        <f t="shared" si="92"/>
        <v>8825.5</v>
      </c>
      <c r="AG110" s="24">
        <f t="shared" si="93"/>
        <v>7.9244271139985389E-2</v>
      </c>
      <c r="AH110" s="24">
        <f t="shared" si="121"/>
        <v>6.8861518200117267E-2</v>
      </c>
      <c r="AI110" s="24">
        <f t="shared" si="122"/>
        <v>1.8630337653680162E-2</v>
      </c>
      <c r="AJ110" s="24">
        <f t="shared" si="123"/>
        <v>4.1237923569060198E-3</v>
      </c>
      <c r="AK110" s="24">
        <f t="shared" si="124"/>
        <v>1.7005663402876504E-5</v>
      </c>
      <c r="AL110">
        <f t="shared" si="125"/>
        <v>1.8630337653680162E-2</v>
      </c>
      <c r="AM110" s="171">
        <f t="shared" si="106"/>
        <v>1.7005663402876504E-5</v>
      </c>
      <c r="AN110">
        <f t="shared" si="99"/>
        <v>1.4506545296774146E-2</v>
      </c>
      <c r="AO110">
        <f t="shared" si="100"/>
        <v>0.78706914505957326</v>
      </c>
      <c r="AP110">
        <f t="shared" si="101"/>
        <v>0.35018176106053278</v>
      </c>
      <c r="AQ110">
        <f t="shared" si="102"/>
        <v>-0.44421163813645426</v>
      </c>
      <c r="AR110">
        <f t="shared" si="103"/>
        <v>-2.0177842347452759</v>
      </c>
      <c r="AS110">
        <f t="shared" si="104"/>
        <v>-1.5882964210119483</v>
      </c>
      <c r="AT110" s="24">
        <f t="shared" si="119"/>
        <v>23.638706747686168</v>
      </c>
      <c r="AU110" s="24">
        <f t="shared" si="119"/>
        <v>23.638706756309734</v>
      </c>
      <c r="AV110" s="24">
        <f t="shared" si="119"/>
        <v>23.63870698458831</v>
      </c>
      <c r="AW110" s="24">
        <f t="shared" si="119"/>
        <v>23.638713027213896</v>
      </c>
      <c r="AX110" s="24">
        <f t="shared" si="119"/>
        <v>23.638872805709298</v>
      </c>
      <c r="AY110" s="24">
        <f t="shared" si="119"/>
        <v>23.642983664541859</v>
      </c>
      <c r="AZ110" s="24">
        <f t="shared" si="119"/>
        <v>23.714585139838448</v>
      </c>
      <c r="BA110" s="24">
        <f t="shared" si="105"/>
        <v>24.12986504029503</v>
      </c>
      <c r="BB110"/>
      <c r="BC110">
        <v>13500</v>
      </c>
      <c r="BD110">
        <f t="shared" si="111"/>
        <v>0.10004682283003581</v>
      </c>
      <c r="BE110">
        <f t="shared" si="112"/>
        <v>0.10126392087653646</v>
      </c>
      <c r="BF110">
        <f t="shared" si="113"/>
        <v>-1.2170980465006562E-3</v>
      </c>
      <c r="BG110">
        <f t="shared" si="114"/>
        <v>1.0937997914318796</v>
      </c>
      <c r="BH110">
        <f t="shared" si="115"/>
        <v>-0.57546194220952152</v>
      </c>
      <c r="BI110">
        <f t="shared" si="116"/>
        <v>1.3792121501955812</v>
      </c>
      <c r="BJ110">
        <f t="shared" si="117"/>
        <v>0.82467406193493908</v>
      </c>
      <c r="BK110">
        <f t="shared" si="120"/>
        <v>26.029110451344167</v>
      </c>
      <c r="BL110">
        <f t="shared" si="120"/>
        <v>26.028800394276178</v>
      </c>
      <c r="BM110">
        <f t="shared" si="120"/>
        <v>26.027793462113589</v>
      </c>
      <c r="BN110">
        <f t="shared" si="120"/>
        <v>26.024532061818302</v>
      </c>
      <c r="BO110">
        <f t="shared" si="120"/>
        <v>26.014057703385092</v>
      </c>
      <c r="BP110">
        <f t="shared" si="120"/>
        <v>25.981278117890852</v>
      </c>
      <c r="BQ110">
        <f t="shared" si="120"/>
        <v>25.885659543206515</v>
      </c>
      <c r="BR110">
        <f t="shared" si="118"/>
        <v>25.644446362493369</v>
      </c>
      <c r="BS110"/>
      <c r="BT110"/>
      <c r="BU110"/>
      <c r="BV110"/>
      <c r="BW110"/>
      <c r="BX110"/>
      <c r="BY110"/>
    </row>
    <row r="111" spans="1:77" s="24" customFormat="1">
      <c r="A111" s="93" t="s">
        <v>169</v>
      </c>
      <c r="B111" s="94" t="s">
        <v>146</v>
      </c>
      <c r="C111" s="95">
        <v>56291.294520000003</v>
      </c>
      <c r="D111" s="95">
        <v>2.9999999999999997E-4</v>
      </c>
      <c r="E111" s="97">
        <f t="shared" si="87"/>
        <v>8825.7281899727186</v>
      </c>
      <c r="F111" s="97">
        <f t="shared" si="88"/>
        <v>8825.5</v>
      </c>
      <c r="G111" s="24">
        <f t="shared" si="107"/>
        <v>8.3598063501995057E-2</v>
      </c>
      <c r="K111" s="24">
        <f t="shared" si="108"/>
        <v>8.3598063501995057E-2</v>
      </c>
      <c r="P111" s="26">
        <f t="shared" si="89"/>
        <v>6.4737725843211247E-2</v>
      </c>
      <c r="Q111" s="27">
        <f t="shared" si="90"/>
        <v>41272.794520000003</v>
      </c>
      <c r="R111" s="24">
        <f t="shared" si="91"/>
        <v>3.5571233660333879E-4</v>
      </c>
      <c r="S111" s="171">
        <v>1</v>
      </c>
      <c r="T111" s="202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>
        <f t="shared" si="92"/>
        <v>8825.5</v>
      </c>
      <c r="AG111" s="24">
        <f t="shared" si="93"/>
        <v>7.9244271139985389E-2</v>
      </c>
      <c r="AH111" s="24">
        <f t="shared" si="121"/>
        <v>6.9091518205220914E-2</v>
      </c>
      <c r="AI111" s="24">
        <f t="shared" si="122"/>
        <v>1.886033765878381E-2</v>
      </c>
      <c r="AJ111" s="24">
        <f t="shared" si="123"/>
        <v>4.3537923620096675E-3</v>
      </c>
      <c r="AK111" s="24">
        <f t="shared" si="124"/>
        <v>1.895550793149372E-5</v>
      </c>
      <c r="AL111">
        <f t="shared" si="125"/>
        <v>1.886033765878381E-2</v>
      </c>
      <c r="AM111" s="171">
        <f t="shared" si="106"/>
        <v>1.895550793149372E-5</v>
      </c>
      <c r="AN111">
        <f t="shared" si="99"/>
        <v>1.4506545296774146E-2</v>
      </c>
      <c r="AO111">
        <f t="shared" si="100"/>
        <v>0.78706914505957326</v>
      </c>
      <c r="AP111">
        <f t="shared" si="101"/>
        <v>0.35018176106053278</v>
      </c>
      <c r="AQ111">
        <f t="shared" si="102"/>
        <v>-0.44421163813645426</v>
      </c>
      <c r="AR111">
        <f t="shared" si="103"/>
        <v>-2.0177842347452759</v>
      </c>
      <c r="AS111">
        <f t="shared" si="104"/>
        <v>-1.5882964210119483</v>
      </c>
      <c r="AT111" s="24">
        <f t="shared" ref="AT111:AZ120" si="126">$BA111+$AH$7*SIN(AU111)</f>
        <v>23.638706747686168</v>
      </c>
      <c r="AU111" s="24">
        <f t="shared" si="126"/>
        <v>23.638706756309734</v>
      </c>
      <c r="AV111" s="24">
        <f t="shared" si="126"/>
        <v>23.63870698458831</v>
      </c>
      <c r="AW111" s="24">
        <f t="shared" si="126"/>
        <v>23.638713027213896</v>
      </c>
      <c r="AX111" s="24">
        <f t="shared" si="126"/>
        <v>23.638872805709298</v>
      </c>
      <c r="AY111" s="24">
        <f t="shared" si="126"/>
        <v>23.642983664541859</v>
      </c>
      <c r="AZ111" s="24">
        <f t="shared" si="126"/>
        <v>23.714585139838448</v>
      </c>
      <c r="BA111" s="24">
        <f t="shared" si="105"/>
        <v>24.12986504029503</v>
      </c>
      <c r="BB111"/>
      <c r="BC111">
        <v>13750</v>
      </c>
      <c r="BD111">
        <f t="shared" si="111"/>
        <v>9.9986099746980556E-2</v>
      </c>
      <c r="BE111">
        <f t="shared" si="112"/>
        <v>0.10345289844472016</v>
      </c>
      <c r="BF111">
        <f t="shared" si="113"/>
        <v>-3.4667986977396045E-3</v>
      </c>
      <c r="BG111">
        <f t="shared" si="114"/>
        <v>1.0263377977379191</v>
      </c>
      <c r="BH111">
        <f t="shared" si="115"/>
        <v>-0.68256132101278033</v>
      </c>
      <c r="BI111">
        <f t="shared" si="116"/>
        <v>1.5173048812751662</v>
      </c>
      <c r="BJ111">
        <f t="shared" si="117"/>
        <v>0.94788985207564003</v>
      </c>
      <c r="BK111">
        <f t="shared" si="120"/>
        <v>26.142504103866507</v>
      </c>
      <c r="BL111">
        <f t="shared" si="120"/>
        <v>26.14235402224978</v>
      </c>
      <c r="BM111">
        <f t="shared" si="120"/>
        <v>26.14178180348955</v>
      </c>
      <c r="BN111">
        <f t="shared" si="120"/>
        <v>26.139604850143588</v>
      </c>
      <c r="BO111">
        <f t="shared" si="120"/>
        <v>26.131390347544343</v>
      </c>
      <c r="BP111">
        <f t="shared" si="120"/>
        <v>26.101290637401895</v>
      </c>
      <c r="BQ111">
        <f t="shared" si="120"/>
        <v>26.000624302611993</v>
      </c>
      <c r="BR111">
        <f t="shared" si="118"/>
        <v>25.725448679436269</v>
      </c>
      <c r="BS111"/>
      <c r="BT111"/>
      <c r="BU111"/>
      <c r="BV111"/>
      <c r="BW111"/>
      <c r="BX111"/>
      <c r="BY111"/>
    </row>
    <row r="112" spans="1:77" s="24" customFormat="1">
      <c r="A112" s="95" t="s">
        <v>170</v>
      </c>
      <c r="B112" s="94" t="s">
        <v>83</v>
      </c>
      <c r="C112" s="95">
        <v>56334.341099999998</v>
      </c>
      <c r="D112" s="95">
        <v>3.3E-3</v>
      </c>
      <c r="E112" s="97">
        <f t="shared" si="87"/>
        <v>8943.2284944536932</v>
      </c>
      <c r="F112" s="97">
        <f t="shared" si="88"/>
        <v>8943</v>
      </c>
      <c r="G112" s="24">
        <f>+C112-(C$7+F112*C$8)+J$9*T112</f>
        <v>8.3709610997175332E-2</v>
      </c>
      <c r="J112" s="24">
        <f>G112</f>
        <v>8.3709610997175332E-2</v>
      </c>
      <c r="P112" s="26">
        <f t="shared" si="89"/>
        <v>6.5553438833493266E-2</v>
      </c>
      <c r="Q112" s="27">
        <f t="shared" si="90"/>
        <v>41315.841099999998</v>
      </c>
      <c r="R112" s="24">
        <f t="shared" si="91"/>
        <v>3.2964658763726351E-4</v>
      </c>
      <c r="S112" s="171">
        <v>1</v>
      </c>
      <c r="T112" s="202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>
        <f t="shared" si="92"/>
        <v>8943</v>
      </c>
      <c r="AG112" s="24">
        <f t="shared" si="93"/>
        <v>8.0597933812090364E-2</v>
      </c>
      <c r="AH112" s="24">
        <f t="shared" si="121"/>
        <v>6.8665116018578234E-2</v>
      </c>
      <c r="AI112" s="24">
        <f t="shared" si="122"/>
        <v>1.8156172163682066E-2</v>
      </c>
      <c r="AJ112" s="24">
        <f t="shared" si="123"/>
        <v>3.1116771850849684E-3</v>
      </c>
      <c r="AK112" s="24">
        <f t="shared" si="124"/>
        <v>9.6825349041783119E-6</v>
      </c>
      <c r="AL112">
        <f t="shared" si="125"/>
        <v>1.8156172163682066E-2</v>
      </c>
      <c r="AM112" s="171">
        <f t="shared" si="106"/>
        <v>9.6825349041783119E-6</v>
      </c>
      <c r="AN112">
        <f t="shared" si="99"/>
        <v>1.5044494978597103E-2</v>
      </c>
      <c r="AO112">
        <f t="shared" si="100"/>
        <v>0.80343274026547506</v>
      </c>
      <c r="AP112">
        <f t="shared" si="101"/>
        <v>0.38415362383586238</v>
      </c>
      <c r="AQ112">
        <f t="shared" si="102"/>
        <v>-0.4516910900626589</v>
      </c>
      <c r="AR112">
        <f t="shared" si="103"/>
        <v>-1.981258448222603</v>
      </c>
      <c r="AS112">
        <f t="shared" si="104"/>
        <v>-1.5257687720217825</v>
      </c>
      <c r="AT112" s="24">
        <f t="shared" si="126"/>
        <v>23.678679824511157</v>
      </c>
      <c r="AU112" s="24">
        <f t="shared" si="126"/>
        <v>23.678679893667095</v>
      </c>
      <c r="AV112" s="24">
        <f t="shared" si="126"/>
        <v>23.678681099010287</v>
      </c>
      <c r="AW112" s="24">
        <f t="shared" si="126"/>
        <v>23.678702105372878</v>
      </c>
      <c r="AX112" s="24">
        <f t="shared" si="126"/>
        <v>23.679067595781639</v>
      </c>
      <c r="AY112" s="24">
        <f t="shared" si="126"/>
        <v>23.685254288861934</v>
      </c>
      <c r="AZ112" s="24">
        <f t="shared" si="126"/>
        <v>23.763042193988149</v>
      </c>
      <c r="BA112" s="24">
        <f t="shared" si="105"/>
        <v>24.167936129258194</v>
      </c>
      <c r="BB112"/>
      <c r="BC112">
        <v>14000</v>
      </c>
      <c r="BD112">
        <f t="shared" si="111"/>
        <v>0.10012543322609946</v>
      </c>
      <c r="BE112">
        <f t="shared" si="112"/>
        <v>0.10566578668180607</v>
      </c>
      <c r="BF112">
        <f t="shared" si="113"/>
        <v>-5.5403534557066092E-3</v>
      </c>
      <c r="BG112">
        <f t="shared" si="114"/>
        <v>0.96631293679009067</v>
      </c>
      <c r="BH112">
        <f t="shared" si="115"/>
        <v>-0.76638298728781895</v>
      </c>
      <c r="BI112">
        <f t="shared" si="116"/>
        <v>1.6392347470575195</v>
      </c>
      <c r="BJ112">
        <f t="shared" si="117"/>
        <v>1.0708919597046815</v>
      </c>
      <c r="BK112">
        <f t="shared" ref="BK112:BQ121" si="127">$BR112+$AH$7*SIN(BL112)</f>
        <v>26.249037754256108</v>
      </c>
      <c r="BL112">
        <f t="shared" si="127"/>
        <v>26.248978346557564</v>
      </c>
      <c r="BM112">
        <f t="shared" si="127"/>
        <v>26.248703754258781</v>
      </c>
      <c r="BN112">
        <f t="shared" si="127"/>
        <v>26.247436540679356</v>
      </c>
      <c r="BO112">
        <f t="shared" si="127"/>
        <v>26.24163036687137</v>
      </c>
      <c r="BP112">
        <f t="shared" si="127"/>
        <v>26.215847442605423</v>
      </c>
      <c r="BQ112">
        <f t="shared" si="127"/>
        <v>26.113784518481022</v>
      </c>
      <c r="BR112">
        <f t="shared" si="118"/>
        <v>25.806450996379169</v>
      </c>
      <c r="BS112"/>
      <c r="BT112"/>
      <c r="BU112"/>
      <c r="BV112"/>
      <c r="BW112"/>
      <c r="BX112"/>
      <c r="BY112"/>
    </row>
    <row r="113" spans="1:77" s="24" customFormat="1">
      <c r="A113" s="103" t="s">
        <v>172</v>
      </c>
      <c r="B113" s="104"/>
      <c r="C113" s="95">
        <v>56632.7425</v>
      </c>
      <c r="D113" s="95">
        <v>5.0000000000000001E-4</v>
      </c>
      <c r="E113" s="97">
        <f t="shared" si="87"/>
        <v>9757.7474494450853</v>
      </c>
      <c r="F113" s="97">
        <f t="shared" si="88"/>
        <v>9757.5</v>
      </c>
      <c r="G113" s="24">
        <f t="shared" ref="G113:G121" si="128">+C113-(C$7+F113*C$8)+K$9*T113</f>
        <v>9.0653827501228079E-2</v>
      </c>
      <c r="K113" s="24">
        <f t="shared" ref="K113:K121" si="129">G113</f>
        <v>9.0653827501228079E-2</v>
      </c>
      <c r="P113" s="26">
        <f t="shared" si="89"/>
        <v>7.135309924785023E-2</v>
      </c>
      <c r="Q113" s="27">
        <f t="shared" si="90"/>
        <v>41614.2425</v>
      </c>
      <c r="R113" s="24">
        <f t="shared" si="91"/>
        <v>3.7251811111073797E-4</v>
      </c>
      <c r="S113" s="171">
        <v>1</v>
      </c>
      <c r="T113" s="202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>
        <f t="shared" si="92"/>
        <v>9757.5</v>
      </c>
      <c r="AG113" s="24">
        <f t="shared" si="93"/>
        <v>8.9642435567738488E-2</v>
      </c>
      <c r="AH113" s="24">
        <f t="shared" si="121"/>
        <v>7.2364491181339821E-2</v>
      </c>
      <c r="AI113" s="24">
        <f t="shared" si="122"/>
        <v>1.930072825337785E-2</v>
      </c>
      <c r="AJ113" s="24">
        <f t="shared" si="123"/>
        <v>1.0113919334895916E-3</v>
      </c>
      <c r="AK113" s="24">
        <f t="shared" si="124"/>
        <v>1.0229136431278143E-6</v>
      </c>
      <c r="AL113">
        <f t="shared" si="125"/>
        <v>1.930072825337785E-2</v>
      </c>
      <c r="AM113" s="171">
        <f t="shared" si="106"/>
        <v>1.0229136431278143E-6</v>
      </c>
      <c r="AN113">
        <f t="shared" si="99"/>
        <v>1.8289336319888262E-2</v>
      </c>
      <c r="AO113">
        <f t="shared" si="100"/>
        <v>0.94776996066978236</v>
      </c>
      <c r="AP113">
        <f t="shared" si="101"/>
        <v>0.64308960061504439</v>
      </c>
      <c r="AQ113">
        <f t="shared" si="102"/>
        <v>-0.4898321665969857</v>
      </c>
      <c r="AR113">
        <f t="shared" si="103"/>
        <v>-1.6770233919884037</v>
      </c>
      <c r="AS113">
        <f t="shared" si="104"/>
        <v>-1.1122971837454843</v>
      </c>
      <c r="AT113" s="24">
        <f t="shared" si="126"/>
        <v>23.982081715594099</v>
      </c>
      <c r="AU113" s="24">
        <f t="shared" si="126"/>
        <v>23.982122976331009</v>
      </c>
      <c r="AV113" s="24">
        <f t="shared" si="126"/>
        <v>23.982328261099774</v>
      </c>
      <c r="AW113" s="24">
        <f t="shared" si="126"/>
        <v>23.983348217609883</v>
      </c>
      <c r="AX113" s="24">
        <f t="shared" si="126"/>
        <v>23.988381859930382</v>
      </c>
      <c r="AY113" s="24">
        <f t="shared" si="126"/>
        <v>24.012450726679283</v>
      </c>
      <c r="AZ113" s="24">
        <f t="shared" si="126"/>
        <v>24.114155517936549</v>
      </c>
      <c r="BA113" s="24">
        <f t="shared" si="105"/>
        <v>24.431841677858159</v>
      </c>
      <c r="BB113"/>
      <c r="BC113">
        <v>14250</v>
      </c>
      <c r="BD113">
        <f t="shared" si="111"/>
        <v>0.10046382729582136</v>
      </c>
      <c r="BE113">
        <f t="shared" si="112"/>
        <v>0.10790258558779414</v>
      </c>
      <c r="BF113">
        <f t="shared" si="113"/>
        <v>-7.4387582919727864E-3</v>
      </c>
      <c r="BG113">
        <f t="shared" si="114"/>
        <v>0.91330872378709738</v>
      </c>
      <c r="BH113">
        <f t="shared" si="115"/>
        <v>-0.83141994681598352</v>
      </c>
      <c r="BI113">
        <f t="shared" si="116"/>
        <v>1.7477015891220722</v>
      </c>
      <c r="BJ113">
        <f t="shared" si="117"/>
        <v>1.194628514039854</v>
      </c>
      <c r="BK113">
        <f t="shared" si="127"/>
        <v>26.349509395786178</v>
      </c>
      <c r="BL113">
        <f t="shared" si="127"/>
        <v>26.349491189240354</v>
      </c>
      <c r="BM113">
        <f t="shared" si="127"/>
        <v>26.349384599890342</v>
      </c>
      <c r="BN113">
        <f t="shared" si="127"/>
        <v>26.348761193106526</v>
      </c>
      <c r="BO113">
        <f t="shared" si="127"/>
        <v>26.34513588674017</v>
      </c>
      <c r="BP113">
        <f t="shared" si="127"/>
        <v>26.324711073938314</v>
      </c>
      <c r="BQ113">
        <f t="shared" si="127"/>
        <v>26.224929306113921</v>
      </c>
      <c r="BR113">
        <f t="shared" si="118"/>
        <v>25.887453313322069</v>
      </c>
      <c r="BS113"/>
      <c r="BT113"/>
      <c r="BU113"/>
      <c r="BV113"/>
      <c r="BW113"/>
      <c r="BX113"/>
      <c r="BY113"/>
    </row>
    <row r="114" spans="1:77" s="24" customFormat="1">
      <c r="A114" s="95" t="s">
        <v>429</v>
      </c>
      <c r="B114" s="94" t="s">
        <v>146</v>
      </c>
      <c r="C114" s="132">
        <v>56654.355819999997</v>
      </c>
      <c r="D114" s="95">
        <v>4.0000000000000002E-4</v>
      </c>
      <c r="E114" s="97">
        <f t="shared" si="87"/>
        <v>9816.7433483258956</v>
      </c>
      <c r="F114" s="97">
        <f t="shared" si="88"/>
        <v>9816.5</v>
      </c>
      <c r="G114" s="24">
        <f t="shared" si="128"/>
        <v>8.915137049916666E-2</v>
      </c>
      <c r="K114" s="24">
        <f t="shared" si="129"/>
        <v>8.915137049916666E-2</v>
      </c>
      <c r="P114" s="26">
        <f t="shared" si="89"/>
        <v>7.1783067878940815E-2</v>
      </c>
      <c r="Q114" s="27">
        <f t="shared" si="90"/>
        <v>41635.855819999997</v>
      </c>
      <c r="R114" s="24">
        <f t="shared" si="91"/>
        <v>3.0165793590774398E-4</v>
      </c>
      <c r="S114" s="171">
        <v>1</v>
      </c>
      <c r="T114" s="202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>
        <f t="shared" si="92"/>
        <v>9816.5</v>
      </c>
      <c r="AG114" s="24">
        <f t="shared" si="93"/>
        <v>9.0261357822663896E-2</v>
      </c>
      <c r="AH114" s="24">
        <f t="shared" si="121"/>
        <v>7.0673080555443579E-2</v>
      </c>
      <c r="AI114" s="24">
        <f t="shared" si="122"/>
        <v>1.7368302620225845E-2</v>
      </c>
      <c r="AJ114" s="24">
        <f t="shared" si="123"/>
        <v>-1.1099873234972357E-3</v>
      </c>
      <c r="AK114" s="24">
        <f t="shared" si="124"/>
        <v>1.232071858324557E-6</v>
      </c>
      <c r="AL114">
        <f t="shared" si="125"/>
        <v>1.7368302620225845E-2</v>
      </c>
      <c r="AM114" s="171">
        <f t="shared" si="106"/>
        <v>1.232071858324557E-6</v>
      </c>
      <c r="AN114">
        <f t="shared" si="99"/>
        <v>1.8478289943723081E-2</v>
      </c>
      <c r="AO114">
        <f t="shared" si="100"/>
        <v>0.96072541977976489</v>
      </c>
      <c r="AP114">
        <f t="shared" si="101"/>
        <v>0.66309100569331902</v>
      </c>
      <c r="AQ114">
        <f t="shared" si="102"/>
        <v>-0.49104076795115242</v>
      </c>
      <c r="AR114">
        <f t="shared" si="103"/>
        <v>-1.6506087456937824</v>
      </c>
      <c r="AS114">
        <f t="shared" si="104"/>
        <v>-1.0831758074244131</v>
      </c>
      <c r="AT114" s="24">
        <f t="shared" si="126"/>
        <v>24.006171671232618</v>
      </c>
      <c r="AU114" s="24">
        <f t="shared" si="126"/>
        <v>24.006225149949149</v>
      </c>
      <c r="AV114" s="24">
        <f t="shared" si="126"/>
        <v>24.006477665972735</v>
      </c>
      <c r="AW114" s="24">
        <f t="shared" si="126"/>
        <v>24.00766819360679</v>
      </c>
      <c r="AX114" s="24">
        <f t="shared" si="126"/>
        <v>24.013241655960275</v>
      </c>
      <c r="AY114" s="24">
        <f t="shared" si="126"/>
        <v>24.038526837907867</v>
      </c>
      <c r="AZ114" s="24">
        <f t="shared" si="126"/>
        <v>24.140526716914838</v>
      </c>
      <c r="BA114" s="24">
        <f t="shared" si="105"/>
        <v>24.450958224656688</v>
      </c>
      <c r="BB114"/>
      <c r="BC114">
        <v>14500</v>
      </c>
      <c r="BD114">
        <f t="shared" si="111"/>
        <v>0.10099575996128345</v>
      </c>
      <c r="BE114">
        <f t="shared" si="112"/>
        <v>0.1101632951626844</v>
      </c>
      <c r="BF114">
        <f t="shared" si="113"/>
        <v>-9.1675352014009542E-3</v>
      </c>
      <c r="BG114">
        <f t="shared" si="114"/>
        <v>0.86662834078842821</v>
      </c>
      <c r="BH114">
        <f t="shared" si="115"/>
        <v>-0.88144847423956441</v>
      </c>
      <c r="BI114">
        <f t="shared" si="116"/>
        <v>1.8449637322879064</v>
      </c>
      <c r="BJ114">
        <f t="shared" si="117"/>
        <v>1.3200480710960081</v>
      </c>
      <c r="BK114">
        <f t="shared" si="127"/>
        <v>26.444647748816653</v>
      </c>
      <c r="BL114">
        <f t="shared" si="127"/>
        <v>26.444643884867769</v>
      </c>
      <c r="BM114">
        <f t="shared" si="127"/>
        <v>26.444613247958518</v>
      </c>
      <c r="BN114">
        <f t="shared" si="127"/>
        <v>26.444370455935843</v>
      </c>
      <c r="BO114">
        <f t="shared" si="127"/>
        <v>26.442454177579169</v>
      </c>
      <c r="BP114">
        <f t="shared" si="127"/>
        <v>26.427785970820572</v>
      </c>
      <c r="BQ114">
        <f t="shared" si="127"/>
        <v>26.333860997563114</v>
      </c>
      <c r="BR114">
        <f t="shared" si="118"/>
        <v>25.96845563026497</v>
      </c>
      <c r="BS114"/>
      <c r="BT114"/>
      <c r="BU114"/>
      <c r="BV114"/>
      <c r="BW114"/>
      <c r="BX114"/>
      <c r="BY114"/>
    </row>
    <row r="115" spans="1:77" s="24" customFormat="1">
      <c r="A115" s="95" t="s">
        <v>429</v>
      </c>
      <c r="B115" s="94" t="s">
        <v>146</v>
      </c>
      <c r="C115" s="132">
        <v>56654.356890000003</v>
      </c>
      <c r="D115" s="95">
        <v>2.0000000000000001E-4</v>
      </c>
      <c r="E115" s="97">
        <f t="shared" si="87"/>
        <v>9816.7462690068514</v>
      </c>
      <c r="F115" s="97">
        <f t="shared" si="88"/>
        <v>9816.5</v>
      </c>
      <c r="G115" s="24">
        <f t="shared" si="128"/>
        <v>9.0221370504877996E-2</v>
      </c>
      <c r="K115" s="24">
        <f t="shared" si="129"/>
        <v>9.0221370504877996E-2</v>
      </c>
      <c r="P115" s="26">
        <f t="shared" si="89"/>
        <v>7.1783067878940815E-2</v>
      </c>
      <c r="Q115" s="27">
        <f t="shared" si="90"/>
        <v>41635.856890000003</v>
      </c>
      <c r="R115" s="24">
        <f t="shared" si="91"/>
        <v>3.3997100372564192E-4</v>
      </c>
      <c r="S115" s="171">
        <v>1</v>
      </c>
      <c r="T115" s="202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>
        <f t="shared" si="92"/>
        <v>9816.5</v>
      </c>
      <c r="AG115" s="24">
        <f t="shared" si="93"/>
        <v>9.0261357822663896E-2</v>
      </c>
      <c r="AH115" s="24">
        <f t="shared" si="121"/>
        <v>7.1743080561154915E-2</v>
      </c>
      <c r="AI115" s="24">
        <f t="shared" si="122"/>
        <v>1.8438302625937181E-2</v>
      </c>
      <c r="AJ115" s="24">
        <f t="shared" si="123"/>
        <v>-3.9987317785900034E-5</v>
      </c>
      <c r="AK115" s="24">
        <f t="shared" si="124"/>
        <v>1.5989855837105571E-9</v>
      </c>
      <c r="AL115">
        <f t="shared" si="125"/>
        <v>1.8438302625937181E-2</v>
      </c>
      <c r="AM115" s="171">
        <f t="shared" si="106"/>
        <v>1.5989855837105571E-9</v>
      </c>
      <c r="AN115">
        <f t="shared" si="99"/>
        <v>1.8478289943723081E-2</v>
      </c>
      <c r="AO115">
        <f t="shared" si="100"/>
        <v>0.96072541977976489</v>
      </c>
      <c r="AP115">
        <f t="shared" si="101"/>
        <v>0.66309100569331902</v>
      </c>
      <c r="AQ115">
        <f t="shared" si="102"/>
        <v>-0.49104076795115242</v>
      </c>
      <c r="AR115">
        <f t="shared" si="103"/>
        <v>-1.6506087456937824</v>
      </c>
      <c r="AS115">
        <f t="shared" si="104"/>
        <v>-1.0831758074244131</v>
      </c>
      <c r="AT115" s="24">
        <f t="shared" si="126"/>
        <v>24.006171671232618</v>
      </c>
      <c r="AU115" s="24">
        <f t="shared" si="126"/>
        <v>24.006225149949149</v>
      </c>
      <c r="AV115" s="24">
        <f t="shared" si="126"/>
        <v>24.006477665972735</v>
      </c>
      <c r="AW115" s="24">
        <f t="shared" si="126"/>
        <v>24.00766819360679</v>
      </c>
      <c r="AX115" s="24">
        <f t="shared" si="126"/>
        <v>24.013241655960275</v>
      </c>
      <c r="AY115" s="24">
        <f t="shared" si="126"/>
        <v>24.038526837907867</v>
      </c>
      <c r="AZ115" s="24">
        <f t="shared" si="126"/>
        <v>24.140526716914838</v>
      </c>
      <c r="BA115" s="24">
        <f t="shared" si="105"/>
        <v>24.450958224656688</v>
      </c>
      <c r="BB115"/>
      <c r="BC115">
        <v>14750</v>
      </c>
      <c r="BD115">
        <f t="shared" si="111"/>
        <v>0.10171350071140074</v>
      </c>
      <c r="BE115">
        <f t="shared" si="112"/>
        <v>0.11244791540647686</v>
      </c>
      <c r="BF115">
        <f t="shared" si="113"/>
        <v>-1.0734414695076118E-2</v>
      </c>
      <c r="BG115">
        <f t="shared" si="114"/>
        <v>0.8255108796449222</v>
      </c>
      <c r="BH115">
        <f t="shared" si="115"/>
        <v>-0.91950794293641092</v>
      </c>
      <c r="BI115">
        <f t="shared" si="116"/>
        <v>1.9328700948988056</v>
      </c>
      <c r="BJ115">
        <f t="shared" si="117"/>
        <v>1.4481031206014816</v>
      </c>
      <c r="BK115">
        <f t="shared" si="127"/>
        <v>26.5350949438992</v>
      </c>
      <c r="BL115">
        <f t="shared" si="127"/>
        <v>26.535094504113303</v>
      </c>
      <c r="BM115">
        <f t="shared" si="127"/>
        <v>26.535089178927109</v>
      </c>
      <c r="BN115">
        <f t="shared" si="127"/>
        <v>26.535024711670236</v>
      </c>
      <c r="BO115">
        <f t="shared" si="127"/>
        <v>26.534246193455676</v>
      </c>
      <c r="BP115">
        <f t="shared" si="127"/>
        <v>26.525110111868774</v>
      </c>
      <c r="BQ115">
        <f t="shared" si="127"/>
        <v>26.440396437897725</v>
      </c>
      <c r="BR115">
        <f t="shared" si="118"/>
        <v>26.04945794720787</v>
      </c>
      <c r="BS115"/>
      <c r="BT115"/>
      <c r="BU115"/>
      <c r="BV115"/>
      <c r="BW115"/>
      <c r="BX115"/>
      <c r="BY115"/>
    </row>
    <row r="116" spans="1:77" s="24" customFormat="1">
      <c r="A116" s="95" t="s">
        <v>429</v>
      </c>
      <c r="B116" s="94" t="s">
        <v>146</v>
      </c>
      <c r="C116" s="132">
        <v>56654.357190000002</v>
      </c>
      <c r="D116" s="95">
        <v>2.9999999999999997E-4</v>
      </c>
      <c r="E116" s="97">
        <f t="shared" si="87"/>
        <v>9816.7470878893582</v>
      </c>
      <c r="F116" s="97">
        <f t="shared" si="88"/>
        <v>9816.5</v>
      </c>
      <c r="G116" s="24">
        <f t="shared" si="128"/>
        <v>9.0521370504575316E-2</v>
      </c>
      <c r="K116" s="24">
        <f t="shared" si="129"/>
        <v>9.0521370504575316E-2</v>
      </c>
      <c r="P116" s="26">
        <f t="shared" si="89"/>
        <v>7.1783067878940815E-2</v>
      </c>
      <c r="Q116" s="27">
        <f t="shared" si="90"/>
        <v>41635.857190000002</v>
      </c>
      <c r="R116" s="24">
        <f t="shared" si="91"/>
        <v>3.5112398528986083E-4</v>
      </c>
      <c r="S116" s="171">
        <v>1</v>
      </c>
      <c r="T116" s="202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>
        <f t="shared" si="92"/>
        <v>9816.5</v>
      </c>
      <c r="AG116" s="24">
        <f t="shared" si="93"/>
        <v>9.0261357822663896E-2</v>
      </c>
      <c r="AH116" s="24">
        <f t="shared" si="121"/>
        <v>7.2043080560852235E-2</v>
      </c>
      <c r="AI116" s="24">
        <f t="shared" si="122"/>
        <v>1.8738302625634501E-2</v>
      </c>
      <c r="AJ116" s="24">
        <f t="shared" si="123"/>
        <v>2.6001268191142013E-4</v>
      </c>
      <c r="AK116" s="24">
        <f t="shared" si="124"/>
        <v>6.7606594754769342E-8</v>
      </c>
      <c r="AL116">
        <f t="shared" si="125"/>
        <v>1.8738302625634501E-2</v>
      </c>
      <c r="AM116" s="171">
        <f t="shared" si="106"/>
        <v>6.7606594754769342E-8</v>
      </c>
      <c r="AN116">
        <f t="shared" si="99"/>
        <v>1.8478289943723081E-2</v>
      </c>
      <c r="AO116">
        <f t="shared" si="100"/>
        <v>0.96072541977976489</v>
      </c>
      <c r="AP116">
        <f t="shared" si="101"/>
        <v>0.66309100569331902</v>
      </c>
      <c r="AQ116">
        <f t="shared" si="102"/>
        <v>-0.49104076795115242</v>
      </c>
      <c r="AR116">
        <f t="shared" si="103"/>
        <v>-1.6506087456937824</v>
      </c>
      <c r="AS116">
        <f t="shared" si="104"/>
        <v>-1.0831758074244131</v>
      </c>
      <c r="AT116" s="24">
        <f t="shared" si="126"/>
        <v>24.006171671232618</v>
      </c>
      <c r="AU116" s="24">
        <f t="shared" si="126"/>
        <v>24.006225149949149</v>
      </c>
      <c r="AV116" s="24">
        <f t="shared" si="126"/>
        <v>24.006477665972735</v>
      </c>
      <c r="AW116" s="24">
        <f t="shared" si="126"/>
        <v>24.00766819360679</v>
      </c>
      <c r="AX116" s="24">
        <f t="shared" si="126"/>
        <v>24.013241655960275</v>
      </c>
      <c r="AY116" s="24">
        <f t="shared" si="126"/>
        <v>24.038526837907867</v>
      </c>
      <c r="AZ116" s="24">
        <f t="shared" si="126"/>
        <v>24.140526716914838</v>
      </c>
      <c r="BA116" s="24">
        <f t="shared" si="105"/>
        <v>24.450958224656688</v>
      </c>
      <c r="BB116"/>
      <c r="BC116">
        <v>15000</v>
      </c>
      <c r="BD116">
        <f t="shared" si="111"/>
        <v>0.10260841443809114</v>
      </c>
      <c r="BE116">
        <f t="shared" si="112"/>
        <v>0.11475644631917151</v>
      </c>
      <c r="BF116">
        <f t="shared" si="113"/>
        <v>-1.214803188108036E-2</v>
      </c>
      <c r="BG116">
        <f t="shared" si="114"/>
        <v>0.78923080334371543</v>
      </c>
      <c r="BH116">
        <f t="shared" si="115"/>
        <v>-0.94799629924361206</v>
      </c>
      <c r="BI116">
        <f t="shared" si="116"/>
        <v>2.0129235978871711</v>
      </c>
      <c r="BJ116">
        <f t="shared" si="117"/>
        <v>1.5797680766523952</v>
      </c>
      <c r="BK116">
        <f t="shared" si="127"/>
        <v>26.621408738755886</v>
      </c>
      <c r="BL116">
        <f t="shared" si="127"/>
        <v>26.62140872673022</v>
      </c>
      <c r="BM116">
        <f t="shared" si="127"/>
        <v>26.621408429153625</v>
      </c>
      <c r="BN116">
        <f t="shared" si="127"/>
        <v>26.621401065925884</v>
      </c>
      <c r="BO116">
        <f t="shared" si="127"/>
        <v>26.621219079708364</v>
      </c>
      <c r="BP116">
        <f t="shared" si="127"/>
        <v>26.616842231777795</v>
      </c>
      <c r="BQ116">
        <f t="shared" si="127"/>
        <v>26.544368186294864</v>
      </c>
      <c r="BR116">
        <f t="shared" si="118"/>
        <v>26.13046026415077</v>
      </c>
      <c r="BS116"/>
      <c r="BT116"/>
      <c r="BU116"/>
      <c r="BV116"/>
      <c r="BW116"/>
      <c r="BX116"/>
      <c r="BY116"/>
    </row>
    <row r="117" spans="1:77" s="24" customFormat="1">
      <c r="A117" s="95" t="s">
        <v>429</v>
      </c>
      <c r="B117" s="94" t="s">
        <v>146</v>
      </c>
      <c r="C117" s="132">
        <v>56654.357949999998</v>
      </c>
      <c r="D117" s="95">
        <v>2.9999999999999997E-4</v>
      </c>
      <c r="E117" s="97">
        <f t="shared" ref="E117:E148" si="130">+(C117-C$7)/C$8</f>
        <v>9816.7491623916958</v>
      </c>
      <c r="F117" s="97">
        <f>ROUND(2*E117,0)/2</f>
        <v>9816.5</v>
      </c>
      <c r="G117" s="24">
        <f t="shared" si="128"/>
        <v>9.1281370499928016E-2</v>
      </c>
      <c r="K117" s="24">
        <f t="shared" si="129"/>
        <v>9.1281370499928016E-2</v>
      </c>
      <c r="P117" s="26">
        <f t="shared" ref="P117:P148" si="131">+D$11+D$12*F117+D$13*F117^2</f>
        <v>7.1783067878940815E-2</v>
      </c>
      <c r="Q117" s="27">
        <f t="shared" ref="Q117:Q148" si="132">+C117-15018.5</f>
        <v>41635.857949999998</v>
      </c>
      <c r="R117" s="24">
        <f t="shared" ref="R117:R148" si="133">+(P117-G117)^2</f>
        <v>3.8018380509959634E-4</v>
      </c>
      <c r="S117" s="171">
        <v>1</v>
      </c>
      <c r="T117" s="202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>
        <f t="shared" ref="AF117:AF148" si="134">F117</f>
        <v>9816.5</v>
      </c>
      <c r="AG117" s="24">
        <f t="shared" ref="AG117:AG148" si="135">AH$3+AH$4*AF117+AH$5*AF117^2+AN117</f>
        <v>9.0261357822663896E-2</v>
      </c>
      <c r="AH117" s="24">
        <f t="shared" si="121"/>
        <v>7.2803080556204935E-2</v>
      </c>
      <c r="AI117" s="24">
        <f t="shared" si="122"/>
        <v>1.9498302620987201E-2</v>
      </c>
      <c r="AJ117" s="24">
        <f t="shared" si="123"/>
        <v>1.0200126772641205E-3</v>
      </c>
      <c r="AK117" s="24">
        <f t="shared" si="124"/>
        <v>1.0404258617795188E-6</v>
      </c>
      <c r="AL117">
        <f t="shared" si="125"/>
        <v>1.9498302620987201E-2</v>
      </c>
      <c r="AM117" s="171">
        <f t="shared" si="106"/>
        <v>1.0404258617795188E-6</v>
      </c>
      <c r="AN117">
        <f t="shared" ref="AN117:AN148" si="136">$AH$6*($AH$11/AO117*AP117+$AH$12)</f>
        <v>1.8478289943723081E-2</v>
      </c>
      <c r="AO117">
        <f t="shared" ref="AO117:AO148" si="137">1+$AH$7*COS(AR117)</f>
        <v>0.96072541977976489</v>
      </c>
      <c r="AP117">
        <f t="shared" ref="AP117:AP148" si="138">SIN(AR117+RADIANS($AH$9))</f>
        <v>0.66309100569331902</v>
      </c>
      <c r="AQ117">
        <f t="shared" ref="AQ117:AQ148" si="139">$AH$7*SIN(AR117)</f>
        <v>-0.49104076795115242</v>
      </c>
      <c r="AR117">
        <f t="shared" ref="AR117:AR148" si="140">2*ATAN(AS117)</f>
        <v>-1.6506087456937824</v>
      </c>
      <c r="AS117">
        <f t="shared" ref="AS117:AS148" si="141">SQRT((1+$AH$7)/(1-$AH$7))*TAN(AT117/2)</f>
        <v>-1.0831758074244131</v>
      </c>
      <c r="AT117" s="24">
        <f t="shared" si="126"/>
        <v>24.006171671232618</v>
      </c>
      <c r="AU117" s="24">
        <f t="shared" si="126"/>
        <v>24.006225149949149</v>
      </c>
      <c r="AV117" s="24">
        <f t="shared" si="126"/>
        <v>24.006477665972735</v>
      </c>
      <c r="AW117" s="24">
        <f t="shared" si="126"/>
        <v>24.00766819360679</v>
      </c>
      <c r="AX117" s="24">
        <f t="shared" si="126"/>
        <v>24.013241655960275</v>
      </c>
      <c r="AY117" s="24">
        <f t="shared" si="126"/>
        <v>24.038526837907867</v>
      </c>
      <c r="AZ117" s="24">
        <f t="shared" si="126"/>
        <v>24.140526716914838</v>
      </c>
      <c r="BA117" s="24">
        <f t="shared" ref="BA117:BA148" si="142">RADIANS($AH$9)+$AH$18*(F117-AH$15)</f>
        <v>24.450958224656688</v>
      </c>
      <c r="BB117"/>
      <c r="BC117">
        <v>15250</v>
      </c>
      <c r="BD117">
        <f t="shared" si="111"/>
        <v>0.10367169242839504</v>
      </c>
      <c r="BE117">
        <f t="shared" si="112"/>
        <v>0.11708888790076831</v>
      </c>
      <c r="BF117">
        <f t="shared" si="113"/>
        <v>-1.3417195472373271E-2</v>
      </c>
      <c r="BG117">
        <f t="shared" si="114"/>
        <v>0.75713735810580962</v>
      </c>
      <c r="BH117">
        <f t="shared" si="115"/>
        <v>-0.96879017076785034</v>
      </c>
      <c r="BI117">
        <f t="shared" si="116"/>
        <v>2.0863459434352616</v>
      </c>
      <c r="BJ117">
        <f t="shared" si="117"/>
        <v>1.7160638448760623</v>
      </c>
      <c r="BK117">
        <f t="shared" si="127"/>
        <v>26.704071410980053</v>
      </c>
      <c r="BL117">
        <f t="shared" si="127"/>
        <v>26.704071410980053</v>
      </c>
      <c r="BM117">
        <f t="shared" si="127"/>
        <v>26.704071410980056</v>
      </c>
      <c r="BN117">
        <f t="shared" si="127"/>
        <v>26.70407141096711</v>
      </c>
      <c r="BO117">
        <f t="shared" si="127"/>
        <v>26.704071460191049</v>
      </c>
      <c r="BP117">
        <f t="shared" si="127"/>
        <v>26.703245657888623</v>
      </c>
      <c r="BQ117">
        <f t="shared" si="127"/>
        <v>26.645625614081151</v>
      </c>
      <c r="BR117">
        <f t="shared" si="118"/>
        <v>26.21146258109367</v>
      </c>
      <c r="BS117"/>
      <c r="BT117"/>
      <c r="BU117"/>
      <c r="BV117"/>
      <c r="BW117"/>
      <c r="BX117"/>
      <c r="BY117"/>
    </row>
    <row r="118" spans="1:77" s="24" customFormat="1">
      <c r="A118" s="95" t="s">
        <v>429</v>
      </c>
      <c r="B118" s="94" t="s">
        <v>83</v>
      </c>
      <c r="C118" s="132">
        <v>56654.538800000002</v>
      </c>
      <c r="D118" s="95">
        <v>5.0000000000000001E-4</v>
      </c>
      <c r="E118" s="97">
        <f t="shared" si="130"/>
        <v>9817.2428120629556</v>
      </c>
      <c r="F118" s="97">
        <f>ROUND(2*E118,0)/2</f>
        <v>9817</v>
      </c>
      <c r="G118" s="24">
        <f t="shared" si="128"/>
        <v>8.8954909006133676E-2</v>
      </c>
      <c r="K118" s="24">
        <f t="shared" si="129"/>
        <v>8.8954909006133676E-2</v>
      </c>
      <c r="P118" s="26">
        <f t="shared" si="131"/>
        <v>7.17867173716384E-2</v>
      </c>
      <c r="Q118" s="27">
        <f t="shared" si="132"/>
        <v>41636.038800000002</v>
      </c>
      <c r="R118" s="24">
        <f t="shared" si="133"/>
        <v>2.9474680399875356E-4</v>
      </c>
      <c r="S118" s="171">
        <v>1</v>
      </c>
      <c r="T118" s="202"/>
      <c r="U118" s="104">
        <v>2.6405524211619023E-10</v>
      </c>
      <c r="V118" s="104">
        <v>2.5894969266938908E-19</v>
      </c>
      <c r="W118" s="104">
        <v>5.9483454448088642E-30</v>
      </c>
      <c r="X118" s="104">
        <v>5.25634246912291E-12</v>
      </c>
      <c r="Y118" s="104">
        <v>4.8825303213460246E-7</v>
      </c>
      <c r="Z118" s="104">
        <v>3.6998509483322876E-4</v>
      </c>
      <c r="AA118" s="104">
        <v>2.2976121608646563E-4</v>
      </c>
      <c r="AB118" s="104">
        <v>559.5562706668959</v>
      </c>
      <c r="AC118" s="104">
        <v>1.5779399097448587E-7</v>
      </c>
      <c r="AD118" s="104">
        <v>9.5777514738901445E-8</v>
      </c>
      <c r="AE118" s="104">
        <v>2.3649040196108529E-23</v>
      </c>
      <c r="AF118">
        <f t="shared" si="134"/>
        <v>9817</v>
      </c>
      <c r="AG118" s="24">
        <f t="shared" si="135"/>
        <v>9.0266573680303164E-2</v>
      </c>
      <c r="AH118" s="24">
        <f t="shared" si="121"/>
        <v>7.0475052697468926E-2</v>
      </c>
      <c r="AI118" s="24">
        <f t="shared" si="122"/>
        <v>1.7168191634495275E-2</v>
      </c>
      <c r="AJ118" s="24">
        <f t="shared" si="123"/>
        <v>-1.3116646741694882E-3</v>
      </c>
      <c r="AK118" s="24">
        <f t="shared" si="124"/>
        <v>1.7204642174641495E-6</v>
      </c>
      <c r="AL118">
        <f t="shared" si="125"/>
        <v>1.7168191634495275E-2</v>
      </c>
      <c r="AM118" s="171">
        <f t="shared" si="106"/>
        <v>1.7204642174641495E-6</v>
      </c>
      <c r="AN118">
        <f t="shared" si="136"/>
        <v>1.8479856308664756E-2</v>
      </c>
      <c r="AO118">
        <f t="shared" si="137"/>
        <v>0.96083686015200387</v>
      </c>
      <c r="AP118">
        <f t="shared" si="138"/>
        <v>0.6632608659261584</v>
      </c>
      <c r="AQ118">
        <f t="shared" si="139"/>
        <v>-0.49104966848454296</v>
      </c>
      <c r="AR118">
        <f t="shared" si="140"/>
        <v>-1.6503818004601742</v>
      </c>
      <c r="AS118">
        <f t="shared" si="141"/>
        <v>-1.0829292311156371</v>
      </c>
      <c r="AT118" s="24">
        <f t="shared" si="126"/>
        <v>24.006377232380018</v>
      </c>
      <c r="AU118" s="24">
        <f t="shared" si="126"/>
        <v>24.006430825389593</v>
      </c>
      <c r="AV118" s="24">
        <f t="shared" si="126"/>
        <v>24.006683771717857</v>
      </c>
      <c r="AW118" s="24">
        <f t="shared" si="126"/>
        <v>24.007875811229461</v>
      </c>
      <c r="AX118" s="24">
        <f t="shared" si="126"/>
        <v>24.013453918037964</v>
      </c>
      <c r="AY118" s="24">
        <f t="shared" si="126"/>
        <v>24.038749186096183</v>
      </c>
      <c r="AZ118" s="24">
        <f t="shared" si="126"/>
        <v>24.140750690183161</v>
      </c>
      <c r="BA118" s="24">
        <f t="shared" si="142"/>
        <v>24.451120229290574</v>
      </c>
      <c r="BB118"/>
      <c r="BC118">
        <v>15500</v>
      </c>
      <c r="BD118">
        <f t="shared" si="111"/>
        <v>0.10489475970581917</v>
      </c>
      <c r="BE118">
        <f t="shared" si="112"/>
        <v>0.11944524015126733</v>
      </c>
      <c r="BF118">
        <f t="shared" si="113"/>
        <v>-1.4550480445448152E-2</v>
      </c>
      <c r="BG118">
        <f t="shared" si="114"/>
        <v>0.72866486521342422</v>
      </c>
      <c r="BH118">
        <f t="shared" si="115"/>
        <v>-0.983355660068856</v>
      </c>
      <c r="BI118">
        <f t="shared" si="116"/>
        <v>2.154133726578396</v>
      </c>
      <c r="BJ118">
        <f t="shared" si="117"/>
        <v>1.8580859911784093</v>
      </c>
      <c r="BK118">
        <f t="shared" si="127"/>
        <v>26.783499776931492</v>
      </c>
      <c r="BL118">
        <f t="shared" si="127"/>
        <v>26.783499779867263</v>
      </c>
      <c r="BM118">
        <f t="shared" si="127"/>
        <v>26.783499705257061</v>
      </c>
      <c r="BN118">
        <f t="shared" si="127"/>
        <v>26.783501601392157</v>
      </c>
      <c r="BO118">
        <f t="shared" si="127"/>
        <v>26.783453399306541</v>
      </c>
      <c r="BP118">
        <f t="shared" si="127"/>
        <v>26.784669885632788</v>
      </c>
      <c r="BQ118">
        <f t="shared" si="127"/>
        <v>26.744035892523684</v>
      </c>
      <c r="BR118">
        <f t="shared" si="118"/>
        <v>26.29246489803657</v>
      </c>
      <c r="BS118"/>
      <c r="BT118"/>
      <c r="BU118"/>
      <c r="BV118"/>
      <c r="BW118"/>
      <c r="BX118"/>
      <c r="BY118"/>
    </row>
    <row r="119" spans="1:77" s="24" customFormat="1">
      <c r="A119" s="95" t="s">
        <v>429</v>
      </c>
      <c r="B119" s="94" t="s">
        <v>83</v>
      </c>
      <c r="C119" s="132">
        <v>56654.539779999999</v>
      </c>
      <c r="D119" s="95">
        <v>5.9999999999999995E-4</v>
      </c>
      <c r="E119" s="97">
        <f t="shared" si="130"/>
        <v>9817.2454870791371</v>
      </c>
      <c r="F119" s="97">
        <f>ROUND(2*E119,0)/2</f>
        <v>9817</v>
      </c>
      <c r="G119" s="24">
        <f t="shared" si="128"/>
        <v>8.9934909003204666E-2</v>
      </c>
      <c r="K119" s="24">
        <f t="shared" si="129"/>
        <v>8.9934909003204666E-2</v>
      </c>
      <c r="P119" s="26">
        <f t="shared" si="131"/>
        <v>7.17867173716384E-2</v>
      </c>
      <c r="Q119" s="27">
        <f t="shared" si="132"/>
        <v>41636.039779999999</v>
      </c>
      <c r="R119" s="24">
        <f t="shared" si="133"/>
        <v>3.2935685949605185E-4</v>
      </c>
      <c r="S119" s="171">
        <v>1</v>
      </c>
      <c r="T119" s="202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>
        <f t="shared" si="134"/>
        <v>9817</v>
      </c>
      <c r="AG119" s="24">
        <f t="shared" si="135"/>
        <v>9.0266573680303164E-2</v>
      </c>
      <c r="AH119" s="24">
        <f t="shared" si="121"/>
        <v>7.1455052694539917E-2</v>
      </c>
      <c r="AI119" s="24">
        <f t="shared" si="122"/>
        <v>1.8148191631566266E-2</v>
      </c>
      <c r="AJ119" s="24">
        <f t="shared" si="123"/>
        <v>-3.3166467709849767E-4</v>
      </c>
      <c r="AK119" s="24">
        <f t="shared" si="124"/>
        <v>1.1000145803485072E-7</v>
      </c>
      <c r="AL119">
        <f t="shared" si="125"/>
        <v>1.8148191631566266E-2</v>
      </c>
      <c r="AM119" s="171">
        <f t="shared" si="106"/>
        <v>1.1000145803485072E-7</v>
      </c>
      <c r="AN119">
        <f t="shared" si="136"/>
        <v>1.8479856308664756E-2</v>
      </c>
      <c r="AO119">
        <f t="shared" si="137"/>
        <v>0.96083686015200387</v>
      </c>
      <c r="AP119">
        <f t="shared" si="138"/>
        <v>0.6632608659261584</v>
      </c>
      <c r="AQ119">
        <f t="shared" si="139"/>
        <v>-0.49104966848454296</v>
      </c>
      <c r="AR119">
        <f t="shared" si="140"/>
        <v>-1.6503818004601742</v>
      </c>
      <c r="AS119">
        <f t="shared" si="141"/>
        <v>-1.0829292311156371</v>
      </c>
      <c r="AT119" s="24">
        <f t="shared" si="126"/>
        <v>24.006377232380018</v>
      </c>
      <c r="AU119" s="24">
        <f t="shared" si="126"/>
        <v>24.006430825389593</v>
      </c>
      <c r="AV119" s="24">
        <f t="shared" si="126"/>
        <v>24.006683771717857</v>
      </c>
      <c r="AW119" s="24">
        <f t="shared" si="126"/>
        <v>24.007875811229461</v>
      </c>
      <c r="AX119" s="24">
        <f t="shared" si="126"/>
        <v>24.013453918037964</v>
      </c>
      <c r="AY119" s="24">
        <f t="shared" si="126"/>
        <v>24.038749186096183</v>
      </c>
      <c r="AZ119" s="24">
        <f t="shared" si="126"/>
        <v>24.140750690183161</v>
      </c>
      <c r="BA119" s="24">
        <f t="shared" si="142"/>
        <v>24.451120229290574</v>
      </c>
      <c r="BB119"/>
      <c r="BC119">
        <v>15750</v>
      </c>
      <c r="BD119">
        <f t="shared" si="111"/>
        <v>0.10626949110373309</v>
      </c>
      <c r="BE119">
        <f t="shared" si="112"/>
        <v>0.12182550307066853</v>
      </c>
      <c r="BF119">
        <f t="shared" si="113"/>
        <v>-1.5556011966935441E-2</v>
      </c>
      <c r="BG119">
        <f t="shared" si="114"/>
        <v>0.70332971478405726</v>
      </c>
      <c r="BH119">
        <f t="shared" si="115"/>
        <v>-0.99284027714940193</v>
      </c>
      <c r="BI119">
        <f t="shared" si="116"/>
        <v>2.2171042028851398</v>
      </c>
      <c r="BJ119">
        <f t="shared" si="117"/>
        <v>2.0070366731660618</v>
      </c>
      <c r="BK119">
        <f t="shared" si="127"/>
        <v>26.860054557668338</v>
      </c>
      <c r="BL119">
        <f t="shared" si="127"/>
        <v>26.860054613179972</v>
      </c>
      <c r="BM119">
        <f t="shared" si="127"/>
        <v>26.860053890250821</v>
      </c>
      <c r="BN119">
        <f t="shared" si="127"/>
        <v>26.860063304712423</v>
      </c>
      <c r="BO119">
        <f t="shared" si="127"/>
        <v>26.859940659366476</v>
      </c>
      <c r="BP119">
        <f t="shared" si="127"/>
        <v>26.861531003913711</v>
      </c>
      <c r="BQ119">
        <f t="shared" si="127"/>
        <v>26.839484863892771</v>
      </c>
      <c r="BR119">
        <f t="shared" si="118"/>
        <v>26.37346721497947</v>
      </c>
      <c r="BS119"/>
      <c r="BT119"/>
      <c r="BU119"/>
      <c r="BV119"/>
      <c r="BW119"/>
      <c r="BX119"/>
      <c r="BY119"/>
    </row>
    <row r="120" spans="1:77" s="24" customFormat="1">
      <c r="A120" s="95" t="s">
        <v>429</v>
      </c>
      <c r="B120" s="94" t="s">
        <v>83</v>
      </c>
      <c r="C120" s="180">
        <v>56654.540410000001</v>
      </c>
      <c r="D120" s="181">
        <v>4.0000000000000002E-4</v>
      </c>
      <c r="E120" s="97">
        <f t="shared" si="130"/>
        <v>9817.2472067324088</v>
      </c>
      <c r="F120" s="97">
        <f>ROUND(2*E120,0)/2</f>
        <v>9817</v>
      </c>
      <c r="G120" s="24">
        <f t="shared" si="128"/>
        <v>9.0564909005479421E-2</v>
      </c>
      <c r="K120" s="24">
        <f t="shared" si="129"/>
        <v>9.0564909005479421E-2</v>
      </c>
      <c r="P120" s="26">
        <f t="shared" si="131"/>
        <v>7.17867173716384E-2</v>
      </c>
      <c r="Q120" s="27">
        <f t="shared" si="132"/>
        <v>41636.040410000001</v>
      </c>
      <c r="R120" s="24">
        <f t="shared" si="133"/>
        <v>3.526204810372569E-4</v>
      </c>
      <c r="S120" s="171">
        <v>1</v>
      </c>
      <c r="T120" s="202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>
        <f t="shared" si="134"/>
        <v>9817</v>
      </c>
      <c r="AG120" s="24">
        <f t="shared" si="135"/>
        <v>9.0266573680303164E-2</v>
      </c>
      <c r="AH120" s="24">
        <f t="shared" si="121"/>
        <v>7.2085052696814672E-2</v>
      </c>
      <c r="AI120" s="24">
        <f t="shared" si="122"/>
        <v>1.8778191633841021E-2</v>
      </c>
      <c r="AJ120" s="24">
        <f t="shared" si="123"/>
        <v>2.9833532517625772E-4</v>
      </c>
      <c r="AK120" s="24">
        <f t="shared" si="124"/>
        <v>8.9003966248023426E-8</v>
      </c>
      <c r="AL120">
        <f t="shared" si="125"/>
        <v>1.8778191633841021E-2</v>
      </c>
      <c r="AM120" s="171">
        <f t="shared" si="106"/>
        <v>8.9003966248023426E-8</v>
      </c>
      <c r="AN120">
        <f t="shared" si="136"/>
        <v>1.8479856308664756E-2</v>
      </c>
      <c r="AO120">
        <f t="shared" si="137"/>
        <v>0.96083686015200387</v>
      </c>
      <c r="AP120">
        <f t="shared" si="138"/>
        <v>0.6632608659261584</v>
      </c>
      <c r="AQ120">
        <f t="shared" si="139"/>
        <v>-0.49104966848454296</v>
      </c>
      <c r="AR120">
        <f t="shared" si="140"/>
        <v>-1.6503818004601742</v>
      </c>
      <c r="AS120">
        <f t="shared" si="141"/>
        <v>-1.0829292311156371</v>
      </c>
      <c r="AT120" s="24">
        <f t="shared" si="126"/>
        <v>24.006377232380018</v>
      </c>
      <c r="AU120" s="24">
        <f t="shared" si="126"/>
        <v>24.006430825389593</v>
      </c>
      <c r="AV120" s="24">
        <f t="shared" si="126"/>
        <v>24.006683771717857</v>
      </c>
      <c r="AW120" s="24">
        <f t="shared" si="126"/>
        <v>24.007875811229461</v>
      </c>
      <c r="AX120" s="24">
        <f t="shared" si="126"/>
        <v>24.013453918037964</v>
      </c>
      <c r="AY120" s="24">
        <f t="shared" si="126"/>
        <v>24.038749186096183</v>
      </c>
      <c r="AZ120" s="24">
        <f t="shared" si="126"/>
        <v>24.140750690183161</v>
      </c>
      <c r="BA120" s="24">
        <f t="shared" si="142"/>
        <v>24.451120229290574</v>
      </c>
      <c r="BB120"/>
      <c r="BC120">
        <v>16000</v>
      </c>
      <c r="BD120">
        <f t="shared" si="111"/>
        <v>0.10778831006050762</v>
      </c>
      <c r="BE120">
        <f t="shared" si="112"/>
        <v>0.1242296766589719</v>
      </c>
      <c r="BF120">
        <f t="shared" si="113"/>
        <v>-1.6441366598464281E-2</v>
      </c>
      <c r="BG120">
        <f t="shared" si="114"/>
        <v>0.68072193515868151</v>
      </c>
      <c r="BH120">
        <f t="shared" si="115"/>
        <v>-0.99814569476157</v>
      </c>
      <c r="BI120">
        <f t="shared" si="116"/>
        <v>2.275931825073763</v>
      </c>
      <c r="BJ120">
        <f t="shared" si="117"/>
        <v>2.164262175831098</v>
      </c>
      <c r="BK120">
        <f t="shared" si="127"/>
        <v>26.934048783434104</v>
      </c>
      <c r="BL120">
        <f t="shared" si="127"/>
        <v>26.93404882687253</v>
      </c>
      <c r="BM120">
        <f t="shared" si="127"/>
        <v>26.934048440920851</v>
      </c>
      <c r="BN120">
        <f t="shared" si="127"/>
        <v>26.934051870090439</v>
      </c>
      <c r="BO120">
        <f t="shared" si="127"/>
        <v>26.934021400261763</v>
      </c>
      <c r="BP120">
        <f t="shared" si="127"/>
        <v>26.93429200096573</v>
      </c>
      <c r="BQ120">
        <f t="shared" si="127"/>
        <v>26.931877790084194</v>
      </c>
      <c r="BR120">
        <f t="shared" si="118"/>
        <v>26.454469531922371</v>
      </c>
      <c r="BS120"/>
      <c r="BT120"/>
      <c r="BU120"/>
      <c r="BV120"/>
      <c r="BW120"/>
      <c r="BX120"/>
      <c r="BY120"/>
    </row>
    <row r="121" spans="1:77" s="24" customFormat="1">
      <c r="A121" s="95" t="s">
        <v>429</v>
      </c>
      <c r="B121" s="94" t="s">
        <v>83</v>
      </c>
      <c r="C121" s="132">
        <v>56654.541579999997</v>
      </c>
      <c r="D121" s="95">
        <v>5.0000000000000001E-4</v>
      </c>
      <c r="E121" s="97">
        <f t="shared" si="130"/>
        <v>9817.2504003741742</v>
      </c>
      <c r="F121" s="131">
        <f>ROUND(2*E121,0)/2-0.5</f>
        <v>9817</v>
      </c>
      <c r="G121" s="24">
        <f t="shared" si="128"/>
        <v>9.1734909001388587E-2</v>
      </c>
      <c r="K121" s="24">
        <f t="shared" si="129"/>
        <v>9.1734909001388587E-2</v>
      </c>
      <c r="P121" s="26">
        <f t="shared" si="131"/>
        <v>7.17867173716384E-2</v>
      </c>
      <c r="Q121" s="27">
        <f t="shared" si="132"/>
        <v>41636.041579999997</v>
      </c>
      <c r="R121" s="24">
        <f t="shared" si="133"/>
        <v>3.979303492972354E-4</v>
      </c>
      <c r="S121" s="171">
        <v>1</v>
      </c>
      <c r="T121" s="202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>
        <f t="shared" si="134"/>
        <v>9817</v>
      </c>
      <c r="AG121" s="24">
        <f t="shared" si="135"/>
        <v>9.0266573680303164E-2</v>
      </c>
      <c r="AH121" s="24">
        <f t="shared" si="121"/>
        <v>7.3255052692723838E-2</v>
      </c>
      <c r="AI121" s="24">
        <f t="shared" si="122"/>
        <v>1.9948191629750187E-2</v>
      </c>
      <c r="AJ121" s="24">
        <f t="shared" si="123"/>
        <v>1.4683353210854233E-3</v>
      </c>
      <c r="AK121" s="24">
        <f t="shared" si="124"/>
        <v>2.1560086151470333E-6</v>
      </c>
      <c r="AL121">
        <f t="shared" si="125"/>
        <v>1.9948191629750187E-2</v>
      </c>
      <c r="AM121" s="171">
        <f t="shared" si="106"/>
        <v>2.1560086151470333E-6</v>
      </c>
      <c r="AN121">
        <f t="shared" si="136"/>
        <v>1.8479856308664756E-2</v>
      </c>
      <c r="AO121">
        <f t="shared" si="137"/>
        <v>0.96083686015200387</v>
      </c>
      <c r="AP121">
        <f t="shared" si="138"/>
        <v>0.6632608659261584</v>
      </c>
      <c r="AQ121">
        <f t="shared" si="139"/>
        <v>-0.49104966848454296</v>
      </c>
      <c r="AR121">
        <f t="shared" si="140"/>
        <v>-1.6503818004601742</v>
      </c>
      <c r="AS121">
        <f t="shared" si="141"/>
        <v>-1.0829292311156371</v>
      </c>
      <c r="AT121" s="24">
        <f t="shared" ref="AT121:AZ130" si="143">$BA121+$AH$7*SIN(AU121)</f>
        <v>24.006377232380018</v>
      </c>
      <c r="AU121" s="24">
        <f t="shared" si="143"/>
        <v>24.006430825389593</v>
      </c>
      <c r="AV121" s="24">
        <f t="shared" si="143"/>
        <v>24.006683771717857</v>
      </c>
      <c r="AW121" s="24">
        <f t="shared" si="143"/>
        <v>24.007875811229461</v>
      </c>
      <c r="AX121" s="24">
        <f t="shared" si="143"/>
        <v>24.013453918037964</v>
      </c>
      <c r="AY121" s="24">
        <f t="shared" si="143"/>
        <v>24.038749186096183</v>
      </c>
      <c r="AZ121" s="24">
        <f t="shared" si="143"/>
        <v>24.140750690183161</v>
      </c>
      <c r="BA121" s="24">
        <f t="shared" si="142"/>
        <v>24.451120229290574</v>
      </c>
      <c r="BB121"/>
      <c r="BC121">
        <v>16250</v>
      </c>
      <c r="BD121">
        <f t="shared" si="111"/>
        <v>0.10944421665511812</v>
      </c>
      <c r="BE121">
        <f t="shared" si="112"/>
        <v>0.12665776091617748</v>
      </c>
      <c r="BF121">
        <f t="shared" si="113"/>
        <v>-1.7213544261059349E-2</v>
      </c>
      <c r="BG121">
        <f t="shared" si="114"/>
        <v>0.66049519300738102</v>
      </c>
      <c r="BH121">
        <f t="shared" si="115"/>
        <v>-0.99998396867212425</v>
      </c>
      <c r="BI121">
        <f t="shared" si="116"/>
        <v>2.3311772040607082</v>
      </c>
      <c r="BJ121">
        <f t="shared" si="117"/>
        <v>2.3312987851350524</v>
      </c>
      <c r="BK121">
        <f t="shared" si="127"/>
        <v>27.005755280642241</v>
      </c>
      <c r="BL121">
        <f t="shared" si="127"/>
        <v>27.005754059892681</v>
      </c>
      <c r="BM121">
        <f t="shared" si="127"/>
        <v>27.00576238580101</v>
      </c>
      <c r="BN121">
        <f t="shared" si="127"/>
        <v>27.005705595989216</v>
      </c>
      <c r="BO121">
        <f t="shared" si="127"/>
        <v>27.006092745923063</v>
      </c>
      <c r="BP121">
        <f t="shared" si="127"/>
        <v>27.003443844893386</v>
      </c>
      <c r="BQ121">
        <f t="shared" si="127"/>
        <v>27.021139973891639</v>
      </c>
      <c r="BR121">
        <f t="shared" si="118"/>
        <v>26.535471848865271</v>
      </c>
      <c r="BS121"/>
      <c r="BT121"/>
      <c r="BU121"/>
      <c r="BV121"/>
      <c r="BW121"/>
      <c r="BX121"/>
      <c r="BY121"/>
    </row>
    <row r="122" spans="1:77" s="24" customFormat="1">
      <c r="A122" s="130" t="s">
        <v>173</v>
      </c>
      <c r="B122" s="98" t="s">
        <v>83</v>
      </c>
      <c r="C122" s="95">
        <v>56670.476999999999</v>
      </c>
      <c r="D122" s="99">
        <v>2.5000000000000001E-3</v>
      </c>
      <c r="E122" s="97">
        <f t="shared" si="130"/>
        <v>9860.7478559683841</v>
      </c>
      <c r="F122" s="97">
        <f>ROUND(2*E122,0)/2</f>
        <v>9860.5</v>
      </c>
      <c r="G122" s="24">
        <f>+C122-(C$7+F122*C$8)+J$9*T122</f>
        <v>9.0802758502832148E-2</v>
      </c>
      <c r="J122" s="24">
        <f>G122</f>
        <v>9.0802758502832148E-2</v>
      </c>
      <c r="P122" s="26">
        <f t="shared" si="131"/>
        <v>7.210458935649125E-2</v>
      </c>
      <c r="Q122" s="27">
        <f t="shared" si="132"/>
        <v>41651.976999999999</v>
      </c>
      <c r="R122" s="24">
        <f t="shared" si="133"/>
        <v>3.496215294251747E-4</v>
      </c>
      <c r="S122" s="171">
        <v>1</v>
      </c>
      <c r="T122" s="202"/>
      <c r="U122" s="104">
        <v>2.7505043025900198E-10</v>
      </c>
      <c r="V122" s="104">
        <v>2.7188829872551484E-19</v>
      </c>
      <c r="W122" s="104">
        <v>6.5985897449432207E-30</v>
      </c>
      <c r="X122" s="104">
        <v>2.5033640618142284E-12</v>
      </c>
      <c r="Y122" s="104">
        <v>4.3270256306144074E-7</v>
      </c>
      <c r="Z122" s="104">
        <v>3.7948640589196832E-4</v>
      </c>
      <c r="AA122" s="104">
        <v>2.5370784269402935E-4</v>
      </c>
      <c r="AB122" s="104">
        <v>575.42557192334698</v>
      </c>
      <c r="AC122" s="104">
        <v>7.5150317639119982E-8</v>
      </c>
      <c r="AD122" s="104">
        <v>8.9674369842211094E-8</v>
      </c>
      <c r="AE122" s="104">
        <v>2.6234238673900326E-23</v>
      </c>
      <c r="AF122">
        <f t="shared" si="134"/>
        <v>9860.5</v>
      </c>
      <c r="AG122" s="24">
        <f t="shared" si="135"/>
        <v>9.0718395148330092E-2</v>
      </c>
      <c r="AH122" s="24">
        <f t="shared" si="121"/>
        <v>7.2188952710993307E-2</v>
      </c>
      <c r="AI122" s="24">
        <f t="shared" si="122"/>
        <v>1.8698169146340898E-2</v>
      </c>
      <c r="AJ122" s="24">
        <f t="shared" si="123"/>
        <v>8.4363354502056676E-5</v>
      </c>
      <c r="AK122" s="24">
        <f t="shared" si="124"/>
        <v>7.1171755828396864E-9</v>
      </c>
      <c r="AL122">
        <f t="shared" si="125"/>
        <v>1.8698169146340898E-2</v>
      </c>
      <c r="AM122" s="171">
        <f t="shared" si="106"/>
        <v>7.1171755828396864E-9</v>
      </c>
      <c r="AN122">
        <f t="shared" si="136"/>
        <v>1.8613805791838842E-2</v>
      </c>
      <c r="AO122">
        <f t="shared" si="137"/>
        <v>0.97063960047699671</v>
      </c>
      <c r="AP122">
        <f t="shared" si="138"/>
        <v>0.678056974918259</v>
      </c>
      <c r="AQ122">
        <f t="shared" si="139"/>
        <v>-0.49173315464933098</v>
      </c>
      <c r="AR122">
        <f t="shared" si="140"/>
        <v>-1.6304335168276678</v>
      </c>
      <c r="AS122">
        <f t="shared" si="141"/>
        <v>-1.0614889288455505</v>
      </c>
      <c r="AT122" s="24">
        <f t="shared" si="143"/>
        <v>24.02435330386519</v>
      </c>
      <c r="AU122" s="24">
        <f t="shared" si="143"/>
        <v>24.024417584262899</v>
      </c>
      <c r="AV122" s="24">
        <f t="shared" si="143"/>
        <v>24.024709969877996</v>
      </c>
      <c r="AW122" s="24">
        <f t="shared" si="143"/>
        <v>24.02603775790606</v>
      </c>
      <c r="AX122" s="24">
        <f t="shared" si="143"/>
        <v>24.032023782373841</v>
      </c>
      <c r="AY122" s="24">
        <f t="shared" si="143"/>
        <v>24.058180932619734</v>
      </c>
      <c r="AZ122" s="24">
        <f t="shared" si="143"/>
        <v>24.160267367670997</v>
      </c>
      <c r="BA122" s="24">
        <f t="shared" si="142"/>
        <v>24.465214632438638</v>
      </c>
      <c r="BB122"/>
      <c r="BC122">
        <v>16500</v>
      </c>
      <c r="BD122">
        <f t="shared" si="111"/>
        <v>0.11123077646733796</v>
      </c>
      <c r="BE122">
        <f t="shared" si="112"/>
        <v>0.12910975584228523</v>
      </c>
      <c r="BF122">
        <f t="shared" si="113"/>
        <v>-1.7878979374947274E-2</v>
      </c>
      <c r="BG122">
        <f t="shared" si="114"/>
        <v>0.64235704976366703</v>
      </c>
      <c r="BH122">
        <f t="shared" si="115"/>
        <v>-0.99892044624396492</v>
      </c>
      <c r="BI122">
        <f t="shared" si="116"/>
        <v>2.3833099799716466</v>
      </c>
      <c r="BJ122">
        <f t="shared" si="117"/>
        <v>2.5099304369835549</v>
      </c>
      <c r="BK122">
        <f t="shared" ref="BK122:BQ131" si="144">$BR122+$AH$7*SIN(BL122)</f>
        <v>27.075413253889561</v>
      </c>
      <c r="BL122">
        <f t="shared" si="144"/>
        <v>27.075406130438843</v>
      </c>
      <c r="BM122">
        <f t="shared" si="144"/>
        <v>27.075445925811376</v>
      </c>
      <c r="BN122">
        <f t="shared" si="144"/>
        <v>27.075223555714491</v>
      </c>
      <c r="BO122">
        <f t="shared" si="144"/>
        <v>27.07646450324518</v>
      </c>
      <c r="BP122">
        <f t="shared" si="144"/>
        <v>27.069488059796708</v>
      </c>
      <c r="BQ122">
        <f t="shared" si="144"/>
        <v>27.107217248855193</v>
      </c>
      <c r="BR122">
        <f t="shared" si="118"/>
        <v>26.616474165808171</v>
      </c>
      <c r="BS122"/>
      <c r="BT122"/>
      <c r="BU122"/>
      <c r="BV122"/>
      <c r="BW122"/>
      <c r="BX122"/>
      <c r="BY122"/>
    </row>
    <row r="123" spans="1:77" s="24" customFormat="1">
      <c r="A123" s="130" t="s">
        <v>173</v>
      </c>
      <c r="B123" s="98" t="s">
        <v>83</v>
      </c>
      <c r="C123" s="95">
        <v>56700.335099999997</v>
      </c>
      <c r="D123" s="99">
        <v>3.3E-3</v>
      </c>
      <c r="E123" s="97">
        <f t="shared" si="130"/>
        <v>9942.2487752335965</v>
      </c>
      <c r="F123" s="97">
        <f>ROUND(2*E123,0)/2</f>
        <v>9942</v>
      </c>
      <c r="G123" s="24">
        <f>+C123-(C$7+F123*C$8)+J$9*T123</f>
        <v>9.113953400083119E-2</v>
      </c>
      <c r="J123" s="24">
        <f>G123</f>
        <v>9.113953400083119E-2</v>
      </c>
      <c r="P123" s="26">
        <f t="shared" si="131"/>
        <v>7.2702091334983981E-2</v>
      </c>
      <c r="Q123" s="27">
        <f t="shared" si="132"/>
        <v>41681.835099999997</v>
      </c>
      <c r="R123" s="24">
        <f t="shared" si="133"/>
        <v>3.3993929205640303E-4</v>
      </c>
      <c r="S123" s="171">
        <v>1</v>
      </c>
      <c r="T123" s="202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>
        <f t="shared" si="134"/>
        <v>9942</v>
      </c>
      <c r="AG123" s="24">
        <f t="shared" si="135"/>
        <v>9.1553971761741071E-2</v>
      </c>
      <c r="AH123" s="24">
        <f t="shared" si="121"/>
        <v>7.2287653574074101E-2</v>
      </c>
      <c r="AI123" s="24">
        <f t="shared" si="122"/>
        <v>1.8437442665847209E-2</v>
      </c>
      <c r="AJ123" s="24">
        <f t="shared" si="123"/>
        <v>-4.1443776090988038E-4</v>
      </c>
      <c r="AK123" s="24">
        <f t="shared" si="124"/>
        <v>1.7175865766799517E-7</v>
      </c>
      <c r="AL123">
        <f t="shared" si="125"/>
        <v>1.8437442665847209E-2</v>
      </c>
      <c r="AM123" s="171">
        <f t="shared" si="106"/>
        <v>1.7175865766799517E-7</v>
      </c>
      <c r="AN123">
        <f t="shared" si="136"/>
        <v>1.8851880426757093E-2</v>
      </c>
      <c r="AO123">
        <f t="shared" si="137"/>
        <v>0.98958578538215658</v>
      </c>
      <c r="AP123">
        <f t="shared" si="138"/>
        <v>0.7058416103311671</v>
      </c>
      <c r="AQ123">
        <f t="shared" si="139"/>
        <v>-0.49249880464365264</v>
      </c>
      <c r="AR123">
        <f t="shared" si="140"/>
        <v>-1.5919388407157</v>
      </c>
      <c r="AS123">
        <f t="shared" si="141"/>
        <v>-1.0213692093432878</v>
      </c>
      <c r="AT123" s="24">
        <f t="shared" si="143"/>
        <v>24.058534220538995</v>
      </c>
      <c r="AU123" s="24">
        <f t="shared" si="143"/>
        <v>24.058622820396909</v>
      </c>
      <c r="AV123" s="24">
        <f t="shared" si="143"/>
        <v>24.05900014046038</v>
      </c>
      <c r="AW123" s="24">
        <f t="shared" si="143"/>
        <v>24.060604103376065</v>
      </c>
      <c r="AX123" s="24">
        <f t="shared" si="143"/>
        <v>24.067370415833519</v>
      </c>
      <c r="AY123" s="24">
        <f t="shared" si="143"/>
        <v>24.095050635371884</v>
      </c>
      <c r="AZ123" s="24">
        <f t="shared" si="143"/>
        <v>24.196995311800837</v>
      </c>
      <c r="BA123" s="24">
        <f t="shared" si="142"/>
        <v>24.491621387762024</v>
      </c>
      <c r="BB123"/>
      <c r="BC123">
        <v>16750</v>
      </c>
      <c r="BD123">
        <f t="shared" si="111"/>
        <v>0.11314209116759791</v>
      </c>
      <c r="BE123">
        <f t="shared" si="112"/>
        <v>0.13158566143729516</v>
      </c>
      <c r="BF123">
        <f t="shared" si="113"/>
        <v>-1.8443570269697257E-2</v>
      </c>
      <c r="BG123">
        <f t="shared" si="114"/>
        <v>0.62606025759987738</v>
      </c>
      <c r="BH123">
        <f t="shared" si="115"/>
        <v>-0.99540634389395699</v>
      </c>
      <c r="BI123">
        <f t="shared" si="116"/>
        <v>2.4327267991686057</v>
      </c>
      <c r="BJ123">
        <f t="shared" si="117"/>
        <v>2.7022625546988697</v>
      </c>
      <c r="BK123">
        <f t="shared" si="144"/>
        <v>27.14323390490695</v>
      </c>
      <c r="BL123">
        <f t="shared" si="144"/>
        <v>27.143210018187116</v>
      </c>
      <c r="BM123">
        <f t="shared" si="144"/>
        <v>27.14332392667351</v>
      </c>
      <c r="BN123">
        <f t="shared" si="144"/>
        <v>27.142780483711846</v>
      </c>
      <c r="BO123">
        <f t="shared" si="144"/>
        <v>27.145367561030692</v>
      </c>
      <c r="BP123">
        <f t="shared" si="144"/>
        <v>27.13292132705724</v>
      </c>
      <c r="BQ123">
        <f t="shared" si="144"/>
        <v>27.190076334473517</v>
      </c>
      <c r="BR123">
        <f t="shared" si="118"/>
        <v>26.697476482751064</v>
      </c>
      <c r="BS123"/>
      <c r="BT123"/>
      <c r="BU123"/>
      <c r="BV123"/>
      <c r="BW123"/>
      <c r="BX123"/>
      <c r="BY123"/>
    </row>
    <row r="124" spans="1:77" s="24" customFormat="1">
      <c r="A124" s="99" t="s">
        <v>428</v>
      </c>
      <c r="B124" s="98" t="s">
        <v>83</v>
      </c>
      <c r="C124" s="99">
        <v>56701.434800000003</v>
      </c>
      <c r="D124" s="99">
        <v>2.0999999999999999E-3</v>
      </c>
      <c r="E124" s="97">
        <f t="shared" si="130"/>
        <v>9945.2505255431097</v>
      </c>
      <c r="F124" s="131">
        <f t="shared" ref="F124:F162" si="145">ROUND(2*E124,0)/2-0.5</f>
        <v>9945</v>
      </c>
      <c r="G124" s="24">
        <f t="shared" ref="G124:G160" si="146">+C124-(C$7+F124*C$8)+K$9*T124</f>
        <v>9.1780765003932174E-2</v>
      </c>
      <c r="K124" s="24">
        <f t="shared" ref="K124:K160" si="147">G124</f>
        <v>9.1780765003932174E-2</v>
      </c>
      <c r="P124" s="26">
        <f t="shared" si="131"/>
        <v>7.272413376367913E-2</v>
      </c>
      <c r="Q124" s="27">
        <f t="shared" si="132"/>
        <v>41682.934800000003</v>
      </c>
      <c r="R124" s="24">
        <f t="shared" si="133"/>
        <v>3.6315519422698827E-4</v>
      </c>
      <c r="S124" s="171">
        <v>0.2</v>
      </c>
      <c r="T124" s="202"/>
      <c r="U124" s="104">
        <v>3.1464770655157689E-12</v>
      </c>
      <c r="V124" s="104">
        <v>4.6621492157670973E-20</v>
      </c>
      <c r="W124" s="104">
        <v>8.3560205665937539E-32</v>
      </c>
      <c r="X124" s="104">
        <v>8.1381866584713899E-12</v>
      </c>
      <c r="Y124" s="104">
        <v>2.3281003143290756E-9</v>
      </c>
      <c r="Z124" s="104">
        <v>2.4705507888627309E-6</v>
      </c>
      <c r="AA124" s="104">
        <v>8.5149959954475012E-7</v>
      </c>
      <c r="AB124" s="104">
        <v>3.1636249189873733</v>
      </c>
      <c r="AC124" s="104">
        <v>2.4430618051996341E-7</v>
      </c>
      <c r="AD124" s="104">
        <v>5.7036602084391201E-9</v>
      </c>
      <c r="AE124" s="104">
        <v>3.3221316429501933E-25</v>
      </c>
      <c r="AF124">
        <f t="shared" si="134"/>
        <v>9945</v>
      </c>
      <c r="AG124" s="24">
        <f t="shared" si="135"/>
        <v>9.1584443478403305E-2</v>
      </c>
      <c r="AH124" s="24">
        <f t="shared" si="121"/>
        <v>7.2920455289208E-2</v>
      </c>
      <c r="AI124" s="24">
        <f t="shared" si="122"/>
        <v>1.9056631240253044E-2</v>
      </c>
      <c r="AJ124" s="24">
        <f t="shared" si="123"/>
        <v>1.9632152552886972E-4</v>
      </c>
      <c r="AK124" s="24">
        <f t="shared" si="124"/>
        <v>7.7084282771965292E-9</v>
      </c>
      <c r="AL124">
        <f t="shared" si="125"/>
        <v>1.9056631240253044E-2</v>
      </c>
      <c r="AM124" s="171">
        <f t="shared" si="106"/>
        <v>3.8542141385982648E-8</v>
      </c>
      <c r="AN124">
        <f t="shared" si="136"/>
        <v>1.8860309714724174E-2</v>
      </c>
      <c r="AO124">
        <f t="shared" si="137"/>
        <v>0.99029782524556509</v>
      </c>
      <c r="AP124">
        <f t="shared" si="138"/>
        <v>0.70686499646452938</v>
      </c>
      <c r="AQ124">
        <f t="shared" si="139"/>
        <v>-0.49251334626238064</v>
      </c>
      <c r="AR124">
        <f t="shared" si="140"/>
        <v>-1.5904930925820777</v>
      </c>
      <c r="AS124">
        <f t="shared" si="141"/>
        <v>-1.019893326038708</v>
      </c>
      <c r="AT124" s="24">
        <f t="shared" si="143"/>
        <v>24.059805167511268</v>
      </c>
      <c r="AU124" s="24">
        <f t="shared" si="143"/>
        <v>24.059894777861889</v>
      </c>
      <c r="AV124" s="24">
        <f t="shared" si="143"/>
        <v>24.060275507327741</v>
      </c>
      <c r="AW124" s="24">
        <f t="shared" si="143"/>
        <v>24.061890160089057</v>
      </c>
      <c r="AX124" s="24">
        <f t="shared" si="143"/>
        <v>24.068685474427973</v>
      </c>
      <c r="AY124" s="24">
        <f t="shared" si="143"/>
        <v>24.096419258798978</v>
      </c>
      <c r="AZ124" s="24">
        <f t="shared" si="143"/>
        <v>24.198351225414431</v>
      </c>
      <c r="BA124" s="24">
        <f t="shared" si="142"/>
        <v>24.492593415565338</v>
      </c>
      <c r="BB124"/>
      <c r="BC124">
        <v>17000</v>
      </c>
      <c r="BD124">
        <f t="shared" si="111"/>
        <v>0.11517276300506636</v>
      </c>
      <c r="BE124">
        <f t="shared" si="112"/>
        <v>0.13408547770120732</v>
      </c>
      <c r="BF124">
        <f t="shared" si="113"/>
        <v>-1.8912714696140958E-2</v>
      </c>
      <c r="BG124">
        <f t="shared" si="114"/>
        <v>0.61139533748420771</v>
      </c>
      <c r="BH124">
        <f t="shared" si="115"/>
        <v>-0.98980348945591801</v>
      </c>
      <c r="BI124">
        <f t="shared" si="116"/>
        <v>2.479765357829594</v>
      </c>
      <c r="BJ124">
        <f t="shared" si="117"/>
        <v>2.9108181150270371</v>
      </c>
      <c r="BK124">
        <f t="shared" si="144"/>
        <v>27.209405028610249</v>
      </c>
      <c r="BL124">
        <f t="shared" si="144"/>
        <v>27.209344703723929</v>
      </c>
      <c r="BM124">
        <f t="shared" si="144"/>
        <v>27.209597394368334</v>
      </c>
      <c r="BN124">
        <f t="shared" si="144"/>
        <v>27.208538145263251</v>
      </c>
      <c r="BO124">
        <f t="shared" si="144"/>
        <v>27.212964934777727</v>
      </c>
      <c r="BP124">
        <f t="shared" si="144"/>
        <v>27.194222449150338</v>
      </c>
      <c r="BQ124">
        <f t="shared" si="144"/>
        <v>27.269705054450363</v>
      </c>
      <c r="BR124">
        <f t="shared" si="118"/>
        <v>26.778478799693964</v>
      </c>
      <c r="BS124"/>
      <c r="BT124"/>
      <c r="BU124"/>
      <c r="BV124"/>
      <c r="BW124"/>
      <c r="BX124"/>
      <c r="BY124"/>
    </row>
    <row r="125" spans="1:77" s="24" customFormat="1">
      <c r="A125" s="186" t="s">
        <v>482</v>
      </c>
      <c r="B125" s="187" t="s">
        <v>146</v>
      </c>
      <c r="C125" s="188">
        <v>56919.602899999998</v>
      </c>
      <c r="D125" s="188">
        <v>1E-4</v>
      </c>
      <c r="E125" s="97">
        <f t="shared" si="130"/>
        <v>10540.763994395644</v>
      </c>
      <c r="F125" s="131">
        <f t="shared" si="145"/>
        <v>10540.5</v>
      </c>
      <c r="G125" s="24">
        <f t="shared" si="146"/>
        <v>9.6715118503198028E-2</v>
      </c>
      <c r="K125" s="24">
        <f t="shared" si="147"/>
        <v>9.6715118503198028E-2</v>
      </c>
      <c r="P125" s="26">
        <f t="shared" si="131"/>
        <v>7.716773125001869E-2</v>
      </c>
      <c r="Q125" s="27">
        <f t="shared" si="132"/>
        <v>41901.102899999998</v>
      </c>
      <c r="R125" s="24">
        <f t="shared" si="133"/>
        <v>3.8210034842575804E-4</v>
      </c>
      <c r="S125" s="171">
        <v>1</v>
      </c>
      <c r="T125" s="202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>
        <f t="shared" si="134"/>
        <v>10540.5</v>
      </c>
      <c r="AG125" s="24">
        <f t="shared" si="135"/>
        <v>9.7113661555400396E-2</v>
      </c>
      <c r="AH125" s="24">
        <f t="shared" si="121"/>
        <v>7.6769188197816321E-2</v>
      </c>
      <c r="AI125" s="24">
        <f t="shared" si="122"/>
        <v>1.9547387253179338E-2</v>
      </c>
      <c r="AJ125" s="24">
        <f t="shared" si="123"/>
        <v>-3.9854305220236863E-4</v>
      </c>
      <c r="AK125" s="24">
        <f t="shared" si="124"/>
        <v>1.5883656445877993E-7</v>
      </c>
      <c r="AL125">
        <f t="shared" si="125"/>
        <v>1.9547387253179338E-2</v>
      </c>
      <c r="AM125" s="171">
        <f t="shared" si="106"/>
        <v>1.5883656445877993E-7</v>
      </c>
      <c r="AN125">
        <f t="shared" si="136"/>
        <v>1.9945930305381703E-2</v>
      </c>
      <c r="AO125">
        <f t="shared" si="137"/>
        <v>1.1526906215251476</v>
      </c>
      <c r="AP125">
        <f t="shared" si="138"/>
        <v>0.90006007580698322</v>
      </c>
      <c r="AQ125">
        <f t="shared" si="139"/>
        <v>-0.46834720298064914</v>
      </c>
      <c r="AR125">
        <f t="shared" si="140"/>
        <v>-1.2556420212113948</v>
      </c>
      <c r="AS125">
        <f t="shared" si="141"/>
        <v>-0.72578265952077303</v>
      </c>
      <c r="AT125" s="24">
        <f t="shared" si="143"/>
        <v>24.332118348439607</v>
      </c>
      <c r="AU125" s="24">
        <f t="shared" si="143"/>
        <v>24.33260546560274</v>
      </c>
      <c r="AV125" s="24">
        <f t="shared" si="143"/>
        <v>24.334023951190385</v>
      </c>
      <c r="AW125" s="24">
        <f t="shared" si="143"/>
        <v>24.338142872182495</v>
      </c>
      <c r="AX125" s="24">
        <f t="shared" si="143"/>
        <v>24.350006644655846</v>
      </c>
      <c r="AY125" s="24">
        <f t="shared" si="143"/>
        <v>24.383426373548186</v>
      </c>
      <c r="AZ125" s="24">
        <f t="shared" si="143"/>
        <v>24.472515739944392</v>
      </c>
      <c r="BA125" s="24">
        <f t="shared" si="142"/>
        <v>24.685540934523324</v>
      </c>
      <c r="BB125"/>
      <c r="BC125">
        <v>17250</v>
      </c>
      <c r="BD125">
        <f t="shared" si="111"/>
        <v>0.11731785859857163</v>
      </c>
      <c r="BE125">
        <f t="shared" si="112"/>
        <v>0.13660920463402162</v>
      </c>
      <c r="BF125">
        <f t="shared" si="113"/>
        <v>-1.9291346035449988E-2</v>
      </c>
      <c r="BG125">
        <f t="shared" si="114"/>
        <v>0.59818440899365122</v>
      </c>
      <c r="BH125">
        <f t="shared" si="115"/>
        <v>-0.98240321076475978</v>
      </c>
      <c r="BI125">
        <f t="shared" si="116"/>
        <v>2.5247153080649865</v>
      </c>
      <c r="BJ125">
        <f t="shared" si="117"/>
        <v>3.138664670215519</v>
      </c>
      <c r="BK125">
        <f t="shared" si="144"/>
        <v>27.27409459059869</v>
      </c>
      <c r="BL125">
        <f t="shared" si="144"/>
        <v>27.273967913428461</v>
      </c>
      <c r="BM125">
        <f t="shared" si="144"/>
        <v>27.274443956046436</v>
      </c>
      <c r="BN125">
        <f t="shared" si="144"/>
        <v>27.272653191701131</v>
      </c>
      <c r="BO125">
        <f t="shared" si="144"/>
        <v>27.279363918472374</v>
      </c>
      <c r="BP125">
        <f t="shared" si="144"/>
        <v>27.253841834348897</v>
      </c>
      <c r="BQ125">
        <f t="shared" si="144"/>
        <v>27.346112416544109</v>
      </c>
      <c r="BR125">
        <f t="shared" si="118"/>
        <v>26.859481116636864</v>
      </c>
      <c r="BS125"/>
      <c r="BT125"/>
      <c r="BU125"/>
      <c r="BV125"/>
      <c r="BW125"/>
      <c r="BX125"/>
      <c r="BY125"/>
    </row>
    <row r="126" spans="1:77" s="24" customFormat="1">
      <c r="A126" s="186" t="s">
        <v>482</v>
      </c>
      <c r="B126" s="187" t="s">
        <v>146</v>
      </c>
      <c r="C126" s="188">
        <v>56919.603150000003</v>
      </c>
      <c r="D126" s="188">
        <v>1E-4</v>
      </c>
      <c r="E126" s="97">
        <f t="shared" si="130"/>
        <v>10540.764676797746</v>
      </c>
      <c r="F126" s="131">
        <f t="shared" si="145"/>
        <v>10540.5</v>
      </c>
      <c r="G126" s="24">
        <f t="shared" si="146"/>
        <v>9.6965118507796433E-2</v>
      </c>
      <c r="K126" s="24">
        <f t="shared" si="147"/>
        <v>9.6965118507796433E-2</v>
      </c>
      <c r="P126" s="26">
        <f t="shared" si="131"/>
        <v>7.716773125001869E-2</v>
      </c>
      <c r="Q126" s="27">
        <f t="shared" si="132"/>
        <v>41901.103150000003</v>
      </c>
      <c r="R126" s="24">
        <f t="shared" si="133"/>
        <v>3.9193654223442057E-4</v>
      </c>
      <c r="S126" s="171">
        <v>1</v>
      </c>
      <c r="T126" s="202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>
        <f t="shared" si="134"/>
        <v>10540.5</v>
      </c>
      <c r="AG126" s="24">
        <f t="shared" si="135"/>
        <v>9.7113661555400396E-2</v>
      </c>
      <c r="AH126" s="24">
        <f t="shared" si="121"/>
        <v>7.7019188202414726E-2</v>
      </c>
      <c r="AI126" s="24">
        <f t="shared" si="122"/>
        <v>1.9797387257777743E-2</v>
      </c>
      <c r="AJ126" s="24">
        <f t="shared" si="123"/>
        <v>-1.4854304760396342E-4</v>
      </c>
      <c r="AK126" s="24">
        <f t="shared" si="124"/>
        <v>2.2065036991473341E-8</v>
      </c>
      <c r="AL126">
        <f t="shared" si="125"/>
        <v>1.9797387257777743E-2</v>
      </c>
      <c r="AM126" s="171">
        <f t="shared" si="106"/>
        <v>2.2065036991473341E-8</v>
      </c>
      <c r="AN126">
        <f t="shared" si="136"/>
        <v>1.9945930305381703E-2</v>
      </c>
      <c r="AO126">
        <f t="shared" si="137"/>
        <v>1.1526906215251476</v>
      </c>
      <c r="AP126">
        <f t="shared" si="138"/>
        <v>0.90006007580698322</v>
      </c>
      <c r="AQ126">
        <f t="shared" si="139"/>
        <v>-0.46834720298064914</v>
      </c>
      <c r="AR126">
        <f t="shared" si="140"/>
        <v>-1.2556420212113948</v>
      </c>
      <c r="AS126">
        <f t="shared" si="141"/>
        <v>-0.72578265952077303</v>
      </c>
      <c r="AT126" s="24">
        <f t="shared" si="143"/>
        <v>24.332118348439607</v>
      </c>
      <c r="AU126" s="24">
        <f t="shared" si="143"/>
        <v>24.33260546560274</v>
      </c>
      <c r="AV126" s="24">
        <f t="shared" si="143"/>
        <v>24.334023951190385</v>
      </c>
      <c r="AW126" s="24">
        <f t="shared" si="143"/>
        <v>24.338142872182495</v>
      </c>
      <c r="AX126" s="24">
        <f t="shared" si="143"/>
        <v>24.350006644655846</v>
      </c>
      <c r="AY126" s="24">
        <f t="shared" si="143"/>
        <v>24.383426373548186</v>
      </c>
      <c r="AZ126" s="24">
        <f t="shared" si="143"/>
        <v>24.472515739944392</v>
      </c>
      <c r="BA126" s="24">
        <f t="shared" si="142"/>
        <v>24.685540934523324</v>
      </c>
      <c r="BB126"/>
      <c r="BC126">
        <v>17500</v>
      </c>
      <c r="BD126">
        <f t="shared" si="111"/>
        <v>0.11957287301819595</v>
      </c>
      <c r="BE126">
        <f t="shared" si="112"/>
        <v>0.13915684223573813</v>
      </c>
      <c r="BF126">
        <f t="shared" si="113"/>
        <v>-1.9583969217542171E-2</v>
      </c>
      <c r="BG126">
        <f t="shared" si="114"/>
        <v>0.58627611834208027</v>
      </c>
      <c r="BH126">
        <f t="shared" si="115"/>
        <v>-0.97344088343414004</v>
      </c>
      <c r="BI126">
        <f t="shared" si="116"/>
        <v>2.5678267040023548</v>
      </c>
      <c r="BJ126">
        <f t="shared" si="117"/>
        <v>3.3895853864851113</v>
      </c>
      <c r="BK126">
        <f t="shared" si="144"/>
        <v>27.337453382277921</v>
      </c>
      <c r="BL126">
        <f t="shared" si="144"/>
        <v>27.337220636076744</v>
      </c>
      <c r="BM126">
        <f t="shared" si="144"/>
        <v>27.338018148386137</v>
      </c>
      <c r="BN126">
        <f t="shared" si="144"/>
        <v>27.335281837803414</v>
      </c>
      <c r="BO126">
        <f t="shared" si="144"/>
        <v>27.344628267771739</v>
      </c>
      <c r="BP126">
        <f t="shared" si="144"/>
        <v>27.312193505193228</v>
      </c>
      <c r="BQ126">
        <f t="shared" si="144"/>
        <v>27.419328553496808</v>
      </c>
      <c r="BR126">
        <f t="shared" si="118"/>
        <v>26.940483433579764</v>
      </c>
      <c r="BS126"/>
      <c r="BT126"/>
      <c r="BU126"/>
      <c r="BV126"/>
      <c r="BW126"/>
      <c r="BX126"/>
      <c r="BY126"/>
    </row>
    <row r="127" spans="1:77" s="24" customFormat="1">
      <c r="A127" s="186" t="s">
        <v>482</v>
      </c>
      <c r="B127" s="187" t="s">
        <v>146</v>
      </c>
      <c r="C127" s="188">
        <v>56919.603199999998</v>
      </c>
      <c r="D127" s="188">
        <v>2.0000000000000001E-4</v>
      </c>
      <c r="E127" s="97">
        <f t="shared" si="130"/>
        <v>10540.764813278151</v>
      </c>
      <c r="F127" s="131">
        <f t="shared" si="145"/>
        <v>10540.5</v>
      </c>
      <c r="G127" s="24">
        <f t="shared" si="146"/>
        <v>9.7015118502895348E-2</v>
      </c>
      <c r="K127" s="24">
        <f t="shared" si="147"/>
        <v>9.7015118502895348E-2</v>
      </c>
      <c r="P127" s="26">
        <f t="shared" si="131"/>
        <v>7.716773125001869E-2</v>
      </c>
      <c r="Q127" s="27">
        <f t="shared" si="132"/>
        <v>41901.103199999998</v>
      </c>
      <c r="R127" s="24">
        <f t="shared" si="133"/>
        <v>3.9391878076565085E-4</v>
      </c>
      <c r="S127" s="171">
        <v>1</v>
      </c>
      <c r="T127" s="202"/>
      <c r="U127" s="104">
        <v>1.767953157224958E-10</v>
      </c>
      <c r="V127" s="104">
        <v>2.9063427445920188E-18</v>
      </c>
      <c r="W127" s="104">
        <v>4.2886280123308749E-30</v>
      </c>
      <c r="X127" s="104">
        <v>5.2976607640865592E-10</v>
      </c>
      <c r="Y127" s="104">
        <v>2.7939665744327368E-6</v>
      </c>
      <c r="Z127" s="104">
        <v>6.3475445039018317E-5</v>
      </c>
      <c r="AA127" s="104">
        <v>1.9875043555437965E-5</v>
      </c>
      <c r="AB127" s="104">
        <v>82.192498683635804</v>
      </c>
      <c r="AC127" s="104">
        <v>1.5903435510616207E-5</v>
      </c>
      <c r="AD127" s="104">
        <v>2.969551073831118E-7</v>
      </c>
      <c r="AE127" s="104">
        <v>1.7050444898998411E-23</v>
      </c>
      <c r="AF127">
        <f t="shared" si="134"/>
        <v>10540.5</v>
      </c>
      <c r="AG127" s="24">
        <f t="shared" si="135"/>
        <v>9.7113661555400396E-2</v>
      </c>
      <c r="AH127" s="24">
        <f t="shared" si="121"/>
        <v>7.7069188197513641E-2</v>
      </c>
      <c r="AI127" s="24">
        <f t="shared" si="122"/>
        <v>1.9847387252876658E-2</v>
      </c>
      <c r="AJ127" s="24">
        <f t="shared" si="123"/>
        <v>-9.8543052505048467E-5</v>
      </c>
      <c r="AK127" s="24">
        <f t="shared" si="124"/>
        <v>9.7107331970127392E-9</v>
      </c>
      <c r="AL127">
        <f t="shared" si="125"/>
        <v>1.9847387252876658E-2</v>
      </c>
      <c r="AM127" s="171">
        <f t="shared" si="106"/>
        <v>9.7107331970127392E-9</v>
      </c>
      <c r="AN127">
        <f t="shared" si="136"/>
        <v>1.9945930305381703E-2</v>
      </c>
      <c r="AO127">
        <f t="shared" si="137"/>
        <v>1.1526906215251476</v>
      </c>
      <c r="AP127">
        <f t="shared" si="138"/>
        <v>0.90006007580698322</v>
      </c>
      <c r="AQ127">
        <f t="shared" si="139"/>
        <v>-0.46834720298064914</v>
      </c>
      <c r="AR127">
        <f t="shared" si="140"/>
        <v>-1.2556420212113948</v>
      </c>
      <c r="AS127">
        <f t="shared" si="141"/>
        <v>-0.72578265952077303</v>
      </c>
      <c r="AT127" s="24">
        <f t="shared" si="143"/>
        <v>24.332118348439607</v>
      </c>
      <c r="AU127" s="24">
        <f t="shared" si="143"/>
        <v>24.33260546560274</v>
      </c>
      <c r="AV127" s="24">
        <f t="shared" si="143"/>
        <v>24.334023951190385</v>
      </c>
      <c r="AW127" s="24">
        <f t="shared" si="143"/>
        <v>24.338142872182495</v>
      </c>
      <c r="AX127" s="24">
        <f t="shared" si="143"/>
        <v>24.350006644655846</v>
      </c>
      <c r="AY127" s="24">
        <f t="shared" si="143"/>
        <v>24.383426373548186</v>
      </c>
      <c r="AZ127" s="24">
        <f t="shared" si="143"/>
        <v>24.472515739944392</v>
      </c>
      <c r="BA127" s="24">
        <f t="shared" si="142"/>
        <v>24.685540934523324</v>
      </c>
      <c r="BB127"/>
      <c r="BC127">
        <v>17750</v>
      </c>
      <c r="BD127">
        <f t="shared" si="111"/>
        <v>0.12193369305906865</v>
      </c>
      <c r="BE127">
        <f t="shared" si="112"/>
        <v>0.1417283905063568</v>
      </c>
      <c r="BF127">
        <f t="shared" si="113"/>
        <v>-1.9794697447288151E-2</v>
      </c>
      <c r="BG127">
        <f t="shared" si="114"/>
        <v>0.57554147267470479</v>
      </c>
      <c r="BH127">
        <f t="shared" si="115"/>
        <v>-0.96310725571110689</v>
      </c>
      <c r="BI127">
        <f t="shared" si="116"/>
        <v>2.6093165675435164</v>
      </c>
      <c r="BJ127">
        <f t="shared" si="117"/>
        <v>3.6683141105214943</v>
      </c>
      <c r="BK127">
        <f t="shared" si="144"/>
        <v>27.399616932216656</v>
      </c>
      <c r="BL127">
        <f t="shared" si="144"/>
        <v>27.399231199236116</v>
      </c>
      <c r="BM127">
        <f t="shared" si="144"/>
        <v>27.400452056064676</v>
      </c>
      <c r="BN127">
        <f t="shared" si="144"/>
        <v>27.39658186833547</v>
      </c>
      <c r="BO127">
        <f t="shared" si="144"/>
        <v>27.408789724049868</v>
      </c>
      <c r="BP127">
        <f t="shared" si="144"/>
        <v>27.369649507960588</v>
      </c>
      <c r="BQ127">
        <f t="shared" si="144"/>
        <v>27.489404525430039</v>
      </c>
      <c r="BR127">
        <f t="shared" si="118"/>
        <v>27.021485750522665</v>
      </c>
      <c r="BS127"/>
      <c r="BT127"/>
      <c r="BU127"/>
      <c r="BV127"/>
      <c r="BW127"/>
      <c r="BX127"/>
      <c r="BY127"/>
    </row>
    <row r="128" spans="1:77" s="24" customFormat="1">
      <c r="A128" s="186" t="s">
        <v>482</v>
      </c>
      <c r="B128" s="187" t="s">
        <v>83</v>
      </c>
      <c r="C128" s="188">
        <v>56956.421219999997</v>
      </c>
      <c r="D128" s="188">
        <v>1.6000000000000001E-3</v>
      </c>
      <c r="E128" s="97">
        <f t="shared" si="130"/>
        <v>10641.263588335007</v>
      </c>
      <c r="F128" s="131">
        <f t="shared" si="145"/>
        <v>10641</v>
      </c>
      <c r="G128" s="24">
        <f t="shared" si="146"/>
        <v>9.6566356995026581E-2</v>
      </c>
      <c r="K128" s="24">
        <f t="shared" si="147"/>
        <v>9.6566356995026581E-2</v>
      </c>
      <c r="P128" s="26">
        <f t="shared" si="131"/>
        <v>7.7931038309465267E-2</v>
      </c>
      <c r="Q128" s="27">
        <f t="shared" si="132"/>
        <v>41937.921219999997</v>
      </c>
      <c r="R128" s="24">
        <f t="shared" si="133"/>
        <v>3.4727510251243064E-4</v>
      </c>
      <c r="S128" s="171">
        <v>1</v>
      </c>
      <c r="T128" s="202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>
        <f t="shared" si="134"/>
        <v>10641</v>
      </c>
      <c r="AG128" s="24">
        <f t="shared" si="135"/>
        <v>9.7917288993557866E-2</v>
      </c>
      <c r="AH128" s="24">
        <f t="shared" si="121"/>
        <v>7.6580106310933982E-2</v>
      </c>
      <c r="AI128" s="24">
        <f t="shared" si="122"/>
        <v>1.8635318685561314E-2</v>
      </c>
      <c r="AJ128" s="24">
        <f t="shared" si="123"/>
        <v>-1.3509319985312851E-3</v>
      </c>
      <c r="AK128" s="24">
        <f t="shared" si="124"/>
        <v>1.8250172646557321E-6</v>
      </c>
      <c r="AL128">
        <f t="shared" si="125"/>
        <v>1.8635318685561314E-2</v>
      </c>
      <c r="AM128" s="171">
        <f t="shared" si="106"/>
        <v>1.8250172646557321E-6</v>
      </c>
      <c r="AN128">
        <f t="shared" si="136"/>
        <v>1.9986250684092599E-2</v>
      </c>
      <c r="AO128">
        <f t="shared" si="137"/>
        <v>1.1839446655842112</v>
      </c>
      <c r="AP128">
        <f t="shared" si="138"/>
        <v>0.92741235569154956</v>
      </c>
      <c r="AQ128">
        <f t="shared" si="139"/>
        <v>-0.45697690143446629</v>
      </c>
      <c r="AR128">
        <f t="shared" si="140"/>
        <v>-1.188115050385895</v>
      </c>
      <c r="AS128">
        <f t="shared" si="141"/>
        <v>-0.67544821965932944</v>
      </c>
      <c r="AT128" s="24">
        <f t="shared" si="143"/>
        <v>24.382417758113643</v>
      </c>
      <c r="AU128" s="24">
        <f t="shared" si="143"/>
        <v>24.38300535377477</v>
      </c>
      <c r="AV128" s="24">
        <f t="shared" si="143"/>
        <v>24.384633952463044</v>
      </c>
      <c r="AW128" s="24">
        <f t="shared" si="143"/>
        <v>24.38913502880764</v>
      </c>
      <c r="AX128" s="24">
        <f t="shared" si="143"/>
        <v>24.401479427633177</v>
      </c>
      <c r="AY128" s="24">
        <f t="shared" si="143"/>
        <v>24.434658443279517</v>
      </c>
      <c r="AZ128" s="24">
        <f t="shared" si="143"/>
        <v>24.519652405700459</v>
      </c>
      <c r="BA128" s="24">
        <f t="shared" si="142"/>
        <v>24.718103865934367</v>
      </c>
      <c r="BB128"/>
      <c r="BC128">
        <v>18000</v>
      </c>
      <c r="BD128">
        <f t="shared" si="111"/>
        <v>0.12439655839001709</v>
      </c>
      <c r="BE128">
        <f t="shared" si="112"/>
        <v>0.14432384944587767</v>
      </c>
      <c r="BF128">
        <f t="shared" si="113"/>
        <v>-1.9927291055860573E-2</v>
      </c>
      <c r="BG128">
        <f t="shared" si="114"/>
        <v>0.56587039641439274</v>
      </c>
      <c r="BH128">
        <f t="shared" si="115"/>
        <v>-0.95155735298173827</v>
      </c>
      <c r="BI128">
        <f t="shared" si="116"/>
        <v>2.6493740617586621</v>
      </c>
      <c r="BJ128">
        <f t="shared" si="117"/>
        <v>3.9808657695919276</v>
      </c>
      <c r="BK128">
        <f t="shared" si="144"/>
        <v>27.460706902453303</v>
      </c>
      <c r="BL128">
        <f t="shared" si="144"/>
        <v>27.460118697027447</v>
      </c>
      <c r="BM128">
        <f t="shared" si="144"/>
        <v>27.461856598875375</v>
      </c>
      <c r="BN128">
        <f t="shared" si="144"/>
        <v>27.456712546251218</v>
      </c>
      <c r="BO128">
        <f t="shared" si="144"/>
        <v>27.471858481072747</v>
      </c>
      <c r="BP128">
        <f t="shared" si="144"/>
        <v>27.426536507222412</v>
      </c>
      <c r="BQ128">
        <f t="shared" si="144"/>
        <v>27.556411985003429</v>
      </c>
      <c r="BR128">
        <f t="shared" si="118"/>
        <v>27.102488067465565</v>
      </c>
      <c r="BS128"/>
      <c r="BT128"/>
      <c r="BU128"/>
      <c r="BV128"/>
      <c r="BW128"/>
      <c r="BX128"/>
      <c r="BY128"/>
    </row>
    <row r="129" spans="1:77" s="24" customFormat="1">
      <c r="A129" s="193" t="s">
        <v>490</v>
      </c>
      <c r="B129" s="3" t="s">
        <v>83</v>
      </c>
      <c r="C129" s="22">
        <v>57011.009100000003</v>
      </c>
      <c r="D129" s="22">
        <v>1E-4</v>
      </c>
      <c r="E129" s="97">
        <f t="shared" si="130"/>
        <v>10790.267121739342</v>
      </c>
      <c r="F129" s="131">
        <f t="shared" si="145"/>
        <v>10790</v>
      </c>
      <c r="G129" s="24">
        <f t="shared" si="146"/>
        <v>9.786083000653889E-2</v>
      </c>
      <c r="K129" s="24">
        <f t="shared" si="147"/>
        <v>9.786083000653889E-2</v>
      </c>
      <c r="P129" s="26">
        <f t="shared" si="131"/>
        <v>7.9069818610751311E-2</v>
      </c>
      <c r="Q129" s="27">
        <f t="shared" si="132"/>
        <v>41992.509100000003</v>
      </c>
      <c r="R129" s="24">
        <f t="shared" si="133"/>
        <v>3.5310210927661867E-4</v>
      </c>
      <c r="S129" s="171">
        <v>1</v>
      </c>
      <c r="T129" s="202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>
        <f t="shared" si="134"/>
        <v>10790</v>
      </c>
      <c r="AG129" s="24">
        <f t="shared" si="135"/>
        <v>9.9019737194210561E-2</v>
      </c>
      <c r="AH129" s="24">
        <f t="shared" si="121"/>
        <v>7.7910911423079626E-2</v>
      </c>
      <c r="AI129" s="24">
        <f t="shared" si="122"/>
        <v>1.879101139578758E-2</v>
      </c>
      <c r="AJ129" s="24">
        <f t="shared" si="123"/>
        <v>-1.1589071876716706E-3</v>
      </c>
      <c r="AK129" s="24">
        <f t="shared" si="124"/>
        <v>1.3430658696370605E-6</v>
      </c>
      <c r="AL129">
        <f t="shared" si="125"/>
        <v>1.879101139578758E-2</v>
      </c>
      <c r="AM129" s="171">
        <f t="shared" si="106"/>
        <v>1.3430658696370605E-6</v>
      </c>
      <c r="AN129">
        <f t="shared" si="136"/>
        <v>1.9949918583459257E-2</v>
      </c>
      <c r="AO129">
        <f t="shared" si="137"/>
        <v>1.2317022113697704</v>
      </c>
      <c r="AP129">
        <f t="shared" si="138"/>
        <v>0.96205838379203068</v>
      </c>
      <c r="AQ129">
        <f t="shared" si="139"/>
        <v>-0.43471555491826086</v>
      </c>
      <c r="AR129">
        <f t="shared" si="140"/>
        <v>-1.0811006648475325</v>
      </c>
      <c r="AS129">
        <f t="shared" si="141"/>
        <v>-0.60017794569795424</v>
      </c>
      <c r="AT129" s="24">
        <f t="shared" si="143"/>
        <v>24.45952024087547</v>
      </c>
      <c r="AU129" s="24">
        <f t="shared" si="143"/>
        <v>24.460258238923714</v>
      </c>
      <c r="AV129" s="24">
        <f t="shared" si="143"/>
        <v>24.46217188533884</v>
      </c>
      <c r="AW129" s="24">
        <f t="shared" si="143"/>
        <v>24.467120554829666</v>
      </c>
      <c r="AX129" s="24">
        <f t="shared" si="143"/>
        <v>24.479829780894853</v>
      </c>
      <c r="AY129" s="24">
        <f t="shared" si="143"/>
        <v>24.511921944066415</v>
      </c>
      <c r="AZ129" s="24">
        <f t="shared" si="143"/>
        <v>24.589919204189012</v>
      </c>
      <c r="BA129" s="24">
        <f t="shared" si="142"/>
        <v>24.766381246832339</v>
      </c>
      <c r="BB129"/>
      <c r="BC129">
        <v>18250</v>
      </c>
      <c r="BD129">
        <f t="shared" si="111"/>
        <v>0.12695802019930671</v>
      </c>
      <c r="BE129">
        <f t="shared" si="112"/>
        <v>0.14694321905430074</v>
      </c>
      <c r="BF129">
        <f t="shared" si="113"/>
        <v>-1.9985198854994033E-2</v>
      </c>
      <c r="BG129">
        <f t="shared" si="114"/>
        <v>0.55716885514908476</v>
      </c>
      <c r="BH129">
        <f t="shared" si="115"/>
        <v>-0.93891752550033736</v>
      </c>
      <c r="BI129">
        <f t="shared" si="116"/>
        <v>2.6881646688866634</v>
      </c>
      <c r="BJ129">
        <f t="shared" si="117"/>
        <v>4.3350122078967228</v>
      </c>
      <c r="BK129">
        <f t="shared" si="144"/>
        <v>27.520832208396804</v>
      </c>
      <c r="BL129">
        <f t="shared" si="144"/>
        <v>27.519995617248952</v>
      </c>
      <c r="BM129">
        <f t="shared" si="144"/>
        <v>27.522323563953684</v>
      </c>
      <c r="BN129">
        <f t="shared" si="144"/>
        <v>27.515832996271619</v>
      </c>
      <c r="BO129">
        <f t="shared" si="144"/>
        <v>27.533832400467634</v>
      </c>
      <c r="BP129">
        <f t="shared" si="144"/>
        <v>27.48313428846005</v>
      </c>
      <c r="BQ129">
        <f t="shared" si="144"/>
        <v>27.620442707531655</v>
      </c>
      <c r="BR129">
        <f t="shared" si="118"/>
        <v>27.183490384408465</v>
      </c>
      <c r="BS129"/>
      <c r="BT129"/>
      <c r="BU129"/>
      <c r="BV129"/>
      <c r="BW129"/>
      <c r="BX129"/>
      <c r="BY129"/>
    </row>
    <row r="130" spans="1:77" s="24" customFormat="1">
      <c r="A130" s="193" t="s">
        <v>490</v>
      </c>
      <c r="B130" s="3" t="s">
        <v>146</v>
      </c>
      <c r="C130" s="22">
        <v>57011.193500000001</v>
      </c>
      <c r="D130" s="22">
        <v>1E-4</v>
      </c>
      <c r="E130" s="97">
        <f t="shared" si="130"/>
        <v>10790.770461520251</v>
      </c>
      <c r="F130" s="131">
        <f t="shared" si="145"/>
        <v>10790.5</v>
      </c>
      <c r="G130" s="24">
        <f t="shared" si="146"/>
        <v>9.9084368506737519E-2</v>
      </c>
      <c r="K130" s="24">
        <f t="shared" si="147"/>
        <v>9.9084368506737519E-2</v>
      </c>
      <c r="P130" s="26">
        <f t="shared" si="131"/>
        <v>7.9073654319738312E-2</v>
      </c>
      <c r="Q130" s="27">
        <f t="shared" si="132"/>
        <v>41992.693500000001</v>
      </c>
      <c r="R130" s="24">
        <f t="shared" si="133"/>
        <v>4.0042868227377132E-4</v>
      </c>
      <c r="S130" s="171">
        <v>1</v>
      </c>
      <c r="T130" s="202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>
        <f t="shared" si="134"/>
        <v>10790.5</v>
      </c>
      <c r="AG130" s="24">
        <f t="shared" si="135"/>
        <v>9.9023244667289609E-2</v>
      </c>
      <c r="AH130" s="24">
        <f t="shared" si="121"/>
        <v>7.9134778159186223E-2</v>
      </c>
      <c r="AI130" s="24">
        <f t="shared" si="122"/>
        <v>2.0010714186999207E-2</v>
      </c>
      <c r="AJ130" s="24">
        <f t="shared" si="123"/>
        <v>6.1123839447910222E-5</v>
      </c>
      <c r="AK130" s="24">
        <f t="shared" si="124"/>
        <v>3.7361237488539058E-9</v>
      </c>
      <c r="AL130">
        <f t="shared" si="125"/>
        <v>2.0010714186999207E-2</v>
      </c>
      <c r="AM130" s="171">
        <f t="shared" si="106"/>
        <v>3.7361237488539058E-9</v>
      </c>
      <c r="AN130">
        <f t="shared" si="136"/>
        <v>1.9949590347551293E-2</v>
      </c>
      <c r="AO130">
        <f t="shared" si="137"/>
        <v>1.2318645753707327</v>
      </c>
      <c r="AP130">
        <f t="shared" si="138"/>
        <v>0.96216023251278182</v>
      </c>
      <c r="AQ130">
        <f t="shared" si="139"/>
        <v>-0.43462897640364828</v>
      </c>
      <c r="AR130">
        <f t="shared" si="140"/>
        <v>-1.0807271328513572</v>
      </c>
      <c r="AS130">
        <f t="shared" si="141"/>
        <v>-0.59992393252369702</v>
      </c>
      <c r="AT130" s="24">
        <f t="shared" si="143"/>
        <v>24.459784139969727</v>
      </c>
      <c r="AU130" s="24">
        <f t="shared" si="143"/>
        <v>24.46052262699385</v>
      </c>
      <c r="AV130" s="24">
        <f t="shared" si="143"/>
        <v>24.462437138466939</v>
      </c>
      <c r="AW130" s="24">
        <f t="shared" si="143"/>
        <v>24.467387006685264</v>
      </c>
      <c r="AX130" s="24">
        <f t="shared" si="143"/>
        <v>24.480096685252484</v>
      </c>
      <c r="AY130" s="24">
        <f t="shared" si="143"/>
        <v>24.512183717837626</v>
      </c>
      <c r="AZ130" s="24">
        <f t="shared" si="143"/>
        <v>24.590155720004685</v>
      </c>
      <c r="BA130" s="24">
        <f t="shared" si="142"/>
        <v>24.766543251466224</v>
      </c>
      <c r="BB130"/>
      <c r="BC130">
        <v>18500</v>
      </c>
      <c r="BD130">
        <f>AH$3+AH$4*BC130+AH$5*BC130^2+BF130</f>
        <v>0.12961489832866677</v>
      </c>
      <c r="BE130">
        <f t="shared" si="112"/>
        <v>0.14958649933162599</v>
      </c>
      <c r="BF130">
        <f>$AH$6*($AH$11/BG130*BH130+$AH$12)</f>
        <v>-1.9971601002959215E-2</v>
      </c>
      <c r="BG130">
        <f t="shared" si="114"/>
        <v>0.54935642914852345</v>
      </c>
      <c r="BH130">
        <f>SIN(BI130+RADIANS($AH$9))</f>
        <v>-0.92529103126680801</v>
      </c>
      <c r="BI130">
        <f>2*ATAN(BJ130)</f>
        <v>2.7258336804413794</v>
      </c>
      <c r="BJ130">
        <f>SQRT((1+$AH$7)/(1-$AH$7))*TAN(BK130/2)</f>
        <v>4.7409858426775013</v>
      </c>
      <c r="BK130">
        <f t="shared" si="144"/>
        <v>27.580090074167579</v>
      </c>
      <c r="BL130">
        <f t="shared" si="144"/>
        <v>27.578969598652964</v>
      </c>
      <c r="BM130">
        <f t="shared" si="144"/>
        <v>27.581928328884946</v>
      </c>
      <c r="BN130">
        <f t="shared" si="144"/>
        <v>27.574099600460801</v>
      </c>
      <c r="BO130">
        <f t="shared" si="144"/>
        <v>27.594704913522772</v>
      </c>
      <c r="BP130">
        <f t="shared" si="144"/>
        <v>27.53967585979283</v>
      </c>
      <c r="BQ130">
        <f t="shared" si="144"/>
        <v>27.681607989141359</v>
      </c>
      <c r="BR130">
        <f t="shared" si="118"/>
        <v>27.264492701351365</v>
      </c>
      <c r="BS130"/>
      <c r="BT130"/>
      <c r="BU130"/>
      <c r="BV130"/>
      <c r="BW130"/>
      <c r="BX130"/>
      <c r="BY130"/>
    </row>
    <row r="131" spans="1:77" s="24" customFormat="1">
      <c r="A131" s="193" t="s">
        <v>490</v>
      </c>
      <c r="B131" s="3" t="s">
        <v>83</v>
      </c>
      <c r="C131" s="22">
        <v>57012.1083</v>
      </c>
      <c r="D131" s="22">
        <v>1E-4</v>
      </c>
      <c r="E131" s="97">
        <f t="shared" si="130"/>
        <v>10793.267507244651</v>
      </c>
      <c r="F131" s="131">
        <f t="shared" si="145"/>
        <v>10793</v>
      </c>
      <c r="G131" s="24">
        <f t="shared" si="146"/>
        <v>9.8002061000443064E-2</v>
      </c>
      <c r="K131" s="24">
        <f t="shared" si="147"/>
        <v>9.8002061000443064E-2</v>
      </c>
      <c r="P131" s="26">
        <f t="shared" si="131"/>
        <v>7.9092834299313464E-2</v>
      </c>
      <c r="Q131" s="27">
        <f t="shared" si="132"/>
        <v>41993.6083</v>
      </c>
      <c r="R131" s="24">
        <f t="shared" si="133"/>
        <v>3.5755885443471261E-4</v>
      </c>
      <c r="S131" s="171">
        <v>1</v>
      </c>
      <c r="T131" s="202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>
        <f t="shared" si="134"/>
        <v>10793</v>
      </c>
      <c r="AG131" s="24">
        <f t="shared" si="135"/>
        <v>9.9040761963654425E-2</v>
      </c>
      <c r="AH131" s="24">
        <f t="shared" si="121"/>
        <v>7.8054133336102102E-2</v>
      </c>
      <c r="AI131" s="24">
        <f t="shared" si="122"/>
        <v>1.89092267011296E-2</v>
      </c>
      <c r="AJ131" s="24">
        <f t="shared" si="123"/>
        <v>-1.0387009632113614E-3</v>
      </c>
      <c r="AK131" s="24">
        <f t="shared" si="124"/>
        <v>1.07889969097621E-6</v>
      </c>
      <c r="AL131">
        <f t="shared" si="125"/>
        <v>1.89092267011296E-2</v>
      </c>
      <c r="AM131" s="171">
        <f t="shared" si="106"/>
        <v>1.07889969097621E-6</v>
      </c>
      <c r="AN131">
        <f t="shared" si="136"/>
        <v>1.9947927664340965E-2</v>
      </c>
      <c r="AO131">
        <f t="shared" si="137"/>
        <v>1.2326765511306284</v>
      </c>
      <c r="AP131">
        <f t="shared" si="138"/>
        <v>0.96266786204438026</v>
      </c>
      <c r="AQ131">
        <f t="shared" si="139"/>
        <v>-0.43419483068720349</v>
      </c>
      <c r="AR131">
        <f t="shared" si="140"/>
        <v>-1.0788579954799578</v>
      </c>
      <c r="AS131">
        <f t="shared" si="141"/>
        <v>-0.59865371621659591</v>
      </c>
      <c r="AT131" s="24">
        <f t="shared" ref="AT131:AZ140" si="148">$BA131+$AH$7*SIN(AU131)</f>
        <v>24.461104157122421</v>
      </c>
      <c r="AU131" s="24">
        <f t="shared" si="148"/>
        <v>24.461845086161951</v>
      </c>
      <c r="AV131" s="24">
        <f t="shared" si="148"/>
        <v>24.463763911290897</v>
      </c>
      <c r="AW131" s="24">
        <f t="shared" si="148"/>
        <v>24.468719738904792</v>
      </c>
      <c r="AX131" s="24">
        <f t="shared" si="148"/>
        <v>24.481431598654119</v>
      </c>
      <c r="AY131" s="24">
        <f t="shared" si="148"/>
        <v>24.513492829312607</v>
      </c>
      <c r="AZ131" s="24">
        <f t="shared" si="148"/>
        <v>24.591338368484614</v>
      </c>
      <c r="BA131" s="24">
        <f t="shared" si="142"/>
        <v>24.767353274635653</v>
      </c>
      <c r="BB131"/>
      <c r="BC131">
        <v>18750</v>
      </c>
      <c r="BD131">
        <f>AH$3+AH$4*BC131+AH$5*BC131^2+BF131</f>
        <v>0.13236423909486761</v>
      </c>
      <c r="BE131">
        <f t="shared" si="112"/>
        <v>0.15225369027785343</v>
      </c>
      <c r="BF131">
        <f>$AH$6*($AH$11/BG131*BH131+$AH$12)</f>
        <v>-1.988945118298582E-2</v>
      </c>
      <c r="BG131">
        <f t="shared" si="114"/>
        <v>0.54236425320359904</v>
      </c>
      <c r="BH131">
        <f>SIN(BI131+RADIANS($AH$9))</f>
        <v>-0.91076242994923717</v>
      </c>
      <c r="BI131">
        <f>2*ATAN(BJ131)</f>
        <v>2.7625092224953107</v>
      </c>
      <c r="BJ131">
        <f>SQRT((1+$AH$7)/(1-$AH$7))*TAN(BK131/2)</f>
        <v>5.2125510358488656</v>
      </c>
      <c r="BK131">
        <f t="shared" si="144"/>
        <v>27.638567181724941</v>
      </c>
      <c r="BL131">
        <f t="shared" si="144"/>
        <v>27.637144337581184</v>
      </c>
      <c r="BM131">
        <f t="shared" si="144"/>
        <v>27.640733120984773</v>
      </c>
      <c r="BN131">
        <f t="shared" si="144"/>
        <v>27.631662883270128</v>
      </c>
      <c r="BO131">
        <f t="shared" si="144"/>
        <v>27.654471623333286</v>
      </c>
      <c r="BP131">
        <f t="shared" si="144"/>
        <v>27.596348836768069</v>
      </c>
      <c r="BQ131">
        <f t="shared" si="144"/>
        <v>27.740037916914673</v>
      </c>
      <c r="BR131">
        <f t="shared" si="118"/>
        <v>27.345495018294265</v>
      </c>
      <c r="BS131"/>
      <c r="BT131"/>
      <c r="BU131"/>
      <c r="BV131"/>
      <c r="BW131"/>
      <c r="BX131"/>
      <c r="BY131"/>
    </row>
    <row r="132" spans="1:77">
      <c r="A132" s="193" t="s">
        <v>490</v>
      </c>
      <c r="B132" s="3" t="s">
        <v>146</v>
      </c>
      <c r="C132" s="22">
        <v>57012.292800000003</v>
      </c>
      <c r="D132" s="22">
        <v>1E-4</v>
      </c>
      <c r="E132" s="97">
        <f t="shared" si="130"/>
        <v>10793.77111998641</v>
      </c>
      <c r="F132" s="131">
        <f t="shared" si="145"/>
        <v>10793.5</v>
      </c>
      <c r="G132" s="24">
        <f t="shared" si="146"/>
        <v>9.9325599505391438E-2</v>
      </c>
      <c r="H132" s="24"/>
      <c r="I132" s="24"/>
      <c r="J132" s="24"/>
      <c r="K132" s="24">
        <f t="shared" si="147"/>
        <v>9.9325599505391438E-2</v>
      </c>
      <c r="L132" s="24"/>
      <c r="M132" s="24"/>
      <c r="N132" s="24"/>
      <c r="O132" s="24"/>
      <c r="P132" s="26">
        <f t="shared" si="131"/>
        <v>7.9096670582156525E-2</v>
      </c>
      <c r="Q132" s="27">
        <f t="shared" si="132"/>
        <v>41993.792800000003</v>
      </c>
      <c r="R132" s="24">
        <f t="shared" si="133"/>
        <v>4.0920956538128997E-4</v>
      </c>
      <c r="S132" s="171">
        <v>1</v>
      </c>
      <c r="T132" s="202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>
        <f t="shared" si="134"/>
        <v>10793.5</v>
      </c>
      <c r="AG132" s="24">
        <f t="shared" si="135"/>
        <v>9.9044261405423564E-2</v>
      </c>
      <c r="AH132" s="24">
        <f t="shared" si="121"/>
        <v>7.9378008682124399E-2</v>
      </c>
      <c r="AI132" s="24">
        <f t="shared" si="122"/>
        <v>2.0228928923234912E-2</v>
      </c>
      <c r="AJ132" s="24">
        <f t="shared" si="123"/>
        <v>2.8133809996787329E-4</v>
      </c>
      <c r="AK132" s="24">
        <f t="shared" si="124"/>
        <v>7.9151126493533063E-8</v>
      </c>
      <c r="AL132">
        <f t="shared" si="125"/>
        <v>2.0228928923234912E-2</v>
      </c>
      <c r="AM132" s="171">
        <f t="shared" si="106"/>
        <v>7.9151126493533063E-8</v>
      </c>
      <c r="AN132">
        <f t="shared" si="136"/>
        <v>1.9947590823267042E-2</v>
      </c>
      <c r="AO132">
        <f t="shared" si="137"/>
        <v>1.2328389771506627</v>
      </c>
      <c r="AP132">
        <f t="shared" si="138"/>
        <v>0.96276906432736431</v>
      </c>
      <c r="AQ132">
        <f t="shared" si="139"/>
        <v>-0.43410775063452434</v>
      </c>
      <c r="AR132">
        <f t="shared" si="140"/>
        <v>-1.0784838723997463</v>
      </c>
      <c r="AS132">
        <f t="shared" si="141"/>
        <v>-0.59839964283797398</v>
      </c>
      <c r="AT132" s="24">
        <f t="shared" si="148"/>
        <v>24.461368264899843</v>
      </c>
      <c r="AU132" s="24">
        <f t="shared" si="148"/>
        <v>24.462109681763362</v>
      </c>
      <c r="AV132" s="24">
        <f t="shared" si="148"/>
        <v>24.464029367285168</v>
      </c>
      <c r="AW132" s="24">
        <f t="shared" si="148"/>
        <v>24.468986379912689</v>
      </c>
      <c r="AX132" s="24">
        <f t="shared" si="148"/>
        <v>24.481698659616558</v>
      </c>
      <c r="AY132" s="24">
        <f t="shared" si="148"/>
        <v>24.513754700092356</v>
      </c>
      <c r="AZ132" s="24">
        <f t="shared" si="148"/>
        <v>24.591574912047221</v>
      </c>
      <c r="BA132" s="24">
        <f t="shared" si="142"/>
        <v>24.767515279269539</v>
      </c>
      <c r="BC132">
        <v>19000</v>
      </c>
      <c r="BD132">
        <f>AH$3+AH$4*BC132+AH$5*BC132^2+BF132</f>
        <v>0.13520327666939475</v>
      </c>
      <c r="BE132">
        <f t="shared" si="112"/>
        <v>0.15494479189298305</v>
      </c>
      <c r="BF132">
        <f>$AH$6*($AH$11/BG132*BH132+$AH$12)</f>
        <v>-1.9741515223588316E-2</v>
      </c>
      <c r="BG132">
        <f t="shared" si="114"/>
        <v>0.53613326750214774</v>
      </c>
      <c r="BH132">
        <f>SIN(BI132+RADIANS($AH$9))</f>
        <v>-0.8954009907606334</v>
      </c>
      <c r="BI132">
        <f>2*ATAN(BJ132)</f>
        <v>2.7983049638149038</v>
      </c>
      <c r="BJ132">
        <f>SQRT((1+$AH$7)/(1-$AH$7))*TAN(BK132/2)</f>
        <v>5.7686899363319473</v>
      </c>
      <c r="BK132">
        <f t="shared" ref="BK132:BQ132" si="149">$BR132+$AH$7*SIN(BL132)</f>
        <v>27.696341004452641</v>
      </c>
      <c r="BL132">
        <f t="shared" si="149"/>
        <v>27.694619742713048</v>
      </c>
      <c r="BM132">
        <f t="shared" si="149"/>
        <v>27.698790601139038</v>
      </c>
      <c r="BN132">
        <f t="shared" si="149"/>
        <v>27.688664292418895</v>
      </c>
      <c r="BO132">
        <f t="shared" si="149"/>
        <v>27.713135660231167</v>
      </c>
      <c r="BP132">
        <f t="shared" si="149"/>
        <v>27.653297806676505</v>
      </c>
      <c r="BQ132">
        <f t="shared" si="149"/>
        <v>27.795880515805649</v>
      </c>
      <c r="BR132">
        <f t="shared" si="118"/>
        <v>27.426497335237165</v>
      </c>
      <c r="BT132" t="s">
        <v>31</v>
      </c>
    </row>
    <row r="133" spans="1:77">
      <c r="A133" s="193" t="s">
        <v>490</v>
      </c>
      <c r="B133" s="3" t="s">
        <v>146</v>
      </c>
      <c r="C133" s="22">
        <v>57021.084999999999</v>
      </c>
      <c r="D133" s="22">
        <v>1E-4</v>
      </c>
      <c r="E133" s="97">
        <f t="shared" si="130"/>
        <v>10817.770382577242</v>
      </c>
      <c r="F133" s="131">
        <f t="shared" si="145"/>
        <v>10817.5</v>
      </c>
      <c r="G133" s="24">
        <f t="shared" si="146"/>
        <v>9.9055447499267757E-2</v>
      </c>
      <c r="H133" s="24"/>
      <c r="I133" s="24"/>
      <c r="J133" s="24"/>
      <c r="K133" s="24">
        <f t="shared" si="147"/>
        <v>9.9055447499267757E-2</v>
      </c>
      <c r="L133" s="24"/>
      <c r="M133" s="24"/>
      <c r="N133" s="24"/>
      <c r="O133" s="24"/>
      <c r="P133" s="26">
        <f t="shared" si="131"/>
        <v>7.9280924634409791E-2</v>
      </c>
      <c r="Q133" s="27">
        <f t="shared" si="132"/>
        <v>42002.584999999999</v>
      </c>
      <c r="R133" s="24">
        <f t="shared" si="133"/>
        <v>3.9103175453279049E-4</v>
      </c>
      <c r="S133" s="171">
        <v>1</v>
      </c>
      <c r="T133" s="202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>
        <f t="shared" si="134"/>
        <v>10817.5</v>
      </c>
      <c r="AG133" s="24">
        <f t="shared" si="135"/>
        <v>9.9210648574848737E-2</v>
      </c>
      <c r="AH133" s="24">
        <f t="shared" si="121"/>
        <v>7.9125723558828812E-2</v>
      </c>
      <c r="AI133" s="24">
        <f t="shared" si="122"/>
        <v>1.9774522864857966E-2</v>
      </c>
      <c r="AJ133" s="24">
        <f t="shared" si="123"/>
        <v>-1.5520107558097962E-4</v>
      </c>
      <c r="AK133" s="24">
        <f t="shared" si="124"/>
        <v>2.4087373861492947E-8</v>
      </c>
      <c r="AL133">
        <f t="shared" si="125"/>
        <v>1.9774522864857966E-2</v>
      </c>
      <c r="AM133" s="171">
        <f t="shared" si="106"/>
        <v>2.4087373861492947E-8</v>
      </c>
      <c r="AN133">
        <f t="shared" si="136"/>
        <v>1.9929723940438945E-2</v>
      </c>
      <c r="AO133">
        <f t="shared" si="137"/>
        <v>1.240646654622676</v>
      </c>
      <c r="AP133">
        <f t="shared" si="138"/>
        <v>0.96749744879973087</v>
      </c>
      <c r="AQ133">
        <f t="shared" si="139"/>
        <v>-0.42982870548678775</v>
      </c>
      <c r="AR133">
        <f t="shared" si="140"/>
        <v>-1.0604097076449122</v>
      </c>
      <c r="AS133">
        <f t="shared" si="141"/>
        <v>-0.58619222551814254</v>
      </c>
      <c r="AT133" s="24">
        <f t="shared" si="148"/>
        <v>24.474086371348875</v>
      </c>
      <c r="AU133" s="24">
        <f t="shared" si="148"/>
        <v>24.474850957569583</v>
      </c>
      <c r="AV133" s="24">
        <f t="shared" si="148"/>
        <v>24.476810990439226</v>
      </c>
      <c r="AW133" s="24">
        <f t="shared" si="148"/>
        <v>24.481822141055932</v>
      </c>
      <c r="AX133" s="24">
        <f t="shared" si="148"/>
        <v>24.494548147860321</v>
      </c>
      <c r="AY133" s="24">
        <f t="shared" si="148"/>
        <v>24.526343384942894</v>
      </c>
      <c r="AZ133" s="24">
        <f t="shared" si="148"/>
        <v>24.602934397329889</v>
      </c>
      <c r="BA133" s="24">
        <f t="shared" si="142"/>
        <v>24.775291501696053</v>
      </c>
      <c r="BT133" t="s">
        <v>115</v>
      </c>
    </row>
    <row r="134" spans="1:77">
      <c r="A134" s="193" t="s">
        <v>490</v>
      </c>
      <c r="B134" s="3" t="s">
        <v>83</v>
      </c>
      <c r="C134" s="22">
        <v>57021.267699999997</v>
      </c>
      <c r="D134" s="22">
        <v>1E-4</v>
      </c>
      <c r="E134" s="97">
        <f t="shared" si="130"/>
        <v>10818.269082023944</v>
      </c>
      <c r="F134" s="131">
        <f t="shared" si="145"/>
        <v>10818</v>
      </c>
      <c r="G134" s="24">
        <f t="shared" si="146"/>
        <v>9.8578985998756252E-2</v>
      </c>
      <c r="H134" s="24"/>
      <c r="I134" s="24"/>
      <c r="J134" s="24"/>
      <c r="K134" s="24">
        <f t="shared" si="147"/>
        <v>9.8578985998756252E-2</v>
      </c>
      <c r="L134" s="24"/>
      <c r="M134" s="24"/>
      <c r="N134" s="24"/>
      <c r="O134" s="24"/>
      <c r="P134" s="26">
        <f t="shared" si="131"/>
        <v>7.9284765603743951E-2</v>
      </c>
      <c r="Q134" s="27">
        <f t="shared" si="132"/>
        <v>42002.767699999997</v>
      </c>
      <c r="R134" s="24">
        <f t="shared" si="133"/>
        <v>3.7226694065130864E-4</v>
      </c>
      <c r="S134" s="171">
        <v>1</v>
      </c>
      <c r="T134" s="202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>
        <f t="shared" si="134"/>
        <v>10818</v>
      </c>
      <c r="AG134" s="24">
        <f t="shared" si="135"/>
        <v>9.9214081716437502E-2</v>
      </c>
      <c r="AH134" s="24">
        <f t="shared" si="121"/>
        <v>7.8649669886062701E-2</v>
      </c>
      <c r="AI134" s="24">
        <f t="shared" si="122"/>
        <v>1.9294220395012301E-2</v>
      </c>
      <c r="AJ134" s="24">
        <f t="shared" si="123"/>
        <v>-6.3509571768124995E-4</v>
      </c>
      <c r="AK134" s="24">
        <f t="shared" si="124"/>
        <v>4.0334657061706193E-7</v>
      </c>
      <c r="AL134">
        <f t="shared" si="125"/>
        <v>1.9294220395012301E-2</v>
      </c>
      <c r="AM134" s="171">
        <f t="shared" si="106"/>
        <v>4.0334657061706193E-7</v>
      </c>
      <c r="AN134">
        <f t="shared" si="136"/>
        <v>1.9929316112693548E-2</v>
      </c>
      <c r="AO134">
        <f t="shared" si="137"/>
        <v>1.2408095313685039</v>
      </c>
      <c r="AP134">
        <f t="shared" si="138"/>
        <v>0.96759321463435444</v>
      </c>
      <c r="AQ134">
        <f t="shared" si="139"/>
        <v>-0.42973747572630283</v>
      </c>
      <c r="AR134">
        <f t="shared" si="140"/>
        <v>-1.0600307333496493</v>
      </c>
      <c r="AS134">
        <f t="shared" si="141"/>
        <v>-0.58593765481934346</v>
      </c>
      <c r="AT134" s="24">
        <f t="shared" si="148"/>
        <v>24.474352185179342</v>
      </c>
      <c r="AU134" s="24">
        <f t="shared" si="148"/>
        <v>24.475117248592444</v>
      </c>
      <c r="AV134" s="24">
        <f t="shared" si="148"/>
        <v>24.477078101534694</v>
      </c>
      <c r="AW134" s="24">
        <f t="shared" si="148"/>
        <v>24.482090321902621</v>
      </c>
      <c r="AX134" s="24">
        <f t="shared" si="148"/>
        <v>24.494816479803912</v>
      </c>
      <c r="AY134" s="24">
        <f t="shared" si="148"/>
        <v>24.526606040399859</v>
      </c>
      <c r="AZ134" s="24">
        <f t="shared" si="148"/>
        <v>24.603171164854025</v>
      </c>
      <c r="BA134" s="24">
        <f t="shared" si="142"/>
        <v>24.775453506329939</v>
      </c>
      <c r="BT134" t="s">
        <v>115</v>
      </c>
    </row>
    <row r="135" spans="1:77">
      <c r="A135" s="193" t="s">
        <v>490</v>
      </c>
      <c r="B135" s="3" t="s">
        <v>146</v>
      </c>
      <c r="C135" s="22">
        <v>57022.1849</v>
      </c>
      <c r="D135" s="22">
        <v>1E-4</v>
      </c>
      <c r="E135" s="97">
        <f t="shared" si="130"/>
        <v>10820.772678808413</v>
      </c>
      <c r="F135" s="131">
        <f t="shared" si="145"/>
        <v>10820.5</v>
      </c>
      <c r="G135" s="24">
        <f t="shared" si="146"/>
        <v>9.9896678504592273E-2</v>
      </c>
      <c r="H135" s="24"/>
      <c r="I135" s="24"/>
      <c r="J135" s="24"/>
      <c r="K135" s="24">
        <f t="shared" si="147"/>
        <v>9.9896678504592273E-2</v>
      </c>
      <c r="L135" s="24"/>
      <c r="M135" s="24"/>
      <c r="N135" s="24"/>
      <c r="O135" s="24"/>
      <c r="P135" s="26">
        <f t="shared" si="131"/>
        <v>7.9303971885054891E-2</v>
      </c>
      <c r="Q135" s="27">
        <f t="shared" si="132"/>
        <v>42003.6849</v>
      </c>
      <c r="R135" s="24">
        <f t="shared" si="133"/>
        <v>4.2405956591833873E-4</v>
      </c>
      <c r="S135" s="171">
        <v>1</v>
      </c>
      <c r="T135" s="202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>
        <f t="shared" si="134"/>
        <v>10820.5</v>
      </c>
      <c r="AG135" s="24">
        <f t="shared" si="135"/>
        <v>9.923122692020904E-2</v>
      </c>
      <c r="AH135" s="24">
        <f t="shared" si="121"/>
        <v>7.9969423469438125E-2</v>
      </c>
      <c r="AI135" s="24">
        <f t="shared" si="122"/>
        <v>2.0592706619537382E-2</v>
      </c>
      <c r="AJ135" s="24">
        <f t="shared" si="123"/>
        <v>6.6545158438323371E-4</v>
      </c>
      <c r="AK135" s="24">
        <f t="shared" si="124"/>
        <v>4.4282581115815603E-7</v>
      </c>
      <c r="AL135">
        <f t="shared" si="125"/>
        <v>2.0592706619537382E-2</v>
      </c>
      <c r="AM135" s="171">
        <f t="shared" si="106"/>
        <v>4.4282581115815603E-7</v>
      </c>
      <c r="AN135">
        <f t="shared" si="136"/>
        <v>1.9927255035154145E-2</v>
      </c>
      <c r="AO135">
        <f t="shared" si="137"/>
        <v>1.2416240362974778</v>
      </c>
      <c r="AP135">
        <f t="shared" si="138"/>
        <v>0.96807033301711554</v>
      </c>
      <c r="AQ135">
        <f t="shared" si="139"/>
        <v>-0.42928004091134764</v>
      </c>
      <c r="AR135">
        <f t="shared" si="140"/>
        <v>-1.0581343699598342</v>
      </c>
      <c r="AS135">
        <f t="shared" si="141"/>
        <v>-0.58466464747172453</v>
      </c>
      <c r="AT135" s="24">
        <f t="shared" si="148"/>
        <v>24.475681777044219</v>
      </c>
      <c r="AU135" s="24">
        <f t="shared" si="148"/>
        <v>24.476449222801278</v>
      </c>
      <c r="AV135" s="24">
        <f t="shared" si="148"/>
        <v>24.478414163111104</v>
      </c>
      <c r="AW135" s="24">
        <f t="shared" si="148"/>
        <v>24.483431696002793</v>
      </c>
      <c r="AX135" s="24">
        <f t="shared" si="148"/>
        <v>24.496158526216696</v>
      </c>
      <c r="AY135" s="24">
        <f t="shared" si="148"/>
        <v>24.527919555661136</v>
      </c>
      <c r="AZ135" s="24">
        <f t="shared" si="148"/>
        <v>24.604355070260009</v>
      </c>
      <c r="BA135" s="24">
        <f t="shared" si="142"/>
        <v>24.776263529499367</v>
      </c>
      <c r="BT135" t="s">
        <v>83</v>
      </c>
    </row>
    <row r="136" spans="1:77">
      <c r="A136" s="193" t="s">
        <v>490</v>
      </c>
      <c r="B136" s="3" t="s">
        <v>83</v>
      </c>
      <c r="C136" s="22">
        <v>57022.366399999999</v>
      </c>
      <c r="D136" s="22">
        <v>2.0000000000000001E-4</v>
      </c>
      <c r="E136" s="97">
        <f t="shared" si="130"/>
        <v>10821.268102725089</v>
      </c>
      <c r="F136" s="131">
        <f t="shared" si="145"/>
        <v>10821</v>
      </c>
      <c r="G136" s="24">
        <f t="shared" si="146"/>
        <v>9.822021699801553E-2</v>
      </c>
      <c r="H136" s="24"/>
      <c r="I136" s="24"/>
      <c r="J136" s="24"/>
      <c r="K136" s="24">
        <f t="shared" si="147"/>
        <v>9.822021699801553E-2</v>
      </c>
      <c r="L136" s="24"/>
      <c r="M136" s="24"/>
      <c r="N136" s="24"/>
      <c r="O136" s="24"/>
      <c r="P136" s="26">
        <f t="shared" si="131"/>
        <v>7.9307813428245111E-2</v>
      </c>
      <c r="Q136" s="27">
        <f t="shared" si="132"/>
        <v>42003.866399999999</v>
      </c>
      <c r="R136" s="24">
        <f t="shared" si="133"/>
        <v>3.576790087858649E-4</v>
      </c>
      <c r="S136" s="171">
        <v>1</v>
      </c>
      <c r="T136" s="202"/>
      <c r="U136" s="104">
        <v>2.2982040051396297E-10</v>
      </c>
      <c r="V136" s="104">
        <v>3.7698969329636297E-18</v>
      </c>
      <c r="W136" s="104">
        <v>4.7089405977502578E-30</v>
      </c>
      <c r="X136" s="104">
        <v>6.8308282236900695E-10</v>
      </c>
      <c r="Y136" s="104">
        <v>5.0179227246923195E-6</v>
      </c>
      <c r="Z136" s="104">
        <v>4.6367018806135602E-5</v>
      </c>
      <c r="AA136" s="104">
        <v>1.1965256500557447E-5</v>
      </c>
      <c r="AB136" s="104">
        <v>61.571214109607766</v>
      </c>
      <c r="AC136" s="104">
        <v>2.0505963099031526E-5</v>
      </c>
      <c r="AD136" s="104">
        <v>3.4557419503172389E-7</v>
      </c>
      <c r="AE136" s="104">
        <v>1.8721496003843347E-23</v>
      </c>
      <c r="AF136">
        <f t="shared" si="134"/>
        <v>10821</v>
      </c>
      <c r="AG136" s="24">
        <f t="shared" si="135"/>
        <v>9.9234651856444422E-2</v>
      </c>
      <c r="AH136" s="24">
        <f t="shared" ref="AH136:AH162" si="150">IF(S136&lt;&gt;0,G136-AN136, -9999)</f>
        <v>7.8293378569816219E-2</v>
      </c>
      <c r="AI136" s="24">
        <f t="shared" ref="AI136:AI162" si="151">+G136-P136</f>
        <v>1.891240356977042E-2</v>
      </c>
      <c r="AJ136" s="24">
        <f t="shared" ref="AJ136:AJ162" si="152">IF(S136&lt;&gt;0,G136-AG136, -9999)</f>
        <v>-1.014434858428892E-3</v>
      </c>
      <c r="AK136" s="24">
        <f t="shared" ref="AK136:AK162" si="153">+(G136-AG136)^2*S136</f>
        <v>1.0290780819956462E-6</v>
      </c>
      <c r="AL136">
        <f t="shared" ref="AL136:AL162" si="154">IF(S136&lt;&gt;0,G136-P136, -9999)</f>
        <v>1.891240356977042E-2</v>
      </c>
      <c r="AM136" s="171">
        <f t="shared" si="106"/>
        <v>1.0290780819956462E-6</v>
      </c>
      <c r="AN136">
        <f t="shared" si="136"/>
        <v>1.9926838428199319E-2</v>
      </c>
      <c r="AO136">
        <f t="shared" si="137"/>
        <v>1.2417869612187851</v>
      </c>
      <c r="AP136">
        <f t="shared" si="138"/>
        <v>0.96816541370236275</v>
      </c>
      <c r="AQ136">
        <f t="shared" si="139"/>
        <v>-0.42918829646918255</v>
      </c>
      <c r="AR136">
        <f t="shared" si="140"/>
        <v>-1.0577547987811271</v>
      </c>
      <c r="AS136">
        <f t="shared" si="141"/>
        <v>-0.5844100152036259</v>
      </c>
      <c r="AT136" s="24">
        <f t="shared" si="148"/>
        <v>24.475947799966395</v>
      </c>
      <c r="AU136" s="24">
        <f t="shared" si="148"/>
        <v>24.476715721462138</v>
      </c>
      <c r="AV136" s="24">
        <f t="shared" si="148"/>
        <v>24.478681476634812</v>
      </c>
      <c r="AW136" s="24">
        <f t="shared" si="148"/>
        <v>24.48370006476814</v>
      </c>
      <c r="AX136" s="24">
        <f t="shared" si="148"/>
        <v>24.496427012795234</v>
      </c>
      <c r="AY136" s="24">
        <f t="shared" si="148"/>
        <v>24.528182306268899</v>
      </c>
      <c r="AZ136" s="24">
        <f t="shared" si="148"/>
        <v>24.604591864884526</v>
      </c>
      <c r="BA136" s="24">
        <f t="shared" si="142"/>
        <v>24.776425534133253</v>
      </c>
      <c r="BT136" t="s">
        <v>95</v>
      </c>
    </row>
    <row r="137" spans="1:77">
      <c r="A137" s="186" t="s">
        <v>482</v>
      </c>
      <c r="B137" s="187" t="s">
        <v>83</v>
      </c>
      <c r="C137" s="188">
        <v>57029.327819999999</v>
      </c>
      <c r="D137" s="188">
        <v>5.9999999999999995E-4</v>
      </c>
      <c r="E137" s="97">
        <f t="shared" si="130"/>
        <v>10840.270052929263</v>
      </c>
      <c r="F137" s="131">
        <f t="shared" si="145"/>
        <v>10840</v>
      </c>
      <c r="G137" s="24">
        <f t="shared" si="146"/>
        <v>9.893467999791028E-2</v>
      </c>
      <c r="H137" s="24"/>
      <c r="I137" s="24"/>
      <c r="J137" s="24"/>
      <c r="K137" s="24">
        <f t="shared" si="147"/>
        <v>9.893467999791028E-2</v>
      </c>
      <c r="L137" s="24"/>
      <c r="M137" s="24"/>
      <c r="N137" s="24"/>
      <c r="O137" s="24"/>
      <c r="P137" s="26">
        <f t="shared" si="131"/>
        <v>7.9453862940695938E-2</v>
      </c>
      <c r="Q137" s="27">
        <f t="shared" si="132"/>
        <v>42010.827819999999</v>
      </c>
      <c r="R137" s="24">
        <f t="shared" si="133"/>
        <v>3.7950223321665328E-4</v>
      </c>
      <c r="S137" s="171">
        <v>1</v>
      </c>
      <c r="T137" s="202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>
        <f t="shared" si="134"/>
        <v>10840</v>
      </c>
      <c r="AG137" s="24">
        <f t="shared" si="135"/>
        <v>9.936377990286191E-2</v>
      </c>
      <c r="AH137" s="24">
        <f t="shared" si="150"/>
        <v>7.9024763035744308E-2</v>
      </c>
      <c r="AI137" s="24">
        <f t="shared" si="151"/>
        <v>1.9480817057214342E-2</v>
      </c>
      <c r="AJ137" s="24">
        <f t="shared" si="152"/>
        <v>-4.2909990495162975E-4</v>
      </c>
      <c r="AK137" s="24">
        <f t="shared" si="153"/>
        <v>1.8412672842949768E-7</v>
      </c>
      <c r="AL137">
        <f t="shared" si="154"/>
        <v>1.9480817057214342E-2</v>
      </c>
      <c r="AM137" s="171">
        <f t="shared" si="106"/>
        <v>1.8412672842949768E-7</v>
      </c>
      <c r="AN137">
        <f t="shared" si="136"/>
        <v>1.9909916962165975E-2</v>
      </c>
      <c r="AO137">
        <f t="shared" si="137"/>
        <v>1.2479835406515585</v>
      </c>
      <c r="AP137">
        <f t="shared" si="138"/>
        <v>0.97169245973763618</v>
      </c>
      <c r="AQ137">
        <f t="shared" si="139"/>
        <v>-0.42563798233645694</v>
      </c>
      <c r="AR137">
        <f t="shared" si="140"/>
        <v>-1.0432571843476155</v>
      </c>
      <c r="AS137">
        <f t="shared" si="141"/>
        <v>-0.5747263392453289</v>
      </c>
      <c r="AT137" s="24">
        <f t="shared" si="148"/>
        <v>24.486082503761551</v>
      </c>
      <c r="AU137" s="24">
        <f t="shared" si="148"/>
        <v>24.486868312818409</v>
      </c>
      <c r="AV137" s="24">
        <f t="shared" si="148"/>
        <v>24.488864369961508</v>
      </c>
      <c r="AW137" s="24">
        <f t="shared" si="148"/>
        <v>24.493921237623834</v>
      </c>
      <c r="AX137" s="24">
        <f t="shared" si="148"/>
        <v>24.506648527385121</v>
      </c>
      <c r="AY137" s="24">
        <f t="shared" si="148"/>
        <v>24.538178513580913</v>
      </c>
      <c r="AZ137" s="24">
        <f t="shared" si="148"/>
        <v>24.613593384473351</v>
      </c>
      <c r="BA137" s="24">
        <f t="shared" si="142"/>
        <v>24.782581710220917</v>
      </c>
      <c r="BT137" t="s">
        <v>115</v>
      </c>
    </row>
    <row r="138" spans="1:77">
      <c r="A138" s="186" t="s">
        <v>482</v>
      </c>
      <c r="B138" s="187" t="s">
        <v>83</v>
      </c>
      <c r="C138" s="188">
        <v>57029.329290000001</v>
      </c>
      <c r="D138" s="188">
        <v>4.0000000000000002E-4</v>
      </c>
      <c r="E138" s="97">
        <f t="shared" si="130"/>
        <v>10840.274065453556</v>
      </c>
      <c r="F138" s="131">
        <f t="shared" si="145"/>
        <v>10840</v>
      </c>
      <c r="G138" s="24">
        <f t="shared" si="146"/>
        <v>0.10040468000079272</v>
      </c>
      <c r="H138" s="24"/>
      <c r="I138" s="24"/>
      <c r="J138" s="24"/>
      <c r="K138" s="24">
        <f t="shared" si="147"/>
        <v>0.10040468000079272</v>
      </c>
      <c r="L138" s="24"/>
      <c r="M138" s="24"/>
      <c r="N138" s="24"/>
      <c r="O138" s="24"/>
      <c r="P138" s="26">
        <f t="shared" si="131"/>
        <v>7.9453862940695938E-2</v>
      </c>
      <c r="Q138" s="27">
        <f t="shared" si="132"/>
        <v>42010.829290000001</v>
      </c>
      <c r="R138" s="24">
        <f t="shared" si="133"/>
        <v>4.3893673548564251E-4</v>
      </c>
      <c r="S138" s="171">
        <v>1</v>
      </c>
      <c r="T138" s="202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>
        <f t="shared" si="134"/>
        <v>10840</v>
      </c>
      <c r="AG138" s="24">
        <f t="shared" si="135"/>
        <v>9.936377990286191E-2</v>
      </c>
      <c r="AH138" s="24">
        <f t="shared" si="150"/>
        <v>8.0494763038626752E-2</v>
      </c>
      <c r="AI138" s="24">
        <f t="shared" si="151"/>
        <v>2.0950817060096785E-2</v>
      </c>
      <c r="AJ138" s="24">
        <f t="shared" si="152"/>
        <v>1.0409000979308136E-3</v>
      </c>
      <c r="AK138" s="24">
        <f t="shared" si="153"/>
        <v>1.0834730138723774E-6</v>
      </c>
      <c r="AL138">
        <f t="shared" si="154"/>
        <v>2.0950817060096785E-2</v>
      </c>
      <c r="AM138" s="171">
        <f t="shared" si="106"/>
        <v>1.0834730138723774E-6</v>
      </c>
      <c r="AN138">
        <f t="shared" si="136"/>
        <v>1.9909916962165975E-2</v>
      </c>
      <c r="AO138">
        <f t="shared" si="137"/>
        <v>1.2479835406515585</v>
      </c>
      <c r="AP138">
        <f t="shared" si="138"/>
        <v>0.97169245973763618</v>
      </c>
      <c r="AQ138">
        <f t="shared" si="139"/>
        <v>-0.42563798233645694</v>
      </c>
      <c r="AR138">
        <f t="shared" si="140"/>
        <v>-1.0432571843476155</v>
      </c>
      <c r="AS138">
        <f t="shared" si="141"/>
        <v>-0.5747263392453289</v>
      </c>
      <c r="AT138" s="24">
        <f t="shared" si="148"/>
        <v>24.486082503761551</v>
      </c>
      <c r="AU138" s="24">
        <f t="shared" si="148"/>
        <v>24.486868312818409</v>
      </c>
      <c r="AV138" s="24">
        <f t="shared" si="148"/>
        <v>24.488864369961508</v>
      </c>
      <c r="AW138" s="24">
        <f t="shared" si="148"/>
        <v>24.493921237623834</v>
      </c>
      <c r="AX138" s="24">
        <f t="shared" si="148"/>
        <v>24.506648527385121</v>
      </c>
      <c r="AY138" s="24">
        <f t="shared" si="148"/>
        <v>24.538178513580913</v>
      </c>
      <c r="AZ138" s="24">
        <f t="shared" si="148"/>
        <v>24.613593384473351</v>
      </c>
      <c r="BA138" s="24">
        <f t="shared" si="142"/>
        <v>24.782581710220917</v>
      </c>
      <c r="BT138" t="s">
        <v>83</v>
      </c>
    </row>
    <row r="139" spans="1:77">
      <c r="A139" s="186" t="s">
        <v>482</v>
      </c>
      <c r="B139" s="187" t="s">
        <v>83</v>
      </c>
      <c r="C139" s="188">
        <v>57029.329519999999</v>
      </c>
      <c r="D139" s="188">
        <v>5.0000000000000001E-4</v>
      </c>
      <c r="E139" s="97">
        <f t="shared" si="130"/>
        <v>10840.274693263471</v>
      </c>
      <c r="F139" s="131">
        <f t="shared" si="145"/>
        <v>10840</v>
      </c>
      <c r="G139" s="24">
        <f t="shared" si="146"/>
        <v>0.10063467999862041</v>
      </c>
      <c r="H139" s="24"/>
      <c r="I139" s="24"/>
      <c r="J139" s="24"/>
      <c r="K139" s="24">
        <f t="shared" si="147"/>
        <v>0.10063467999862041</v>
      </c>
      <c r="L139" s="24"/>
      <c r="M139" s="24"/>
      <c r="N139" s="24"/>
      <c r="O139" s="24"/>
      <c r="P139" s="26">
        <f t="shared" si="131"/>
        <v>7.9453862940695938E-2</v>
      </c>
      <c r="Q139" s="27">
        <f t="shared" si="132"/>
        <v>42010.829519999999</v>
      </c>
      <c r="R139" s="24">
        <f t="shared" si="133"/>
        <v>4.4862701124126443E-4</v>
      </c>
      <c r="S139" s="171">
        <v>1</v>
      </c>
      <c r="T139" s="202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>
        <f t="shared" si="134"/>
        <v>10840</v>
      </c>
      <c r="AG139" s="24">
        <f t="shared" si="135"/>
        <v>9.936377990286191E-2</v>
      </c>
      <c r="AH139" s="24">
        <f t="shared" si="150"/>
        <v>8.0724763036454442E-2</v>
      </c>
      <c r="AI139" s="24">
        <f t="shared" si="151"/>
        <v>2.1180817057924475E-2</v>
      </c>
      <c r="AJ139" s="24">
        <f t="shared" si="152"/>
        <v>1.2709000957585037E-3</v>
      </c>
      <c r="AK139" s="24">
        <f t="shared" si="153"/>
        <v>1.6151870533989739E-6</v>
      </c>
      <c r="AL139">
        <f t="shared" si="154"/>
        <v>2.1180817057924475E-2</v>
      </c>
      <c r="AM139" s="171">
        <f t="shared" si="106"/>
        <v>1.6151870533989739E-6</v>
      </c>
      <c r="AN139">
        <f t="shared" si="136"/>
        <v>1.9909916962165975E-2</v>
      </c>
      <c r="AO139">
        <f t="shared" si="137"/>
        <v>1.2479835406515585</v>
      </c>
      <c r="AP139">
        <f t="shared" si="138"/>
        <v>0.97169245973763618</v>
      </c>
      <c r="AQ139">
        <f t="shared" si="139"/>
        <v>-0.42563798233645694</v>
      </c>
      <c r="AR139">
        <f t="shared" si="140"/>
        <v>-1.0432571843476155</v>
      </c>
      <c r="AS139">
        <f t="shared" si="141"/>
        <v>-0.5747263392453289</v>
      </c>
      <c r="AT139" s="24">
        <f t="shared" si="148"/>
        <v>24.486082503761551</v>
      </c>
      <c r="AU139" s="24">
        <f t="shared" si="148"/>
        <v>24.486868312818409</v>
      </c>
      <c r="AV139" s="24">
        <f t="shared" si="148"/>
        <v>24.488864369961508</v>
      </c>
      <c r="AW139" s="24">
        <f t="shared" si="148"/>
        <v>24.493921237623834</v>
      </c>
      <c r="AX139" s="24">
        <f t="shared" si="148"/>
        <v>24.506648527385121</v>
      </c>
      <c r="AY139" s="24">
        <f t="shared" si="148"/>
        <v>24.538178513580913</v>
      </c>
      <c r="AZ139" s="24">
        <f t="shared" si="148"/>
        <v>24.613593384473351</v>
      </c>
      <c r="BA139" s="24">
        <f t="shared" si="142"/>
        <v>24.782581710220917</v>
      </c>
      <c r="BT139" t="s">
        <v>95</v>
      </c>
    </row>
    <row r="140" spans="1:77">
      <c r="A140" s="186" t="s">
        <v>482</v>
      </c>
      <c r="B140" s="187" t="s">
        <v>83</v>
      </c>
      <c r="C140" s="188">
        <v>57029.330569999998</v>
      </c>
      <c r="D140" s="188">
        <v>5.9999999999999995E-4</v>
      </c>
      <c r="E140" s="97">
        <f t="shared" si="130"/>
        <v>10840.277559352242</v>
      </c>
      <c r="F140" s="131">
        <f t="shared" si="145"/>
        <v>10840</v>
      </c>
      <c r="G140" s="24">
        <f t="shared" si="146"/>
        <v>0.10168467999756103</v>
      </c>
      <c r="H140" s="24"/>
      <c r="I140" s="24"/>
      <c r="J140" s="24"/>
      <c r="K140" s="24">
        <f t="shared" si="147"/>
        <v>0.10168467999756103</v>
      </c>
      <c r="L140" s="24"/>
      <c r="M140" s="24"/>
      <c r="N140" s="24"/>
      <c r="O140" s="24"/>
      <c r="P140" s="26">
        <f t="shared" si="131"/>
        <v>7.9453862940695938E-2</v>
      </c>
      <c r="Q140" s="27">
        <f t="shared" si="132"/>
        <v>42010.830569999998</v>
      </c>
      <c r="R140" s="24">
        <f t="shared" si="133"/>
        <v>4.9420922701580406E-4</v>
      </c>
      <c r="S140" s="171">
        <v>1</v>
      </c>
      <c r="T140" s="202"/>
      <c r="U140" s="104">
        <v>2.2306898742410333E-10</v>
      </c>
      <c r="V140" s="104">
        <v>3.8286549479913873E-18</v>
      </c>
      <c r="W140" s="104">
        <v>4.7659144110431826E-30</v>
      </c>
      <c r="X140" s="104">
        <v>6.9731986381799204E-10</v>
      </c>
      <c r="Y140" s="104">
        <v>5.1022305937912655E-6</v>
      </c>
      <c r="Z140" s="104">
        <v>4.2374639567399737E-5</v>
      </c>
      <c r="AA140" s="104">
        <v>1.1252074780553403E-5</v>
      </c>
      <c r="AB140" s="104">
        <v>55.870260137642163</v>
      </c>
      <c r="AC140" s="104">
        <v>2.093335526441971E-5</v>
      </c>
      <c r="AD140" s="104">
        <v>3.467081183655167E-7</v>
      </c>
      <c r="AE140" s="104">
        <v>1.894800873985746E-23</v>
      </c>
      <c r="AF140">
        <f t="shared" si="134"/>
        <v>10840</v>
      </c>
      <c r="AG140" s="24">
        <f t="shared" si="135"/>
        <v>9.936377990286191E-2</v>
      </c>
      <c r="AH140" s="24">
        <f t="shared" si="150"/>
        <v>8.1774763035395062E-2</v>
      </c>
      <c r="AI140" s="24">
        <f t="shared" si="151"/>
        <v>2.2230817056865096E-2</v>
      </c>
      <c r="AJ140" s="24">
        <f t="shared" si="152"/>
        <v>2.3209000946991243E-3</v>
      </c>
      <c r="AK140" s="24">
        <f t="shared" si="153"/>
        <v>5.3865772495744037E-6</v>
      </c>
      <c r="AL140">
        <f t="shared" si="154"/>
        <v>2.2230817056865096E-2</v>
      </c>
      <c r="AM140" s="171">
        <f t="shared" si="106"/>
        <v>5.3865772495744037E-6</v>
      </c>
      <c r="AN140">
        <f t="shared" si="136"/>
        <v>1.9909916962165975E-2</v>
      </c>
      <c r="AO140">
        <f t="shared" si="137"/>
        <v>1.2479835406515585</v>
      </c>
      <c r="AP140">
        <f t="shared" si="138"/>
        <v>0.97169245973763618</v>
      </c>
      <c r="AQ140">
        <f t="shared" si="139"/>
        <v>-0.42563798233645694</v>
      </c>
      <c r="AR140">
        <f t="shared" si="140"/>
        <v>-1.0432571843476155</v>
      </c>
      <c r="AS140">
        <f t="shared" si="141"/>
        <v>-0.5747263392453289</v>
      </c>
      <c r="AT140" s="24">
        <f t="shared" si="148"/>
        <v>24.486082503761551</v>
      </c>
      <c r="AU140" s="24">
        <f t="shared" si="148"/>
        <v>24.486868312818409</v>
      </c>
      <c r="AV140" s="24">
        <f t="shared" si="148"/>
        <v>24.488864369961508</v>
      </c>
      <c r="AW140" s="24">
        <f t="shared" si="148"/>
        <v>24.493921237623834</v>
      </c>
      <c r="AX140" s="24">
        <f t="shared" si="148"/>
        <v>24.506648527385121</v>
      </c>
      <c r="AY140" s="24">
        <f t="shared" si="148"/>
        <v>24.538178513580913</v>
      </c>
      <c r="AZ140" s="24">
        <f t="shared" si="148"/>
        <v>24.613593384473351</v>
      </c>
      <c r="BA140" s="24">
        <f t="shared" si="142"/>
        <v>24.782581710220917</v>
      </c>
      <c r="BT140" t="s">
        <v>115</v>
      </c>
    </row>
    <row r="141" spans="1:77">
      <c r="A141" s="193" t="s">
        <v>490</v>
      </c>
      <c r="B141" s="3" t="s">
        <v>146</v>
      </c>
      <c r="C141" s="22">
        <v>57033.175300000003</v>
      </c>
      <c r="D141" s="22">
        <v>1E-4</v>
      </c>
      <c r="E141" s="97">
        <f t="shared" si="130"/>
        <v>10850.772166488227</v>
      </c>
      <c r="F141" s="131">
        <f t="shared" si="145"/>
        <v>10850.5</v>
      </c>
      <c r="G141" s="24">
        <f t="shared" si="146"/>
        <v>9.970898850588128E-2</v>
      </c>
      <c r="H141" s="24"/>
      <c r="I141" s="24"/>
      <c r="J141" s="24"/>
      <c r="K141" s="24">
        <f t="shared" si="147"/>
        <v>9.970898850588128E-2</v>
      </c>
      <c r="L141" s="24"/>
      <c r="M141" s="24"/>
      <c r="N141" s="24"/>
      <c r="O141" s="24"/>
      <c r="P141" s="26">
        <f t="shared" si="131"/>
        <v>7.9534633764003673E-2</v>
      </c>
      <c r="Q141" s="27">
        <f t="shared" si="132"/>
        <v>42014.675300000003</v>
      </c>
      <c r="R141" s="24">
        <f t="shared" si="133"/>
        <v>4.0700458925111945E-4</v>
      </c>
      <c r="S141" s="171">
        <v>1</v>
      </c>
      <c r="T141" s="202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>
        <f t="shared" si="134"/>
        <v>10850.5</v>
      </c>
      <c r="AG141" s="24">
        <f t="shared" si="135"/>
        <v>9.9434281275002118E-2</v>
      </c>
      <c r="AH141" s="24">
        <f t="shared" si="150"/>
        <v>7.9809340994882835E-2</v>
      </c>
      <c r="AI141" s="24">
        <f t="shared" si="151"/>
        <v>2.0174354741877606E-2</v>
      </c>
      <c r="AJ141" s="24">
        <f t="shared" si="152"/>
        <v>2.7470723087916205E-4</v>
      </c>
      <c r="AK141" s="24">
        <f t="shared" si="153"/>
        <v>7.5464062697297235E-8</v>
      </c>
      <c r="AL141">
        <f t="shared" si="154"/>
        <v>2.0174354741877606E-2</v>
      </c>
      <c r="AM141" s="171">
        <f t="shared" si="106"/>
        <v>7.5464062697297235E-8</v>
      </c>
      <c r="AN141">
        <f t="shared" si="136"/>
        <v>1.9899647510998441E-2</v>
      </c>
      <c r="AO141">
        <f t="shared" si="137"/>
        <v>1.2514119494436264</v>
      </c>
      <c r="AP141">
        <f t="shared" si="138"/>
        <v>0.97356820568592084</v>
      </c>
      <c r="AQ141">
        <f t="shared" si="139"/>
        <v>-0.42362195424516025</v>
      </c>
      <c r="AR141">
        <f t="shared" si="140"/>
        <v>-1.035183354368185</v>
      </c>
      <c r="AS141">
        <f t="shared" si="141"/>
        <v>-0.56936839137554585</v>
      </c>
      <c r="AT141" s="24">
        <f t="shared" ref="AT141:AZ150" si="155">$BA141+$AH$7*SIN(AU141)</f>
        <v>24.491704866356212</v>
      </c>
      <c r="AU141" s="24">
        <f t="shared" si="155"/>
        <v>24.49250038967487</v>
      </c>
      <c r="AV141" s="24">
        <f t="shared" si="155"/>
        <v>24.494512618004432</v>
      </c>
      <c r="AW141" s="24">
        <f t="shared" si="155"/>
        <v>24.49958908987918</v>
      </c>
      <c r="AX141" s="24">
        <f t="shared" si="155"/>
        <v>24.512313086108911</v>
      </c>
      <c r="AY141" s="24">
        <f t="shared" si="155"/>
        <v>24.543712430733425</v>
      </c>
      <c r="AZ141" s="24">
        <f t="shared" si="155"/>
        <v>24.618570662952802</v>
      </c>
      <c r="BA141" s="24">
        <f t="shared" si="142"/>
        <v>24.785983807532517</v>
      </c>
      <c r="BT141" t="s">
        <v>83</v>
      </c>
    </row>
    <row r="142" spans="1:77">
      <c r="A142" s="193" t="s">
        <v>490</v>
      </c>
      <c r="B142" s="3" t="s">
        <v>83</v>
      </c>
      <c r="C142" s="22">
        <v>57034.092400000001</v>
      </c>
      <c r="D142" s="22">
        <v>1E-4</v>
      </c>
      <c r="E142" s="97">
        <f t="shared" si="130"/>
        <v>10853.275490311846</v>
      </c>
      <c r="F142" s="131">
        <f t="shared" si="145"/>
        <v>10853</v>
      </c>
      <c r="G142" s="24">
        <f t="shared" si="146"/>
        <v>0.1009266809996916</v>
      </c>
      <c r="H142" s="24"/>
      <c r="I142" s="24"/>
      <c r="J142" s="24"/>
      <c r="K142" s="24">
        <f t="shared" si="147"/>
        <v>0.1009266809996916</v>
      </c>
      <c r="L142" s="24"/>
      <c r="M142" s="24"/>
      <c r="N142" s="24"/>
      <c r="O142" s="24"/>
      <c r="P142" s="26">
        <f t="shared" si="131"/>
        <v>7.9553871129184189E-2</v>
      </c>
      <c r="Q142" s="27">
        <f t="shared" si="132"/>
        <v>42015.592400000001</v>
      </c>
      <c r="R142" s="24">
        <f t="shared" si="133"/>
        <v>4.5679700176085893E-4</v>
      </c>
      <c r="S142" s="171">
        <v>1</v>
      </c>
      <c r="T142" s="202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>
        <f t="shared" si="134"/>
        <v>10853</v>
      </c>
      <c r="AG142" s="24">
        <f t="shared" si="135"/>
        <v>9.9450976474641184E-2</v>
      </c>
      <c r="AH142" s="24">
        <f t="shared" si="150"/>
        <v>8.1029575654234604E-2</v>
      </c>
      <c r="AI142" s="24">
        <f t="shared" si="151"/>
        <v>2.1372809870507409E-2</v>
      </c>
      <c r="AJ142" s="24">
        <f t="shared" si="152"/>
        <v>1.4757045250504142E-3</v>
      </c>
      <c r="AK142" s="24">
        <f t="shared" si="153"/>
        <v>2.1777038452542685E-6</v>
      </c>
      <c r="AL142">
        <f t="shared" si="154"/>
        <v>2.1372809870507409E-2</v>
      </c>
      <c r="AM142" s="171">
        <f t="shared" si="106"/>
        <v>2.1777038452542685E-6</v>
      </c>
      <c r="AN142">
        <f t="shared" si="136"/>
        <v>1.9897105345456998E-2</v>
      </c>
      <c r="AO142">
        <f t="shared" si="137"/>
        <v>1.252228591401455</v>
      </c>
      <c r="AP142">
        <f t="shared" si="138"/>
        <v>0.97400694060474269</v>
      </c>
      <c r="AQ142">
        <f t="shared" si="139"/>
        <v>-0.42313622643443216</v>
      </c>
      <c r="AR142">
        <f t="shared" si="140"/>
        <v>-1.0332544879615364</v>
      </c>
      <c r="AS142">
        <f t="shared" si="141"/>
        <v>-0.56809200835313467</v>
      </c>
      <c r="AT142" s="24">
        <f t="shared" si="155"/>
        <v>24.493045791684263</v>
      </c>
      <c r="AU142" s="24">
        <f t="shared" si="155"/>
        <v>24.493843608663749</v>
      </c>
      <c r="AV142" s="24">
        <f t="shared" si="155"/>
        <v>24.495859624688894</v>
      </c>
      <c r="AW142" s="24">
        <f t="shared" si="155"/>
        <v>24.500940598364714</v>
      </c>
      <c r="AX142" s="24">
        <f t="shared" si="155"/>
        <v>24.513663442292522</v>
      </c>
      <c r="AY142" s="24">
        <f t="shared" si="155"/>
        <v>24.545031039534745</v>
      </c>
      <c r="AZ142" s="24">
        <f t="shared" si="155"/>
        <v>24.619756015539814</v>
      </c>
      <c r="BA142" s="24">
        <f t="shared" si="142"/>
        <v>24.786793830701946</v>
      </c>
      <c r="BT142" t="s">
        <v>95</v>
      </c>
    </row>
    <row r="143" spans="1:77">
      <c r="A143" s="193" t="s">
        <v>490</v>
      </c>
      <c r="B143" s="3" t="s">
        <v>146</v>
      </c>
      <c r="C143" s="22">
        <v>57034.272900000004</v>
      </c>
      <c r="D143" s="22">
        <v>1E-4</v>
      </c>
      <c r="E143" s="97">
        <f t="shared" si="130"/>
        <v>10853.768184620176</v>
      </c>
      <c r="F143" s="131">
        <f t="shared" si="145"/>
        <v>10853.5</v>
      </c>
      <c r="G143" s="24">
        <f t="shared" si="146"/>
        <v>9.8250219503825065E-2</v>
      </c>
      <c r="H143" s="24"/>
      <c r="I143" s="24"/>
      <c r="J143" s="24"/>
      <c r="K143" s="24">
        <f t="shared" si="147"/>
        <v>9.8250219503825065E-2</v>
      </c>
      <c r="L143" s="24"/>
      <c r="M143" s="24"/>
      <c r="N143" s="24"/>
      <c r="O143" s="24"/>
      <c r="P143" s="26">
        <f t="shared" si="131"/>
        <v>7.955771888914831E-2</v>
      </c>
      <c r="Q143" s="27">
        <f t="shared" si="132"/>
        <v>42015.772900000004</v>
      </c>
      <c r="R143" s="24">
        <f t="shared" si="133"/>
        <v>3.4940957922969086E-4</v>
      </c>
      <c r="S143" s="171">
        <v>1</v>
      </c>
      <c r="T143" s="202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>
        <f t="shared" si="134"/>
        <v>10853.5</v>
      </c>
      <c r="AG143" s="24">
        <f t="shared" si="135"/>
        <v>9.9454311307775684E-2</v>
      </c>
      <c r="AH143" s="24">
        <f t="shared" si="150"/>
        <v>7.8353627085197691E-2</v>
      </c>
      <c r="AI143" s="24">
        <f t="shared" si="151"/>
        <v>1.8692500614676755E-2</v>
      </c>
      <c r="AJ143" s="24">
        <f t="shared" si="152"/>
        <v>-1.2040918039506188E-3</v>
      </c>
      <c r="AK143" s="24">
        <f t="shared" si="153"/>
        <v>1.4498370723410554E-6</v>
      </c>
      <c r="AL143">
        <f t="shared" si="154"/>
        <v>1.8692500614676755E-2</v>
      </c>
      <c r="AM143" s="171">
        <f t="shared" si="106"/>
        <v>1.4498370723410554E-6</v>
      </c>
      <c r="AN143">
        <f t="shared" si="136"/>
        <v>1.9896592418627367E-2</v>
      </c>
      <c r="AO143">
        <f t="shared" si="137"/>
        <v>1.2523919348707948</v>
      </c>
      <c r="AP143">
        <f t="shared" si="138"/>
        <v>0.9740943209885119</v>
      </c>
      <c r="AQ143">
        <f t="shared" si="139"/>
        <v>-0.42303881577664909</v>
      </c>
      <c r="AR143">
        <f t="shared" si="140"/>
        <v>-1.0328684130735699</v>
      </c>
      <c r="AS143">
        <f t="shared" si="141"/>
        <v>-0.56783670021332133</v>
      </c>
      <c r="AT143" s="24">
        <f t="shared" si="155"/>
        <v>24.493314081415118</v>
      </c>
      <c r="AU143" s="24">
        <f t="shared" si="155"/>
        <v>24.494112356212007</v>
      </c>
      <c r="AV143" s="24">
        <f t="shared" si="155"/>
        <v>24.496129126843012</v>
      </c>
      <c r="AW143" s="24">
        <f t="shared" si="155"/>
        <v>24.501210993161749</v>
      </c>
      <c r="AX143" s="24">
        <f t="shared" si="155"/>
        <v>24.513933589586834</v>
      </c>
      <c r="AY143" s="24">
        <f t="shared" si="155"/>
        <v>24.545294807729839</v>
      </c>
      <c r="AZ143" s="24">
        <f t="shared" si="155"/>
        <v>24.619993099217073</v>
      </c>
      <c r="BA143" s="24">
        <f t="shared" si="142"/>
        <v>24.786955835335831</v>
      </c>
    </row>
    <row r="144" spans="1:77">
      <c r="A144" s="193" t="s">
        <v>490</v>
      </c>
      <c r="B144" s="3" t="s">
        <v>83</v>
      </c>
      <c r="C144" s="22">
        <v>57035.191400000003</v>
      </c>
      <c r="D144" s="22">
        <v>1E-4</v>
      </c>
      <c r="E144" s="97">
        <f t="shared" si="130"/>
        <v>10856.275329895498</v>
      </c>
      <c r="F144" s="131">
        <f t="shared" si="145"/>
        <v>10856</v>
      </c>
      <c r="G144" s="24">
        <f t="shared" si="146"/>
        <v>0.10086791200592415</v>
      </c>
      <c r="H144" s="24"/>
      <c r="I144" s="24"/>
      <c r="J144" s="24"/>
      <c r="K144" s="24">
        <f t="shared" si="147"/>
        <v>0.10086791200592415</v>
      </c>
      <c r="L144" s="24"/>
      <c r="M144" s="24"/>
      <c r="N144" s="24"/>
      <c r="O144" s="24"/>
      <c r="P144" s="26">
        <f t="shared" si="131"/>
        <v>7.9576959123609098E-2</v>
      </c>
      <c r="Q144" s="27">
        <f t="shared" si="132"/>
        <v>42016.691400000003</v>
      </c>
      <c r="R144" s="24">
        <f t="shared" si="133"/>
        <v>4.5330467463695982E-4</v>
      </c>
      <c r="S144" s="171">
        <v>1</v>
      </c>
      <c r="T144" s="202"/>
      <c r="U144" s="104">
        <v>1.5951234654522413E-10</v>
      </c>
      <c r="V144" s="104">
        <v>4.4107395012352798E-18</v>
      </c>
      <c r="W144" s="104">
        <v>5.8705593232425684E-30</v>
      </c>
      <c r="X144" s="104">
        <v>7.93301295195545E-10</v>
      </c>
      <c r="Y144" s="104">
        <v>5.6871075219423544E-6</v>
      </c>
      <c r="Z144" s="104">
        <v>1.4565474366653563E-5</v>
      </c>
      <c r="AA144" s="104">
        <v>8.7266147450210344E-6</v>
      </c>
      <c r="AB144" s="104">
        <v>15.507074034826744</v>
      </c>
      <c r="AC144" s="104">
        <v>2.3814692088545506E-5</v>
      </c>
      <c r="AD144" s="104">
        <v>3.4187373926483204E-7</v>
      </c>
      <c r="AE144" s="104">
        <v>2.333978325469869E-23</v>
      </c>
      <c r="AF144">
        <f t="shared" si="134"/>
        <v>10856</v>
      </c>
      <c r="AG144" s="24">
        <f t="shared" si="135"/>
        <v>9.9470964410759546E-2</v>
      </c>
      <c r="AH144" s="24">
        <f t="shared" si="150"/>
        <v>8.0973906718773705E-2</v>
      </c>
      <c r="AI144" s="24">
        <f t="shared" si="151"/>
        <v>2.1290952882315056E-2</v>
      </c>
      <c r="AJ144" s="24">
        <f t="shared" si="152"/>
        <v>1.3969475951646076E-3</v>
      </c>
      <c r="AK144" s="24">
        <f t="shared" si="153"/>
        <v>1.9514625836361804E-6</v>
      </c>
      <c r="AL144">
        <f t="shared" si="154"/>
        <v>2.1290952882315056E-2</v>
      </c>
      <c r="AM144" s="171">
        <f t="shared" si="106"/>
        <v>1.9514625836361804E-6</v>
      </c>
      <c r="AN144">
        <f t="shared" si="136"/>
        <v>1.9894005287150449E-2</v>
      </c>
      <c r="AO144">
        <f t="shared" si="137"/>
        <v>1.2532087249984527</v>
      </c>
      <c r="AP144">
        <f t="shared" si="138"/>
        <v>0.9745293831370756</v>
      </c>
      <c r="AQ144">
        <f t="shared" si="139"/>
        <v>-0.42255043489054783</v>
      </c>
      <c r="AR144">
        <f t="shared" si="140"/>
        <v>-1.0309365297792163</v>
      </c>
      <c r="AS144">
        <f t="shared" si="141"/>
        <v>-0.56656000164126397</v>
      </c>
      <c r="AT144" s="24">
        <f t="shared" si="155"/>
        <v>24.494656053407603</v>
      </c>
      <c r="AU144" s="24">
        <f t="shared" si="155"/>
        <v>24.495456612664739</v>
      </c>
      <c r="AV144" s="24">
        <f t="shared" si="155"/>
        <v>24.497477141567884</v>
      </c>
      <c r="AW144" s="24">
        <f t="shared" si="155"/>
        <v>24.502563432389461</v>
      </c>
      <c r="AX144" s="24">
        <f t="shared" si="155"/>
        <v>24.515284705985295</v>
      </c>
      <c r="AY144" s="24">
        <f t="shared" si="155"/>
        <v>24.546613880559775</v>
      </c>
      <c r="AZ144" s="24">
        <f t="shared" si="155"/>
        <v>24.621178583294256</v>
      </c>
      <c r="BA144" s="24">
        <f t="shared" si="142"/>
        <v>24.78776585850526</v>
      </c>
    </row>
    <row r="145" spans="1:54">
      <c r="A145" s="193" t="s">
        <v>490</v>
      </c>
      <c r="B145" s="3" t="s">
        <v>146</v>
      </c>
      <c r="C145" s="22">
        <v>57036.105300000003</v>
      </c>
      <c r="D145" s="22">
        <v>1E-4</v>
      </c>
      <c r="E145" s="97">
        <f t="shared" si="130"/>
        <v>10858.769918972381</v>
      </c>
      <c r="F145" s="131">
        <f t="shared" si="145"/>
        <v>10858.5</v>
      </c>
      <c r="G145" s="24">
        <f t="shared" si="146"/>
        <v>9.8885604507813696E-2</v>
      </c>
      <c r="H145" s="24"/>
      <c r="I145" s="24"/>
      <c r="J145" s="24"/>
      <c r="K145" s="24">
        <f t="shared" si="147"/>
        <v>9.8885604507813696E-2</v>
      </c>
      <c r="L145" s="24"/>
      <c r="M145" s="24"/>
      <c r="N145" s="24"/>
      <c r="O145" s="24"/>
      <c r="P145" s="26">
        <f t="shared" si="131"/>
        <v>7.9596201749136786E-2</v>
      </c>
      <c r="Q145" s="27">
        <f t="shared" si="132"/>
        <v>42017.605300000003</v>
      </c>
      <c r="R145" s="24">
        <f t="shared" si="133"/>
        <v>3.7208105878645239E-4</v>
      </c>
      <c r="S145" s="171">
        <v>1</v>
      </c>
      <c r="T145" s="202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>
        <f t="shared" si="134"/>
        <v>10858.5</v>
      </c>
      <c r="AG145" s="24">
        <f t="shared" si="135"/>
        <v>9.9487582361420801E-2</v>
      </c>
      <c r="AH145" s="24">
        <f t="shared" si="150"/>
        <v>7.899422389552968E-2</v>
      </c>
      <c r="AI145" s="24">
        <f t="shared" si="151"/>
        <v>1.928940275867691E-2</v>
      </c>
      <c r="AJ145" s="24">
        <f t="shared" si="152"/>
        <v>-6.0197785360710521E-4</v>
      </c>
      <c r="AK145" s="24">
        <f t="shared" si="153"/>
        <v>3.6237733623341736E-7</v>
      </c>
      <c r="AL145">
        <f t="shared" si="154"/>
        <v>1.928940275867691E-2</v>
      </c>
      <c r="AM145" s="171">
        <f t="shared" si="106"/>
        <v>3.6237733623341736E-7</v>
      </c>
      <c r="AN145">
        <f t="shared" si="136"/>
        <v>1.9891380612284019E-2</v>
      </c>
      <c r="AO145">
        <f t="shared" si="137"/>
        <v>1.2540256320596155</v>
      </c>
      <c r="AP145">
        <f t="shared" si="138"/>
        <v>0.9749613676969211</v>
      </c>
      <c r="AQ145">
        <f t="shared" si="139"/>
        <v>-0.42205983781715845</v>
      </c>
      <c r="AR145">
        <f t="shared" si="140"/>
        <v>-1.0290021303696244</v>
      </c>
      <c r="AS145">
        <f t="shared" si="141"/>
        <v>-0.56528303962269011</v>
      </c>
      <c r="AT145" s="24">
        <f t="shared" si="155"/>
        <v>24.495998897646206</v>
      </c>
      <c r="AU145" s="24">
        <f t="shared" si="155"/>
        <v>24.496801733563903</v>
      </c>
      <c r="AV145" s="24">
        <f t="shared" si="155"/>
        <v>24.498825995992547</v>
      </c>
      <c r="AW145" s="24">
        <f t="shared" si="155"/>
        <v>24.503916646589236</v>
      </c>
      <c r="AX145" s="24">
        <f t="shared" si="155"/>
        <v>24.516636454991229</v>
      </c>
      <c r="AY145" s="24">
        <f t="shared" si="155"/>
        <v>24.547933339280345</v>
      </c>
      <c r="AZ145" s="24">
        <f t="shared" si="155"/>
        <v>24.622364176675596</v>
      </c>
      <c r="BA145" s="24">
        <f t="shared" si="142"/>
        <v>24.788575881674689</v>
      </c>
    </row>
    <row r="146" spans="1:54">
      <c r="A146" s="193" t="s">
        <v>490</v>
      </c>
      <c r="B146" s="3" t="s">
        <v>83</v>
      </c>
      <c r="C146" s="22">
        <v>57036.290399999998</v>
      </c>
      <c r="D146" s="22">
        <v>2.0000000000000001E-4</v>
      </c>
      <c r="E146" s="97">
        <f t="shared" si="130"/>
        <v>10859.27516947913</v>
      </c>
      <c r="F146" s="131">
        <f t="shared" si="145"/>
        <v>10859</v>
      </c>
      <c r="G146" s="24">
        <f t="shared" si="146"/>
        <v>0.10080914299760479</v>
      </c>
      <c r="H146" s="24"/>
      <c r="I146" s="24"/>
      <c r="J146" s="24"/>
      <c r="K146" s="24">
        <f t="shared" si="147"/>
        <v>0.10080914299760479</v>
      </c>
      <c r="L146" s="24"/>
      <c r="M146" s="24"/>
      <c r="N146" s="24"/>
      <c r="O146" s="24"/>
      <c r="P146" s="26">
        <f t="shared" si="131"/>
        <v>7.9600050561170338E-2</v>
      </c>
      <c r="Q146" s="27">
        <f t="shared" si="132"/>
        <v>42017.790399999998</v>
      </c>
      <c r="R146" s="24">
        <f t="shared" si="133"/>
        <v>4.4982560197722127E-4</v>
      </c>
      <c r="S146" s="171">
        <v>1</v>
      </c>
      <c r="T146" s="202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>
        <f t="shared" si="134"/>
        <v>10859</v>
      </c>
      <c r="AG146" s="24">
        <f t="shared" si="135"/>
        <v>9.9490901727535927E-2</v>
      </c>
      <c r="AH146" s="24">
        <f t="shared" si="150"/>
        <v>8.0918291831239206E-2</v>
      </c>
      <c r="AI146" s="24">
        <f t="shared" si="151"/>
        <v>2.1209092436434457E-2</v>
      </c>
      <c r="AJ146" s="24">
        <f t="shared" si="152"/>
        <v>1.3182412700688678E-3</v>
      </c>
      <c r="AK146" s="24">
        <f t="shared" si="153"/>
        <v>1.7377600461127816E-6</v>
      </c>
      <c r="AL146">
        <f t="shared" si="154"/>
        <v>2.1209092436434457E-2</v>
      </c>
      <c r="AM146" s="171">
        <f t="shared" si="106"/>
        <v>1.7377600461127816E-6</v>
      </c>
      <c r="AN146">
        <f t="shared" si="136"/>
        <v>1.9890851166365589E-2</v>
      </c>
      <c r="AO146">
        <f t="shared" si="137"/>
        <v>1.254189026977758</v>
      </c>
      <c r="AP146">
        <f t="shared" si="138"/>
        <v>0.97504739393976891</v>
      </c>
      <c r="AQ146">
        <f t="shared" si="139"/>
        <v>-0.42196145203754554</v>
      </c>
      <c r="AR146">
        <f t="shared" si="140"/>
        <v>-1.0286149483919531</v>
      </c>
      <c r="AS146">
        <f t="shared" si="141"/>
        <v>-0.56502761556661374</v>
      </c>
      <c r="AT146" s="24">
        <f t="shared" si="155"/>
        <v>24.496267571164982</v>
      </c>
      <c r="AU146" s="24">
        <f t="shared" si="155"/>
        <v>24.497070861468206</v>
      </c>
      <c r="AV146" s="24">
        <f t="shared" si="155"/>
        <v>24.499095867614191</v>
      </c>
      <c r="AW146" s="24">
        <f t="shared" si="155"/>
        <v>24.504187382373654</v>
      </c>
      <c r="AX146" s="24">
        <f t="shared" si="155"/>
        <v>24.516906880632625</v>
      </c>
      <c r="AY146" s="24">
        <f t="shared" si="155"/>
        <v>24.548197277267253</v>
      </c>
      <c r="AZ146" s="24">
        <f t="shared" si="155"/>
        <v>24.622601308446679</v>
      </c>
      <c r="BA146" s="24">
        <f t="shared" si="142"/>
        <v>24.788737886308574</v>
      </c>
    </row>
    <row r="147" spans="1:54">
      <c r="A147" s="193" t="s">
        <v>490</v>
      </c>
      <c r="B147" s="3" t="s">
        <v>146</v>
      </c>
      <c r="C147" s="22">
        <v>57040.135999999999</v>
      </c>
      <c r="D147" s="22">
        <v>1E-4</v>
      </c>
      <c r="E147" s="97">
        <f t="shared" si="130"/>
        <v>10869.772151374375</v>
      </c>
      <c r="F147" s="131">
        <f t="shared" si="145"/>
        <v>10869.5</v>
      </c>
      <c r="G147" s="24">
        <f t="shared" si="146"/>
        <v>9.9703451502136886E-2</v>
      </c>
      <c r="H147" s="24"/>
      <c r="I147" s="24"/>
      <c r="J147" s="24"/>
      <c r="K147" s="24">
        <f t="shared" si="147"/>
        <v>9.9703451502136886E-2</v>
      </c>
      <c r="L147" s="24"/>
      <c r="M147" s="24"/>
      <c r="N147" s="24"/>
      <c r="O147" s="24"/>
      <c r="P147" s="26">
        <f t="shared" si="131"/>
        <v>7.9680897707333206E-2</v>
      </c>
      <c r="Q147" s="27">
        <f t="shared" si="132"/>
        <v>42021.635999999999</v>
      </c>
      <c r="R147" s="24">
        <f t="shared" si="133"/>
        <v>4.0090266046580723E-4</v>
      </c>
      <c r="S147" s="171">
        <v>1</v>
      </c>
      <c r="T147" s="202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>
        <f t="shared" si="134"/>
        <v>10869.5</v>
      </c>
      <c r="AG147" s="24">
        <f t="shared" si="135"/>
        <v>9.9560282083437368E-2</v>
      </c>
      <c r="AH147" s="24">
        <f t="shared" si="150"/>
        <v>7.9824067126032724E-2</v>
      </c>
      <c r="AI147" s="24">
        <f t="shared" si="151"/>
        <v>2.002255379480368E-2</v>
      </c>
      <c r="AJ147" s="24">
        <f t="shared" si="152"/>
        <v>1.4316941869951805E-4</v>
      </c>
      <c r="AK147" s="24">
        <f t="shared" si="153"/>
        <v>2.0497482450757906E-8</v>
      </c>
      <c r="AL147">
        <f t="shared" si="154"/>
        <v>2.002255379480368E-2</v>
      </c>
      <c r="AM147" s="171">
        <f t="shared" si="106"/>
        <v>2.0497482450757906E-8</v>
      </c>
      <c r="AN147">
        <f t="shared" si="136"/>
        <v>1.9879384376104158E-2</v>
      </c>
      <c r="AO147">
        <f t="shared" si="137"/>
        <v>1.2576212597983298</v>
      </c>
      <c r="AP147">
        <f t="shared" si="138"/>
        <v>0.97682514582305358</v>
      </c>
      <c r="AQ147">
        <f t="shared" si="139"/>
        <v>-0.41987476101982435</v>
      </c>
      <c r="AR147">
        <f t="shared" si="140"/>
        <v>-1.0204608353946469</v>
      </c>
      <c r="AS147">
        <f t="shared" si="141"/>
        <v>-0.55966126593194665</v>
      </c>
      <c r="AT147" s="24">
        <f t="shared" si="155"/>
        <v>24.501917774828485</v>
      </c>
      <c r="AU147" s="24">
        <f t="shared" si="155"/>
        <v>24.50273053232635</v>
      </c>
      <c r="AV147" s="24">
        <f t="shared" si="155"/>
        <v>24.504770923049342</v>
      </c>
      <c r="AW147" s="24">
        <f t="shared" si="155"/>
        <v>24.509879980540273</v>
      </c>
      <c r="AX147" s="24">
        <f t="shared" si="155"/>
        <v>24.522591644956442</v>
      </c>
      <c r="AY147" s="24">
        <f t="shared" si="155"/>
        <v>24.553743523545307</v>
      </c>
      <c r="AZ147" s="24">
        <f t="shared" si="155"/>
        <v>24.627582079839957</v>
      </c>
      <c r="BA147" s="24">
        <f t="shared" si="142"/>
        <v>24.792139983620181</v>
      </c>
    </row>
    <row r="148" spans="1:54">
      <c r="A148" s="193" t="s">
        <v>490</v>
      </c>
      <c r="B148" s="3" t="s">
        <v>146</v>
      </c>
      <c r="C148" s="22">
        <v>57041.233999999997</v>
      </c>
      <c r="D148" s="22">
        <v>1E-4</v>
      </c>
      <c r="E148" s="97">
        <f t="shared" si="130"/>
        <v>10872.769261349658</v>
      </c>
      <c r="F148" s="131">
        <f t="shared" si="145"/>
        <v>10872.5</v>
      </c>
      <c r="G148" s="24">
        <f t="shared" si="146"/>
        <v>9.8644682497251779E-2</v>
      </c>
      <c r="H148" s="24"/>
      <c r="I148" s="24"/>
      <c r="J148" s="24"/>
      <c r="K148" s="24">
        <f t="shared" si="147"/>
        <v>9.8644682497251779E-2</v>
      </c>
      <c r="L148" s="24"/>
      <c r="M148" s="24"/>
      <c r="N148" s="24"/>
      <c r="O148" s="24"/>
      <c r="P148" s="26">
        <f t="shared" si="131"/>
        <v>7.9704004639007897E-2</v>
      </c>
      <c r="Q148" s="27">
        <f t="shared" si="132"/>
        <v>42022.733999999997</v>
      </c>
      <c r="R148" s="24">
        <f t="shared" si="133"/>
        <v>3.5874927772977001E-4</v>
      </c>
      <c r="S148" s="171">
        <v>1</v>
      </c>
      <c r="T148" s="202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>
        <f t="shared" si="134"/>
        <v>10872.5</v>
      </c>
      <c r="AG148" s="24">
        <f t="shared" si="135"/>
        <v>9.9579990220623499E-2</v>
      </c>
      <c r="AH148" s="24">
        <f t="shared" si="150"/>
        <v>7.8768696915636177E-2</v>
      </c>
      <c r="AI148" s="24">
        <f t="shared" si="151"/>
        <v>1.8940677858243882E-2</v>
      </c>
      <c r="AJ148" s="24">
        <f t="shared" si="152"/>
        <v>-9.3530772337171997E-4</v>
      </c>
      <c r="AK148" s="24">
        <f t="shared" si="153"/>
        <v>8.748005373987898E-7</v>
      </c>
      <c r="AL148">
        <f t="shared" si="154"/>
        <v>1.8940677858243882E-2</v>
      </c>
      <c r="AM148" s="171">
        <f t="shared" si="106"/>
        <v>8.748005373987898E-7</v>
      </c>
      <c r="AN148">
        <f t="shared" si="136"/>
        <v>1.9875985581615598E-2</v>
      </c>
      <c r="AO148">
        <f t="shared" si="137"/>
        <v>1.2586021903122078</v>
      </c>
      <c r="AP148">
        <f t="shared" si="138"/>
        <v>0.97732288244906873</v>
      </c>
      <c r="AQ148">
        <f t="shared" si="139"/>
        <v>-0.41927131503032961</v>
      </c>
      <c r="AR148">
        <f t="shared" si="140"/>
        <v>-1.0181229109377035</v>
      </c>
      <c r="AS148">
        <f t="shared" si="141"/>
        <v>-0.5581271634440883</v>
      </c>
      <c r="AT148" s="24">
        <f t="shared" si="155"/>
        <v>24.503534944849076</v>
      </c>
      <c r="AU148" s="24">
        <f t="shared" si="155"/>
        <v>24.504350380260643</v>
      </c>
      <c r="AV148" s="24">
        <f t="shared" si="155"/>
        <v>24.506395083459019</v>
      </c>
      <c r="AW148" s="24">
        <f t="shared" si="155"/>
        <v>24.511508939433419</v>
      </c>
      <c r="AX148" s="24">
        <f t="shared" si="155"/>
        <v>24.524217901094737</v>
      </c>
      <c r="AY148" s="24">
        <f t="shared" si="155"/>
        <v>24.555329405209733</v>
      </c>
      <c r="AZ148" s="24">
        <f t="shared" si="155"/>
        <v>24.629005508011453</v>
      </c>
      <c r="BA148" s="24">
        <f t="shared" si="142"/>
        <v>24.793112011423496</v>
      </c>
    </row>
    <row r="149" spans="1:54">
      <c r="A149" s="193" t="s">
        <v>490</v>
      </c>
      <c r="B149" s="3" t="s">
        <v>83</v>
      </c>
      <c r="C149" s="22">
        <v>57061.2022</v>
      </c>
      <c r="D149" s="22">
        <v>1E-4</v>
      </c>
      <c r="E149" s="97">
        <f t="shared" ref="E149:E162" si="156">+(C149-C$7)/C$8</f>
        <v>10927.274626931259</v>
      </c>
      <c r="F149" s="131">
        <f t="shared" si="145"/>
        <v>10927</v>
      </c>
      <c r="G149" s="24">
        <f t="shared" si="146"/>
        <v>0.10061037899868097</v>
      </c>
      <c r="H149" s="24"/>
      <c r="I149" s="24"/>
      <c r="J149" s="24"/>
      <c r="K149" s="24">
        <f t="shared" si="147"/>
        <v>0.10061037899868097</v>
      </c>
      <c r="L149" s="24"/>
      <c r="M149" s="24"/>
      <c r="N149" s="24"/>
      <c r="O149" s="24"/>
      <c r="P149" s="26">
        <f t="shared" ref="P149:P162" si="157">+D$11+D$12*F149+D$13*F149^2</f>
        <v>8.0124380004900742E-2</v>
      </c>
      <c r="Q149" s="27">
        <f t="shared" ref="Q149:Q162" si="158">+C149-15018.5</f>
        <v>42042.7022</v>
      </c>
      <c r="R149" s="24">
        <f t="shared" ref="R149:R162" si="159">+(P149-G149)^2</f>
        <v>4.1967615477316462E-4</v>
      </c>
      <c r="S149" s="171">
        <v>1</v>
      </c>
      <c r="T149" s="202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>
        <f t="shared" ref="AF149:AF162" si="160">F149</f>
        <v>10927</v>
      </c>
      <c r="AG149" s="24">
        <f t="shared" ref="AG149:AG162" si="161">AH$3+AH$4*AF149+AH$5*AF149^2+AN149</f>
        <v>9.9928990006891455E-2</v>
      </c>
      <c r="AH149" s="24">
        <f t="shared" si="150"/>
        <v>8.0805768996690258E-2</v>
      </c>
      <c r="AI149" s="24">
        <f t="shared" si="151"/>
        <v>2.048599899378023E-2</v>
      </c>
      <c r="AJ149" s="24">
        <f t="shared" si="152"/>
        <v>6.8138899178951662E-4</v>
      </c>
      <c r="AK149" s="24">
        <f t="shared" si="153"/>
        <v>4.6429095813193392E-7</v>
      </c>
      <c r="AL149">
        <f t="shared" si="154"/>
        <v>2.048599899378023E-2</v>
      </c>
      <c r="AM149" s="171">
        <f t="shared" si="106"/>
        <v>4.6429095813193392E-7</v>
      </c>
      <c r="AN149">
        <f t="shared" ref="AN149:AN162" si="162">$AH$6*($AH$11/AO149*AP149+$AH$12)</f>
        <v>1.9804610001990713E-2</v>
      </c>
      <c r="AO149">
        <f t="shared" ref="AO149:AO162" si="163">1+$AH$7*COS(AR149)</f>
        <v>1.2764306213643022</v>
      </c>
      <c r="AP149">
        <f t="shared" ref="AP149:AP162" si="164">SIN(AR149+RADIANS($AH$9))</f>
        <v>0.98554056569189941</v>
      </c>
      <c r="AQ149">
        <f t="shared" ref="AQ149:AQ162" si="165">$AH$7*SIN(AR149)</f>
        <v>-0.40773721931371315</v>
      </c>
      <c r="AR149">
        <f t="shared" ref="AR149:AR162" si="166">2*ATAN(AS149)</f>
        <v>-0.97501411763249735</v>
      </c>
      <c r="AS149">
        <f t="shared" ref="AS149:AS162" si="167">SQRT((1+$AH$7)/(1-$AH$7))*TAN(AT149/2)</f>
        <v>-0.5301902021187046</v>
      </c>
      <c r="AT149" s="24">
        <f t="shared" si="155"/>
        <v>24.533132080052667</v>
      </c>
      <c r="AU149" s="24">
        <f t="shared" si="155"/>
        <v>24.533993795683674</v>
      </c>
      <c r="AV149" s="24">
        <f t="shared" si="155"/>
        <v>24.536109945354692</v>
      </c>
      <c r="AW149" s="24">
        <f t="shared" si="155"/>
        <v>24.541293817867178</v>
      </c>
      <c r="AX149" s="24">
        <f t="shared" si="155"/>
        <v>24.553917262544633</v>
      </c>
      <c r="AY149" s="24">
        <f t="shared" si="155"/>
        <v>24.584233843799236</v>
      </c>
      <c r="AZ149" s="24">
        <f t="shared" si="155"/>
        <v>24.654891021988906</v>
      </c>
      <c r="BA149" s="24">
        <f t="shared" ref="BA149:BA162" si="168">RADIANS($AH$9)+$AH$18*(F149-AH$15)</f>
        <v>24.810770516517046</v>
      </c>
    </row>
    <row r="150" spans="1:54">
      <c r="A150" s="193" t="s">
        <v>490</v>
      </c>
      <c r="B150" s="3" t="s">
        <v>146</v>
      </c>
      <c r="C150" s="22">
        <v>57062.116999999998</v>
      </c>
      <c r="D150" s="22">
        <v>1E-4</v>
      </c>
      <c r="E150" s="97">
        <f t="shared" si="156"/>
        <v>10929.771672655659</v>
      </c>
      <c r="F150" s="131">
        <f t="shared" si="145"/>
        <v>10929.5</v>
      </c>
      <c r="G150" s="24">
        <f t="shared" si="146"/>
        <v>9.9528071499662474E-2</v>
      </c>
      <c r="H150" s="24"/>
      <c r="I150" s="24"/>
      <c r="J150" s="24"/>
      <c r="K150" s="24">
        <f t="shared" si="147"/>
        <v>9.9528071499662474E-2</v>
      </c>
      <c r="L150" s="24"/>
      <c r="M150" s="24"/>
      <c r="N150" s="24"/>
      <c r="O150" s="24"/>
      <c r="P150" s="26">
        <f t="shared" si="157"/>
        <v>8.014369053672811E-2</v>
      </c>
      <c r="Q150" s="27">
        <f t="shared" si="158"/>
        <v>42043.616999999998</v>
      </c>
      <c r="R150" s="24">
        <f t="shared" si="159"/>
        <v>3.7575422531617219E-4</v>
      </c>
      <c r="S150" s="171">
        <v>1</v>
      </c>
      <c r="T150" s="202"/>
      <c r="U150" s="104">
        <v>1.3204980056944772E-10</v>
      </c>
      <c r="V150" s="104">
        <v>4.9762592479106315E-18</v>
      </c>
      <c r="W150" s="104">
        <v>5.7631992163744677E-30</v>
      </c>
      <c r="X150" s="104">
        <v>9.0944949164678735E-10</v>
      </c>
      <c r="Y150" s="104">
        <v>6.9917772511730813E-6</v>
      </c>
      <c r="Z150" s="104">
        <v>1.40460078914602E-8</v>
      </c>
      <c r="AA150" s="104">
        <v>6.1327276327745856E-7</v>
      </c>
      <c r="AB150" s="104">
        <v>0.97972435626387178</v>
      </c>
      <c r="AC150" s="104">
        <v>2.7301429790702144E-5</v>
      </c>
      <c r="AD150" s="104">
        <v>3.2233971004104766E-7</v>
      </c>
      <c r="AE150" s="104">
        <v>2.2912948009659968E-23</v>
      </c>
      <c r="AF150">
        <f t="shared" si="160"/>
        <v>10929.5</v>
      </c>
      <c r="AG150" s="24">
        <f t="shared" si="161"/>
        <v>9.9944582643331892E-2</v>
      </c>
      <c r="AH150" s="24">
        <f t="shared" si="150"/>
        <v>7.9727179393058706E-2</v>
      </c>
      <c r="AI150" s="24">
        <f t="shared" si="151"/>
        <v>1.9384380962934364E-2</v>
      </c>
      <c r="AJ150" s="24">
        <f t="shared" si="152"/>
        <v>-4.1651114366941799E-4</v>
      </c>
      <c r="AK150" s="24">
        <f t="shared" si="153"/>
        <v>1.7348153280080656E-7</v>
      </c>
      <c r="AL150">
        <f t="shared" si="154"/>
        <v>1.9384380962934364E-2</v>
      </c>
      <c r="AM150" s="171">
        <f t="shared" ref="AM150:AM162" si="169">+(G150-AG150)^2</f>
        <v>1.7348153280080656E-7</v>
      </c>
      <c r="AN150">
        <f t="shared" si="162"/>
        <v>1.9800892106603775E-2</v>
      </c>
      <c r="AO150">
        <f t="shared" si="163"/>
        <v>1.2772482080373109</v>
      </c>
      <c r="AP150">
        <f t="shared" si="164"/>
        <v>0.98587856999297396</v>
      </c>
      <c r="AQ150">
        <f t="shared" si="165"/>
        <v>-0.40718172795649021</v>
      </c>
      <c r="AR150">
        <f t="shared" si="166"/>
        <v>-0.97300757108837443</v>
      </c>
      <c r="AS150">
        <f t="shared" si="167"/>
        <v>-0.52890558996119807</v>
      </c>
      <c r="AT150" s="24">
        <f t="shared" si="155"/>
        <v>24.534499674651482</v>
      </c>
      <c r="AU150" s="24">
        <f t="shared" si="155"/>
        <v>24.535363394200076</v>
      </c>
      <c r="AV150" s="24">
        <f t="shared" si="155"/>
        <v>24.537482489094007</v>
      </c>
      <c r="AW150" s="24">
        <f t="shared" si="155"/>
        <v>24.542668769200635</v>
      </c>
      <c r="AX150" s="24">
        <f t="shared" si="155"/>
        <v>24.555286617656257</v>
      </c>
      <c r="AY150" s="24">
        <f t="shared" si="155"/>
        <v>24.585563953284435</v>
      </c>
      <c r="AZ150" s="24">
        <f t="shared" si="155"/>
        <v>24.656079616461767</v>
      </c>
      <c r="BA150" s="24">
        <f t="shared" si="168"/>
        <v>24.811580539686474</v>
      </c>
    </row>
    <row r="151" spans="1:54">
      <c r="A151" s="189" t="s">
        <v>2</v>
      </c>
      <c r="B151" s="190" t="s">
        <v>83</v>
      </c>
      <c r="C151" s="191">
        <v>57384.326300000001</v>
      </c>
      <c r="D151" s="191" t="s">
        <v>4</v>
      </c>
      <c r="E151" s="97">
        <f t="shared" si="156"/>
        <v>11809.276870434585</v>
      </c>
      <c r="F151" s="131">
        <f t="shared" si="145"/>
        <v>11809</v>
      </c>
      <c r="G151" s="24">
        <f t="shared" si="146"/>
        <v>0.10143229299865197</v>
      </c>
      <c r="H151" s="24"/>
      <c r="I151" s="24"/>
      <c r="J151" s="24"/>
      <c r="K151" s="24">
        <f t="shared" si="147"/>
        <v>0.10143229299865197</v>
      </c>
      <c r="L151" s="24"/>
      <c r="M151" s="24"/>
      <c r="N151" s="24"/>
      <c r="O151" s="24"/>
      <c r="P151" s="26">
        <f t="shared" si="157"/>
        <v>8.7085519314953813E-2</v>
      </c>
      <c r="Q151" s="27">
        <f t="shared" si="158"/>
        <v>42365.826300000001</v>
      </c>
      <c r="R151" s="24">
        <f t="shared" si="159"/>
        <v>2.058299151312541E-4</v>
      </c>
      <c r="S151" s="171">
        <v>1</v>
      </c>
      <c r="T151" s="202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>
        <f t="shared" si="160"/>
        <v>11809</v>
      </c>
      <c r="AG151" s="24">
        <f t="shared" si="161"/>
        <v>0.1028231585209945</v>
      </c>
      <c r="AH151" s="24">
        <f t="shared" si="150"/>
        <v>8.5694653792611292E-2</v>
      </c>
      <c r="AI151" s="24">
        <f t="shared" si="151"/>
        <v>1.4346773683698161E-2</v>
      </c>
      <c r="AJ151" s="24">
        <f t="shared" si="152"/>
        <v>-1.3908655223425215E-3</v>
      </c>
      <c r="AK151" s="24">
        <f t="shared" si="153"/>
        <v>1.9345069012411353E-6</v>
      </c>
      <c r="AL151">
        <f t="shared" si="154"/>
        <v>1.4346773683698161E-2</v>
      </c>
      <c r="AM151" s="171">
        <f t="shared" si="169"/>
        <v>1.9345069012411353E-6</v>
      </c>
      <c r="AN151">
        <f t="shared" si="162"/>
        <v>1.5737639206040686E-2</v>
      </c>
      <c r="AO151">
        <f t="shared" si="163"/>
        <v>1.4889634600149546</v>
      </c>
      <c r="AP151">
        <f t="shared" si="164"/>
        <v>0.7756699606325772</v>
      </c>
      <c r="AQ151">
        <f t="shared" si="165"/>
        <v>-5.9818585838659316E-2</v>
      </c>
      <c r="AR151">
        <f t="shared" si="166"/>
        <v>-0.12173264013311952</v>
      </c>
      <c r="AS151">
        <f t="shared" si="167"/>
        <v>-6.0941595617724782E-2</v>
      </c>
      <c r="AT151" s="24">
        <f t="shared" ref="AT151:AZ160" si="170">$BA151+$AH$7*SIN(AU151)</f>
        <v>25.061708325869585</v>
      </c>
      <c r="AU151" s="24">
        <f t="shared" si="170"/>
        <v>25.06195998263355</v>
      </c>
      <c r="AV151" s="24">
        <f t="shared" si="170"/>
        <v>25.062472120988339</v>
      </c>
      <c r="AW151" s="24">
        <f t="shared" si="170"/>
        <v>25.063514299945673</v>
      </c>
      <c r="AX151" s="24">
        <f t="shared" si="170"/>
        <v>25.065634856825973</v>
      </c>
      <c r="AY151" s="24">
        <f t="shared" si="170"/>
        <v>25.069948703193933</v>
      </c>
      <c r="AZ151" s="24">
        <f t="shared" si="170"/>
        <v>25.078720831831792</v>
      </c>
      <c r="BA151" s="24">
        <f t="shared" si="168"/>
        <v>25.096546690691596</v>
      </c>
    </row>
    <row r="152" spans="1:54">
      <c r="A152" s="189" t="s">
        <v>2</v>
      </c>
      <c r="B152" s="190" t="s">
        <v>83</v>
      </c>
      <c r="C152" s="191">
        <v>57384.509400000003</v>
      </c>
      <c r="D152" s="191" t="s">
        <v>3</v>
      </c>
      <c r="E152" s="97">
        <f t="shared" si="156"/>
        <v>11809.776661724642</v>
      </c>
      <c r="F152" s="131">
        <f t="shared" si="145"/>
        <v>11809.5</v>
      </c>
      <c r="G152" s="24">
        <f t="shared" si="146"/>
        <v>0.10135583150258753</v>
      </c>
      <c r="H152" s="24"/>
      <c r="I152" s="24"/>
      <c r="J152" s="24"/>
      <c r="K152" s="24">
        <f t="shared" si="147"/>
        <v>0.10135583150258753</v>
      </c>
      <c r="L152" s="24"/>
      <c r="M152" s="24"/>
      <c r="N152" s="24"/>
      <c r="O152" s="24"/>
      <c r="P152" s="26">
        <f t="shared" si="157"/>
        <v>8.7089549943713707E-2</v>
      </c>
      <c r="Q152" s="27">
        <f t="shared" si="158"/>
        <v>42366.009400000003</v>
      </c>
      <c r="R152" s="24">
        <f t="shared" si="159"/>
        <v>2.0352678951706345E-4</v>
      </c>
      <c r="S152" s="171">
        <v>1</v>
      </c>
      <c r="T152" s="202"/>
      <c r="U152" s="104">
        <v>1.5664939790209347E-8</v>
      </c>
      <c r="V152" s="104">
        <v>4.7882862809123457E-16</v>
      </c>
      <c r="W152" s="104">
        <v>5.4037120829731624E-27</v>
      </c>
      <c r="X152" s="104">
        <v>3.0331013843129849E-8</v>
      </c>
      <c r="Y152" s="104">
        <v>2.7038148155640339E-7</v>
      </c>
      <c r="Z152" s="104">
        <v>8.2243917896534071E-4</v>
      </c>
      <c r="AA152" s="104">
        <v>0.11292832011179667</v>
      </c>
      <c r="AB152" s="104">
        <v>404.53032438197573</v>
      </c>
      <c r="AC152" s="104">
        <v>9.1052889965296591E-4</v>
      </c>
      <c r="AD152" s="104">
        <v>8.4410258823278812E-6</v>
      </c>
      <c r="AE152" s="104">
        <v>2.1483722733246286E-20</v>
      </c>
      <c r="AF152">
        <f t="shared" si="160"/>
        <v>11809.5</v>
      </c>
      <c r="AG152" s="24">
        <f t="shared" si="161"/>
        <v>0.1028232762038105</v>
      </c>
      <c r="AH152" s="24">
        <f t="shared" si="150"/>
        <v>8.562210524249074E-2</v>
      </c>
      <c r="AI152" s="24">
        <f t="shared" si="151"/>
        <v>1.4266281558873828E-2</v>
      </c>
      <c r="AJ152" s="24">
        <f t="shared" si="152"/>
        <v>-1.4674447012229669E-3</v>
      </c>
      <c r="AK152" s="24">
        <f t="shared" si="153"/>
        <v>2.1533939511473627E-6</v>
      </c>
      <c r="AL152">
        <f t="shared" si="154"/>
        <v>1.4266281558873828E-2</v>
      </c>
      <c r="AM152" s="171">
        <f t="shared" si="169"/>
        <v>2.1533939511473627E-6</v>
      </c>
      <c r="AN152">
        <f t="shared" si="162"/>
        <v>1.5733726260096795E-2</v>
      </c>
      <c r="AO152">
        <f t="shared" si="163"/>
        <v>1.488995879058614</v>
      </c>
      <c r="AP152">
        <f t="shared" si="164"/>
        <v>0.77532703574497142</v>
      </c>
      <c r="AQ152">
        <f t="shared" si="165"/>
        <v>-5.9552990732848192E-2</v>
      </c>
      <c r="AR152">
        <f t="shared" si="166"/>
        <v>-0.12118947828851161</v>
      </c>
      <c r="AS152">
        <f t="shared" si="167"/>
        <v>-6.0669010581724907E-2</v>
      </c>
      <c r="AT152" s="24">
        <f t="shared" si="170"/>
        <v>25.062025782877811</v>
      </c>
      <c r="AU152" s="24">
        <f t="shared" si="170"/>
        <v>25.062276340804793</v>
      </c>
      <c r="AV152" s="24">
        <f t="shared" si="170"/>
        <v>25.06278623162337</v>
      </c>
      <c r="AW152" s="24">
        <f t="shared" si="170"/>
        <v>25.063823814391363</v>
      </c>
      <c r="AX152" s="24">
        <f t="shared" si="170"/>
        <v>25.065934975409416</v>
      </c>
      <c r="AY152" s="24">
        <f t="shared" si="170"/>
        <v>25.070229626786819</v>
      </c>
      <c r="AZ152" s="24">
        <f t="shared" si="170"/>
        <v>25.078962589355463</v>
      </c>
      <c r="BA152" s="24">
        <f t="shared" si="168"/>
        <v>25.096708695325482</v>
      </c>
    </row>
    <row r="153" spans="1:54">
      <c r="A153" s="186" t="s">
        <v>482</v>
      </c>
      <c r="B153" s="187" t="s">
        <v>83</v>
      </c>
      <c r="C153" s="188">
        <v>57410.338400000001</v>
      </c>
      <c r="D153" s="188">
        <v>4.0000000000000002E-4</v>
      </c>
      <c r="E153" s="97">
        <f t="shared" si="156"/>
        <v>11880.279715961218</v>
      </c>
      <c r="F153" s="131">
        <f t="shared" si="145"/>
        <v>11880</v>
      </c>
      <c r="G153" s="24">
        <f t="shared" si="146"/>
        <v>0.10247476000222377</v>
      </c>
      <c r="H153" s="24"/>
      <c r="I153" s="24"/>
      <c r="J153" s="24"/>
      <c r="K153" s="24">
        <f t="shared" si="147"/>
        <v>0.10247476000222377</v>
      </c>
      <c r="L153" s="24"/>
      <c r="M153" s="24"/>
      <c r="N153" s="24"/>
      <c r="O153" s="24"/>
      <c r="P153" s="26">
        <f t="shared" si="157"/>
        <v>8.7658826077684313E-2</v>
      </c>
      <c r="Q153" s="27">
        <f t="shared" si="158"/>
        <v>42391.838400000001</v>
      </c>
      <c r="R153" s="24">
        <f t="shared" si="159"/>
        <v>2.1951189805631931E-4</v>
      </c>
      <c r="S153" s="171">
        <v>1</v>
      </c>
      <c r="T153" s="202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>
        <f t="shared" si="160"/>
        <v>11880</v>
      </c>
      <c r="AG153" s="24">
        <f t="shared" si="161"/>
        <v>0.10282447225999256</v>
      </c>
      <c r="AH153" s="24">
        <f t="shared" si="150"/>
        <v>8.7309113819915532E-2</v>
      </c>
      <c r="AI153" s="24">
        <f t="shared" si="151"/>
        <v>1.4815933924539462E-2</v>
      </c>
      <c r="AJ153" s="24">
        <f t="shared" si="152"/>
        <v>-3.4971225776878057E-4</v>
      </c>
      <c r="AK153" s="24">
        <f t="shared" si="153"/>
        <v>1.2229866323373802E-7</v>
      </c>
      <c r="AL153">
        <f t="shared" si="154"/>
        <v>1.4815933924539462E-2</v>
      </c>
      <c r="AM153" s="171">
        <f t="shared" si="169"/>
        <v>1.2229866323373802E-7</v>
      </c>
      <c r="AN153">
        <f t="shared" si="162"/>
        <v>1.5165646182308248E-2</v>
      </c>
      <c r="AO153">
        <f t="shared" si="163"/>
        <v>1.4921229403127767</v>
      </c>
      <c r="AP153">
        <f t="shared" si="164"/>
        <v>0.72460801694130239</v>
      </c>
      <c r="AQ153">
        <f t="shared" si="165"/>
        <v>-2.1875558494366905E-2</v>
      </c>
      <c r="AR153">
        <f t="shared" si="166"/>
        <v>-4.44221668738723E-2</v>
      </c>
      <c r="AS153">
        <f t="shared" si="167"/>
        <v>-2.2214736638923371E-2</v>
      </c>
      <c r="AT153" s="24">
        <f t="shared" si="170"/>
        <v>25.10683851353582</v>
      </c>
      <c r="AU153" s="24">
        <f t="shared" si="170"/>
        <v>25.106931206339524</v>
      </c>
      <c r="AV153" s="24">
        <f t="shared" si="170"/>
        <v>25.107119435706707</v>
      </c>
      <c r="AW153" s="24">
        <f t="shared" si="170"/>
        <v>25.107501666418514</v>
      </c>
      <c r="AX153" s="24">
        <f t="shared" si="170"/>
        <v>25.108277837502275</v>
      </c>
      <c r="AY153" s="24">
        <f t="shared" si="170"/>
        <v>25.109853912854195</v>
      </c>
      <c r="AZ153" s="24">
        <f t="shared" si="170"/>
        <v>25.113054084812145</v>
      </c>
      <c r="BA153" s="24">
        <f t="shared" si="168"/>
        <v>25.119551348703382</v>
      </c>
    </row>
    <row r="154" spans="1:54">
      <c r="A154" s="186" t="s">
        <v>482</v>
      </c>
      <c r="B154" s="187" t="s">
        <v>83</v>
      </c>
      <c r="C154" s="188">
        <v>57410.338739999999</v>
      </c>
      <c r="D154" s="188">
        <v>5.0000000000000001E-4</v>
      </c>
      <c r="E154" s="97">
        <f t="shared" si="156"/>
        <v>11880.280644028056</v>
      </c>
      <c r="F154" s="131">
        <f t="shared" si="145"/>
        <v>11880</v>
      </c>
      <c r="G154" s="24">
        <f t="shared" si="146"/>
        <v>0.10281476000091061</v>
      </c>
      <c r="H154" s="24"/>
      <c r="I154" s="24"/>
      <c r="J154" s="24"/>
      <c r="K154" s="24">
        <f t="shared" si="147"/>
        <v>0.10281476000091061</v>
      </c>
      <c r="L154" s="24"/>
      <c r="M154" s="24"/>
      <c r="N154" s="24"/>
      <c r="O154" s="24"/>
      <c r="P154" s="26">
        <f t="shared" si="157"/>
        <v>8.7658826077684313E-2</v>
      </c>
      <c r="Q154" s="27">
        <f t="shared" si="158"/>
        <v>42391.838739999999</v>
      </c>
      <c r="R154" s="24">
        <f t="shared" si="159"/>
        <v>2.2970233308520168E-4</v>
      </c>
      <c r="S154" s="171">
        <v>1</v>
      </c>
      <c r="T154" s="202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>
        <f t="shared" si="160"/>
        <v>11880</v>
      </c>
      <c r="AG154" s="24">
        <f t="shared" si="161"/>
        <v>0.10282447225999256</v>
      </c>
      <c r="AH154" s="24">
        <f t="shared" si="150"/>
        <v>8.7649113818602367E-2</v>
      </c>
      <c r="AI154" s="24">
        <f t="shared" si="151"/>
        <v>1.5155933923226297E-2</v>
      </c>
      <c r="AJ154" s="24">
        <f t="shared" si="152"/>
        <v>-9.7122590819453958E-6</v>
      </c>
      <c r="AK154" s="24">
        <f t="shared" si="153"/>
        <v>9.4327976474830823E-11</v>
      </c>
      <c r="AL154">
        <f t="shared" si="154"/>
        <v>1.5155933923226297E-2</v>
      </c>
      <c r="AM154" s="171">
        <f t="shared" si="169"/>
        <v>9.4327976474830823E-11</v>
      </c>
      <c r="AN154">
        <f t="shared" si="162"/>
        <v>1.5165646182308248E-2</v>
      </c>
      <c r="AO154">
        <f t="shared" si="163"/>
        <v>1.4921229403127767</v>
      </c>
      <c r="AP154">
        <f t="shared" si="164"/>
        <v>0.72460801694130239</v>
      </c>
      <c r="AQ154">
        <f t="shared" si="165"/>
        <v>-2.1875558494366905E-2</v>
      </c>
      <c r="AR154">
        <f t="shared" si="166"/>
        <v>-4.44221668738723E-2</v>
      </c>
      <c r="AS154">
        <f t="shared" si="167"/>
        <v>-2.2214736638923371E-2</v>
      </c>
      <c r="AT154" s="24">
        <f t="shared" si="170"/>
        <v>25.10683851353582</v>
      </c>
      <c r="AU154" s="24">
        <f t="shared" si="170"/>
        <v>25.106931206339524</v>
      </c>
      <c r="AV154" s="24">
        <f t="shared" si="170"/>
        <v>25.107119435706707</v>
      </c>
      <c r="AW154" s="24">
        <f t="shared" si="170"/>
        <v>25.107501666418514</v>
      </c>
      <c r="AX154" s="24">
        <f t="shared" si="170"/>
        <v>25.108277837502275</v>
      </c>
      <c r="AY154" s="24">
        <f t="shared" si="170"/>
        <v>25.109853912854195</v>
      </c>
      <c r="AZ154" s="24">
        <f t="shared" si="170"/>
        <v>25.113054084812145</v>
      </c>
      <c r="BA154" s="24">
        <f t="shared" si="168"/>
        <v>25.119551348703382</v>
      </c>
    </row>
    <row r="155" spans="1:54">
      <c r="A155" s="186" t="s">
        <v>482</v>
      </c>
      <c r="B155" s="187" t="s">
        <v>83</v>
      </c>
      <c r="C155" s="188">
        <v>57645.536160000003</v>
      </c>
      <c r="D155" s="188">
        <v>1E-4</v>
      </c>
      <c r="E155" s="97">
        <f t="shared" si="156"/>
        <v>12522.27748705585</v>
      </c>
      <c r="F155" s="131">
        <f t="shared" si="145"/>
        <v>12522</v>
      </c>
      <c r="G155" s="24">
        <f t="shared" si="146"/>
        <v>0.10165819400572218</v>
      </c>
      <c r="H155" s="24"/>
      <c r="I155" s="24"/>
      <c r="J155" s="24"/>
      <c r="K155" s="24">
        <f t="shared" si="147"/>
        <v>0.10165819400572218</v>
      </c>
      <c r="L155" s="24"/>
      <c r="M155" s="24"/>
      <c r="N155" s="24"/>
      <c r="O155" s="24"/>
      <c r="P155" s="26">
        <f t="shared" si="157"/>
        <v>9.293037127604839E-2</v>
      </c>
      <c r="Q155" s="27">
        <f t="shared" si="158"/>
        <v>42627.036160000003</v>
      </c>
      <c r="R155" s="24">
        <f t="shared" si="159"/>
        <v>7.6174889600610441E-5</v>
      </c>
      <c r="S155" s="171">
        <v>1</v>
      </c>
      <c r="T155" s="202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>
        <f t="shared" si="160"/>
        <v>12522</v>
      </c>
      <c r="AG155" s="24">
        <f t="shared" si="161"/>
        <v>0.10181833064103112</v>
      </c>
      <c r="AH155" s="24">
        <f t="shared" si="150"/>
        <v>9.2770234640739455E-2</v>
      </c>
      <c r="AI155" s="24">
        <f t="shared" si="151"/>
        <v>8.7278227296737898E-3</v>
      </c>
      <c r="AJ155" s="24">
        <f t="shared" si="152"/>
        <v>-1.6013663530893563E-4</v>
      </c>
      <c r="AK155" s="24">
        <f t="shared" si="153"/>
        <v>2.5643741968067048E-8</v>
      </c>
      <c r="AL155">
        <f t="shared" si="154"/>
        <v>8.7278227296737898E-3</v>
      </c>
      <c r="AM155" s="171">
        <f t="shared" si="169"/>
        <v>2.5643741968067048E-8</v>
      </c>
      <c r="AN155">
        <f t="shared" si="162"/>
        <v>8.887959364982722E-3</v>
      </c>
      <c r="AO155">
        <f t="shared" si="163"/>
        <v>1.3984318546632815</v>
      </c>
      <c r="AP155">
        <f t="shared" si="164"/>
        <v>0.13695759615992217</v>
      </c>
      <c r="AQ155">
        <f t="shared" si="165"/>
        <v>0.28968186969693316</v>
      </c>
      <c r="AR155">
        <f t="shared" si="166"/>
        <v>0.6286538623280471</v>
      </c>
      <c r="AS155">
        <f t="shared" si="167"/>
        <v>0.32510507308864539</v>
      </c>
      <c r="AT155" s="24">
        <f t="shared" si="170"/>
        <v>25.507395031897502</v>
      </c>
      <c r="AU155" s="24">
        <f t="shared" si="170"/>
        <v>25.506433961412817</v>
      </c>
      <c r="AV155" s="24">
        <f t="shared" si="170"/>
        <v>25.50433921240046</v>
      </c>
      <c r="AW155" s="24">
        <f t="shared" si="170"/>
        <v>25.499779400344394</v>
      </c>
      <c r="AX155" s="24">
        <f t="shared" si="170"/>
        <v>25.489881090111123</v>
      </c>
      <c r="AY155" s="24">
        <f t="shared" si="170"/>
        <v>25.468517672931913</v>
      </c>
      <c r="AZ155" s="24">
        <f t="shared" si="170"/>
        <v>25.422931394559754</v>
      </c>
      <c r="BA155" s="24">
        <f t="shared" si="168"/>
        <v>25.327565298612747</v>
      </c>
    </row>
    <row r="156" spans="1:54">
      <c r="A156" s="186" t="s">
        <v>482</v>
      </c>
      <c r="B156" s="187" t="s">
        <v>83</v>
      </c>
      <c r="C156" s="188">
        <v>57645.536379999998</v>
      </c>
      <c r="D156" s="188">
        <v>1E-4</v>
      </c>
      <c r="E156" s="97">
        <f t="shared" si="156"/>
        <v>12522.278087569672</v>
      </c>
      <c r="F156" s="131">
        <f t="shared" si="145"/>
        <v>12522</v>
      </c>
      <c r="G156" s="24">
        <f t="shared" si="146"/>
        <v>0.10187819400016451</v>
      </c>
      <c r="H156" s="24"/>
      <c r="I156" s="24"/>
      <c r="J156" s="24"/>
      <c r="K156" s="24">
        <f t="shared" si="147"/>
        <v>0.10187819400016451</v>
      </c>
      <c r="L156" s="24"/>
      <c r="M156" s="24"/>
      <c r="N156" s="24"/>
      <c r="O156" s="24"/>
      <c r="P156" s="26">
        <f t="shared" si="157"/>
        <v>9.293037127604839E-2</v>
      </c>
      <c r="Q156" s="27">
        <f t="shared" si="158"/>
        <v>42627.036379999998</v>
      </c>
      <c r="R156" s="24">
        <f t="shared" si="159"/>
        <v>8.0063531502208858E-5</v>
      </c>
      <c r="S156" s="171">
        <v>1</v>
      </c>
      <c r="T156" s="202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>
        <f t="shared" si="160"/>
        <v>12522</v>
      </c>
      <c r="AG156" s="24">
        <f t="shared" si="161"/>
        <v>0.10181833064103112</v>
      </c>
      <c r="AH156" s="24">
        <f t="shared" si="150"/>
        <v>9.2990234635181787E-2</v>
      </c>
      <c r="AI156" s="24">
        <f t="shared" si="151"/>
        <v>8.9478227241161223E-3</v>
      </c>
      <c r="AJ156" s="24">
        <f t="shared" si="152"/>
        <v>5.986335913339691E-5</v>
      </c>
      <c r="AK156" s="24">
        <f t="shared" si="153"/>
        <v>3.5836217667340551E-9</v>
      </c>
      <c r="AL156">
        <f t="shared" si="154"/>
        <v>8.9478227241161223E-3</v>
      </c>
      <c r="AM156" s="171">
        <f t="shared" si="169"/>
        <v>3.5836217667340551E-9</v>
      </c>
      <c r="AN156">
        <f t="shared" si="162"/>
        <v>8.887959364982722E-3</v>
      </c>
      <c r="AO156">
        <f t="shared" si="163"/>
        <v>1.3984318546632815</v>
      </c>
      <c r="AP156">
        <f t="shared" si="164"/>
        <v>0.13695759615992217</v>
      </c>
      <c r="AQ156">
        <f t="shared" si="165"/>
        <v>0.28968186969693316</v>
      </c>
      <c r="AR156">
        <f t="shared" si="166"/>
        <v>0.6286538623280471</v>
      </c>
      <c r="AS156">
        <f t="shared" si="167"/>
        <v>0.32510507308864539</v>
      </c>
      <c r="AT156" s="24">
        <f t="shared" si="170"/>
        <v>25.507395031897502</v>
      </c>
      <c r="AU156" s="24">
        <f t="shared" si="170"/>
        <v>25.506433961412817</v>
      </c>
      <c r="AV156" s="24">
        <f t="shared" si="170"/>
        <v>25.50433921240046</v>
      </c>
      <c r="AW156" s="24">
        <f t="shared" si="170"/>
        <v>25.499779400344394</v>
      </c>
      <c r="AX156" s="24">
        <f t="shared" si="170"/>
        <v>25.489881090111123</v>
      </c>
      <c r="AY156" s="24">
        <f t="shared" si="170"/>
        <v>25.468517672931913</v>
      </c>
      <c r="AZ156" s="24">
        <f t="shared" si="170"/>
        <v>25.422931394559754</v>
      </c>
      <c r="BA156" s="24">
        <f t="shared" si="168"/>
        <v>25.327565298612747</v>
      </c>
    </row>
    <row r="157" spans="1:54">
      <c r="A157" s="186" t="s">
        <v>482</v>
      </c>
      <c r="B157" s="187" t="s">
        <v>83</v>
      </c>
      <c r="C157" s="188">
        <v>57645.536480000002</v>
      </c>
      <c r="D157" s="188">
        <v>2.9999999999999997E-4</v>
      </c>
      <c r="E157" s="97">
        <f t="shared" si="156"/>
        <v>12522.278360530521</v>
      </c>
      <c r="F157" s="131">
        <f t="shared" si="145"/>
        <v>12522</v>
      </c>
      <c r="G157" s="24">
        <f t="shared" si="146"/>
        <v>0.10197819400491426</v>
      </c>
      <c r="H157" s="24"/>
      <c r="I157" s="24"/>
      <c r="J157" s="24"/>
      <c r="K157" s="24">
        <f t="shared" si="147"/>
        <v>0.10197819400491426</v>
      </c>
      <c r="L157" s="24"/>
      <c r="M157" s="24"/>
      <c r="N157" s="24"/>
      <c r="O157" s="24"/>
      <c r="P157" s="26">
        <f t="shared" si="157"/>
        <v>9.293037127604839E-2</v>
      </c>
      <c r="Q157" s="27">
        <f t="shared" si="158"/>
        <v>42627.036480000002</v>
      </c>
      <c r="R157" s="24">
        <f t="shared" si="159"/>
        <v>8.1863096132981796E-5</v>
      </c>
      <c r="S157" s="171">
        <v>1</v>
      </c>
      <c r="T157" s="202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>
        <f t="shared" si="160"/>
        <v>12522</v>
      </c>
      <c r="AG157" s="24">
        <f t="shared" si="161"/>
        <v>0.10181833064103112</v>
      </c>
      <c r="AH157" s="24">
        <f t="shared" si="150"/>
        <v>9.3090234639931532E-2</v>
      </c>
      <c r="AI157" s="24">
        <f t="shared" si="151"/>
        <v>9.0478227288658675E-3</v>
      </c>
      <c r="AJ157" s="24">
        <f t="shared" si="152"/>
        <v>1.5986336388314204E-4</v>
      </c>
      <c r="AK157" s="24">
        <f t="shared" si="153"/>
        <v>2.5556295112033884E-8</v>
      </c>
      <c r="AL157">
        <f t="shared" si="154"/>
        <v>9.0478227288658675E-3</v>
      </c>
      <c r="AM157" s="171">
        <f t="shared" si="169"/>
        <v>2.5556295112033884E-8</v>
      </c>
      <c r="AN157">
        <f t="shared" si="162"/>
        <v>8.887959364982722E-3</v>
      </c>
      <c r="AO157">
        <f t="shared" si="163"/>
        <v>1.3984318546632815</v>
      </c>
      <c r="AP157">
        <f t="shared" si="164"/>
        <v>0.13695759615992217</v>
      </c>
      <c r="AQ157">
        <f t="shared" si="165"/>
        <v>0.28968186969693316</v>
      </c>
      <c r="AR157">
        <f t="shared" si="166"/>
        <v>0.6286538623280471</v>
      </c>
      <c r="AS157">
        <f t="shared" si="167"/>
        <v>0.32510507308864539</v>
      </c>
      <c r="AT157" s="24">
        <f t="shared" si="170"/>
        <v>25.507395031897502</v>
      </c>
      <c r="AU157" s="24">
        <f t="shared" si="170"/>
        <v>25.506433961412817</v>
      </c>
      <c r="AV157" s="24">
        <f t="shared" si="170"/>
        <v>25.50433921240046</v>
      </c>
      <c r="AW157" s="24">
        <f t="shared" si="170"/>
        <v>25.499779400344394</v>
      </c>
      <c r="AX157" s="24">
        <f t="shared" si="170"/>
        <v>25.489881090111123</v>
      </c>
      <c r="AY157" s="24">
        <f t="shared" si="170"/>
        <v>25.468517672931913</v>
      </c>
      <c r="AZ157" s="24">
        <f t="shared" si="170"/>
        <v>25.422931394559754</v>
      </c>
      <c r="BA157" s="24">
        <f t="shared" si="168"/>
        <v>25.327565298612747</v>
      </c>
    </row>
    <row r="158" spans="1:54">
      <c r="A158" s="186" t="s">
        <v>482</v>
      </c>
      <c r="B158" s="187" t="s">
        <v>83</v>
      </c>
      <c r="C158" s="188">
        <v>57645.537060000002</v>
      </c>
      <c r="D158" s="188">
        <v>3.2000000000000002E-3</v>
      </c>
      <c r="E158" s="97">
        <f t="shared" si="156"/>
        <v>12522.279943703368</v>
      </c>
      <c r="F158" s="131">
        <f t="shared" si="145"/>
        <v>12522</v>
      </c>
      <c r="G158" s="24">
        <f t="shared" si="146"/>
        <v>0.10255819400481414</v>
      </c>
      <c r="H158" s="24"/>
      <c r="I158" s="24"/>
      <c r="J158" s="24"/>
      <c r="K158" s="24">
        <f t="shared" si="147"/>
        <v>0.10255819400481414</v>
      </c>
      <c r="L158" s="24"/>
      <c r="M158" s="24"/>
      <c r="N158" s="24"/>
      <c r="O158" s="24"/>
      <c r="P158" s="26">
        <f t="shared" si="157"/>
        <v>9.293037127604839E-2</v>
      </c>
      <c r="Q158" s="27">
        <f t="shared" si="158"/>
        <v>42627.037060000002</v>
      </c>
      <c r="R158" s="24">
        <f t="shared" si="159"/>
        <v>9.2694970496538375E-5</v>
      </c>
      <c r="S158" s="171">
        <v>0.5</v>
      </c>
      <c r="T158" s="202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>
        <f t="shared" si="160"/>
        <v>12522</v>
      </c>
      <c r="AG158" s="24">
        <f t="shared" si="161"/>
        <v>0.10181833064103112</v>
      </c>
      <c r="AH158" s="24">
        <f t="shared" si="150"/>
        <v>9.3670234639831415E-2</v>
      </c>
      <c r="AI158" s="24">
        <f t="shared" si="151"/>
        <v>9.6278227287657503E-3</v>
      </c>
      <c r="AJ158" s="24">
        <f t="shared" si="152"/>
        <v>7.3986336378302486E-4</v>
      </c>
      <c r="AK158" s="24">
        <f t="shared" si="153"/>
        <v>2.7369889853416629E-7</v>
      </c>
      <c r="AL158">
        <f t="shared" si="154"/>
        <v>9.6278227287657503E-3</v>
      </c>
      <c r="AM158" s="171">
        <f t="shared" si="169"/>
        <v>5.4739779706833258E-7</v>
      </c>
      <c r="AN158">
        <f t="shared" si="162"/>
        <v>8.887959364982722E-3</v>
      </c>
      <c r="AO158">
        <f t="shared" si="163"/>
        <v>1.3984318546632815</v>
      </c>
      <c r="AP158">
        <f t="shared" si="164"/>
        <v>0.13695759615992217</v>
      </c>
      <c r="AQ158">
        <f t="shared" si="165"/>
        <v>0.28968186969693316</v>
      </c>
      <c r="AR158">
        <f t="shared" si="166"/>
        <v>0.6286538623280471</v>
      </c>
      <c r="AS158">
        <f t="shared" si="167"/>
        <v>0.32510507308864539</v>
      </c>
      <c r="AT158" s="24">
        <f t="shared" si="170"/>
        <v>25.507395031897502</v>
      </c>
      <c r="AU158" s="24">
        <f t="shared" si="170"/>
        <v>25.506433961412817</v>
      </c>
      <c r="AV158" s="24">
        <f t="shared" si="170"/>
        <v>25.50433921240046</v>
      </c>
      <c r="AW158" s="24">
        <f t="shared" si="170"/>
        <v>25.499779400344394</v>
      </c>
      <c r="AX158" s="24">
        <f t="shared" si="170"/>
        <v>25.489881090111123</v>
      </c>
      <c r="AY158" s="24">
        <f t="shared" si="170"/>
        <v>25.468517672931913</v>
      </c>
      <c r="AZ158" s="24">
        <f t="shared" si="170"/>
        <v>25.422931394559754</v>
      </c>
      <c r="BA158" s="24">
        <f t="shared" si="168"/>
        <v>25.327565298612747</v>
      </c>
      <c r="BB158" s="24"/>
    </row>
    <row r="159" spans="1:54">
      <c r="A159" s="92" t="s">
        <v>481</v>
      </c>
      <c r="B159" s="104"/>
      <c r="C159" s="95">
        <v>57738.590499999998</v>
      </c>
      <c r="D159" s="95">
        <v>2.0000000000000001E-4</v>
      </c>
      <c r="E159" s="97">
        <f t="shared" si="156"/>
        <v>12776.279391115982</v>
      </c>
      <c r="F159" s="131">
        <f t="shared" si="145"/>
        <v>12776</v>
      </c>
      <c r="G159" s="24">
        <f t="shared" si="146"/>
        <v>0.10235575200204039</v>
      </c>
      <c r="H159" s="24"/>
      <c r="I159" s="24"/>
      <c r="J159" s="24"/>
      <c r="K159" s="24">
        <f t="shared" si="147"/>
        <v>0.10235575200204039</v>
      </c>
      <c r="L159" s="24"/>
      <c r="M159" s="24"/>
      <c r="N159" s="24"/>
      <c r="O159" s="24"/>
      <c r="P159" s="26">
        <f t="shared" si="157"/>
        <v>9.5059531677906595E-2</v>
      </c>
      <c r="Q159" s="27">
        <f t="shared" si="158"/>
        <v>42720.090499999998</v>
      </c>
      <c r="R159" s="24">
        <f t="shared" si="159"/>
        <v>5.3234831018303066E-5</v>
      </c>
      <c r="S159" s="171">
        <v>1</v>
      </c>
      <c r="T159" s="202"/>
      <c r="U159" s="104">
        <v>4.9977341127960431E-13</v>
      </c>
      <c r="V159" s="104">
        <v>1.3743410258677709E-18</v>
      </c>
      <c r="W159" s="104">
        <v>2.5766396238042351E-30</v>
      </c>
      <c r="X159" s="104">
        <v>1.4930669108513092E-9</v>
      </c>
      <c r="Y159" s="104">
        <v>2.6953526972943249E-5</v>
      </c>
      <c r="Z159" s="104">
        <v>4.8512730046403854E-4</v>
      </c>
      <c r="AA159" s="104">
        <v>3.8655238182630643E-5</v>
      </c>
      <c r="AB159" s="104">
        <v>452.46923233200727</v>
      </c>
      <c r="AC159" s="104">
        <v>4.4821468167100048E-5</v>
      </c>
      <c r="AD159" s="104">
        <v>1.0596331468662034E-6</v>
      </c>
      <c r="AE159" s="104">
        <v>1.0244034177284063E-23</v>
      </c>
      <c r="AF159">
        <f t="shared" si="160"/>
        <v>12776</v>
      </c>
      <c r="AG159" s="24">
        <f t="shared" si="161"/>
        <v>0.10121145468077504</v>
      </c>
      <c r="AH159" s="24">
        <f t="shared" si="150"/>
        <v>9.6203828999171945E-2</v>
      </c>
      <c r="AI159" s="24">
        <f t="shared" si="151"/>
        <v>7.2962203241337953E-3</v>
      </c>
      <c r="AJ159" s="24">
        <f t="shared" si="152"/>
        <v>1.1442973212653501E-3</v>
      </c>
      <c r="AK159" s="24">
        <f t="shared" si="153"/>
        <v>1.3094163594550558E-6</v>
      </c>
      <c r="AL159">
        <f t="shared" si="154"/>
        <v>7.2962203241337953E-3</v>
      </c>
      <c r="AM159" s="171">
        <f t="shared" si="169"/>
        <v>1.3094163594550558E-6</v>
      </c>
      <c r="AN159">
        <f t="shared" si="162"/>
        <v>6.1519230028684495E-3</v>
      </c>
      <c r="AO159">
        <f t="shared" si="163"/>
        <v>1.3213815799904038</v>
      </c>
      <c r="AP159">
        <f t="shared" si="164"/>
        <v>-9.385834523922508E-2</v>
      </c>
      <c r="AQ159">
        <f t="shared" si="165"/>
        <v>0.37333283874366707</v>
      </c>
      <c r="AR159">
        <f t="shared" si="166"/>
        <v>0.86003997460288928</v>
      </c>
      <c r="AS159">
        <f t="shared" si="167"/>
        <v>0.45864521500269229</v>
      </c>
      <c r="AT159" s="24">
        <f t="shared" si="170"/>
        <v>25.655331000476394</v>
      </c>
      <c r="AU159" s="24">
        <f t="shared" si="170"/>
        <v>25.654378902789063</v>
      </c>
      <c r="AV159" s="24">
        <f t="shared" si="170"/>
        <v>25.652151081139358</v>
      </c>
      <c r="AW159" s="24">
        <f t="shared" si="170"/>
        <v>25.646949218872958</v>
      </c>
      <c r="AX159" s="24">
        <f t="shared" si="170"/>
        <v>25.634861978711832</v>
      </c>
      <c r="AY159" s="24">
        <f t="shared" si="170"/>
        <v>25.607077838243171</v>
      </c>
      <c r="AZ159" s="24">
        <f t="shared" si="170"/>
        <v>25.544636028033942</v>
      </c>
      <c r="BA159" s="24">
        <f t="shared" si="168"/>
        <v>25.409863652626733</v>
      </c>
    </row>
    <row r="160" spans="1:54">
      <c r="A160" s="92" t="s">
        <v>483</v>
      </c>
      <c r="B160" s="104"/>
      <c r="C160" s="95">
        <v>58056.766199999998</v>
      </c>
      <c r="D160" s="95">
        <v>2.9999999999999997E-4</v>
      </c>
      <c r="E160" s="97">
        <f t="shared" si="156"/>
        <v>13644.77444062866</v>
      </c>
      <c r="F160" s="131">
        <f t="shared" si="145"/>
        <v>13644.5</v>
      </c>
      <c r="G160" s="24">
        <f t="shared" si="146"/>
        <v>0.10054212649993133</v>
      </c>
      <c r="H160" s="24"/>
      <c r="I160" s="24"/>
      <c r="J160" s="24"/>
      <c r="K160" s="24">
        <f t="shared" si="147"/>
        <v>0.10054212649993133</v>
      </c>
      <c r="L160" s="24"/>
      <c r="M160" s="24"/>
      <c r="N160" s="24"/>
      <c r="O160" s="24"/>
      <c r="P160" s="26">
        <f t="shared" si="157"/>
        <v>0.10252623381358866</v>
      </c>
      <c r="Q160" s="27">
        <f t="shared" si="158"/>
        <v>43038.266199999998</v>
      </c>
      <c r="R160" s="24">
        <f t="shared" si="159"/>
        <v>3.9366818321085262E-6</v>
      </c>
      <c r="S160" s="171">
        <v>1</v>
      </c>
      <c r="T160" s="202"/>
      <c r="U160" s="104">
        <v>1.7650346689988253E-7</v>
      </c>
      <c r="V160" s="104">
        <v>6.0298440281144823E-15</v>
      </c>
      <c r="W160" s="104">
        <v>1.2679842555794956E-25</v>
      </c>
      <c r="X160" s="104">
        <v>3.040284113219477E-7</v>
      </c>
      <c r="Y160" s="104">
        <v>7.5715600554561604E-6</v>
      </c>
      <c r="Z160" s="104">
        <v>3.4445583954126324E-4</v>
      </c>
      <c r="AA160" s="104">
        <v>0.80264686120268269</v>
      </c>
      <c r="AB160" s="104">
        <v>121.427777056133</v>
      </c>
      <c r="AC160" s="104">
        <v>9.1268513560389935E-3</v>
      </c>
      <c r="AD160" s="104">
        <v>9.7867767917385825E-5</v>
      </c>
      <c r="AE160" s="104">
        <v>5.0411683225670576E-19</v>
      </c>
      <c r="AF160">
        <f t="shared" si="160"/>
        <v>13644.5</v>
      </c>
      <c r="AG160" s="24">
        <f t="shared" si="161"/>
        <v>9.9987509168744076E-2</v>
      </c>
      <c r="AH160" s="24">
        <f t="shared" si="150"/>
        <v>0.10308085114477591</v>
      </c>
      <c r="AI160" s="24">
        <f t="shared" si="151"/>
        <v>-1.9841073136573351E-3</v>
      </c>
      <c r="AJ160" s="24">
        <f t="shared" si="152"/>
        <v>5.5461733118725154E-4</v>
      </c>
      <c r="AK160" s="24">
        <f t="shared" si="153"/>
        <v>3.0760038405326947E-7</v>
      </c>
      <c r="AL160">
        <f t="shared" si="154"/>
        <v>-1.9841073136573351E-3</v>
      </c>
      <c r="AM160" s="171">
        <f t="shared" si="169"/>
        <v>3.0760038405326947E-7</v>
      </c>
      <c r="AN160">
        <f t="shared" si="162"/>
        <v>-2.5387246448445857E-3</v>
      </c>
      <c r="AO160">
        <f t="shared" si="163"/>
        <v>1.0538938767352566</v>
      </c>
      <c r="AP160">
        <f t="shared" si="164"/>
        <v>-0.64048421769955233</v>
      </c>
      <c r="AQ160">
        <f t="shared" si="165"/>
        <v>0.48965189521942848</v>
      </c>
      <c r="AR160">
        <f t="shared" si="166"/>
        <v>1.4611718897205239</v>
      </c>
      <c r="AS160">
        <f t="shared" si="167"/>
        <v>0.89597329782967494</v>
      </c>
      <c r="AT160" s="24">
        <f t="shared" si="170"/>
        <v>26.095536119568258</v>
      </c>
      <c r="AU160" s="24">
        <f t="shared" si="170"/>
        <v>26.095327623644209</v>
      </c>
      <c r="AV160" s="24">
        <f t="shared" si="170"/>
        <v>26.094587294567287</v>
      </c>
      <c r="AW160" s="24">
        <f t="shared" si="170"/>
        <v>26.091964851381437</v>
      </c>
      <c r="AX160" s="24">
        <f t="shared" si="170"/>
        <v>26.082753208098044</v>
      </c>
      <c r="AY160" s="24">
        <f t="shared" si="170"/>
        <v>26.05129191867427</v>
      </c>
      <c r="AZ160" s="24">
        <f t="shared" si="170"/>
        <v>25.952316631816924</v>
      </c>
      <c r="BA160" s="24">
        <f t="shared" si="168"/>
        <v>25.691265701686369</v>
      </c>
    </row>
    <row r="161" spans="1:54">
      <c r="A161" s="192" t="s">
        <v>0</v>
      </c>
      <c r="B161" s="178" t="s">
        <v>83</v>
      </c>
      <c r="C161" s="179">
        <v>58165.385999999999</v>
      </c>
      <c r="D161" s="179">
        <v>7.0000000000000001E-3</v>
      </c>
      <c r="E161" s="97">
        <f t="shared" si="156"/>
        <v>13941.263954375492</v>
      </c>
      <c r="F161" s="131">
        <f t="shared" si="145"/>
        <v>13941</v>
      </c>
      <c r="G161" s="24">
        <f>+C161-(C$7+F161*C$8)+I$9*T161</f>
        <v>9.6700456997496076E-2</v>
      </c>
      <c r="H161" s="24"/>
      <c r="I161" s="24">
        <f>G161</f>
        <v>9.6700456997496076E-2</v>
      </c>
      <c r="J161" s="24"/>
      <c r="L161" s="24"/>
      <c r="M161" s="24"/>
      <c r="N161" s="24"/>
      <c r="O161" s="24">
        <f ca="1">+C$11+C$12*F161</f>
        <v>0.10041549384056614</v>
      </c>
      <c r="P161" s="26">
        <f t="shared" si="157"/>
        <v>0.1051413894632309</v>
      </c>
      <c r="Q161" s="27">
        <f t="shared" si="158"/>
        <v>43146.885999999999</v>
      </c>
      <c r="R161" s="24">
        <f t="shared" si="159"/>
        <v>7.1249340891096176E-5</v>
      </c>
      <c r="S161" s="171">
        <v>0.1</v>
      </c>
      <c r="T161" s="202"/>
      <c r="U161" s="104">
        <v>2.3896430282727868E-8</v>
      </c>
      <c r="V161" s="104">
        <v>8.6917065494621365E-16</v>
      </c>
      <c r="W161" s="104">
        <v>4.0842449235704744E-27</v>
      </c>
      <c r="X161" s="104">
        <v>3.758701445861449E-8</v>
      </c>
      <c r="Y161" s="104">
        <v>2.0048095341690731E-7</v>
      </c>
      <c r="Z161" s="104">
        <v>5.4793056756501557E-4</v>
      </c>
      <c r="AA161" s="104">
        <v>2.7305626130296495E-2</v>
      </c>
      <c r="AB161" s="104">
        <v>515.12171050953339</v>
      </c>
      <c r="AC161" s="104">
        <v>1.1283520917977382E-3</v>
      </c>
      <c r="AD161" s="104">
        <v>1.0936517921017902E-5</v>
      </c>
      <c r="AE161" s="104">
        <v>1.6237872071120456E-20</v>
      </c>
      <c r="AF161">
        <f t="shared" si="160"/>
        <v>13941</v>
      </c>
      <c r="AG161" s="24">
        <f t="shared" si="161"/>
        <v>0.1000744712897695</v>
      </c>
      <c r="AH161" s="24">
        <f t="shared" si="150"/>
        <v>0.10176737517095748</v>
      </c>
      <c r="AI161" s="24">
        <f t="shared" si="151"/>
        <v>-8.4409324657348239E-3</v>
      </c>
      <c r="AJ161" s="24">
        <f t="shared" si="152"/>
        <v>-3.3740142922734223E-3</v>
      </c>
      <c r="AK161" s="24">
        <f t="shared" si="153"/>
        <v>1.1383972444465324E-6</v>
      </c>
      <c r="AL161">
        <f t="shared" si="154"/>
        <v>-8.4409324657348239E-3</v>
      </c>
      <c r="AM161" s="171">
        <f t="shared" si="169"/>
        <v>1.1383972444465323E-5</v>
      </c>
      <c r="AN161">
        <f t="shared" si="162"/>
        <v>-5.0669181734614077E-3</v>
      </c>
      <c r="AO161">
        <f t="shared" si="163"/>
        <v>0.97982358325041075</v>
      </c>
      <c r="AP161">
        <f t="shared" si="164"/>
        <v>-0.74845066167382213</v>
      </c>
      <c r="AQ161">
        <f t="shared" si="165"/>
        <v>0.49219553091091767</v>
      </c>
      <c r="AR161">
        <f t="shared" si="166"/>
        <v>1.6117660743415887</v>
      </c>
      <c r="AS161">
        <f t="shared" si="167"/>
        <v>1.0418325332701091</v>
      </c>
      <c r="AT161" s="24">
        <f t="shared" ref="AT161:AZ162" si="171">$BA161+$AH$7*SIN(AU161)</f>
        <v>26.224471070388368</v>
      </c>
      <c r="AU161" s="24">
        <f t="shared" si="171"/>
        <v>26.224395614992144</v>
      </c>
      <c r="AV161" s="24">
        <f t="shared" si="171"/>
        <v>26.224063467137636</v>
      </c>
      <c r="AW161" s="24">
        <f t="shared" si="171"/>
        <v>26.2226038973577</v>
      </c>
      <c r="AX161" s="24">
        <f t="shared" si="171"/>
        <v>26.216237818572107</v>
      </c>
      <c r="AY161" s="24">
        <f t="shared" si="171"/>
        <v>26.18931883349136</v>
      </c>
      <c r="AZ161" s="24">
        <f t="shared" si="171"/>
        <v>26.087252776248793</v>
      </c>
      <c r="BA161" s="24">
        <f t="shared" si="168"/>
        <v>25.787334449580648</v>
      </c>
      <c r="BB161" s="24"/>
    </row>
    <row r="162" spans="1:54">
      <c r="A162" s="92" t="s">
        <v>489</v>
      </c>
      <c r="B162" s="94"/>
      <c r="C162" s="95">
        <v>58394.906999999999</v>
      </c>
      <c r="D162" s="95">
        <v>1.4999999999999999E-2</v>
      </c>
      <c r="E162" s="97">
        <f t="shared" si="156"/>
        <v>14567.766393937032</v>
      </c>
      <c r="F162" s="131">
        <f t="shared" si="145"/>
        <v>14567.5</v>
      </c>
      <c r="G162" s="24">
        <f>+C162-(C$7+F162*C$8)+K$9*T162</f>
        <v>9.7594197497528512E-2</v>
      </c>
      <c r="H162" s="24"/>
      <c r="I162" s="24"/>
      <c r="J162" s="24"/>
      <c r="K162" s="24">
        <f>G162</f>
        <v>9.7594197497528512E-2</v>
      </c>
      <c r="L162" s="24"/>
      <c r="M162" s="24"/>
      <c r="N162" s="24"/>
      <c r="O162" s="24"/>
      <c r="P162" s="26">
        <f t="shared" si="157"/>
        <v>0.11077778623208806</v>
      </c>
      <c r="Q162" s="27">
        <f t="shared" si="158"/>
        <v>43376.406999999999</v>
      </c>
      <c r="R162" s="24">
        <f t="shared" si="159"/>
        <v>1.7380701192200543E-4</v>
      </c>
      <c r="S162" s="171">
        <v>0.1</v>
      </c>
      <c r="T162" s="202"/>
      <c r="U162" s="104">
        <v>5.4249878674888845E-9</v>
      </c>
      <c r="V162" s="104">
        <v>2.10653780123821E-16</v>
      </c>
      <c r="W162" s="104">
        <v>8.1962528534655059E-28</v>
      </c>
      <c r="X162" s="104">
        <v>8.5219577165306056E-9</v>
      </c>
      <c r="Y162" s="104">
        <v>1.5194491933074208E-8</v>
      </c>
      <c r="Z162" s="104">
        <v>3.054830101175715E-4</v>
      </c>
      <c r="AA162" s="104">
        <v>3.1280697817148029E-3</v>
      </c>
      <c r="AB162" s="104">
        <v>375.71928167909351</v>
      </c>
      <c r="AC162" s="104">
        <v>2.5582688474091645E-4</v>
      </c>
      <c r="AD162" s="104">
        <v>2.2330048903381646E-6</v>
      </c>
      <c r="AE162" s="104">
        <v>3.2586122474935254E-21</v>
      </c>
      <c r="AF162">
        <f t="shared" si="160"/>
        <v>14567.5</v>
      </c>
      <c r="AG162" s="24">
        <f t="shared" si="161"/>
        <v>0.10117159006974014</v>
      </c>
      <c r="AH162" s="24">
        <f t="shared" si="150"/>
        <v>0.10720039365987644</v>
      </c>
      <c r="AI162" s="24">
        <f t="shared" si="151"/>
        <v>-1.3183588734559548E-2</v>
      </c>
      <c r="AJ162" s="24">
        <f t="shared" si="152"/>
        <v>-3.577392572211624E-3</v>
      </c>
      <c r="AK162" s="24">
        <f t="shared" si="153"/>
        <v>1.27977376157149E-6</v>
      </c>
      <c r="AL162">
        <f t="shared" si="154"/>
        <v>-1.3183588734559548E-2</v>
      </c>
      <c r="AM162" s="171">
        <f t="shared" si="169"/>
        <v>1.2797737615714899E-5</v>
      </c>
      <c r="AN162">
        <f t="shared" si="162"/>
        <v>-9.6061961623479242E-3</v>
      </c>
      <c r="AO162">
        <f t="shared" si="163"/>
        <v>0.85500978412550832</v>
      </c>
      <c r="AP162">
        <f t="shared" si="164"/>
        <v>-0.89279344745840195</v>
      </c>
      <c r="AQ162">
        <f t="shared" si="165"/>
        <v>0.47078802633690836</v>
      </c>
      <c r="AR162">
        <f t="shared" si="166"/>
        <v>1.8695520715576963</v>
      </c>
      <c r="AS162">
        <f t="shared" si="167"/>
        <v>1.3543231354439063</v>
      </c>
      <c r="AT162" s="24">
        <f t="shared" si="171"/>
        <v>26.469506075348178</v>
      </c>
      <c r="AU162" s="24">
        <f t="shared" si="171"/>
        <v>26.469503751075489</v>
      </c>
      <c r="AV162" s="24">
        <f t="shared" si="171"/>
        <v>26.469483405991717</v>
      </c>
      <c r="AW162" s="24">
        <f t="shared" si="171"/>
        <v>26.469305393179788</v>
      </c>
      <c r="AX162" s="24">
        <f t="shared" si="171"/>
        <v>26.467753466669386</v>
      </c>
      <c r="AY162" s="24">
        <f t="shared" si="171"/>
        <v>26.454625660713742</v>
      </c>
      <c r="AZ162" s="24">
        <f t="shared" si="171"/>
        <v>26.362868995480785</v>
      </c>
      <c r="BA162" s="24">
        <f t="shared" si="168"/>
        <v>25.990326255839555</v>
      </c>
    </row>
    <row r="163" spans="1:54">
      <c r="C163" s="22"/>
      <c r="D163" s="22"/>
      <c r="P163" s="14"/>
      <c r="S163"/>
      <c r="T163" s="201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G163" s="24"/>
      <c r="AH163" s="24"/>
      <c r="AI163" s="24"/>
      <c r="AJ163" s="24"/>
      <c r="AK163" s="24"/>
      <c r="AM163" s="171"/>
      <c r="AT163" s="24"/>
      <c r="AU163" s="24"/>
      <c r="AV163" s="24"/>
      <c r="AW163" s="24"/>
      <c r="AX163" s="24"/>
      <c r="AY163" s="24"/>
      <c r="AZ163" s="24"/>
      <c r="BA163" s="24"/>
    </row>
    <row r="164" spans="1:54">
      <c r="C164" s="22"/>
      <c r="D164" s="22"/>
      <c r="P164" s="14"/>
      <c r="S164"/>
      <c r="T164" s="201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G164" s="24"/>
      <c r="AH164" s="24"/>
      <c r="AI164" s="24"/>
      <c r="AJ164" s="24"/>
      <c r="AK164" s="24"/>
      <c r="AM164" s="171"/>
      <c r="AT164" s="24"/>
      <c r="AU164" s="24"/>
      <c r="AV164" s="24"/>
      <c r="AW164" s="24"/>
      <c r="AX164" s="24"/>
      <c r="AY164" s="24"/>
      <c r="AZ164" s="24"/>
      <c r="BA164" s="24"/>
    </row>
    <row r="165" spans="1:54">
      <c r="C165" s="22"/>
      <c r="D165" s="22"/>
      <c r="P165" s="14"/>
      <c r="S165"/>
      <c r="T165" s="201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G165" s="24"/>
      <c r="AH165" s="24"/>
      <c r="AI165" s="24"/>
      <c r="AJ165" s="24"/>
      <c r="AK165" s="24"/>
      <c r="AM165" s="171"/>
      <c r="AT165" s="24"/>
      <c r="AU165" s="24"/>
      <c r="AV165" s="24"/>
      <c r="AW165" s="24"/>
      <c r="AX165" s="24"/>
      <c r="AY165" s="24"/>
      <c r="AZ165" s="24"/>
      <c r="BA165" s="24"/>
    </row>
    <row r="166" spans="1:54">
      <c r="C166" s="22"/>
      <c r="D166" s="22"/>
      <c r="P166" s="14"/>
      <c r="S166"/>
      <c r="T166" s="201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G166" s="24"/>
      <c r="AH166" s="24"/>
      <c r="AI166" s="24"/>
      <c r="AJ166" s="24"/>
      <c r="AK166" s="24"/>
      <c r="AM166" s="171"/>
      <c r="AT166" s="24"/>
      <c r="AU166" s="24"/>
      <c r="AV166" s="24"/>
      <c r="AW166" s="24"/>
      <c r="AX166" s="24"/>
      <c r="AY166" s="24"/>
      <c r="AZ166" s="24"/>
      <c r="BA166" s="24"/>
    </row>
    <row r="167" spans="1:54">
      <c r="C167" s="22"/>
      <c r="D167" s="22"/>
      <c r="P167" s="14"/>
      <c r="S167"/>
      <c r="T167" s="201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G167" s="24"/>
      <c r="AH167" s="24"/>
      <c r="AI167" s="24"/>
      <c r="AJ167" s="24"/>
      <c r="AK167" s="24"/>
      <c r="AM167" s="171"/>
      <c r="AT167" s="24"/>
      <c r="AU167" s="24"/>
      <c r="AV167" s="24"/>
      <c r="AW167" s="24"/>
      <c r="AX167" s="24"/>
      <c r="AY167" s="24"/>
      <c r="AZ167" s="24"/>
      <c r="BA167" s="24"/>
    </row>
    <row r="168" spans="1:54">
      <c r="C168" s="22"/>
      <c r="D168" s="22"/>
      <c r="P168" s="14"/>
      <c r="S168"/>
      <c r="T168" s="201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G168" s="24"/>
      <c r="AH168" s="24"/>
      <c r="AI168" s="24"/>
      <c r="AJ168" s="24"/>
      <c r="AK168" s="24"/>
      <c r="AM168" s="171"/>
      <c r="AT168" s="24"/>
      <c r="AU168" s="24"/>
      <c r="AV168" s="24"/>
      <c r="AW168" s="24"/>
      <c r="AX168" s="24"/>
      <c r="AY168" s="24"/>
      <c r="AZ168" s="24"/>
      <c r="BA168" s="24"/>
    </row>
    <row r="169" spans="1:54">
      <c r="C169" s="22"/>
      <c r="D169" s="22"/>
      <c r="P169" s="14"/>
      <c r="S169"/>
      <c r="T169" s="201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G169" s="24"/>
      <c r="AH169" s="24"/>
      <c r="AI169" s="24"/>
      <c r="AJ169" s="24"/>
      <c r="AK169" s="24"/>
      <c r="AM169" s="171"/>
      <c r="AT169" s="24"/>
      <c r="AU169" s="24"/>
      <c r="AV169" s="24"/>
      <c r="AW169" s="24"/>
      <c r="AX169" s="24"/>
      <c r="AY169" s="24"/>
      <c r="AZ169" s="24"/>
      <c r="BA169" s="24"/>
    </row>
    <row r="170" spans="1:54">
      <c r="C170" s="22"/>
      <c r="D170" s="22"/>
      <c r="P170" s="14"/>
      <c r="S170"/>
      <c r="T170" s="201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G170" s="24"/>
      <c r="AH170" s="24"/>
      <c r="AI170" s="24"/>
      <c r="AJ170" s="24"/>
      <c r="AK170" s="24"/>
      <c r="AM170" s="171"/>
      <c r="AT170" s="24"/>
      <c r="AU170" s="24"/>
      <c r="AV170" s="24"/>
      <c r="AW170" s="24"/>
      <c r="AX170" s="24"/>
      <c r="AY170" s="24"/>
      <c r="AZ170" s="24"/>
      <c r="BA170" s="24"/>
    </row>
    <row r="171" spans="1:54">
      <c r="C171" s="22"/>
      <c r="D171" s="22"/>
      <c r="P171" s="14"/>
      <c r="S171"/>
      <c r="T171" s="201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G171" s="24"/>
      <c r="AH171" s="24"/>
      <c r="AI171" s="24"/>
      <c r="AJ171" s="24"/>
      <c r="AK171" s="24"/>
      <c r="AM171" s="171"/>
      <c r="AT171" s="24"/>
      <c r="AU171" s="24"/>
      <c r="AV171" s="24"/>
      <c r="AW171" s="24"/>
      <c r="AX171" s="24"/>
      <c r="AY171" s="24"/>
      <c r="AZ171" s="24"/>
      <c r="BA171" s="24"/>
      <c r="BB171" s="24"/>
    </row>
    <row r="172" spans="1:54">
      <c r="C172" s="22"/>
      <c r="D172" s="22"/>
      <c r="P172" s="14"/>
      <c r="S172"/>
      <c r="T172" s="201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G172" s="24"/>
      <c r="AH172" s="24"/>
      <c r="AI172" s="24"/>
      <c r="AJ172" s="24"/>
      <c r="AK172" s="24"/>
      <c r="AM172" s="171"/>
      <c r="AT172" s="24"/>
      <c r="AU172" s="24"/>
      <c r="AV172" s="24"/>
      <c r="AW172" s="24"/>
      <c r="AX172" s="24"/>
      <c r="AY172" s="24"/>
      <c r="AZ172" s="24"/>
      <c r="BA172" s="24"/>
    </row>
    <row r="173" spans="1:54">
      <c r="C173" s="22"/>
      <c r="D173" s="22"/>
      <c r="P173" s="14"/>
      <c r="S173"/>
      <c r="T173" s="201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G173" s="24"/>
      <c r="AH173" s="24"/>
      <c r="AI173" s="24"/>
      <c r="AJ173" s="24"/>
      <c r="AK173" s="24"/>
      <c r="AM173" s="171"/>
      <c r="AT173" s="24"/>
      <c r="AU173" s="24"/>
      <c r="AV173" s="24"/>
      <c r="AW173" s="24"/>
      <c r="AX173" s="24"/>
      <c r="AY173" s="24"/>
      <c r="AZ173" s="24"/>
      <c r="BA173" s="24"/>
    </row>
    <row r="174" spans="1:54">
      <c r="C174" s="22"/>
      <c r="D174" s="22"/>
      <c r="P174" s="14"/>
      <c r="S174"/>
      <c r="T174" s="201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G174" s="24"/>
      <c r="AH174" s="24"/>
      <c r="AI174" s="24"/>
      <c r="AJ174" s="24"/>
      <c r="AK174" s="24"/>
      <c r="AM174" s="171"/>
      <c r="AT174" s="24"/>
      <c r="AU174" s="24"/>
      <c r="AV174" s="24"/>
      <c r="AW174" s="24"/>
      <c r="AX174" s="24"/>
      <c r="AY174" s="24"/>
      <c r="AZ174" s="24"/>
      <c r="BA174" s="24"/>
    </row>
    <row r="175" spans="1:54">
      <c r="C175" s="22"/>
      <c r="D175" s="22"/>
      <c r="P175" s="14"/>
      <c r="S175"/>
      <c r="T175" s="201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G175" s="24"/>
      <c r="AH175" s="24"/>
      <c r="AI175" s="24"/>
      <c r="AJ175" s="24"/>
      <c r="AK175" s="24"/>
      <c r="AM175" s="171"/>
      <c r="AT175" s="24"/>
      <c r="AU175" s="24"/>
      <c r="AV175" s="24"/>
      <c r="AW175" s="24"/>
      <c r="AX175" s="24"/>
      <c r="AY175" s="24"/>
      <c r="AZ175" s="24"/>
      <c r="BA175" s="24"/>
    </row>
    <row r="176" spans="1:54">
      <c r="C176" s="22"/>
      <c r="D176" s="22"/>
      <c r="P176" s="14"/>
      <c r="S176"/>
      <c r="T176" s="201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G176" s="24"/>
      <c r="AH176" s="24"/>
      <c r="AI176" s="24"/>
      <c r="AJ176" s="24"/>
      <c r="AK176" s="24"/>
      <c r="AM176" s="171"/>
      <c r="AT176" s="24"/>
      <c r="AU176" s="24"/>
      <c r="AV176" s="24"/>
      <c r="AW176" s="24"/>
      <c r="AX176" s="24"/>
      <c r="AY176" s="24"/>
      <c r="AZ176" s="24"/>
      <c r="BA176" s="24"/>
    </row>
    <row r="177" spans="3:54">
      <c r="C177" s="22"/>
      <c r="D177" s="22"/>
      <c r="P177" s="14"/>
      <c r="S177"/>
      <c r="T177" s="201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G177" s="24"/>
      <c r="AH177" s="24"/>
      <c r="AI177" s="24"/>
      <c r="AJ177" s="24"/>
      <c r="AK177" s="24"/>
      <c r="AM177" s="171"/>
      <c r="AT177" s="24"/>
      <c r="AU177" s="24"/>
      <c r="AV177" s="24"/>
      <c r="AW177" s="24"/>
      <c r="AX177" s="24"/>
      <c r="AY177" s="24"/>
      <c r="AZ177" s="24"/>
      <c r="BA177" s="24"/>
    </row>
    <row r="178" spans="3:54">
      <c r="C178" s="22"/>
      <c r="D178" s="22"/>
      <c r="P178" s="14"/>
      <c r="S178"/>
      <c r="T178" s="201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G178" s="24"/>
      <c r="AH178" s="24"/>
      <c r="AI178" s="24"/>
      <c r="AJ178" s="24"/>
      <c r="AK178" s="24"/>
      <c r="AM178" s="171"/>
      <c r="AT178" s="24"/>
      <c r="AU178" s="24"/>
      <c r="AV178" s="24"/>
      <c r="AW178" s="24"/>
      <c r="AX178" s="24"/>
      <c r="AY178" s="24"/>
      <c r="AZ178" s="24"/>
      <c r="BA178" s="24"/>
      <c r="BB178" s="24"/>
    </row>
    <row r="179" spans="3:54">
      <c r="C179" s="22"/>
      <c r="D179" s="22"/>
      <c r="P179" s="14"/>
      <c r="S179"/>
      <c r="T179" s="201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G179" s="24"/>
      <c r="AH179" s="24"/>
      <c r="AI179" s="24"/>
      <c r="AJ179" s="24"/>
      <c r="AK179" s="24"/>
      <c r="AM179" s="171"/>
      <c r="AT179" s="24"/>
      <c r="AU179" s="24"/>
      <c r="AV179" s="24"/>
      <c r="AW179" s="24"/>
      <c r="AX179" s="24"/>
      <c r="AY179" s="24"/>
      <c r="AZ179" s="24"/>
      <c r="BA179" s="24"/>
    </row>
    <row r="180" spans="3:54">
      <c r="C180" s="22"/>
      <c r="D180" s="22"/>
      <c r="P180" s="14"/>
      <c r="S180"/>
      <c r="T180" s="201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G180" s="24"/>
      <c r="AH180" s="24"/>
      <c r="AI180" s="24"/>
      <c r="AJ180" s="24"/>
      <c r="AK180" s="24"/>
      <c r="AM180" s="171"/>
      <c r="AT180" s="24"/>
      <c r="AU180" s="24"/>
      <c r="AV180" s="24"/>
      <c r="AW180" s="24"/>
      <c r="AX180" s="24"/>
      <c r="AY180" s="24"/>
      <c r="AZ180" s="24"/>
      <c r="BA180" s="24"/>
    </row>
    <row r="181" spans="3:54">
      <c r="C181" s="22"/>
      <c r="D181" s="22"/>
      <c r="P181" s="14"/>
      <c r="S181"/>
      <c r="T181" s="201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G181" s="24"/>
      <c r="AH181" s="24"/>
      <c r="AI181" s="24"/>
      <c r="AJ181" s="24"/>
      <c r="AK181" s="24"/>
      <c r="AM181" s="171"/>
      <c r="AT181" s="24"/>
      <c r="AU181" s="24"/>
      <c r="AV181" s="24"/>
      <c r="AW181" s="24"/>
      <c r="AX181" s="24"/>
      <c r="AY181" s="24"/>
      <c r="AZ181" s="24"/>
      <c r="BA181" s="24"/>
      <c r="BB181" s="24"/>
    </row>
    <row r="182" spans="3:54">
      <c r="C182" s="22"/>
      <c r="D182" s="22"/>
      <c r="P182" s="14"/>
      <c r="S182"/>
      <c r="T182" s="201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G182" s="24"/>
      <c r="AH182" s="24"/>
      <c r="AI182" s="24"/>
      <c r="AJ182" s="24"/>
      <c r="AK182" s="24"/>
      <c r="AM182" s="171"/>
      <c r="AT182" s="24"/>
      <c r="AU182" s="24"/>
      <c r="AV182" s="24"/>
      <c r="AW182" s="24"/>
      <c r="AX182" s="24"/>
      <c r="AY182" s="24"/>
      <c r="AZ182" s="24"/>
      <c r="BA182" s="24"/>
    </row>
    <row r="183" spans="3:54">
      <c r="C183" s="22"/>
      <c r="D183" s="22"/>
      <c r="P183" s="14"/>
      <c r="S183"/>
      <c r="T183" s="201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G183" s="24"/>
      <c r="AH183" s="24"/>
      <c r="AI183" s="24"/>
      <c r="AJ183" s="24"/>
      <c r="AK183" s="24"/>
      <c r="AM183" s="171"/>
      <c r="AT183" s="24"/>
      <c r="AU183" s="24"/>
      <c r="AV183" s="24"/>
      <c r="AW183" s="24"/>
      <c r="AX183" s="24"/>
      <c r="AY183" s="24"/>
      <c r="AZ183" s="24"/>
      <c r="BA183" s="24"/>
    </row>
    <row r="184" spans="3:54">
      <c r="C184" s="22"/>
      <c r="D184" s="22"/>
      <c r="P184" s="14"/>
      <c r="S184"/>
      <c r="T184" s="201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G184" s="24"/>
      <c r="AH184" s="24"/>
      <c r="AI184" s="24"/>
      <c r="AJ184" s="24"/>
      <c r="AK184" s="24"/>
      <c r="AM184" s="171"/>
      <c r="AT184" s="24"/>
      <c r="AU184" s="24"/>
      <c r="AV184" s="24"/>
      <c r="AW184" s="24"/>
      <c r="AX184" s="24"/>
      <c r="AY184" s="24"/>
      <c r="AZ184" s="24"/>
      <c r="BA184" s="24"/>
    </row>
    <row r="185" spans="3:54">
      <c r="C185" s="22"/>
      <c r="D185" s="22"/>
      <c r="P185" s="14"/>
      <c r="S185"/>
      <c r="T185" s="201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G185" s="24"/>
      <c r="AH185" s="24"/>
      <c r="AI185" s="24"/>
      <c r="AJ185" s="24"/>
      <c r="AK185" s="24"/>
      <c r="AM185" s="171"/>
      <c r="AT185" s="24"/>
      <c r="AU185" s="24"/>
      <c r="AV185" s="24"/>
      <c r="AW185" s="24"/>
      <c r="AX185" s="24"/>
      <c r="AY185" s="24"/>
      <c r="AZ185" s="24"/>
      <c r="BA185" s="24"/>
    </row>
    <row r="186" spans="3:54">
      <c r="C186" s="22"/>
      <c r="D186" s="22"/>
      <c r="P186" s="14"/>
      <c r="S186"/>
      <c r="T186" s="201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G186" s="24"/>
      <c r="AH186" s="24"/>
      <c r="AI186" s="24"/>
      <c r="AJ186" s="24"/>
      <c r="AK186" s="24"/>
      <c r="AM186" s="171"/>
      <c r="AT186" s="24"/>
      <c r="AU186" s="24"/>
      <c r="AV186" s="24"/>
      <c r="AW186" s="24"/>
      <c r="AX186" s="24"/>
      <c r="AY186" s="24"/>
      <c r="AZ186" s="24"/>
      <c r="BA186" s="24"/>
    </row>
    <row r="187" spans="3:54">
      <c r="C187" s="22"/>
      <c r="D187" s="22"/>
      <c r="P187" s="14"/>
      <c r="S187"/>
      <c r="T187" s="201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G187" s="24"/>
      <c r="AH187" s="24"/>
      <c r="AI187" s="24"/>
      <c r="AJ187" s="24"/>
      <c r="AK187" s="24"/>
      <c r="AM187" s="171"/>
      <c r="AT187" s="24"/>
      <c r="AU187" s="24"/>
      <c r="AV187" s="24"/>
      <c r="AW187" s="24"/>
      <c r="AX187" s="24"/>
      <c r="AY187" s="24"/>
      <c r="AZ187" s="24"/>
      <c r="BA187" s="24"/>
    </row>
    <row r="188" spans="3:54">
      <c r="C188" s="22"/>
      <c r="D188" s="22"/>
      <c r="P188" s="14"/>
      <c r="S188"/>
      <c r="T188" s="201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G188" s="24"/>
      <c r="AH188" s="24"/>
      <c r="AI188" s="24"/>
      <c r="AJ188" s="24"/>
      <c r="AK188" s="24"/>
      <c r="AM188" s="171"/>
      <c r="AT188" s="24"/>
      <c r="AU188" s="24"/>
      <c r="AV188" s="24"/>
      <c r="AW188" s="24"/>
      <c r="AX188" s="24"/>
      <c r="AY188" s="24"/>
      <c r="AZ188" s="24"/>
      <c r="BA188" s="24"/>
    </row>
    <row r="189" spans="3:54">
      <c r="C189" s="22"/>
      <c r="D189" s="22"/>
      <c r="P189" s="14"/>
      <c r="S189"/>
      <c r="T189" s="201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G189" s="24"/>
      <c r="AH189" s="24"/>
      <c r="AI189" s="24"/>
      <c r="AJ189" s="24"/>
      <c r="AK189" s="24"/>
      <c r="AM189" s="171"/>
      <c r="AT189" s="24"/>
      <c r="AU189" s="24"/>
      <c r="AV189" s="24"/>
      <c r="AW189" s="24"/>
      <c r="AX189" s="24"/>
      <c r="AY189" s="24"/>
      <c r="AZ189" s="24"/>
      <c r="BA189" s="24"/>
    </row>
    <row r="190" spans="3:54">
      <c r="C190" s="22"/>
      <c r="D190" s="22"/>
      <c r="P190" s="14"/>
      <c r="S190"/>
      <c r="T190" s="201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G190" s="24"/>
      <c r="AH190" s="24"/>
      <c r="AI190" s="24"/>
      <c r="AJ190" s="24"/>
      <c r="AK190" s="24"/>
      <c r="AM190" s="171"/>
      <c r="AT190" s="24"/>
      <c r="AU190" s="24"/>
      <c r="AV190" s="24"/>
      <c r="AW190" s="24"/>
      <c r="AX190" s="24"/>
      <c r="AY190" s="24"/>
      <c r="AZ190" s="24"/>
      <c r="BA190" s="24"/>
    </row>
    <row r="191" spans="3:54">
      <c r="C191" s="22"/>
      <c r="D191" s="22"/>
      <c r="P191" s="14"/>
      <c r="S191"/>
      <c r="T191" s="201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G191" s="24"/>
      <c r="AH191" s="24"/>
      <c r="AI191" s="24"/>
      <c r="AJ191" s="24"/>
      <c r="AK191" s="24"/>
      <c r="AM191" s="171"/>
      <c r="AT191" s="24"/>
      <c r="AU191" s="24"/>
      <c r="AV191" s="24"/>
      <c r="AW191" s="24"/>
      <c r="AX191" s="24"/>
      <c r="AY191" s="24"/>
      <c r="AZ191" s="24"/>
      <c r="BA191" s="24"/>
    </row>
    <row r="192" spans="3:54">
      <c r="C192" s="22"/>
      <c r="D192" s="22"/>
      <c r="P192" s="14"/>
      <c r="S192"/>
      <c r="T192" s="201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G192" s="24"/>
      <c r="AH192" s="24"/>
      <c r="AI192" s="24"/>
      <c r="AJ192" s="24"/>
      <c r="AK192" s="24"/>
      <c r="AM192" s="171"/>
      <c r="AT192" s="24"/>
      <c r="AU192" s="24"/>
      <c r="AV192" s="24"/>
      <c r="AW192" s="24"/>
      <c r="AX192" s="24"/>
      <c r="AY192" s="24"/>
      <c r="AZ192" s="24"/>
      <c r="BA192" s="24"/>
    </row>
    <row r="193" spans="3:54">
      <c r="C193" s="22"/>
      <c r="D193" s="22"/>
      <c r="P193" s="14"/>
      <c r="S193"/>
      <c r="T193" s="201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G193" s="24"/>
      <c r="AH193" s="24"/>
      <c r="AI193" s="24"/>
      <c r="AJ193" s="24"/>
      <c r="AK193" s="24"/>
      <c r="AM193" s="171"/>
      <c r="AT193" s="24"/>
      <c r="AU193" s="24"/>
      <c r="AV193" s="24"/>
      <c r="AW193" s="24"/>
      <c r="AX193" s="24"/>
      <c r="AY193" s="24"/>
      <c r="AZ193" s="24"/>
      <c r="BA193" s="24"/>
    </row>
    <row r="194" spans="3:54">
      <c r="C194" s="22"/>
      <c r="D194" s="22"/>
      <c r="P194" s="14"/>
      <c r="S194"/>
      <c r="T194" s="201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G194" s="24"/>
      <c r="AH194" s="24"/>
      <c r="AI194" s="24"/>
      <c r="AJ194" s="24"/>
      <c r="AK194" s="24"/>
      <c r="AM194" s="171"/>
      <c r="AT194" s="24"/>
      <c r="AU194" s="24"/>
      <c r="AV194" s="24"/>
      <c r="AW194" s="24"/>
      <c r="AX194" s="24"/>
      <c r="AY194" s="24"/>
      <c r="AZ194" s="24"/>
      <c r="BA194" s="24"/>
    </row>
    <row r="195" spans="3:54">
      <c r="C195" s="22"/>
      <c r="D195" s="22"/>
      <c r="P195" s="14"/>
      <c r="S195"/>
      <c r="T195" s="201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G195" s="24"/>
      <c r="AH195" s="24"/>
      <c r="AI195" s="24"/>
      <c r="AJ195" s="24"/>
      <c r="AK195" s="24"/>
      <c r="AM195" s="171"/>
      <c r="AT195" s="24"/>
      <c r="AU195" s="24"/>
      <c r="AV195" s="24"/>
      <c r="AW195" s="24"/>
      <c r="AX195" s="24"/>
      <c r="AY195" s="24"/>
      <c r="AZ195" s="24"/>
      <c r="BA195" s="24"/>
      <c r="BB195" s="24"/>
    </row>
    <row r="196" spans="3:54">
      <c r="C196" s="22"/>
      <c r="D196" s="22"/>
      <c r="P196" s="14"/>
      <c r="S196"/>
      <c r="T196" s="201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G196" s="24"/>
      <c r="AH196" s="24"/>
      <c r="AI196" s="24"/>
      <c r="AJ196" s="24"/>
      <c r="AK196" s="24"/>
      <c r="AM196" s="171"/>
      <c r="AT196" s="24"/>
      <c r="AU196" s="24"/>
      <c r="AV196" s="24"/>
      <c r="AW196" s="24"/>
      <c r="AX196" s="24"/>
      <c r="AY196" s="24"/>
      <c r="AZ196" s="24"/>
      <c r="BA196" s="24"/>
      <c r="BB196" s="24"/>
    </row>
    <row r="197" spans="3:54">
      <c r="C197" s="22"/>
      <c r="D197" s="22"/>
      <c r="P197" s="14"/>
      <c r="S197"/>
      <c r="T197" s="201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G197" s="24"/>
      <c r="AH197" s="24"/>
      <c r="AI197" s="24"/>
      <c r="AJ197" s="24"/>
      <c r="AK197" s="24"/>
      <c r="AM197" s="171"/>
      <c r="AT197" s="24"/>
      <c r="AU197" s="24"/>
      <c r="AV197" s="24"/>
      <c r="AW197" s="24"/>
      <c r="AX197" s="24"/>
      <c r="AY197" s="24"/>
      <c r="AZ197" s="24"/>
      <c r="BA197" s="24"/>
      <c r="BB197" s="24"/>
    </row>
    <row r="198" spans="3:54">
      <c r="C198" s="22"/>
      <c r="D198" s="22"/>
      <c r="P198" s="14"/>
      <c r="S198"/>
      <c r="T198" s="201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G198" s="24"/>
      <c r="AH198" s="24"/>
      <c r="AI198" s="24"/>
      <c r="AJ198" s="24"/>
      <c r="AK198" s="24"/>
      <c r="AM198" s="171"/>
      <c r="AT198" s="24"/>
      <c r="AU198" s="24"/>
      <c r="AV198" s="24"/>
      <c r="AW198" s="24"/>
      <c r="AX198" s="24"/>
      <c r="AY198" s="24"/>
      <c r="AZ198" s="24"/>
      <c r="BA198" s="24"/>
    </row>
    <row r="199" spans="3:54">
      <c r="C199" s="22"/>
      <c r="D199" s="22"/>
      <c r="P199" s="14"/>
      <c r="S199"/>
      <c r="T199" s="201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G199" s="24"/>
      <c r="AH199" s="24"/>
      <c r="AI199" s="24"/>
      <c r="AJ199" s="24"/>
      <c r="AK199" s="24"/>
      <c r="AM199" s="171"/>
      <c r="AT199" s="24"/>
      <c r="AU199" s="24"/>
      <c r="AV199" s="24"/>
      <c r="AW199" s="24"/>
      <c r="AX199" s="24"/>
      <c r="AY199" s="24"/>
      <c r="AZ199" s="24"/>
      <c r="BA199" s="24"/>
    </row>
    <row r="200" spans="3:54">
      <c r="C200" s="22"/>
      <c r="D200" s="22"/>
      <c r="P200" s="14"/>
      <c r="S200"/>
      <c r="T200" s="201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G200" s="24"/>
      <c r="AH200" s="24"/>
      <c r="AI200" s="24"/>
      <c r="AJ200" s="24"/>
      <c r="AK200" s="24"/>
      <c r="AM200" s="171"/>
      <c r="AT200" s="24"/>
      <c r="AU200" s="24"/>
      <c r="AV200" s="24"/>
      <c r="AW200" s="24"/>
      <c r="AX200" s="24"/>
      <c r="AY200" s="24"/>
      <c r="AZ200" s="24"/>
      <c r="BA200" s="24"/>
    </row>
    <row r="201" spans="3:54">
      <c r="C201" s="22"/>
      <c r="D201" s="22"/>
      <c r="P201" s="14"/>
      <c r="S201"/>
      <c r="T201" s="201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G201" s="24"/>
      <c r="AH201" s="24"/>
      <c r="AI201" s="24"/>
      <c r="AJ201" s="24"/>
      <c r="AK201" s="24"/>
      <c r="AM201" s="171"/>
      <c r="AT201" s="24"/>
      <c r="AU201" s="24"/>
      <c r="AV201" s="24"/>
      <c r="AW201" s="24"/>
      <c r="AX201" s="24"/>
      <c r="AY201" s="24"/>
      <c r="AZ201" s="24"/>
      <c r="BA201" s="24"/>
    </row>
    <row r="202" spans="3:54">
      <c r="C202" s="22"/>
      <c r="D202" s="22"/>
      <c r="P202" s="14"/>
      <c r="S202"/>
      <c r="T202" s="201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G202" s="24"/>
      <c r="AH202" s="24"/>
      <c r="AI202" s="24"/>
      <c r="AJ202" s="24"/>
      <c r="AK202" s="24"/>
      <c r="AM202" s="171"/>
      <c r="AT202" s="24"/>
      <c r="AU202" s="24"/>
      <c r="AV202" s="24"/>
      <c r="AW202" s="24"/>
      <c r="AX202" s="24"/>
      <c r="AY202" s="24"/>
      <c r="AZ202" s="24"/>
      <c r="BA202" s="24"/>
    </row>
    <row r="203" spans="3:54">
      <c r="C203" s="22"/>
      <c r="D203" s="22"/>
      <c r="P203" s="14"/>
      <c r="S203"/>
      <c r="T203" s="201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G203" s="24"/>
      <c r="AH203" s="24"/>
      <c r="AI203" s="24"/>
      <c r="AJ203" s="24"/>
      <c r="AK203" s="24"/>
      <c r="AM203" s="171"/>
      <c r="AT203" s="24"/>
      <c r="AU203" s="24"/>
      <c r="AV203" s="24"/>
      <c r="AW203" s="24"/>
      <c r="AX203" s="24"/>
      <c r="AY203" s="24"/>
      <c r="AZ203" s="24"/>
      <c r="BA203" s="24"/>
    </row>
    <row r="204" spans="3:54">
      <c r="C204" s="22"/>
      <c r="D204" s="22"/>
      <c r="P204" s="14"/>
      <c r="S204"/>
      <c r="T204" s="201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G204" s="24"/>
      <c r="AH204" s="24"/>
      <c r="AI204" s="24"/>
      <c r="AJ204" s="24"/>
      <c r="AK204" s="24"/>
      <c r="AM204" s="171"/>
      <c r="AT204" s="24"/>
      <c r="AU204" s="24"/>
      <c r="AV204" s="24"/>
      <c r="AW204" s="24"/>
      <c r="AX204" s="24"/>
      <c r="AY204" s="24"/>
      <c r="AZ204" s="24"/>
      <c r="BA204" s="24"/>
    </row>
    <row r="205" spans="3:54">
      <c r="C205" s="22"/>
      <c r="D205" s="22"/>
      <c r="P205" s="14"/>
      <c r="S205"/>
      <c r="T205" s="201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G205" s="24"/>
      <c r="AH205" s="24"/>
      <c r="AI205" s="24"/>
      <c r="AJ205" s="24"/>
      <c r="AK205" s="24"/>
      <c r="AM205" s="171"/>
      <c r="AT205" s="24"/>
      <c r="AU205" s="24"/>
      <c r="AV205" s="24"/>
      <c r="AW205" s="24"/>
      <c r="AX205" s="24"/>
      <c r="AY205" s="24"/>
      <c r="AZ205" s="24"/>
      <c r="BA205" s="24"/>
    </row>
    <row r="206" spans="3:54">
      <c r="C206" s="22"/>
      <c r="D206" s="22"/>
      <c r="P206" s="14"/>
      <c r="S206"/>
      <c r="T206" s="201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G206" s="24"/>
      <c r="AH206" s="24"/>
      <c r="AI206" s="24"/>
      <c r="AJ206" s="24"/>
      <c r="AK206" s="24"/>
      <c r="AM206" s="171"/>
      <c r="AT206" s="24"/>
      <c r="AU206" s="24"/>
      <c r="AV206" s="24"/>
      <c r="AW206" s="24"/>
      <c r="AX206" s="24"/>
      <c r="AY206" s="24"/>
      <c r="AZ206" s="24"/>
      <c r="BA206" s="24"/>
    </row>
    <row r="207" spans="3:54">
      <c r="C207" s="22"/>
      <c r="D207" s="22"/>
      <c r="P207" s="14"/>
      <c r="S207"/>
      <c r="T207" s="201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G207" s="24"/>
      <c r="AH207" s="24"/>
      <c r="AI207" s="24"/>
      <c r="AJ207" s="24"/>
      <c r="AK207" s="24"/>
      <c r="AM207" s="171"/>
      <c r="AT207" s="24"/>
      <c r="AU207" s="24"/>
      <c r="AV207" s="24"/>
      <c r="AW207" s="24"/>
      <c r="AX207" s="24"/>
      <c r="AY207" s="24"/>
      <c r="AZ207" s="24"/>
      <c r="BA207" s="24"/>
    </row>
    <row r="208" spans="3:54">
      <c r="C208" s="22"/>
      <c r="D208" s="22"/>
      <c r="P208" s="14"/>
      <c r="S208"/>
      <c r="T208" s="201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G208" s="24"/>
      <c r="AH208" s="24"/>
      <c r="AI208" s="24"/>
      <c r="AJ208" s="24"/>
      <c r="AK208" s="24"/>
      <c r="AM208" s="171"/>
      <c r="AT208" s="24"/>
      <c r="AU208" s="24"/>
      <c r="AV208" s="24"/>
      <c r="AW208" s="24"/>
      <c r="AX208" s="24"/>
      <c r="AY208" s="24"/>
      <c r="AZ208" s="24"/>
      <c r="BA208" s="24"/>
    </row>
    <row r="209" spans="3:54">
      <c r="C209" s="22"/>
      <c r="D209" s="22"/>
      <c r="P209" s="14"/>
      <c r="S209"/>
      <c r="T209" s="201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G209" s="24"/>
      <c r="AH209" s="24"/>
      <c r="AI209" s="24"/>
      <c r="AJ209" s="24"/>
      <c r="AK209" s="24"/>
      <c r="AM209" s="171"/>
      <c r="AT209" s="24"/>
      <c r="AU209" s="24"/>
      <c r="AV209" s="24"/>
      <c r="AW209" s="24"/>
      <c r="AX209" s="24"/>
      <c r="AY209" s="24"/>
      <c r="AZ209" s="24"/>
      <c r="BA209" s="24"/>
    </row>
    <row r="210" spans="3:54">
      <c r="C210" s="22"/>
      <c r="D210" s="22"/>
      <c r="P210" s="14"/>
      <c r="S210"/>
      <c r="T210" s="201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G210" s="24"/>
      <c r="AH210" s="24"/>
      <c r="AI210" s="24"/>
      <c r="AJ210" s="24"/>
      <c r="AK210" s="24"/>
      <c r="AM210" s="171"/>
      <c r="AT210" s="24"/>
      <c r="AU210" s="24"/>
      <c r="AV210" s="24"/>
      <c r="AW210" s="24"/>
      <c r="AX210" s="24"/>
      <c r="AY210" s="24"/>
      <c r="AZ210" s="24"/>
      <c r="BA210" s="24"/>
    </row>
    <row r="211" spans="3:54">
      <c r="C211" s="22"/>
      <c r="D211" s="22"/>
      <c r="P211" s="14"/>
      <c r="S211"/>
      <c r="T211" s="201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G211" s="24"/>
      <c r="AH211" s="24"/>
      <c r="AI211" s="24"/>
      <c r="AJ211" s="24"/>
      <c r="AK211" s="24"/>
      <c r="AM211" s="171"/>
      <c r="AT211" s="24"/>
      <c r="AU211" s="24"/>
      <c r="AV211" s="24"/>
      <c r="AW211" s="24"/>
      <c r="AX211" s="24"/>
      <c r="AY211" s="24"/>
      <c r="AZ211" s="24"/>
      <c r="BA211" s="24"/>
    </row>
    <row r="212" spans="3:54">
      <c r="C212" s="22"/>
      <c r="D212" s="22"/>
      <c r="P212" s="14"/>
      <c r="S212"/>
      <c r="T212" s="201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G212" s="24"/>
      <c r="AH212" s="24"/>
      <c r="AI212" s="24"/>
      <c r="AJ212" s="24"/>
      <c r="AK212" s="24"/>
      <c r="AM212" s="171"/>
      <c r="AT212" s="24"/>
      <c r="AU212" s="24"/>
      <c r="AV212" s="24"/>
      <c r="AW212" s="24"/>
      <c r="AX212" s="24"/>
      <c r="AY212" s="24"/>
      <c r="AZ212" s="24"/>
      <c r="BA212" s="24"/>
    </row>
    <row r="213" spans="3:54">
      <c r="C213" s="22"/>
      <c r="D213" s="22"/>
      <c r="P213" s="14"/>
      <c r="S213"/>
      <c r="T213" s="201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G213" s="24"/>
      <c r="AH213" s="24"/>
      <c r="AI213" s="24"/>
      <c r="AJ213" s="24"/>
      <c r="AK213" s="24"/>
      <c r="AM213" s="171"/>
      <c r="AT213" s="24"/>
      <c r="AU213" s="24"/>
      <c r="AV213" s="24"/>
      <c r="AW213" s="24"/>
      <c r="AX213" s="24"/>
      <c r="AY213" s="24"/>
      <c r="AZ213" s="24"/>
      <c r="BA213" s="24"/>
    </row>
    <row r="214" spans="3:54">
      <c r="C214" s="22"/>
      <c r="D214" s="22"/>
      <c r="P214" s="14"/>
      <c r="S214"/>
      <c r="T214" s="201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G214" s="24"/>
      <c r="AH214" s="24"/>
      <c r="AI214" s="24"/>
      <c r="AJ214" s="24"/>
      <c r="AK214" s="24"/>
      <c r="AM214" s="171"/>
      <c r="AT214" s="24"/>
      <c r="AU214" s="24"/>
      <c r="AV214" s="24"/>
      <c r="AW214" s="24"/>
      <c r="AX214" s="24"/>
      <c r="AY214" s="24"/>
      <c r="AZ214" s="24"/>
      <c r="BA214" s="24"/>
    </row>
    <row r="215" spans="3:54">
      <c r="C215" s="22"/>
      <c r="D215" s="22"/>
      <c r="P215" s="14"/>
      <c r="S215"/>
      <c r="T215" s="201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G215" s="24"/>
      <c r="AH215" s="24"/>
      <c r="AI215" s="24"/>
      <c r="AJ215" s="24"/>
      <c r="AK215" s="24"/>
      <c r="AM215" s="171"/>
      <c r="AT215" s="24"/>
      <c r="AU215" s="24"/>
      <c r="AV215" s="24"/>
      <c r="AW215" s="24"/>
      <c r="AX215" s="24"/>
      <c r="AY215" s="24"/>
      <c r="AZ215" s="24"/>
      <c r="BA215" s="24"/>
    </row>
    <row r="216" spans="3:54">
      <c r="C216" s="22"/>
      <c r="D216" s="22"/>
      <c r="P216" s="14"/>
      <c r="S216"/>
      <c r="T216" s="201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G216" s="24"/>
      <c r="AH216" s="24"/>
      <c r="AI216" s="24"/>
      <c r="AJ216" s="24"/>
      <c r="AK216" s="24"/>
      <c r="AM216" s="171"/>
      <c r="AT216" s="24"/>
      <c r="AU216" s="24"/>
      <c r="AV216" s="24"/>
      <c r="AW216" s="24"/>
      <c r="AX216" s="24"/>
      <c r="AY216" s="24"/>
      <c r="AZ216" s="24"/>
      <c r="BA216" s="24"/>
    </row>
    <row r="217" spans="3:54">
      <c r="C217" s="22"/>
      <c r="D217" s="22"/>
      <c r="P217" s="14"/>
      <c r="S217"/>
      <c r="T217" s="201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G217" s="24"/>
      <c r="AH217" s="24"/>
      <c r="AI217" s="24"/>
      <c r="AJ217" s="24"/>
      <c r="AK217" s="24"/>
      <c r="AM217" s="171"/>
      <c r="AT217" s="24"/>
      <c r="AU217" s="24"/>
      <c r="AV217" s="24"/>
      <c r="AW217" s="24"/>
      <c r="AX217" s="24"/>
      <c r="AY217" s="24"/>
      <c r="AZ217" s="24"/>
      <c r="BA217" s="24"/>
    </row>
    <row r="218" spans="3:54">
      <c r="C218" s="22"/>
      <c r="D218" s="22"/>
      <c r="P218" s="14"/>
      <c r="S218"/>
      <c r="T218" s="201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G218" s="24"/>
      <c r="AH218" s="24"/>
      <c r="AI218" s="24"/>
      <c r="AJ218" s="24"/>
      <c r="AK218" s="24"/>
      <c r="AM218" s="171"/>
      <c r="AT218" s="24"/>
      <c r="AU218" s="24"/>
      <c r="AV218" s="24"/>
      <c r="AW218" s="24"/>
      <c r="AX218" s="24"/>
      <c r="AY218" s="24"/>
      <c r="AZ218" s="24"/>
      <c r="BA218" s="24"/>
    </row>
    <row r="219" spans="3:54">
      <c r="C219" s="22"/>
      <c r="D219" s="22"/>
      <c r="P219" s="14"/>
      <c r="S219"/>
      <c r="T219" s="201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G219" s="24"/>
      <c r="AH219" s="24"/>
      <c r="AI219" s="24"/>
      <c r="AJ219" s="24"/>
      <c r="AK219" s="24"/>
      <c r="AM219" s="171"/>
      <c r="AT219" s="24"/>
      <c r="AU219" s="24"/>
      <c r="AV219" s="24"/>
      <c r="AW219" s="24"/>
      <c r="AX219" s="24"/>
      <c r="AY219" s="24"/>
      <c r="AZ219" s="24"/>
      <c r="BA219" s="24"/>
      <c r="BB219" s="24"/>
    </row>
    <row r="220" spans="3:54">
      <c r="C220" s="22"/>
      <c r="D220" s="22"/>
      <c r="P220" s="14"/>
      <c r="S220"/>
      <c r="T220" s="201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G220" s="24"/>
      <c r="AH220" s="24"/>
      <c r="AI220" s="24"/>
      <c r="AJ220" s="24"/>
      <c r="AK220" s="24"/>
      <c r="AM220" s="171"/>
      <c r="AT220" s="24"/>
      <c r="AU220" s="24"/>
      <c r="AV220" s="24"/>
      <c r="AW220" s="24"/>
      <c r="AX220" s="24"/>
      <c r="AY220" s="24"/>
      <c r="AZ220" s="24"/>
      <c r="BA220" s="24"/>
    </row>
    <row r="221" spans="3:54">
      <c r="C221" s="22"/>
      <c r="D221" s="22"/>
      <c r="P221" s="14"/>
      <c r="S221"/>
      <c r="T221" s="201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G221" s="24"/>
      <c r="AH221" s="24"/>
      <c r="AI221" s="24"/>
      <c r="AJ221" s="24"/>
      <c r="AK221" s="24"/>
      <c r="AM221" s="171"/>
      <c r="AT221" s="24"/>
      <c r="AU221" s="24"/>
      <c r="AV221" s="24"/>
      <c r="AW221" s="24"/>
      <c r="AX221" s="24"/>
      <c r="AY221" s="24"/>
      <c r="AZ221" s="24"/>
      <c r="BA221" s="24"/>
    </row>
    <row r="222" spans="3:54">
      <c r="C222" s="22"/>
      <c r="D222" s="22"/>
      <c r="P222" s="14"/>
      <c r="S222"/>
      <c r="T222" s="201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G222" s="24"/>
      <c r="AH222" s="24"/>
      <c r="AI222" s="24"/>
      <c r="AJ222" s="24"/>
      <c r="AK222" s="24"/>
      <c r="AM222" s="171"/>
      <c r="AT222" s="24"/>
      <c r="AU222" s="24"/>
      <c r="AV222" s="24"/>
      <c r="AW222" s="24"/>
      <c r="AX222" s="24"/>
      <c r="AY222" s="24"/>
      <c r="AZ222" s="24"/>
      <c r="BA222" s="24"/>
    </row>
    <row r="223" spans="3:54">
      <c r="C223" s="22"/>
      <c r="D223" s="22"/>
      <c r="P223" s="14"/>
      <c r="S223"/>
      <c r="T223" s="201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G223" s="24"/>
      <c r="AH223" s="24"/>
      <c r="AI223" s="24"/>
      <c r="AJ223" s="24"/>
      <c r="AK223" s="24"/>
      <c r="AM223" s="171"/>
      <c r="AT223" s="24"/>
      <c r="AU223" s="24"/>
      <c r="AV223" s="24"/>
      <c r="AW223" s="24"/>
      <c r="AX223" s="24"/>
      <c r="AY223" s="24"/>
      <c r="AZ223" s="24"/>
      <c r="BA223" s="24"/>
    </row>
    <row r="224" spans="3:54">
      <c r="C224" s="22"/>
      <c r="D224" s="22"/>
      <c r="P224" s="14"/>
      <c r="S224"/>
      <c r="T224" s="201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G224" s="24"/>
      <c r="AH224" s="24"/>
      <c r="AI224" s="24"/>
      <c r="AJ224" s="24"/>
      <c r="AK224" s="24"/>
      <c r="AM224" s="171"/>
      <c r="AT224" s="24"/>
      <c r="AU224" s="24"/>
      <c r="AV224" s="24"/>
      <c r="AW224" s="24"/>
      <c r="AX224" s="24"/>
      <c r="AY224" s="24"/>
      <c r="AZ224" s="24"/>
      <c r="BA224" s="24"/>
    </row>
    <row r="225" spans="3:54">
      <c r="C225" s="22"/>
      <c r="D225" s="22"/>
      <c r="P225" s="14"/>
      <c r="S225"/>
      <c r="T225" s="201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G225" s="24"/>
      <c r="AH225" s="24"/>
      <c r="AI225" s="24"/>
      <c r="AJ225" s="24"/>
      <c r="AK225" s="24"/>
      <c r="AM225" s="171"/>
      <c r="AT225" s="24"/>
      <c r="AU225" s="24"/>
      <c r="AV225" s="24"/>
      <c r="AW225" s="24"/>
      <c r="AX225" s="24"/>
      <c r="AY225" s="24"/>
      <c r="AZ225" s="24"/>
      <c r="BA225" s="24"/>
    </row>
    <row r="226" spans="3:54">
      <c r="C226" s="22"/>
      <c r="D226" s="22"/>
      <c r="P226" s="14"/>
      <c r="S226"/>
      <c r="T226" s="201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G226" s="24"/>
      <c r="AH226" s="24"/>
      <c r="AI226" s="24"/>
      <c r="AJ226" s="24"/>
      <c r="AK226" s="24"/>
      <c r="AM226" s="171"/>
      <c r="AT226" s="24"/>
      <c r="AU226" s="24"/>
      <c r="AV226" s="24"/>
      <c r="AW226" s="24"/>
      <c r="AX226" s="24"/>
      <c r="AY226" s="24"/>
      <c r="AZ226" s="24"/>
      <c r="BA226" s="24"/>
    </row>
    <row r="227" spans="3:54">
      <c r="C227" s="22"/>
      <c r="D227" s="22"/>
      <c r="P227" s="14"/>
      <c r="S227"/>
      <c r="T227" s="201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G227" s="24"/>
      <c r="AH227" s="24"/>
      <c r="AI227" s="24"/>
      <c r="AJ227" s="24"/>
      <c r="AK227" s="24"/>
      <c r="AM227" s="171"/>
      <c r="AT227" s="24"/>
      <c r="AU227" s="24"/>
      <c r="AV227" s="24"/>
      <c r="AW227" s="24"/>
      <c r="AX227" s="24"/>
      <c r="AY227" s="24"/>
      <c r="AZ227" s="24"/>
      <c r="BA227" s="24"/>
    </row>
    <row r="228" spans="3:54">
      <c r="C228" s="22"/>
      <c r="D228" s="22"/>
      <c r="P228" s="14"/>
      <c r="S228"/>
      <c r="T228" s="201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G228" s="24"/>
      <c r="AH228" s="24"/>
      <c r="AI228" s="24"/>
      <c r="AJ228" s="24"/>
      <c r="AK228" s="24"/>
      <c r="AM228" s="171"/>
      <c r="AT228" s="24"/>
      <c r="AU228" s="24"/>
      <c r="AV228" s="24"/>
      <c r="AW228" s="24"/>
      <c r="AX228" s="24"/>
      <c r="AY228" s="24"/>
      <c r="AZ228" s="24"/>
      <c r="BA228" s="24"/>
    </row>
    <row r="229" spans="3:54">
      <c r="C229" s="22"/>
      <c r="D229" s="22"/>
      <c r="P229" s="14"/>
      <c r="S229"/>
      <c r="T229" s="201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G229" s="24"/>
      <c r="AH229" s="24"/>
      <c r="AI229" s="24"/>
      <c r="AJ229" s="24"/>
      <c r="AK229" s="24"/>
      <c r="AM229" s="171"/>
      <c r="AT229" s="24"/>
      <c r="AU229" s="24"/>
      <c r="AV229" s="24"/>
      <c r="AW229" s="24"/>
      <c r="AX229" s="24"/>
      <c r="AY229" s="24"/>
      <c r="AZ229" s="24"/>
      <c r="BA229" s="24"/>
    </row>
    <row r="230" spans="3:54">
      <c r="C230" s="22"/>
      <c r="D230" s="22"/>
      <c r="P230" s="14"/>
      <c r="S230"/>
      <c r="T230" s="201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G230" s="24"/>
      <c r="AH230" s="24"/>
      <c r="AI230" s="24"/>
      <c r="AJ230" s="24"/>
      <c r="AK230" s="24"/>
      <c r="AM230" s="171"/>
      <c r="AT230" s="24"/>
      <c r="AU230" s="24"/>
      <c r="AV230" s="24"/>
      <c r="AW230" s="24"/>
      <c r="AX230" s="24"/>
      <c r="AY230" s="24"/>
      <c r="AZ230" s="24"/>
      <c r="BA230" s="24"/>
    </row>
    <row r="231" spans="3:54">
      <c r="C231" s="22"/>
      <c r="D231" s="22"/>
      <c r="P231" s="14"/>
      <c r="S231"/>
      <c r="T231" s="201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G231" s="24"/>
      <c r="AH231" s="24"/>
      <c r="AI231" s="24"/>
      <c r="AJ231" s="24"/>
      <c r="AK231" s="24"/>
      <c r="AM231" s="171"/>
      <c r="AT231" s="24"/>
      <c r="AU231" s="24"/>
      <c r="AV231" s="24"/>
      <c r="AW231" s="24"/>
      <c r="AX231" s="24"/>
      <c r="AY231" s="24"/>
      <c r="AZ231" s="24"/>
      <c r="BA231" s="24"/>
    </row>
    <row r="232" spans="3:54">
      <c r="C232" s="22"/>
      <c r="D232" s="22"/>
      <c r="P232" s="14"/>
      <c r="S232"/>
      <c r="T232" s="201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G232" s="24"/>
      <c r="AH232" s="24"/>
      <c r="AI232" s="24"/>
      <c r="AJ232" s="24"/>
      <c r="AK232" s="24"/>
      <c r="AM232" s="171"/>
      <c r="AT232" s="24"/>
      <c r="AU232" s="24"/>
      <c r="AV232" s="24"/>
      <c r="AW232" s="24"/>
      <c r="AX232" s="24"/>
      <c r="AY232" s="24"/>
      <c r="AZ232" s="24"/>
      <c r="BA232" s="24"/>
    </row>
    <row r="233" spans="3:54">
      <c r="C233" s="22"/>
      <c r="D233" s="22"/>
      <c r="P233" s="14"/>
      <c r="S233"/>
      <c r="T233" s="201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G233" s="24"/>
      <c r="AH233" s="24"/>
      <c r="AI233" s="24"/>
      <c r="AJ233" s="24"/>
      <c r="AK233" s="24"/>
      <c r="AM233" s="171"/>
      <c r="AT233" s="24"/>
      <c r="AU233" s="24"/>
      <c r="AV233" s="24"/>
      <c r="AW233" s="24"/>
      <c r="AX233" s="24"/>
      <c r="AY233" s="24"/>
      <c r="AZ233" s="24"/>
      <c r="BA233" s="24"/>
    </row>
    <row r="234" spans="3:54">
      <c r="C234" s="22"/>
      <c r="D234" s="22"/>
      <c r="P234" s="14"/>
      <c r="S234"/>
      <c r="T234" s="201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G234" s="24"/>
      <c r="AH234" s="24"/>
      <c r="AI234" s="24"/>
      <c r="AJ234" s="24"/>
      <c r="AK234" s="24"/>
      <c r="AM234" s="171"/>
      <c r="AT234" s="24"/>
      <c r="AU234" s="24"/>
      <c r="AV234" s="24"/>
      <c r="AW234" s="24"/>
      <c r="AX234" s="24"/>
      <c r="AY234" s="24"/>
      <c r="AZ234" s="24"/>
      <c r="BA234" s="24"/>
    </row>
    <row r="235" spans="3:54">
      <c r="C235" s="22"/>
      <c r="D235" s="22"/>
      <c r="P235" s="14"/>
      <c r="S235"/>
      <c r="T235" s="201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G235" s="24"/>
      <c r="AH235" s="24"/>
      <c r="AI235" s="24"/>
      <c r="AJ235" s="24"/>
      <c r="AK235" s="24"/>
      <c r="AM235" s="171"/>
      <c r="AT235" s="24"/>
      <c r="AU235" s="24"/>
      <c r="AV235" s="24"/>
      <c r="AW235" s="24"/>
      <c r="AX235" s="24"/>
      <c r="AY235" s="24"/>
      <c r="AZ235" s="24"/>
      <c r="BA235" s="24"/>
    </row>
    <row r="236" spans="3:54">
      <c r="C236" s="22"/>
      <c r="D236" s="22"/>
      <c r="P236" s="14"/>
      <c r="S236"/>
      <c r="T236" s="201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G236" s="24"/>
      <c r="AH236" s="24"/>
      <c r="AI236" s="24"/>
      <c r="AJ236" s="24"/>
      <c r="AK236" s="24"/>
      <c r="AM236" s="171"/>
      <c r="AT236" s="24"/>
      <c r="AU236" s="24"/>
      <c r="AV236" s="24"/>
      <c r="AW236" s="24"/>
      <c r="AX236" s="24"/>
      <c r="AY236" s="24"/>
      <c r="AZ236" s="24"/>
      <c r="BA236" s="24"/>
    </row>
    <row r="237" spans="3:54">
      <c r="C237" s="22"/>
      <c r="D237" s="22"/>
      <c r="P237" s="14"/>
      <c r="S237"/>
      <c r="T237" s="201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G237" s="24"/>
      <c r="AH237" s="24"/>
      <c r="AI237" s="24"/>
      <c r="AJ237" s="24"/>
      <c r="AK237" s="24"/>
      <c r="AM237" s="171"/>
      <c r="AT237" s="24"/>
      <c r="AU237" s="24"/>
      <c r="AV237" s="24"/>
      <c r="AW237" s="24"/>
      <c r="AX237" s="24"/>
      <c r="AY237" s="24"/>
      <c r="AZ237" s="24"/>
      <c r="BA237" s="24"/>
    </row>
    <row r="238" spans="3:54">
      <c r="C238" s="22"/>
      <c r="D238" s="22"/>
      <c r="P238" s="14"/>
      <c r="S238"/>
      <c r="T238" s="201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G238" s="24"/>
      <c r="AH238" s="24"/>
      <c r="AI238" s="24"/>
      <c r="AJ238" s="24"/>
      <c r="AK238" s="24"/>
      <c r="AM238" s="171"/>
      <c r="AT238" s="24"/>
      <c r="AU238" s="24"/>
      <c r="AV238" s="24"/>
      <c r="AW238" s="24"/>
      <c r="AX238" s="24"/>
      <c r="AY238" s="24"/>
      <c r="AZ238" s="24"/>
      <c r="BA238" s="24"/>
    </row>
    <row r="239" spans="3:54">
      <c r="C239" s="22"/>
      <c r="D239" s="22"/>
      <c r="P239" s="14"/>
      <c r="S239"/>
      <c r="T239" s="201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G239" s="24"/>
      <c r="AH239" s="24"/>
      <c r="AI239" s="24"/>
      <c r="AJ239" s="24"/>
      <c r="AK239" s="24"/>
      <c r="AM239" s="171"/>
      <c r="AT239" s="24"/>
      <c r="AU239" s="24"/>
      <c r="AV239" s="24"/>
      <c r="AW239" s="24"/>
      <c r="AX239" s="24"/>
      <c r="AY239" s="24"/>
      <c r="AZ239" s="24"/>
      <c r="BA239" s="24"/>
    </row>
    <row r="240" spans="3:54">
      <c r="C240" s="22"/>
      <c r="D240" s="22"/>
      <c r="P240" s="14"/>
      <c r="S240"/>
      <c r="T240" s="201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G240" s="24"/>
      <c r="AH240" s="24"/>
      <c r="AI240" s="24"/>
      <c r="AJ240" s="24"/>
      <c r="AK240" s="24"/>
      <c r="AM240" s="171"/>
      <c r="AT240" s="24"/>
      <c r="AU240" s="24"/>
      <c r="AV240" s="24"/>
      <c r="AW240" s="24"/>
      <c r="AX240" s="24"/>
      <c r="AY240" s="24"/>
      <c r="AZ240" s="24"/>
      <c r="BA240" s="24"/>
      <c r="BB240" s="24"/>
    </row>
    <row r="241" spans="3:54">
      <c r="C241" s="22"/>
      <c r="D241" s="22"/>
      <c r="P241" s="14"/>
      <c r="S241"/>
      <c r="T241" s="201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G241" s="24"/>
      <c r="AH241" s="24"/>
      <c r="AI241" s="24"/>
      <c r="AJ241" s="24"/>
      <c r="AK241" s="24"/>
      <c r="AM241" s="171"/>
      <c r="AT241" s="24"/>
      <c r="AU241" s="24"/>
      <c r="AV241" s="24"/>
      <c r="AW241" s="24"/>
      <c r="AX241" s="24"/>
      <c r="AY241" s="24"/>
      <c r="AZ241" s="24"/>
      <c r="BA241" s="24"/>
    </row>
    <row r="242" spans="3:54">
      <c r="C242" s="22"/>
      <c r="D242" s="22"/>
      <c r="P242" s="14"/>
      <c r="S242"/>
      <c r="T242" s="201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G242" s="24"/>
      <c r="AH242" s="24"/>
      <c r="AI242" s="24"/>
      <c r="AJ242" s="24"/>
      <c r="AK242" s="24"/>
      <c r="AM242" s="171"/>
      <c r="AT242" s="24"/>
      <c r="AU242" s="24"/>
      <c r="AV242" s="24"/>
      <c r="AW242" s="24"/>
      <c r="AX242" s="24"/>
      <c r="AY242" s="24"/>
      <c r="AZ242" s="24"/>
      <c r="BA242" s="24"/>
      <c r="BB242" s="24"/>
    </row>
    <row r="243" spans="3:54">
      <c r="C243" s="22"/>
      <c r="D243" s="22"/>
      <c r="P243" s="14"/>
      <c r="S243"/>
      <c r="T243" s="201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G243" s="24"/>
      <c r="AH243" s="24"/>
      <c r="AI243" s="24"/>
      <c r="AJ243" s="24"/>
      <c r="AK243" s="24"/>
      <c r="AM243" s="171"/>
      <c r="AT243" s="24"/>
      <c r="AU243" s="24"/>
      <c r="AV243" s="24"/>
      <c r="AW243" s="24"/>
      <c r="AX243" s="24"/>
      <c r="AY243" s="24"/>
      <c r="AZ243" s="24"/>
      <c r="BA243" s="24"/>
    </row>
    <row r="244" spans="3:54">
      <c r="C244" s="22"/>
      <c r="D244" s="22"/>
      <c r="P244" s="14"/>
      <c r="S244"/>
      <c r="T244" s="201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G244" s="24"/>
      <c r="AH244" s="24"/>
      <c r="AI244" s="24"/>
      <c r="AJ244" s="24"/>
      <c r="AK244" s="24"/>
      <c r="AM244" s="171"/>
      <c r="AT244" s="24"/>
      <c r="AU244" s="24"/>
      <c r="AV244" s="24"/>
      <c r="AW244" s="24"/>
      <c r="AX244" s="24"/>
      <c r="AY244" s="24"/>
      <c r="AZ244" s="24"/>
      <c r="BA244" s="24"/>
      <c r="BB244" s="24"/>
    </row>
    <row r="245" spans="3:54">
      <c r="C245" s="22"/>
      <c r="D245" s="22"/>
      <c r="P245" s="14"/>
      <c r="S245"/>
      <c r="T245" s="201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G245" s="24"/>
      <c r="AH245" s="24"/>
      <c r="AI245" s="24"/>
      <c r="AJ245" s="24"/>
      <c r="AK245" s="24"/>
      <c r="AM245" s="171"/>
      <c r="AT245" s="24"/>
      <c r="AU245" s="24"/>
      <c r="AV245" s="24"/>
      <c r="AW245" s="24"/>
      <c r="AX245" s="24"/>
      <c r="AY245" s="24"/>
      <c r="AZ245" s="24"/>
      <c r="BA245" s="24"/>
      <c r="BB245" s="24"/>
    </row>
    <row r="246" spans="3:54">
      <c r="C246" s="22"/>
      <c r="D246" s="22"/>
      <c r="P246" s="14"/>
      <c r="S246"/>
      <c r="T246" s="201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G246" s="24"/>
      <c r="AH246" s="24"/>
      <c r="AI246" s="24"/>
      <c r="AJ246" s="24"/>
      <c r="AK246" s="24"/>
      <c r="AM246" s="171"/>
      <c r="AT246" s="24"/>
      <c r="AU246" s="24"/>
      <c r="AV246" s="24"/>
      <c r="AW246" s="24"/>
      <c r="AX246" s="24"/>
      <c r="AY246" s="24"/>
      <c r="AZ246" s="24"/>
      <c r="BA246" s="24"/>
    </row>
    <row r="247" spans="3:54">
      <c r="C247" s="22"/>
      <c r="D247" s="22"/>
      <c r="P247" s="14"/>
      <c r="S247"/>
      <c r="T247" s="201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G247" s="24"/>
      <c r="AH247" s="24"/>
      <c r="AI247" s="24"/>
      <c r="AJ247" s="24"/>
      <c r="AK247" s="24"/>
      <c r="AM247" s="171"/>
      <c r="AT247" s="24"/>
      <c r="AU247" s="24"/>
      <c r="AV247" s="24"/>
      <c r="AW247" s="24"/>
      <c r="AX247" s="24"/>
      <c r="AY247" s="24"/>
      <c r="AZ247" s="24"/>
      <c r="BA247" s="24"/>
      <c r="BB247" s="24"/>
    </row>
    <row r="248" spans="3:54">
      <c r="C248" s="22"/>
      <c r="D248" s="22"/>
      <c r="P248" s="14"/>
      <c r="S248"/>
      <c r="T248" s="201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G248" s="24"/>
      <c r="AH248" s="24"/>
      <c r="AI248" s="24"/>
      <c r="AJ248" s="24"/>
      <c r="AK248" s="24"/>
      <c r="AM248" s="171"/>
      <c r="AT248" s="24"/>
      <c r="AU248" s="24"/>
      <c r="AV248" s="24"/>
      <c r="AW248" s="24"/>
      <c r="AX248" s="24"/>
      <c r="AY248" s="24"/>
      <c r="AZ248" s="24"/>
      <c r="BA248" s="24"/>
      <c r="BB248" s="24"/>
    </row>
    <row r="249" spans="3:54">
      <c r="C249" s="22"/>
      <c r="D249" s="22"/>
      <c r="P249" s="14"/>
      <c r="S249"/>
      <c r="T249" s="201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G249" s="24"/>
      <c r="AH249" s="24"/>
      <c r="AI249" s="24"/>
      <c r="AJ249" s="24"/>
      <c r="AK249" s="24"/>
      <c r="AM249" s="171"/>
      <c r="AT249" s="24"/>
      <c r="AU249" s="24"/>
      <c r="AV249" s="24"/>
      <c r="AW249" s="24"/>
      <c r="AX249" s="24"/>
      <c r="AY249" s="24"/>
      <c r="AZ249" s="24"/>
      <c r="BA249" s="24"/>
    </row>
    <row r="250" spans="3:54">
      <c r="C250" s="22"/>
      <c r="D250" s="22"/>
      <c r="P250" s="14"/>
      <c r="S250"/>
      <c r="T250" s="201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G250" s="24"/>
      <c r="AH250" s="24"/>
      <c r="AI250" s="24"/>
      <c r="AJ250" s="24"/>
      <c r="AK250" s="24"/>
      <c r="AM250" s="171"/>
      <c r="AT250" s="24"/>
      <c r="AU250" s="24"/>
      <c r="AV250" s="24"/>
      <c r="AW250" s="24"/>
      <c r="AX250" s="24"/>
      <c r="AY250" s="24"/>
      <c r="AZ250" s="24"/>
      <c r="BA250" s="24"/>
      <c r="BB250" s="24"/>
    </row>
    <row r="251" spans="3:54">
      <c r="C251" s="22"/>
      <c r="D251" s="22"/>
      <c r="P251" s="14"/>
      <c r="S251"/>
      <c r="T251" s="201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G251" s="24"/>
      <c r="AH251" s="24"/>
      <c r="AI251" s="24"/>
      <c r="AJ251" s="24"/>
      <c r="AK251" s="24"/>
      <c r="AM251" s="171"/>
      <c r="AT251" s="24"/>
      <c r="AU251" s="24"/>
      <c r="AV251" s="24"/>
      <c r="AW251" s="24"/>
      <c r="AX251" s="24"/>
      <c r="AY251" s="24"/>
      <c r="AZ251" s="24"/>
      <c r="BA251" s="24"/>
      <c r="BB251" s="24"/>
    </row>
    <row r="252" spans="3:54">
      <c r="C252" s="22"/>
      <c r="D252" s="22"/>
      <c r="P252" s="14"/>
      <c r="S252"/>
      <c r="T252" s="201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G252" s="24"/>
      <c r="AH252" s="24"/>
      <c r="AI252" s="24"/>
      <c r="AJ252" s="24"/>
      <c r="AK252" s="24"/>
      <c r="AM252" s="171"/>
      <c r="AT252" s="24"/>
      <c r="AU252" s="24"/>
      <c r="AV252" s="24"/>
      <c r="AW252" s="24"/>
      <c r="AX252" s="24"/>
      <c r="AY252" s="24"/>
      <c r="AZ252" s="24"/>
      <c r="BA252" s="24"/>
      <c r="BB252" s="24"/>
    </row>
    <row r="253" spans="3:54">
      <c r="C253" s="22"/>
      <c r="D253" s="22"/>
      <c r="P253" s="14"/>
      <c r="S253"/>
      <c r="T253" s="201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G253" s="24"/>
      <c r="AH253" s="24"/>
      <c r="AI253" s="24"/>
      <c r="AJ253" s="24"/>
      <c r="AK253" s="24"/>
      <c r="AM253" s="171"/>
      <c r="AT253" s="24"/>
      <c r="AU253" s="24"/>
      <c r="AV253" s="24"/>
      <c r="AW253" s="24"/>
      <c r="AX253" s="24"/>
      <c r="AY253" s="24"/>
      <c r="AZ253" s="24"/>
      <c r="BA253" s="24"/>
      <c r="BB253" s="24"/>
    </row>
    <row r="254" spans="3:54">
      <c r="C254" s="22"/>
      <c r="D254" s="22"/>
      <c r="P254" s="14"/>
      <c r="S254"/>
      <c r="T254" s="201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G254" s="24"/>
      <c r="AH254" s="24"/>
      <c r="AI254" s="24"/>
      <c r="AJ254" s="24"/>
      <c r="AK254" s="24"/>
      <c r="AM254" s="171"/>
      <c r="AT254" s="24"/>
      <c r="AU254" s="24"/>
      <c r="AV254" s="24"/>
      <c r="AW254" s="24"/>
      <c r="AX254" s="24"/>
      <c r="AY254" s="24"/>
      <c r="AZ254" s="24"/>
      <c r="BA254" s="24"/>
    </row>
    <row r="255" spans="3:54">
      <c r="C255" s="22"/>
      <c r="D255" s="22"/>
      <c r="P255" s="14"/>
      <c r="S255"/>
      <c r="T255" s="201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G255" s="24"/>
      <c r="AH255" s="24"/>
      <c r="AI255" s="24"/>
      <c r="AJ255" s="24"/>
      <c r="AK255" s="24"/>
      <c r="AM255" s="171"/>
      <c r="AT255" s="24"/>
      <c r="AU255" s="24"/>
      <c r="AV255" s="24"/>
      <c r="AW255" s="24"/>
      <c r="AX255" s="24"/>
      <c r="AY255" s="24"/>
      <c r="AZ255" s="24"/>
      <c r="BA255" s="24"/>
      <c r="BB255" s="24"/>
    </row>
    <row r="256" spans="3:54">
      <c r="C256" s="22"/>
      <c r="D256" s="22"/>
      <c r="P256" s="14"/>
      <c r="S256"/>
      <c r="T256" s="201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G256" s="24"/>
      <c r="AH256" s="24"/>
      <c r="AI256" s="24"/>
      <c r="AJ256" s="24"/>
      <c r="AK256" s="24"/>
      <c r="AM256" s="171"/>
      <c r="AT256" s="24"/>
      <c r="AU256" s="24"/>
      <c r="AV256" s="24"/>
      <c r="AW256" s="24"/>
      <c r="AX256" s="24"/>
      <c r="AY256" s="24"/>
      <c r="AZ256" s="24"/>
      <c r="BA256" s="24"/>
    </row>
    <row r="257" spans="3:54">
      <c r="C257" s="22"/>
      <c r="D257" s="22"/>
      <c r="P257" s="14"/>
      <c r="S257"/>
      <c r="T257" s="201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G257" s="24"/>
      <c r="AH257" s="24"/>
      <c r="AI257" s="24"/>
      <c r="AJ257" s="24"/>
      <c r="AK257" s="24"/>
      <c r="AM257" s="171"/>
      <c r="AT257" s="24"/>
      <c r="AU257" s="24"/>
      <c r="AV257" s="24"/>
      <c r="AW257" s="24"/>
      <c r="AX257" s="24"/>
      <c r="AY257" s="24"/>
      <c r="AZ257" s="24"/>
      <c r="BA257" s="24"/>
    </row>
    <row r="258" spans="3:54">
      <c r="P258" s="14"/>
      <c r="S258"/>
      <c r="T258" s="201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G258" s="24"/>
      <c r="AH258" s="24"/>
      <c r="AI258" s="24"/>
      <c r="AJ258" s="24"/>
      <c r="AK258" s="24"/>
      <c r="AM258" s="171"/>
      <c r="AT258" s="24"/>
      <c r="AU258" s="24"/>
      <c r="AV258" s="24"/>
      <c r="AW258" s="24"/>
      <c r="AX258" s="24"/>
      <c r="AY258" s="24"/>
      <c r="AZ258" s="24"/>
      <c r="BA258" s="24"/>
    </row>
    <row r="259" spans="3:54">
      <c r="P259" s="14"/>
      <c r="S259"/>
      <c r="T259" s="201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G259" s="24"/>
      <c r="AH259" s="24"/>
      <c r="AI259" s="24"/>
      <c r="AJ259" s="24"/>
      <c r="AK259" s="24"/>
      <c r="AM259" s="171"/>
      <c r="AT259" s="24"/>
      <c r="AU259" s="24"/>
      <c r="AV259" s="24"/>
      <c r="AW259" s="24"/>
      <c r="AX259" s="24"/>
      <c r="AY259" s="24"/>
      <c r="AZ259" s="24"/>
      <c r="BA259" s="24"/>
    </row>
    <row r="260" spans="3:54">
      <c r="P260" s="14"/>
      <c r="S260"/>
      <c r="T260" s="201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G260" s="24"/>
      <c r="AH260" s="24"/>
      <c r="AI260" s="24"/>
      <c r="AJ260" s="24"/>
      <c r="AK260" s="24"/>
      <c r="AM260" s="171"/>
      <c r="AT260" s="24"/>
      <c r="AU260" s="24"/>
      <c r="AV260" s="24"/>
      <c r="AW260" s="24"/>
      <c r="AX260" s="24"/>
      <c r="AY260" s="24"/>
      <c r="AZ260" s="24"/>
      <c r="BA260" s="24"/>
    </row>
    <row r="261" spans="3:54">
      <c r="P261" s="14"/>
      <c r="S261"/>
      <c r="T261" s="201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G261" s="24"/>
      <c r="AH261" s="24"/>
      <c r="AI261" s="24"/>
      <c r="AJ261" s="24"/>
      <c r="AK261" s="24"/>
      <c r="AM261" s="171"/>
      <c r="AT261" s="24"/>
      <c r="AU261" s="24"/>
      <c r="AV261" s="24"/>
      <c r="AW261" s="24"/>
      <c r="AX261" s="24"/>
      <c r="AY261" s="24"/>
      <c r="AZ261" s="24"/>
      <c r="BA261" s="24"/>
    </row>
    <row r="262" spans="3:54">
      <c r="P262" s="14"/>
      <c r="S262"/>
      <c r="T262" s="201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G262" s="24"/>
      <c r="AH262" s="24"/>
      <c r="AI262" s="24"/>
      <c r="AJ262" s="24"/>
      <c r="AK262" s="24"/>
      <c r="AM262" s="171"/>
      <c r="AT262" s="24"/>
      <c r="AU262" s="24"/>
      <c r="AV262" s="24"/>
      <c r="AW262" s="24"/>
      <c r="AX262" s="24"/>
      <c r="AY262" s="24"/>
      <c r="AZ262" s="24"/>
      <c r="BA262" s="24"/>
    </row>
    <row r="263" spans="3:54">
      <c r="P263" s="14"/>
      <c r="S263"/>
      <c r="T263" s="201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G263" s="24"/>
      <c r="AH263" s="24"/>
      <c r="AI263" s="24"/>
      <c r="AJ263" s="24"/>
      <c r="AK263" s="24"/>
      <c r="AM263" s="171"/>
      <c r="AT263" s="24"/>
      <c r="AU263" s="24"/>
      <c r="AV263" s="24"/>
      <c r="AW263" s="24"/>
      <c r="AX263" s="24"/>
      <c r="AY263" s="24"/>
      <c r="AZ263" s="24"/>
      <c r="BA263" s="24"/>
      <c r="BB263" s="24"/>
    </row>
    <row r="264" spans="3:54">
      <c r="P264" s="14"/>
      <c r="S264"/>
      <c r="T264" s="201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G264" s="24"/>
      <c r="AH264" s="24"/>
      <c r="AI264" s="24"/>
      <c r="AJ264" s="24"/>
      <c r="AK264" s="24"/>
      <c r="AM264" s="171"/>
      <c r="AT264" s="24"/>
      <c r="AU264" s="24"/>
      <c r="AV264" s="24"/>
      <c r="AW264" s="24"/>
      <c r="AX264" s="24"/>
      <c r="AY264" s="24"/>
      <c r="AZ264" s="24"/>
      <c r="BA264" s="24"/>
    </row>
    <row r="265" spans="3:54">
      <c r="P265" s="14"/>
      <c r="S265"/>
      <c r="T265" s="201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G265" s="24"/>
      <c r="AH265" s="24"/>
      <c r="AI265" s="24"/>
      <c r="AJ265" s="24"/>
      <c r="AK265" s="24"/>
      <c r="AM265" s="171"/>
      <c r="AT265" s="24"/>
      <c r="AU265" s="24"/>
      <c r="AV265" s="24"/>
      <c r="AW265" s="24"/>
      <c r="AX265" s="24"/>
      <c r="AY265" s="24"/>
      <c r="AZ265" s="24"/>
      <c r="BA265" s="24"/>
    </row>
    <row r="266" spans="3:54">
      <c r="P266" s="14"/>
      <c r="S266"/>
      <c r="T266" s="201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G266" s="24"/>
      <c r="AH266" s="24"/>
      <c r="AI266" s="24"/>
      <c r="AJ266" s="24"/>
      <c r="AK266" s="24"/>
      <c r="AM266" s="171"/>
      <c r="AT266" s="24"/>
      <c r="AU266" s="24"/>
      <c r="AV266" s="24"/>
      <c r="AW266" s="24"/>
      <c r="AX266" s="24"/>
      <c r="AY266" s="24"/>
      <c r="AZ266" s="24"/>
      <c r="BA266" s="24"/>
    </row>
    <row r="267" spans="3:54">
      <c r="P267" s="14"/>
      <c r="S267"/>
      <c r="T267" s="201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G267" s="24"/>
      <c r="AH267" s="24"/>
      <c r="AI267" s="24"/>
      <c r="AJ267" s="24"/>
      <c r="AK267" s="24"/>
      <c r="AM267" s="171"/>
      <c r="AT267" s="24"/>
      <c r="AU267" s="24"/>
      <c r="AV267" s="24"/>
      <c r="AW267" s="24"/>
      <c r="AX267" s="24"/>
      <c r="AY267" s="24"/>
      <c r="AZ267" s="24"/>
      <c r="BA267" s="24"/>
    </row>
    <row r="268" spans="3:54">
      <c r="P268" s="14"/>
      <c r="S268"/>
      <c r="T268" s="201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G268" s="24"/>
      <c r="AH268" s="24"/>
      <c r="AI268" s="24"/>
      <c r="AJ268" s="24"/>
      <c r="AK268" s="24"/>
      <c r="AM268" s="171"/>
      <c r="AT268" s="24"/>
      <c r="AU268" s="24"/>
      <c r="AV268" s="24"/>
      <c r="AW268" s="24"/>
      <c r="AX268" s="24"/>
      <c r="AY268" s="24"/>
      <c r="AZ268" s="24"/>
      <c r="BA268" s="24"/>
      <c r="BB268" s="24"/>
    </row>
    <row r="269" spans="3:54">
      <c r="P269" s="14"/>
      <c r="S269"/>
      <c r="T269" s="201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G269" s="24"/>
      <c r="AH269" s="24"/>
      <c r="AI269" s="24"/>
      <c r="AJ269" s="24"/>
      <c r="AK269" s="24"/>
      <c r="AM269" s="171"/>
      <c r="AT269" s="24"/>
      <c r="AU269" s="24"/>
      <c r="AV269" s="24"/>
      <c r="AW269" s="24"/>
      <c r="AX269" s="24"/>
      <c r="AY269" s="24"/>
      <c r="AZ269" s="24"/>
      <c r="BA269" s="24"/>
      <c r="BB269" s="24"/>
    </row>
    <row r="270" spans="3:54">
      <c r="P270" s="14"/>
      <c r="S270"/>
      <c r="T270" s="201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G270" s="24"/>
      <c r="AH270" s="24"/>
      <c r="AI270" s="24"/>
      <c r="AJ270" s="24"/>
      <c r="AK270" s="24"/>
      <c r="AM270" s="171"/>
      <c r="AT270" s="24"/>
      <c r="AU270" s="24"/>
      <c r="AV270" s="24"/>
      <c r="AW270" s="24"/>
      <c r="AX270" s="24"/>
      <c r="AY270" s="24"/>
      <c r="AZ270" s="24"/>
      <c r="BA270" s="24"/>
    </row>
    <row r="271" spans="3:54">
      <c r="P271" s="14"/>
      <c r="S271"/>
      <c r="T271" s="201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G271" s="24"/>
      <c r="AH271" s="24"/>
      <c r="AI271" s="24"/>
      <c r="AJ271" s="24"/>
      <c r="AK271" s="24"/>
      <c r="AM271" s="171"/>
      <c r="AT271" s="24"/>
      <c r="AU271" s="24"/>
      <c r="AV271" s="24"/>
      <c r="AW271" s="24"/>
      <c r="AX271" s="24"/>
      <c r="AY271" s="24"/>
      <c r="AZ271" s="24"/>
      <c r="BA271" s="24"/>
    </row>
    <row r="272" spans="3:54">
      <c r="P272" s="14"/>
      <c r="S272"/>
      <c r="T272" s="201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G272" s="24"/>
      <c r="AH272" s="24"/>
      <c r="AI272" s="24"/>
      <c r="AJ272" s="24"/>
      <c r="AK272" s="24"/>
      <c r="AM272" s="171"/>
      <c r="AT272" s="24"/>
      <c r="AU272" s="24"/>
      <c r="AV272" s="24"/>
      <c r="AW272" s="24"/>
      <c r="AX272" s="24"/>
      <c r="AY272" s="24"/>
      <c r="AZ272" s="24"/>
      <c r="BA272" s="24"/>
    </row>
    <row r="273" spans="16:54">
      <c r="P273" s="14"/>
      <c r="S273"/>
      <c r="T273" s="201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G273" s="24"/>
      <c r="AH273" s="24"/>
      <c r="AI273" s="24"/>
      <c r="AJ273" s="24"/>
      <c r="AK273" s="24"/>
      <c r="AM273" s="171"/>
      <c r="AT273" s="24"/>
      <c r="AU273" s="24"/>
      <c r="AV273" s="24"/>
      <c r="AW273" s="24"/>
      <c r="AX273" s="24"/>
      <c r="AY273" s="24"/>
      <c r="AZ273" s="24"/>
      <c r="BA273" s="24"/>
    </row>
    <row r="274" spans="16:54">
      <c r="P274" s="14"/>
      <c r="S274"/>
      <c r="T274" s="201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G274" s="24"/>
      <c r="AH274" s="24"/>
      <c r="AI274" s="24"/>
      <c r="AJ274" s="24"/>
      <c r="AK274" s="24"/>
      <c r="AM274" s="171"/>
      <c r="AT274" s="24"/>
      <c r="AU274" s="24"/>
      <c r="AV274" s="24"/>
      <c r="AW274" s="24"/>
      <c r="AX274" s="24"/>
      <c r="AY274" s="24"/>
      <c r="AZ274" s="24"/>
      <c r="BA274" s="24"/>
      <c r="BB274" s="24"/>
    </row>
    <row r="275" spans="16:54">
      <c r="P275" s="14"/>
      <c r="S275"/>
      <c r="T275" s="201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G275" s="24"/>
      <c r="AH275" s="24"/>
      <c r="AI275" s="24"/>
      <c r="AJ275" s="24"/>
      <c r="AK275" s="24"/>
      <c r="AM275" s="171"/>
      <c r="AT275" s="24"/>
      <c r="AU275" s="24"/>
      <c r="AV275" s="24"/>
      <c r="AW275" s="24"/>
      <c r="AX275" s="24"/>
      <c r="AY275" s="24"/>
      <c r="AZ275" s="24"/>
      <c r="BA275" s="24"/>
      <c r="BB275" s="24"/>
    </row>
    <row r="276" spans="16:54">
      <c r="P276" s="14"/>
      <c r="S276"/>
      <c r="T276" s="201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G276" s="24"/>
      <c r="AH276" s="24"/>
      <c r="AI276" s="24"/>
      <c r="AJ276" s="24"/>
      <c r="AK276" s="24"/>
      <c r="AM276" s="171"/>
      <c r="AT276" s="24"/>
      <c r="AU276" s="24"/>
      <c r="AV276" s="24"/>
      <c r="AW276" s="24"/>
      <c r="AX276" s="24"/>
      <c r="AY276" s="24"/>
      <c r="AZ276" s="24"/>
      <c r="BA276" s="24"/>
    </row>
    <row r="277" spans="16:54">
      <c r="P277" s="14"/>
      <c r="S277"/>
      <c r="T277" s="201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G277" s="24"/>
      <c r="AH277" s="24"/>
      <c r="AI277" s="24"/>
      <c r="AJ277" s="24"/>
      <c r="AK277" s="24"/>
      <c r="AM277" s="171"/>
      <c r="AT277" s="24"/>
      <c r="AU277" s="24"/>
      <c r="AV277" s="24"/>
      <c r="AW277" s="24"/>
      <c r="AX277" s="24"/>
      <c r="AY277" s="24"/>
      <c r="AZ277" s="24"/>
      <c r="BA277" s="24"/>
    </row>
    <row r="278" spans="16:54">
      <c r="P278" s="14"/>
      <c r="S278"/>
      <c r="T278" s="201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G278" s="24"/>
      <c r="AH278" s="24"/>
      <c r="AI278" s="24"/>
      <c r="AJ278" s="24"/>
      <c r="AK278" s="24"/>
      <c r="AM278" s="171"/>
      <c r="AT278" s="24"/>
      <c r="AU278" s="24"/>
      <c r="AV278" s="24"/>
      <c r="AW278" s="24"/>
      <c r="AX278" s="24"/>
      <c r="AY278" s="24"/>
      <c r="AZ278" s="24"/>
      <c r="BA278" s="24"/>
    </row>
    <row r="279" spans="16:54">
      <c r="P279" s="14"/>
      <c r="S279"/>
      <c r="T279" s="201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G279" s="24"/>
      <c r="AH279" s="24"/>
      <c r="AI279" s="24"/>
      <c r="AJ279" s="24"/>
      <c r="AK279" s="24"/>
      <c r="AM279" s="171"/>
      <c r="AT279" s="24"/>
      <c r="AU279" s="24"/>
      <c r="AV279" s="24"/>
      <c r="AW279" s="24"/>
      <c r="AX279" s="24"/>
      <c r="AY279" s="24"/>
      <c r="AZ279" s="24"/>
      <c r="BA279" s="24"/>
    </row>
    <row r="280" spans="16:54">
      <c r="P280" s="14"/>
      <c r="S280"/>
      <c r="T280" s="201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G280" s="24"/>
      <c r="AH280" s="24"/>
      <c r="AI280" s="24"/>
      <c r="AJ280" s="24"/>
      <c r="AK280" s="24"/>
      <c r="AM280" s="171"/>
      <c r="AT280" s="24"/>
      <c r="AU280" s="24"/>
      <c r="AV280" s="24"/>
      <c r="AW280" s="24"/>
      <c r="AX280" s="24"/>
      <c r="AY280" s="24"/>
      <c r="AZ280" s="24"/>
      <c r="BA280" s="24"/>
    </row>
    <row r="281" spans="16:54">
      <c r="P281" s="14"/>
      <c r="S281"/>
      <c r="T281" s="201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G281" s="24"/>
      <c r="AH281" s="24"/>
      <c r="AI281" s="24"/>
      <c r="AJ281" s="24"/>
      <c r="AK281" s="24"/>
      <c r="AM281" s="171"/>
      <c r="AT281" s="24"/>
      <c r="AU281" s="24"/>
      <c r="AV281" s="24"/>
      <c r="AW281" s="24"/>
      <c r="AX281" s="24"/>
      <c r="AY281" s="24"/>
      <c r="AZ281" s="24"/>
      <c r="BA281" s="24"/>
    </row>
    <row r="282" spans="16:54">
      <c r="P282" s="14"/>
      <c r="S282"/>
      <c r="T282" s="201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G282" s="24"/>
      <c r="AH282" s="24"/>
      <c r="AI282" s="24"/>
      <c r="AJ282" s="24"/>
      <c r="AK282" s="24"/>
      <c r="AM282" s="171"/>
      <c r="AT282" s="24"/>
      <c r="AU282" s="24"/>
      <c r="AV282" s="24"/>
      <c r="AW282" s="24"/>
      <c r="AX282" s="24"/>
      <c r="AY282" s="24"/>
      <c r="AZ282" s="24"/>
      <c r="BA282" s="24"/>
      <c r="BB282" s="24"/>
    </row>
    <row r="283" spans="16:54">
      <c r="P283" s="14"/>
      <c r="S283"/>
      <c r="T283" s="201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G283" s="24"/>
      <c r="AH283" s="24"/>
      <c r="AI283" s="24"/>
      <c r="AJ283" s="24"/>
      <c r="AK283" s="24"/>
      <c r="AM283" s="171"/>
      <c r="AT283" s="24"/>
      <c r="AU283" s="24"/>
      <c r="AV283" s="24"/>
      <c r="AW283" s="24"/>
      <c r="AX283" s="24"/>
      <c r="AY283" s="24"/>
      <c r="AZ283" s="24"/>
      <c r="BA283" s="24"/>
      <c r="BB283" s="24"/>
    </row>
    <row r="284" spans="16:54">
      <c r="P284" s="14"/>
      <c r="S284"/>
      <c r="T284" s="201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G284" s="24"/>
      <c r="AH284" s="24"/>
      <c r="AI284" s="24"/>
      <c r="AJ284" s="24"/>
      <c r="AK284" s="24"/>
      <c r="AM284" s="171"/>
      <c r="AT284" s="24"/>
      <c r="AU284" s="24"/>
      <c r="AV284" s="24"/>
      <c r="AW284" s="24"/>
      <c r="AX284" s="24"/>
      <c r="AY284" s="24"/>
      <c r="AZ284" s="24"/>
      <c r="BA284" s="24"/>
      <c r="BB284" s="24"/>
    </row>
    <row r="285" spans="16:54">
      <c r="P285" s="14"/>
      <c r="S285"/>
      <c r="T285" s="201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G285" s="24"/>
      <c r="AH285" s="24"/>
      <c r="AI285" s="24"/>
      <c r="AJ285" s="24"/>
      <c r="AK285" s="24"/>
      <c r="AM285" s="171"/>
      <c r="AT285" s="24"/>
      <c r="AU285" s="24"/>
      <c r="AV285" s="24"/>
      <c r="AW285" s="24"/>
      <c r="AX285" s="24"/>
      <c r="AY285" s="24"/>
      <c r="AZ285" s="24"/>
      <c r="BA285" s="24"/>
    </row>
    <row r="286" spans="16:54">
      <c r="P286" s="14"/>
      <c r="S286"/>
      <c r="T286" s="201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G286" s="24"/>
      <c r="AH286" s="24"/>
      <c r="AI286" s="24"/>
      <c r="AJ286" s="24"/>
      <c r="AK286" s="24"/>
      <c r="AM286" s="171"/>
      <c r="AT286" s="24"/>
      <c r="AU286" s="24"/>
      <c r="AV286" s="24"/>
      <c r="AW286" s="24"/>
      <c r="AX286" s="24"/>
      <c r="AY286" s="24"/>
      <c r="AZ286" s="24"/>
      <c r="BA286" s="24"/>
    </row>
    <row r="287" spans="16:54">
      <c r="P287" s="14"/>
      <c r="S287"/>
      <c r="T287" s="201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G287" s="24"/>
      <c r="AH287" s="24"/>
      <c r="AI287" s="24"/>
      <c r="AJ287" s="24"/>
      <c r="AK287" s="24"/>
      <c r="AM287" s="171"/>
      <c r="AT287" s="24"/>
      <c r="AU287" s="24"/>
      <c r="AV287" s="24"/>
      <c r="AW287" s="24"/>
      <c r="AX287" s="24"/>
      <c r="AY287" s="24"/>
      <c r="AZ287" s="24"/>
      <c r="BA287" s="24"/>
    </row>
    <row r="288" spans="16:54">
      <c r="P288" s="14"/>
      <c r="S288"/>
      <c r="T288" s="201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G288" s="24"/>
      <c r="AH288" s="24"/>
      <c r="AI288" s="24"/>
      <c r="AJ288" s="24"/>
      <c r="AK288" s="24"/>
      <c r="AM288" s="171"/>
      <c r="AT288" s="24"/>
      <c r="AU288" s="24"/>
      <c r="AV288" s="24"/>
      <c r="AW288" s="24"/>
      <c r="AX288" s="24"/>
      <c r="AY288" s="24"/>
      <c r="AZ288" s="24"/>
      <c r="BA288" s="24"/>
    </row>
    <row r="289" spans="16:54">
      <c r="P289" s="14"/>
      <c r="S289"/>
      <c r="T289" s="201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G289" s="24"/>
      <c r="AH289" s="24"/>
      <c r="AI289" s="24"/>
      <c r="AJ289" s="24"/>
      <c r="AK289" s="24"/>
      <c r="AM289" s="171"/>
      <c r="AT289" s="24"/>
      <c r="AU289" s="24"/>
      <c r="AV289" s="24"/>
      <c r="AW289" s="24"/>
      <c r="AX289" s="24"/>
      <c r="AY289" s="24"/>
      <c r="AZ289" s="24"/>
      <c r="BA289" s="24"/>
    </row>
    <row r="290" spans="16:54">
      <c r="P290" s="14"/>
      <c r="S290"/>
      <c r="T290" s="201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G290" s="24"/>
      <c r="AH290" s="24"/>
      <c r="AI290" s="24"/>
      <c r="AJ290" s="24"/>
      <c r="AK290" s="24"/>
      <c r="AM290" s="171"/>
      <c r="AT290" s="24"/>
      <c r="AU290" s="24"/>
      <c r="AV290" s="24"/>
      <c r="AW290" s="24"/>
      <c r="AX290" s="24"/>
      <c r="AY290" s="24"/>
      <c r="AZ290" s="24"/>
      <c r="BA290" s="24"/>
    </row>
    <row r="291" spans="16:54">
      <c r="P291" s="14"/>
      <c r="S291"/>
      <c r="T291" s="201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G291" s="24"/>
      <c r="AH291" s="24"/>
      <c r="AI291" s="24"/>
      <c r="AJ291" s="24"/>
      <c r="AK291" s="24"/>
      <c r="AM291" s="171"/>
      <c r="AT291" s="24"/>
      <c r="AU291" s="24"/>
      <c r="AV291" s="24"/>
      <c r="AW291" s="24"/>
      <c r="AX291" s="24"/>
      <c r="AY291" s="24"/>
      <c r="AZ291" s="24"/>
      <c r="BA291" s="24"/>
    </row>
    <row r="292" spans="16:54">
      <c r="P292" s="14"/>
      <c r="S292"/>
      <c r="T292" s="201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G292" s="24"/>
      <c r="AH292" s="24"/>
      <c r="AI292" s="24"/>
      <c r="AJ292" s="24"/>
      <c r="AK292" s="24"/>
      <c r="AM292" s="171"/>
      <c r="AT292" s="24"/>
      <c r="AU292" s="24"/>
      <c r="AV292" s="24"/>
      <c r="AW292" s="24"/>
      <c r="AX292" s="24"/>
      <c r="AY292" s="24"/>
      <c r="AZ292" s="24"/>
      <c r="BA292" s="24"/>
      <c r="BB292" s="24"/>
    </row>
    <row r="293" spans="16:54">
      <c r="P293" s="14"/>
      <c r="S293"/>
      <c r="T293" s="201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G293" s="24"/>
      <c r="AH293" s="24"/>
      <c r="AI293" s="24"/>
      <c r="AJ293" s="24"/>
      <c r="AK293" s="24"/>
      <c r="AM293" s="171"/>
      <c r="AT293" s="24"/>
      <c r="AU293" s="24"/>
      <c r="AV293" s="24"/>
      <c r="AW293" s="24"/>
      <c r="AX293" s="24"/>
      <c r="AY293" s="24"/>
      <c r="AZ293" s="24"/>
      <c r="BA293" s="24"/>
      <c r="BB293" s="24"/>
    </row>
    <row r="294" spans="16:54">
      <c r="P294" s="14"/>
      <c r="S294"/>
      <c r="T294" s="201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G294" s="24"/>
      <c r="AH294" s="24"/>
      <c r="AI294" s="24"/>
      <c r="AJ294" s="24"/>
      <c r="AK294" s="24"/>
      <c r="AM294" s="171"/>
      <c r="AT294" s="24"/>
      <c r="AU294" s="24"/>
      <c r="AV294" s="24"/>
      <c r="AW294" s="24"/>
      <c r="AX294" s="24"/>
      <c r="AY294" s="24"/>
      <c r="AZ294" s="24"/>
      <c r="BA294" s="24"/>
      <c r="BB294" s="24"/>
    </row>
    <row r="295" spans="16:54">
      <c r="P295" s="14"/>
      <c r="S295"/>
      <c r="T295" s="201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G295" s="24"/>
      <c r="AH295" s="24"/>
      <c r="AI295" s="24"/>
      <c r="AJ295" s="24"/>
      <c r="AK295" s="24"/>
      <c r="AM295" s="171"/>
      <c r="AT295" s="24"/>
      <c r="AU295" s="24"/>
      <c r="AV295" s="24"/>
      <c r="AW295" s="24"/>
      <c r="AX295" s="24"/>
      <c r="AY295" s="24"/>
      <c r="AZ295" s="24"/>
      <c r="BA295" s="24"/>
    </row>
    <row r="296" spans="16:54">
      <c r="P296" s="14"/>
      <c r="S296"/>
      <c r="T296" s="201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G296" s="24"/>
      <c r="AH296" s="24"/>
      <c r="AI296" s="24"/>
      <c r="AJ296" s="24"/>
      <c r="AK296" s="24"/>
      <c r="AM296" s="171"/>
      <c r="AT296" s="24"/>
      <c r="AU296" s="24"/>
      <c r="AV296" s="24"/>
      <c r="AW296" s="24"/>
      <c r="AX296" s="24"/>
      <c r="AY296" s="24"/>
      <c r="AZ296" s="24"/>
      <c r="BA296" s="24"/>
    </row>
    <row r="297" spans="16:54">
      <c r="P297" s="14"/>
      <c r="S297"/>
      <c r="T297" s="201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G297" s="24"/>
      <c r="AH297" s="24"/>
      <c r="AI297" s="24"/>
      <c r="AJ297" s="24"/>
      <c r="AK297" s="24"/>
      <c r="AM297" s="171"/>
      <c r="AT297" s="24"/>
      <c r="AU297" s="24"/>
      <c r="AV297" s="24"/>
      <c r="AW297" s="24"/>
      <c r="AX297" s="24"/>
      <c r="AY297" s="24"/>
      <c r="AZ297" s="24"/>
      <c r="BA297" s="24"/>
    </row>
    <row r="298" spans="16:54">
      <c r="P298" s="14"/>
      <c r="S298"/>
      <c r="T298" s="201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G298" s="24"/>
      <c r="AH298" s="24"/>
      <c r="AI298" s="24"/>
      <c r="AJ298" s="24"/>
      <c r="AK298" s="24"/>
      <c r="AM298" s="171"/>
      <c r="AT298" s="24"/>
      <c r="AU298" s="24"/>
      <c r="AV298" s="24"/>
      <c r="AW298" s="24"/>
      <c r="AX298" s="24"/>
      <c r="AY298" s="24"/>
      <c r="AZ298" s="24"/>
      <c r="BA298" s="24"/>
    </row>
    <row r="299" spans="16:54">
      <c r="P299" s="14"/>
      <c r="S299"/>
      <c r="T299" s="201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G299" s="24"/>
      <c r="AH299" s="24"/>
      <c r="AI299" s="24"/>
      <c r="AJ299" s="24"/>
      <c r="AK299" s="24"/>
      <c r="AM299" s="171"/>
      <c r="AT299" s="24"/>
      <c r="AU299" s="24"/>
      <c r="AV299" s="24"/>
      <c r="AW299" s="24"/>
      <c r="AX299" s="24"/>
      <c r="AY299" s="24"/>
      <c r="AZ299" s="24"/>
      <c r="BA299" s="24"/>
    </row>
    <row r="300" spans="16:54">
      <c r="P300" s="14"/>
      <c r="S300"/>
      <c r="T300" s="201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G300" s="24"/>
      <c r="AH300" s="24"/>
      <c r="AI300" s="24"/>
      <c r="AJ300" s="24"/>
      <c r="AK300" s="24"/>
      <c r="AM300" s="171"/>
      <c r="AT300" s="24"/>
      <c r="AU300" s="24"/>
      <c r="AV300" s="24"/>
      <c r="AW300" s="24"/>
      <c r="AX300" s="24"/>
      <c r="AY300" s="24"/>
      <c r="AZ300" s="24"/>
      <c r="BA300" s="24"/>
    </row>
    <row r="301" spans="16:54">
      <c r="S301"/>
      <c r="T301" s="201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G301" s="24"/>
      <c r="AH301" s="24"/>
      <c r="AI301" s="24"/>
      <c r="AJ301" s="24"/>
      <c r="AK301" s="24"/>
      <c r="AM301" s="171"/>
      <c r="AT301" s="24"/>
      <c r="AU301" s="24"/>
      <c r="AV301" s="24"/>
      <c r="AW301" s="24"/>
      <c r="AX301" s="24"/>
      <c r="AY301" s="24"/>
      <c r="AZ301" s="24"/>
      <c r="BA301" s="24"/>
    </row>
    <row r="302" spans="16:54">
      <c r="S302"/>
      <c r="T302" s="201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G302" s="24"/>
      <c r="AH302" s="24"/>
      <c r="AI302" s="24"/>
      <c r="AJ302" s="24"/>
      <c r="AK302" s="24"/>
      <c r="AM302" s="171"/>
      <c r="AT302" s="24"/>
      <c r="AU302" s="24"/>
      <c r="AV302" s="24"/>
      <c r="AW302" s="24"/>
      <c r="AX302" s="24"/>
      <c r="AY302" s="24"/>
      <c r="AZ302" s="24"/>
      <c r="BA302" s="24"/>
    </row>
    <row r="303" spans="16:54">
      <c r="S303"/>
      <c r="T303" s="201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G303" s="24"/>
      <c r="AH303" s="24"/>
      <c r="AI303" s="24"/>
      <c r="AJ303" s="24"/>
      <c r="AK303" s="24"/>
      <c r="AM303" s="171"/>
      <c r="AT303" s="24"/>
      <c r="AU303" s="24"/>
      <c r="AV303" s="24"/>
      <c r="AW303" s="24"/>
      <c r="AX303" s="24"/>
      <c r="AY303" s="24"/>
      <c r="AZ303" s="24"/>
      <c r="BA303" s="24"/>
    </row>
    <row r="304" spans="16:54">
      <c r="S304"/>
      <c r="T304" s="201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G304" s="24"/>
      <c r="AH304" s="24"/>
      <c r="AI304" s="24"/>
      <c r="AJ304" s="24"/>
      <c r="AK304" s="24"/>
      <c r="AM304" s="171"/>
      <c r="AT304" s="24"/>
      <c r="AU304" s="24"/>
      <c r="AV304" s="24"/>
      <c r="AW304" s="24"/>
      <c r="AX304" s="24"/>
      <c r="AY304" s="24"/>
      <c r="AZ304" s="24"/>
      <c r="BA304" s="24"/>
    </row>
    <row r="305" spans="19:54">
      <c r="S305"/>
      <c r="T305" s="201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G305" s="24"/>
      <c r="AH305" s="24"/>
      <c r="AI305" s="24"/>
      <c r="AJ305" s="24"/>
      <c r="AK305" s="24"/>
      <c r="AM305" s="171"/>
      <c r="AT305" s="24"/>
      <c r="AU305" s="24"/>
      <c r="AV305" s="24"/>
      <c r="AW305" s="24"/>
      <c r="AX305" s="24"/>
      <c r="AY305" s="24"/>
      <c r="AZ305" s="24"/>
      <c r="BA305" s="24"/>
    </row>
    <row r="306" spans="19:54">
      <c r="S306"/>
      <c r="T306" s="201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G306" s="24"/>
      <c r="AH306" s="24"/>
      <c r="AI306" s="24"/>
      <c r="AJ306" s="24"/>
      <c r="AK306" s="24"/>
      <c r="AM306" s="171"/>
      <c r="AT306" s="24"/>
      <c r="AU306" s="24"/>
      <c r="AV306" s="24"/>
      <c r="AW306" s="24"/>
      <c r="AX306" s="24"/>
      <c r="AY306" s="24"/>
      <c r="AZ306" s="24"/>
      <c r="BA306" s="24"/>
    </row>
    <row r="307" spans="19:54">
      <c r="S307"/>
      <c r="T307" s="201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G307" s="24"/>
      <c r="AH307" s="24"/>
      <c r="AI307" s="24"/>
      <c r="AJ307" s="24"/>
      <c r="AK307" s="24"/>
      <c r="AM307" s="171"/>
      <c r="AT307" s="24"/>
      <c r="AU307" s="24"/>
      <c r="AV307" s="24"/>
      <c r="AW307" s="24"/>
      <c r="AX307" s="24"/>
      <c r="AY307" s="24"/>
      <c r="AZ307" s="24"/>
      <c r="BA307" s="24"/>
    </row>
    <row r="308" spans="19:54">
      <c r="S308"/>
      <c r="T308" s="201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G308" s="24"/>
      <c r="AH308" s="24"/>
      <c r="AI308" s="24"/>
      <c r="AJ308" s="24"/>
      <c r="AK308" s="24"/>
      <c r="AM308" s="171"/>
      <c r="AT308" s="24"/>
      <c r="AU308" s="24"/>
      <c r="AV308" s="24"/>
      <c r="AW308" s="24"/>
      <c r="AX308" s="24"/>
      <c r="AY308" s="24"/>
      <c r="AZ308" s="24"/>
      <c r="BA308" s="24"/>
    </row>
    <row r="309" spans="19:54">
      <c r="S309"/>
      <c r="T309" s="201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G309" s="24"/>
      <c r="AH309" s="24"/>
      <c r="AI309" s="24"/>
      <c r="AJ309" s="24"/>
      <c r="AK309" s="24"/>
      <c r="AM309" s="171"/>
      <c r="AT309" s="24"/>
      <c r="AU309" s="24"/>
      <c r="AV309" s="24"/>
      <c r="AW309" s="24"/>
      <c r="AX309" s="24"/>
      <c r="AY309" s="24"/>
      <c r="AZ309" s="24"/>
      <c r="BA309" s="24"/>
    </row>
    <row r="310" spans="19:54">
      <c r="S310"/>
      <c r="T310" s="201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G310" s="24"/>
      <c r="AH310" s="24"/>
      <c r="AI310" s="24"/>
      <c r="AJ310" s="24"/>
      <c r="AK310" s="24"/>
      <c r="AM310" s="171"/>
      <c r="AT310" s="24"/>
      <c r="AU310" s="24"/>
      <c r="AV310" s="24"/>
      <c r="AW310" s="24"/>
      <c r="AX310" s="24"/>
      <c r="AY310" s="24"/>
      <c r="AZ310" s="24"/>
      <c r="BA310" s="24"/>
      <c r="BB310" s="24"/>
    </row>
    <row r="311" spans="19:54">
      <c r="S311"/>
      <c r="T311" s="201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G311" s="24"/>
      <c r="AH311" s="24"/>
      <c r="AI311" s="24"/>
      <c r="AJ311" s="24"/>
      <c r="AK311" s="24"/>
      <c r="AM311" s="171"/>
      <c r="AT311" s="24"/>
      <c r="AU311" s="24"/>
      <c r="AV311" s="24"/>
      <c r="AW311" s="24"/>
      <c r="AX311" s="24"/>
      <c r="AY311" s="24"/>
      <c r="AZ311" s="24"/>
      <c r="BA311" s="24"/>
    </row>
    <row r="312" spans="19:54">
      <c r="S312"/>
      <c r="T312" s="201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G312" s="24"/>
      <c r="AH312" s="24"/>
      <c r="AI312" s="24"/>
      <c r="AJ312" s="24"/>
      <c r="AK312" s="24"/>
      <c r="AM312" s="171"/>
      <c r="AT312" s="24"/>
      <c r="AU312" s="24"/>
      <c r="AV312" s="24"/>
      <c r="AW312" s="24"/>
      <c r="AX312" s="24"/>
      <c r="AY312" s="24"/>
      <c r="AZ312" s="24"/>
      <c r="BA312" s="24"/>
    </row>
    <row r="313" spans="19:54">
      <c r="S313"/>
      <c r="T313" s="201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G313" s="24"/>
      <c r="AH313" s="24"/>
      <c r="AI313" s="24"/>
      <c r="AJ313" s="24"/>
      <c r="AK313" s="24"/>
      <c r="AM313" s="171"/>
      <c r="AT313" s="24"/>
      <c r="AU313" s="24"/>
      <c r="AV313" s="24"/>
      <c r="AW313" s="24"/>
      <c r="AX313" s="24"/>
      <c r="AY313" s="24"/>
      <c r="AZ313" s="24"/>
      <c r="BA313" s="24"/>
    </row>
    <row r="314" spans="19:54">
      <c r="S314"/>
      <c r="T314" s="201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G314" s="24"/>
      <c r="AH314" s="24"/>
      <c r="AI314" s="24"/>
      <c r="AJ314" s="24"/>
      <c r="AK314" s="24"/>
      <c r="AM314" s="171"/>
      <c r="AT314" s="24"/>
      <c r="AU314" s="24"/>
      <c r="AV314" s="24"/>
      <c r="AW314" s="24"/>
      <c r="AX314" s="24"/>
      <c r="AY314" s="24"/>
      <c r="AZ314" s="24"/>
      <c r="BA314" s="24"/>
    </row>
    <row r="315" spans="19:54">
      <c r="S315"/>
      <c r="T315" s="201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G315" s="24"/>
      <c r="AH315" s="24"/>
      <c r="AI315" s="24"/>
      <c r="AJ315" s="24"/>
      <c r="AK315" s="24"/>
      <c r="AM315" s="171"/>
      <c r="AT315" s="24"/>
      <c r="AU315" s="24"/>
      <c r="AV315" s="24"/>
      <c r="AW315" s="24"/>
      <c r="AX315" s="24"/>
      <c r="AY315" s="24"/>
      <c r="AZ315" s="24"/>
      <c r="BA315" s="24"/>
    </row>
    <row r="316" spans="19:54">
      <c r="S316"/>
      <c r="T316" s="201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G316" s="24"/>
      <c r="AH316" s="24"/>
      <c r="AI316" s="24"/>
      <c r="AJ316" s="24"/>
      <c r="AK316" s="24"/>
      <c r="AM316" s="171"/>
      <c r="AT316" s="24"/>
      <c r="AU316" s="24"/>
      <c r="AV316" s="24"/>
      <c r="AW316" s="24"/>
      <c r="AX316" s="24"/>
      <c r="AY316" s="24"/>
      <c r="AZ316" s="24"/>
      <c r="BA316" s="24"/>
    </row>
    <row r="317" spans="19:54">
      <c r="S317"/>
      <c r="T317" s="201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G317" s="24"/>
      <c r="AH317" s="24"/>
      <c r="AI317" s="24"/>
      <c r="AJ317" s="24"/>
      <c r="AK317" s="24"/>
      <c r="AM317" s="171"/>
      <c r="AT317" s="24"/>
      <c r="AU317" s="24"/>
      <c r="AV317" s="24"/>
      <c r="AW317" s="24"/>
      <c r="AX317" s="24"/>
      <c r="AY317" s="24"/>
      <c r="AZ317" s="24"/>
      <c r="BA317" s="24"/>
    </row>
    <row r="318" spans="19:54">
      <c r="S318"/>
      <c r="T318" s="201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G318" s="24"/>
      <c r="AH318" s="24"/>
      <c r="AI318" s="24"/>
      <c r="AJ318" s="24"/>
      <c r="AK318" s="24"/>
      <c r="AM318" s="171"/>
      <c r="AT318" s="24"/>
      <c r="AU318" s="24"/>
      <c r="AV318" s="24"/>
      <c r="AW318" s="24"/>
      <c r="AX318" s="24"/>
      <c r="AY318" s="24"/>
      <c r="AZ318" s="24"/>
      <c r="BA318" s="24"/>
    </row>
    <row r="319" spans="19:54">
      <c r="S319"/>
      <c r="T319" s="201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G319" s="24"/>
      <c r="AH319" s="24"/>
      <c r="AI319" s="24"/>
      <c r="AJ319" s="24"/>
      <c r="AK319" s="24"/>
      <c r="AM319" s="171"/>
      <c r="AT319" s="24"/>
      <c r="AU319" s="24"/>
      <c r="AV319" s="24"/>
      <c r="AW319" s="24"/>
      <c r="AX319" s="24"/>
      <c r="AY319" s="24"/>
      <c r="AZ319" s="24"/>
      <c r="BA319" s="24"/>
    </row>
    <row r="320" spans="19:54">
      <c r="S320"/>
      <c r="T320" s="201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G320" s="24"/>
      <c r="AH320" s="24"/>
      <c r="AI320" s="24"/>
      <c r="AJ320" s="24"/>
      <c r="AK320" s="24"/>
      <c r="AM320" s="171"/>
      <c r="AT320" s="24"/>
      <c r="AU320" s="24"/>
      <c r="AV320" s="24"/>
      <c r="AW320" s="24"/>
      <c r="AX320" s="24"/>
      <c r="AY320" s="24"/>
      <c r="AZ320" s="24"/>
      <c r="BA320" s="24"/>
    </row>
    <row r="321" spans="19:54">
      <c r="S321"/>
      <c r="T321" s="201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G321" s="24"/>
      <c r="AH321" s="24"/>
      <c r="AI321" s="24"/>
      <c r="AJ321" s="24"/>
      <c r="AK321" s="24"/>
      <c r="AM321" s="171"/>
      <c r="AT321" s="24"/>
      <c r="AU321" s="24"/>
      <c r="AV321" s="24"/>
      <c r="AW321" s="24"/>
      <c r="AX321" s="24"/>
      <c r="AY321" s="24"/>
      <c r="AZ321" s="24"/>
      <c r="BA321" s="24"/>
    </row>
    <row r="322" spans="19:54">
      <c r="S322"/>
      <c r="T322" s="201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G322" s="24"/>
      <c r="AH322" s="24"/>
      <c r="AI322" s="24"/>
      <c r="AJ322" s="24"/>
      <c r="AK322" s="24"/>
      <c r="AM322" s="171"/>
      <c r="AT322" s="24"/>
      <c r="AU322" s="24"/>
      <c r="AV322" s="24"/>
      <c r="AW322" s="24"/>
      <c r="AX322" s="24"/>
      <c r="AY322" s="24"/>
      <c r="AZ322" s="24"/>
      <c r="BA322" s="24"/>
    </row>
    <row r="323" spans="19:54">
      <c r="S323"/>
      <c r="T323" s="201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G323" s="24"/>
      <c r="AH323" s="24"/>
      <c r="AI323" s="24"/>
      <c r="AJ323" s="24"/>
      <c r="AK323" s="24"/>
      <c r="AM323" s="171"/>
      <c r="AT323" s="24"/>
      <c r="AU323" s="24"/>
      <c r="AV323" s="24"/>
      <c r="AW323" s="24"/>
      <c r="AX323" s="24"/>
      <c r="AY323" s="24"/>
      <c r="AZ323" s="24"/>
      <c r="BA323" s="24"/>
    </row>
    <row r="324" spans="19:54">
      <c r="S324"/>
      <c r="T324" s="201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G324" s="24"/>
      <c r="AH324" s="24"/>
      <c r="AI324" s="24"/>
      <c r="AJ324" s="24"/>
      <c r="AK324" s="24"/>
      <c r="AM324" s="171"/>
      <c r="AT324" s="24"/>
      <c r="AU324" s="24"/>
      <c r="AV324" s="24"/>
      <c r="AW324" s="24"/>
      <c r="AX324" s="24"/>
      <c r="AY324" s="24"/>
      <c r="AZ324" s="24"/>
      <c r="BA324" s="24"/>
      <c r="BB324" s="24"/>
    </row>
    <row r="325" spans="19:54">
      <c r="S325"/>
      <c r="T325" s="201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G325" s="24"/>
      <c r="AH325" s="24"/>
      <c r="AI325" s="24"/>
      <c r="AJ325" s="24"/>
      <c r="AK325" s="24"/>
      <c r="AM325" s="171"/>
      <c r="AT325" s="24"/>
      <c r="AU325" s="24"/>
      <c r="AV325" s="24"/>
      <c r="AW325" s="24"/>
      <c r="AX325" s="24"/>
      <c r="AY325" s="24"/>
      <c r="AZ325" s="24"/>
      <c r="BA325" s="24"/>
    </row>
    <row r="326" spans="19:54">
      <c r="S326"/>
      <c r="T326" s="201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G326" s="24"/>
      <c r="AH326" s="24"/>
      <c r="AI326" s="24"/>
      <c r="AJ326" s="24"/>
      <c r="AK326" s="24"/>
      <c r="AM326" s="171"/>
      <c r="AT326" s="24"/>
      <c r="AU326" s="24"/>
      <c r="AV326" s="24"/>
      <c r="AW326" s="24"/>
      <c r="AX326" s="24"/>
      <c r="AY326" s="24"/>
      <c r="AZ326" s="24"/>
      <c r="BA326" s="24"/>
    </row>
    <row r="327" spans="19:54">
      <c r="S327"/>
      <c r="T327" s="201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G327" s="24"/>
      <c r="AH327" s="24"/>
      <c r="AI327" s="24"/>
      <c r="AJ327" s="24"/>
      <c r="AK327" s="24"/>
      <c r="AM327" s="171"/>
      <c r="AT327" s="24"/>
      <c r="AU327" s="24"/>
      <c r="AV327" s="24"/>
      <c r="AW327" s="24"/>
      <c r="AX327" s="24"/>
      <c r="AY327" s="24"/>
      <c r="AZ327" s="24"/>
      <c r="BA327" s="24"/>
    </row>
    <row r="328" spans="19:54">
      <c r="S328"/>
      <c r="T328" s="201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G328" s="24"/>
      <c r="AH328" s="24"/>
      <c r="AI328" s="24"/>
      <c r="AJ328" s="24"/>
      <c r="AK328" s="24"/>
      <c r="AM328" s="171"/>
      <c r="AT328" s="24"/>
      <c r="AU328" s="24"/>
      <c r="AV328" s="24"/>
      <c r="AW328" s="24"/>
      <c r="AX328" s="24"/>
      <c r="AY328" s="24"/>
      <c r="AZ328" s="24"/>
      <c r="BA328" s="24"/>
    </row>
    <row r="329" spans="19:54">
      <c r="S329"/>
      <c r="T329" s="201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G329" s="24"/>
      <c r="AH329" s="24"/>
      <c r="AI329" s="24"/>
      <c r="AJ329" s="24"/>
      <c r="AK329" s="24"/>
      <c r="AM329" s="171"/>
      <c r="AT329" s="24"/>
      <c r="AU329" s="24"/>
      <c r="AV329" s="24"/>
      <c r="AW329" s="24"/>
      <c r="AX329" s="24"/>
      <c r="AY329" s="24"/>
      <c r="AZ329" s="24"/>
      <c r="BA329" s="24"/>
    </row>
    <row r="330" spans="19:54">
      <c r="S330"/>
      <c r="T330" s="201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G330" s="24"/>
      <c r="AH330" s="24"/>
      <c r="AI330" s="24"/>
      <c r="AJ330" s="24"/>
      <c r="AK330" s="24"/>
      <c r="AM330" s="171"/>
      <c r="AT330" s="24"/>
      <c r="AU330" s="24"/>
      <c r="AV330" s="24"/>
      <c r="AW330" s="24"/>
      <c r="AX330" s="24"/>
      <c r="AY330" s="24"/>
      <c r="AZ330" s="24"/>
      <c r="BA330" s="24"/>
    </row>
    <row r="331" spans="19:54">
      <c r="S331"/>
      <c r="T331" s="201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G331" s="24"/>
      <c r="AH331" s="24"/>
      <c r="AI331" s="24"/>
      <c r="AJ331" s="24"/>
      <c r="AK331" s="24"/>
      <c r="AM331" s="171"/>
      <c r="AT331" s="24"/>
      <c r="AU331" s="24"/>
      <c r="AV331" s="24"/>
      <c r="AW331" s="24"/>
      <c r="AX331" s="24"/>
      <c r="AY331" s="24"/>
      <c r="AZ331" s="24"/>
      <c r="BA331" s="24"/>
    </row>
    <row r="332" spans="19:54">
      <c r="S332"/>
      <c r="T332" s="201"/>
      <c r="AG332" s="24"/>
      <c r="AH332" s="24"/>
      <c r="AI332" s="24"/>
      <c r="AJ332" s="24"/>
      <c r="AK332" s="24"/>
      <c r="AM332" s="171"/>
      <c r="AT332" s="24"/>
      <c r="AU332" s="24"/>
      <c r="AV332" s="24"/>
      <c r="AW332" s="24"/>
      <c r="AX332" s="24"/>
      <c r="AY332" s="24"/>
      <c r="AZ332" s="24"/>
      <c r="BA332" s="24"/>
    </row>
    <row r="333" spans="19:54">
      <c r="S333"/>
      <c r="T333" s="201"/>
      <c r="AG333" s="24"/>
      <c r="AH333" s="24"/>
      <c r="AI333" s="24"/>
      <c r="AJ333" s="24"/>
      <c r="AK333" s="24"/>
      <c r="AM333" s="171"/>
      <c r="AT333" s="24"/>
      <c r="AU333" s="24"/>
      <c r="AV333" s="24"/>
      <c r="AW333" s="24"/>
      <c r="AX333" s="24"/>
      <c r="AY333" s="24"/>
      <c r="AZ333" s="24"/>
      <c r="BA333" s="24"/>
    </row>
    <row r="334" spans="19:54">
      <c r="S334"/>
      <c r="T334" s="201"/>
      <c r="AG334" s="24"/>
      <c r="AH334" s="24"/>
      <c r="AI334" s="24"/>
      <c r="AJ334" s="24"/>
      <c r="AK334" s="24"/>
      <c r="AM334" s="171"/>
      <c r="AT334" s="24"/>
      <c r="AU334" s="24"/>
      <c r="AV334" s="24"/>
      <c r="AW334" s="24"/>
      <c r="AX334" s="24"/>
      <c r="AY334" s="24"/>
      <c r="AZ334" s="24"/>
      <c r="BA334" s="24"/>
    </row>
    <row r="335" spans="19:54">
      <c r="S335"/>
      <c r="T335" s="201"/>
      <c r="AG335" s="24"/>
      <c r="AH335" s="24"/>
      <c r="AI335" s="24"/>
      <c r="AJ335" s="24"/>
      <c r="AK335" s="24"/>
      <c r="AM335" s="171"/>
      <c r="AT335" s="24"/>
      <c r="AU335" s="24"/>
      <c r="AV335" s="24"/>
      <c r="AW335" s="24"/>
      <c r="AX335" s="24"/>
      <c r="AY335" s="24"/>
      <c r="AZ335" s="24"/>
      <c r="BA335" s="24"/>
    </row>
    <row r="336" spans="19:54">
      <c r="S336"/>
      <c r="T336" s="201"/>
      <c r="AG336" s="24"/>
      <c r="AH336" s="24"/>
      <c r="AI336" s="24"/>
      <c r="AJ336" s="24"/>
      <c r="AK336" s="24"/>
      <c r="AM336" s="171"/>
      <c r="AT336" s="24"/>
      <c r="AU336" s="24"/>
      <c r="AV336" s="24"/>
      <c r="AW336" s="24"/>
      <c r="AX336" s="24"/>
      <c r="AY336" s="24"/>
      <c r="AZ336" s="24"/>
      <c r="BA336" s="24"/>
    </row>
    <row r="337" spans="19:54">
      <c r="S337"/>
      <c r="T337" s="201"/>
      <c r="AG337" s="24"/>
      <c r="AH337" s="24"/>
      <c r="AI337" s="24"/>
      <c r="AJ337" s="24"/>
      <c r="AK337" s="24"/>
      <c r="AM337" s="171"/>
      <c r="AT337" s="24"/>
      <c r="AU337" s="24"/>
      <c r="AV337" s="24"/>
      <c r="AW337" s="24"/>
      <c r="AX337" s="24"/>
      <c r="AY337" s="24"/>
      <c r="AZ337" s="24"/>
      <c r="BA337" s="24"/>
    </row>
    <row r="338" spans="19:54">
      <c r="S338"/>
      <c r="T338" s="201"/>
      <c r="AG338" s="24"/>
      <c r="AH338" s="24"/>
      <c r="AI338" s="24"/>
      <c r="AJ338" s="24"/>
      <c r="AK338" s="24"/>
      <c r="AM338" s="171"/>
      <c r="AT338" s="24"/>
      <c r="AU338" s="24"/>
      <c r="AV338" s="24"/>
      <c r="AW338" s="24"/>
      <c r="AX338" s="24"/>
      <c r="AY338" s="24"/>
      <c r="AZ338" s="24"/>
      <c r="BA338" s="24"/>
    </row>
    <row r="339" spans="19:54">
      <c r="S339"/>
      <c r="T339" s="201"/>
      <c r="AG339" s="24"/>
      <c r="AH339" s="24"/>
      <c r="AI339" s="24"/>
      <c r="AJ339" s="24"/>
      <c r="AK339" s="24"/>
      <c r="AM339" s="171"/>
      <c r="AT339" s="24"/>
      <c r="AU339" s="24"/>
      <c r="AV339" s="24"/>
      <c r="AW339" s="24"/>
      <c r="AX339" s="24"/>
      <c r="AY339" s="24"/>
      <c r="AZ339" s="24"/>
      <c r="BA339" s="24"/>
    </row>
    <row r="340" spans="19:54">
      <c r="S340"/>
      <c r="T340" s="201"/>
      <c r="AG340" s="24"/>
      <c r="AH340" s="24"/>
      <c r="AI340" s="24"/>
      <c r="AJ340" s="24"/>
      <c r="AK340" s="24"/>
      <c r="AM340" s="171"/>
      <c r="AT340" s="24"/>
      <c r="AU340" s="24"/>
      <c r="AV340" s="24"/>
      <c r="AW340" s="24"/>
      <c r="AX340" s="24"/>
      <c r="AY340" s="24"/>
      <c r="AZ340" s="24"/>
      <c r="BA340" s="24"/>
    </row>
    <row r="341" spans="19:54">
      <c r="S341"/>
      <c r="T341" s="201"/>
      <c r="AG341" s="24"/>
      <c r="AH341" s="24"/>
      <c r="AI341" s="24"/>
      <c r="AJ341" s="24"/>
      <c r="AK341" s="24"/>
      <c r="AM341" s="171"/>
      <c r="AT341" s="24"/>
      <c r="AU341" s="24"/>
      <c r="AV341" s="24"/>
      <c r="AW341" s="24"/>
      <c r="AX341" s="24"/>
      <c r="AY341" s="24"/>
      <c r="AZ341" s="24"/>
      <c r="BA341" s="24"/>
    </row>
    <row r="342" spans="19:54">
      <c r="S342"/>
      <c r="T342" s="201"/>
      <c r="AG342" s="24"/>
      <c r="AH342" s="24"/>
      <c r="AI342" s="24"/>
      <c r="AJ342" s="24"/>
      <c r="AK342" s="24"/>
      <c r="AM342" s="171"/>
      <c r="AT342" s="24"/>
      <c r="AU342" s="24"/>
      <c r="AV342" s="24"/>
      <c r="AW342" s="24"/>
      <c r="AX342" s="24"/>
      <c r="AY342" s="24"/>
      <c r="AZ342" s="24"/>
      <c r="BA342" s="24"/>
      <c r="BB342" s="24"/>
    </row>
    <row r="343" spans="19:54">
      <c r="S343"/>
      <c r="T343" s="201"/>
      <c r="AG343" s="24"/>
      <c r="AH343" s="24"/>
      <c r="AI343" s="24"/>
      <c r="AJ343" s="24"/>
      <c r="AK343" s="24"/>
      <c r="AM343" s="171"/>
      <c r="AT343" s="24"/>
      <c r="AU343" s="24"/>
      <c r="AV343" s="24"/>
      <c r="AW343" s="24"/>
      <c r="AX343" s="24"/>
      <c r="AY343" s="24"/>
      <c r="AZ343" s="24"/>
      <c r="BA343" s="24"/>
    </row>
    <row r="344" spans="19:54">
      <c r="S344"/>
      <c r="T344" s="201"/>
      <c r="AG344" s="24"/>
      <c r="AH344" s="24"/>
      <c r="AI344" s="24"/>
      <c r="AJ344" s="24"/>
      <c r="AK344" s="24"/>
      <c r="AM344" s="171"/>
      <c r="AT344" s="24"/>
      <c r="AU344" s="24"/>
      <c r="AV344" s="24"/>
      <c r="AW344" s="24"/>
      <c r="AX344" s="24"/>
      <c r="AY344" s="24"/>
      <c r="AZ344" s="24"/>
      <c r="BA344" s="24"/>
    </row>
    <row r="345" spans="19:54">
      <c r="S345"/>
      <c r="T345" s="201"/>
      <c r="AG345" s="24"/>
      <c r="AH345" s="24"/>
      <c r="AI345" s="24"/>
      <c r="AJ345" s="24"/>
      <c r="AK345" s="24"/>
      <c r="AM345" s="171"/>
      <c r="AT345" s="24"/>
      <c r="AU345" s="24"/>
      <c r="AV345" s="24"/>
      <c r="AW345" s="24"/>
      <c r="AX345" s="24"/>
      <c r="AY345" s="24"/>
      <c r="AZ345" s="24"/>
      <c r="BA345" s="24"/>
    </row>
    <row r="346" spans="19:54">
      <c r="S346"/>
      <c r="T346" s="201"/>
      <c r="AG346" s="24"/>
      <c r="AH346" s="24"/>
      <c r="AI346" s="24"/>
      <c r="AJ346" s="24"/>
      <c r="AK346" s="24"/>
      <c r="AM346" s="171"/>
      <c r="AT346" s="24"/>
      <c r="AU346" s="24"/>
      <c r="AV346" s="24"/>
      <c r="AW346" s="24"/>
      <c r="AX346" s="24"/>
      <c r="AY346" s="24"/>
      <c r="AZ346" s="24"/>
      <c r="BA346" s="24"/>
    </row>
    <row r="347" spans="19:54">
      <c r="S347"/>
      <c r="T347" s="201"/>
      <c r="AG347" s="24"/>
      <c r="AH347" s="24"/>
      <c r="AI347" s="24"/>
      <c r="AJ347" s="24"/>
      <c r="AK347" s="24"/>
      <c r="AM347" s="171"/>
      <c r="AT347" s="24"/>
      <c r="AU347" s="24"/>
      <c r="AV347" s="24"/>
      <c r="AW347" s="24"/>
      <c r="AX347" s="24"/>
      <c r="AY347" s="24"/>
      <c r="AZ347" s="24"/>
      <c r="BA347" s="24"/>
    </row>
    <row r="348" spans="19:54">
      <c r="S348"/>
      <c r="T348" s="201"/>
      <c r="AG348" s="24"/>
      <c r="AH348" s="24"/>
      <c r="AI348" s="24"/>
      <c r="AJ348" s="24"/>
      <c r="AK348" s="24"/>
      <c r="AM348" s="171"/>
      <c r="AT348" s="24"/>
      <c r="AU348" s="24"/>
      <c r="AV348" s="24"/>
      <c r="AW348" s="24"/>
      <c r="AX348" s="24"/>
      <c r="AY348" s="24"/>
      <c r="AZ348" s="24"/>
      <c r="BA348" s="24"/>
    </row>
    <row r="349" spans="19:54">
      <c r="S349"/>
      <c r="T349" s="201"/>
      <c r="AG349" s="24"/>
      <c r="AH349" s="24"/>
      <c r="AI349" s="24"/>
      <c r="AJ349" s="24"/>
      <c r="AK349" s="24"/>
      <c r="AM349" s="171"/>
      <c r="AT349" s="24"/>
      <c r="AU349" s="24"/>
      <c r="AV349" s="24"/>
      <c r="AW349" s="24"/>
      <c r="AX349" s="24"/>
      <c r="AY349" s="24"/>
      <c r="AZ349" s="24"/>
      <c r="BA349" s="24"/>
    </row>
    <row r="350" spans="19:54">
      <c r="S350"/>
      <c r="T350" s="201"/>
      <c r="AG350" s="24"/>
      <c r="AH350" s="24"/>
      <c r="AI350" s="24"/>
      <c r="AJ350" s="24"/>
      <c r="AK350" s="24"/>
      <c r="AM350" s="171"/>
      <c r="AT350" s="24"/>
      <c r="AU350" s="24"/>
      <c r="AV350" s="24"/>
      <c r="AW350" s="24"/>
      <c r="AX350" s="24"/>
      <c r="AY350" s="24"/>
      <c r="AZ350" s="24"/>
      <c r="BA350" s="24"/>
    </row>
    <row r="351" spans="19:54">
      <c r="S351"/>
      <c r="T351" s="201"/>
      <c r="AG351" s="24"/>
      <c r="AH351" s="24"/>
      <c r="AI351" s="24"/>
      <c r="AJ351" s="24"/>
      <c r="AK351" s="24"/>
      <c r="AM351" s="171"/>
      <c r="AT351" s="24"/>
      <c r="AU351" s="24"/>
      <c r="AV351" s="24"/>
      <c r="AW351" s="24"/>
      <c r="AX351" s="24"/>
      <c r="AY351" s="24"/>
      <c r="AZ351" s="24"/>
      <c r="BA351" s="24"/>
    </row>
    <row r="352" spans="19:54">
      <c r="S352"/>
      <c r="T352" s="201"/>
      <c r="AG352" s="24"/>
      <c r="AH352" s="24"/>
      <c r="AI352" s="24"/>
      <c r="AJ352" s="24"/>
      <c r="AK352" s="24"/>
      <c r="AM352" s="171"/>
      <c r="AT352" s="24"/>
      <c r="AU352" s="24"/>
      <c r="AV352" s="24"/>
      <c r="AW352" s="24"/>
      <c r="AX352" s="24"/>
      <c r="AY352" s="24"/>
      <c r="AZ352" s="24"/>
      <c r="BA352" s="24"/>
    </row>
    <row r="353" spans="19:70">
      <c r="S353"/>
      <c r="T353" s="201"/>
      <c r="AG353" s="24"/>
      <c r="AH353" s="24"/>
      <c r="AI353" s="24"/>
      <c r="AJ353" s="24"/>
      <c r="AK353" s="24"/>
      <c r="AM353" s="171"/>
      <c r="AT353" s="24"/>
      <c r="AU353" s="24"/>
      <c r="AV353" s="24"/>
      <c r="AW353" s="24"/>
      <c r="AX353" s="24"/>
      <c r="AY353" s="24"/>
      <c r="AZ353" s="24"/>
      <c r="BA353" s="24"/>
    </row>
    <row r="354" spans="19:70">
      <c r="S354"/>
      <c r="T354" s="201"/>
      <c r="AG354" s="24"/>
      <c r="AH354" s="24"/>
      <c r="AI354" s="24"/>
      <c r="AJ354" s="24"/>
      <c r="AK354" s="24"/>
      <c r="AM354" s="171"/>
      <c r="AT354" s="24"/>
      <c r="AU354" s="24"/>
      <c r="AV354" s="24"/>
      <c r="AW354" s="24"/>
      <c r="AX354" s="24"/>
      <c r="AY354" s="24"/>
      <c r="AZ354" s="24"/>
      <c r="BA354" s="24"/>
    </row>
    <row r="355" spans="19:70">
      <c r="S355"/>
      <c r="T355" s="201"/>
      <c r="AG355" s="24"/>
      <c r="AH355" s="24"/>
      <c r="AI355" s="24"/>
      <c r="AJ355" s="24"/>
      <c r="AK355" s="24"/>
      <c r="AM355" s="171"/>
      <c r="AT355" s="24"/>
      <c r="AU355" s="24"/>
      <c r="AV355" s="24"/>
      <c r="AW355" s="24"/>
      <c r="AX355" s="24"/>
      <c r="AY355" s="24"/>
      <c r="AZ355" s="24"/>
      <c r="BA355" s="24"/>
    </row>
    <row r="356" spans="19:70">
      <c r="S356"/>
      <c r="T356" s="201"/>
      <c r="AG356" s="24"/>
      <c r="AH356" s="24"/>
      <c r="AI356" s="24"/>
      <c r="AJ356" s="24"/>
      <c r="AK356" s="24"/>
      <c r="AM356" s="171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</row>
    <row r="357" spans="19:70">
      <c r="S357"/>
      <c r="T357" s="201"/>
      <c r="AG357" s="24"/>
      <c r="AH357" s="24"/>
      <c r="AI357" s="24"/>
      <c r="AJ357" s="24"/>
      <c r="AK357" s="24"/>
      <c r="AM357" s="171"/>
      <c r="AT357" s="24"/>
      <c r="AU357" s="24"/>
      <c r="AV357" s="24"/>
      <c r="AW357" s="24"/>
      <c r="AX357" s="24"/>
      <c r="AY357" s="24"/>
      <c r="AZ357" s="24"/>
      <c r="BA357" s="24"/>
    </row>
    <row r="358" spans="19:70">
      <c r="S358"/>
      <c r="T358" s="201"/>
      <c r="AG358" s="24"/>
      <c r="AH358" s="24"/>
      <c r="AI358" s="24"/>
      <c r="AJ358" s="24"/>
      <c r="AK358" s="24"/>
      <c r="AM358" s="171"/>
      <c r="AT358" s="24"/>
      <c r="AU358" s="24"/>
      <c r="AV358" s="24"/>
      <c r="AW358" s="24"/>
      <c r="AX358" s="24"/>
      <c r="AY358" s="24"/>
      <c r="AZ358" s="24"/>
      <c r="BA358" s="24"/>
    </row>
    <row r="359" spans="19:70">
      <c r="S359"/>
      <c r="T359" s="201"/>
      <c r="AG359" s="24"/>
      <c r="AH359" s="24"/>
      <c r="AI359" s="24"/>
      <c r="AJ359" s="24"/>
      <c r="AK359" s="24"/>
      <c r="AM359" s="171"/>
      <c r="AT359" s="24"/>
      <c r="AU359" s="24"/>
      <c r="AV359" s="24"/>
      <c r="AW359" s="24"/>
      <c r="AX359" s="24"/>
      <c r="AY359" s="24"/>
      <c r="AZ359" s="24"/>
      <c r="BA359" s="24"/>
    </row>
    <row r="360" spans="19:70">
      <c r="S360"/>
      <c r="AG360" s="24"/>
      <c r="AH360" s="24"/>
      <c r="AI360" s="24"/>
      <c r="AJ360" s="24"/>
      <c r="AK360" s="24"/>
      <c r="AM360" s="171"/>
      <c r="AT360" s="24"/>
      <c r="AU360" s="24"/>
      <c r="AV360" s="24"/>
      <c r="AW360" s="24"/>
      <c r="AX360" s="24"/>
      <c r="AY360" s="24"/>
      <c r="AZ360" s="24"/>
      <c r="BA360" s="24"/>
    </row>
    <row r="361" spans="19:70">
      <c r="S361"/>
      <c r="AG361" s="24"/>
      <c r="AH361" s="24"/>
      <c r="AI361" s="24"/>
      <c r="AJ361" s="24"/>
      <c r="AK361" s="24"/>
      <c r="AM361" s="171"/>
      <c r="AT361" s="24"/>
      <c r="AU361" s="24"/>
      <c r="AV361" s="24"/>
      <c r="AW361" s="24"/>
      <c r="AX361" s="24"/>
      <c r="AY361" s="24"/>
      <c r="AZ361" s="24"/>
      <c r="BA361" s="24"/>
    </row>
    <row r="362" spans="19:70">
      <c r="S362"/>
      <c r="AG362" s="24"/>
      <c r="AH362" s="24"/>
      <c r="AI362" s="24"/>
      <c r="AJ362" s="24"/>
      <c r="AK362" s="24"/>
      <c r="AM362" s="171"/>
      <c r="AT362" s="24"/>
      <c r="AU362" s="24"/>
      <c r="AV362" s="24"/>
      <c r="AW362" s="24"/>
      <c r="AX362" s="24"/>
      <c r="AY362" s="24"/>
      <c r="AZ362" s="24"/>
      <c r="BA362" s="24"/>
    </row>
    <row r="363" spans="19:70">
      <c r="S363"/>
      <c r="AG363" s="24"/>
      <c r="AH363" s="24"/>
      <c r="AI363" s="24"/>
      <c r="AJ363" s="24"/>
      <c r="AK363" s="24"/>
      <c r="AM363" s="171"/>
      <c r="AT363" s="24"/>
      <c r="AU363" s="24"/>
      <c r="AV363" s="24"/>
      <c r="AW363" s="24"/>
      <c r="AX363" s="24"/>
      <c r="AY363" s="24"/>
      <c r="AZ363" s="24"/>
      <c r="BA363" s="24"/>
    </row>
    <row r="364" spans="19:70">
      <c r="S364"/>
      <c r="AG364" s="24"/>
      <c r="AH364" s="24"/>
      <c r="AI364" s="24"/>
      <c r="AJ364" s="24"/>
      <c r="AK364" s="24"/>
      <c r="AM364" s="171"/>
      <c r="AT364" s="24"/>
      <c r="AU364" s="24"/>
      <c r="AV364" s="24"/>
      <c r="AW364" s="24"/>
      <c r="AX364" s="24"/>
      <c r="AY364" s="24"/>
      <c r="AZ364" s="24"/>
      <c r="BA364" s="24"/>
    </row>
    <row r="365" spans="19:70">
      <c r="S365"/>
      <c r="AG365" s="24"/>
      <c r="AH365" s="24"/>
      <c r="AI365" s="24"/>
      <c r="AJ365" s="24"/>
      <c r="AK365" s="24"/>
      <c r="AM365" s="171"/>
      <c r="AT365" s="24"/>
      <c r="AU365" s="24"/>
      <c r="AV365" s="24"/>
      <c r="AW365" s="24"/>
      <c r="AX365" s="24"/>
      <c r="AY365" s="24"/>
      <c r="AZ365" s="24"/>
      <c r="BA365" s="24"/>
    </row>
    <row r="366" spans="19:70">
      <c r="S366"/>
      <c r="AG366" s="24"/>
      <c r="AH366" s="24"/>
      <c r="AI366" s="24"/>
      <c r="AJ366" s="24"/>
      <c r="AK366" s="24"/>
      <c r="AM366" s="171"/>
      <c r="AT366" s="24"/>
      <c r="AU366" s="24"/>
      <c r="AV366" s="24"/>
      <c r="AW366" s="24"/>
      <c r="AX366" s="24"/>
      <c r="AY366" s="24"/>
      <c r="AZ366" s="24"/>
      <c r="BA366" s="24"/>
    </row>
    <row r="367" spans="19:70">
      <c r="S367"/>
      <c r="AG367" s="24"/>
      <c r="AH367" s="24"/>
      <c r="AI367" s="24"/>
      <c r="AJ367" s="24"/>
      <c r="AK367" s="24"/>
      <c r="AM367" s="171"/>
      <c r="AT367" s="24"/>
      <c r="AU367" s="24"/>
      <c r="AV367" s="24"/>
      <c r="AW367" s="24"/>
      <c r="AX367" s="24"/>
      <c r="AY367" s="24"/>
      <c r="AZ367" s="24"/>
      <c r="BA367" s="24"/>
    </row>
    <row r="368" spans="19:70">
      <c r="S368"/>
      <c r="AG368" s="24"/>
      <c r="AH368" s="24"/>
      <c r="AI368" s="24"/>
      <c r="AJ368" s="24"/>
      <c r="AK368" s="24"/>
      <c r="AM368" s="171"/>
      <c r="AT368" s="24"/>
      <c r="AU368" s="24"/>
      <c r="AV368" s="24"/>
      <c r="AW368" s="24"/>
      <c r="AX368" s="24"/>
      <c r="AY368" s="24"/>
      <c r="AZ368" s="24"/>
      <c r="BA368" s="24"/>
    </row>
    <row r="369" spans="19:70">
      <c r="S369"/>
      <c r="AG369" s="24"/>
      <c r="AH369" s="24"/>
      <c r="AI369" s="24"/>
      <c r="AJ369" s="24"/>
      <c r="AK369" s="24"/>
      <c r="AM369" s="171"/>
      <c r="AT369" s="24"/>
      <c r="AU369" s="24"/>
      <c r="AV369" s="24"/>
      <c r="AW369" s="24"/>
      <c r="AX369" s="24"/>
      <c r="AY369" s="24"/>
      <c r="AZ369" s="24"/>
      <c r="BA369" s="24"/>
    </row>
    <row r="370" spans="19:70">
      <c r="S370"/>
      <c r="AG370" s="24"/>
      <c r="AH370" s="24"/>
      <c r="AI370" s="24"/>
      <c r="AJ370" s="24"/>
      <c r="AK370" s="24"/>
      <c r="AM370" s="171"/>
      <c r="AT370" s="24"/>
      <c r="AU370" s="24"/>
      <c r="AV370" s="24"/>
      <c r="AW370" s="24"/>
      <c r="AX370" s="24"/>
      <c r="AY370" s="24"/>
      <c r="AZ370" s="24"/>
      <c r="BA370" s="24"/>
    </row>
    <row r="371" spans="19:70">
      <c r="S371"/>
      <c r="AG371" s="24"/>
      <c r="AH371" s="24"/>
      <c r="AI371" s="24"/>
      <c r="AJ371" s="24"/>
      <c r="AK371" s="24"/>
      <c r="AM371" s="171"/>
      <c r="AT371" s="24"/>
      <c r="AU371" s="24"/>
      <c r="AV371" s="24"/>
      <c r="AW371" s="24"/>
      <c r="AX371" s="24"/>
      <c r="AY371" s="24"/>
      <c r="AZ371" s="24"/>
      <c r="BA371" s="24"/>
    </row>
    <row r="372" spans="19:70">
      <c r="S372"/>
      <c r="AG372" s="24"/>
      <c r="AH372" s="24"/>
      <c r="AI372" s="24"/>
      <c r="AJ372" s="24"/>
      <c r="AK372" s="24"/>
      <c r="AM372" s="171"/>
      <c r="AT372" s="24"/>
      <c r="AU372" s="24"/>
      <c r="AV372" s="24"/>
      <c r="AW372" s="24"/>
      <c r="AX372" s="24"/>
      <c r="AY372" s="24"/>
      <c r="AZ372" s="24"/>
      <c r="BA372" s="24"/>
    </row>
    <row r="373" spans="19:70">
      <c r="S373"/>
      <c r="AG373" s="24"/>
      <c r="AH373" s="24"/>
      <c r="AI373" s="24"/>
      <c r="AJ373" s="24"/>
      <c r="AK373" s="24"/>
      <c r="AM373" s="171"/>
      <c r="AT373" s="24"/>
      <c r="AU373" s="24"/>
      <c r="AV373" s="24"/>
      <c r="AW373" s="24"/>
      <c r="AX373" s="24"/>
      <c r="AY373" s="24"/>
      <c r="AZ373" s="24"/>
      <c r="BA373" s="24"/>
    </row>
    <row r="374" spans="19:70">
      <c r="S374"/>
      <c r="AG374" s="24"/>
      <c r="AH374" s="24"/>
      <c r="AI374" s="24"/>
      <c r="AJ374" s="24"/>
      <c r="AK374" s="24"/>
      <c r="AM374" s="171"/>
      <c r="AT374" s="24"/>
      <c r="AU374" s="24"/>
      <c r="AV374" s="24"/>
      <c r="AW374" s="24"/>
      <c r="AX374" s="24"/>
      <c r="AY374" s="24"/>
      <c r="AZ374" s="24"/>
      <c r="BA374" s="24"/>
    </row>
    <row r="375" spans="19:70">
      <c r="S375"/>
      <c r="AG375" s="24"/>
      <c r="AH375" s="24"/>
      <c r="AI375" s="24"/>
      <c r="AJ375" s="24"/>
      <c r="AK375" s="24"/>
      <c r="AM375" s="171"/>
      <c r="AT375" s="24"/>
      <c r="AU375" s="24"/>
      <c r="AV375" s="24"/>
      <c r="AW375" s="24"/>
      <c r="AX375" s="24"/>
      <c r="AY375" s="24"/>
      <c r="AZ375" s="24"/>
      <c r="BA375" s="24"/>
    </row>
    <row r="376" spans="19:70">
      <c r="S376"/>
      <c r="AG376" s="24"/>
      <c r="AH376" s="24"/>
      <c r="AI376" s="24"/>
      <c r="AJ376" s="24"/>
      <c r="AK376" s="24"/>
      <c r="AM376" s="171"/>
      <c r="AT376" s="24"/>
      <c r="AU376" s="24"/>
      <c r="AV376" s="24"/>
      <c r="AW376" s="24"/>
      <c r="AX376" s="24"/>
      <c r="AY376" s="24"/>
      <c r="AZ376" s="24"/>
      <c r="BA376" s="24"/>
    </row>
    <row r="377" spans="19:70">
      <c r="S377"/>
      <c r="AG377" s="24"/>
      <c r="AH377" s="24"/>
      <c r="AI377" s="24"/>
      <c r="AJ377" s="24"/>
      <c r="AK377" s="24"/>
      <c r="AM377" s="171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</row>
    <row r="378" spans="19:70">
      <c r="S378"/>
      <c r="AG378" s="24"/>
      <c r="AH378" s="24"/>
      <c r="AI378" s="24"/>
      <c r="AJ378" s="24"/>
      <c r="AK378" s="24"/>
      <c r="AM378" s="171"/>
      <c r="AT378" s="24"/>
      <c r="AU378" s="24"/>
      <c r="AV378" s="24"/>
      <c r="AW378" s="24"/>
      <c r="AX378" s="24"/>
      <c r="AY378" s="24"/>
      <c r="AZ378" s="24"/>
      <c r="BA378" s="24"/>
    </row>
    <row r="379" spans="19:70">
      <c r="S379"/>
      <c r="AG379" s="24"/>
      <c r="AH379" s="24"/>
      <c r="AI379" s="24"/>
      <c r="AJ379" s="24"/>
      <c r="AK379" s="24"/>
      <c r="AM379" s="171"/>
      <c r="AT379" s="24"/>
      <c r="AU379" s="24"/>
      <c r="AV379" s="24"/>
      <c r="AW379" s="24"/>
      <c r="AX379" s="24"/>
      <c r="AY379" s="24"/>
      <c r="AZ379" s="24"/>
      <c r="BA379" s="24"/>
      <c r="BB379" s="24"/>
    </row>
    <row r="380" spans="19:70">
      <c r="S380"/>
      <c r="AG380" s="24"/>
      <c r="AH380" s="24"/>
      <c r="AI380" s="24"/>
      <c r="AJ380" s="24"/>
      <c r="AK380" s="24"/>
      <c r="AM380" s="171"/>
      <c r="AT380" s="24"/>
      <c r="AU380" s="24"/>
      <c r="AV380" s="24"/>
      <c r="AW380" s="24"/>
      <c r="AX380" s="24"/>
      <c r="AY380" s="24"/>
      <c r="AZ380" s="24"/>
      <c r="BA380" s="24"/>
    </row>
    <row r="381" spans="19:70">
      <c r="S381"/>
      <c r="AG381" s="24"/>
      <c r="AH381" s="24"/>
      <c r="AI381" s="24"/>
      <c r="AJ381" s="24"/>
      <c r="AK381" s="24"/>
      <c r="AM381" s="171"/>
      <c r="AT381" s="24"/>
      <c r="AU381" s="24"/>
      <c r="AV381" s="24"/>
      <c r="AW381" s="24"/>
      <c r="AX381" s="24"/>
      <c r="AY381" s="24"/>
      <c r="AZ381" s="24"/>
      <c r="BA381" s="24"/>
    </row>
    <row r="382" spans="19:70">
      <c r="S382"/>
      <c r="AG382" s="24"/>
      <c r="AH382" s="24"/>
      <c r="AI382" s="24"/>
      <c r="AJ382" s="24"/>
      <c r="AK382" s="24"/>
      <c r="AM382" s="171"/>
      <c r="AT382" s="24"/>
      <c r="AU382" s="24"/>
      <c r="AV382" s="24"/>
      <c r="AW382" s="24"/>
      <c r="AX382" s="24"/>
      <c r="AY382" s="24"/>
      <c r="AZ382" s="24"/>
      <c r="BA382" s="24"/>
    </row>
    <row r="383" spans="19:70">
      <c r="S383"/>
      <c r="AG383" s="24"/>
      <c r="AH383" s="24"/>
      <c r="AI383" s="24"/>
      <c r="AJ383" s="24"/>
      <c r="AK383" s="24"/>
      <c r="AM383" s="171"/>
      <c r="AT383" s="24"/>
      <c r="AU383" s="24"/>
      <c r="AV383" s="24"/>
      <c r="AW383" s="24"/>
      <c r="AX383" s="24"/>
      <c r="AY383" s="24"/>
      <c r="AZ383" s="24"/>
      <c r="BA383" s="24"/>
    </row>
    <row r="384" spans="19:70">
      <c r="S384"/>
      <c r="AG384" s="24"/>
      <c r="AH384" s="24"/>
      <c r="AI384" s="24"/>
      <c r="AJ384" s="24"/>
      <c r="AK384" s="24"/>
      <c r="AM384" s="171"/>
      <c r="AT384" s="24"/>
      <c r="AU384" s="24"/>
      <c r="AV384" s="24"/>
      <c r="AW384" s="24"/>
      <c r="AX384" s="24"/>
      <c r="AY384" s="24"/>
      <c r="AZ384" s="24"/>
      <c r="BA384" s="24"/>
    </row>
    <row r="385" spans="19:70">
      <c r="S385"/>
      <c r="AG385" s="24"/>
      <c r="AH385" s="24"/>
      <c r="AI385" s="24"/>
      <c r="AJ385" s="24"/>
      <c r="AK385" s="24"/>
      <c r="AM385" s="171"/>
      <c r="AT385" s="24"/>
      <c r="AU385" s="24"/>
      <c r="AV385" s="24"/>
      <c r="AW385" s="24"/>
      <c r="AX385" s="24"/>
      <c r="AY385" s="24"/>
      <c r="AZ385" s="24"/>
      <c r="BA385" s="24"/>
    </row>
    <row r="386" spans="19:70">
      <c r="S386"/>
      <c r="AG386" s="24"/>
      <c r="AH386" s="24"/>
      <c r="AI386" s="24"/>
      <c r="AJ386" s="24"/>
      <c r="AK386" s="24"/>
      <c r="AM386" s="171"/>
      <c r="AT386" s="24"/>
      <c r="AU386" s="24"/>
      <c r="AV386" s="24"/>
      <c r="AW386" s="24"/>
      <c r="AX386" s="24"/>
      <c r="AY386" s="24"/>
      <c r="AZ386" s="24"/>
      <c r="BA386" s="24"/>
    </row>
    <row r="387" spans="19:70">
      <c r="S387"/>
      <c r="AG387" s="24"/>
      <c r="AH387" s="24"/>
      <c r="AI387" s="24"/>
      <c r="AJ387" s="24"/>
      <c r="AK387" s="24"/>
      <c r="AM387" s="171"/>
      <c r="AT387" s="24"/>
      <c r="AU387" s="24"/>
      <c r="AV387" s="24"/>
      <c r="AW387" s="24"/>
      <c r="AX387" s="24"/>
      <c r="AY387" s="24"/>
      <c r="AZ387" s="24"/>
      <c r="BA387" s="24"/>
    </row>
    <row r="388" spans="19:70">
      <c r="S388"/>
      <c r="AG388" s="24"/>
      <c r="AH388" s="24"/>
      <c r="AI388" s="24"/>
      <c r="AJ388" s="24"/>
      <c r="AK388" s="24"/>
      <c r="AM388" s="171"/>
      <c r="AT388" s="24"/>
      <c r="AU388" s="24"/>
      <c r="AV388" s="24"/>
      <c r="AW388" s="24"/>
      <c r="AX388" s="24"/>
      <c r="AY388" s="24"/>
      <c r="AZ388" s="24"/>
      <c r="BA388" s="24"/>
    </row>
    <row r="389" spans="19:70">
      <c r="S389"/>
      <c r="AG389" s="24"/>
      <c r="AH389" s="24"/>
      <c r="AI389" s="24"/>
      <c r="AJ389" s="24"/>
      <c r="AK389" s="24"/>
      <c r="AM389" s="171"/>
      <c r="AT389" s="24"/>
      <c r="AU389" s="24"/>
      <c r="AV389" s="24"/>
      <c r="AW389" s="24"/>
      <c r="AX389" s="24"/>
      <c r="AY389" s="24"/>
      <c r="AZ389" s="24"/>
      <c r="BA389" s="24"/>
    </row>
    <row r="390" spans="19:70">
      <c r="S390"/>
      <c r="AG390" s="24"/>
      <c r="AH390" s="24"/>
      <c r="AI390" s="24"/>
      <c r="AJ390" s="24"/>
      <c r="AK390" s="24"/>
      <c r="AM390" s="171"/>
      <c r="AT390" s="24"/>
      <c r="AU390" s="24"/>
      <c r="AV390" s="24"/>
      <c r="AW390" s="24"/>
      <c r="AX390" s="24"/>
      <c r="AY390" s="24"/>
      <c r="AZ390" s="24"/>
      <c r="BA390" s="24"/>
    </row>
    <row r="391" spans="19:70">
      <c r="S391"/>
      <c r="AG391" s="24"/>
      <c r="AH391" s="24"/>
      <c r="AI391" s="24"/>
      <c r="AJ391" s="24"/>
      <c r="AK391" s="24"/>
      <c r="AM391" s="171"/>
      <c r="AT391" s="24"/>
      <c r="AU391" s="24"/>
      <c r="AV391" s="24"/>
      <c r="AW391" s="24"/>
      <c r="AX391" s="24"/>
      <c r="AY391" s="24"/>
      <c r="AZ391" s="24"/>
      <c r="BA391" s="24"/>
    </row>
    <row r="392" spans="19:70">
      <c r="S392"/>
      <c r="AG392" s="24"/>
      <c r="AH392" s="24"/>
      <c r="AI392" s="24"/>
      <c r="AJ392" s="24"/>
      <c r="AK392" s="24"/>
      <c r="AM392" s="171"/>
      <c r="AT392" s="24"/>
      <c r="AU392" s="24"/>
      <c r="AV392" s="24"/>
      <c r="AW392" s="24"/>
      <c r="AX392" s="24"/>
      <c r="AY392" s="24"/>
      <c r="AZ392" s="24"/>
      <c r="BA392" s="24"/>
    </row>
    <row r="393" spans="19:70">
      <c r="S393"/>
      <c r="AG393" s="24"/>
      <c r="AH393" s="24"/>
      <c r="AI393" s="24"/>
      <c r="AJ393" s="24"/>
      <c r="AK393" s="24"/>
      <c r="AM393" s="171"/>
      <c r="AT393" s="24"/>
      <c r="AU393" s="24"/>
      <c r="AV393" s="24"/>
      <c r="AW393" s="24"/>
      <c r="AX393" s="24"/>
      <c r="AY393" s="24"/>
      <c r="AZ393" s="24"/>
      <c r="BA393" s="24"/>
    </row>
    <row r="394" spans="19:70">
      <c r="S394"/>
      <c r="AG394" s="24"/>
      <c r="AH394" s="24"/>
      <c r="AI394" s="24"/>
      <c r="AJ394" s="24"/>
      <c r="AK394" s="24"/>
      <c r="AM394" s="171"/>
      <c r="AT394" s="24"/>
      <c r="AU394" s="24"/>
      <c r="AV394" s="24"/>
      <c r="AW394" s="24"/>
      <c r="AX394" s="24"/>
      <c r="AY394" s="24"/>
      <c r="AZ394" s="24"/>
      <c r="BA394" s="24"/>
    </row>
    <row r="395" spans="19:70">
      <c r="S395"/>
      <c r="AG395" s="24"/>
      <c r="AH395" s="24"/>
      <c r="AI395" s="24"/>
      <c r="AJ395" s="24"/>
      <c r="AK395" s="24"/>
      <c r="AM395" s="171"/>
      <c r="AT395" s="24"/>
      <c r="AU395" s="24"/>
      <c r="AV395" s="24"/>
      <c r="AW395" s="24"/>
      <c r="AX395" s="24"/>
      <c r="AY395" s="24"/>
      <c r="AZ395" s="24"/>
      <c r="BA395" s="24"/>
    </row>
    <row r="396" spans="19:70">
      <c r="S396"/>
      <c r="AG396" s="24"/>
      <c r="AH396" s="24"/>
      <c r="AI396" s="24"/>
      <c r="AJ396" s="24"/>
      <c r="AK396" s="24"/>
      <c r="AM396" s="171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</row>
    <row r="397" spans="19:70">
      <c r="S397"/>
      <c r="AG397" s="24"/>
      <c r="AH397" s="24"/>
      <c r="AI397" s="24"/>
      <c r="AJ397" s="24"/>
      <c r="AK397" s="24"/>
      <c r="AM397" s="171"/>
      <c r="AT397" s="24"/>
      <c r="AU397" s="24"/>
      <c r="AV397" s="24"/>
      <c r="AW397" s="24"/>
      <c r="AX397" s="24"/>
      <c r="AY397" s="24"/>
      <c r="AZ397" s="24"/>
      <c r="BA397" s="24"/>
      <c r="BB397" s="24"/>
    </row>
    <row r="398" spans="19:70">
      <c r="S398"/>
      <c r="AG398" s="24"/>
      <c r="AH398" s="24"/>
      <c r="AI398" s="24"/>
      <c r="AJ398" s="24"/>
      <c r="AK398" s="24"/>
      <c r="AM398" s="171"/>
      <c r="AT398" s="24"/>
      <c r="AU398" s="24"/>
      <c r="AV398" s="24"/>
      <c r="AW398" s="24"/>
      <c r="AX398" s="24"/>
      <c r="AY398" s="24"/>
      <c r="AZ398" s="24"/>
      <c r="BA398" s="24"/>
      <c r="BB398" s="24"/>
      <c r="BD398" s="24"/>
    </row>
    <row r="399" spans="19:70">
      <c r="S399"/>
      <c r="AG399" s="24"/>
      <c r="AH399" s="24"/>
      <c r="AI399" s="24"/>
      <c r="AJ399" s="24"/>
      <c r="AK399" s="24"/>
      <c r="AM399" s="171"/>
      <c r="AT399" s="24"/>
      <c r="AU399" s="24"/>
      <c r="AV399" s="24"/>
      <c r="AW399" s="24"/>
      <c r="AX399" s="24"/>
      <c r="AY399" s="24"/>
      <c r="AZ399" s="24"/>
      <c r="BA399" s="24"/>
    </row>
    <row r="400" spans="19:70">
      <c r="S400"/>
      <c r="AG400" s="24"/>
      <c r="AH400" s="24"/>
      <c r="AI400" s="24"/>
      <c r="AJ400" s="24"/>
      <c r="AK400" s="24"/>
      <c r="AM400" s="171"/>
      <c r="AT400" s="24"/>
      <c r="AU400" s="24"/>
      <c r="AV400" s="24"/>
      <c r="AW400" s="24"/>
      <c r="AX400" s="24"/>
      <c r="AY400" s="24"/>
      <c r="AZ400" s="24"/>
      <c r="BA400" s="24"/>
    </row>
    <row r="401" spans="19:54">
      <c r="S401"/>
      <c r="AG401" s="24"/>
      <c r="AH401" s="24"/>
      <c r="AI401" s="24"/>
      <c r="AJ401" s="24"/>
      <c r="AK401" s="24"/>
      <c r="AM401" s="171"/>
      <c r="AT401" s="24"/>
      <c r="AU401" s="24"/>
      <c r="AV401" s="24"/>
      <c r="AW401" s="24"/>
      <c r="AX401" s="24"/>
      <c r="AY401" s="24"/>
      <c r="AZ401" s="24"/>
      <c r="BA401" s="24"/>
    </row>
    <row r="402" spans="19:54">
      <c r="S402"/>
      <c r="AG402" s="24"/>
      <c r="AH402" s="24"/>
      <c r="AI402" s="24"/>
      <c r="AJ402" s="24"/>
      <c r="AK402" s="24"/>
      <c r="AM402" s="171"/>
      <c r="AT402" s="24"/>
      <c r="AU402" s="24"/>
      <c r="AV402" s="24"/>
      <c r="AW402" s="24"/>
      <c r="AX402" s="24"/>
      <c r="AY402" s="24"/>
      <c r="AZ402" s="24"/>
      <c r="BA402" s="24"/>
      <c r="BB402" s="24"/>
    </row>
    <row r="403" spans="19:54">
      <c r="S403"/>
      <c r="AG403" s="24"/>
      <c r="AH403" s="24"/>
      <c r="AI403" s="24"/>
      <c r="AJ403" s="24"/>
      <c r="AK403" s="24"/>
      <c r="AM403" s="171"/>
      <c r="AT403" s="24"/>
      <c r="AU403" s="24"/>
      <c r="AV403" s="24"/>
      <c r="AW403" s="24"/>
      <c r="AX403" s="24"/>
      <c r="AY403" s="24"/>
      <c r="AZ403" s="24"/>
      <c r="BA403" s="24"/>
    </row>
    <row r="404" spans="19:54">
      <c r="S404"/>
      <c r="AG404" s="24"/>
      <c r="AH404" s="24"/>
      <c r="AI404" s="24"/>
      <c r="AJ404" s="24"/>
      <c r="AK404" s="24"/>
      <c r="AM404" s="171"/>
      <c r="AT404" s="24"/>
      <c r="AU404" s="24"/>
      <c r="AV404" s="24"/>
      <c r="AW404" s="24"/>
      <c r="AX404" s="24"/>
      <c r="AY404" s="24"/>
      <c r="AZ404" s="24"/>
      <c r="BA404" s="24"/>
    </row>
    <row r="405" spans="19:54">
      <c r="S405"/>
      <c r="AG405" s="24"/>
      <c r="AH405" s="24"/>
      <c r="AI405" s="24"/>
      <c r="AJ405" s="24"/>
      <c r="AK405" s="24"/>
      <c r="AM405" s="171"/>
      <c r="AT405" s="24"/>
      <c r="AU405" s="24"/>
      <c r="AV405" s="24"/>
      <c r="AW405" s="24"/>
      <c r="AX405" s="24"/>
      <c r="AY405" s="24"/>
      <c r="AZ405" s="24"/>
      <c r="BA405" s="24"/>
    </row>
    <row r="406" spans="19:54">
      <c r="S406"/>
      <c r="AG406" s="24"/>
      <c r="AH406" s="24"/>
      <c r="AI406" s="24"/>
      <c r="AJ406" s="24"/>
      <c r="AK406" s="24"/>
      <c r="AM406" s="171"/>
      <c r="AT406" s="24"/>
      <c r="AU406" s="24"/>
      <c r="AV406" s="24"/>
      <c r="AW406" s="24"/>
      <c r="AX406" s="24"/>
      <c r="AY406" s="24"/>
      <c r="AZ406" s="24"/>
      <c r="BA406" s="24"/>
    </row>
    <row r="407" spans="19:54">
      <c r="S407"/>
      <c r="AG407" s="24"/>
      <c r="AH407" s="24"/>
      <c r="AI407" s="24"/>
      <c r="AJ407" s="24"/>
      <c r="AK407" s="24"/>
      <c r="AM407" s="171"/>
      <c r="AT407" s="24"/>
      <c r="AU407" s="24"/>
      <c r="AV407" s="24"/>
      <c r="AW407" s="24"/>
      <c r="AX407" s="24"/>
      <c r="AY407" s="24"/>
      <c r="AZ407" s="24"/>
      <c r="BA407" s="24"/>
    </row>
    <row r="408" spans="19:54">
      <c r="S408"/>
      <c r="AG408" s="24"/>
      <c r="AH408" s="24"/>
      <c r="AI408" s="24"/>
      <c r="AJ408" s="24"/>
      <c r="AK408" s="24"/>
      <c r="AM408" s="171"/>
      <c r="AT408" s="24"/>
      <c r="AU408" s="24"/>
      <c r="AV408" s="24"/>
      <c r="AW408" s="24"/>
      <c r="AX408" s="24"/>
      <c r="AY408" s="24"/>
      <c r="AZ408" s="24"/>
      <c r="BA408" s="24"/>
    </row>
    <row r="409" spans="19:54">
      <c r="S409"/>
      <c r="AG409" s="24"/>
      <c r="AH409" s="24"/>
      <c r="AI409" s="24"/>
      <c r="AJ409" s="24"/>
      <c r="AK409" s="24"/>
      <c r="AM409" s="171"/>
      <c r="AT409" s="24"/>
      <c r="AU409" s="24"/>
      <c r="AV409" s="24"/>
      <c r="AW409" s="24"/>
      <c r="AX409" s="24"/>
      <c r="AY409" s="24"/>
      <c r="AZ409" s="24"/>
      <c r="BA409" s="24"/>
    </row>
    <row r="410" spans="19:54">
      <c r="S410"/>
      <c r="AG410" s="24"/>
      <c r="AH410" s="24"/>
      <c r="AI410" s="24"/>
      <c r="AJ410" s="24"/>
      <c r="AK410" s="24"/>
      <c r="AM410" s="171"/>
      <c r="AT410" s="24"/>
      <c r="AU410" s="24"/>
      <c r="AV410" s="24"/>
      <c r="AW410" s="24"/>
      <c r="AX410" s="24"/>
      <c r="AY410" s="24"/>
      <c r="AZ410" s="24"/>
      <c r="BA410" s="24"/>
    </row>
    <row r="411" spans="19:54">
      <c r="S411"/>
      <c r="AG411" s="24"/>
      <c r="AH411" s="24"/>
      <c r="AI411" s="24"/>
      <c r="AJ411" s="24"/>
      <c r="AK411" s="24"/>
      <c r="AM411" s="171"/>
      <c r="AT411" s="24"/>
      <c r="AU411" s="24"/>
      <c r="AV411" s="24"/>
      <c r="AW411" s="24"/>
      <c r="AX411" s="24"/>
      <c r="AY411" s="24"/>
      <c r="AZ411" s="24"/>
      <c r="BA411" s="24"/>
    </row>
    <row r="412" spans="19:54">
      <c r="S412"/>
      <c r="AG412" s="24"/>
      <c r="AH412" s="24"/>
      <c r="AI412" s="24"/>
      <c r="AJ412" s="24"/>
      <c r="AK412" s="24"/>
      <c r="AM412" s="171"/>
      <c r="AT412" s="24"/>
      <c r="AU412" s="24"/>
      <c r="AV412" s="24"/>
      <c r="AW412" s="24"/>
      <c r="AX412" s="24"/>
      <c r="AY412" s="24"/>
      <c r="AZ412" s="24"/>
      <c r="BA412" s="24"/>
    </row>
    <row r="413" spans="19:54">
      <c r="S413"/>
      <c r="AG413" s="24"/>
      <c r="AH413" s="24"/>
      <c r="AI413" s="24"/>
      <c r="AJ413" s="24"/>
      <c r="AK413" s="24"/>
      <c r="AM413" s="171"/>
      <c r="AT413" s="24"/>
      <c r="AU413" s="24"/>
      <c r="AV413" s="24"/>
      <c r="AW413" s="24"/>
      <c r="AX413" s="24"/>
      <c r="AY413" s="24"/>
      <c r="AZ413" s="24"/>
      <c r="BA413" s="24"/>
    </row>
    <row r="414" spans="19:54">
      <c r="S414"/>
      <c r="AG414" s="24"/>
      <c r="AH414" s="24"/>
      <c r="AI414" s="24"/>
      <c r="AJ414" s="24"/>
      <c r="AK414" s="24"/>
      <c r="AM414" s="171"/>
      <c r="AT414" s="24"/>
      <c r="AU414" s="24"/>
      <c r="AV414" s="24"/>
      <c r="AW414" s="24"/>
      <c r="AX414" s="24"/>
      <c r="AY414" s="24"/>
      <c r="AZ414" s="24"/>
      <c r="BA414" s="24"/>
    </row>
    <row r="415" spans="19:54">
      <c r="S415"/>
      <c r="AG415" s="24"/>
      <c r="AH415" s="24"/>
      <c r="AI415" s="24"/>
      <c r="AJ415" s="24"/>
      <c r="AK415" s="24"/>
      <c r="AM415" s="171"/>
      <c r="AT415" s="24"/>
      <c r="AU415" s="24"/>
      <c r="AV415" s="24"/>
      <c r="AW415" s="24"/>
      <c r="AX415" s="24"/>
      <c r="AY415" s="24"/>
      <c r="AZ415" s="24"/>
      <c r="BA415" s="24"/>
    </row>
    <row r="416" spans="19:54">
      <c r="S416"/>
      <c r="AG416" s="24"/>
      <c r="AH416" s="24"/>
      <c r="AI416" s="24"/>
      <c r="AJ416" s="24"/>
      <c r="AK416" s="24"/>
      <c r="AM416" s="171"/>
      <c r="AT416" s="24"/>
      <c r="AU416" s="24"/>
      <c r="AV416" s="24"/>
      <c r="AW416" s="24"/>
      <c r="AX416" s="24"/>
      <c r="AY416" s="24"/>
      <c r="AZ416" s="24"/>
      <c r="BA416" s="24"/>
    </row>
    <row r="417" spans="19:53">
      <c r="S417"/>
      <c r="AG417" s="24"/>
      <c r="AH417" s="24"/>
      <c r="AI417" s="24"/>
      <c r="AJ417" s="24"/>
      <c r="AK417" s="24"/>
      <c r="AM417" s="171"/>
      <c r="AT417" s="24"/>
      <c r="AU417" s="24"/>
      <c r="AV417" s="24"/>
      <c r="AW417" s="24"/>
      <c r="AX417" s="24"/>
      <c r="AY417" s="24"/>
      <c r="AZ417" s="24"/>
      <c r="BA417" s="24"/>
    </row>
    <row r="418" spans="19:53">
      <c r="S418"/>
      <c r="AG418" s="24"/>
      <c r="AH418" s="24"/>
      <c r="AI418" s="24"/>
      <c r="AJ418" s="24"/>
      <c r="AK418" s="24"/>
      <c r="AM418" s="171"/>
      <c r="AT418" s="24"/>
      <c r="AU418" s="24"/>
      <c r="AV418" s="24"/>
      <c r="AW418" s="24"/>
      <c r="AX418" s="24"/>
      <c r="AY418" s="24"/>
      <c r="AZ418" s="24"/>
      <c r="BA418" s="24"/>
    </row>
    <row r="419" spans="19:53">
      <c r="S419"/>
      <c r="AG419" s="24"/>
      <c r="AH419" s="24"/>
      <c r="AI419" s="24"/>
      <c r="AJ419" s="24"/>
      <c r="AK419" s="24"/>
      <c r="AM419" s="171"/>
      <c r="AT419" s="24"/>
      <c r="AU419" s="24"/>
      <c r="AV419" s="24"/>
      <c r="AW419" s="24"/>
      <c r="AX419" s="24"/>
      <c r="AY419" s="24"/>
      <c r="AZ419" s="24"/>
      <c r="BA419" s="24"/>
    </row>
    <row r="420" spans="19:53">
      <c r="S420"/>
      <c r="AG420" s="24"/>
      <c r="AH420" s="24"/>
      <c r="AI420" s="24"/>
      <c r="AJ420" s="24"/>
      <c r="AK420" s="24"/>
      <c r="AM420" s="171"/>
      <c r="AT420" s="24"/>
      <c r="AU420" s="24"/>
      <c r="AV420" s="24"/>
      <c r="AW420" s="24"/>
      <c r="AX420" s="24"/>
      <c r="AY420" s="24"/>
      <c r="AZ420" s="24"/>
      <c r="BA420" s="24"/>
    </row>
    <row r="421" spans="19:53">
      <c r="S421"/>
      <c r="AG421" s="24"/>
      <c r="AH421" s="24"/>
      <c r="AI421" s="24"/>
      <c r="AJ421" s="24"/>
      <c r="AK421" s="24"/>
      <c r="AM421" s="171"/>
      <c r="AT421" s="24"/>
      <c r="AU421" s="24"/>
      <c r="AV421" s="24"/>
      <c r="AW421" s="24"/>
      <c r="AX421" s="24"/>
      <c r="AY421" s="24"/>
      <c r="AZ421" s="24"/>
      <c r="BA421" s="24"/>
    </row>
    <row r="422" spans="19:53">
      <c r="S422"/>
      <c r="AG422" s="24"/>
      <c r="AH422" s="24"/>
      <c r="AI422" s="24"/>
      <c r="AJ422" s="24"/>
      <c r="AK422" s="24"/>
      <c r="AM422" s="171"/>
      <c r="AT422" s="24"/>
      <c r="AU422" s="24"/>
      <c r="AV422" s="24"/>
      <c r="AW422" s="24"/>
      <c r="AX422" s="24"/>
      <c r="AY422" s="24"/>
      <c r="AZ422" s="24"/>
      <c r="BA422" s="24"/>
    </row>
    <row r="423" spans="19:53">
      <c r="S423"/>
      <c r="AG423" s="24"/>
      <c r="AH423" s="24"/>
      <c r="AI423" s="24"/>
      <c r="AJ423" s="24"/>
      <c r="AK423" s="24"/>
      <c r="AM423" s="171"/>
      <c r="AT423" s="24"/>
      <c r="AU423" s="24"/>
      <c r="AV423" s="24"/>
      <c r="AW423" s="24"/>
      <c r="AX423" s="24"/>
      <c r="AY423" s="24"/>
      <c r="AZ423" s="24"/>
      <c r="BA423" s="24"/>
    </row>
    <row r="424" spans="19:53">
      <c r="S424"/>
      <c r="AG424" s="24"/>
      <c r="AH424" s="24"/>
      <c r="AI424" s="24"/>
      <c r="AJ424" s="24"/>
      <c r="AK424" s="24"/>
      <c r="AM424" s="171"/>
      <c r="AT424" s="24"/>
      <c r="AU424" s="24"/>
      <c r="AV424" s="24"/>
      <c r="AW424" s="24"/>
      <c r="AX424" s="24"/>
      <c r="AY424" s="24"/>
      <c r="AZ424" s="24"/>
      <c r="BA424" s="24"/>
    </row>
    <row r="425" spans="19:53">
      <c r="S425"/>
      <c r="AG425" s="24"/>
      <c r="AH425" s="24"/>
      <c r="AI425" s="24"/>
      <c r="AJ425" s="24"/>
      <c r="AK425" s="24"/>
      <c r="AM425" s="171"/>
      <c r="AT425" s="24"/>
      <c r="AU425" s="24"/>
      <c r="AV425" s="24"/>
      <c r="AW425" s="24"/>
      <c r="AX425" s="24"/>
      <c r="AY425" s="24"/>
      <c r="AZ425" s="24"/>
      <c r="BA425" s="24"/>
    </row>
    <row r="426" spans="19:53">
      <c r="S426"/>
      <c r="AG426" s="24"/>
      <c r="AH426" s="24"/>
      <c r="AI426" s="24"/>
      <c r="AJ426" s="24"/>
      <c r="AK426" s="24"/>
      <c r="AM426" s="171"/>
      <c r="AT426" s="24"/>
      <c r="AU426" s="24"/>
      <c r="AV426" s="24"/>
      <c r="AW426" s="24"/>
      <c r="AX426" s="24"/>
      <c r="AY426" s="24"/>
      <c r="AZ426" s="24"/>
      <c r="BA426" s="24"/>
    </row>
    <row r="427" spans="19:53">
      <c r="S427"/>
      <c r="AG427" s="24"/>
      <c r="AH427" s="24"/>
      <c r="AI427" s="24"/>
      <c r="AJ427" s="24"/>
      <c r="AK427" s="24"/>
      <c r="AM427" s="171"/>
      <c r="AT427" s="24"/>
      <c r="AU427" s="24"/>
      <c r="AV427" s="24"/>
      <c r="AW427" s="24"/>
      <c r="AX427" s="24"/>
      <c r="AY427" s="24"/>
      <c r="AZ427" s="24"/>
      <c r="BA427" s="24"/>
    </row>
    <row r="428" spans="19:53">
      <c r="S428"/>
      <c r="AG428" s="24"/>
      <c r="AH428" s="24"/>
      <c r="AI428" s="24"/>
      <c r="AJ428" s="24"/>
      <c r="AK428" s="24"/>
      <c r="AM428" s="171"/>
      <c r="AT428" s="24"/>
      <c r="AU428" s="24"/>
      <c r="AV428" s="24"/>
      <c r="AW428" s="24"/>
      <c r="AX428" s="24"/>
      <c r="AY428" s="24"/>
      <c r="AZ428" s="24"/>
      <c r="BA428" s="24"/>
    </row>
    <row r="429" spans="19:53">
      <c r="S429"/>
      <c r="AG429" s="24"/>
      <c r="AH429" s="24"/>
      <c r="AI429" s="24"/>
      <c r="AJ429" s="24"/>
      <c r="AK429" s="24"/>
      <c r="AM429" s="171"/>
      <c r="AT429" s="24"/>
      <c r="AU429" s="24"/>
      <c r="AV429" s="24"/>
      <c r="AW429" s="24"/>
      <c r="AX429" s="24"/>
      <c r="AY429" s="24"/>
      <c r="AZ429" s="24"/>
      <c r="BA429" s="24"/>
    </row>
    <row r="430" spans="19:53">
      <c r="S430"/>
      <c r="AG430" s="24"/>
      <c r="AH430" s="24"/>
      <c r="AI430" s="24"/>
      <c r="AJ430" s="24"/>
      <c r="AK430" s="24"/>
      <c r="AM430" s="171"/>
      <c r="AT430" s="24"/>
      <c r="AU430" s="24"/>
      <c r="AV430" s="24"/>
      <c r="AW430" s="24"/>
      <c r="AX430" s="24"/>
      <c r="AY430" s="24"/>
      <c r="AZ430" s="24"/>
      <c r="BA430" s="24"/>
    </row>
    <row r="431" spans="19:53">
      <c r="S431"/>
      <c r="AG431" s="24"/>
      <c r="AH431" s="24"/>
      <c r="AI431" s="24"/>
      <c r="AJ431" s="24"/>
      <c r="AK431" s="24"/>
      <c r="AM431" s="171"/>
      <c r="AT431" s="24"/>
      <c r="AU431" s="24"/>
      <c r="AV431" s="24"/>
      <c r="AW431" s="24"/>
      <c r="AX431" s="24"/>
      <c r="AY431" s="24"/>
      <c r="AZ431" s="24"/>
      <c r="BA431" s="24"/>
    </row>
    <row r="432" spans="19:53">
      <c r="S432"/>
      <c r="AG432" s="24"/>
      <c r="AH432" s="24"/>
      <c r="AI432" s="24"/>
      <c r="AJ432" s="24"/>
      <c r="AK432" s="24"/>
      <c r="AM432" s="171"/>
      <c r="AT432" s="24"/>
      <c r="AU432" s="24"/>
      <c r="AV432" s="24"/>
      <c r="AW432" s="24"/>
      <c r="AX432" s="24"/>
      <c r="AY432" s="24"/>
      <c r="AZ432" s="24"/>
      <c r="BA432" s="24"/>
    </row>
    <row r="433" spans="19:53">
      <c r="S433"/>
      <c r="AG433" s="24"/>
      <c r="AH433" s="24"/>
      <c r="AI433" s="24"/>
      <c r="AJ433" s="24"/>
      <c r="AK433" s="24"/>
      <c r="AM433" s="171"/>
      <c r="AT433" s="24"/>
      <c r="AU433" s="24"/>
      <c r="AV433" s="24"/>
      <c r="AW433" s="24"/>
      <c r="AX433" s="24"/>
      <c r="AY433" s="24"/>
      <c r="AZ433" s="24"/>
      <c r="BA433" s="24"/>
    </row>
    <row r="434" spans="19:53">
      <c r="S434"/>
      <c r="AG434" s="24"/>
      <c r="AH434" s="24"/>
      <c r="AI434" s="24"/>
      <c r="AJ434" s="24"/>
      <c r="AK434" s="24"/>
      <c r="AM434" s="171"/>
      <c r="AT434" s="24"/>
      <c r="AU434" s="24"/>
      <c r="AV434" s="24"/>
      <c r="AW434" s="24"/>
      <c r="AX434" s="24"/>
      <c r="AY434" s="24"/>
      <c r="AZ434" s="24"/>
      <c r="BA434" s="24"/>
    </row>
    <row r="435" spans="19:53">
      <c r="S435"/>
      <c r="AG435" s="24"/>
      <c r="AH435" s="24"/>
      <c r="AI435" s="24"/>
      <c r="AJ435" s="24"/>
      <c r="AK435" s="24"/>
      <c r="AM435" s="171"/>
      <c r="AT435" s="24"/>
      <c r="AU435" s="24"/>
      <c r="AV435" s="24"/>
      <c r="AW435" s="24"/>
      <c r="AX435" s="24"/>
      <c r="AY435" s="24"/>
      <c r="AZ435" s="24"/>
      <c r="BA435" s="24"/>
    </row>
    <row r="436" spans="19:53">
      <c r="S436"/>
      <c r="AG436" s="24"/>
      <c r="AH436" s="24"/>
      <c r="AI436" s="24"/>
      <c r="AJ436" s="24"/>
      <c r="AK436" s="24"/>
      <c r="AM436" s="171"/>
      <c r="AT436" s="24"/>
      <c r="AU436" s="24"/>
      <c r="AV436" s="24"/>
      <c r="AW436" s="24"/>
      <c r="AX436" s="24"/>
      <c r="AY436" s="24"/>
      <c r="AZ436" s="24"/>
      <c r="BA436" s="24"/>
    </row>
    <row r="437" spans="19:53">
      <c r="S437"/>
      <c r="AG437" s="24"/>
      <c r="AH437" s="24"/>
      <c r="AI437" s="24"/>
      <c r="AJ437" s="24"/>
      <c r="AK437" s="24"/>
      <c r="AM437" s="171"/>
      <c r="AT437" s="24"/>
      <c r="AU437" s="24"/>
      <c r="AV437" s="24"/>
      <c r="AW437" s="24"/>
      <c r="AX437" s="24"/>
      <c r="AY437" s="24"/>
      <c r="AZ437" s="24"/>
      <c r="BA437" s="24"/>
    </row>
    <row r="438" spans="19:53">
      <c r="S438"/>
      <c r="AG438" s="24"/>
      <c r="AH438" s="24"/>
      <c r="AI438" s="24"/>
      <c r="AJ438" s="24"/>
      <c r="AK438" s="24"/>
      <c r="AM438" s="171"/>
      <c r="AT438" s="24"/>
      <c r="AU438" s="24"/>
      <c r="AV438" s="24"/>
      <c r="AW438" s="24"/>
      <c r="AX438" s="24"/>
      <c r="AY438" s="24"/>
      <c r="AZ438" s="24"/>
      <c r="BA438" s="24"/>
    </row>
    <row r="439" spans="19:53">
      <c r="S439"/>
      <c r="AG439" s="24"/>
      <c r="AH439" s="24"/>
      <c r="AI439" s="24"/>
      <c r="AJ439" s="24"/>
      <c r="AK439" s="24"/>
      <c r="AM439" s="171"/>
      <c r="AT439" s="24"/>
      <c r="AU439" s="24"/>
      <c r="AV439" s="24"/>
      <c r="AW439" s="24"/>
      <c r="AX439" s="24"/>
      <c r="AY439" s="24"/>
      <c r="AZ439" s="24"/>
      <c r="BA439" s="24"/>
    </row>
    <row r="440" spans="19:53">
      <c r="S440"/>
      <c r="AG440" s="24"/>
      <c r="AH440" s="24"/>
      <c r="AI440" s="24"/>
      <c r="AJ440" s="24"/>
      <c r="AK440" s="24"/>
      <c r="AM440" s="171"/>
      <c r="AT440" s="24"/>
      <c r="AU440" s="24"/>
      <c r="AV440" s="24"/>
      <c r="AW440" s="24"/>
      <c r="AX440" s="24"/>
      <c r="AY440" s="24"/>
      <c r="AZ440" s="24"/>
      <c r="BA440" s="24"/>
    </row>
    <row r="441" spans="19:53">
      <c r="S441"/>
      <c r="AG441" s="24"/>
      <c r="AH441" s="24"/>
      <c r="AI441" s="24"/>
      <c r="AJ441" s="24"/>
      <c r="AK441" s="24"/>
      <c r="AM441" s="171"/>
      <c r="AT441" s="24"/>
      <c r="AU441" s="24"/>
      <c r="AV441" s="24"/>
      <c r="AW441" s="24"/>
      <c r="AX441" s="24"/>
      <c r="AY441" s="24"/>
      <c r="AZ441" s="24"/>
      <c r="BA441" s="24"/>
    </row>
    <row r="442" spans="19:53">
      <c r="S442"/>
      <c r="AG442" s="24"/>
      <c r="AH442" s="24"/>
      <c r="AI442" s="24"/>
      <c r="AJ442" s="24"/>
      <c r="AK442" s="24"/>
      <c r="AM442" s="171"/>
      <c r="AT442" s="24"/>
      <c r="AU442" s="24"/>
      <c r="AV442" s="24"/>
      <c r="AW442" s="24"/>
      <c r="AX442" s="24"/>
      <c r="AY442" s="24"/>
      <c r="AZ442" s="24"/>
      <c r="BA442" s="24"/>
    </row>
    <row r="443" spans="19:53">
      <c r="S443"/>
      <c r="AG443" s="24"/>
      <c r="AH443" s="24"/>
      <c r="AI443" s="24"/>
      <c r="AJ443" s="24"/>
      <c r="AK443" s="24"/>
      <c r="AM443" s="171"/>
      <c r="AT443" s="24"/>
      <c r="AU443" s="24"/>
      <c r="AV443" s="24"/>
      <c r="AW443" s="24"/>
      <c r="AX443" s="24"/>
      <c r="AY443" s="24"/>
      <c r="AZ443" s="24"/>
      <c r="BA443" s="24"/>
    </row>
    <row r="444" spans="19:53">
      <c r="S444"/>
      <c r="AG444" s="24"/>
      <c r="AH444" s="24"/>
      <c r="AI444" s="24"/>
      <c r="AJ444" s="24"/>
      <c r="AK444" s="24"/>
      <c r="AM444" s="171"/>
      <c r="AT444" s="24"/>
      <c r="AU444" s="24"/>
      <c r="AV444" s="24"/>
      <c r="AW444" s="24"/>
      <c r="AX444" s="24"/>
      <c r="AY444" s="24"/>
      <c r="AZ444" s="24"/>
      <c r="BA444" s="24"/>
    </row>
    <row r="445" spans="19:53">
      <c r="S445"/>
      <c r="AG445" s="24"/>
      <c r="AH445" s="24"/>
      <c r="AI445" s="24"/>
      <c r="AJ445" s="24"/>
      <c r="AK445" s="24"/>
      <c r="AM445" s="171"/>
      <c r="AT445" s="24"/>
      <c r="AU445" s="24"/>
      <c r="AV445" s="24"/>
      <c r="AW445" s="24"/>
      <c r="AX445" s="24"/>
      <c r="AY445" s="24"/>
      <c r="AZ445" s="24"/>
      <c r="BA445" s="24"/>
    </row>
    <row r="446" spans="19:53">
      <c r="S446"/>
      <c r="AG446" s="24"/>
      <c r="AH446" s="24"/>
      <c r="AI446" s="24"/>
      <c r="AJ446" s="24"/>
      <c r="AK446" s="24"/>
      <c r="AM446" s="171"/>
      <c r="AT446" s="24"/>
      <c r="AU446" s="24"/>
      <c r="AV446" s="24"/>
      <c r="AW446" s="24"/>
      <c r="AX446" s="24"/>
      <c r="AY446" s="24"/>
      <c r="AZ446" s="24"/>
      <c r="BA446" s="24"/>
    </row>
    <row r="447" spans="19:53">
      <c r="S447"/>
      <c r="AG447" s="24"/>
      <c r="AH447" s="24"/>
      <c r="AI447" s="24"/>
      <c r="AJ447" s="24"/>
      <c r="AK447" s="24"/>
      <c r="AM447" s="171"/>
      <c r="AT447" s="24"/>
      <c r="AU447" s="24"/>
      <c r="AV447" s="24"/>
      <c r="AW447" s="24"/>
      <c r="AX447" s="24"/>
      <c r="AY447" s="24"/>
      <c r="AZ447" s="24"/>
      <c r="BA447" s="24"/>
    </row>
    <row r="448" spans="19:53">
      <c r="S448"/>
      <c r="AG448" s="24"/>
      <c r="AH448" s="24"/>
      <c r="AI448" s="24"/>
      <c r="AJ448" s="24"/>
      <c r="AK448" s="24"/>
      <c r="AM448" s="171"/>
      <c r="AT448" s="24"/>
      <c r="AU448" s="24"/>
      <c r="AV448" s="24"/>
      <c r="AW448" s="24"/>
      <c r="AX448" s="24"/>
      <c r="AY448" s="24"/>
      <c r="AZ448" s="24"/>
      <c r="BA448" s="24"/>
    </row>
    <row r="449" spans="19:56">
      <c r="S449"/>
      <c r="AG449" s="24"/>
      <c r="AH449" s="24"/>
      <c r="AI449" s="24"/>
      <c r="AJ449" s="24"/>
      <c r="AK449" s="24"/>
      <c r="AM449" s="171"/>
      <c r="AT449" s="24"/>
      <c r="AU449" s="24"/>
      <c r="AV449" s="24"/>
      <c r="AW449" s="24"/>
      <c r="AX449" s="24"/>
      <c r="AY449" s="24"/>
      <c r="AZ449" s="24"/>
      <c r="BA449" s="24"/>
    </row>
    <row r="450" spans="19:56">
      <c r="S450"/>
      <c r="AG450" s="24"/>
      <c r="AH450" s="24"/>
      <c r="AI450" s="24"/>
      <c r="AJ450" s="24"/>
      <c r="AK450" s="24"/>
      <c r="AM450" s="171"/>
      <c r="AT450" s="24"/>
      <c r="AU450" s="24"/>
      <c r="AV450" s="24"/>
      <c r="AW450" s="24"/>
      <c r="AX450" s="24"/>
      <c r="AY450" s="24"/>
      <c r="AZ450" s="24"/>
      <c r="BA450" s="24"/>
    </row>
    <row r="451" spans="19:56">
      <c r="S451"/>
      <c r="AG451" s="24"/>
      <c r="AH451" s="24"/>
      <c r="AI451" s="24"/>
      <c r="AJ451" s="24"/>
      <c r="AK451" s="24"/>
      <c r="AM451" s="171"/>
      <c r="AT451" s="24"/>
      <c r="AU451" s="24"/>
      <c r="AV451" s="24"/>
      <c r="AW451" s="24"/>
      <c r="AX451" s="24"/>
      <c r="AY451" s="24"/>
      <c r="AZ451" s="24"/>
      <c r="BA451" s="24"/>
    </row>
    <row r="452" spans="19:56">
      <c r="S452"/>
      <c r="AG452" s="24"/>
      <c r="AH452" s="24"/>
      <c r="AI452" s="24"/>
      <c r="AJ452" s="24"/>
      <c r="AK452" s="24"/>
      <c r="AM452" s="171"/>
      <c r="AT452" s="24"/>
      <c r="AU452" s="24"/>
      <c r="AV452" s="24"/>
      <c r="AW452" s="24"/>
      <c r="AX452" s="24"/>
      <c r="AY452" s="24"/>
      <c r="AZ452" s="24"/>
      <c r="BA452" s="24"/>
    </row>
    <row r="453" spans="19:56">
      <c r="S453"/>
      <c r="AG453" s="24"/>
      <c r="AH453" s="24"/>
      <c r="AI453" s="24"/>
      <c r="AJ453" s="24"/>
      <c r="AK453" s="24"/>
      <c r="AM453" s="171"/>
      <c r="AT453" s="24"/>
      <c r="AU453" s="24"/>
      <c r="AV453" s="24"/>
      <c r="AW453" s="24"/>
      <c r="AX453" s="24"/>
      <c r="AY453" s="24"/>
      <c r="AZ453" s="24"/>
      <c r="BA453" s="24"/>
    </row>
    <row r="454" spans="19:56">
      <c r="S454"/>
      <c r="AG454" s="24"/>
      <c r="AH454" s="24"/>
      <c r="AI454" s="24"/>
      <c r="AJ454" s="24"/>
      <c r="AK454" s="24"/>
      <c r="AM454" s="171"/>
      <c r="AT454" s="24"/>
      <c r="AU454" s="24"/>
      <c r="AV454" s="24"/>
      <c r="AW454" s="24"/>
      <c r="AX454" s="24"/>
      <c r="AY454" s="24"/>
      <c r="AZ454" s="24"/>
      <c r="BA454" s="24"/>
    </row>
    <row r="455" spans="19:56">
      <c r="S455"/>
      <c r="AG455" s="24"/>
      <c r="AH455" s="24"/>
      <c r="AI455" s="24"/>
      <c r="AJ455" s="24"/>
      <c r="AK455" s="24"/>
      <c r="AM455" s="171"/>
      <c r="AT455" s="24"/>
      <c r="AU455" s="24"/>
      <c r="AV455" s="24"/>
      <c r="AW455" s="24"/>
      <c r="AX455" s="24"/>
      <c r="AY455" s="24"/>
      <c r="AZ455" s="24"/>
      <c r="BA455" s="24"/>
    </row>
    <row r="456" spans="19:56">
      <c r="S456"/>
      <c r="AG456" s="24"/>
      <c r="AH456" s="24"/>
      <c r="AI456" s="24"/>
      <c r="AJ456" s="24"/>
      <c r="AK456" s="24"/>
      <c r="AM456" s="171"/>
      <c r="AT456" s="24"/>
      <c r="AU456" s="24"/>
      <c r="AV456" s="24"/>
      <c r="AW456" s="24"/>
      <c r="AX456" s="24"/>
      <c r="AY456" s="24"/>
      <c r="AZ456" s="24"/>
      <c r="BA456" s="24"/>
    </row>
    <row r="457" spans="19:56">
      <c r="S457"/>
      <c r="AG457" s="24"/>
      <c r="AH457" s="24"/>
      <c r="AI457" s="24"/>
      <c r="AJ457" s="24"/>
      <c r="AK457" s="24"/>
      <c r="AM457" s="171"/>
      <c r="AT457" s="24"/>
      <c r="AU457" s="24"/>
      <c r="AV457" s="24"/>
      <c r="AW457" s="24"/>
      <c r="AX457" s="24"/>
      <c r="AY457" s="24"/>
      <c r="AZ457" s="24"/>
      <c r="BA457" s="24"/>
    </row>
    <row r="458" spans="19:56">
      <c r="S458"/>
      <c r="AG458" s="24"/>
      <c r="AH458" s="24"/>
      <c r="AI458" s="24"/>
      <c r="AJ458" s="24"/>
      <c r="AK458" s="24"/>
      <c r="AM458" s="171"/>
      <c r="AT458" s="24"/>
      <c r="AU458" s="24"/>
      <c r="AV458" s="24"/>
      <c r="AW458" s="24"/>
      <c r="AX458" s="24"/>
      <c r="AY458" s="24"/>
      <c r="AZ458" s="24"/>
      <c r="BA458" s="24"/>
    </row>
    <row r="459" spans="19:56">
      <c r="S459"/>
      <c r="AG459" s="24"/>
      <c r="AH459" s="24"/>
      <c r="AI459" s="24"/>
      <c r="AJ459" s="24"/>
      <c r="AK459" s="24"/>
      <c r="AM459" s="171"/>
      <c r="AT459" s="24"/>
      <c r="AU459" s="24"/>
      <c r="AV459" s="24"/>
      <c r="AW459" s="24"/>
      <c r="AX459" s="24"/>
      <c r="AY459" s="24"/>
      <c r="AZ459" s="24"/>
      <c r="BA459" s="24"/>
    </row>
    <row r="460" spans="19:56">
      <c r="S460"/>
      <c r="AG460" s="24"/>
      <c r="AH460" s="24"/>
      <c r="AI460" s="24"/>
      <c r="AJ460" s="24"/>
      <c r="AK460" s="24"/>
      <c r="AM460" s="171"/>
      <c r="AT460" s="24"/>
      <c r="AU460" s="24"/>
      <c r="AV460" s="24"/>
      <c r="AW460" s="24"/>
      <c r="AX460" s="24"/>
      <c r="AY460" s="24"/>
      <c r="AZ460" s="24"/>
      <c r="BA460" s="24"/>
      <c r="BB460" s="24"/>
      <c r="BD460" s="24"/>
    </row>
    <row r="461" spans="19:56">
      <c r="S461"/>
      <c r="AG461" s="24"/>
      <c r="AH461" s="24"/>
      <c r="AI461" s="24"/>
      <c r="AJ461" s="24"/>
      <c r="AK461" s="24"/>
      <c r="AM461" s="171"/>
      <c r="AT461" s="24"/>
      <c r="AU461" s="24"/>
      <c r="AV461" s="24"/>
      <c r="AW461" s="24"/>
      <c r="AX461" s="24"/>
      <c r="AY461" s="24"/>
      <c r="AZ461" s="24"/>
      <c r="BA461" s="24"/>
    </row>
    <row r="462" spans="19:56">
      <c r="S462"/>
      <c r="AG462" s="24"/>
      <c r="AH462" s="24"/>
      <c r="AI462" s="24"/>
      <c r="AJ462" s="24"/>
      <c r="AK462" s="24"/>
      <c r="AM462" s="171"/>
      <c r="AT462" s="24"/>
      <c r="AU462" s="24"/>
      <c r="AV462" s="24"/>
      <c r="AW462" s="24"/>
      <c r="AX462" s="24"/>
      <c r="AY462" s="24"/>
      <c r="AZ462" s="24"/>
      <c r="BA462" s="24"/>
    </row>
    <row r="463" spans="19:56">
      <c r="S463"/>
      <c r="AG463" s="24"/>
      <c r="AH463" s="24"/>
      <c r="AI463" s="24"/>
      <c r="AJ463" s="24"/>
      <c r="AK463" s="24"/>
      <c r="AM463" s="171"/>
      <c r="AT463" s="24"/>
      <c r="AU463" s="24"/>
      <c r="AV463" s="24"/>
      <c r="AW463" s="24"/>
      <c r="AX463" s="24"/>
      <c r="AY463" s="24"/>
      <c r="AZ463" s="24"/>
      <c r="BA463" s="24"/>
    </row>
    <row r="464" spans="19:56">
      <c r="S464"/>
      <c r="AG464" s="24"/>
      <c r="AH464" s="24"/>
      <c r="AI464" s="24"/>
      <c r="AJ464" s="24"/>
      <c r="AK464" s="24"/>
      <c r="AM464" s="171"/>
      <c r="AT464" s="24"/>
      <c r="AU464" s="24"/>
      <c r="AV464" s="24"/>
      <c r="AW464" s="24"/>
      <c r="AX464" s="24"/>
      <c r="AY464" s="24"/>
      <c r="AZ464" s="24"/>
      <c r="BA464" s="24"/>
    </row>
    <row r="465" spans="19:70">
      <c r="S465"/>
      <c r="AG465" s="24"/>
      <c r="AH465" s="24"/>
      <c r="AI465" s="24"/>
      <c r="AJ465" s="24"/>
      <c r="AK465" s="24"/>
      <c r="AM465" s="171"/>
      <c r="AT465" s="24"/>
      <c r="AU465" s="24"/>
      <c r="AV465" s="24"/>
      <c r="AW465" s="24"/>
      <c r="AX465" s="24"/>
      <c r="AY465" s="24"/>
      <c r="AZ465" s="24"/>
      <c r="BA465" s="24"/>
    </row>
    <row r="466" spans="19:70">
      <c r="S466"/>
      <c r="AG466" s="24"/>
      <c r="AH466" s="24"/>
      <c r="AI466" s="24"/>
      <c r="AJ466" s="24"/>
      <c r="AK466" s="24"/>
      <c r="AM466" s="171"/>
      <c r="AT466" s="24"/>
      <c r="AU466" s="24"/>
      <c r="AV466" s="24"/>
      <c r="AW466" s="24"/>
      <c r="AX466" s="24"/>
      <c r="AY466" s="24"/>
      <c r="AZ466" s="24"/>
      <c r="BA466" s="24"/>
    </row>
    <row r="467" spans="19:70">
      <c r="S467"/>
      <c r="AG467" s="24"/>
      <c r="AH467" s="24"/>
      <c r="AI467" s="24"/>
      <c r="AJ467" s="24"/>
      <c r="AK467" s="24"/>
      <c r="AM467" s="171"/>
      <c r="AT467" s="24"/>
      <c r="AU467" s="24"/>
      <c r="AV467" s="24"/>
      <c r="AW467" s="24"/>
      <c r="AX467" s="24"/>
      <c r="AY467" s="24"/>
      <c r="AZ467" s="24"/>
      <c r="BA467" s="24"/>
    </row>
    <row r="468" spans="19:70">
      <c r="S468"/>
      <c r="AG468" s="24"/>
      <c r="AH468" s="24"/>
      <c r="AI468" s="24"/>
      <c r="AJ468" s="24"/>
      <c r="AK468" s="24"/>
      <c r="AM468" s="171"/>
      <c r="AT468" s="24"/>
      <c r="AU468" s="24"/>
      <c r="AV468" s="24"/>
      <c r="AW468" s="24"/>
      <c r="AX468" s="24"/>
      <c r="AY468" s="24"/>
      <c r="AZ468" s="24"/>
      <c r="BA468" s="24"/>
    </row>
    <row r="469" spans="19:70">
      <c r="S469"/>
      <c r="AG469" s="24"/>
      <c r="AH469" s="24"/>
      <c r="AI469" s="24"/>
      <c r="AJ469" s="24"/>
      <c r="AK469" s="24"/>
      <c r="AM469" s="171"/>
      <c r="AT469" s="24"/>
      <c r="AU469" s="24"/>
      <c r="AV469" s="24"/>
      <c r="AW469" s="24"/>
      <c r="AX469" s="24"/>
      <c r="AY469" s="24"/>
      <c r="AZ469" s="24"/>
      <c r="BA469" s="24"/>
    </row>
    <row r="470" spans="19:70">
      <c r="S470"/>
      <c r="AG470" s="24"/>
      <c r="AH470" s="24"/>
      <c r="AI470" s="24"/>
      <c r="AJ470" s="24"/>
      <c r="AK470" s="24"/>
      <c r="AM470" s="171"/>
      <c r="AT470" s="24"/>
      <c r="AU470" s="24"/>
      <c r="AV470" s="24"/>
      <c r="AW470" s="24"/>
      <c r="AX470" s="24"/>
      <c r="AY470" s="24"/>
      <c r="AZ470" s="24"/>
      <c r="BA470" s="24"/>
    </row>
    <row r="471" spans="19:70">
      <c r="S471"/>
      <c r="AG471" s="24"/>
      <c r="AH471" s="24"/>
      <c r="AI471" s="24"/>
      <c r="AJ471" s="24"/>
      <c r="AK471" s="24"/>
      <c r="AM471" s="171"/>
      <c r="AT471" s="24"/>
      <c r="AU471" s="24"/>
      <c r="AV471" s="24"/>
      <c r="AW471" s="24"/>
      <c r="AX471" s="24"/>
      <c r="AY471" s="24"/>
      <c r="AZ471" s="24"/>
      <c r="BA471" s="24"/>
    </row>
    <row r="472" spans="19:70">
      <c r="S472"/>
      <c r="AG472" s="24"/>
      <c r="AH472" s="24"/>
      <c r="AI472" s="24"/>
      <c r="AJ472" s="24"/>
      <c r="AK472" s="24"/>
      <c r="AM472" s="171"/>
      <c r="AT472" s="24"/>
      <c r="AU472" s="24"/>
      <c r="AV472" s="24"/>
      <c r="AW472" s="24"/>
      <c r="AX472" s="24"/>
      <c r="AY472" s="24"/>
      <c r="AZ472" s="24"/>
      <c r="BA472" s="24"/>
    </row>
    <row r="473" spans="19:70">
      <c r="S473"/>
      <c r="AG473" s="24"/>
      <c r="AH473" s="24"/>
      <c r="AI473" s="24"/>
      <c r="AJ473" s="24"/>
      <c r="AK473" s="24"/>
      <c r="AM473" s="171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</row>
    <row r="474" spans="19:70">
      <c r="S474"/>
      <c r="AG474" s="24"/>
      <c r="AH474" s="24"/>
      <c r="AI474" s="24"/>
      <c r="AJ474" s="24"/>
      <c r="AK474" s="24"/>
      <c r="AM474" s="171"/>
      <c r="AT474" s="24"/>
      <c r="AU474" s="24"/>
      <c r="AV474" s="24"/>
      <c r="AW474" s="24"/>
      <c r="AX474" s="24"/>
      <c r="AY474" s="24"/>
      <c r="AZ474" s="24"/>
      <c r="BA474" s="24"/>
    </row>
    <row r="475" spans="19:70">
      <c r="S475"/>
      <c r="AG475" s="24"/>
      <c r="AH475" s="24"/>
      <c r="AI475" s="24"/>
      <c r="AJ475" s="24"/>
      <c r="AK475" s="24"/>
      <c r="AM475" s="171"/>
      <c r="AT475" s="24"/>
      <c r="AU475" s="24"/>
      <c r="AV475" s="24"/>
      <c r="AW475" s="24"/>
      <c r="AX475" s="24"/>
      <c r="AY475" s="24"/>
      <c r="AZ475" s="24"/>
      <c r="BA475" s="24"/>
    </row>
    <row r="476" spans="19:70">
      <c r="S476"/>
      <c r="AG476" s="24"/>
      <c r="AH476" s="24"/>
      <c r="AI476" s="24"/>
      <c r="AJ476" s="24"/>
      <c r="AK476" s="24"/>
      <c r="AM476" s="171"/>
      <c r="AT476" s="24"/>
      <c r="AU476" s="24"/>
      <c r="AV476" s="24"/>
      <c r="AW476" s="24"/>
      <c r="AX476" s="24"/>
      <c r="AY476" s="24"/>
      <c r="AZ476" s="24"/>
      <c r="BA476" s="24"/>
    </row>
    <row r="477" spans="19:70">
      <c r="S477"/>
      <c r="AG477" s="24"/>
      <c r="AH477" s="24"/>
      <c r="AI477" s="24"/>
      <c r="AJ477" s="24"/>
      <c r="AK477" s="24"/>
      <c r="AM477" s="171"/>
      <c r="AT477" s="24"/>
      <c r="AU477" s="24"/>
      <c r="AV477" s="24"/>
      <c r="AW477" s="24"/>
      <c r="AX477" s="24"/>
      <c r="AY477" s="24"/>
      <c r="AZ477" s="24"/>
      <c r="BA477" s="24"/>
    </row>
    <row r="478" spans="19:70">
      <c r="S478"/>
      <c r="AG478" s="24"/>
      <c r="AH478" s="24"/>
      <c r="AI478" s="24"/>
      <c r="AJ478" s="24"/>
      <c r="AK478" s="24"/>
      <c r="AM478" s="171"/>
      <c r="AT478" s="24"/>
      <c r="AU478" s="24"/>
      <c r="AV478" s="24"/>
      <c r="AW478" s="24"/>
      <c r="AX478" s="24"/>
      <c r="AY478" s="24"/>
      <c r="AZ478" s="24"/>
      <c r="BA478" s="24"/>
    </row>
    <row r="479" spans="19:70">
      <c r="S479"/>
      <c r="AG479" s="24"/>
      <c r="AH479" s="24"/>
      <c r="AI479" s="24"/>
      <c r="AJ479" s="24"/>
      <c r="AK479" s="24"/>
      <c r="AM479" s="171"/>
      <c r="AT479" s="24"/>
      <c r="AU479" s="24"/>
      <c r="AV479" s="24"/>
      <c r="AW479" s="24"/>
      <c r="AX479" s="24"/>
      <c r="AY479" s="24"/>
      <c r="AZ479" s="24"/>
      <c r="BA479" s="24"/>
    </row>
    <row r="480" spans="19:70">
      <c r="S480"/>
      <c r="AG480" s="24"/>
      <c r="AH480" s="24"/>
      <c r="AI480" s="24"/>
      <c r="AJ480" s="24"/>
      <c r="AK480" s="24"/>
      <c r="AM480" s="171"/>
      <c r="AT480" s="24"/>
      <c r="AU480" s="24"/>
      <c r="AV480" s="24"/>
      <c r="AW480" s="24"/>
      <c r="AX480" s="24"/>
      <c r="AY480" s="24"/>
      <c r="AZ480" s="24"/>
      <c r="BA480" s="24"/>
    </row>
    <row r="481" spans="19:53">
      <c r="S481"/>
      <c r="AG481" s="24"/>
      <c r="AH481" s="24"/>
      <c r="AI481" s="24"/>
      <c r="AJ481" s="24"/>
      <c r="AK481" s="24"/>
      <c r="AM481" s="171"/>
      <c r="AT481" s="24"/>
      <c r="AU481" s="24"/>
      <c r="AV481" s="24"/>
      <c r="AW481" s="24"/>
      <c r="AX481" s="24"/>
      <c r="AY481" s="24"/>
      <c r="AZ481" s="24"/>
      <c r="BA481" s="24"/>
    </row>
    <row r="482" spans="19:53">
      <c r="S482"/>
      <c r="AG482" s="24"/>
      <c r="AH482" s="24"/>
      <c r="AI482" s="24"/>
      <c r="AJ482" s="24"/>
      <c r="AK482" s="24"/>
      <c r="AM482" s="171"/>
      <c r="AT482" s="24"/>
      <c r="AU482" s="24"/>
      <c r="AV482" s="24"/>
      <c r="AW482" s="24"/>
      <c r="AX482" s="24"/>
      <c r="AY482" s="24"/>
      <c r="AZ482" s="24"/>
      <c r="BA482" s="24"/>
    </row>
    <row r="483" spans="19:53">
      <c r="S483"/>
      <c r="AG483" s="24"/>
      <c r="AH483" s="24"/>
      <c r="AI483" s="24"/>
      <c r="AJ483" s="24"/>
      <c r="AK483" s="24"/>
      <c r="AM483" s="171"/>
      <c r="AT483" s="24"/>
      <c r="AU483" s="24"/>
      <c r="AV483" s="24"/>
      <c r="AW483" s="24"/>
      <c r="AX483" s="24"/>
      <c r="AY483" s="24"/>
      <c r="AZ483" s="24"/>
      <c r="BA483" s="24"/>
    </row>
    <row r="484" spans="19:53">
      <c r="S484"/>
      <c r="AG484" s="24"/>
      <c r="AH484" s="24"/>
      <c r="AI484" s="24"/>
      <c r="AJ484" s="24"/>
      <c r="AK484" s="24"/>
      <c r="AM484" s="171"/>
      <c r="AT484" s="24"/>
      <c r="AU484" s="24"/>
      <c r="AV484" s="24"/>
      <c r="AW484" s="24"/>
      <c r="AX484" s="24"/>
      <c r="AY484" s="24"/>
      <c r="AZ484" s="24"/>
      <c r="BA484" s="24"/>
    </row>
    <row r="485" spans="19:53">
      <c r="S485"/>
      <c r="AG485" s="24"/>
      <c r="AH485" s="24"/>
      <c r="AI485" s="24"/>
      <c r="AJ485" s="24"/>
      <c r="AK485" s="24"/>
      <c r="AM485" s="171"/>
      <c r="AT485" s="24"/>
      <c r="AU485" s="24"/>
      <c r="AV485" s="24"/>
      <c r="AW485" s="24"/>
      <c r="AX485" s="24"/>
      <c r="AY485" s="24"/>
      <c r="AZ485" s="24"/>
      <c r="BA485" s="24"/>
    </row>
    <row r="486" spans="19:53">
      <c r="S486"/>
      <c r="AG486" s="24"/>
      <c r="AH486" s="24"/>
      <c r="AI486" s="24"/>
      <c r="AJ486" s="24"/>
      <c r="AK486" s="24"/>
      <c r="AM486" s="171"/>
      <c r="AT486" s="24"/>
      <c r="AU486" s="24"/>
      <c r="AV486" s="24"/>
      <c r="AW486" s="24"/>
      <c r="AX486" s="24"/>
      <c r="AY486" s="24"/>
      <c r="AZ486" s="24"/>
      <c r="BA486" s="24"/>
    </row>
    <row r="487" spans="19:53">
      <c r="S487"/>
      <c r="AG487" s="24"/>
      <c r="AH487" s="24"/>
      <c r="AI487" s="24"/>
      <c r="AJ487" s="24"/>
      <c r="AK487" s="24"/>
      <c r="AM487" s="171"/>
      <c r="AT487" s="24"/>
      <c r="AU487" s="24"/>
      <c r="AV487" s="24"/>
      <c r="AW487" s="24"/>
      <c r="AX487" s="24"/>
      <c r="AY487" s="24"/>
      <c r="AZ487" s="24"/>
      <c r="BA487" s="24"/>
    </row>
    <row r="488" spans="19:53">
      <c r="S488"/>
      <c r="AG488" s="24"/>
      <c r="AH488" s="24"/>
      <c r="AI488" s="24"/>
      <c r="AJ488" s="24"/>
      <c r="AK488" s="24"/>
      <c r="AM488" s="171"/>
      <c r="AT488" s="24"/>
      <c r="AU488" s="24"/>
      <c r="AV488" s="24"/>
      <c r="AW488" s="24"/>
      <c r="AX488" s="24"/>
      <c r="AY488" s="24"/>
      <c r="AZ488" s="24"/>
      <c r="BA488" s="24"/>
    </row>
    <row r="489" spans="19:53">
      <c r="S489"/>
      <c r="AG489" s="24"/>
      <c r="AH489" s="24"/>
      <c r="AI489" s="24"/>
      <c r="AJ489" s="24"/>
      <c r="AK489" s="24"/>
      <c r="AM489" s="171"/>
      <c r="AT489" s="24"/>
      <c r="AU489" s="24"/>
      <c r="AV489" s="24"/>
      <c r="AW489" s="24"/>
      <c r="AX489" s="24"/>
      <c r="AY489" s="24"/>
      <c r="AZ489" s="24"/>
      <c r="BA489" s="24"/>
    </row>
    <row r="490" spans="19:53">
      <c r="S490"/>
      <c r="AG490" s="24"/>
      <c r="AH490" s="24"/>
      <c r="AI490" s="24"/>
      <c r="AJ490" s="24"/>
      <c r="AK490" s="24"/>
      <c r="AM490" s="171"/>
      <c r="AT490" s="24"/>
      <c r="AU490" s="24"/>
      <c r="AV490" s="24"/>
      <c r="AW490" s="24"/>
      <c r="AX490" s="24"/>
      <c r="AY490" s="24"/>
      <c r="AZ490" s="24"/>
      <c r="BA490" s="24"/>
    </row>
    <row r="491" spans="19:53">
      <c r="S491"/>
      <c r="AG491" s="24"/>
      <c r="AH491" s="24"/>
      <c r="AI491" s="24"/>
      <c r="AJ491" s="24"/>
      <c r="AK491" s="24"/>
      <c r="AM491" s="171"/>
      <c r="AT491" s="24"/>
      <c r="AU491" s="24"/>
      <c r="AV491" s="24"/>
      <c r="AW491" s="24"/>
      <c r="AX491" s="24"/>
      <c r="AY491" s="24"/>
      <c r="AZ491" s="24"/>
      <c r="BA491" s="24"/>
    </row>
    <row r="492" spans="19:53">
      <c r="S492"/>
      <c r="AG492" s="24"/>
      <c r="AH492" s="24"/>
      <c r="AI492" s="24"/>
      <c r="AJ492" s="24"/>
      <c r="AK492" s="24"/>
      <c r="AM492" s="171"/>
      <c r="AT492" s="24"/>
      <c r="AU492" s="24"/>
      <c r="AV492" s="24"/>
      <c r="AW492" s="24"/>
      <c r="AX492" s="24"/>
      <c r="AY492" s="24"/>
      <c r="AZ492" s="24"/>
      <c r="BA492" s="24"/>
    </row>
    <row r="493" spans="19:53">
      <c r="S493"/>
      <c r="AG493" s="24"/>
      <c r="AH493" s="24"/>
      <c r="AI493" s="24"/>
      <c r="AJ493" s="24"/>
      <c r="AK493" s="24"/>
      <c r="AM493" s="171"/>
      <c r="AT493" s="24"/>
      <c r="AU493" s="24"/>
      <c r="AV493" s="24"/>
      <c r="AW493" s="24"/>
      <c r="AX493" s="24"/>
      <c r="AY493" s="24"/>
      <c r="AZ493" s="24"/>
      <c r="BA493" s="24"/>
    </row>
    <row r="494" spans="19:53">
      <c r="S494"/>
      <c r="AG494" s="24"/>
      <c r="AH494" s="24"/>
      <c r="AI494" s="24"/>
      <c r="AJ494" s="24"/>
      <c r="AK494" s="24"/>
      <c r="AM494" s="171"/>
      <c r="AT494" s="24"/>
      <c r="AU494" s="24"/>
      <c r="AV494" s="24"/>
      <c r="AW494" s="24"/>
      <c r="AX494" s="24"/>
      <c r="AY494" s="24"/>
      <c r="AZ494" s="24"/>
      <c r="BA494" s="24"/>
    </row>
    <row r="495" spans="19:53">
      <c r="S495"/>
      <c r="AG495" s="24"/>
      <c r="AH495" s="24"/>
      <c r="AI495" s="24"/>
      <c r="AJ495" s="24"/>
      <c r="AK495" s="24"/>
      <c r="AM495" s="171"/>
      <c r="AT495" s="24"/>
      <c r="AU495" s="24"/>
      <c r="AV495" s="24"/>
      <c r="AW495" s="24"/>
      <c r="AX495" s="24"/>
      <c r="AY495" s="24"/>
      <c r="AZ495" s="24"/>
      <c r="BA495" s="24"/>
    </row>
    <row r="496" spans="19:53">
      <c r="S496"/>
      <c r="AG496" s="24"/>
      <c r="AH496" s="24"/>
      <c r="AI496" s="24"/>
      <c r="AJ496" s="24"/>
      <c r="AK496" s="24"/>
      <c r="AM496" s="171"/>
      <c r="AT496" s="24"/>
      <c r="AU496" s="24"/>
      <c r="AV496" s="24"/>
      <c r="AW496" s="24"/>
      <c r="AX496" s="24"/>
      <c r="AY496" s="24"/>
      <c r="AZ496" s="24"/>
      <c r="BA496" s="24"/>
    </row>
    <row r="497" spans="19:70">
      <c r="S497"/>
      <c r="AG497" s="24"/>
      <c r="AH497" s="24"/>
      <c r="AI497" s="24"/>
      <c r="AJ497" s="24"/>
      <c r="AK497" s="24"/>
      <c r="AM497" s="171"/>
      <c r="AT497" s="24"/>
      <c r="AU497" s="24"/>
      <c r="AV497" s="24"/>
      <c r="AW497" s="24"/>
      <c r="AX497" s="24"/>
      <c r="AY497" s="24"/>
      <c r="AZ497" s="24"/>
      <c r="BA497" s="24"/>
    </row>
    <row r="498" spans="19:70">
      <c r="S498"/>
      <c r="AG498" s="24"/>
      <c r="AH498" s="24"/>
      <c r="AI498" s="24"/>
      <c r="AJ498" s="24"/>
      <c r="AK498" s="24"/>
      <c r="AM498" s="171"/>
      <c r="AT498" s="24"/>
      <c r="AU498" s="24"/>
      <c r="AV498" s="24"/>
      <c r="AW498" s="24"/>
      <c r="AX498" s="24"/>
      <c r="AY498" s="24"/>
      <c r="AZ498" s="24"/>
      <c r="BA498" s="24"/>
    </row>
    <row r="499" spans="19:70">
      <c r="S499"/>
      <c r="AG499" s="24"/>
      <c r="AH499" s="24"/>
      <c r="AI499" s="24"/>
      <c r="AJ499" s="24"/>
      <c r="AK499" s="24"/>
      <c r="AM499" s="171"/>
      <c r="AT499" s="24"/>
      <c r="AU499" s="24"/>
      <c r="AV499" s="24"/>
      <c r="AW499" s="24"/>
      <c r="AX499" s="24"/>
      <c r="AY499" s="24"/>
      <c r="AZ499" s="24"/>
      <c r="BA499" s="24"/>
    </row>
    <row r="500" spans="19:70">
      <c r="S500"/>
      <c r="AG500" s="24"/>
      <c r="AH500" s="24"/>
      <c r="AI500" s="24"/>
      <c r="AJ500" s="24"/>
      <c r="AK500" s="24"/>
      <c r="AM500" s="171"/>
      <c r="AT500" s="24"/>
      <c r="AU500" s="24"/>
      <c r="AV500" s="24"/>
      <c r="AW500" s="24"/>
      <c r="AX500" s="24"/>
      <c r="AY500" s="24"/>
      <c r="AZ500" s="24"/>
      <c r="BA500" s="24"/>
    </row>
    <row r="501" spans="19:70">
      <c r="S501"/>
      <c r="AG501" s="24"/>
      <c r="AH501" s="24"/>
      <c r="AI501" s="24"/>
      <c r="AJ501" s="24"/>
      <c r="AK501" s="24"/>
      <c r="AM501" s="171"/>
      <c r="AT501" s="24"/>
      <c r="AU501" s="24"/>
      <c r="AV501" s="24"/>
      <c r="AW501" s="24"/>
      <c r="AX501" s="24"/>
      <c r="AY501" s="24"/>
      <c r="AZ501" s="24"/>
      <c r="BA501" s="24"/>
    </row>
    <row r="502" spans="19:70">
      <c r="S502"/>
      <c r="AG502" s="24"/>
      <c r="AH502" s="24"/>
      <c r="AI502" s="24"/>
      <c r="AJ502" s="24"/>
      <c r="AK502" s="24"/>
      <c r="AM502" s="171"/>
      <c r="AT502" s="24"/>
      <c r="AU502" s="24"/>
      <c r="AV502" s="24"/>
      <c r="AW502" s="24"/>
      <c r="AX502" s="24"/>
      <c r="AY502" s="24"/>
      <c r="AZ502" s="24"/>
      <c r="BA502" s="24"/>
    </row>
    <row r="503" spans="19:70">
      <c r="S503"/>
      <c r="AG503" s="24"/>
      <c r="AH503" s="24"/>
      <c r="AI503" s="24"/>
      <c r="AJ503" s="24"/>
      <c r="AK503" s="24"/>
      <c r="AM503" s="171"/>
      <c r="AT503" s="24"/>
      <c r="AU503" s="24"/>
      <c r="AV503" s="24"/>
      <c r="AW503" s="24"/>
      <c r="AX503" s="24"/>
      <c r="AY503" s="24"/>
      <c r="AZ503" s="24"/>
      <c r="BA503" s="24"/>
      <c r="BB503" s="24"/>
    </row>
    <row r="504" spans="19:70">
      <c r="S504"/>
      <c r="AG504" s="24"/>
      <c r="AH504" s="24"/>
      <c r="AI504" s="24"/>
      <c r="AJ504" s="24"/>
      <c r="AK504" s="24"/>
      <c r="AM504" s="171"/>
      <c r="AT504" s="24"/>
      <c r="AU504" s="24"/>
      <c r="AV504" s="24"/>
      <c r="AW504" s="24"/>
      <c r="AX504" s="24"/>
      <c r="AY504" s="24"/>
      <c r="AZ504" s="24"/>
      <c r="BA504" s="24"/>
    </row>
    <row r="505" spans="19:70">
      <c r="S505"/>
      <c r="AG505" s="24"/>
      <c r="AH505" s="24"/>
      <c r="AI505" s="24"/>
      <c r="AJ505" s="24"/>
      <c r="AK505" s="24"/>
      <c r="AM505" s="171"/>
      <c r="AT505" s="24"/>
      <c r="AU505" s="24"/>
      <c r="AV505" s="24"/>
      <c r="AW505" s="24"/>
      <c r="AX505" s="24"/>
      <c r="AY505" s="24"/>
      <c r="AZ505" s="24"/>
      <c r="BA505" s="24"/>
    </row>
    <row r="506" spans="19:70">
      <c r="S506"/>
      <c r="AG506" s="24"/>
      <c r="AH506" s="24"/>
      <c r="AI506" s="24"/>
      <c r="AJ506" s="24"/>
      <c r="AK506" s="24"/>
      <c r="AM506" s="171"/>
      <c r="AT506" s="24"/>
      <c r="AU506" s="24"/>
      <c r="AV506" s="24"/>
      <c r="AW506" s="24"/>
      <c r="AX506" s="24"/>
      <c r="AY506" s="24"/>
      <c r="AZ506" s="24"/>
      <c r="BA506" s="24"/>
      <c r="BB506" s="24"/>
    </row>
    <row r="507" spans="19:70">
      <c r="S507"/>
      <c r="AG507" s="24"/>
      <c r="AH507" s="24"/>
      <c r="AI507" s="24"/>
      <c r="AJ507" s="24"/>
      <c r="AK507" s="24"/>
      <c r="AM507" s="171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</row>
    <row r="508" spans="19:70">
      <c r="S508"/>
      <c r="AG508" s="24"/>
      <c r="AH508" s="24"/>
      <c r="AI508" s="24"/>
      <c r="AJ508" s="24"/>
      <c r="AK508" s="24"/>
      <c r="AM508" s="171"/>
      <c r="AT508" s="24"/>
      <c r="AU508" s="24"/>
      <c r="AV508" s="24"/>
      <c r="AW508" s="24"/>
      <c r="AX508" s="24"/>
      <c r="AY508" s="24"/>
      <c r="AZ508" s="24"/>
      <c r="BA508" s="24"/>
    </row>
    <row r="509" spans="19:70">
      <c r="S509"/>
      <c r="AG509" s="24"/>
      <c r="AH509" s="24"/>
      <c r="AI509" s="24"/>
      <c r="AJ509" s="24"/>
      <c r="AK509" s="24"/>
      <c r="AM509" s="171"/>
      <c r="AT509" s="24"/>
      <c r="AU509" s="24"/>
      <c r="AV509" s="24"/>
      <c r="AW509" s="24"/>
      <c r="AX509" s="24"/>
      <c r="AY509" s="24"/>
      <c r="AZ509" s="24"/>
      <c r="BA509" s="24"/>
    </row>
    <row r="510" spans="19:70">
      <c r="S510"/>
      <c r="AG510" s="24"/>
      <c r="AH510" s="24"/>
      <c r="AI510" s="24"/>
      <c r="AJ510" s="24"/>
      <c r="AK510" s="24"/>
      <c r="AM510" s="171"/>
      <c r="AT510" s="24"/>
      <c r="AU510" s="24"/>
      <c r="AV510" s="24"/>
      <c r="AW510" s="24"/>
      <c r="AX510" s="24"/>
      <c r="AY510" s="24"/>
      <c r="AZ510" s="24"/>
      <c r="BA510" s="24"/>
    </row>
    <row r="511" spans="19:70">
      <c r="S511"/>
      <c r="AG511" s="24"/>
      <c r="AH511" s="24"/>
      <c r="AI511" s="24"/>
      <c r="AJ511" s="24"/>
      <c r="AK511" s="24"/>
      <c r="AM511" s="171"/>
      <c r="AT511" s="24"/>
      <c r="AU511" s="24"/>
      <c r="AV511" s="24"/>
      <c r="AW511" s="24"/>
      <c r="AX511" s="24"/>
      <c r="AY511" s="24"/>
      <c r="AZ511" s="24"/>
      <c r="BA511" s="24"/>
    </row>
    <row r="512" spans="19:70">
      <c r="S512"/>
      <c r="AG512" s="24"/>
      <c r="AH512" s="24"/>
      <c r="AI512" s="24"/>
      <c r="AJ512" s="24"/>
      <c r="AK512" s="24"/>
      <c r="AM512" s="171"/>
      <c r="AT512" s="24"/>
      <c r="AU512" s="24"/>
      <c r="AV512" s="24"/>
      <c r="AW512" s="24"/>
      <c r="AX512" s="24"/>
      <c r="AY512" s="24"/>
      <c r="AZ512" s="24"/>
      <c r="BA512" s="24"/>
    </row>
    <row r="513" spans="19:70">
      <c r="S513"/>
      <c r="AG513" s="24"/>
      <c r="AH513" s="24"/>
      <c r="AI513" s="24"/>
      <c r="AJ513" s="24"/>
      <c r="AK513" s="24"/>
      <c r="AM513" s="171"/>
      <c r="AT513" s="24"/>
      <c r="AU513" s="24"/>
      <c r="AV513" s="24"/>
      <c r="AW513" s="24"/>
      <c r="AX513" s="24"/>
      <c r="AY513" s="24"/>
      <c r="AZ513" s="24"/>
      <c r="BA513" s="24"/>
    </row>
    <row r="514" spans="19:70">
      <c r="S514"/>
      <c r="AG514" s="24"/>
      <c r="AH514" s="24"/>
      <c r="AI514" s="24"/>
      <c r="AJ514" s="24"/>
      <c r="AK514" s="24"/>
      <c r="AM514" s="171"/>
      <c r="AT514" s="24"/>
      <c r="AU514" s="24"/>
      <c r="AV514" s="24"/>
      <c r="AW514" s="24"/>
      <c r="AX514" s="24"/>
      <c r="AY514" s="24"/>
      <c r="AZ514" s="24"/>
      <c r="BA514" s="24"/>
    </row>
    <row r="515" spans="19:70">
      <c r="S515"/>
      <c r="AG515" s="24"/>
      <c r="AH515" s="24"/>
      <c r="AI515" s="24"/>
      <c r="AJ515" s="24"/>
      <c r="AK515" s="24"/>
      <c r="AM515" s="171"/>
      <c r="AT515" s="24"/>
      <c r="AU515" s="24"/>
      <c r="AV515" s="24"/>
      <c r="AW515" s="24"/>
      <c r="AX515" s="24"/>
      <c r="AY515" s="24"/>
      <c r="AZ515" s="24"/>
      <c r="BA515" s="24"/>
    </row>
    <row r="516" spans="19:70">
      <c r="S516"/>
      <c r="AG516" s="24"/>
      <c r="AH516" s="24"/>
      <c r="AI516" s="24"/>
      <c r="AJ516" s="24"/>
      <c r="AK516" s="24"/>
      <c r="AM516" s="171"/>
      <c r="AT516" s="24"/>
      <c r="AU516" s="24"/>
      <c r="AV516" s="24"/>
      <c r="AW516" s="24"/>
      <c r="AX516" s="24"/>
      <c r="AY516" s="24"/>
      <c r="AZ516" s="24"/>
      <c r="BA516" s="24"/>
      <c r="BB516" s="24"/>
      <c r="BD516" s="24"/>
    </row>
    <row r="517" spans="19:70">
      <c r="S517"/>
      <c r="AG517" s="24"/>
      <c r="AH517" s="24"/>
      <c r="AI517" s="24"/>
      <c r="AJ517" s="24"/>
      <c r="AK517" s="24"/>
      <c r="AM517" s="171"/>
      <c r="AT517" s="24"/>
      <c r="AU517" s="24"/>
      <c r="AV517" s="24"/>
      <c r="AW517" s="24"/>
      <c r="AX517" s="24"/>
      <c r="AY517" s="24"/>
      <c r="AZ517" s="24"/>
      <c r="BA517" s="24"/>
    </row>
    <row r="518" spans="19:70">
      <c r="S518"/>
      <c r="AG518" s="24"/>
      <c r="AH518" s="24"/>
      <c r="AI518" s="24"/>
      <c r="AJ518" s="24"/>
      <c r="AK518" s="24"/>
      <c r="AM518" s="171"/>
      <c r="AT518" s="24"/>
      <c r="AU518" s="24"/>
      <c r="AV518" s="24"/>
      <c r="AW518" s="24"/>
      <c r="AX518" s="24"/>
      <c r="AY518" s="24"/>
      <c r="AZ518" s="24"/>
      <c r="BA518" s="24"/>
    </row>
    <row r="519" spans="19:70">
      <c r="S519"/>
      <c r="AG519" s="24"/>
      <c r="AH519" s="24"/>
      <c r="AI519" s="24"/>
      <c r="AJ519" s="24"/>
      <c r="AK519" s="24"/>
      <c r="AM519" s="171"/>
      <c r="AT519" s="24"/>
      <c r="AU519" s="24"/>
      <c r="AV519" s="24"/>
      <c r="AW519" s="24"/>
      <c r="AX519" s="24"/>
      <c r="AY519" s="24"/>
      <c r="AZ519" s="24"/>
      <c r="BA519" s="24"/>
    </row>
    <row r="520" spans="19:70">
      <c r="S520"/>
      <c r="AG520" s="24"/>
      <c r="AH520" s="24"/>
      <c r="AI520" s="24"/>
      <c r="AJ520" s="24"/>
      <c r="AK520" s="24"/>
      <c r="AM520" s="171"/>
      <c r="AT520" s="24"/>
      <c r="AU520" s="24"/>
      <c r="AV520" s="24"/>
      <c r="AW520" s="24"/>
      <c r="AX520" s="24"/>
      <c r="AY520" s="24"/>
      <c r="AZ520" s="24"/>
      <c r="BA520" s="24"/>
    </row>
    <row r="521" spans="19:70">
      <c r="S521"/>
      <c r="AG521" s="24"/>
      <c r="AH521" s="24"/>
      <c r="AI521" s="24"/>
      <c r="AJ521" s="24"/>
      <c r="AK521" s="24"/>
      <c r="AM521" s="171"/>
      <c r="AT521" s="24"/>
      <c r="AU521" s="24"/>
      <c r="AV521" s="24"/>
      <c r="AW521" s="24"/>
      <c r="AX521" s="24"/>
      <c r="AY521" s="24"/>
      <c r="AZ521" s="24"/>
      <c r="BA521" s="24"/>
    </row>
    <row r="522" spans="19:70">
      <c r="S522"/>
      <c r="AG522" s="24"/>
      <c r="AH522" s="24"/>
      <c r="AI522" s="24"/>
      <c r="AJ522" s="24"/>
      <c r="AK522" s="24"/>
      <c r="AM522" s="171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</row>
    <row r="523" spans="19:70">
      <c r="S523"/>
      <c r="AG523" s="24"/>
      <c r="AH523" s="24"/>
      <c r="AI523" s="24"/>
      <c r="AJ523" s="24"/>
      <c r="AK523" s="24"/>
      <c r="AM523" s="171"/>
      <c r="AT523" s="24"/>
      <c r="AU523" s="24"/>
      <c r="AV523" s="24"/>
      <c r="AW523" s="24"/>
      <c r="AX523" s="24"/>
      <c r="AY523" s="24"/>
      <c r="AZ523" s="24"/>
      <c r="BA523" s="24"/>
    </row>
    <row r="524" spans="19:70">
      <c r="S524"/>
      <c r="AG524" s="24"/>
      <c r="AH524" s="24"/>
      <c r="AI524" s="24"/>
      <c r="AJ524" s="24"/>
      <c r="AK524" s="24"/>
      <c r="AM524" s="171"/>
      <c r="AT524" s="24"/>
      <c r="AU524" s="24"/>
      <c r="AV524" s="24"/>
      <c r="AW524" s="24"/>
      <c r="AX524" s="24"/>
      <c r="AY524" s="24"/>
      <c r="AZ524" s="24"/>
      <c r="BA524" s="24"/>
    </row>
    <row r="525" spans="19:70">
      <c r="S525"/>
      <c r="AG525" s="24"/>
      <c r="AH525" s="24"/>
      <c r="AI525" s="24"/>
      <c r="AJ525" s="24"/>
      <c r="AK525" s="24"/>
      <c r="AM525" s="171"/>
      <c r="AT525" s="24"/>
      <c r="AU525" s="24"/>
      <c r="AV525" s="24"/>
      <c r="AW525" s="24"/>
      <c r="AX525" s="24"/>
      <c r="AY525" s="24"/>
      <c r="AZ525" s="24"/>
      <c r="BA525" s="24"/>
    </row>
    <row r="526" spans="19:70">
      <c r="S526"/>
      <c r="AG526" s="24"/>
      <c r="AH526" s="24"/>
      <c r="AI526" s="24"/>
      <c r="AJ526" s="24"/>
      <c r="AK526" s="24"/>
      <c r="AM526" s="171"/>
      <c r="AT526" s="24"/>
      <c r="AU526" s="24"/>
      <c r="AV526" s="24"/>
      <c r="AW526" s="24"/>
      <c r="AX526" s="24"/>
      <c r="AY526" s="24"/>
      <c r="AZ526" s="24"/>
      <c r="BA526" s="24"/>
    </row>
    <row r="527" spans="19:70">
      <c r="S527"/>
      <c r="AG527" s="24"/>
      <c r="AH527" s="24"/>
      <c r="AI527" s="24"/>
      <c r="AJ527" s="24"/>
      <c r="AK527" s="24"/>
      <c r="AM527" s="171"/>
      <c r="AT527" s="24"/>
      <c r="AU527" s="24"/>
      <c r="AV527" s="24"/>
      <c r="AW527" s="24"/>
      <c r="AX527" s="24"/>
      <c r="AY527" s="24"/>
      <c r="AZ527" s="24"/>
      <c r="BA527" s="24"/>
    </row>
    <row r="528" spans="19:70">
      <c r="S528"/>
      <c r="AG528" s="24"/>
      <c r="AH528" s="24"/>
      <c r="AI528" s="24"/>
      <c r="AJ528" s="24"/>
      <c r="AK528" s="24"/>
      <c r="AM528" s="171"/>
      <c r="AT528" s="24"/>
      <c r="AU528" s="24"/>
      <c r="AV528" s="24"/>
      <c r="AW528" s="24"/>
      <c r="AX528" s="24"/>
      <c r="AY528" s="24"/>
      <c r="AZ528" s="24"/>
      <c r="BA528" s="24"/>
    </row>
    <row r="529" spans="19:53">
      <c r="S529"/>
      <c r="AG529" s="24"/>
      <c r="AH529" s="24"/>
      <c r="AI529" s="24"/>
      <c r="AJ529" s="24"/>
      <c r="AK529" s="24"/>
      <c r="AM529" s="171"/>
      <c r="AT529" s="24"/>
      <c r="AU529" s="24"/>
      <c r="AV529" s="24"/>
      <c r="AW529" s="24"/>
      <c r="AX529" s="24"/>
      <c r="AY529" s="24"/>
      <c r="AZ529" s="24"/>
      <c r="BA529" s="24"/>
    </row>
    <row r="530" spans="19:53">
      <c r="S530"/>
      <c r="AG530" s="24"/>
      <c r="AH530" s="24"/>
      <c r="AI530" s="24"/>
      <c r="AJ530" s="24"/>
      <c r="AK530" s="24"/>
      <c r="AM530" s="171"/>
      <c r="AT530" s="24"/>
      <c r="AU530" s="24"/>
      <c r="AV530" s="24"/>
      <c r="AW530" s="24"/>
      <c r="AX530" s="24"/>
      <c r="AY530" s="24"/>
      <c r="AZ530" s="24"/>
      <c r="BA530" s="24"/>
    </row>
    <row r="531" spans="19:53">
      <c r="S531"/>
      <c r="AG531" s="24"/>
      <c r="AH531" s="24"/>
      <c r="AI531" s="24"/>
      <c r="AJ531" s="24"/>
      <c r="AK531" s="24"/>
      <c r="AM531" s="171"/>
      <c r="AT531" s="24"/>
      <c r="AU531" s="24"/>
      <c r="AV531" s="24"/>
      <c r="AW531" s="24"/>
      <c r="AX531" s="24"/>
      <c r="AY531" s="24"/>
      <c r="AZ531" s="24"/>
      <c r="BA531" s="24"/>
    </row>
    <row r="532" spans="19:53">
      <c r="S532"/>
      <c r="AG532" s="24"/>
      <c r="AH532" s="24"/>
      <c r="AI532" s="24"/>
      <c r="AJ532" s="24"/>
      <c r="AK532" s="24"/>
      <c r="AM532" s="171"/>
      <c r="AT532" s="24"/>
      <c r="AU532" s="24"/>
      <c r="AV532" s="24"/>
      <c r="AW532" s="24"/>
      <c r="AX532" s="24"/>
      <c r="AY532" s="24"/>
      <c r="AZ532" s="24"/>
      <c r="BA532" s="24"/>
    </row>
    <row r="533" spans="19:53">
      <c r="S533"/>
      <c r="AG533" s="24"/>
      <c r="AH533" s="24"/>
      <c r="AI533" s="24"/>
      <c r="AJ533" s="24"/>
      <c r="AK533" s="24"/>
      <c r="AM533" s="171"/>
      <c r="AT533" s="24"/>
      <c r="AU533" s="24"/>
      <c r="AV533" s="24"/>
      <c r="AW533" s="24"/>
      <c r="AX533" s="24"/>
      <c r="AY533" s="24"/>
      <c r="AZ533" s="24"/>
      <c r="BA533" s="24"/>
    </row>
    <row r="534" spans="19:53">
      <c r="S534"/>
      <c r="AG534" s="24"/>
      <c r="AH534" s="24"/>
      <c r="AI534" s="24"/>
      <c r="AJ534" s="24"/>
      <c r="AK534" s="24"/>
      <c r="AM534" s="171"/>
      <c r="AT534" s="24"/>
      <c r="AU534" s="24"/>
      <c r="AV534" s="24"/>
      <c r="AW534" s="24"/>
      <c r="AX534" s="24"/>
      <c r="AY534" s="24"/>
      <c r="AZ534" s="24"/>
      <c r="BA534" s="24"/>
    </row>
    <row r="535" spans="19:53">
      <c r="S535"/>
      <c r="AG535" s="24"/>
      <c r="AH535" s="24"/>
      <c r="AI535" s="24"/>
      <c r="AJ535" s="24"/>
      <c r="AK535" s="24"/>
      <c r="AM535" s="171"/>
      <c r="AT535" s="24"/>
      <c r="AU535" s="24"/>
      <c r="AV535" s="24"/>
      <c r="AW535" s="24"/>
      <c r="AX535" s="24"/>
      <c r="AY535" s="24"/>
      <c r="AZ535" s="24"/>
      <c r="BA535" s="24"/>
    </row>
    <row r="536" spans="19:53">
      <c r="S536"/>
      <c r="AG536" s="24"/>
      <c r="AH536" s="24"/>
      <c r="AI536" s="24"/>
      <c r="AJ536" s="24"/>
      <c r="AK536" s="24"/>
      <c r="AM536" s="171"/>
      <c r="AT536" s="24"/>
      <c r="AU536" s="24"/>
      <c r="AV536" s="24"/>
      <c r="AW536" s="24"/>
      <c r="AX536" s="24"/>
      <c r="AY536" s="24"/>
      <c r="AZ536" s="24"/>
      <c r="BA536" s="24"/>
    </row>
    <row r="537" spans="19:53">
      <c r="S537"/>
      <c r="AG537" s="24"/>
      <c r="AH537" s="24"/>
      <c r="AI537" s="24"/>
      <c r="AJ537" s="24"/>
      <c r="AK537" s="24"/>
      <c r="AM537" s="171"/>
      <c r="AT537" s="24"/>
      <c r="AU537" s="24"/>
      <c r="AV537" s="24"/>
      <c r="AW537" s="24"/>
      <c r="AX537" s="24"/>
      <c r="AY537" s="24"/>
      <c r="AZ537" s="24"/>
      <c r="BA537" s="24"/>
    </row>
    <row r="538" spans="19:53">
      <c r="S538"/>
      <c r="AG538" s="24"/>
      <c r="AH538" s="24"/>
      <c r="AI538" s="24"/>
      <c r="AJ538" s="24"/>
      <c r="AK538" s="24"/>
      <c r="AM538" s="171"/>
      <c r="AT538" s="24"/>
      <c r="AU538" s="24"/>
      <c r="AV538" s="24"/>
      <c r="AW538" s="24"/>
      <c r="AX538" s="24"/>
      <c r="AY538" s="24"/>
      <c r="AZ538" s="24"/>
      <c r="BA538" s="24"/>
    </row>
    <row r="539" spans="19:53">
      <c r="S539"/>
      <c r="AG539" s="24"/>
      <c r="AH539" s="24"/>
      <c r="AI539" s="24"/>
      <c r="AJ539" s="24"/>
      <c r="AK539" s="24"/>
      <c r="AM539" s="171"/>
      <c r="AT539" s="24"/>
      <c r="AU539" s="24"/>
      <c r="AV539" s="24"/>
      <c r="AW539" s="24"/>
      <c r="AX539" s="24"/>
      <c r="AY539" s="24"/>
      <c r="AZ539" s="24"/>
      <c r="BA539" s="24"/>
    </row>
    <row r="540" spans="19:53">
      <c r="S540"/>
      <c r="AG540" s="24"/>
      <c r="AH540" s="24"/>
      <c r="AI540" s="24"/>
      <c r="AJ540" s="24"/>
      <c r="AK540" s="24"/>
      <c r="AM540" s="171"/>
      <c r="AT540" s="24"/>
      <c r="AU540" s="24"/>
      <c r="AV540" s="24"/>
      <c r="AW540" s="24"/>
      <c r="AX540" s="24"/>
      <c r="AY540" s="24"/>
      <c r="AZ540" s="24"/>
      <c r="BA540" s="24"/>
    </row>
    <row r="541" spans="19:53">
      <c r="S541"/>
      <c r="AG541" s="24"/>
      <c r="AH541" s="24"/>
      <c r="AI541" s="24"/>
      <c r="AJ541" s="24"/>
      <c r="AK541" s="24"/>
      <c r="AM541" s="171"/>
      <c r="AT541" s="24"/>
      <c r="AU541" s="24"/>
      <c r="AV541" s="24"/>
      <c r="AW541" s="24"/>
      <c r="AX541" s="24"/>
      <c r="AY541" s="24"/>
      <c r="AZ541" s="24"/>
      <c r="BA541" s="24"/>
    </row>
    <row r="542" spans="19:53">
      <c r="S542"/>
      <c r="AG542" s="24"/>
      <c r="AH542" s="24"/>
      <c r="AI542" s="24"/>
      <c r="AJ542" s="24"/>
      <c r="AK542" s="24"/>
      <c r="AM542" s="171"/>
      <c r="AT542" s="24"/>
      <c r="AU542" s="24"/>
      <c r="AV542" s="24"/>
      <c r="AW542" s="24"/>
      <c r="AX542" s="24"/>
      <c r="AY542" s="24"/>
      <c r="AZ542" s="24"/>
      <c r="BA542" s="24"/>
    </row>
    <row r="543" spans="19:53">
      <c r="S543"/>
      <c r="AG543" s="24"/>
      <c r="AH543" s="24"/>
      <c r="AI543" s="24"/>
      <c r="AJ543" s="24"/>
      <c r="AK543" s="24"/>
      <c r="AM543" s="171"/>
      <c r="AT543" s="24"/>
      <c r="AU543" s="24"/>
      <c r="AV543" s="24"/>
      <c r="AW543" s="24"/>
      <c r="AX543" s="24"/>
      <c r="AY543" s="24"/>
      <c r="AZ543" s="24"/>
      <c r="BA543" s="24"/>
    </row>
    <row r="544" spans="19:53">
      <c r="S544"/>
      <c r="AG544" s="24"/>
      <c r="AH544" s="24"/>
      <c r="AI544" s="24"/>
      <c r="AJ544" s="24"/>
      <c r="AK544" s="24"/>
      <c r="AM544" s="171"/>
      <c r="AT544" s="24"/>
      <c r="AU544" s="24"/>
      <c r="AV544" s="24"/>
      <c r="AW544" s="24"/>
      <c r="AX544" s="24"/>
      <c r="AY544" s="24"/>
      <c r="AZ544" s="24"/>
      <c r="BA544" s="24"/>
    </row>
    <row r="545" spans="19:54">
      <c r="S545"/>
      <c r="AG545" s="24"/>
      <c r="AH545" s="24"/>
      <c r="AI545" s="24"/>
      <c r="AJ545" s="24"/>
      <c r="AK545" s="24"/>
      <c r="AM545" s="171"/>
      <c r="AT545" s="24"/>
      <c r="AU545" s="24"/>
      <c r="AV545" s="24"/>
      <c r="AW545" s="24"/>
      <c r="AX545" s="24"/>
      <c r="AY545" s="24"/>
      <c r="AZ545" s="24"/>
      <c r="BA545" s="24"/>
    </row>
    <row r="546" spans="19:54">
      <c r="S546"/>
      <c r="AG546" s="24"/>
      <c r="AH546" s="24"/>
      <c r="AI546" s="24"/>
      <c r="AJ546" s="24"/>
      <c r="AK546" s="24"/>
      <c r="AM546" s="171"/>
      <c r="AT546" s="24"/>
      <c r="AU546" s="24"/>
      <c r="AV546" s="24"/>
      <c r="AW546" s="24"/>
      <c r="AX546" s="24"/>
      <c r="AY546" s="24"/>
      <c r="AZ546" s="24"/>
      <c r="BA546" s="24"/>
    </row>
    <row r="547" spans="19:54">
      <c r="S547"/>
      <c r="AG547" s="24"/>
      <c r="AH547" s="24"/>
      <c r="AI547" s="24"/>
      <c r="AJ547" s="24"/>
      <c r="AK547" s="24"/>
      <c r="AM547" s="171"/>
      <c r="AT547" s="24"/>
      <c r="AU547" s="24"/>
      <c r="AV547" s="24"/>
      <c r="AW547" s="24"/>
      <c r="AX547" s="24"/>
      <c r="AY547" s="24"/>
      <c r="AZ547" s="24"/>
      <c r="BA547" s="24"/>
      <c r="BB547" s="24"/>
    </row>
    <row r="548" spans="19:54">
      <c r="S548"/>
      <c r="AG548" s="24"/>
      <c r="AH548" s="24"/>
      <c r="AI548" s="24"/>
      <c r="AJ548" s="24"/>
      <c r="AK548" s="24"/>
      <c r="AM548" s="171"/>
      <c r="AT548" s="24"/>
      <c r="AU548" s="24"/>
      <c r="AV548" s="24"/>
      <c r="AW548" s="24"/>
      <c r="AX548" s="24"/>
      <c r="AY548" s="24"/>
      <c r="AZ548" s="24"/>
      <c r="BA548" s="24"/>
    </row>
    <row r="549" spans="19:54">
      <c r="S549"/>
      <c r="AG549" s="24"/>
      <c r="AH549" s="24"/>
      <c r="AI549" s="24"/>
      <c r="AJ549" s="24"/>
      <c r="AK549" s="24"/>
      <c r="AM549" s="171"/>
      <c r="AT549" s="24"/>
      <c r="AU549" s="24"/>
      <c r="AV549" s="24"/>
      <c r="AW549" s="24"/>
      <c r="AX549" s="24"/>
      <c r="AY549" s="24"/>
      <c r="AZ549" s="24"/>
      <c r="BA549" s="24"/>
    </row>
    <row r="550" spans="19:54">
      <c r="S550"/>
      <c r="AG550" s="24"/>
      <c r="AH550" s="24"/>
      <c r="AI550" s="24"/>
      <c r="AJ550" s="24"/>
      <c r="AK550" s="24"/>
      <c r="AM550" s="171"/>
      <c r="AT550" s="24"/>
      <c r="AU550" s="24"/>
      <c r="AV550" s="24"/>
      <c r="AW550" s="24"/>
      <c r="AX550" s="24"/>
      <c r="AY550" s="24"/>
      <c r="AZ550" s="24"/>
      <c r="BA550" s="24"/>
    </row>
    <row r="551" spans="19:54">
      <c r="S551"/>
      <c r="AG551" s="24"/>
      <c r="AH551" s="24"/>
      <c r="AI551" s="24"/>
      <c r="AJ551" s="24"/>
      <c r="AK551" s="24"/>
      <c r="AM551" s="171"/>
      <c r="AT551" s="24"/>
      <c r="AU551" s="24"/>
      <c r="AV551" s="24"/>
      <c r="AW551" s="24"/>
      <c r="AX551" s="24"/>
      <c r="AY551" s="24"/>
      <c r="AZ551" s="24"/>
      <c r="BA551" s="24"/>
    </row>
    <row r="552" spans="19:54">
      <c r="S552"/>
      <c r="AG552" s="24"/>
      <c r="AH552" s="24"/>
      <c r="AI552" s="24"/>
      <c r="AJ552" s="24"/>
      <c r="AK552" s="24"/>
      <c r="AM552" s="171"/>
      <c r="AT552" s="24"/>
      <c r="AU552" s="24"/>
      <c r="AV552" s="24"/>
      <c r="AW552" s="24"/>
      <c r="AX552" s="24"/>
      <c r="AY552" s="24"/>
      <c r="AZ552" s="24"/>
      <c r="BA552" s="24"/>
    </row>
    <row r="553" spans="19:54">
      <c r="S553"/>
      <c r="AG553" s="24"/>
      <c r="AH553" s="24"/>
      <c r="AI553" s="24"/>
      <c r="AJ553" s="24"/>
      <c r="AK553" s="24"/>
      <c r="AM553" s="171"/>
      <c r="AT553" s="24"/>
      <c r="AU553" s="24"/>
      <c r="AV553" s="24"/>
      <c r="AW553" s="24"/>
      <c r="AX553" s="24"/>
      <c r="AY553" s="24"/>
      <c r="AZ553" s="24"/>
      <c r="BA553" s="24"/>
    </row>
    <row r="554" spans="19:54">
      <c r="S554"/>
      <c r="AG554" s="24"/>
      <c r="AH554" s="24"/>
      <c r="AI554" s="24"/>
      <c r="AJ554" s="24"/>
      <c r="AK554" s="24"/>
      <c r="AM554" s="171"/>
      <c r="AT554" s="24"/>
      <c r="AU554" s="24"/>
      <c r="AV554" s="24"/>
      <c r="AW554" s="24"/>
      <c r="AX554" s="24"/>
      <c r="AY554" s="24"/>
      <c r="AZ554" s="24"/>
      <c r="BA554" s="24"/>
    </row>
    <row r="555" spans="19:54">
      <c r="S555"/>
      <c r="AG555" s="24"/>
      <c r="AH555" s="24"/>
      <c r="AI555" s="24"/>
      <c r="AJ555" s="24"/>
      <c r="AK555" s="24"/>
      <c r="AM555" s="171"/>
      <c r="AT555" s="24"/>
      <c r="AU555" s="24"/>
      <c r="AV555" s="24"/>
      <c r="AW555" s="24"/>
      <c r="AX555" s="24"/>
      <c r="AY555" s="24"/>
      <c r="AZ555" s="24"/>
      <c r="BA555" s="24"/>
    </row>
    <row r="556" spans="19:54">
      <c r="S556"/>
      <c r="AG556" s="24"/>
      <c r="AH556" s="24"/>
      <c r="AI556" s="24"/>
      <c r="AJ556" s="24"/>
      <c r="AK556" s="24"/>
      <c r="AM556" s="171"/>
      <c r="AT556" s="24"/>
      <c r="AU556" s="24"/>
      <c r="AV556" s="24"/>
      <c r="AW556" s="24"/>
      <c r="AX556" s="24"/>
      <c r="AY556" s="24"/>
      <c r="AZ556" s="24"/>
      <c r="BA556" s="24"/>
    </row>
    <row r="557" spans="19:54">
      <c r="S557"/>
      <c r="AG557" s="24"/>
      <c r="AH557" s="24"/>
      <c r="AI557" s="24"/>
      <c r="AJ557" s="24"/>
      <c r="AK557" s="24"/>
      <c r="AM557" s="171"/>
      <c r="AT557" s="24"/>
      <c r="AU557" s="24"/>
      <c r="AV557" s="24"/>
      <c r="AW557" s="24"/>
      <c r="AX557" s="24"/>
      <c r="AY557" s="24"/>
      <c r="AZ557" s="24"/>
      <c r="BA557" s="24"/>
    </row>
    <row r="558" spans="19:54">
      <c r="S558"/>
      <c r="AG558" s="24"/>
      <c r="AH558" s="24"/>
      <c r="AI558" s="24"/>
      <c r="AJ558" s="24"/>
      <c r="AK558" s="24"/>
      <c r="AM558" s="171"/>
      <c r="AT558" s="24"/>
      <c r="AU558" s="24"/>
      <c r="AV558" s="24"/>
      <c r="AW558" s="24"/>
      <c r="AX558" s="24"/>
      <c r="AY558" s="24"/>
      <c r="AZ558" s="24"/>
      <c r="BA558" s="24"/>
    </row>
    <row r="559" spans="19:54">
      <c r="S559"/>
      <c r="AG559" s="24"/>
      <c r="AH559" s="24"/>
      <c r="AI559" s="24"/>
      <c r="AJ559" s="24"/>
      <c r="AK559" s="24"/>
      <c r="AM559" s="171"/>
      <c r="AT559" s="24"/>
      <c r="AU559" s="24"/>
      <c r="AV559" s="24"/>
      <c r="AW559" s="24"/>
      <c r="AX559" s="24"/>
      <c r="AY559" s="24"/>
      <c r="AZ559" s="24"/>
      <c r="BA559" s="24"/>
    </row>
    <row r="560" spans="19:54">
      <c r="S560"/>
      <c r="AG560" s="24"/>
      <c r="AH560" s="24"/>
      <c r="AI560" s="24"/>
      <c r="AJ560" s="24"/>
      <c r="AK560" s="24"/>
      <c r="AM560" s="171"/>
      <c r="AT560" s="24"/>
      <c r="AU560" s="24"/>
      <c r="AV560" s="24"/>
      <c r="AW560" s="24"/>
      <c r="AX560" s="24"/>
      <c r="AY560" s="24"/>
      <c r="AZ560" s="24"/>
      <c r="BA560" s="24"/>
    </row>
    <row r="561" spans="19:54">
      <c r="S561"/>
      <c r="AG561" s="24"/>
      <c r="AH561" s="24"/>
      <c r="AI561" s="24"/>
      <c r="AJ561" s="24"/>
      <c r="AK561" s="24"/>
      <c r="AM561" s="171"/>
      <c r="AT561" s="24"/>
      <c r="AU561" s="24"/>
      <c r="AV561" s="24"/>
      <c r="AW561" s="24"/>
      <c r="AX561" s="24"/>
      <c r="AY561" s="24"/>
      <c r="AZ561" s="24"/>
      <c r="BA561" s="24"/>
    </row>
    <row r="562" spans="19:54">
      <c r="S562"/>
      <c r="AG562" s="24"/>
      <c r="AH562" s="24"/>
      <c r="AI562" s="24"/>
      <c r="AJ562" s="24"/>
      <c r="AK562" s="24"/>
      <c r="AM562" s="171"/>
      <c r="AT562" s="24"/>
      <c r="AU562" s="24"/>
      <c r="AV562" s="24"/>
      <c r="AW562" s="24"/>
      <c r="AX562" s="24"/>
      <c r="AY562" s="24"/>
      <c r="AZ562" s="24"/>
      <c r="BA562" s="24"/>
    </row>
    <row r="563" spans="19:54">
      <c r="S563"/>
      <c r="AG563" s="24"/>
      <c r="AH563" s="24"/>
      <c r="AI563" s="24"/>
      <c r="AJ563" s="24"/>
      <c r="AK563" s="24"/>
      <c r="AM563" s="171"/>
      <c r="AT563" s="24"/>
      <c r="AU563" s="24"/>
      <c r="AV563" s="24"/>
      <c r="AW563" s="24"/>
      <c r="AX563" s="24"/>
      <c r="AY563" s="24"/>
      <c r="AZ563" s="24"/>
      <c r="BA563" s="24"/>
    </row>
    <row r="564" spans="19:54">
      <c r="S564"/>
      <c r="AG564" s="24"/>
      <c r="AH564" s="24"/>
      <c r="AI564" s="24"/>
      <c r="AJ564" s="24"/>
      <c r="AK564" s="24"/>
      <c r="AM564" s="171"/>
      <c r="AT564" s="24"/>
      <c r="AU564" s="24"/>
      <c r="AV564" s="24"/>
      <c r="AW564" s="24"/>
      <c r="AX564" s="24"/>
      <c r="AY564" s="24"/>
      <c r="AZ564" s="24"/>
      <c r="BA564" s="24"/>
    </row>
    <row r="565" spans="19:54">
      <c r="S565"/>
      <c r="AG565" s="24"/>
      <c r="AH565" s="24"/>
      <c r="AI565" s="24"/>
      <c r="AJ565" s="24"/>
      <c r="AK565" s="24"/>
      <c r="AM565" s="171"/>
      <c r="AT565" s="24"/>
      <c r="AU565" s="24"/>
      <c r="AV565" s="24"/>
      <c r="AW565" s="24"/>
      <c r="AX565" s="24"/>
      <c r="AY565" s="24"/>
      <c r="AZ565" s="24"/>
      <c r="BA565" s="24"/>
    </row>
    <row r="566" spans="19:54">
      <c r="S566"/>
      <c r="AG566" s="24"/>
      <c r="AH566" s="24"/>
      <c r="AI566" s="24"/>
      <c r="AJ566" s="24"/>
      <c r="AK566" s="24"/>
      <c r="AM566" s="171"/>
      <c r="AT566" s="24"/>
      <c r="AU566" s="24"/>
      <c r="AV566" s="24"/>
      <c r="AW566" s="24"/>
      <c r="AX566" s="24"/>
      <c r="AY566" s="24"/>
      <c r="AZ566" s="24"/>
      <c r="BA566" s="24"/>
    </row>
    <row r="567" spans="19:54">
      <c r="S567"/>
      <c r="AG567" s="24"/>
      <c r="AH567" s="24"/>
      <c r="AI567" s="24"/>
      <c r="AJ567" s="24"/>
      <c r="AK567" s="24"/>
      <c r="AM567" s="171"/>
      <c r="AT567" s="24"/>
      <c r="AU567" s="24"/>
      <c r="AV567" s="24"/>
      <c r="AW567" s="24"/>
      <c r="AX567" s="24"/>
      <c r="AY567" s="24"/>
      <c r="AZ567" s="24"/>
      <c r="BA567" s="24"/>
      <c r="BB567" s="24"/>
    </row>
    <row r="568" spans="19:54">
      <c r="S568"/>
      <c r="AG568" s="24"/>
      <c r="AH568" s="24"/>
      <c r="AI568" s="24"/>
      <c r="AJ568" s="24"/>
      <c r="AK568" s="24"/>
      <c r="AM568" s="171"/>
      <c r="AT568" s="24"/>
      <c r="AU568" s="24"/>
      <c r="AV568" s="24"/>
      <c r="AW568" s="24"/>
      <c r="AX568" s="24"/>
      <c r="AY568" s="24"/>
      <c r="AZ568" s="24"/>
      <c r="BA568" s="24"/>
    </row>
    <row r="569" spans="19:54">
      <c r="S569"/>
      <c r="AG569" s="24"/>
      <c r="AH569" s="24"/>
      <c r="AI569" s="24"/>
      <c r="AJ569" s="24"/>
      <c r="AK569" s="24"/>
      <c r="AM569" s="171"/>
      <c r="AT569" s="24"/>
      <c r="AU569" s="24"/>
      <c r="AV569" s="24"/>
      <c r="AW569" s="24"/>
      <c r="AX569" s="24"/>
      <c r="AY569" s="24"/>
      <c r="AZ569" s="24"/>
      <c r="BA569" s="24"/>
    </row>
    <row r="570" spans="19:54">
      <c r="S570"/>
      <c r="AG570" s="24"/>
      <c r="AH570" s="24"/>
      <c r="AI570" s="24"/>
      <c r="AJ570" s="24"/>
      <c r="AK570" s="24"/>
      <c r="AM570" s="171"/>
      <c r="AT570" s="24"/>
      <c r="AU570" s="24"/>
      <c r="AV570" s="24"/>
      <c r="AW570" s="24"/>
      <c r="AX570" s="24"/>
      <c r="AY570" s="24"/>
      <c r="AZ570" s="24"/>
      <c r="BA570" s="24"/>
    </row>
    <row r="571" spans="19:54">
      <c r="S571"/>
      <c r="AG571" s="24"/>
      <c r="AH571" s="24"/>
      <c r="AI571" s="24"/>
      <c r="AJ571" s="24"/>
      <c r="AK571" s="24"/>
      <c r="AM571" s="171"/>
      <c r="AT571" s="24"/>
      <c r="AU571" s="24"/>
      <c r="AV571" s="24"/>
      <c r="AW571" s="24"/>
      <c r="AX571" s="24"/>
      <c r="AY571" s="24"/>
      <c r="AZ571" s="24"/>
      <c r="BA571" s="24"/>
    </row>
    <row r="572" spans="19:54">
      <c r="S572"/>
      <c r="AG572" s="24"/>
      <c r="AH572" s="24"/>
      <c r="AI572" s="24"/>
      <c r="AJ572" s="24"/>
      <c r="AK572" s="24"/>
      <c r="AM572" s="171"/>
      <c r="AT572" s="24"/>
      <c r="AU572" s="24"/>
      <c r="AV572" s="24"/>
      <c r="AW572" s="24"/>
      <c r="AX572" s="24"/>
      <c r="AY572" s="24"/>
      <c r="AZ572" s="24"/>
      <c r="BA572" s="24"/>
    </row>
    <row r="573" spans="19:54">
      <c r="S573"/>
      <c r="AG573" s="24"/>
      <c r="AH573" s="24"/>
      <c r="AI573" s="24"/>
      <c r="AJ573" s="24"/>
      <c r="AK573" s="24"/>
      <c r="AM573" s="171"/>
      <c r="AT573" s="24"/>
      <c r="AU573" s="24"/>
      <c r="AV573" s="24"/>
      <c r="AW573" s="24"/>
      <c r="AX573" s="24"/>
      <c r="AY573" s="24"/>
      <c r="AZ573" s="24"/>
      <c r="BA573" s="24"/>
    </row>
    <row r="574" spans="19:54">
      <c r="S574"/>
      <c r="AG574" s="24"/>
      <c r="AH574" s="24"/>
      <c r="AI574" s="24"/>
      <c r="AJ574" s="24"/>
      <c r="AK574" s="24"/>
      <c r="AM574" s="171"/>
      <c r="AT574" s="24"/>
      <c r="AU574" s="24"/>
      <c r="AV574" s="24"/>
      <c r="AW574" s="24"/>
      <c r="AX574" s="24"/>
      <c r="AY574" s="24"/>
      <c r="AZ574" s="24"/>
      <c r="BA574" s="24"/>
    </row>
    <row r="575" spans="19:54">
      <c r="S575"/>
      <c r="AG575" s="24"/>
      <c r="AH575" s="24"/>
      <c r="AI575" s="24"/>
      <c r="AJ575" s="24"/>
      <c r="AK575" s="24"/>
      <c r="AM575" s="171"/>
      <c r="AT575" s="24"/>
      <c r="AU575" s="24"/>
      <c r="AV575" s="24"/>
      <c r="AW575" s="24"/>
      <c r="AX575" s="24"/>
      <c r="AY575" s="24"/>
      <c r="AZ575" s="24"/>
      <c r="BA575" s="24"/>
    </row>
    <row r="576" spans="19:54">
      <c r="S576"/>
      <c r="AG576" s="24"/>
      <c r="AH576" s="24"/>
      <c r="AI576" s="24"/>
      <c r="AJ576" s="24"/>
      <c r="AK576" s="24"/>
      <c r="AM576" s="171"/>
      <c r="AT576" s="24"/>
      <c r="AU576" s="24"/>
      <c r="AV576" s="24"/>
      <c r="AW576" s="24"/>
      <c r="AX576" s="24"/>
      <c r="AY576" s="24"/>
      <c r="AZ576" s="24"/>
      <c r="BA576" s="24"/>
    </row>
    <row r="577" spans="19:56">
      <c r="S577"/>
      <c r="AG577" s="24"/>
      <c r="AH577" s="24"/>
      <c r="AI577" s="24"/>
      <c r="AJ577" s="24"/>
      <c r="AK577" s="24"/>
      <c r="AM577" s="171"/>
      <c r="AT577" s="24"/>
      <c r="AU577" s="24"/>
      <c r="AV577" s="24"/>
      <c r="AW577" s="24"/>
      <c r="AX577" s="24"/>
      <c r="AY577" s="24"/>
      <c r="AZ577" s="24"/>
      <c r="BA577" s="24"/>
    </row>
    <row r="578" spans="19:56">
      <c r="S578"/>
      <c r="AG578" s="24"/>
      <c r="AH578" s="24"/>
      <c r="AI578" s="24"/>
      <c r="AJ578" s="24"/>
      <c r="AK578" s="24"/>
      <c r="AM578" s="171"/>
      <c r="AT578" s="24"/>
      <c r="AU578" s="24"/>
      <c r="AV578" s="24"/>
      <c r="AW578" s="24"/>
      <c r="AX578" s="24"/>
      <c r="AY578" s="24"/>
      <c r="AZ578" s="24"/>
      <c r="BA578" s="24"/>
    </row>
    <row r="579" spans="19:56">
      <c r="S579"/>
      <c r="AG579" s="24"/>
      <c r="AH579" s="24"/>
      <c r="AI579" s="24"/>
      <c r="AJ579" s="24"/>
      <c r="AK579" s="24"/>
      <c r="AM579" s="171"/>
      <c r="AT579" s="24"/>
      <c r="AU579" s="24"/>
      <c r="AV579" s="24"/>
      <c r="AW579" s="24"/>
      <c r="AX579" s="24"/>
      <c r="AY579" s="24"/>
      <c r="AZ579" s="24"/>
      <c r="BA579" s="24"/>
      <c r="BB579" s="24"/>
    </row>
    <row r="580" spans="19:56">
      <c r="S580"/>
      <c r="AG580" s="24"/>
      <c r="AH580" s="24"/>
      <c r="AI580" s="24"/>
      <c r="AJ580" s="24"/>
      <c r="AK580" s="24"/>
      <c r="AM580" s="171"/>
      <c r="AT580" s="24"/>
      <c r="AU580" s="24"/>
      <c r="AV580" s="24"/>
      <c r="AW580" s="24"/>
      <c r="AX580" s="24"/>
      <c r="AY580" s="24"/>
      <c r="AZ580" s="24"/>
      <c r="BA580" s="24"/>
      <c r="BB580" s="24"/>
    </row>
    <row r="581" spans="19:56">
      <c r="S581"/>
      <c r="AG581" s="24"/>
      <c r="AH581" s="24"/>
      <c r="AI581" s="24"/>
      <c r="AJ581" s="24"/>
      <c r="AK581" s="24"/>
      <c r="AM581" s="171"/>
      <c r="AT581" s="24"/>
      <c r="AU581" s="24"/>
      <c r="AV581" s="24"/>
      <c r="AW581" s="24"/>
      <c r="AX581" s="24"/>
      <c r="AY581" s="24"/>
      <c r="AZ581" s="24"/>
      <c r="BA581" s="24"/>
      <c r="BB581" s="24"/>
      <c r="BD581" s="24"/>
    </row>
    <row r="582" spans="19:56">
      <c r="S582"/>
      <c r="AG582" s="24"/>
      <c r="AH582" s="24"/>
      <c r="AI582" s="24"/>
      <c r="AJ582" s="24"/>
      <c r="AK582" s="24"/>
      <c r="AM582" s="171"/>
      <c r="AT582" s="24"/>
      <c r="AU582" s="24"/>
      <c r="AV582" s="24"/>
      <c r="AW582" s="24"/>
      <c r="AX582" s="24"/>
      <c r="AY582" s="24"/>
      <c r="AZ582" s="24"/>
      <c r="BA582" s="24"/>
      <c r="BB582" s="24"/>
    </row>
    <row r="583" spans="19:56">
      <c r="S583"/>
      <c r="AG583" s="24"/>
      <c r="AH583" s="24"/>
      <c r="AI583" s="24"/>
      <c r="AJ583" s="24"/>
      <c r="AK583" s="24"/>
      <c r="AM583" s="171"/>
      <c r="AT583" s="24"/>
      <c r="AU583" s="24"/>
      <c r="AV583" s="24"/>
      <c r="AW583" s="24"/>
      <c r="AX583" s="24"/>
      <c r="AY583" s="24"/>
      <c r="AZ583" s="24"/>
      <c r="BA583" s="24"/>
    </row>
    <row r="584" spans="19:56">
      <c r="S584"/>
      <c r="AG584" s="24"/>
      <c r="AH584" s="24"/>
      <c r="AI584" s="24"/>
      <c r="AJ584" s="24"/>
      <c r="AK584" s="24"/>
      <c r="AM584" s="171"/>
      <c r="AT584" s="24"/>
      <c r="AU584" s="24"/>
      <c r="AV584" s="24"/>
      <c r="AW584" s="24"/>
      <c r="AX584" s="24"/>
      <c r="AY584" s="24"/>
      <c r="AZ584" s="24"/>
      <c r="BA584" s="24"/>
    </row>
    <row r="585" spans="19:56">
      <c r="S585"/>
      <c r="AG585" s="24"/>
      <c r="AH585" s="24"/>
      <c r="AI585" s="24"/>
      <c r="AJ585" s="24"/>
      <c r="AK585" s="24"/>
      <c r="AM585" s="171"/>
      <c r="AT585" s="24"/>
      <c r="AU585" s="24"/>
      <c r="AV585" s="24"/>
      <c r="AW585" s="24"/>
      <c r="AX585" s="24"/>
      <c r="AY585" s="24"/>
      <c r="AZ585" s="24"/>
      <c r="BA585" s="24"/>
    </row>
    <row r="586" spans="19:56">
      <c r="S586"/>
      <c r="AG586" s="24"/>
      <c r="AH586" s="24"/>
      <c r="AI586" s="24"/>
      <c r="AJ586" s="24"/>
      <c r="AK586" s="24"/>
      <c r="AM586" s="171"/>
      <c r="AT586" s="24"/>
      <c r="AU586" s="24"/>
      <c r="AV586" s="24"/>
      <c r="AW586" s="24"/>
      <c r="AX586" s="24"/>
      <c r="AY586" s="24"/>
      <c r="AZ586" s="24"/>
      <c r="BA586" s="24"/>
    </row>
    <row r="587" spans="19:56">
      <c r="S587"/>
      <c r="AG587" s="24"/>
      <c r="AH587" s="24"/>
      <c r="AI587" s="24"/>
      <c r="AJ587" s="24"/>
      <c r="AK587" s="24"/>
      <c r="AM587" s="171"/>
      <c r="AT587" s="24"/>
      <c r="AU587" s="24"/>
      <c r="AV587" s="24"/>
      <c r="AW587" s="24"/>
      <c r="AX587" s="24"/>
      <c r="AY587" s="24"/>
      <c r="AZ587" s="24"/>
      <c r="BA587" s="24"/>
    </row>
    <row r="588" spans="19:56">
      <c r="S588"/>
      <c r="AG588" s="24"/>
      <c r="AH588" s="24"/>
      <c r="AI588" s="24"/>
      <c r="AJ588" s="24"/>
      <c r="AK588" s="24"/>
      <c r="AM588" s="171"/>
      <c r="AT588" s="24"/>
      <c r="AU588" s="24"/>
      <c r="AV588" s="24"/>
      <c r="AW588" s="24"/>
      <c r="AX588" s="24"/>
      <c r="AY588" s="24"/>
      <c r="AZ588" s="24"/>
      <c r="BA588" s="24"/>
    </row>
    <row r="589" spans="19:56">
      <c r="S589"/>
      <c r="AG589" s="24"/>
      <c r="AH589" s="24"/>
      <c r="AI589" s="24"/>
      <c r="AJ589" s="24"/>
      <c r="AK589" s="24"/>
      <c r="AM589" s="171"/>
      <c r="AT589" s="24"/>
      <c r="AU589" s="24"/>
      <c r="AV589" s="24"/>
      <c r="AW589" s="24"/>
      <c r="AX589" s="24"/>
      <c r="AY589" s="24"/>
      <c r="AZ589" s="24"/>
      <c r="BA589" s="24"/>
    </row>
    <row r="590" spans="19:56">
      <c r="S590"/>
      <c r="AG590" s="24"/>
      <c r="AH590" s="24"/>
      <c r="AI590" s="24"/>
      <c r="AJ590" s="24"/>
      <c r="AK590" s="24"/>
      <c r="AM590" s="171"/>
      <c r="AT590" s="24"/>
      <c r="AU590" s="24"/>
      <c r="AV590" s="24"/>
      <c r="AW590" s="24"/>
      <c r="AX590" s="24"/>
      <c r="AY590" s="24"/>
      <c r="AZ590" s="24"/>
      <c r="BA590" s="24"/>
    </row>
    <row r="591" spans="19:56">
      <c r="S591"/>
      <c r="AG591" s="24"/>
      <c r="AH591" s="24"/>
      <c r="AI591" s="24"/>
      <c r="AJ591" s="24"/>
      <c r="AK591" s="24"/>
      <c r="AM591" s="171"/>
      <c r="AT591" s="24"/>
      <c r="AU591" s="24"/>
      <c r="AV591" s="24"/>
      <c r="AW591" s="24"/>
      <c r="AX591" s="24"/>
      <c r="AY591" s="24"/>
      <c r="AZ591" s="24"/>
      <c r="BA591" s="24"/>
    </row>
    <row r="592" spans="19:56">
      <c r="S592"/>
      <c r="AG592" s="24"/>
      <c r="AH592" s="24"/>
      <c r="AI592" s="24"/>
      <c r="AJ592" s="24"/>
      <c r="AK592" s="24"/>
      <c r="AM592" s="171"/>
      <c r="AT592" s="24"/>
      <c r="AU592" s="24"/>
      <c r="AV592" s="24"/>
      <c r="AW592" s="24"/>
      <c r="AX592" s="24"/>
      <c r="AY592" s="24"/>
      <c r="AZ592" s="24"/>
      <c r="BA592" s="24"/>
    </row>
    <row r="593" spans="19:70">
      <c r="S593"/>
      <c r="AG593" s="24"/>
      <c r="AH593" s="24"/>
      <c r="AI593" s="24"/>
      <c r="AJ593" s="24"/>
      <c r="AK593" s="24"/>
      <c r="AM593" s="171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</row>
    <row r="594" spans="19:70">
      <c r="S594"/>
      <c r="AG594" s="24"/>
      <c r="AH594" s="24"/>
      <c r="AI594" s="24"/>
      <c r="AJ594" s="24"/>
      <c r="AK594" s="24"/>
      <c r="AM594" s="171"/>
      <c r="AT594" s="24"/>
      <c r="AU594" s="24"/>
      <c r="AV594" s="24"/>
      <c r="AW594" s="24"/>
      <c r="AX594" s="24"/>
      <c r="AY594" s="24"/>
      <c r="AZ594" s="24"/>
      <c r="BA594" s="24"/>
    </row>
    <row r="595" spans="19:70">
      <c r="S595"/>
      <c r="AG595" s="24"/>
      <c r="AH595" s="24"/>
      <c r="AI595" s="24"/>
      <c r="AJ595" s="24"/>
      <c r="AK595" s="24"/>
      <c r="AM595" s="171"/>
      <c r="AT595" s="24"/>
      <c r="AU595" s="24"/>
      <c r="AV595" s="24"/>
      <c r="AW595" s="24"/>
      <c r="AX595" s="24"/>
      <c r="AY595" s="24"/>
      <c r="AZ595" s="24"/>
      <c r="BA595" s="24"/>
    </row>
    <row r="596" spans="19:70">
      <c r="S596"/>
      <c r="AG596" s="24"/>
      <c r="AH596" s="24"/>
      <c r="AI596" s="24"/>
      <c r="AJ596" s="24"/>
      <c r="AK596" s="24"/>
      <c r="AM596" s="171"/>
      <c r="AT596" s="24"/>
      <c r="AU596" s="24"/>
      <c r="AV596" s="24"/>
      <c r="AW596" s="24"/>
      <c r="AX596" s="24"/>
      <c r="AY596" s="24"/>
      <c r="AZ596" s="24"/>
      <c r="BA596" s="24"/>
    </row>
    <row r="597" spans="19:70">
      <c r="S597"/>
      <c r="AG597" s="24"/>
      <c r="AH597" s="24"/>
      <c r="AI597" s="24"/>
      <c r="AJ597" s="24"/>
      <c r="AK597" s="24"/>
      <c r="AM597" s="171"/>
      <c r="AT597" s="24"/>
      <c r="AU597" s="24"/>
      <c r="AV597" s="24"/>
      <c r="AW597" s="24"/>
      <c r="AX597" s="24"/>
      <c r="AY597" s="24"/>
      <c r="AZ597" s="24"/>
      <c r="BA597" s="24"/>
    </row>
    <row r="598" spans="19:70">
      <c r="S598"/>
      <c r="AG598" s="24"/>
      <c r="AH598" s="24"/>
      <c r="AI598" s="24"/>
      <c r="AJ598" s="24"/>
      <c r="AK598" s="24"/>
      <c r="AM598" s="171"/>
      <c r="AT598" s="24"/>
      <c r="AU598" s="24"/>
      <c r="AV598" s="24"/>
      <c r="AW598" s="24"/>
      <c r="AX598" s="24"/>
      <c r="AY598" s="24"/>
      <c r="AZ598" s="24"/>
      <c r="BA598" s="24"/>
    </row>
    <row r="599" spans="19:70">
      <c r="S599"/>
      <c r="AG599" s="24"/>
      <c r="AH599" s="24"/>
      <c r="AI599" s="24"/>
      <c r="AJ599" s="24"/>
      <c r="AK599" s="24"/>
      <c r="AM599" s="171"/>
      <c r="AT599" s="24"/>
      <c r="AU599" s="24"/>
      <c r="AV599" s="24"/>
      <c r="AW599" s="24"/>
      <c r="AX599" s="24"/>
      <c r="AY599" s="24"/>
      <c r="AZ599" s="24"/>
      <c r="BA599" s="24"/>
    </row>
    <row r="600" spans="19:70">
      <c r="S600"/>
      <c r="AG600" s="24"/>
      <c r="AH600" s="24"/>
      <c r="AI600" s="24"/>
      <c r="AJ600" s="24"/>
      <c r="AK600" s="24"/>
      <c r="AM600" s="171"/>
      <c r="AT600" s="24"/>
      <c r="AU600" s="24"/>
      <c r="AV600" s="24"/>
      <c r="AW600" s="24"/>
      <c r="AX600" s="24"/>
      <c r="AY600" s="24"/>
      <c r="AZ600" s="24"/>
      <c r="BA600" s="24"/>
    </row>
    <row r="601" spans="19:70">
      <c r="S601"/>
      <c r="AG601" s="24"/>
      <c r="AH601" s="24"/>
      <c r="AI601" s="24"/>
      <c r="AJ601" s="24"/>
      <c r="AK601" s="24"/>
      <c r="AM601" s="171"/>
      <c r="AT601" s="24"/>
      <c r="AU601" s="24"/>
      <c r="AV601" s="24"/>
      <c r="AW601" s="24"/>
      <c r="AX601" s="24"/>
      <c r="AY601" s="24"/>
      <c r="AZ601" s="24"/>
      <c r="BA601" s="24"/>
    </row>
    <row r="602" spans="19:70">
      <c r="S602"/>
      <c r="AG602" s="24"/>
      <c r="AH602" s="24"/>
      <c r="AI602" s="24"/>
      <c r="AJ602" s="24"/>
      <c r="AK602" s="24"/>
      <c r="AM602" s="171"/>
      <c r="AT602" s="24"/>
      <c r="AU602" s="24"/>
      <c r="AV602" s="24"/>
      <c r="AW602" s="24"/>
      <c r="AX602" s="24"/>
      <c r="AY602" s="24"/>
      <c r="AZ602" s="24"/>
      <c r="BA602" s="24"/>
      <c r="BB602" s="24"/>
    </row>
    <row r="603" spans="19:70">
      <c r="S603"/>
      <c r="AG603" s="24"/>
      <c r="AH603" s="24"/>
      <c r="AI603" s="24"/>
      <c r="AJ603" s="24"/>
      <c r="AK603" s="24"/>
      <c r="AM603" s="171"/>
      <c r="AT603" s="24"/>
      <c r="AU603" s="24"/>
      <c r="AV603" s="24"/>
      <c r="AW603" s="24"/>
      <c r="AX603" s="24"/>
      <c r="AY603" s="24"/>
      <c r="AZ603" s="24"/>
      <c r="BA603" s="24"/>
    </row>
    <row r="604" spans="19:70">
      <c r="S604"/>
      <c r="AG604" s="24"/>
      <c r="AH604" s="24"/>
      <c r="AI604" s="24"/>
      <c r="AJ604" s="24"/>
      <c r="AK604" s="24"/>
      <c r="AM604" s="171"/>
      <c r="AT604" s="24"/>
      <c r="AU604" s="24"/>
      <c r="AV604" s="24"/>
      <c r="AW604" s="24"/>
      <c r="AX604" s="24"/>
      <c r="AY604" s="24"/>
      <c r="AZ604" s="24"/>
      <c r="BA604" s="24"/>
    </row>
    <row r="605" spans="19:70">
      <c r="S605"/>
      <c r="AG605" s="24"/>
      <c r="AH605" s="24"/>
      <c r="AI605" s="24"/>
      <c r="AJ605" s="24"/>
      <c r="AK605" s="24"/>
      <c r="AM605" s="171"/>
      <c r="AT605" s="24"/>
      <c r="AU605" s="24"/>
      <c r="AV605" s="24"/>
      <c r="AW605" s="24"/>
      <c r="AX605" s="24"/>
      <c r="AY605" s="24"/>
      <c r="AZ605" s="24"/>
      <c r="BA605" s="24"/>
    </row>
    <row r="606" spans="19:70">
      <c r="S606"/>
      <c r="AG606" s="24"/>
      <c r="AH606" s="24"/>
      <c r="AI606" s="24"/>
      <c r="AJ606" s="24"/>
      <c r="AK606" s="24"/>
      <c r="AM606" s="171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</row>
    <row r="607" spans="19:70">
      <c r="S607"/>
      <c r="AG607" s="24"/>
      <c r="AH607" s="24"/>
      <c r="AI607" s="24"/>
      <c r="AJ607" s="24"/>
      <c r="AK607" s="24"/>
      <c r="AM607" s="171"/>
      <c r="AT607" s="24"/>
      <c r="AU607" s="24"/>
      <c r="AV607" s="24"/>
      <c r="AW607" s="24"/>
      <c r="AX607" s="24"/>
      <c r="AY607" s="24"/>
      <c r="AZ607" s="24"/>
      <c r="BA607" s="24"/>
    </row>
    <row r="608" spans="19:70">
      <c r="S608"/>
      <c r="AG608" s="24"/>
      <c r="AH608" s="24"/>
      <c r="AI608" s="24"/>
      <c r="AJ608" s="24"/>
      <c r="AK608" s="24"/>
      <c r="AM608" s="171"/>
      <c r="AT608" s="24"/>
      <c r="AU608" s="24"/>
      <c r="AV608" s="24"/>
      <c r="AW608" s="24"/>
      <c r="AX608" s="24"/>
      <c r="AY608" s="24"/>
      <c r="AZ608" s="24"/>
      <c r="BA608" s="24"/>
    </row>
    <row r="609" spans="19:70">
      <c r="S609"/>
      <c r="AG609" s="24"/>
      <c r="AH609" s="24"/>
      <c r="AI609" s="24"/>
      <c r="AJ609" s="24"/>
      <c r="AK609" s="24"/>
      <c r="AM609" s="171"/>
      <c r="AT609" s="24"/>
      <c r="AU609" s="24"/>
      <c r="AV609" s="24"/>
      <c r="AW609" s="24"/>
      <c r="AX609" s="24"/>
      <c r="AY609" s="24"/>
      <c r="AZ609" s="24"/>
      <c r="BA609" s="24"/>
    </row>
    <row r="610" spans="19:70">
      <c r="S610"/>
      <c r="AG610" s="24"/>
      <c r="AH610" s="24"/>
      <c r="AI610" s="24"/>
      <c r="AJ610" s="24"/>
      <c r="AK610" s="24"/>
      <c r="AM610" s="171"/>
      <c r="AT610" s="24"/>
      <c r="AU610" s="24"/>
      <c r="AV610" s="24"/>
      <c r="AW610" s="24"/>
      <c r="AX610" s="24"/>
      <c r="AY610" s="24"/>
      <c r="AZ610" s="24"/>
      <c r="BA610" s="24"/>
    </row>
    <row r="611" spans="19:70">
      <c r="S611"/>
      <c r="AG611" s="24"/>
      <c r="AH611" s="24"/>
      <c r="AI611" s="24"/>
      <c r="AJ611" s="24"/>
      <c r="AK611" s="24"/>
      <c r="AM611" s="171"/>
      <c r="AT611" s="24"/>
      <c r="AU611" s="24"/>
      <c r="AV611" s="24"/>
      <c r="AW611" s="24"/>
      <c r="AX611" s="24"/>
      <c r="AY611" s="24"/>
      <c r="AZ611" s="24"/>
      <c r="BA611" s="24"/>
    </row>
    <row r="612" spans="19:70">
      <c r="S612"/>
      <c r="AG612" s="24"/>
      <c r="AH612" s="24"/>
      <c r="AI612" s="24"/>
      <c r="AJ612" s="24"/>
      <c r="AK612" s="24"/>
      <c r="AM612" s="171"/>
      <c r="AT612" s="24"/>
      <c r="AU612" s="24"/>
      <c r="AV612" s="24"/>
      <c r="AW612" s="24"/>
      <c r="AX612" s="24"/>
      <c r="AY612" s="24"/>
      <c r="AZ612" s="24"/>
      <c r="BA612" s="24"/>
    </row>
    <row r="613" spans="19:70">
      <c r="S613"/>
      <c r="AG613" s="24"/>
      <c r="AH613" s="24"/>
      <c r="AI613" s="24"/>
      <c r="AJ613" s="24"/>
      <c r="AK613" s="24"/>
      <c r="AM613" s="171"/>
      <c r="AT613" s="24"/>
      <c r="AU613" s="24"/>
      <c r="AV613" s="24"/>
      <c r="AW613" s="24"/>
      <c r="AX613" s="24"/>
      <c r="AY613" s="24"/>
      <c r="AZ613" s="24"/>
      <c r="BA613" s="24"/>
    </row>
    <row r="614" spans="19:70">
      <c r="S614"/>
      <c r="AG614" s="24"/>
      <c r="AH614" s="24"/>
      <c r="AI614" s="24"/>
      <c r="AJ614" s="24"/>
      <c r="AK614" s="24"/>
      <c r="AM614" s="171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</row>
    <row r="615" spans="19:70">
      <c r="S615"/>
      <c r="AG615" s="24"/>
      <c r="AH615" s="24"/>
      <c r="AI615" s="24"/>
      <c r="AJ615" s="24"/>
      <c r="AK615" s="24"/>
      <c r="AM615" s="171"/>
      <c r="AT615" s="24"/>
      <c r="AU615" s="24"/>
      <c r="AV615" s="24"/>
      <c r="AW615" s="24"/>
      <c r="AX615" s="24"/>
      <c r="AY615" s="24"/>
      <c r="AZ615" s="24"/>
      <c r="BA615" s="24"/>
    </row>
    <row r="616" spans="19:70">
      <c r="S616"/>
      <c r="AG616" s="24"/>
      <c r="AH616" s="24"/>
      <c r="AI616" s="24"/>
      <c r="AJ616" s="24"/>
      <c r="AK616" s="24"/>
      <c r="AM616" s="171"/>
      <c r="AT616" s="24"/>
      <c r="AU616" s="24"/>
      <c r="AV616" s="24"/>
      <c r="AW616" s="24"/>
      <c r="AX616" s="24"/>
      <c r="AY616" s="24"/>
      <c r="AZ616" s="24"/>
      <c r="BA616" s="24"/>
    </row>
    <row r="617" spans="19:70">
      <c r="S617"/>
      <c r="AG617" s="24"/>
      <c r="AH617" s="24"/>
      <c r="AI617" s="24"/>
      <c r="AJ617" s="24"/>
      <c r="AK617" s="24"/>
      <c r="AM617" s="171"/>
      <c r="AT617" s="24"/>
      <c r="AU617" s="24"/>
      <c r="AV617" s="24"/>
      <c r="AW617" s="24"/>
      <c r="AX617" s="24"/>
      <c r="AY617" s="24"/>
      <c r="AZ617" s="24"/>
      <c r="BA617" s="24"/>
    </row>
    <row r="618" spans="19:70">
      <c r="S618"/>
      <c r="AG618" s="24"/>
      <c r="AH618" s="24"/>
      <c r="AI618" s="24"/>
      <c r="AJ618" s="24"/>
      <c r="AK618" s="24"/>
      <c r="AM618" s="171"/>
      <c r="AT618" s="24"/>
      <c r="AU618" s="24"/>
      <c r="AV618" s="24"/>
      <c r="AW618" s="24"/>
      <c r="AX618" s="24"/>
      <c r="AY618" s="24"/>
      <c r="AZ618" s="24"/>
      <c r="BA618" s="24"/>
    </row>
    <row r="619" spans="19:70">
      <c r="S619"/>
      <c r="AG619" s="24"/>
      <c r="AH619" s="24"/>
      <c r="AI619" s="24"/>
      <c r="AJ619" s="24"/>
      <c r="AK619" s="24"/>
      <c r="AM619" s="171"/>
      <c r="AT619" s="24"/>
      <c r="AU619" s="24"/>
      <c r="AV619" s="24"/>
      <c r="AW619" s="24"/>
      <c r="AX619" s="24"/>
      <c r="AY619" s="24"/>
      <c r="AZ619" s="24"/>
      <c r="BA619" s="24"/>
    </row>
    <row r="620" spans="19:70">
      <c r="S620"/>
      <c r="AG620" s="24"/>
      <c r="AH620" s="24"/>
      <c r="AI620" s="24"/>
      <c r="AJ620" s="24"/>
      <c r="AK620" s="24"/>
      <c r="AM620" s="171"/>
      <c r="AT620" s="24"/>
      <c r="AU620" s="24"/>
      <c r="AV620" s="24"/>
      <c r="AW620" s="24"/>
      <c r="AX620" s="24"/>
      <c r="AY620" s="24"/>
      <c r="AZ620" s="24"/>
      <c r="BA620" s="24"/>
    </row>
    <row r="621" spans="19:70">
      <c r="S621"/>
      <c r="AG621" s="24"/>
      <c r="AH621" s="24"/>
      <c r="AI621" s="24"/>
      <c r="AJ621" s="24"/>
      <c r="AK621" s="24"/>
      <c r="AM621" s="171"/>
      <c r="AT621" s="24"/>
      <c r="AU621" s="24"/>
      <c r="AV621" s="24"/>
      <c r="AW621" s="24"/>
      <c r="AX621" s="24"/>
      <c r="AY621" s="24"/>
      <c r="AZ621" s="24"/>
      <c r="BA621" s="24"/>
    </row>
    <row r="622" spans="19:70">
      <c r="S622"/>
      <c r="AG622" s="24"/>
      <c r="AH622" s="24"/>
      <c r="AI622" s="24"/>
      <c r="AJ622" s="24"/>
      <c r="AK622" s="24"/>
      <c r="AM622" s="171"/>
      <c r="AT622" s="24"/>
      <c r="AU622" s="24"/>
      <c r="AV622" s="24"/>
      <c r="AW622" s="24"/>
      <c r="AX622" s="24"/>
      <c r="AY622" s="24"/>
      <c r="AZ622" s="24"/>
      <c r="BA622" s="24"/>
    </row>
    <row r="623" spans="19:70">
      <c r="S623"/>
      <c r="AG623" s="24"/>
      <c r="AH623" s="24"/>
      <c r="AI623" s="24"/>
      <c r="AJ623" s="24"/>
      <c r="AK623" s="24"/>
      <c r="AM623" s="171"/>
      <c r="AT623" s="24"/>
      <c r="AU623" s="24"/>
      <c r="AV623" s="24"/>
      <c r="AW623" s="24"/>
      <c r="AX623" s="24"/>
      <c r="AY623" s="24"/>
      <c r="AZ623" s="24"/>
      <c r="BA623" s="24"/>
    </row>
    <row r="624" spans="19:70">
      <c r="S624"/>
      <c r="AG624" s="24"/>
      <c r="AH624" s="24"/>
      <c r="AI624" s="24"/>
      <c r="AJ624" s="24"/>
      <c r="AK624" s="24"/>
      <c r="AM624" s="171"/>
      <c r="AT624" s="24"/>
      <c r="AU624" s="24"/>
      <c r="AV624" s="24"/>
      <c r="AW624" s="24"/>
      <c r="AX624" s="24"/>
      <c r="AY624" s="24"/>
      <c r="AZ624" s="24"/>
      <c r="BA624" s="24"/>
    </row>
    <row r="625" spans="19:54">
      <c r="S625"/>
      <c r="AG625" s="24"/>
      <c r="AH625" s="24"/>
      <c r="AI625" s="24"/>
      <c r="AJ625" s="24"/>
      <c r="AK625" s="24"/>
      <c r="AM625" s="171"/>
      <c r="AT625" s="24"/>
      <c r="AU625" s="24"/>
      <c r="AV625" s="24"/>
      <c r="AW625" s="24"/>
      <c r="AX625" s="24"/>
      <c r="AY625" s="24"/>
      <c r="AZ625" s="24"/>
      <c r="BA625" s="24"/>
    </row>
    <row r="626" spans="19:54">
      <c r="S626"/>
      <c r="AG626" s="24"/>
      <c r="AH626" s="24"/>
      <c r="AI626" s="24"/>
      <c r="AJ626" s="24"/>
      <c r="AK626" s="24"/>
      <c r="AM626" s="171"/>
      <c r="AT626" s="24"/>
      <c r="AU626" s="24"/>
      <c r="AV626" s="24"/>
      <c r="AW626" s="24"/>
      <c r="AX626" s="24"/>
      <c r="AY626" s="24"/>
      <c r="AZ626" s="24"/>
      <c r="BA626" s="24"/>
    </row>
    <row r="627" spans="19:54">
      <c r="S627"/>
      <c r="AG627" s="24"/>
      <c r="AH627" s="24"/>
      <c r="AI627" s="24"/>
      <c r="AJ627" s="24"/>
      <c r="AK627" s="24"/>
      <c r="AM627" s="171"/>
      <c r="AT627" s="24"/>
      <c r="AU627" s="24"/>
      <c r="AV627" s="24"/>
      <c r="AW627" s="24"/>
      <c r="AX627" s="24"/>
      <c r="AY627" s="24"/>
      <c r="AZ627" s="24"/>
      <c r="BA627" s="24"/>
    </row>
    <row r="628" spans="19:54">
      <c r="S628"/>
      <c r="AG628" s="24"/>
      <c r="AH628" s="24"/>
      <c r="AI628" s="24"/>
      <c r="AJ628" s="24"/>
      <c r="AK628" s="24"/>
      <c r="AM628" s="171"/>
      <c r="AT628" s="24"/>
      <c r="AU628" s="24"/>
      <c r="AV628" s="24"/>
      <c r="AW628" s="24"/>
      <c r="AX628" s="24"/>
      <c r="AY628" s="24"/>
      <c r="AZ628" s="24"/>
      <c r="BA628" s="24"/>
      <c r="BB628" s="24"/>
    </row>
    <row r="629" spans="19:54">
      <c r="S629"/>
      <c r="AG629" s="24"/>
      <c r="AH629" s="24"/>
      <c r="AI629" s="24"/>
      <c r="AJ629" s="24"/>
      <c r="AK629" s="24"/>
      <c r="AM629" s="171"/>
      <c r="AT629" s="24"/>
      <c r="AU629" s="24"/>
      <c r="AV629" s="24"/>
      <c r="AW629" s="24"/>
      <c r="AX629" s="24"/>
      <c r="AY629" s="24"/>
      <c r="AZ629" s="24"/>
      <c r="BA629" s="24"/>
    </row>
    <row r="630" spans="19:54">
      <c r="S630"/>
      <c r="AG630" s="24"/>
      <c r="AH630" s="24"/>
      <c r="AI630" s="24"/>
      <c r="AJ630" s="24"/>
      <c r="AK630" s="24"/>
      <c r="AM630" s="171"/>
      <c r="AT630" s="24"/>
      <c r="AU630" s="24"/>
      <c r="AV630" s="24"/>
      <c r="AW630" s="24"/>
      <c r="AX630" s="24"/>
      <c r="AY630" s="24"/>
      <c r="AZ630" s="24"/>
      <c r="BA630" s="24"/>
    </row>
    <row r="631" spans="19:54">
      <c r="S631"/>
      <c r="AG631" s="24"/>
      <c r="AH631" s="24"/>
      <c r="AI631" s="24"/>
      <c r="AJ631" s="24"/>
      <c r="AK631" s="24"/>
      <c r="AM631" s="171"/>
      <c r="AT631" s="24"/>
      <c r="AU631" s="24"/>
      <c r="AV631" s="24"/>
      <c r="AW631" s="24"/>
      <c r="AX631" s="24"/>
      <c r="AY631" s="24"/>
      <c r="AZ631" s="24"/>
      <c r="BA631" s="24"/>
    </row>
    <row r="632" spans="19:54">
      <c r="S632"/>
      <c r="AG632" s="24"/>
      <c r="AH632" s="24"/>
      <c r="AI632" s="24"/>
      <c r="AJ632" s="24"/>
      <c r="AK632" s="24"/>
      <c r="AM632" s="171"/>
      <c r="AT632" s="24"/>
      <c r="AU632" s="24"/>
      <c r="AV632" s="24"/>
      <c r="AW632" s="24"/>
      <c r="AX632" s="24"/>
      <c r="AY632" s="24"/>
      <c r="AZ632" s="24"/>
      <c r="BA632" s="24"/>
    </row>
    <row r="633" spans="19:54">
      <c r="S633"/>
      <c r="AG633" s="24"/>
      <c r="AH633" s="24"/>
      <c r="AI633" s="24"/>
      <c r="AJ633" s="24"/>
      <c r="AK633" s="24"/>
      <c r="AM633" s="171"/>
      <c r="AT633" s="24"/>
      <c r="AU633" s="24"/>
      <c r="AV633" s="24"/>
      <c r="AW633" s="24"/>
      <c r="AX633" s="24"/>
      <c r="AY633" s="24"/>
      <c r="AZ633" s="24"/>
      <c r="BA633" s="24"/>
    </row>
    <row r="634" spans="19:54">
      <c r="S634"/>
      <c r="AG634" s="24"/>
      <c r="AH634" s="24"/>
      <c r="AI634" s="24"/>
      <c r="AJ634" s="24"/>
      <c r="AK634" s="24"/>
      <c r="AM634" s="171"/>
      <c r="AT634" s="24"/>
      <c r="AU634" s="24"/>
      <c r="AV634" s="24"/>
      <c r="AW634" s="24"/>
      <c r="AX634" s="24"/>
      <c r="AY634" s="24"/>
      <c r="AZ634" s="24"/>
      <c r="BA634" s="24"/>
    </row>
    <row r="635" spans="19:54">
      <c r="S635"/>
      <c r="AG635" s="24"/>
      <c r="AH635" s="24"/>
      <c r="AI635" s="24"/>
      <c r="AJ635" s="24"/>
      <c r="AK635" s="24"/>
      <c r="AM635" s="171"/>
      <c r="AT635" s="24"/>
      <c r="AU635" s="24"/>
      <c r="AV635" s="24"/>
      <c r="AW635" s="24"/>
      <c r="AX635" s="24"/>
      <c r="AY635" s="24"/>
      <c r="AZ635" s="24"/>
      <c r="BA635" s="24"/>
    </row>
    <row r="636" spans="19:54">
      <c r="S636"/>
      <c r="AG636" s="24"/>
      <c r="AH636" s="24"/>
      <c r="AI636" s="24"/>
      <c r="AJ636" s="24"/>
      <c r="AK636" s="24"/>
      <c r="AM636" s="171"/>
      <c r="AT636" s="24"/>
      <c r="AU636" s="24"/>
      <c r="AV636" s="24"/>
      <c r="AW636" s="24"/>
      <c r="AX636" s="24"/>
      <c r="AY636" s="24"/>
      <c r="AZ636" s="24"/>
      <c r="BA636" s="24"/>
    </row>
    <row r="637" spans="19:54">
      <c r="S637"/>
      <c r="AG637" s="24"/>
      <c r="AH637" s="24"/>
      <c r="AI637" s="24"/>
      <c r="AJ637" s="24"/>
      <c r="AK637" s="24"/>
      <c r="AM637" s="171"/>
      <c r="AT637" s="24"/>
      <c r="AU637" s="24"/>
      <c r="AV637" s="24"/>
      <c r="AW637" s="24"/>
      <c r="AX637" s="24"/>
      <c r="AY637" s="24"/>
      <c r="AZ637" s="24"/>
      <c r="BA637" s="24"/>
    </row>
    <row r="638" spans="19:54">
      <c r="S638"/>
      <c r="AG638" s="24"/>
      <c r="AH638" s="24"/>
      <c r="AI638" s="24"/>
      <c r="AJ638" s="24"/>
      <c r="AK638" s="24"/>
      <c r="AM638" s="171"/>
      <c r="AT638" s="24"/>
      <c r="AU638" s="24"/>
      <c r="AV638" s="24"/>
      <c r="AW638" s="24"/>
      <c r="AX638" s="24"/>
      <c r="AY638" s="24"/>
      <c r="AZ638" s="24"/>
      <c r="BA638" s="24"/>
    </row>
    <row r="639" spans="19:54">
      <c r="S639"/>
      <c r="AG639" s="24"/>
      <c r="AH639" s="24"/>
      <c r="AI639" s="24"/>
      <c r="AJ639" s="24"/>
      <c r="AK639" s="24"/>
      <c r="AM639" s="171"/>
      <c r="AT639" s="24"/>
      <c r="AU639" s="24"/>
      <c r="AV639" s="24"/>
      <c r="AW639" s="24"/>
      <c r="AX639" s="24"/>
      <c r="AY639" s="24"/>
      <c r="AZ639" s="24"/>
      <c r="BA639" s="24"/>
    </row>
    <row r="640" spans="19:54">
      <c r="S640"/>
      <c r="AG640" s="24"/>
      <c r="AH640" s="24"/>
      <c r="AI640" s="24"/>
      <c r="AJ640" s="24"/>
      <c r="AK640" s="24"/>
      <c r="AM640" s="171"/>
      <c r="AT640" s="24"/>
      <c r="AU640" s="24"/>
      <c r="AV640" s="24"/>
      <c r="AW640" s="24"/>
      <c r="AX640" s="24"/>
      <c r="AY640" s="24"/>
      <c r="AZ640" s="24"/>
      <c r="BA640" s="24"/>
    </row>
    <row r="641" spans="19:70">
      <c r="S641"/>
      <c r="AG641" s="24"/>
      <c r="AH641" s="24"/>
      <c r="AI641" s="24"/>
      <c r="AJ641" s="24"/>
      <c r="AK641" s="24"/>
      <c r="AM641" s="171"/>
      <c r="AT641" s="24"/>
      <c r="AU641" s="24"/>
      <c r="AV641" s="24"/>
      <c r="AW641" s="24"/>
      <c r="AX641" s="24"/>
      <c r="AY641" s="24"/>
      <c r="AZ641" s="24"/>
      <c r="BA641" s="24"/>
    </row>
    <row r="642" spans="19:70">
      <c r="S642"/>
      <c r="AG642" s="24"/>
      <c r="AH642" s="24"/>
      <c r="AI642" s="24"/>
      <c r="AJ642" s="24"/>
      <c r="AK642" s="24"/>
      <c r="AM642" s="171"/>
      <c r="AT642" s="24"/>
      <c r="AU642" s="24"/>
      <c r="AV642" s="24"/>
      <c r="AW642" s="24"/>
      <c r="AX642" s="24"/>
      <c r="AY642" s="24"/>
      <c r="AZ642" s="24"/>
      <c r="BA642" s="24"/>
    </row>
    <row r="643" spans="19:70">
      <c r="S643"/>
      <c r="AG643" s="24"/>
      <c r="AH643" s="24"/>
      <c r="AI643" s="24"/>
      <c r="AJ643" s="24"/>
      <c r="AK643" s="24"/>
      <c r="AM643" s="171"/>
      <c r="AT643" s="24"/>
      <c r="AU643" s="24"/>
      <c r="AV643" s="24"/>
      <c r="AW643" s="24"/>
      <c r="AX643" s="24"/>
      <c r="AY643" s="24"/>
      <c r="AZ643" s="24"/>
      <c r="BA643" s="24"/>
    </row>
    <row r="644" spans="19:70">
      <c r="S644"/>
      <c r="AG644" s="24"/>
      <c r="AH644" s="24"/>
      <c r="AI644" s="24"/>
      <c r="AJ644" s="24"/>
      <c r="AK644" s="24"/>
      <c r="AM644" s="171"/>
      <c r="AT644" s="24"/>
      <c r="AU644" s="24"/>
      <c r="AV644" s="24"/>
      <c r="AW644" s="24"/>
      <c r="AX644" s="24"/>
      <c r="AY644" s="24"/>
      <c r="AZ644" s="24"/>
      <c r="BA644" s="24"/>
    </row>
    <row r="645" spans="19:70">
      <c r="S645"/>
      <c r="AG645" s="24"/>
      <c r="AH645" s="24"/>
      <c r="AI645" s="24"/>
      <c r="AJ645" s="24"/>
      <c r="AK645" s="24"/>
      <c r="AM645" s="171"/>
      <c r="AT645" s="24"/>
      <c r="AU645" s="24"/>
      <c r="AV645" s="24"/>
      <c r="AW645" s="24"/>
      <c r="AX645" s="24"/>
      <c r="AY645" s="24"/>
      <c r="AZ645" s="24"/>
      <c r="BA645" s="24"/>
    </row>
    <row r="646" spans="19:70">
      <c r="S646"/>
      <c r="AG646" s="24"/>
      <c r="AH646" s="24"/>
      <c r="AI646" s="24"/>
      <c r="AJ646" s="24"/>
      <c r="AK646" s="24"/>
      <c r="AM646" s="171"/>
      <c r="AT646" s="24"/>
      <c r="AU646" s="24"/>
      <c r="AV646" s="24"/>
      <c r="AW646" s="24"/>
      <c r="AX646" s="24"/>
      <c r="AY646" s="24"/>
      <c r="AZ646" s="24"/>
      <c r="BA646" s="24"/>
    </row>
    <row r="647" spans="19:70">
      <c r="S647"/>
      <c r="AG647" s="24"/>
      <c r="AH647" s="24"/>
      <c r="AI647" s="24"/>
      <c r="AJ647" s="24"/>
      <c r="AK647" s="24"/>
      <c r="AM647" s="171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</row>
    <row r="648" spans="19:70">
      <c r="S648"/>
      <c r="AG648" s="24"/>
      <c r="AH648" s="24"/>
      <c r="AI648" s="24"/>
      <c r="AJ648" s="24"/>
      <c r="AK648" s="24"/>
      <c r="AM648" s="171"/>
      <c r="AT648" s="24"/>
      <c r="AU648" s="24"/>
      <c r="AV648" s="24"/>
      <c r="AW648" s="24"/>
      <c r="AX648" s="24"/>
      <c r="AY648" s="24"/>
      <c r="AZ648" s="24"/>
      <c r="BA648" s="24"/>
    </row>
    <row r="649" spans="19:70">
      <c r="S649"/>
      <c r="AG649" s="24"/>
      <c r="AH649" s="24"/>
      <c r="AI649" s="24"/>
      <c r="AJ649" s="24"/>
      <c r="AK649" s="24"/>
      <c r="AM649" s="171"/>
      <c r="AT649" s="24"/>
      <c r="AU649" s="24"/>
      <c r="AV649" s="24"/>
      <c r="AW649" s="24"/>
      <c r="AX649" s="24"/>
      <c r="AY649" s="24"/>
      <c r="AZ649" s="24"/>
      <c r="BA649" s="24"/>
    </row>
    <row r="650" spans="19:70">
      <c r="S650"/>
      <c r="AG650" s="24"/>
      <c r="AH650" s="24"/>
      <c r="AI650" s="24"/>
      <c r="AJ650" s="24"/>
      <c r="AK650" s="24"/>
      <c r="AM650" s="171"/>
      <c r="AT650" s="24"/>
      <c r="AU650" s="24"/>
      <c r="AV650" s="24"/>
      <c r="AW650" s="24"/>
      <c r="AX650" s="24"/>
      <c r="AY650" s="24"/>
      <c r="AZ650" s="24"/>
      <c r="BA650" s="24"/>
    </row>
    <row r="651" spans="19:70">
      <c r="S651"/>
      <c r="AG651" s="24"/>
      <c r="AH651" s="24"/>
      <c r="AI651" s="24"/>
      <c r="AJ651" s="24"/>
      <c r="AK651" s="24"/>
      <c r="AM651" s="171"/>
      <c r="AT651" s="24"/>
      <c r="AU651" s="24"/>
      <c r="AV651" s="24"/>
      <c r="AW651" s="24"/>
      <c r="AX651" s="24"/>
      <c r="AY651" s="24"/>
      <c r="AZ651" s="24"/>
      <c r="BA651" s="24"/>
    </row>
    <row r="652" spans="19:70">
      <c r="S652"/>
      <c r="AG652" s="24"/>
      <c r="AH652" s="24"/>
      <c r="AI652" s="24"/>
      <c r="AJ652" s="24"/>
      <c r="AK652" s="24"/>
      <c r="AM652" s="171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</row>
    <row r="653" spans="19:70">
      <c r="S653"/>
      <c r="AG653" s="24"/>
      <c r="AH653" s="24"/>
      <c r="AI653" s="24"/>
      <c r="AJ653" s="24"/>
      <c r="AK653" s="24"/>
      <c r="AM653" s="171"/>
      <c r="AT653" s="24"/>
      <c r="AU653" s="24"/>
      <c r="AV653" s="24"/>
      <c r="AW653" s="24"/>
      <c r="AX653" s="24"/>
      <c r="AY653" s="24"/>
      <c r="AZ653" s="24"/>
      <c r="BA653" s="24"/>
    </row>
    <row r="654" spans="19:70">
      <c r="S654"/>
      <c r="AG654" s="24"/>
      <c r="AH654" s="24"/>
      <c r="AI654" s="24"/>
      <c r="AJ654" s="24"/>
      <c r="AK654" s="24"/>
      <c r="AM654" s="171"/>
      <c r="AT654" s="24"/>
      <c r="AU654" s="24"/>
      <c r="AV654" s="24"/>
      <c r="AW654" s="24"/>
      <c r="AX654" s="24"/>
      <c r="AY654" s="24"/>
      <c r="AZ654" s="24"/>
      <c r="BA654" s="24"/>
    </row>
    <row r="655" spans="19:70">
      <c r="S655"/>
      <c r="AG655" s="24"/>
      <c r="AH655" s="24"/>
      <c r="AI655" s="24"/>
      <c r="AJ655" s="24"/>
      <c r="AK655" s="24"/>
      <c r="AM655" s="171"/>
      <c r="AT655" s="24"/>
      <c r="AU655" s="24"/>
      <c r="AV655" s="24"/>
      <c r="AW655" s="24"/>
      <c r="AX655" s="24"/>
      <c r="AY655" s="24"/>
      <c r="AZ655" s="24"/>
      <c r="BA655" s="24"/>
    </row>
    <row r="656" spans="19:70">
      <c r="S656"/>
      <c r="AG656" s="24"/>
      <c r="AH656" s="24"/>
      <c r="AI656" s="24"/>
      <c r="AJ656" s="24"/>
      <c r="AK656" s="24"/>
      <c r="AM656" s="171"/>
      <c r="AT656" s="24"/>
      <c r="AU656" s="24"/>
      <c r="AV656" s="24"/>
      <c r="AW656" s="24"/>
      <c r="AX656" s="24"/>
      <c r="AY656" s="24"/>
      <c r="AZ656" s="24"/>
      <c r="BA656" s="24"/>
    </row>
    <row r="657" spans="19:56">
      <c r="S657"/>
      <c r="AG657" s="24"/>
      <c r="AH657" s="24"/>
      <c r="AI657" s="24"/>
      <c r="AJ657" s="24"/>
      <c r="AK657" s="24"/>
      <c r="AM657" s="171"/>
      <c r="AT657" s="24"/>
      <c r="AU657" s="24"/>
      <c r="AV657" s="24"/>
      <c r="AW657" s="24"/>
      <c r="AX657" s="24"/>
      <c r="AY657" s="24"/>
      <c r="AZ657" s="24"/>
      <c r="BA657" s="24"/>
      <c r="BB657" s="24"/>
      <c r="BD657" s="24"/>
    </row>
    <row r="658" spans="19:56">
      <c r="S658"/>
      <c r="AG658" s="24"/>
      <c r="AH658" s="24"/>
      <c r="AI658" s="24"/>
      <c r="AJ658" s="24"/>
      <c r="AK658" s="24"/>
      <c r="AM658" s="171"/>
      <c r="AT658" s="24"/>
      <c r="AU658" s="24"/>
      <c r="AV658" s="24"/>
      <c r="AW658" s="24"/>
      <c r="AX658" s="24"/>
      <c r="AY658" s="24"/>
      <c r="AZ658" s="24"/>
      <c r="BA658" s="24"/>
    </row>
    <row r="659" spans="19:56">
      <c r="S659"/>
      <c r="AG659" s="24"/>
      <c r="AH659" s="24"/>
      <c r="AI659" s="24"/>
      <c r="AJ659" s="24"/>
      <c r="AK659" s="24"/>
      <c r="AM659" s="171"/>
      <c r="AT659" s="24"/>
      <c r="AU659" s="24"/>
      <c r="AV659" s="24"/>
      <c r="AW659" s="24"/>
      <c r="AX659" s="24"/>
      <c r="AY659" s="24"/>
      <c r="AZ659" s="24"/>
      <c r="BA659" s="24"/>
    </row>
    <row r="660" spans="19:56">
      <c r="S660"/>
      <c r="AG660" s="24"/>
      <c r="AH660" s="24"/>
      <c r="AI660" s="24"/>
      <c r="AJ660" s="24"/>
      <c r="AK660" s="24"/>
      <c r="AM660" s="171"/>
      <c r="AT660" s="24"/>
      <c r="AU660" s="24"/>
      <c r="AV660" s="24"/>
      <c r="AW660" s="24"/>
      <c r="AX660" s="24"/>
      <c r="AY660" s="24"/>
      <c r="AZ660" s="24"/>
      <c r="BA660" s="24"/>
    </row>
    <row r="661" spans="19:56">
      <c r="S661"/>
      <c r="AG661" s="24"/>
      <c r="AH661" s="24"/>
      <c r="AI661" s="24"/>
      <c r="AJ661" s="24"/>
      <c r="AK661" s="24"/>
      <c r="AM661" s="171"/>
      <c r="AT661" s="24"/>
      <c r="AU661" s="24"/>
      <c r="AV661" s="24"/>
      <c r="AW661" s="24"/>
      <c r="AX661" s="24"/>
      <c r="AY661" s="24"/>
      <c r="AZ661" s="24"/>
      <c r="BA661" s="24"/>
    </row>
    <row r="662" spans="19:56">
      <c r="S662"/>
      <c r="AG662" s="24"/>
      <c r="AH662" s="24"/>
      <c r="AI662" s="24"/>
      <c r="AJ662" s="24"/>
      <c r="AK662" s="24"/>
      <c r="AM662" s="171"/>
      <c r="AT662" s="24"/>
      <c r="AU662" s="24"/>
      <c r="AV662" s="24"/>
      <c r="AW662" s="24"/>
      <c r="AX662" s="24"/>
      <c r="AY662" s="24"/>
      <c r="AZ662" s="24"/>
      <c r="BA662" s="24"/>
    </row>
    <row r="663" spans="19:56">
      <c r="S663"/>
      <c r="AG663" s="24"/>
      <c r="AH663" s="24"/>
      <c r="AI663" s="24"/>
      <c r="AJ663" s="24"/>
      <c r="AK663" s="24"/>
      <c r="AM663" s="171"/>
      <c r="AT663" s="24"/>
      <c r="AU663" s="24"/>
      <c r="AV663" s="24"/>
      <c r="AW663" s="24"/>
      <c r="AX663" s="24"/>
      <c r="AY663" s="24"/>
      <c r="AZ663" s="24"/>
      <c r="BA663" s="24"/>
    </row>
    <row r="664" spans="19:56">
      <c r="S664"/>
      <c r="AG664" s="24"/>
      <c r="AH664" s="24"/>
      <c r="AI664" s="24"/>
      <c r="AJ664" s="24"/>
      <c r="AK664" s="24"/>
      <c r="AM664" s="171"/>
      <c r="AT664" s="24"/>
      <c r="AU664" s="24"/>
      <c r="AV664" s="24"/>
      <c r="AW664" s="24"/>
      <c r="AX664" s="24"/>
      <c r="AY664" s="24"/>
      <c r="AZ664" s="24"/>
      <c r="BA664" s="24"/>
    </row>
    <row r="665" spans="19:56">
      <c r="S665"/>
      <c r="AG665" s="24"/>
      <c r="AH665" s="24"/>
      <c r="AI665" s="24"/>
      <c r="AJ665" s="24"/>
      <c r="AK665" s="24"/>
      <c r="AM665" s="171"/>
      <c r="AT665" s="24"/>
      <c r="AU665" s="24"/>
      <c r="AV665" s="24"/>
      <c r="AW665" s="24"/>
      <c r="AX665" s="24"/>
      <c r="AY665" s="24"/>
      <c r="AZ665" s="24"/>
      <c r="BA665" s="24"/>
    </row>
    <row r="666" spans="19:56">
      <c r="S666"/>
      <c r="AG666" s="24"/>
      <c r="AH666" s="24"/>
      <c r="AI666" s="24"/>
      <c r="AJ666" s="24"/>
      <c r="AK666" s="24"/>
      <c r="AM666" s="171"/>
      <c r="AT666" s="24"/>
      <c r="AU666" s="24"/>
      <c r="AV666" s="24"/>
      <c r="AW666" s="24"/>
      <c r="AX666" s="24"/>
      <c r="AY666" s="24"/>
      <c r="AZ666" s="24"/>
      <c r="BA666" s="24"/>
    </row>
    <row r="667" spans="19:56">
      <c r="S667"/>
      <c r="AG667" s="24"/>
      <c r="AH667" s="24"/>
      <c r="AI667" s="24"/>
      <c r="AJ667" s="24"/>
      <c r="AK667" s="24"/>
      <c r="AM667" s="171"/>
      <c r="AT667" s="24"/>
      <c r="AU667" s="24"/>
      <c r="AV667" s="24"/>
      <c r="AW667" s="24"/>
      <c r="AX667" s="24"/>
      <c r="AY667" s="24"/>
      <c r="AZ667" s="24"/>
      <c r="BA667" s="24"/>
    </row>
    <row r="668" spans="19:56">
      <c r="S668"/>
      <c r="AG668" s="24"/>
      <c r="AH668" s="24"/>
      <c r="AI668" s="24"/>
      <c r="AJ668" s="24"/>
      <c r="AK668" s="24"/>
      <c r="AM668" s="171"/>
      <c r="AT668" s="24"/>
      <c r="AU668" s="24"/>
      <c r="AV668" s="24"/>
      <c r="AW668" s="24"/>
      <c r="AX668" s="24"/>
      <c r="AY668" s="24"/>
      <c r="AZ668" s="24"/>
      <c r="BA668" s="24"/>
    </row>
    <row r="669" spans="19:56">
      <c r="S669"/>
      <c r="AG669" s="24"/>
      <c r="AH669" s="24"/>
      <c r="AI669" s="24"/>
      <c r="AJ669" s="24"/>
      <c r="AK669" s="24"/>
      <c r="AM669" s="171"/>
      <c r="AT669" s="24"/>
      <c r="AU669" s="24"/>
      <c r="AV669" s="24"/>
      <c r="AW669" s="24"/>
      <c r="AX669" s="24"/>
      <c r="AY669" s="24"/>
      <c r="AZ669" s="24"/>
      <c r="BA669" s="24"/>
    </row>
    <row r="670" spans="19:56">
      <c r="S670"/>
      <c r="AG670" s="24"/>
      <c r="AH670" s="24"/>
      <c r="AI670" s="24"/>
      <c r="AJ670" s="24"/>
      <c r="AK670" s="24"/>
      <c r="AM670" s="171"/>
      <c r="AT670" s="24"/>
      <c r="AU670" s="24"/>
      <c r="AV670" s="24"/>
      <c r="AW670" s="24"/>
      <c r="AX670" s="24"/>
      <c r="AY670" s="24"/>
      <c r="AZ670" s="24"/>
      <c r="BA670" s="24"/>
    </row>
    <row r="671" spans="19:56">
      <c r="S671"/>
      <c r="AG671" s="24"/>
      <c r="AH671" s="24"/>
      <c r="AI671" s="24"/>
      <c r="AJ671" s="24"/>
      <c r="AK671" s="24"/>
      <c r="AM671" s="171"/>
      <c r="AT671" s="24"/>
      <c r="AU671" s="24"/>
      <c r="AV671" s="24"/>
      <c r="AW671" s="24"/>
      <c r="AX671" s="24"/>
      <c r="AY671" s="24"/>
      <c r="AZ671" s="24"/>
      <c r="BA671" s="24"/>
    </row>
    <row r="672" spans="19:56">
      <c r="S672"/>
      <c r="AG672" s="24"/>
      <c r="AH672" s="24"/>
      <c r="AI672" s="24"/>
      <c r="AJ672" s="24"/>
      <c r="AK672" s="24"/>
      <c r="AM672" s="171"/>
      <c r="AT672" s="24"/>
      <c r="AU672" s="24"/>
      <c r="AV672" s="24"/>
      <c r="AW672" s="24"/>
      <c r="AX672" s="24"/>
      <c r="AY672" s="24"/>
      <c r="AZ672" s="24"/>
      <c r="BA672" s="24"/>
    </row>
    <row r="673" spans="19:70">
      <c r="S673"/>
      <c r="AG673" s="24"/>
      <c r="AH673" s="24"/>
      <c r="AI673" s="24"/>
      <c r="AJ673" s="24"/>
      <c r="AK673" s="24"/>
      <c r="AM673" s="171"/>
      <c r="AT673" s="24"/>
      <c r="AU673" s="24"/>
      <c r="AV673" s="24"/>
      <c r="AW673" s="24"/>
      <c r="AX673" s="24"/>
      <c r="AY673" s="24"/>
      <c r="AZ673" s="24"/>
      <c r="BA673" s="24"/>
    </row>
    <row r="674" spans="19:70">
      <c r="S674"/>
      <c r="AG674" s="24"/>
      <c r="AH674" s="24"/>
      <c r="AI674" s="24"/>
      <c r="AJ674" s="24"/>
      <c r="AK674" s="24"/>
      <c r="AM674" s="171"/>
      <c r="AT674" s="24"/>
      <c r="AU674" s="24"/>
      <c r="AV674" s="24"/>
      <c r="AW674" s="24"/>
      <c r="AX674" s="24"/>
      <c r="AY674" s="24"/>
      <c r="AZ674" s="24"/>
      <c r="BA674" s="24"/>
    </row>
    <row r="675" spans="19:70">
      <c r="S675"/>
      <c r="AG675" s="24"/>
      <c r="AH675" s="24"/>
      <c r="AI675" s="24"/>
      <c r="AJ675" s="24"/>
      <c r="AK675" s="24"/>
      <c r="AM675" s="171"/>
      <c r="AT675" s="24"/>
      <c r="AU675" s="24"/>
      <c r="AV675" s="24"/>
      <c r="AW675" s="24"/>
      <c r="AX675" s="24"/>
      <c r="AY675" s="24"/>
      <c r="AZ675" s="24"/>
      <c r="BA675" s="24"/>
    </row>
    <row r="676" spans="19:70">
      <c r="S676"/>
      <c r="AG676" s="24"/>
      <c r="AH676" s="24"/>
      <c r="AI676" s="24"/>
      <c r="AJ676" s="24"/>
      <c r="AK676" s="24"/>
      <c r="AM676" s="171"/>
      <c r="AT676" s="24"/>
      <c r="AU676" s="24"/>
      <c r="AV676" s="24"/>
      <c r="AW676" s="24"/>
      <c r="AX676" s="24"/>
      <c r="AY676" s="24"/>
      <c r="AZ676" s="24"/>
      <c r="BA676" s="24"/>
    </row>
    <row r="677" spans="19:70">
      <c r="S677"/>
      <c r="AG677" s="24"/>
      <c r="AH677" s="24"/>
      <c r="AI677" s="24"/>
      <c r="AJ677" s="24"/>
      <c r="AK677" s="24"/>
      <c r="AM677" s="171"/>
      <c r="AT677" s="24"/>
      <c r="AU677" s="24"/>
      <c r="AV677" s="24"/>
      <c r="AW677" s="24"/>
      <c r="AX677" s="24"/>
      <c r="AY677" s="24"/>
      <c r="AZ677" s="24"/>
      <c r="BA677" s="24"/>
    </row>
    <row r="678" spans="19:70">
      <c r="S678"/>
      <c r="AG678" s="24"/>
      <c r="AH678" s="24"/>
      <c r="AI678" s="24"/>
      <c r="AJ678" s="24"/>
      <c r="AK678" s="24"/>
      <c r="AM678" s="171"/>
      <c r="AT678" s="24"/>
      <c r="AU678" s="24"/>
      <c r="AV678" s="24"/>
      <c r="AW678" s="24"/>
      <c r="AX678" s="24"/>
      <c r="AY678" s="24"/>
      <c r="AZ678" s="24"/>
      <c r="BA678" s="24"/>
    </row>
    <row r="679" spans="19:70">
      <c r="S679"/>
      <c r="AG679" s="24"/>
      <c r="AH679" s="24"/>
      <c r="AI679" s="24"/>
      <c r="AJ679" s="24"/>
      <c r="AK679" s="24"/>
      <c r="AM679" s="171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</row>
    <row r="680" spans="19:70">
      <c r="S680"/>
      <c r="AG680" s="24"/>
      <c r="AH680" s="24"/>
      <c r="AI680" s="24"/>
      <c r="AJ680" s="24"/>
      <c r="AK680" s="24"/>
      <c r="AM680" s="171"/>
      <c r="AT680" s="24"/>
      <c r="AU680" s="24"/>
      <c r="AV680" s="24"/>
      <c r="AW680" s="24"/>
      <c r="AX680" s="24"/>
      <c r="AY680" s="24"/>
      <c r="AZ680" s="24"/>
      <c r="BA680" s="24"/>
    </row>
    <row r="681" spans="19:70">
      <c r="S681"/>
      <c r="AG681" s="24"/>
      <c r="AH681" s="24"/>
      <c r="AI681" s="24"/>
      <c r="AJ681" s="24"/>
      <c r="AK681" s="24"/>
      <c r="AM681" s="171"/>
      <c r="AT681" s="24"/>
      <c r="AU681" s="24"/>
      <c r="AV681" s="24"/>
      <c r="AW681" s="24"/>
      <c r="AX681" s="24"/>
      <c r="AY681" s="24"/>
      <c r="AZ681" s="24"/>
      <c r="BA681" s="24"/>
    </row>
    <row r="682" spans="19:70">
      <c r="S682"/>
      <c r="AG682" s="24"/>
      <c r="AH682" s="24"/>
      <c r="AI682" s="24"/>
      <c r="AJ682" s="24"/>
      <c r="AK682" s="24"/>
      <c r="AM682" s="171"/>
      <c r="AT682" s="24"/>
      <c r="AU682" s="24"/>
      <c r="AV682" s="24"/>
      <c r="AW682" s="24"/>
      <c r="AX682" s="24"/>
      <c r="AY682" s="24"/>
      <c r="AZ682" s="24"/>
      <c r="BA682" s="24"/>
    </row>
    <row r="683" spans="19:70">
      <c r="S683"/>
      <c r="AG683" s="24"/>
      <c r="AH683" s="24"/>
      <c r="AI683" s="24"/>
      <c r="AJ683" s="24"/>
      <c r="AK683" s="24"/>
      <c r="AM683" s="171"/>
      <c r="AT683" s="24"/>
      <c r="AU683" s="24"/>
      <c r="AV683" s="24"/>
      <c r="AW683" s="24"/>
      <c r="AX683" s="24"/>
      <c r="AY683" s="24"/>
      <c r="AZ683" s="24"/>
      <c r="BA683" s="24"/>
    </row>
    <row r="684" spans="19:70">
      <c r="S684"/>
      <c r="AG684" s="24"/>
      <c r="AH684" s="24"/>
      <c r="AI684" s="24"/>
      <c r="AJ684" s="24"/>
      <c r="AK684" s="24"/>
      <c r="AM684" s="171"/>
      <c r="AT684" s="24"/>
      <c r="AU684" s="24"/>
      <c r="AV684" s="24"/>
      <c r="AW684" s="24"/>
      <c r="AX684" s="24"/>
      <c r="AY684" s="24"/>
      <c r="AZ684" s="24"/>
      <c r="BA684" s="24"/>
    </row>
    <row r="685" spans="19:70">
      <c r="S685"/>
      <c r="AG685" s="24"/>
      <c r="AH685" s="24"/>
      <c r="AI685" s="24"/>
      <c r="AJ685" s="24"/>
      <c r="AK685" s="24"/>
      <c r="AM685" s="171"/>
      <c r="AT685" s="24"/>
      <c r="AU685" s="24"/>
      <c r="AV685" s="24"/>
      <c r="AW685" s="24"/>
      <c r="AX685" s="24"/>
      <c r="AY685" s="24"/>
      <c r="AZ685" s="24"/>
      <c r="BA685" s="24"/>
    </row>
    <row r="686" spans="19:70">
      <c r="S686"/>
      <c r="AG686" s="24"/>
      <c r="AH686" s="24"/>
      <c r="AI686" s="24"/>
      <c r="AJ686" s="24"/>
      <c r="AK686" s="24"/>
      <c r="AM686" s="171"/>
      <c r="AT686" s="24"/>
      <c r="AU686" s="24"/>
      <c r="AV686" s="24"/>
      <c r="AW686" s="24"/>
      <c r="AX686" s="24"/>
      <c r="AY686" s="24"/>
      <c r="AZ686" s="24"/>
      <c r="BA686" s="24"/>
    </row>
    <row r="687" spans="19:70">
      <c r="S687"/>
      <c r="AG687" s="24"/>
      <c r="AH687" s="24"/>
      <c r="AI687" s="24"/>
      <c r="AJ687" s="24"/>
      <c r="AK687" s="24"/>
      <c r="AM687" s="171"/>
      <c r="AT687" s="24"/>
      <c r="AU687" s="24"/>
      <c r="AV687" s="24"/>
      <c r="AW687" s="24"/>
      <c r="AX687" s="24"/>
      <c r="AY687" s="24"/>
      <c r="AZ687" s="24"/>
      <c r="BA687" s="24"/>
    </row>
    <row r="688" spans="19:70">
      <c r="S688"/>
      <c r="AG688" s="24"/>
      <c r="AH688" s="24"/>
      <c r="AI688" s="24"/>
      <c r="AJ688" s="24"/>
      <c r="AK688" s="24"/>
      <c r="AM688" s="171"/>
      <c r="AT688" s="24"/>
      <c r="AU688" s="24"/>
      <c r="AV688" s="24"/>
      <c r="AW688" s="24"/>
      <c r="AX688" s="24"/>
      <c r="AY688" s="24"/>
      <c r="AZ688" s="24"/>
      <c r="BA688" s="24"/>
    </row>
    <row r="689" spans="19:53">
      <c r="S689"/>
      <c r="AG689" s="24"/>
      <c r="AH689" s="24"/>
      <c r="AI689" s="24"/>
      <c r="AJ689" s="24"/>
      <c r="AK689" s="24"/>
      <c r="AM689" s="171"/>
      <c r="AT689" s="24"/>
      <c r="AU689" s="24"/>
      <c r="AV689" s="24"/>
      <c r="AW689" s="24"/>
      <c r="AX689" s="24"/>
      <c r="AY689" s="24"/>
      <c r="AZ689" s="24"/>
      <c r="BA689" s="24"/>
    </row>
    <row r="690" spans="19:53">
      <c r="S690"/>
      <c r="AG690" s="24"/>
      <c r="AH690" s="24"/>
      <c r="AI690" s="24"/>
      <c r="AJ690" s="24"/>
      <c r="AK690" s="24"/>
      <c r="AM690" s="171"/>
      <c r="AT690" s="24"/>
      <c r="AU690" s="24"/>
      <c r="AV690" s="24"/>
      <c r="AW690" s="24"/>
      <c r="AX690" s="24"/>
      <c r="AY690" s="24"/>
      <c r="AZ690" s="24"/>
      <c r="BA690" s="24"/>
    </row>
    <row r="691" spans="19:53">
      <c r="S691"/>
      <c r="AG691" s="24"/>
      <c r="AH691" s="24"/>
      <c r="AI691" s="24"/>
      <c r="AJ691" s="24"/>
      <c r="AK691" s="24"/>
      <c r="AM691" s="171"/>
      <c r="AT691" s="24"/>
      <c r="AU691" s="24"/>
      <c r="AV691" s="24"/>
      <c r="AW691" s="24"/>
      <c r="AX691" s="24"/>
      <c r="AY691" s="24"/>
      <c r="AZ691" s="24"/>
      <c r="BA691" s="24"/>
    </row>
    <row r="692" spans="19:53">
      <c r="S692"/>
      <c r="AG692" s="24"/>
      <c r="AH692" s="24"/>
      <c r="AI692" s="24"/>
      <c r="AJ692" s="24"/>
      <c r="AK692" s="24"/>
      <c r="AM692" s="171"/>
      <c r="AT692" s="24"/>
      <c r="AU692" s="24"/>
      <c r="AV692" s="24"/>
      <c r="AW692" s="24"/>
      <c r="AX692" s="24"/>
      <c r="AY692" s="24"/>
      <c r="AZ692" s="24"/>
      <c r="BA692" s="24"/>
    </row>
    <row r="693" spans="19:53">
      <c r="S693"/>
      <c r="AG693" s="24"/>
      <c r="AH693" s="24"/>
      <c r="AI693" s="24"/>
      <c r="AJ693" s="24"/>
      <c r="AK693" s="24"/>
      <c r="AM693" s="171"/>
      <c r="AT693" s="24"/>
      <c r="AU693" s="24"/>
      <c r="AV693" s="24"/>
      <c r="AW693" s="24"/>
      <c r="AX693" s="24"/>
      <c r="AY693" s="24"/>
      <c r="AZ693" s="24"/>
      <c r="BA693" s="24"/>
    </row>
    <row r="694" spans="19:53">
      <c r="S694"/>
      <c r="AG694" s="24"/>
      <c r="AH694" s="24"/>
      <c r="AI694" s="24"/>
      <c r="AJ694" s="24"/>
      <c r="AK694" s="24"/>
      <c r="AM694" s="171"/>
      <c r="AT694" s="24"/>
      <c r="AU694" s="24"/>
      <c r="AV694" s="24"/>
      <c r="AW694" s="24"/>
      <c r="AX694" s="24"/>
      <c r="AY694" s="24"/>
      <c r="AZ694" s="24"/>
      <c r="BA694" s="24"/>
    </row>
    <row r="695" spans="19:53">
      <c r="S695"/>
      <c r="AG695" s="24"/>
      <c r="AH695" s="24"/>
      <c r="AI695" s="24"/>
      <c r="AJ695" s="24"/>
      <c r="AK695" s="24"/>
      <c r="AM695" s="171"/>
      <c r="AT695" s="24"/>
      <c r="AU695" s="24"/>
      <c r="AV695" s="24"/>
      <c r="AW695" s="24"/>
      <c r="AX695" s="24"/>
      <c r="AY695" s="24"/>
      <c r="AZ695" s="24"/>
      <c r="BA695" s="24"/>
    </row>
    <row r="696" spans="19:53">
      <c r="S696"/>
      <c r="AG696" s="24"/>
      <c r="AH696" s="24"/>
      <c r="AI696" s="24"/>
      <c r="AJ696" s="24"/>
      <c r="AK696" s="24"/>
      <c r="AM696" s="171"/>
      <c r="AT696" s="24"/>
      <c r="AU696" s="24"/>
      <c r="AV696" s="24"/>
      <c r="AW696" s="24"/>
      <c r="AX696" s="24"/>
      <c r="AY696" s="24"/>
      <c r="AZ696" s="24"/>
      <c r="BA696" s="24"/>
    </row>
    <row r="697" spans="19:53">
      <c r="S697"/>
      <c r="AG697" s="24"/>
      <c r="AH697" s="24"/>
      <c r="AI697" s="24"/>
      <c r="AJ697" s="24"/>
      <c r="AK697" s="24"/>
      <c r="AM697" s="171"/>
      <c r="AT697" s="24"/>
      <c r="AU697" s="24"/>
      <c r="AV697" s="24"/>
      <c r="AW697" s="24"/>
      <c r="AX697" s="24"/>
      <c r="AY697" s="24"/>
      <c r="AZ697" s="24"/>
      <c r="BA697" s="24"/>
    </row>
    <row r="698" spans="19:53">
      <c r="S698"/>
      <c r="AG698" s="24"/>
      <c r="AH698" s="24"/>
      <c r="AI698" s="24"/>
      <c r="AJ698" s="24"/>
      <c r="AK698" s="24"/>
      <c r="AM698" s="171"/>
      <c r="AT698" s="24"/>
      <c r="AU698" s="24"/>
      <c r="AV698" s="24"/>
      <c r="AW698" s="24"/>
      <c r="AX698" s="24"/>
      <c r="AY698" s="24"/>
      <c r="AZ698" s="24"/>
      <c r="BA698" s="24"/>
    </row>
    <row r="699" spans="19:53">
      <c r="S699"/>
      <c r="AG699" s="24"/>
      <c r="AH699" s="24"/>
      <c r="AI699" s="24"/>
      <c r="AJ699" s="24"/>
      <c r="AK699" s="24"/>
      <c r="AM699" s="171"/>
      <c r="AT699" s="24"/>
      <c r="AU699" s="24"/>
      <c r="AV699" s="24"/>
      <c r="AW699" s="24"/>
      <c r="AX699" s="24"/>
      <c r="AY699" s="24"/>
      <c r="AZ699" s="24"/>
      <c r="BA699" s="24"/>
    </row>
    <row r="700" spans="19:53">
      <c r="S700"/>
      <c r="AG700" s="24"/>
      <c r="AH700" s="24"/>
      <c r="AI700" s="24"/>
      <c r="AJ700" s="24"/>
      <c r="AK700" s="24"/>
      <c r="AM700" s="171"/>
      <c r="AT700" s="24"/>
      <c r="AU700" s="24"/>
      <c r="AV700" s="24"/>
      <c r="AW700" s="24"/>
      <c r="AX700" s="24"/>
      <c r="AY700" s="24"/>
      <c r="AZ700" s="24"/>
      <c r="BA700" s="24"/>
    </row>
    <row r="701" spans="19:53">
      <c r="S701"/>
      <c r="AG701" s="24"/>
      <c r="AH701" s="24"/>
      <c r="AI701" s="24"/>
      <c r="AJ701" s="24"/>
      <c r="AK701" s="24"/>
      <c r="AM701" s="171"/>
      <c r="AT701" s="24"/>
      <c r="AU701" s="24"/>
      <c r="AV701" s="24"/>
      <c r="AW701" s="24"/>
      <c r="AX701" s="24"/>
      <c r="AY701" s="24"/>
      <c r="AZ701" s="24"/>
      <c r="BA701" s="24"/>
    </row>
    <row r="702" spans="19:53">
      <c r="S702"/>
      <c r="AG702" s="24"/>
      <c r="AH702" s="24"/>
      <c r="AI702" s="24"/>
      <c r="AJ702" s="24"/>
      <c r="AK702" s="24"/>
      <c r="AM702" s="171"/>
      <c r="AT702" s="24"/>
      <c r="AU702" s="24"/>
      <c r="AV702" s="24"/>
      <c r="AW702" s="24"/>
      <c r="AX702" s="24"/>
      <c r="AY702" s="24"/>
      <c r="AZ702" s="24"/>
      <c r="BA702" s="24"/>
    </row>
    <row r="703" spans="19:53">
      <c r="S703"/>
      <c r="AG703" s="24"/>
      <c r="AH703" s="24"/>
      <c r="AI703" s="24"/>
      <c r="AJ703" s="24"/>
      <c r="AK703" s="24"/>
      <c r="AM703" s="171"/>
      <c r="AT703" s="24"/>
      <c r="AU703" s="24"/>
      <c r="AV703" s="24"/>
      <c r="AW703" s="24"/>
      <c r="AX703" s="24"/>
      <c r="AY703" s="24"/>
      <c r="AZ703" s="24"/>
      <c r="BA703" s="24"/>
    </row>
    <row r="704" spans="19:53">
      <c r="S704"/>
      <c r="AG704" s="24"/>
      <c r="AH704" s="24"/>
      <c r="AI704" s="24"/>
      <c r="AJ704" s="24"/>
      <c r="AK704" s="24"/>
      <c r="AM704" s="171"/>
      <c r="AT704" s="24"/>
      <c r="AU704" s="24"/>
      <c r="AV704" s="24"/>
      <c r="AW704" s="24"/>
      <c r="AX704" s="24"/>
      <c r="AY704" s="24"/>
      <c r="AZ704" s="24"/>
      <c r="BA704" s="24"/>
    </row>
    <row r="705" spans="19:70">
      <c r="S705"/>
      <c r="AG705" s="24"/>
      <c r="AH705" s="24"/>
      <c r="AI705" s="24"/>
      <c r="AJ705" s="24"/>
      <c r="AK705" s="24"/>
      <c r="AM705" s="171"/>
      <c r="AT705" s="24"/>
      <c r="AU705" s="24"/>
      <c r="AV705" s="24"/>
      <c r="AW705" s="24"/>
      <c r="AX705" s="24"/>
      <c r="AY705" s="24"/>
      <c r="AZ705" s="24"/>
      <c r="BA705" s="24"/>
    </row>
    <row r="706" spans="19:70">
      <c r="S706"/>
      <c r="AG706" s="24"/>
      <c r="AH706" s="24"/>
      <c r="AI706" s="24"/>
      <c r="AJ706" s="24"/>
      <c r="AK706" s="24"/>
      <c r="AM706" s="171"/>
      <c r="AT706" s="24"/>
      <c r="AU706" s="24"/>
      <c r="AV706" s="24"/>
      <c r="AW706" s="24"/>
      <c r="AX706" s="24"/>
      <c r="AY706" s="24"/>
      <c r="AZ706" s="24"/>
      <c r="BA706" s="24"/>
    </row>
    <row r="707" spans="19:70">
      <c r="S707"/>
      <c r="AG707" s="24"/>
      <c r="AH707" s="24"/>
      <c r="AI707" s="24"/>
      <c r="AJ707" s="24"/>
      <c r="AK707" s="24"/>
      <c r="AM707" s="171"/>
      <c r="AT707" s="24"/>
      <c r="AU707" s="24"/>
      <c r="AV707" s="24"/>
      <c r="AW707" s="24"/>
      <c r="AX707" s="24"/>
      <c r="AY707" s="24"/>
      <c r="AZ707" s="24"/>
      <c r="BA707" s="24"/>
    </row>
    <row r="708" spans="19:70">
      <c r="S708"/>
      <c r="AG708" s="24"/>
      <c r="AH708" s="24"/>
      <c r="AI708" s="24"/>
      <c r="AJ708" s="24"/>
      <c r="AK708" s="24"/>
      <c r="AM708" s="171"/>
      <c r="AT708" s="24"/>
      <c r="AU708" s="24"/>
      <c r="AV708" s="24"/>
      <c r="AW708" s="24"/>
      <c r="AX708" s="24"/>
      <c r="AY708" s="24"/>
      <c r="AZ708" s="24"/>
      <c r="BA708" s="24"/>
    </row>
    <row r="709" spans="19:70">
      <c r="S709"/>
      <c r="AG709" s="24"/>
      <c r="AH709" s="24"/>
      <c r="AI709" s="24"/>
      <c r="AJ709" s="24"/>
      <c r="AK709" s="24"/>
      <c r="AM709" s="171"/>
      <c r="AT709" s="24"/>
      <c r="AU709" s="24"/>
      <c r="AV709" s="24"/>
      <c r="AW709" s="24"/>
      <c r="AX709" s="24"/>
      <c r="AY709" s="24"/>
      <c r="AZ709" s="24"/>
      <c r="BA709" s="24"/>
    </row>
    <row r="710" spans="19:70">
      <c r="S710"/>
      <c r="AG710" s="24"/>
      <c r="AH710" s="24"/>
      <c r="AI710" s="24"/>
      <c r="AJ710" s="24"/>
      <c r="AK710" s="24"/>
      <c r="AM710" s="171"/>
      <c r="AT710" s="24"/>
      <c r="AU710" s="24"/>
      <c r="AV710" s="24"/>
      <c r="AW710" s="24"/>
      <c r="AX710" s="24"/>
      <c r="AY710" s="24"/>
      <c r="AZ710" s="24"/>
      <c r="BA710" s="24"/>
    </row>
    <row r="711" spans="19:70">
      <c r="S711"/>
      <c r="AG711" s="24"/>
      <c r="AH711" s="24"/>
      <c r="AI711" s="24"/>
      <c r="AJ711" s="24"/>
      <c r="AK711" s="24"/>
      <c r="AM711" s="171"/>
      <c r="AT711" s="24"/>
      <c r="AU711" s="24"/>
      <c r="AV711" s="24"/>
      <c r="AW711" s="24"/>
      <c r="AX711" s="24"/>
      <c r="AY711" s="24"/>
      <c r="AZ711" s="24"/>
      <c r="BA711" s="24"/>
    </row>
    <row r="712" spans="19:70">
      <c r="S712"/>
      <c r="AG712" s="24"/>
      <c r="AH712" s="24"/>
      <c r="AI712" s="24"/>
      <c r="AJ712" s="24"/>
      <c r="AK712" s="24"/>
      <c r="AM712" s="171"/>
      <c r="AT712" s="24"/>
      <c r="AU712" s="24"/>
      <c r="AV712" s="24"/>
      <c r="AW712" s="24"/>
      <c r="AX712" s="24"/>
      <c r="AY712" s="24"/>
      <c r="AZ712" s="24"/>
      <c r="BA712" s="24"/>
    </row>
    <row r="713" spans="19:70">
      <c r="S713"/>
      <c r="AG713" s="24"/>
      <c r="AH713" s="24"/>
      <c r="AI713" s="24"/>
      <c r="AJ713" s="24"/>
      <c r="AK713" s="24"/>
      <c r="AM713" s="171"/>
      <c r="AT713" s="24"/>
      <c r="AU713" s="24"/>
      <c r="AV713" s="24"/>
      <c r="AW713" s="24"/>
      <c r="AX713" s="24"/>
      <c r="AY713" s="24"/>
      <c r="AZ713" s="24"/>
      <c r="BA713" s="24"/>
    </row>
    <row r="714" spans="19:70">
      <c r="S714"/>
      <c r="AG714" s="24"/>
      <c r="AH714" s="24"/>
      <c r="AI714" s="24"/>
      <c r="AJ714" s="24"/>
      <c r="AK714" s="24"/>
      <c r="AM714" s="171"/>
      <c r="AT714" s="24"/>
      <c r="AU714" s="24"/>
      <c r="AV714" s="24"/>
      <c r="AW714" s="24"/>
      <c r="AX714" s="24"/>
      <c r="AY714" s="24"/>
      <c r="AZ714" s="24"/>
      <c r="BA714" s="24"/>
    </row>
    <row r="715" spans="19:70">
      <c r="S715"/>
      <c r="AG715" s="24"/>
      <c r="AH715" s="24"/>
      <c r="AI715" s="24"/>
      <c r="AJ715" s="24"/>
      <c r="AK715" s="24"/>
      <c r="AM715" s="171"/>
      <c r="AT715" s="24"/>
      <c r="AU715" s="24"/>
      <c r="AV715" s="24"/>
      <c r="AW715" s="24"/>
      <c r="AX715" s="24"/>
      <c r="AY715" s="24"/>
      <c r="AZ715" s="24"/>
      <c r="BA715" s="24"/>
      <c r="BB715" s="24"/>
    </row>
    <row r="716" spans="19:70">
      <c r="S716"/>
      <c r="AG716" s="24"/>
      <c r="AH716" s="24"/>
      <c r="AI716" s="24"/>
      <c r="AJ716" s="24"/>
      <c r="AK716" s="24"/>
      <c r="AM716" s="171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</row>
    <row r="717" spans="19:70">
      <c r="S717"/>
      <c r="AG717" s="24"/>
      <c r="AH717" s="24"/>
      <c r="AI717" s="24"/>
      <c r="AJ717" s="24"/>
      <c r="AK717" s="24"/>
      <c r="AM717" s="171"/>
      <c r="AT717" s="24"/>
      <c r="AU717" s="24"/>
      <c r="AV717" s="24"/>
      <c r="AW717" s="24"/>
      <c r="AX717" s="24"/>
      <c r="AY717" s="24"/>
      <c r="AZ717" s="24"/>
      <c r="BA717" s="24"/>
    </row>
    <row r="718" spans="19:70">
      <c r="S718"/>
      <c r="AG718" s="24"/>
      <c r="AH718" s="24"/>
      <c r="AI718" s="24"/>
      <c r="AJ718" s="24"/>
      <c r="AK718" s="24"/>
      <c r="AM718" s="171"/>
      <c r="AT718" s="24"/>
      <c r="AU718" s="24"/>
      <c r="AV718" s="24"/>
      <c r="AW718" s="24"/>
      <c r="AX718" s="24"/>
      <c r="AY718" s="24"/>
      <c r="AZ718" s="24"/>
      <c r="BA718" s="24"/>
    </row>
    <row r="719" spans="19:70">
      <c r="S719"/>
      <c r="AG719" s="24"/>
      <c r="AH719" s="24"/>
      <c r="AI719" s="24"/>
      <c r="AJ719" s="24"/>
      <c r="AK719" s="24"/>
      <c r="AM719" s="171"/>
      <c r="AT719" s="24"/>
      <c r="AU719" s="24"/>
      <c r="AV719" s="24"/>
      <c r="AW719" s="24"/>
      <c r="AX719" s="24"/>
      <c r="AY719" s="24"/>
      <c r="AZ719" s="24"/>
      <c r="BA719" s="24"/>
    </row>
    <row r="720" spans="19:70">
      <c r="S720"/>
      <c r="AG720" s="24"/>
      <c r="AH720" s="24"/>
      <c r="AI720" s="24"/>
      <c r="AJ720" s="24"/>
      <c r="AK720" s="24"/>
      <c r="AM720" s="171"/>
      <c r="AT720" s="24"/>
      <c r="AU720" s="24"/>
      <c r="AV720" s="24"/>
      <c r="AW720" s="24"/>
      <c r="AX720" s="24"/>
      <c r="AY720" s="24"/>
      <c r="AZ720" s="24"/>
      <c r="BA720" s="24"/>
    </row>
    <row r="721" spans="19:70">
      <c r="S721"/>
      <c r="AG721" s="24"/>
      <c r="AH721" s="24"/>
      <c r="AI721" s="24"/>
      <c r="AJ721" s="24"/>
      <c r="AK721" s="24"/>
      <c r="AM721" s="171"/>
      <c r="AT721" s="24"/>
      <c r="AU721" s="24"/>
      <c r="AV721" s="24"/>
      <c r="AW721" s="24"/>
      <c r="AX721" s="24"/>
      <c r="AY721" s="24"/>
      <c r="AZ721" s="24"/>
      <c r="BA721" s="24"/>
    </row>
    <row r="722" spans="19:70">
      <c r="S722"/>
      <c r="AG722" s="24"/>
      <c r="AH722" s="24"/>
      <c r="AI722" s="24"/>
      <c r="AJ722" s="24"/>
      <c r="AK722" s="24"/>
      <c r="AM722" s="171"/>
      <c r="AT722" s="24"/>
      <c r="AU722" s="24"/>
      <c r="AV722" s="24"/>
      <c r="AW722" s="24"/>
      <c r="AX722" s="24"/>
      <c r="AY722" s="24"/>
      <c r="AZ722" s="24"/>
      <c r="BA722" s="24"/>
    </row>
    <row r="723" spans="19:70">
      <c r="S723"/>
      <c r="AG723" s="24"/>
      <c r="AH723" s="24"/>
      <c r="AI723" s="24"/>
      <c r="AJ723" s="24"/>
      <c r="AK723" s="24"/>
      <c r="AM723" s="171"/>
      <c r="AT723" s="24"/>
      <c r="AU723" s="24"/>
      <c r="AV723" s="24"/>
      <c r="AW723" s="24"/>
      <c r="AX723" s="24"/>
      <c r="AY723" s="24"/>
      <c r="AZ723" s="24"/>
      <c r="BA723" s="24"/>
    </row>
    <row r="724" spans="19:70">
      <c r="S724"/>
      <c r="AG724" s="24"/>
      <c r="AH724" s="24"/>
      <c r="AI724" s="24"/>
      <c r="AJ724" s="24"/>
      <c r="AK724" s="24"/>
      <c r="AM724" s="171"/>
      <c r="AT724" s="24"/>
      <c r="AU724" s="24"/>
      <c r="AV724" s="24"/>
      <c r="AW724" s="24"/>
      <c r="AX724" s="24"/>
      <c r="AY724" s="24"/>
      <c r="AZ724" s="24"/>
      <c r="BA724" s="24"/>
    </row>
    <row r="725" spans="19:70">
      <c r="S725"/>
      <c r="AG725" s="24"/>
      <c r="AH725" s="24"/>
      <c r="AI725" s="24"/>
      <c r="AJ725" s="24"/>
      <c r="AK725" s="24"/>
      <c r="AM725" s="171"/>
      <c r="AT725" s="24"/>
      <c r="AU725" s="24"/>
      <c r="AV725" s="24"/>
      <c r="AW725" s="24"/>
      <c r="AX725" s="24"/>
      <c r="AY725" s="24"/>
      <c r="AZ725" s="24"/>
      <c r="BA725" s="24"/>
    </row>
    <row r="726" spans="19:70">
      <c r="S726"/>
      <c r="AG726" s="24"/>
      <c r="AH726" s="24"/>
      <c r="AI726" s="24"/>
      <c r="AJ726" s="24"/>
      <c r="AK726" s="24"/>
      <c r="AM726" s="171"/>
      <c r="AT726" s="24"/>
      <c r="AU726" s="24"/>
      <c r="AV726" s="24"/>
      <c r="AW726" s="24"/>
      <c r="AX726" s="24"/>
      <c r="AY726" s="24"/>
      <c r="AZ726" s="24"/>
      <c r="BA726" s="24"/>
    </row>
    <row r="727" spans="19:70">
      <c r="S727"/>
      <c r="AG727" s="24"/>
      <c r="AH727" s="24"/>
      <c r="AI727" s="24"/>
      <c r="AJ727" s="24"/>
      <c r="AK727" s="24"/>
      <c r="AM727" s="171"/>
      <c r="AT727" s="24"/>
      <c r="AU727" s="24"/>
      <c r="AV727" s="24"/>
      <c r="AW727" s="24"/>
      <c r="AX727" s="24"/>
      <c r="AY727" s="24"/>
      <c r="AZ727" s="24"/>
      <c r="BA727" s="24"/>
    </row>
    <row r="728" spans="19:70">
      <c r="S728"/>
      <c r="AG728" s="24"/>
      <c r="AH728" s="24"/>
      <c r="AI728" s="24"/>
      <c r="AJ728" s="24"/>
      <c r="AK728" s="24"/>
      <c r="AM728" s="171"/>
      <c r="AT728" s="24"/>
      <c r="AU728" s="24"/>
      <c r="AV728" s="24"/>
      <c r="AW728" s="24"/>
      <c r="AX728" s="24"/>
      <c r="AY728" s="24"/>
      <c r="AZ728" s="24"/>
      <c r="BA728" s="24"/>
    </row>
    <row r="729" spans="19:70">
      <c r="S729"/>
      <c r="AG729" s="24"/>
      <c r="AH729" s="24"/>
      <c r="AI729" s="24"/>
      <c r="AJ729" s="24"/>
      <c r="AK729" s="24"/>
      <c r="AM729" s="171"/>
      <c r="AT729" s="24"/>
      <c r="AU729" s="24"/>
      <c r="AV729" s="24"/>
      <c r="AW729" s="24"/>
      <c r="AX729" s="24"/>
      <c r="AY729" s="24"/>
      <c r="AZ729" s="24"/>
      <c r="BA729" s="24"/>
    </row>
    <row r="730" spans="19:70">
      <c r="S730"/>
      <c r="AG730" s="24"/>
      <c r="AH730" s="24"/>
      <c r="AI730" s="24"/>
      <c r="AJ730" s="24"/>
      <c r="AK730" s="24"/>
      <c r="AM730" s="171"/>
      <c r="AT730" s="24"/>
      <c r="AU730" s="24"/>
      <c r="AV730" s="24"/>
      <c r="AW730" s="24"/>
      <c r="AX730" s="24"/>
      <c r="AY730" s="24"/>
      <c r="AZ730" s="24"/>
      <c r="BA730" s="24"/>
    </row>
    <row r="731" spans="19:70">
      <c r="S731"/>
      <c r="AG731" s="24"/>
      <c r="AH731" s="24"/>
      <c r="AI731" s="24"/>
      <c r="AJ731" s="24"/>
      <c r="AK731" s="24"/>
      <c r="AM731" s="171"/>
      <c r="AT731" s="24"/>
      <c r="AU731" s="24"/>
      <c r="AV731" s="24"/>
      <c r="AW731" s="24"/>
      <c r="AX731" s="24"/>
      <c r="AY731" s="24"/>
      <c r="AZ731" s="24"/>
      <c r="BA731" s="24"/>
    </row>
    <row r="732" spans="19:70">
      <c r="S732"/>
      <c r="AG732" s="24"/>
      <c r="AH732" s="24"/>
      <c r="AI732" s="24"/>
      <c r="AJ732" s="24"/>
      <c r="AK732" s="24"/>
      <c r="AM732" s="171"/>
      <c r="AT732" s="24"/>
      <c r="AU732" s="24"/>
      <c r="AV732" s="24"/>
      <c r="AW732" s="24"/>
      <c r="AX732" s="24"/>
      <c r="AY732" s="24"/>
      <c r="AZ732" s="24"/>
      <c r="BA732" s="24"/>
    </row>
    <row r="733" spans="19:70">
      <c r="S733"/>
      <c r="AG733" s="24"/>
      <c r="AH733" s="24"/>
      <c r="AI733" s="24"/>
      <c r="AJ733" s="24"/>
      <c r="AK733" s="24"/>
      <c r="AM733" s="171"/>
      <c r="AT733" s="24"/>
      <c r="AU733" s="24"/>
      <c r="AV733" s="24"/>
      <c r="AW733" s="24"/>
      <c r="AX733" s="24"/>
      <c r="AY733" s="24"/>
      <c r="AZ733" s="24"/>
      <c r="BA733" s="24"/>
    </row>
    <row r="734" spans="19:70">
      <c r="S734"/>
      <c r="AG734" s="24"/>
      <c r="AH734" s="24"/>
      <c r="AI734" s="24"/>
      <c r="AJ734" s="24"/>
      <c r="AK734" s="24"/>
      <c r="AM734" s="171"/>
      <c r="AT734" s="24"/>
      <c r="AU734" s="24"/>
      <c r="AV734" s="24"/>
      <c r="AW734" s="24"/>
      <c r="AX734" s="24"/>
      <c r="AY734" s="24"/>
      <c r="AZ734" s="24"/>
      <c r="BA734" s="24"/>
    </row>
    <row r="735" spans="19:70">
      <c r="S735"/>
      <c r="AG735" s="24"/>
      <c r="AH735" s="24"/>
      <c r="AI735" s="24"/>
      <c r="AJ735" s="24"/>
      <c r="AK735" s="24"/>
      <c r="AM735" s="171"/>
      <c r="AT735" s="24"/>
      <c r="AU735" s="24"/>
      <c r="AV735" s="24"/>
      <c r="AW735" s="24"/>
      <c r="AX735" s="24"/>
      <c r="AY735" s="24"/>
      <c r="AZ735" s="24"/>
      <c r="BA735" s="24"/>
    </row>
    <row r="736" spans="19:70">
      <c r="S736"/>
      <c r="AG736" s="24"/>
      <c r="AH736" s="24"/>
      <c r="AI736" s="24"/>
      <c r="AJ736" s="24"/>
      <c r="AK736" s="24"/>
      <c r="AM736" s="171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</row>
    <row r="737" spans="19:54">
      <c r="S737"/>
      <c r="AG737" s="24"/>
      <c r="AH737" s="24"/>
      <c r="AI737" s="24"/>
      <c r="AJ737" s="24"/>
      <c r="AK737" s="24"/>
      <c r="AM737" s="171"/>
      <c r="AT737" s="24"/>
      <c r="AU737" s="24"/>
      <c r="AV737" s="24"/>
      <c r="AW737" s="24"/>
      <c r="AX737" s="24"/>
      <c r="AY737" s="24"/>
      <c r="AZ737" s="24"/>
      <c r="BA737" s="24"/>
    </row>
    <row r="738" spans="19:54">
      <c r="S738"/>
      <c r="AG738" s="24"/>
      <c r="AH738" s="24"/>
      <c r="AI738" s="24"/>
      <c r="AJ738" s="24"/>
      <c r="AK738" s="24"/>
      <c r="AM738" s="171"/>
      <c r="AT738" s="24"/>
      <c r="AU738" s="24"/>
      <c r="AV738" s="24"/>
      <c r="AW738" s="24"/>
      <c r="AX738" s="24"/>
      <c r="AY738" s="24"/>
      <c r="AZ738" s="24"/>
      <c r="BA738" s="24"/>
    </row>
    <row r="739" spans="19:54">
      <c r="S739"/>
      <c r="AG739" s="24"/>
      <c r="AH739" s="24"/>
      <c r="AI739" s="24"/>
      <c r="AJ739" s="24"/>
      <c r="AK739" s="24"/>
      <c r="AM739" s="171"/>
      <c r="AT739" s="24"/>
      <c r="AU739" s="24"/>
      <c r="AV739" s="24"/>
      <c r="AW739" s="24"/>
      <c r="AX739" s="24"/>
      <c r="AY739" s="24"/>
      <c r="AZ739" s="24"/>
      <c r="BA739" s="24"/>
    </row>
    <row r="740" spans="19:54">
      <c r="S740"/>
      <c r="AG740" s="24"/>
      <c r="AH740" s="24"/>
      <c r="AI740" s="24"/>
      <c r="AJ740" s="24"/>
      <c r="AK740" s="24"/>
      <c r="AM740" s="171"/>
      <c r="AT740" s="24"/>
      <c r="AU740" s="24"/>
      <c r="AV740" s="24"/>
      <c r="AW740" s="24"/>
      <c r="AX740" s="24"/>
      <c r="AY740" s="24"/>
      <c r="AZ740" s="24"/>
      <c r="BA740" s="24"/>
    </row>
    <row r="741" spans="19:54">
      <c r="S741"/>
      <c r="AG741" s="24"/>
      <c r="AH741" s="24"/>
      <c r="AI741" s="24"/>
      <c r="AJ741" s="24"/>
      <c r="AK741" s="24"/>
      <c r="AM741" s="171"/>
      <c r="AT741" s="24"/>
      <c r="AU741" s="24"/>
      <c r="AV741" s="24"/>
      <c r="AW741" s="24"/>
      <c r="AX741" s="24"/>
      <c r="AY741" s="24"/>
      <c r="AZ741" s="24"/>
      <c r="BA741" s="24"/>
    </row>
    <row r="742" spans="19:54">
      <c r="S742"/>
      <c r="AG742" s="24"/>
      <c r="AH742" s="24"/>
      <c r="AI742" s="24"/>
      <c r="AJ742" s="24"/>
      <c r="AK742" s="24"/>
      <c r="AM742" s="171"/>
      <c r="AT742" s="24"/>
      <c r="AU742" s="24"/>
      <c r="AV742" s="24"/>
      <c r="AW742" s="24"/>
      <c r="AX742" s="24"/>
      <c r="AY742" s="24"/>
      <c r="AZ742" s="24"/>
      <c r="BA742" s="24"/>
    </row>
    <row r="743" spans="19:54">
      <c r="S743"/>
      <c r="AG743" s="24"/>
      <c r="AH743" s="24"/>
      <c r="AI743" s="24"/>
      <c r="AJ743" s="24"/>
      <c r="AK743" s="24"/>
      <c r="AM743" s="171"/>
      <c r="AT743" s="24"/>
      <c r="AU743" s="24"/>
      <c r="AV743" s="24"/>
      <c r="AW743" s="24"/>
      <c r="AX743" s="24"/>
      <c r="AY743" s="24"/>
      <c r="AZ743" s="24"/>
      <c r="BA743" s="24"/>
    </row>
    <row r="744" spans="19:54">
      <c r="S744"/>
      <c r="AG744" s="24"/>
      <c r="AH744" s="24"/>
      <c r="AI744" s="24"/>
      <c r="AJ744" s="24"/>
      <c r="AK744" s="24"/>
      <c r="AM744" s="171"/>
      <c r="AT744" s="24"/>
      <c r="AU744" s="24"/>
      <c r="AV744" s="24"/>
      <c r="AW744" s="24"/>
      <c r="AX744" s="24"/>
      <c r="AY744" s="24"/>
      <c r="AZ744" s="24"/>
      <c r="BA744" s="24"/>
    </row>
    <row r="745" spans="19:54">
      <c r="S745"/>
      <c r="AG745" s="24"/>
      <c r="AH745" s="24"/>
      <c r="AI745" s="24"/>
      <c r="AJ745" s="24"/>
      <c r="AK745" s="24"/>
      <c r="AM745" s="171"/>
      <c r="AT745" s="24"/>
      <c r="AU745" s="24"/>
      <c r="AV745" s="24"/>
      <c r="AW745" s="24"/>
      <c r="AX745" s="24"/>
      <c r="AY745" s="24"/>
      <c r="AZ745" s="24"/>
      <c r="BA745" s="24"/>
    </row>
    <row r="746" spans="19:54">
      <c r="S746"/>
      <c r="AG746" s="24"/>
      <c r="AH746" s="24"/>
      <c r="AI746" s="24"/>
      <c r="AJ746" s="24"/>
      <c r="AK746" s="24"/>
      <c r="AM746" s="171"/>
      <c r="AT746" s="24"/>
      <c r="AU746" s="24"/>
      <c r="AV746" s="24"/>
      <c r="AW746" s="24"/>
      <c r="AX746" s="24"/>
      <c r="AY746" s="24"/>
      <c r="AZ746" s="24"/>
      <c r="BA746" s="24"/>
    </row>
    <row r="747" spans="19:54">
      <c r="S747"/>
      <c r="AG747" s="24"/>
      <c r="AH747" s="24"/>
      <c r="AI747" s="24"/>
      <c r="AJ747" s="24"/>
      <c r="AK747" s="24"/>
      <c r="AM747" s="171"/>
      <c r="AT747" s="24"/>
      <c r="AU747" s="24"/>
      <c r="AV747" s="24"/>
      <c r="AW747" s="24"/>
      <c r="AX747" s="24"/>
      <c r="AY747" s="24"/>
      <c r="AZ747" s="24"/>
      <c r="BA747" s="24"/>
      <c r="BB747" s="24"/>
    </row>
    <row r="748" spans="19:54">
      <c r="S748"/>
      <c r="AG748" s="24"/>
      <c r="AH748" s="24"/>
      <c r="AI748" s="24"/>
      <c r="AJ748" s="24"/>
      <c r="AK748" s="24"/>
      <c r="AM748" s="171"/>
      <c r="AT748" s="24"/>
      <c r="AU748" s="24"/>
      <c r="AV748" s="24"/>
      <c r="AW748" s="24"/>
      <c r="AX748" s="24"/>
      <c r="AY748" s="24"/>
      <c r="AZ748" s="24"/>
      <c r="BA748" s="24"/>
    </row>
    <row r="749" spans="19:54">
      <c r="S749"/>
      <c r="AG749" s="24"/>
      <c r="AH749" s="24"/>
      <c r="AI749" s="24"/>
      <c r="AJ749" s="24"/>
      <c r="AK749" s="24"/>
      <c r="AM749" s="171"/>
      <c r="AT749" s="24"/>
      <c r="AU749" s="24"/>
      <c r="AV749" s="24"/>
      <c r="AW749" s="24"/>
      <c r="AX749" s="24"/>
      <c r="AY749" s="24"/>
      <c r="AZ749" s="24"/>
      <c r="BA749" s="24"/>
    </row>
    <row r="750" spans="19:54">
      <c r="S750"/>
      <c r="AG750" s="24"/>
      <c r="AH750" s="24"/>
      <c r="AI750" s="24"/>
      <c r="AJ750" s="24"/>
      <c r="AK750" s="24"/>
      <c r="AM750" s="171"/>
      <c r="AT750" s="24"/>
      <c r="AU750" s="24"/>
      <c r="AV750" s="24"/>
      <c r="AW750" s="24"/>
      <c r="AX750" s="24"/>
      <c r="AY750" s="24"/>
      <c r="AZ750" s="24"/>
      <c r="BA750" s="24"/>
    </row>
    <row r="751" spans="19:54">
      <c r="S751"/>
      <c r="AG751" s="24"/>
      <c r="AH751" s="24"/>
      <c r="AI751" s="24"/>
      <c r="AJ751" s="24"/>
      <c r="AK751" s="24"/>
      <c r="AM751" s="171"/>
      <c r="AT751" s="24"/>
      <c r="AU751" s="24"/>
      <c r="AV751" s="24"/>
      <c r="AW751" s="24"/>
      <c r="AX751" s="24"/>
      <c r="AY751" s="24"/>
      <c r="AZ751" s="24"/>
      <c r="BA751" s="24"/>
    </row>
    <row r="752" spans="19:54">
      <c r="S752"/>
      <c r="AG752" s="24"/>
      <c r="AH752" s="24"/>
      <c r="AI752" s="24"/>
      <c r="AJ752" s="24"/>
      <c r="AK752" s="24"/>
      <c r="AM752" s="171"/>
      <c r="AT752" s="24"/>
      <c r="AU752" s="24"/>
      <c r="AV752" s="24"/>
      <c r="AW752" s="24"/>
      <c r="AX752" s="24"/>
      <c r="AY752" s="24"/>
      <c r="AZ752" s="24"/>
      <c r="BA752" s="24"/>
    </row>
    <row r="753" spans="19:70">
      <c r="S753"/>
      <c r="AG753" s="24"/>
      <c r="AH753" s="24"/>
      <c r="AI753" s="24"/>
      <c r="AJ753" s="24"/>
      <c r="AK753" s="24"/>
      <c r="AM753" s="171"/>
      <c r="AT753" s="24"/>
      <c r="AU753" s="24"/>
      <c r="AV753" s="24"/>
      <c r="AW753" s="24"/>
      <c r="AX753" s="24"/>
      <c r="AY753" s="24"/>
      <c r="AZ753" s="24"/>
      <c r="BA753" s="24"/>
    </row>
    <row r="754" spans="19:70">
      <c r="S754"/>
      <c r="AG754" s="24"/>
      <c r="AH754" s="24"/>
      <c r="AI754" s="24"/>
      <c r="AJ754" s="24"/>
      <c r="AK754" s="24"/>
      <c r="AM754" s="171"/>
      <c r="AT754" s="24"/>
      <c r="AU754" s="24"/>
      <c r="AV754" s="24"/>
      <c r="AW754" s="24"/>
      <c r="AX754" s="24"/>
      <c r="AY754" s="24"/>
      <c r="AZ754" s="24"/>
      <c r="BA754" s="24"/>
    </row>
    <row r="755" spans="19:70">
      <c r="S755"/>
      <c r="AG755" s="24"/>
      <c r="AH755" s="24"/>
      <c r="AI755" s="24"/>
      <c r="AJ755" s="24"/>
      <c r="AK755" s="24"/>
      <c r="AM755" s="171"/>
      <c r="AT755" s="24"/>
      <c r="AU755" s="24"/>
      <c r="AV755" s="24"/>
      <c r="AW755" s="24"/>
      <c r="AX755" s="24"/>
      <c r="AY755" s="24"/>
      <c r="AZ755" s="24"/>
      <c r="BA755" s="24"/>
    </row>
    <row r="756" spans="19:70">
      <c r="S756"/>
      <c r="AG756" s="24"/>
      <c r="AH756" s="24"/>
      <c r="AI756" s="24"/>
      <c r="AJ756" s="24"/>
      <c r="AK756" s="24"/>
      <c r="AM756" s="171"/>
      <c r="AT756" s="24"/>
      <c r="AU756" s="24"/>
      <c r="AV756" s="24"/>
      <c r="AW756" s="24"/>
      <c r="AX756" s="24"/>
      <c r="AY756" s="24"/>
      <c r="AZ756" s="24"/>
      <c r="BA756" s="24"/>
    </row>
    <row r="757" spans="19:70">
      <c r="S757"/>
      <c r="AG757" s="24"/>
      <c r="AH757" s="24"/>
      <c r="AI757" s="24"/>
      <c r="AJ757" s="24"/>
      <c r="AK757" s="24"/>
      <c r="AM757" s="171"/>
      <c r="AT757" s="24"/>
      <c r="AU757" s="24"/>
      <c r="AV757" s="24"/>
      <c r="AW757" s="24"/>
      <c r="AX757" s="24"/>
      <c r="AY757" s="24"/>
      <c r="AZ757" s="24"/>
      <c r="BA757" s="24"/>
      <c r="BB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</row>
    <row r="758" spans="19:70">
      <c r="S758"/>
      <c r="AG758" s="24"/>
      <c r="AH758" s="24"/>
      <c r="AI758" s="24"/>
      <c r="AJ758" s="24"/>
      <c r="AK758" s="24"/>
      <c r="AM758" s="171"/>
      <c r="AT758" s="24"/>
      <c r="AU758" s="24"/>
      <c r="AV758" s="24"/>
      <c r="AW758" s="24"/>
      <c r="AX758" s="24"/>
      <c r="AY758" s="24"/>
      <c r="AZ758" s="24"/>
      <c r="BA758" s="24"/>
    </row>
    <row r="759" spans="19:70">
      <c r="S759"/>
      <c r="AG759" s="24"/>
      <c r="AH759" s="24"/>
      <c r="AI759" s="24"/>
      <c r="AJ759" s="24"/>
      <c r="AK759" s="24"/>
      <c r="AM759" s="171"/>
      <c r="AT759" s="24"/>
      <c r="AU759" s="24"/>
      <c r="AV759" s="24"/>
      <c r="AW759" s="24"/>
      <c r="AX759" s="24"/>
      <c r="AY759" s="24"/>
      <c r="AZ759" s="24"/>
      <c r="BA759" s="24"/>
    </row>
    <row r="760" spans="19:70">
      <c r="S760"/>
      <c r="AG760" s="24"/>
      <c r="AH760" s="24"/>
      <c r="AI760" s="24"/>
      <c r="AJ760" s="24"/>
      <c r="AK760" s="24"/>
      <c r="AM760" s="171"/>
      <c r="AT760" s="24"/>
      <c r="AU760" s="24"/>
      <c r="AV760" s="24"/>
      <c r="AW760" s="24"/>
      <c r="AX760" s="24"/>
      <c r="AY760" s="24"/>
      <c r="AZ760" s="24"/>
      <c r="BA760" s="24"/>
    </row>
    <row r="761" spans="19:70">
      <c r="S761"/>
      <c r="AG761" s="24"/>
      <c r="AH761" s="24"/>
      <c r="AI761" s="24"/>
      <c r="AJ761" s="24"/>
      <c r="AK761" s="24"/>
      <c r="AM761" s="171"/>
      <c r="AT761" s="24"/>
      <c r="AU761" s="24"/>
      <c r="AV761" s="24"/>
      <c r="AW761" s="24"/>
      <c r="AX761" s="24"/>
      <c r="AY761" s="24"/>
      <c r="AZ761" s="24"/>
      <c r="BA761" s="24"/>
    </row>
    <row r="762" spans="19:70">
      <c r="S762"/>
      <c r="AG762" s="24"/>
      <c r="AH762" s="24"/>
      <c r="AI762" s="24"/>
      <c r="AJ762" s="24"/>
      <c r="AK762" s="24"/>
      <c r="AM762" s="171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</row>
    <row r="763" spans="19:70">
      <c r="S763"/>
      <c r="AG763" s="24"/>
      <c r="AH763" s="24"/>
      <c r="AI763" s="24"/>
      <c r="AJ763" s="24"/>
      <c r="AK763" s="24"/>
      <c r="AM763" s="171"/>
      <c r="AT763" s="24"/>
      <c r="AU763" s="24"/>
      <c r="AV763" s="24"/>
      <c r="AW763" s="24"/>
      <c r="AX763" s="24"/>
      <c r="AY763" s="24"/>
      <c r="AZ763" s="24"/>
      <c r="BA763" s="24"/>
    </row>
    <row r="764" spans="19:70">
      <c r="S764"/>
      <c r="AG764" s="24"/>
      <c r="AH764" s="24"/>
      <c r="AI764" s="24"/>
      <c r="AJ764" s="24"/>
      <c r="AK764" s="24"/>
      <c r="AM764" s="171"/>
      <c r="AT764" s="24"/>
      <c r="AU764" s="24"/>
      <c r="AV764" s="24"/>
      <c r="AW764" s="24"/>
      <c r="AX764" s="24"/>
      <c r="AY764" s="24"/>
      <c r="AZ764" s="24"/>
      <c r="BA764" s="24"/>
    </row>
    <row r="765" spans="19:70">
      <c r="S765"/>
      <c r="AG765" s="24"/>
      <c r="AH765" s="24"/>
      <c r="AI765" s="24"/>
      <c r="AJ765" s="24"/>
      <c r="AK765" s="24"/>
      <c r="AM765" s="171"/>
      <c r="AT765" s="24"/>
      <c r="AU765" s="24"/>
      <c r="AV765" s="24"/>
      <c r="AW765" s="24"/>
      <c r="AX765" s="24"/>
      <c r="AY765" s="24"/>
      <c r="AZ765" s="24"/>
      <c r="BA765" s="24"/>
    </row>
    <row r="766" spans="19:70">
      <c r="S766"/>
      <c r="AG766" s="24"/>
      <c r="AH766" s="24"/>
      <c r="AI766" s="24"/>
      <c r="AJ766" s="24"/>
      <c r="AK766" s="24"/>
      <c r="AM766" s="171"/>
      <c r="AT766" s="24"/>
      <c r="AU766" s="24"/>
      <c r="AV766" s="24"/>
      <c r="AW766" s="24"/>
      <c r="AX766" s="24"/>
      <c r="AY766" s="24"/>
      <c r="AZ766" s="24"/>
      <c r="BA766" s="24"/>
    </row>
    <row r="767" spans="19:70">
      <c r="S767"/>
      <c r="AG767" s="24"/>
      <c r="AH767" s="24"/>
      <c r="AI767" s="24"/>
      <c r="AJ767" s="24"/>
      <c r="AK767" s="24"/>
      <c r="AM767" s="171"/>
      <c r="AT767" s="24"/>
      <c r="AU767" s="24"/>
      <c r="AV767" s="24"/>
      <c r="AW767" s="24"/>
      <c r="AX767" s="24"/>
      <c r="AY767" s="24"/>
      <c r="AZ767" s="24"/>
      <c r="BA767" s="24"/>
    </row>
    <row r="768" spans="19:70">
      <c r="S768"/>
      <c r="AG768" s="24"/>
      <c r="AH768" s="24"/>
      <c r="AI768" s="24"/>
      <c r="AJ768" s="24"/>
      <c r="AK768" s="24"/>
      <c r="AM768" s="171"/>
      <c r="AT768" s="24"/>
      <c r="AU768" s="24"/>
      <c r="AV768" s="24"/>
      <c r="AW768" s="24"/>
      <c r="AX768" s="24"/>
      <c r="AY768" s="24"/>
      <c r="AZ768" s="24"/>
      <c r="BA768" s="24"/>
    </row>
    <row r="769" spans="19:54">
      <c r="S769"/>
      <c r="AG769" s="24"/>
      <c r="AH769" s="24"/>
      <c r="AI769" s="24"/>
      <c r="AJ769" s="24"/>
      <c r="AK769" s="24"/>
      <c r="AM769" s="171"/>
      <c r="AT769" s="24"/>
      <c r="AU769" s="24"/>
      <c r="AV769" s="24"/>
      <c r="AW769" s="24"/>
      <c r="AX769" s="24"/>
      <c r="AY769" s="24"/>
      <c r="AZ769" s="24"/>
      <c r="BA769" s="24"/>
    </row>
    <row r="770" spans="19:54">
      <c r="S770"/>
      <c r="AG770" s="24"/>
      <c r="AH770" s="24"/>
      <c r="AI770" s="24"/>
      <c r="AJ770" s="24"/>
      <c r="AK770" s="24"/>
      <c r="AM770" s="171"/>
      <c r="AT770" s="24"/>
      <c r="AU770" s="24"/>
      <c r="AV770" s="24"/>
      <c r="AW770" s="24"/>
      <c r="AX770" s="24"/>
      <c r="AY770" s="24"/>
      <c r="AZ770" s="24"/>
      <c r="BA770" s="24"/>
    </row>
    <row r="771" spans="19:54">
      <c r="S771"/>
      <c r="AG771" s="24"/>
      <c r="AH771" s="24"/>
      <c r="AI771" s="24"/>
      <c r="AJ771" s="24"/>
      <c r="AK771" s="24"/>
      <c r="AM771" s="171"/>
      <c r="AT771" s="24"/>
      <c r="AU771" s="24"/>
      <c r="AV771" s="24"/>
      <c r="AW771" s="24"/>
      <c r="AX771" s="24"/>
      <c r="AY771" s="24"/>
      <c r="AZ771" s="24"/>
      <c r="BA771" s="24"/>
      <c r="BB771" s="24"/>
    </row>
    <row r="772" spans="19:54">
      <c r="S772"/>
      <c r="AG772" s="24"/>
      <c r="AH772" s="24"/>
      <c r="AI772" s="24"/>
      <c r="AJ772" s="24"/>
      <c r="AK772" s="24"/>
      <c r="AM772" s="171"/>
      <c r="AT772" s="24"/>
      <c r="AU772" s="24"/>
      <c r="AV772" s="24"/>
      <c r="AW772" s="24"/>
      <c r="AX772" s="24"/>
      <c r="AY772" s="24"/>
      <c r="AZ772" s="24"/>
      <c r="BA772" s="24"/>
    </row>
    <row r="773" spans="19:54">
      <c r="S773"/>
      <c r="AG773" s="24"/>
      <c r="AH773" s="24"/>
      <c r="AI773" s="24"/>
      <c r="AJ773" s="24"/>
      <c r="AK773" s="24"/>
      <c r="AM773" s="171"/>
      <c r="AT773" s="24"/>
      <c r="AU773" s="24"/>
      <c r="AV773" s="24"/>
      <c r="AW773" s="24"/>
      <c r="AX773" s="24"/>
      <c r="AY773" s="24"/>
      <c r="AZ773" s="24"/>
      <c r="BA773" s="24"/>
    </row>
    <row r="774" spans="19:54">
      <c r="S774"/>
      <c r="AG774" s="24"/>
      <c r="AH774" s="24"/>
      <c r="AI774" s="24"/>
      <c r="AJ774" s="24"/>
      <c r="AK774" s="24"/>
      <c r="AM774" s="171"/>
      <c r="AT774" s="24"/>
      <c r="AU774" s="24"/>
      <c r="AV774" s="24"/>
      <c r="AW774" s="24"/>
      <c r="AX774" s="24"/>
      <c r="AY774" s="24"/>
      <c r="AZ774" s="24"/>
      <c r="BA774" s="24"/>
    </row>
    <row r="775" spans="19:54">
      <c r="S775"/>
      <c r="AG775" s="24"/>
      <c r="AH775" s="24"/>
      <c r="AI775" s="24"/>
      <c r="AJ775" s="24"/>
      <c r="AK775" s="24"/>
      <c r="AM775" s="171"/>
      <c r="AT775" s="24"/>
      <c r="AU775" s="24"/>
      <c r="AV775" s="24"/>
      <c r="AW775" s="24"/>
      <c r="AX775" s="24"/>
      <c r="AY775" s="24"/>
      <c r="AZ775" s="24"/>
      <c r="BA775" s="24"/>
    </row>
    <row r="776" spans="19:54">
      <c r="S776"/>
      <c r="AG776" s="24"/>
      <c r="AH776" s="24"/>
      <c r="AI776" s="24"/>
      <c r="AJ776" s="24"/>
      <c r="AK776" s="24"/>
      <c r="AM776" s="171"/>
      <c r="AT776" s="24"/>
      <c r="AU776" s="24"/>
      <c r="AV776" s="24"/>
      <c r="AW776" s="24"/>
      <c r="AX776" s="24"/>
      <c r="AY776" s="24"/>
      <c r="AZ776" s="24"/>
      <c r="BA776" s="24"/>
    </row>
    <row r="777" spans="19:54">
      <c r="S777"/>
      <c r="AG777" s="24"/>
      <c r="AH777" s="24"/>
      <c r="AI777" s="24"/>
      <c r="AJ777" s="24"/>
      <c r="AK777" s="24"/>
      <c r="AM777" s="171"/>
      <c r="AT777" s="24"/>
      <c r="AU777" s="24"/>
      <c r="AV777" s="24"/>
      <c r="AW777" s="24"/>
      <c r="AX777" s="24"/>
      <c r="AY777" s="24"/>
      <c r="AZ777" s="24"/>
      <c r="BA777" s="24"/>
    </row>
    <row r="778" spans="19:54">
      <c r="S778"/>
      <c r="AG778" s="24"/>
      <c r="AH778" s="24"/>
      <c r="AI778" s="24"/>
      <c r="AJ778" s="24"/>
      <c r="AK778" s="24"/>
      <c r="AM778" s="171"/>
      <c r="AT778" s="24"/>
      <c r="AU778" s="24"/>
      <c r="AV778" s="24"/>
      <c r="AW778" s="24"/>
      <c r="AX778" s="24"/>
      <c r="AY778" s="24"/>
      <c r="AZ778" s="24"/>
      <c r="BA778" s="24"/>
    </row>
    <row r="779" spans="19:54">
      <c r="S779"/>
      <c r="AG779" s="24"/>
      <c r="AH779" s="24"/>
      <c r="AI779" s="24"/>
      <c r="AJ779" s="24"/>
      <c r="AK779" s="24"/>
      <c r="AM779" s="171"/>
      <c r="AT779" s="24"/>
      <c r="AU779" s="24"/>
      <c r="AV779" s="24"/>
      <c r="AW779" s="24"/>
      <c r="AX779" s="24"/>
      <c r="AY779" s="24"/>
      <c r="AZ779" s="24"/>
      <c r="BA779" s="24"/>
    </row>
    <row r="780" spans="19:54">
      <c r="S780"/>
      <c r="AG780" s="24"/>
      <c r="AH780" s="24"/>
      <c r="AI780" s="24"/>
      <c r="AJ780" s="24"/>
      <c r="AK780" s="24"/>
      <c r="AM780" s="171"/>
      <c r="AT780" s="24"/>
      <c r="AU780" s="24"/>
      <c r="AV780" s="24"/>
      <c r="AW780" s="24"/>
      <c r="AX780" s="24"/>
      <c r="AY780" s="24"/>
      <c r="AZ780" s="24"/>
      <c r="BA780" s="24"/>
    </row>
    <row r="781" spans="19:54">
      <c r="S781"/>
      <c r="AG781" s="24"/>
      <c r="AH781" s="24"/>
      <c r="AI781" s="24"/>
      <c r="AJ781" s="24"/>
      <c r="AK781" s="24"/>
      <c r="AM781" s="171"/>
      <c r="AT781" s="24"/>
      <c r="AU781" s="24"/>
      <c r="AV781" s="24"/>
      <c r="AW781" s="24"/>
      <c r="AX781" s="24"/>
      <c r="AY781" s="24"/>
      <c r="AZ781" s="24"/>
      <c r="BA781" s="24"/>
    </row>
    <row r="782" spans="19:54">
      <c r="S782"/>
      <c r="AG782" s="24"/>
      <c r="AH782" s="24"/>
      <c r="AI782" s="24"/>
      <c r="AJ782" s="24"/>
      <c r="AK782" s="24"/>
      <c r="AM782" s="171"/>
      <c r="AT782" s="24"/>
      <c r="AU782" s="24"/>
      <c r="AV782" s="24"/>
      <c r="AW782" s="24"/>
      <c r="AX782" s="24"/>
      <c r="AY782" s="24"/>
      <c r="AZ782" s="24"/>
      <c r="BA782" s="24"/>
    </row>
    <row r="783" spans="19:54">
      <c r="S783"/>
      <c r="AG783" s="24"/>
      <c r="AH783" s="24"/>
      <c r="AI783" s="24"/>
      <c r="AJ783" s="24"/>
      <c r="AK783" s="24"/>
      <c r="AM783" s="171"/>
      <c r="AT783" s="24"/>
      <c r="AU783" s="24"/>
      <c r="AV783" s="24"/>
      <c r="AW783" s="24"/>
      <c r="AX783" s="24"/>
      <c r="AY783" s="24"/>
      <c r="AZ783" s="24"/>
      <c r="BA783" s="24"/>
    </row>
    <row r="784" spans="19:54">
      <c r="S784"/>
      <c r="AG784" s="24"/>
      <c r="AH784" s="24"/>
      <c r="AI784" s="24"/>
      <c r="AJ784" s="24"/>
      <c r="AK784" s="24"/>
      <c r="AM784" s="171"/>
      <c r="AT784" s="24"/>
      <c r="AU784" s="24"/>
      <c r="AV784" s="24"/>
      <c r="AW784" s="24"/>
      <c r="AX784" s="24"/>
      <c r="AY784" s="24"/>
      <c r="AZ784" s="24"/>
      <c r="BA784" s="24"/>
    </row>
    <row r="785" spans="19:53">
      <c r="S785"/>
      <c r="AG785" s="24"/>
      <c r="AH785" s="24"/>
      <c r="AI785" s="24"/>
      <c r="AJ785" s="24"/>
      <c r="AK785" s="24"/>
      <c r="AM785" s="171"/>
      <c r="AT785" s="24"/>
      <c r="AU785" s="24"/>
      <c r="AV785" s="24"/>
      <c r="AW785" s="24"/>
      <c r="AX785" s="24"/>
      <c r="AY785" s="24"/>
      <c r="AZ785" s="24"/>
      <c r="BA785" s="24"/>
    </row>
    <row r="786" spans="19:53">
      <c r="S786"/>
      <c r="AG786" s="24"/>
      <c r="AH786" s="24"/>
      <c r="AI786" s="24"/>
      <c r="AJ786" s="24"/>
      <c r="AK786" s="24"/>
      <c r="AM786" s="171"/>
      <c r="AT786" s="24"/>
      <c r="AU786" s="24"/>
      <c r="AV786" s="24"/>
      <c r="AW786" s="24"/>
      <c r="AX786" s="24"/>
      <c r="AY786" s="24"/>
      <c r="AZ786" s="24"/>
      <c r="BA786" s="24"/>
    </row>
    <row r="787" spans="19:53">
      <c r="S787"/>
      <c r="AG787" s="24"/>
      <c r="AH787" s="24"/>
      <c r="AI787" s="24"/>
      <c r="AJ787" s="24"/>
      <c r="AK787" s="24"/>
      <c r="AM787" s="171"/>
      <c r="AT787" s="24"/>
      <c r="AU787" s="24"/>
      <c r="AV787" s="24"/>
      <c r="AW787" s="24"/>
      <c r="AX787" s="24"/>
      <c r="AY787" s="24"/>
      <c r="AZ787" s="24"/>
      <c r="BA787" s="24"/>
    </row>
    <row r="788" spans="19:53">
      <c r="S788"/>
      <c r="AG788" s="24"/>
      <c r="AH788" s="24"/>
      <c r="AI788" s="24"/>
      <c r="AJ788" s="24"/>
      <c r="AK788" s="24"/>
      <c r="AM788" s="171"/>
      <c r="AT788" s="24"/>
      <c r="AU788" s="24"/>
      <c r="AV788" s="24"/>
      <c r="AW788" s="24"/>
      <c r="AX788" s="24"/>
      <c r="AY788" s="24"/>
      <c r="AZ788" s="24"/>
      <c r="BA788" s="24"/>
    </row>
    <row r="789" spans="19:53">
      <c r="S789"/>
      <c r="AG789" s="24"/>
      <c r="AH789" s="24"/>
      <c r="AI789" s="24"/>
      <c r="AJ789" s="24"/>
      <c r="AK789" s="24"/>
      <c r="AM789" s="171"/>
      <c r="AT789" s="24"/>
      <c r="AU789" s="24"/>
      <c r="AV789" s="24"/>
      <c r="AW789" s="24"/>
      <c r="AX789" s="24"/>
      <c r="AY789" s="24"/>
      <c r="AZ789" s="24"/>
      <c r="BA789" s="24"/>
    </row>
    <row r="790" spans="19:53">
      <c r="S790"/>
      <c r="AG790" s="24"/>
      <c r="AH790" s="24"/>
      <c r="AI790" s="24"/>
      <c r="AJ790" s="24"/>
      <c r="AK790" s="24"/>
      <c r="AM790" s="171"/>
      <c r="AT790" s="24"/>
      <c r="AU790" s="24"/>
      <c r="AV790" s="24"/>
      <c r="AW790" s="24"/>
      <c r="AX790" s="24"/>
      <c r="AY790" s="24"/>
      <c r="AZ790" s="24"/>
      <c r="BA790" s="24"/>
    </row>
    <row r="791" spans="19:53">
      <c r="S791"/>
      <c r="AG791" s="24"/>
      <c r="AH791" s="24"/>
      <c r="AI791" s="24"/>
      <c r="AJ791" s="24"/>
      <c r="AK791" s="24"/>
      <c r="AM791" s="171"/>
      <c r="AT791" s="24"/>
      <c r="AU791" s="24"/>
      <c r="AV791" s="24"/>
      <c r="AW791" s="24"/>
      <c r="AX791" s="24"/>
      <c r="AY791" s="24"/>
      <c r="AZ791" s="24"/>
      <c r="BA791" s="24"/>
    </row>
    <row r="792" spans="19:53">
      <c r="S792"/>
      <c r="AG792" s="24"/>
      <c r="AH792" s="24"/>
      <c r="AI792" s="24"/>
      <c r="AJ792" s="24"/>
      <c r="AK792" s="24"/>
      <c r="AM792" s="171"/>
      <c r="AT792" s="24"/>
      <c r="AU792" s="24"/>
      <c r="AV792" s="24"/>
      <c r="AW792" s="24"/>
      <c r="AX792" s="24"/>
      <c r="AY792" s="24"/>
      <c r="AZ792" s="24"/>
      <c r="BA792" s="24"/>
    </row>
    <row r="793" spans="19:53">
      <c r="S793"/>
      <c r="AG793" s="24"/>
      <c r="AH793" s="24"/>
      <c r="AI793" s="24"/>
      <c r="AJ793" s="24"/>
      <c r="AK793" s="24"/>
      <c r="AM793" s="171"/>
      <c r="AT793" s="24"/>
      <c r="AU793" s="24"/>
      <c r="AV793" s="24"/>
      <c r="AW793" s="24"/>
      <c r="AX793" s="24"/>
      <c r="AY793" s="24"/>
      <c r="AZ793" s="24"/>
      <c r="BA793" s="24"/>
    </row>
    <row r="794" spans="19:53">
      <c r="S794"/>
      <c r="AG794" s="24"/>
      <c r="AH794" s="24"/>
      <c r="AI794" s="24"/>
      <c r="AJ794" s="24"/>
      <c r="AK794" s="24"/>
      <c r="AM794" s="171"/>
      <c r="AT794" s="24"/>
      <c r="AU794" s="24"/>
      <c r="AV794" s="24"/>
      <c r="AW794" s="24"/>
      <c r="AX794" s="24"/>
      <c r="AY794" s="24"/>
      <c r="AZ794" s="24"/>
      <c r="BA794" s="24"/>
    </row>
    <row r="795" spans="19:53">
      <c r="S795"/>
      <c r="AG795" s="24"/>
      <c r="AH795" s="24"/>
      <c r="AI795" s="24"/>
      <c r="AJ795" s="24"/>
      <c r="AK795" s="24"/>
      <c r="AM795" s="171"/>
      <c r="AT795" s="24"/>
      <c r="AU795" s="24"/>
      <c r="AV795" s="24"/>
      <c r="AW795" s="24"/>
      <c r="AX795" s="24"/>
      <c r="AY795" s="24"/>
      <c r="AZ795" s="24"/>
      <c r="BA795" s="24"/>
    </row>
    <row r="796" spans="19:53">
      <c r="S796"/>
      <c r="AG796" s="24"/>
      <c r="AH796" s="24"/>
      <c r="AI796" s="24"/>
      <c r="AJ796" s="24"/>
      <c r="AK796" s="24"/>
      <c r="AM796" s="171"/>
      <c r="AT796" s="24"/>
      <c r="AU796" s="24"/>
      <c r="AV796" s="24"/>
      <c r="AW796" s="24"/>
      <c r="AX796" s="24"/>
      <c r="AY796" s="24"/>
      <c r="AZ796" s="24"/>
      <c r="BA796" s="24"/>
    </row>
    <row r="797" spans="19:53">
      <c r="S797"/>
      <c r="AG797" s="24"/>
      <c r="AH797" s="24"/>
      <c r="AI797" s="24"/>
      <c r="AJ797" s="24"/>
      <c r="AK797" s="24"/>
      <c r="AM797" s="171"/>
      <c r="AT797" s="24"/>
      <c r="AU797" s="24"/>
      <c r="AV797" s="24"/>
      <c r="AW797" s="24"/>
      <c r="AX797" s="24"/>
      <c r="AY797" s="24"/>
      <c r="AZ797" s="24"/>
      <c r="BA797" s="24"/>
    </row>
    <row r="798" spans="19:53">
      <c r="S798"/>
      <c r="AG798" s="24"/>
      <c r="AH798" s="24"/>
      <c r="AI798" s="24"/>
      <c r="AJ798" s="24"/>
      <c r="AK798" s="24"/>
      <c r="AM798" s="171"/>
      <c r="AT798" s="24"/>
      <c r="AU798" s="24"/>
      <c r="AV798" s="24"/>
      <c r="AW798" s="24"/>
      <c r="AX798" s="24"/>
      <c r="AY798" s="24"/>
      <c r="AZ798" s="24"/>
      <c r="BA798" s="24"/>
    </row>
    <row r="799" spans="19:53">
      <c r="S799"/>
      <c r="AG799" s="24"/>
      <c r="AH799" s="24"/>
      <c r="AI799" s="24"/>
      <c r="AJ799" s="24"/>
      <c r="AK799" s="24"/>
      <c r="AM799" s="171"/>
      <c r="AT799" s="24"/>
      <c r="AU799" s="24"/>
      <c r="AV799" s="24"/>
      <c r="AW799" s="24"/>
      <c r="AX799" s="24"/>
      <c r="AY799" s="24"/>
      <c r="AZ799" s="24"/>
      <c r="BA799" s="24"/>
    </row>
    <row r="800" spans="19:53">
      <c r="S800"/>
      <c r="AG800" s="24"/>
      <c r="AH800" s="24"/>
      <c r="AI800" s="24"/>
      <c r="AJ800" s="24"/>
      <c r="AK800" s="24"/>
      <c r="AM800" s="171"/>
      <c r="AT800" s="24"/>
      <c r="AU800" s="24"/>
      <c r="AV800" s="24"/>
      <c r="AW800" s="24"/>
      <c r="AX800" s="24"/>
      <c r="AY800" s="24"/>
      <c r="AZ800" s="24"/>
      <c r="BA800" s="24"/>
    </row>
    <row r="801" spans="19:70">
      <c r="S801"/>
      <c r="AG801" s="24"/>
      <c r="AH801" s="24"/>
      <c r="AI801" s="24"/>
      <c r="AJ801" s="24"/>
      <c r="AK801" s="24"/>
      <c r="AM801" s="171"/>
      <c r="AT801" s="24"/>
      <c r="AU801" s="24"/>
      <c r="AV801" s="24"/>
      <c r="AW801" s="24"/>
      <c r="AX801" s="24"/>
      <c r="AY801" s="24"/>
      <c r="AZ801" s="24"/>
      <c r="BA801" s="24"/>
    </row>
    <row r="802" spans="19:70">
      <c r="S802"/>
      <c r="AG802" s="24"/>
      <c r="AH802" s="24"/>
      <c r="AI802" s="24"/>
      <c r="AJ802" s="24"/>
      <c r="AK802" s="24"/>
      <c r="AM802" s="171"/>
      <c r="AT802" s="24"/>
      <c r="AU802" s="24"/>
      <c r="AV802" s="24"/>
      <c r="AW802" s="24"/>
      <c r="AX802" s="24"/>
      <c r="AY802" s="24"/>
      <c r="AZ802" s="24"/>
      <c r="BA802" s="24"/>
    </row>
    <row r="803" spans="19:70">
      <c r="S803"/>
      <c r="AG803" s="24"/>
      <c r="AH803" s="24"/>
      <c r="AI803" s="24"/>
      <c r="AJ803" s="24"/>
      <c r="AK803" s="24"/>
      <c r="AM803" s="171"/>
      <c r="AT803" s="24"/>
      <c r="AU803" s="24"/>
      <c r="AV803" s="24"/>
      <c r="AW803" s="24"/>
      <c r="AX803" s="24"/>
      <c r="AY803" s="24"/>
      <c r="AZ803" s="24"/>
      <c r="BA803" s="24"/>
    </row>
    <row r="804" spans="19:70">
      <c r="S804"/>
      <c r="AG804" s="24"/>
      <c r="AH804" s="24"/>
      <c r="AI804" s="24"/>
      <c r="AJ804" s="24"/>
      <c r="AK804" s="24"/>
      <c r="AM804" s="171"/>
      <c r="AT804" s="24"/>
      <c r="AU804" s="24"/>
      <c r="AV804" s="24"/>
      <c r="AW804" s="24"/>
      <c r="AX804" s="24"/>
      <c r="AY804" s="24"/>
      <c r="AZ804" s="24"/>
      <c r="BA804" s="24"/>
    </row>
    <row r="805" spans="19:70">
      <c r="S805"/>
      <c r="AG805" s="24"/>
      <c r="AH805" s="24"/>
      <c r="AI805" s="24"/>
      <c r="AJ805" s="24"/>
      <c r="AK805" s="24"/>
      <c r="AM805" s="171"/>
      <c r="AT805" s="24"/>
      <c r="AU805" s="24"/>
      <c r="AV805" s="24"/>
      <c r="AW805" s="24"/>
      <c r="AX805" s="24"/>
      <c r="AY805" s="24"/>
      <c r="AZ805" s="24"/>
      <c r="BA805" s="24"/>
    </row>
    <row r="806" spans="19:70">
      <c r="S806"/>
      <c r="AG806" s="24"/>
      <c r="AH806" s="24"/>
      <c r="AI806" s="24"/>
      <c r="AJ806" s="24"/>
      <c r="AK806" s="24"/>
      <c r="AM806" s="171"/>
      <c r="AT806" s="24"/>
      <c r="AU806" s="24"/>
      <c r="AV806" s="24"/>
      <c r="AW806" s="24"/>
      <c r="AX806" s="24"/>
      <c r="AY806" s="24"/>
      <c r="AZ806" s="24"/>
      <c r="BA806" s="24"/>
    </row>
    <row r="807" spans="19:70">
      <c r="S807"/>
      <c r="AG807" s="24"/>
      <c r="AH807" s="24"/>
      <c r="AI807" s="24"/>
      <c r="AJ807" s="24"/>
      <c r="AK807" s="24"/>
      <c r="AM807" s="171"/>
      <c r="AT807" s="24"/>
      <c r="AU807" s="24"/>
      <c r="AV807" s="24"/>
      <c r="AW807" s="24"/>
      <c r="AX807" s="24"/>
      <c r="AY807" s="24"/>
      <c r="AZ807" s="24"/>
      <c r="BA807" s="24"/>
    </row>
    <row r="808" spans="19:70">
      <c r="S808"/>
      <c r="AG808" s="24"/>
      <c r="AH808" s="24"/>
      <c r="AI808" s="24"/>
      <c r="AJ808" s="24"/>
      <c r="AK808" s="24"/>
      <c r="AM808" s="171"/>
      <c r="AT808" s="24"/>
      <c r="AU808" s="24"/>
      <c r="AV808" s="24"/>
      <c r="AW808" s="24"/>
      <c r="AX808" s="24"/>
      <c r="AY808" s="24"/>
      <c r="AZ808" s="24"/>
      <c r="BA808" s="24"/>
    </row>
    <row r="809" spans="19:70">
      <c r="S809"/>
      <c r="AG809" s="24"/>
      <c r="AH809" s="24"/>
      <c r="AI809" s="24"/>
      <c r="AJ809" s="24"/>
      <c r="AK809" s="24"/>
      <c r="AM809" s="171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</row>
    <row r="810" spans="19:70">
      <c r="S810"/>
      <c r="AG810" s="24"/>
      <c r="AH810" s="24"/>
      <c r="AI810" s="24"/>
      <c r="AJ810" s="24"/>
      <c r="AK810" s="24"/>
      <c r="AM810" s="171"/>
      <c r="AT810" s="24"/>
      <c r="AU810" s="24"/>
      <c r="AV810" s="24"/>
      <c r="AW810" s="24"/>
      <c r="AX810" s="24"/>
      <c r="AY810" s="24"/>
      <c r="AZ810" s="24"/>
      <c r="BA810" s="24"/>
      <c r="BB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</row>
    <row r="811" spans="19:70">
      <c r="S811"/>
      <c r="AG811" s="24"/>
      <c r="AH811" s="24"/>
      <c r="AI811" s="24"/>
      <c r="AJ811" s="24"/>
      <c r="AK811" s="24"/>
      <c r="AM811" s="171"/>
      <c r="AT811" s="24"/>
      <c r="AU811" s="24"/>
      <c r="AV811" s="24"/>
      <c r="AW811" s="24"/>
      <c r="AX811" s="24"/>
      <c r="AY811" s="24"/>
      <c r="AZ811" s="24"/>
      <c r="BA811" s="24"/>
    </row>
    <row r="812" spans="19:70">
      <c r="S812"/>
      <c r="AG812" s="24"/>
      <c r="AH812" s="24"/>
      <c r="AI812" s="24"/>
      <c r="AJ812" s="24"/>
      <c r="AK812" s="24"/>
      <c r="AM812" s="171"/>
      <c r="AT812" s="24"/>
      <c r="AU812" s="24"/>
      <c r="AV812" s="24"/>
      <c r="AW812" s="24"/>
      <c r="AX812" s="24"/>
      <c r="AY812" s="24"/>
      <c r="AZ812" s="24"/>
      <c r="BA812" s="24"/>
    </row>
    <row r="813" spans="19:70">
      <c r="S813"/>
      <c r="AG813" s="24"/>
      <c r="AH813" s="24"/>
      <c r="AI813" s="24"/>
      <c r="AJ813" s="24"/>
      <c r="AK813" s="24"/>
      <c r="AM813" s="171"/>
      <c r="AT813" s="24"/>
      <c r="AU813" s="24"/>
      <c r="AV813" s="24"/>
      <c r="AW813" s="24"/>
      <c r="AX813" s="24"/>
      <c r="AY813" s="24"/>
      <c r="AZ813" s="24"/>
      <c r="BA813" s="24"/>
    </row>
    <row r="814" spans="19:70">
      <c r="S814"/>
      <c r="AG814" s="24"/>
      <c r="AH814" s="24"/>
      <c r="AI814" s="24"/>
      <c r="AJ814" s="24"/>
      <c r="AK814" s="24"/>
      <c r="AM814" s="171"/>
      <c r="AT814" s="24"/>
      <c r="AU814" s="24"/>
      <c r="AV814" s="24"/>
      <c r="AW814" s="24"/>
      <c r="AX814" s="24"/>
      <c r="AY814" s="24"/>
      <c r="AZ814" s="24"/>
      <c r="BA814" s="24"/>
    </row>
    <row r="815" spans="19:70">
      <c r="S815"/>
      <c r="AG815" s="24"/>
      <c r="AH815" s="24"/>
      <c r="AI815" s="24"/>
      <c r="AJ815" s="24"/>
      <c r="AK815" s="24"/>
      <c r="AM815" s="171"/>
      <c r="AT815" s="24"/>
      <c r="AU815" s="24"/>
      <c r="AV815" s="24"/>
      <c r="AW815" s="24"/>
      <c r="AX815" s="24"/>
      <c r="AY815" s="24"/>
      <c r="AZ815" s="24"/>
      <c r="BA815" s="24"/>
    </row>
    <row r="816" spans="19:70">
      <c r="S816"/>
      <c r="AG816" s="24"/>
      <c r="AH816" s="24"/>
      <c r="AI816" s="24"/>
      <c r="AJ816" s="24"/>
      <c r="AK816" s="24"/>
      <c r="AM816" s="171"/>
      <c r="AT816" s="24"/>
      <c r="AU816" s="24"/>
      <c r="AV816" s="24"/>
      <c r="AW816" s="24"/>
      <c r="AX816" s="24"/>
      <c r="AY816" s="24"/>
      <c r="AZ816" s="24"/>
      <c r="BA816" s="24"/>
    </row>
    <row r="817" spans="19:56">
      <c r="S817"/>
      <c r="AG817" s="24"/>
      <c r="AH817" s="24"/>
      <c r="AI817" s="24"/>
      <c r="AJ817" s="24"/>
      <c r="AK817" s="24"/>
      <c r="AM817" s="171"/>
      <c r="AT817" s="24"/>
      <c r="AU817" s="24"/>
      <c r="AV817" s="24"/>
      <c r="AW817" s="24"/>
      <c r="AX817" s="24"/>
      <c r="AY817" s="24"/>
      <c r="AZ817" s="24"/>
      <c r="BA817" s="24"/>
    </row>
    <row r="818" spans="19:56">
      <c r="S818"/>
      <c r="AG818" s="24"/>
      <c r="AH818" s="24"/>
      <c r="AI818" s="24"/>
      <c r="AJ818" s="24"/>
      <c r="AK818" s="24"/>
      <c r="AM818" s="171"/>
      <c r="AT818" s="24"/>
      <c r="AU818" s="24"/>
      <c r="AV818" s="24"/>
      <c r="AW818" s="24"/>
      <c r="AX818" s="24"/>
      <c r="AY818" s="24"/>
      <c r="AZ818" s="24"/>
      <c r="BA818" s="24"/>
    </row>
    <row r="819" spans="19:56">
      <c r="S819"/>
      <c r="AG819" s="24"/>
      <c r="AH819" s="24"/>
      <c r="AI819" s="24"/>
      <c r="AJ819" s="24"/>
      <c r="AK819" s="24"/>
      <c r="AM819" s="171"/>
      <c r="AT819" s="24"/>
      <c r="AU819" s="24"/>
      <c r="AV819" s="24"/>
      <c r="AW819" s="24"/>
      <c r="AX819" s="24"/>
      <c r="AY819" s="24"/>
      <c r="AZ819" s="24"/>
      <c r="BA819" s="24"/>
    </row>
    <row r="820" spans="19:56">
      <c r="S820"/>
      <c r="AG820" s="24"/>
      <c r="AH820" s="24"/>
      <c r="AI820" s="24"/>
      <c r="AJ820" s="24"/>
      <c r="AK820" s="24"/>
      <c r="AM820" s="171"/>
      <c r="AT820" s="24"/>
      <c r="AU820" s="24"/>
      <c r="AV820" s="24"/>
      <c r="AW820" s="24"/>
      <c r="AX820" s="24"/>
      <c r="AY820" s="24"/>
      <c r="AZ820" s="24"/>
      <c r="BA820" s="24"/>
    </row>
    <row r="821" spans="19:56">
      <c r="S821"/>
      <c r="AG821" s="24"/>
      <c r="AH821" s="24"/>
      <c r="AI821" s="24"/>
      <c r="AJ821" s="24"/>
      <c r="AK821" s="24"/>
      <c r="AM821" s="171"/>
      <c r="AT821" s="24"/>
      <c r="AU821" s="24"/>
      <c r="AV821" s="24"/>
      <c r="AW821" s="24"/>
      <c r="AX821" s="24"/>
      <c r="AY821" s="24"/>
      <c r="AZ821" s="24"/>
      <c r="BA821" s="24"/>
      <c r="BB821" s="24"/>
      <c r="BD821" s="24"/>
    </row>
    <row r="822" spans="19:56">
      <c r="S822"/>
      <c r="AG822" s="24"/>
      <c r="AH822" s="24"/>
      <c r="AI822" s="24"/>
      <c r="AJ822" s="24"/>
      <c r="AK822" s="24"/>
      <c r="AM822" s="171"/>
      <c r="AT822" s="24"/>
      <c r="AU822" s="24"/>
      <c r="AV822" s="24"/>
      <c r="AW822" s="24"/>
      <c r="AX822" s="24"/>
      <c r="AY822" s="24"/>
      <c r="AZ822" s="24"/>
      <c r="BA822" s="24"/>
    </row>
    <row r="823" spans="19:56">
      <c r="S823"/>
      <c r="AG823" s="24"/>
      <c r="AH823" s="24"/>
      <c r="AI823" s="24"/>
      <c r="AJ823" s="24"/>
      <c r="AK823" s="24"/>
      <c r="AM823" s="171"/>
      <c r="AT823" s="24"/>
      <c r="AU823" s="24"/>
      <c r="AV823" s="24"/>
      <c r="AW823" s="24"/>
      <c r="AX823" s="24"/>
      <c r="AY823" s="24"/>
      <c r="AZ823" s="24"/>
      <c r="BA823" s="24"/>
    </row>
    <row r="824" spans="19:56">
      <c r="S824"/>
      <c r="AG824" s="24"/>
      <c r="AH824" s="24"/>
      <c r="AI824" s="24"/>
      <c r="AJ824" s="24"/>
      <c r="AK824" s="24"/>
      <c r="AM824" s="171"/>
      <c r="AT824" s="24"/>
      <c r="AU824" s="24"/>
      <c r="AV824" s="24"/>
      <c r="AW824" s="24"/>
      <c r="AX824" s="24"/>
      <c r="AY824" s="24"/>
      <c r="AZ824" s="24"/>
      <c r="BA824" s="24"/>
    </row>
    <row r="825" spans="19:56">
      <c r="S825"/>
      <c r="AG825" s="24"/>
      <c r="AH825" s="24"/>
      <c r="AI825" s="24"/>
      <c r="AJ825" s="24"/>
      <c r="AK825" s="24"/>
      <c r="AM825" s="171"/>
      <c r="AT825" s="24"/>
      <c r="AU825" s="24"/>
      <c r="AV825" s="24"/>
      <c r="AW825" s="24"/>
      <c r="AX825" s="24"/>
      <c r="AY825" s="24"/>
      <c r="AZ825" s="24"/>
      <c r="BA825" s="24"/>
    </row>
    <row r="826" spans="19:56">
      <c r="S826"/>
      <c r="AG826" s="24"/>
      <c r="AH826" s="24"/>
      <c r="AI826" s="24"/>
      <c r="AJ826" s="24"/>
      <c r="AK826" s="24"/>
      <c r="AM826" s="171"/>
      <c r="AT826" s="24"/>
      <c r="AU826" s="24"/>
      <c r="AV826" s="24"/>
      <c r="AW826" s="24"/>
      <c r="AX826" s="24"/>
      <c r="AY826" s="24"/>
      <c r="AZ826" s="24"/>
      <c r="BA826" s="24"/>
    </row>
    <row r="827" spans="19:56">
      <c r="S827"/>
      <c r="AG827" s="24"/>
      <c r="AH827" s="24"/>
      <c r="AI827" s="24"/>
      <c r="AJ827" s="24"/>
      <c r="AK827" s="24"/>
      <c r="AM827" s="171"/>
      <c r="AT827" s="24"/>
      <c r="AU827" s="24"/>
      <c r="AV827" s="24"/>
      <c r="AW827" s="24"/>
      <c r="AX827" s="24"/>
      <c r="AY827" s="24"/>
      <c r="AZ827" s="24"/>
      <c r="BA827" s="24"/>
    </row>
    <row r="828" spans="19:56">
      <c r="S828"/>
      <c r="AG828" s="24"/>
      <c r="AH828" s="24"/>
      <c r="AI828" s="24"/>
      <c r="AJ828" s="24"/>
      <c r="AK828" s="24"/>
      <c r="AM828" s="171"/>
      <c r="AT828" s="24"/>
      <c r="AU828" s="24"/>
      <c r="AV828" s="24"/>
      <c r="AW828" s="24"/>
      <c r="AX828" s="24"/>
      <c r="AY828" s="24"/>
      <c r="AZ828" s="24"/>
      <c r="BA828" s="24"/>
    </row>
    <row r="829" spans="19:56">
      <c r="S829"/>
      <c r="AG829" s="24"/>
      <c r="AH829" s="24"/>
      <c r="AI829" s="24"/>
      <c r="AJ829" s="24"/>
      <c r="AK829" s="24"/>
      <c r="AM829" s="171"/>
      <c r="AT829" s="24"/>
      <c r="AU829" s="24"/>
      <c r="AV829" s="24"/>
      <c r="AW829" s="24"/>
      <c r="AX829" s="24"/>
      <c r="AY829" s="24"/>
      <c r="AZ829" s="24"/>
      <c r="BA829" s="24"/>
    </row>
    <row r="830" spans="19:56">
      <c r="S830"/>
      <c r="AG830" s="24"/>
      <c r="AH830" s="24"/>
      <c r="AI830" s="24"/>
      <c r="AJ830" s="24"/>
      <c r="AK830" s="24"/>
      <c r="AM830" s="171"/>
      <c r="AT830" s="24"/>
      <c r="AU830" s="24"/>
      <c r="AV830" s="24"/>
      <c r="AW830" s="24"/>
      <c r="AX830" s="24"/>
      <c r="AY830" s="24"/>
      <c r="AZ830" s="24"/>
      <c r="BA830" s="24"/>
    </row>
    <row r="831" spans="19:56">
      <c r="S831"/>
      <c r="AG831" s="24"/>
      <c r="AH831" s="24"/>
      <c r="AI831" s="24"/>
      <c r="AJ831" s="24"/>
      <c r="AK831" s="24"/>
      <c r="AM831" s="171"/>
      <c r="AT831" s="24"/>
      <c r="AU831" s="24"/>
      <c r="AV831" s="24"/>
      <c r="AW831" s="24"/>
      <c r="AX831" s="24"/>
      <c r="AY831" s="24"/>
      <c r="AZ831" s="24"/>
      <c r="BA831" s="24"/>
    </row>
    <row r="832" spans="19:56">
      <c r="S832"/>
      <c r="AG832" s="24"/>
      <c r="AH832" s="24"/>
      <c r="AI832" s="24"/>
      <c r="AJ832" s="24"/>
      <c r="AK832" s="24"/>
      <c r="AM832" s="171"/>
      <c r="AT832" s="24"/>
      <c r="AU832" s="24"/>
      <c r="AV832" s="24"/>
      <c r="AW832" s="24"/>
      <c r="AX832" s="24"/>
      <c r="AY832" s="24"/>
      <c r="AZ832" s="24"/>
      <c r="BA832" s="24"/>
    </row>
    <row r="833" spans="19:53">
      <c r="S833"/>
      <c r="AG833" s="24"/>
      <c r="AH833" s="24"/>
      <c r="AI833" s="24"/>
      <c r="AJ833" s="24"/>
      <c r="AK833" s="24"/>
      <c r="AM833" s="171"/>
      <c r="AT833" s="24"/>
      <c r="AU833" s="24"/>
      <c r="AV833" s="24"/>
      <c r="AW833" s="24"/>
      <c r="AX833" s="24"/>
      <c r="AY833" s="24"/>
      <c r="AZ833" s="24"/>
      <c r="BA833" s="24"/>
    </row>
    <row r="834" spans="19:53">
      <c r="S834"/>
      <c r="AG834" s="24"/>
      <c r="AH834" s="24"/>
      <c r="AI834" s="24"/>
      <c r="AJ834" s="24"/>
      <c r="AK834" s="24"/>
      <c r="AM834" s="171"/>
      <c r="AT834" s="24"/>
      <c r="AU834" s="24"/>
      <c r="AV834" s="24"/>
      <c r="AW834" s="24"/>
      <c r="AX834" s="24"/>
      <c r="AY834" s="24"/>
      <c r="AZ834" s="24"/>
      <c r="BA834" s="24"/>
    </row>
    <row r="835" spans="19:53">
      <c r="S835"/>
      <c r="AG835" s="24"/>
      <c r="AH835" s="24"/>
      <c r="AI835" s="24"/>
      <c r="AJ835" s="24"/>
      <c r="AK835" s="24"/>
      <c r="AM835" s="171"/>
      <c r="AT835" s="24"/>
      <c r="AU835" s="24"/>
      <c r="AV835" s="24"/>
      <c r="AW835" s="24"/>
      <c r="AX835" s="24"/>
      <c r="AY835" s="24"/>
      <c r="AZ835" s="24"/>
      <c r="BA835" s="24"/>
    </row>
    <row r="836" spans="19:53">
      <c r="S836"/>
      <c r="AG836" s="24"/>
      <c r="AH836" s="24"/>
      <c r="AI836" s="24"/>
      <c r="AJ836" s="24"/>
      <c r="AK836" s="24"/>
      <c r="AM836" s="171"/>
      <c r="AT836" s="24"/>
      <c r="AU836" s="24"/>
      <c r="AV836" s="24"/>
      <c r="AW836" s="24"/>
      <c r="AX836" s="24"/>
      <c r="AY836" s="24"/>
      <c r="AZ836" s="24"/>
      <c r="BA836" s="24"/>
    </row>
    <row r="837" spans="19:53">
      <c r="S837"/>
      <c r="AG837" s="24"/>
      <c r="AH837" s="24"/>
      <c r="AI837" s="24"/>
      <c r="AJ837" s="24"/>
      <c r="AK837" s="24"/>
      <c r="AM837" s="171"/>
      <c r="AT837" s="24"/>
      <c r="AU837" s="24"/>
      <c r="AV837" s="24"/>
      <c r="AW837" s="24"/>
      <c r="AX837" s="24"/>
      <c r="AY837" s="24"/>
      <c r="AZ837" s="24"/>
      <c r="BA837" s="24"/>
    </row>
    <row r="838" spans="19:53">
      <c r="S838"/>
      <c r="AG838" s="24"/>
      <c r="AH838" s="24"/>
      <c r="AI838" s="24"/>
      <c r="AJ838" s="24"/>
      <c r="AK838" s="24"/>
      <c r="AM838" s="171"/>
      <c r="AT838" s="24"/>
      <c r="AU838" s="24"/>
      <c r="AV838" s="24"/>
      <c r="AW838" s="24"/>
      <c r="AX838" s="24"/>
      <c r="AY838" s="24"/>
      <c r="AZ838" s="24"/>
      <c r="BA838" s="24"/>
    </row>
    <row r="839" spans="19:53">
      <c r="S839"/>
      <c r="AG839" s="24"/>
      <c r="AH839" s="24"/>
      <c r="AI839" s="24"/>
      <c r="AJ839" s="24"/>
      <c r="AK839" s="24"/>
      <c r="AM839" s="171"/>
      <c r="AT839" s="24"/>
      <c r="AU839" s="24"/>
      <c r="AV839" s="24"/>
      <c r="AW839" s="24"/>
      <c r="AX839" s="24"/>
      <c r="AY839" s="24"/>
      <c r="AZ839" s="24"/>
      <c r="BA839" s="24"/>
    </row>
    <row r="840" spans="19:53">
      <c r="S840"/>
      <c r="AG840" s="24"/>
      <c r="AH840" s="24"/>
      <c r="AI840" s="24"/>
      <c r="AJ840" s="24"/>
      <c r="AK840" s="24"/>
      <c r="AM840" s="171"/>
      <c r="AT840" s="24"/>
      <c r="AU840" s="24"/>
      <c r="AV840" s="24"/>
      <c r="AW840" s="24"/>
      <c r="AX840" s="24"/>
      <c r="AY840" s="24"/>
      <c r="AZ840" s="24"/>
      <c r="BA840" s="24"/>
    </row>
    <row r="841" spans="19:53">
      <c r="S841"/>
      <c r="AG841" s="24"/>
      <c r="AH841" s="24"/>
      <c r="AI841" s="24"/>
      <c r="AJ841" s="24"/>
      <c r="AK841" s="24"/>
      <c r="AM841" s="171"/>
      <c r="AT841" s="24"/>
      <c r="AU841" s="24"/>
      <c r="AV841" s="24"/>
      <c r="AW841" s="24"/>
      <c r="AX841" s="24"/>
      <c r="AY841" s="24"/>
      <c r="AZ841" s="24"/>
      <c r="BA841" s="24"/>
    </row>
    <row r="842" spans="19:53">
      <c r="S842"/>
      <c r="AG842" s="24"/>
      <c r="AH842" s="24"/>
      <c r="AI842" s="24"/>
      <c r="AJ842" s="24"/>
      <c r="AK842" s="24"/>
      <c r="AM842" s="171"/>
      <c r="AT842" s="24"/>
      <c r="AU842" s="24"/>
      <c r="AV842" s="24"/>
      <c r="AW842" s="24"/>
      <c r="AX842" s="24"/>
      <c r="AY842" s="24"/>
      <c r="AZ842" s="24"/>
      <c r="BA842" s="24"/>
    </row>
    <row r="843" spans="19:53">
      <c r="S843"/>
      <c r="AG843" s="24"/>
      <c r="AH843" s="24"/>
      <c r="AI843" s="24"/>
      <c r="AJ843" s="24"/>
      <c r="AK843" s="24"/>
      <c r="AM843" s="171"/>
      <c r="AT843" s="24"/>
      <c r="AU843" s="24"/>
      <c r="AV843" s="24"/>
      <c r="AW843" s="24"/>
      <c r="AX843" s="24"/>
      <c r="AY843" s="24"/>
      <c r="AZ843" s="24"/>
      <c r="BA843" s="24"/>
    </row>
    <row r="844" spans="19:53">
      <c r="S844"/>
      <c r="AG844" s="24"/>
      <c r="AH844" s="24"/>
      <c r="AI844" s="24"/>
      <c r="AJ844" s="24"/>
      <c r="AK844" s="24"/>
      <c r="AM844" s="171"/>
      <c r="AT844" s="24"/>
      <c r="AU844" s="24"/>
      <c r="AV844" s="24"/>
      <c r="AW844" s="24"/>
      <c r="AX844" s="24"/>
      <c r="AY844" s="24"/>
      <c r="AZ844" s="24"/>
      <c r="BA844" s="24"/>
    </row>
    <row r="845" spans="19:53">
      <c r="S845"/>
      <c r="AG845" s="24"/>
      <c r="AH845" s="24"/>
      <c r="AI845" s="24"/>
      <c r="AJ845" s="24"/>
      <c r="AK845" s="24"/>
      <c r="AM845" s="171"/>
      <c r="AT845" s="24"/>
      <c r="AU845" s="24"/>
      <c r="AV845" s="24"/>
      <c r="AW845" s="24"/>
      <c r="AX845" s="24"/>
      <c r="AY845" s="24"/>
      <c r="AZ845" s="24"/>
      <c r="BA845" s="24"/>
    </row>
    <row r="846" spans="19:53">
      <c r="S846"/>
      <c r="AG846" s="24"/>
      <c r="AH846" s="24"/>
      <c r="AI846" s="24"/>
      <c r="AJ846" s="24"/>
      <c r="AK846" s="24"/>
      <c r="AM846" s="171"/>
      <c r="AT846" s="24"/>
      <c r="AU846" s="24"/>
      <c r="AV846" s="24"/>
      <c r="AW846" s="24"/>
      <c r="AX846" s="24"/>
      <c r="AY846" s="24"/>
      <c r="AZ846" s="24"/>
      <c r="BA846" s="24"/>
    </row>
    <row r="847" spans="19:53">
      <c r="S847"/>
      <c r="AG847" s="24"/>
      <c r="AH847" s="24"/>
      <c r="AI847" s="24"/>
      <c r="AJ847" s="24"/>
      <c r="AK847" s="24"/>
      <c r="AM847" s="171"/>
      <c r="AT847" s="24"/>
      <c r="AU847" s="24"/>
      <c r="AV847" s="24"/>
      <c r="AW847" s="24"/>
      <c r="AX847" s="24"/>
      <c r="AY847" s="24"/>
      <c r="AZ847" s="24"/>
      <c r="BA847" s="24"/>
    </row>
    <row r="848" spans="19:53">
      <c r="S848"/>
      <c r="AG848" s="24"/>
      <c r="AH848" s="24"/>
      <c r="AI848" s="24"/>
      <c r="AJ848" s="24"/>
      <c r="AK848" s="24"/>
      <c r="AM848" s="171"/>
      <c r="AT848" s="24"/>
      <c r="AU848" s="24"/>
      <c r="AV848" s="24"/>
      <c r="AW848" s="24"/>
      <c r="AX848" s="24"/>
      <c r="AY848" s="24"/>
      <c r="AZ848" s="24"/>
      <c r="BA848" s="24"/>
    </row>
    <row r="849" spans="19:53">
      <c r="S849"/>
      <c r="AG849" s="24"/>
      <c r="AH849" s="24"/>
      <c r="AI849" s="24"/>
      <c r="AJ849" s="24"/>
      <c r="AK849" s="24"/>
      <c r="AM849" s="171"/>
      <c r="AT849" s="24"/>
      <c r="AU849" s="24"/>
      <c r="AV849" s="24"/>
      <c r="AW849" s="24"/>
      <c r="AX849" s="24"/>
      <c r="AY849" s="24"/>
      <c r="AZ849" s="24"/>
      <c r="BA849" s="24"/>
    </row>
    <row r="850" spans="19:53">
      <c r="S850"/>
      <c r="AG850" s="24"/>
      <c r="AH850" s="24"/>
      <c r="AI850" s="24"/>
      <c r="AJ850" s="24"/>
      <c r="AK850" s="24"/>
      <c r="AM850" s="171"/>
      <c r="AT850" s="24"/>
      <c r="AU850" s="24"/>
      <c r="AV850" s="24"/>
      <c r="AW850" s="24"/>
      <c r="AX850" s="24"/>
      <c r="AY850" s="24"/>
      <c r="AZ850" s="24"/>
      <c r="BA850" s="24"/>
    </row>
    <row r="851" spans="19:53">
      <c r="S851"/>
      <c r="AG851" s="24"/>
      <c r="AH851" s="24"/>
      <c r="AI851" s="24"/>
      <c r="AJ851" s="24"/>
      <c r="AK851" s="24"/>
      <c r="AM851" s="171"/>
      <c r="AT851" s="24"/>
      <c r="AU851" s="24"/>
      <c r="AV851" s="24"/>
      <c r="AW851" s="24"/>
      <c r="AX851" s="24"/>
      <c r="AY851" s="24"/>
      <c r="AZ851" s="24"/>
      <c r="BA851" s="24"/>
    </row>
    <row r="852" spans="19:53">
      <c r="S852"/>
      <c r="AG852" s="24"/>
      <c r="AH852" s="24"/>
      <c r="AI852" s="24"/>
      <c r="AJ852" s="24"/>
      <c r="AK852" s="24"/>
      <c r="AM852" s="171"/>
      <c r="AT852" s="24"/>
      <c r="AU852" s="24"/>
      <c r="AV852" s="24"/>
      <c r="AW852" s="24"/>
      <c r="AX852" s="24"/>
      <c r="AY852" s="24"/>
      <c r="AZ852" s="24"/>
      <c r="BA852" s="24"/>
    </row>
    <row r="853" spans="19:53">
      <c r="S853"/>
      <c r="AG853" s="24"/>
      <c r="AH853" s="24"/>
      <c r="AI853" s="24"/>
      <c r="AJ853" s="24"/>
      <c r="AK853" s="24"/>
      <c r="AM853" s="171"/>
      <c r="AT853" s="24"/>
      <c r="AU853" s="24"/>
      <c r="AV853" s="24"/>
      <c r="AW853" s="24"/>
      <c r="AX853" s="24"/>
      <c r="AY853" s="24"/>
      <c r="AZ853" s="24"/>
      <c r="BA853" s="24"/>
    </row>
    <row r="854" spans="19:53">
      <c r="S854"/>
      <c r="AG854" s="24"/>
      <c r="AH854" s="24"/>
      <c r="AI854" s="24"/>
      <c r="AJ854" s="24"/>
      <c r="AK854" s="24"/>
      <c r="AM854" s="171"/>
      <c r="AT854" s="24"/>
      <c r="AU854" s="24"/>
      <c r="AV854" s="24"/>
      <c r="AW854" s="24"/>
      <c r="AX854" s="24"/>
      <c r="AY854" s="24"/>
      <c r="AZ854" s="24"/>
      <c r="BA854" s="24"/>
    </row>
    <row r="855" spans="19:53">
      <c r="S855"/>
      <c r="AG855" s="24"/>
      <c r="AH855" s="24"/>
      <c r="AI855" s="24"/>
      <c r="AJ855" s="24"/>
      <c r="AK855" s="24"/>
      <c r="AM855" s="171"/>
      <c r="AT855" s="24"/>
      <c r="AU855" s="24"/>
      <c r="AV855" s="24"/>
      <c r="AW855" s="24"/>
      <c r="AX855" s="24"/>
      <c r="AY855" s="24"/>
      <c r="AZ855" s="24"/>
      <c r="BA855" s="24"/>
    </row>
    <row r="856" spans="19:53">
      <c r="S856"/>
      <c r="AG856" s="24"/>
      <c r="AH856" s="24"/>
      <c r="AI856" s="24"/>
      <c r="AJ856" s="24"/>
      <c r="AK856" s="24"/>
      <c r="AM856" s="171"/>
      <c r="AT856" s="24"/>
      <c r="AU856" s="24"/>
      <c r="AV856" s="24"/>
      <c r="AW856" s="24"/>
      <c r="AX856" s="24"/>
      <c r="AY856" s="24"/>
      <c r="AZ856" s="24"/>
      <c r="BA856" s="24"/>
    </row>
    <row r="857" spans="19:53">
      <c r="S857"/>
      <c r="AG857" s="24"/>
      <c r="AH857" s="24"/>
      <c r="AI857" s="24"/>
      <c r="AJ857" s="24"/>
      <c r="AK857" s="24"/>
      <c r="AM857" s="171"/>
      <c r="AT857" s="24"/>
      <c r="AU857" s="24"/>
      <c r="AV857" s="24"/>
      <c r="AW857" s="24"/>
      <c r="AX857" s="24"/>
      <c r="AY857" s="24"/>
      <c r="AZ857" s="24"/>
      <c r="BA857" s="24"/>
    </row>
    <row r="858" spans="19:53">
      <c r="S858"/>
      <c r="AG858" s="24"/>
      <c r="AH858" s="24"/>
      <c r="AI858" s="24"/>
      <c r="AJ858" s="24"/>
      <c r="AK858" s="24"/>
      <c r="AM858" s="171"/>
      <c r="AT858" s="24"/>
      <c r="AU858" s="24"/>
      <c r="AV858" s="24"/>
      <c r="AW858" s="24"/>
      <c r="AX858" s="24"/>
      <c r="AY858" s="24"/>
      <c r="AZ858" s="24"/>
      <c r="BA858" s="24"/>
    </row>
    <row r="859" spans="19:53">
      <c r="S859"/>
      <c r="AG859" s="24"/>
      <c r="AH859" s="24"/>
      <c r="AI859" s="24"/>
      <c r="AJ859" s="24"/>
      <c r="AK859" s="24"/>
      <c r="AM859" s="171"/>
      <c r="AT859" s="24"/>
      <c r="AU859" s="24"/>
      <c r="AV859" s="24"/>
      <c r="AW859" s="24"/>
      <c r="AX859" s="24"/>
      <c r="AY859" s="24"/>
      <c r="AZ859" s="24"/>
      <c r="BA859" s="24"/>
    </row>
    <row r="860" spans="19:53">
      <c r="S860"/>
      <c r="AG860" s="24"/>
      <c r="AH860" s="24"/>
      <c r="AI860" s="24"/>
      <c r="AJ860" s="24"/>
      <c r="AK860" s="24"/>
      <c r="AM860" s="171"/>
      <c r="AT860" s="24"/>
      <c r="AU860" s="24"/>
      <c r="AV860" s="24"/>
      <c r="AW860" s="24"/>
      <c r="AX860" s="24"/>
      <c r="AY860" s="24"/>
      <c r="AZ860" s="24"/>
      <c r="BA860" s="24"/>
    </row>
    <row r="861" spans="19:53">
      <c r="S861"/>
      <c r="AG861" s="24"/>
      <c r="AH861" s="24"/>
      <c r="AI861" s="24"/>
      <c r="AJ861" s="24"/>
      <c r="AK861" s="24"/>
      <c r="AM861" s="171"/>
      <c r="AT861" s="24"/>
      <c r="AU861" s="24"/>
      <c r="AV861" s="24"/>
      <c r="AW861" s="24"/>
      <c r="AX861" s="24"/>
      <c r="AY861" s="24"/>
      <c r="AZ861" s="24"/>
      <c r="BA861" s="24"/>
    </row>
    <row r="862" spans="19:53">
      <c r="S862"/>
      <c r="AG862" s="24"/>
      <c r="AH862" s="24"/>
      <c r="AI862" s="24"/>
      <c r="AJ862" s="24"/>
      <c r="AK862" s="24"/>
      <c r="AM862" s="171"/>
      <c r="AT862" s="24"/>
      <c r="AU862" s="24"/>
      <c r="AV862" s="24"/>
      <c r="AW862" s="24"/>
      <c r="AX862" s="24"/>
      <c r="AY862" s="24"/>
      <c r="AZ862" s="24"/>
      <c r="BA862" s="24"/>
    </row>
    <row r="863" spans="19:53">
      <c r="S863"/>
      <c r="AG863" s="24"/>
      <c r="AH863" s="24"/>
      <c r="AI863" s="24"/>
      <c r="AJ863" s="24"/>
      <c r="AK863" s="24"/>
      <c r="AM863" s="171"/>
      <c r="AT863" s="24"/>
      <c r="AU863" s="24"/>
      <c r="AV863" s="24"/>
      <c r="AW863" s="24"/>
      <c r="AX863" s="24"/>
      <c r="AY863" s="24"/>
      <c r="AZ863" s="24"/>
      <c r="BA863" s="24"/>
    </row>
    <row r="864" spans="19:53">
      <c r="S864"/>
      <c r="AG864" s="24"/>
      <c r="AH864" s="24"/>
      <c r="AI864" s="24"/>
      <c r="AJ864" s="24"/>
      <c r="AK864" s="24"/>
      <c r="AM864" s="171"/>
      <c r="AT864" s="24"/>
      <c r="AU864" s="24"/>
      <c r="AV864" s="24"/>
      <c r="AW864" s="24"/>
      <c r="AX864" s="24"/>
      <c r="AY864" s="24"/>
      <c r="AZ864" s="24"/>
      <c r="BA864" s="24"/>
    </row>
    <row r="865" spans="19:54">
      <c r="S865"/>
      <c r="AG865" s="24"/>
      <c r="AH865" s="24"/>
      <c r="AI865" s="24"/>
      <c r="AJ865" s="24"/>
      <c r="AK865" s="24"/>
      <c r="AM865" s="171"/>
      <c r="AT865" s="24"/>
      <c r="AU865" s="24"/>
      <c r="AV865" s="24"/>
      <c r="AW865" s="24"/>
      <c r="AX865" s="24"/>
      <c r="AY865" s="24"/>
      <c r="AZ865" s="24"/>
      <c r="BA865" s="24"/>
    </row>
    <row r="866" spans="19:54">
      <c r="S866"/>
      <c r="AG866" s="24"/>
      <c r="AH866" s="24"/>
      <c r="AI866" s="24"/>
      <c r="AJ866" s="24"/>
      <c r="AK866" s="24"/>
      <c r="AM866" s="171"/>
      <c r="AT866" s="24"/>
      <c r="AU866" s="24"/>
      <c r="AV866" s="24"/>
      <c r="AW866" s="24"/>
      <c r="AX866" s="24"/>
      <c r="AY866" s="24"/>
      <c r="AZ866" s="24"/>
      <c r="BA866" s="24"/>
    </row>
    <row r="867" spans="19:54">
      <c r="S867"/>
      <c r="AG867" s="24"/>
      <c r="AH867" s="24"/>
      <c r="AI867" s="24"/>
      <c r="AJ867" s="24"/>
      <c r="AK867" s="24"/>
      <c r="AM867" s="171"/>
      <c r="AT867" s="24"/>
      <c r="AU867" s="24"/>
      <c r="AV867" s="24"/>
      <c r="AW867" s="24"/>
      <c r="AX867" s="24"/>
      <c r="AY867" s="24"/>
      <c r="AZ867" s="24"/>
      <c r="BA867" s="24"/>
    </row>
    <row r="868" spans="19:54">
      <c r="S868"/>
      <c r="AG868" s="24"/>
      <c r="AH868" s="24"/>
      <c r="AI868" s="24"/>
      <c r="AJ868" s="24"/>
      <c r="AK868" s="24"/>
      <c r="AM868" s="171"/>
      <c r="AT868" s="24"/>
      <c r="AU868" s="24"/>
      <c r="AV868" s="24"/>
      <c r="AW868" s="24"/>
      <c r="AX868" s="24"/>
      <c r="AY868" s="24"/>
      <c r="AZ868" s="24"/>
      <c r="BA868" s="24"/>
    </row>
    <row r="869" spans="19:54">
      <c r="S869"/>
      <c r="AG869" s="24"/>
      <c r="AH869" s="24"/>
      <c r="AI869" s="24"/>
      <c r="AJ869" s="24"/>
      <c r="AK869" s="24"/>
      <c r="AM869" s="171"/>
      <c r="AT869" s="24"/>
      <c r="AU869" s="24"/>
      <c r="AV869" s="24"/>
      <c r="AW869" s="24"/>
      <c r="AX869" s="24"/>
      <c r="AY869" s="24"/>
      <c r="AZ869" s="24"/>
      <c r="BA869" s="24"/>
    </row>
    <row r="870" spans="19:54">
      <c r="S870"/>
      <c r="AG870" s="24"/>
      <c r="AH870" s="24"/>
      <c r="AI870" s="24"/>
      <c r="AJ870" s="24"/>
      <c r="AK870" s="24"/>
      <c r="AM870" s="171"/>
      <c r="AT870" s="24"/>
      <c r="AU870" s="24"/>
      <c r="AV870" s="24"/>
      <c r="AW870" s="24"/>
      <c r="AX870" s="24"/>
      <c r="AY870" s="24"/>
      <c r="AZ870" s="24"/>
      <c r="BA870" s="24"/>
    </row>
    <row r="871" spans="19:54">
      <c r="S871"/>
      <c r="AG871" s="24"/>
      <c r="AH871" s="24"/>
      <c r="AI871" s="24"/>
      <c r="AJ871" s="24"/>
      <c r="AK871" s="24"/>
      <c r="AM871" s="171"/>
      <c r="AT871" s="24"/>
      <c r="AU871" s="24"/>
      <c r="AV871" s="24"/>
      <c r="AW871" s="24"/>
      <c r="AX871" s="24"/>
      <c r="AY871" s="24"/>
      <c r="AZ871" s="24"/>
      <c r="BA871" s="24"/>
    </row>
    <row r="872" spans="19:54">
      <c r="S872"/>
      <c r="AG872" s="24"/>
      <c r="AH872" s="24"/>
      <c r="AI872" s="24"/>
      <c r="AJ872" s="24"/>
      <c r="AK872" s="24"/>
      <c r="AM872" s="171"/>
      <c r="AT872" s="24"/>
      <c r="AU872" s="24"/>
      <c r="AV872" s="24"/>
      <c r="AW872" s="24"/>
      <c r="AX872" s="24"/>
      <c r="AY872" s="24"/>
      <c r="AZ872" s="24"/>
      <c r="BA872" s="24"/>
    </row>
    <row r="873" spans="19:54">
      <c r="S873"/>
      <c r="AG873" s="24"/>
      <c r="AH873" s="24"/>
      <c r="AI873" s="24"/>
      <c r="AJ873" s="24"/>
      <c r="AK873" s="24"/>
      <c r="AM873" s="171"/>
      <c r="AT873" s="24"/>
      <c r="AU873" s="24"/>
      <c r="AV873" s="24"/>
      <c r="AW873" s="24"/>
      <c r="AX873" s="24"/>
      <c r="AY873" s="24"/>
      <c r="AZ873" s="24"/>
      <c r="BA873" s="24"/>
    </row>
    <row r="874" spans="19:54">
      <c r="S874"/>
      <c r="AG874" s="24"/>
      <c r="AH874" s="24"/>
      <c r="AI874" s="24"/>
      <c r="AJ874" s="24"/>
      <c r="AK874" s="24"/>
      <c r="AM874" s="171"/>
      <c r="AT874" s="24"/>
      <c r="AU874" s="24"/>
      <c r="AV874" s="24"/>
      <c r="AW874" s="24"/>
      <c r="AX874" s="24"/>
      <c r="AY874" s="24"/>
      <c r="AZ874" s="24"/>
      <c r="BA874" s="24"/>
    </row>
    <row r="875" spans="19:54">
      <c r="S875"/>
      <c r="AG875" s="24"/>
      <c r="AH875" s="24"/>
      <c r="AI875" s="24"/>
      <c r="AJ875" s="24"/>
      <c r="AK875" s="24"/>
      <c r="AM875" s="171"/>
      <c r="AT875" s="24"/>
      <c r="AU875" s="24"/>
      <c r="AV875" s="24"/>
      <c r="AW875" s="24"/>
      <c r="AX875" s="24"/>
      <c r="AY875" s="24"/>
      <c r="AZ875" s="24"/>
      <c r="BA875" s="24"/>
    </row>
    <row r="876" spans="19:54">
      <c r="S876"/>
      <c r="AG876" s="24"/>
      <c r="AH876" s="24"/>
      <c r="AI876" s="24"/>
      <c r="AJ876" s="24"/>
      <c r="AK876" s="24"/>
      <c r="AM876" s="171"/>
      <c r="AT876" s="24"/>
      <c r="AU876" s="24"/>
      <c r="AV876" s="24"/>
      <c r="AW876" s="24"/>
      <c r="AX876" s="24"/>
      <c r="AY876" s="24"/>
      <c r="AZ876" s="24"/>
      <c r="BA876" s="24"/>
      <c r="BB876" s="24"/>
    </row>
    <row r="877" spans="19:54">
      <c r="S877"/>
      <c r="AG877" s="24"/>
      <c r="AH877" s="24"/>
      <c r="AI877" s="24"/>
      <c r="AJ877" s="24"/>
      <c r="AK877" s="24"/>
      <c r="AM877" s="171"/>
      <c r="AT877" s="24"/>
      <c r="AU877" s="24"/>
      <c r="AV877" s="24"/>
      <c r="AW877" s="24"/>
      <c r="AX877" s="24"/>
      <c r="AY877" s="24"/>
      <c r="AZ877" s="24"/>
      <c r="BA877" s="24"/>
    </row>
    <row r="878" spans="19:54">
      <c r="S878"/>
      <c r="AG878" s="24"/>
      <c r="AH878" s="24"/>
      <c r="AI878" s="24"/>
      <c r="AJ878" s="24"/>
      <c r="AK878" s="24"/>
      <c r="AM878" s="171"/>
      <c r="AT878" s="24"/>
      <c r="AU878" s="24"/>
      <c r="AV878" s="24"/>
      <c r="AW878" s="24"/>
      <c r="AX878" s="24"/>
      <c r="AY878" s="24"/>
      <c r="AZ878" s="24"/>
      <c r="BA878" s="24"/>
    </row>
    <row r="879" spans="19:54">
      <c r="S879"/>
      <c r="AG879" s="24"/>
      <c r="AH879" s="24"/>
      <c r="AI879" s="24"/>
      <c r="AJ879" s="24"/>
      <c r="AK879" s="24"/>
      <c r="AM879" s="171"/>
      <c r="AT879" s="24"/>
      <c r="AU879" s="24"/>
      <c r="AV879" s="24"/>
      <c r="AW879" s="24"/>
      <c r="AX879" s="24"/>
      <c r="AY879" s="24"/>
      <c r="AZ879" s="24"/>
      <c r="BA879" s="24"/>
    </row>
    <row r="880" spans="19:54">
      <c r="S880"/>
      <c r="AG880" s="24"/>
      <c r="AH880" s="24"/>
      <c r="AI880" s="24"/>
      <c r="AJ880" s="24"/>
      <c r="AK880" s="24"/>
      <c r="AM880" s="171"/>
      <c r="AT880" s="24"/>
      <c r="AU880" s="24"/>
      <c r="AV880" s="24"/>
      <c r="AW880" s="24"/>
      <c r="AX880" s="24"/>
      <c r="AY880" s="24"/>
      <c r="AZ880" s="24"/>
      <c r="BA880" s="24"/>
    </row>
    <row r="881" spans="19:70">
      <c r="S881"/>
      <c r="AG881" s="24"/>
      <c r="AH881" s="24"/>
      <c r="AI881" s="24"/>
      <c r="AJ881" s="24"/>
      <c r="AK881" s="24"/>
      <c r="AM881" s="171"/>
      <c r="AT881" s="24"/>
      <c r="AU881" s="24"/>
      <c r="AV881" s="24"/>
      <c r="AW881" s="24"/>
      <c r="AX881" s="24"/>
      <c r="AY881" s="24"/>
      <c r="AZ881" s="24"/>
      <c r="BA881" s="24"/>
    </row>
    <row r="882" spans="19:70">
      <c r="S882"/>
      <c r="AG882" s="24"/>
      <c r="AH882" s="24"/>
      <c r="AI882" s="24"/>
      <c r="AJ882" s="24"/>
      <c r="AK882" s="24"/>
      <c r="AM882" s="171"/>
      <c r="AT882" s="24"/>
      <c r="AU882" s="24"/>
      <c r="AV882" s="24"/>
      <c r="AW882" s="24"/>
      <c r="AX882" s="24"/>
      <c r="AY882" s="24"/>
      <c r="AZ882" s="24"/>
      <c r="BA882" s="24"/>
    </row>
    <row r="883" spans="19:70">
      <c r="S883"/>
      <c r="AG883" s="24"/>
      <c r="AH883" s="24"/>
      <c r="AI883" s="24"/>
      <c r="AJ883" s="24"/>
      <c r="AK883" s="24"/>
      <c r="AM883" s="171"/>
      <c r="AT883" s="24"/>
      <c r="AU883" s="24"/>
      <c r="AV883" s="24"/>
      <c r="AW883" s="24"/>
      <c r="AX883" s="24"/>
      <c r="AY883" s="24"/>
      <c r="AZ883" s="24"/>
      <c r="BA883" s="24"/>
    </row>
    <row r="884" spans="19:70">
      <c r="S884"/>
      <c r="AG884" s="24"/>
      <c r="AH884" s="24"/>
      <c r="AI884" s="24"/>
      <c r="AJ884" s="24"/>
      <c r="AK884" s="24"/>
      <c r="AM884" s="171"/>
      <c r="AT884" s="24"/>
      <c r="AU884" s="24"/>
      <c r="AV884" s="24"/>
      <c r="AW884" s="24"/>
      <c r="AX884" s="24"/>
      <c r="AY884" s="24"/>
      <c r="AZ884" s="24"/>
      <c r="BA884" s="24"/>
    </row>
    <row r="885" spans="19:70">
      <c r="S885"/>
      <c r="AG885" s="24"/>
      <c r="AH885" s="24"/>
      <c r="AI885" s="24"/>
      <c r="AJ885" s="24"/>
      <c r="AK885" s="24"/>
      <c r="AM885" s="171"/>
      <c r="AT885" s="24"/>
      <c r="AU885" s="24"/>
      <c r="AV885" s="24"/>
      <c r="AW885" s="24"/>
      <c r="AX885" s="24"/>
      <c r="AY885" s="24"/>
      <c r="AZ885" s="24"/>
      <c r="BA885" s="24"/>
    </row>
    <row r="886" spans="19:70">
      <c r="S886"/>
      <c r="AG886" s="24"/>
      <c r="AH886" s="24"/>
      <c r="AI886" s="24"/>
      <c r="AJ886" s="24"/>
      <c r="AK886" s="24"/>
      <c r="AM886" s="171"/>
      <c r="AT886" s="24"/>
      <c r="AU886" s="24"/>
      <c r="AV886" s="24"/>
      <c r="AW886" s="24"/>
      <c r="AX886" s="24"/>
      <c r="AY886" s="24"/>
      <c r="AZ886" s="24"/>
      <c r="BA886" s="24"/>
    </row>
    <row r="887" spans="19:70">
      <c r="S887"/>
      <c r="AG887" s="24"/>
      <c r="AH887" s="24"/>
      <c r="AI887" s="24"/>
      <c r="AJ887" s="24"/>
      <c r="AK887" s="24"/>
      <c r="AM887" s="171"/>
      <c r="AT887" s="24"/>
      <c r="AU887" s="24"/>
      <c r="AV887" s="24"/>
      <c r="AW887" s="24"/>
      <c r="AX887" s="24"/>
      <c r="AY887" s="24"/>
      <c r="AZ887" s="24"/>
      <c r="BA887" s="24"/>
    </row>
    <row r="888" spans="19:70">
      <c r="S888"/>
      <c r="AG888" s="24"/>
      <c r="AH888" s="24"/>
      <c r="AI888" s="24"/>
      <c r="AJ888" s="24"/>
      <c r="AK888" s="24"/>
      <c r="AM888" s="171"/>
      <c r="AT888" s="24"/>
      <c r="AU888" s="24"/>
      <c r="AV888" s="24"/>
      <c r="AW888" s="24"/>
      <c r="AX888" s="24"/>
      <c r="AY888" s="24"/>
      <c r="AZ888" s="24"/>
      <c r="BA888" s="24"/>
    </row>
    <row r="889" spans="19:70">
      <c r="S889"/>
      <c r="AG889" s="24"/>
      <c r="AH889" s="24"/>
      <c r="AI889" s="24"/>
      <c r="AJ889" s="24"/>
      <c r="AK889" s="24"/>
      <c r="AM889" s="171"/>
      <c r="AT889" s="24"/>
      <c r="AU889" s="24"/>
      <c r="AV889" s="24"/>
      <c r="AW889" s="24"/>
      <c r="AX889" s="24"/>
      <c r="AY889" s="24"/>
      <c r="AZ889" s="24"/>
      <c r="BA889" s="24"/>
    </row>
    <row r="890" spans="19:70">
      <c r="S890"/>
      <c r="AG890" s="24"/>
      <c r="AH890" s="24"/>
      <c r="AI890" s="24"/>
      <c r="AJ890" s="24"/>
      <c r="AK890" s="24"/>
      <c r="AM890" s="171"/>
      <c r="AT890" s="24"/>
      <c r="AU890" s="24"/>
      <c r="AV890" s="24"/>
      <c r="AW890" s="24"/>
      <c r="AX890" s="24"/>
      <c r="AY890" s="24"/>
      <c r="AZ890" s="24"/>
      <c r="BA890" s="24"/>
    </row>
    <row r="891" spans="19:70">
      <c r="S891"/>
      <c r="AG891" s="24"/>
      <c r="AH891" s="24"/>
      <c r="AI891" s="24"/>
      <c r="AJ891" s="24"/>
      <c r="AK891" s="24"/>
      <c r="AM891" s="171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</row>
    <row r="892" spans="19:70">
      <c r="S892"/>
      <c r="AG892" s="24"/>
      <c r="AH892" s="24"/>
      <c r="AI892" s="24"/>
      <c r="AJ892" s="24"/>
      <c r="AK892" s="24"/>
      <c r="AM892" s="171"/>
      <c r="AT892" s="24"/>
      <c r="AU892" s="24"/>
      <c r="AV892" s="24"/>
      <c r="AW892" s="24"/>
      <c r="AX892" s="24"/>
      <c r="AY892" s="24"/>
      <c r="AZ892" s="24"/>
      <c r="BA892" s="24"/>
    </row>
    <row r="893" spans="19:70">
      <c r="S893"/>
      <c r="AG893" s="24"/>
      <c r="AH893" s="24"/>
      <c r="AI893" s="24"/>
      <c r="AJ893" s="24"/>
      <c r="AK893" s="24"/>
      <c r="AM893" s="171"/>
      <c r="AT893" s="24"/>
      <c r="AU893" s="24"/>
      <c r="AV893" s="24"/>
      <c r="AW893" s="24"/>
      <c r="AX893" s="24"/>
      <c r="AY893" s="24"/>
      <c r="AZ893" s="24"/>
      <c r="BA893" s="24"/>
    </row>
    <row r="894" spans="19:70">
      <c r="S894"/>
      <c r="AG894" s="24"/>
      <c r="AH894" s="24"/>
      <c r="AI894" s="24"/>
      <c r="AJ894" s="24"/>
      <c r="AK894" s="24"/>
      <c r="AM894" s="171"/>
      <c r="AT894" s="24"/>
      <c r="AU894" s="24"/>
      <c r="AV894" s="24"/>
      <c r="AW894" s="24"/>
      <c r="AX894" s="24"/>
      <c r="AY894" s="24"/>
      <c r="AZ894" s="24"/>
      <c r="BA894" s="24"/>
    </row>
    <row r="895" spans="19:70">
      <c r="S895"/>
      <c r="AG895" s="24"/>
      <c r="AH895" s="24"/>
      <c r="AI895" s="24"/>
      <c r="AJ895" s="24"/>
      <c r="AK895" s="24"/>
      <c r="AM895" s="171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</row>
    <row r="896" spans="19:70">
      <c r="S896"/>
      <c r="AG896" s="24"/>
      <c r="AH896" s="24"/>
      <c r="AI896" s="24"/>
      <c r="AJ896" s="24"/>
      <c r="AK896" s="24"/>
      <c r="AM896" s="171"/>
      <c r="AT896" s="24"/>
      <c r="AU896" s="24"/>
      <c r="AV896" s="24"/>
      <c r="AW896" s="24"/>
      <c r="AX896" s="24"/>
      <c r="AY896" s="24"/>
      <c r="AZ896" s="24"/>
      <c r="BA896" s="24"/>
    </row>
    <row r="897" spans="19:70">
      <c r="S897"/>
      <c r="AG897" s="24"/>
      <c r="AH897" s="24"/>
      <c r="AI897" s="24"/>
      <c r="AJ897" s="24"/>
      <c r="AK897" s="24"/>
      <c r="AM897" s="171"/>
      <c r="AT897" s="24"/>
      <c r="AU897" s="24"/>
      <c r="AV897" s="24"/>
      <c r="AW897" s="24"/>
      <c r="AX897" s="24"/>
      <c r="AY897" s="24"/>
      <c r="AZ897" s="24"/>
      <c r="BA897" s="24"/>
    </row>
    <row r="898" spans="19:70">
      <c r="S898"/>
      <c r="AG898" s="24"/>
      <c r="AH898" s="24"/>
      <c r="AI898" s="24"/>
      <c r="AJ898" s="24"/>
      <c r="AK898" s="24"/>
      <c r="AM898" s="171"/>
      <c r="AT898" s="24"/>
      <c r="AU898" s="24"/>
      <c r="AV898" s="24"/>
      <c r="AW898" s="24"/>
      <c r="AX898" s="24"/>
      <c r="AY898" s="24"/>
      <c r="AZ898" s="24"/>
      <c r="BA898" s="24"/>
    </row>
    <row r="899" spans="19:70">
      <c r="S899"/>
      <c r="AG899" s="24"/>
      <c r="AH899" s="24"/>
      <c r="AI899" s="24"/>
      <c r="AJ899" s="24"/>
      <c r="AK899" s="24"/>
      <c r="AM899" s="171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</row>
    <row r="900" spans="19:70">
      <c r="S900"/>
      <c r="AG900" s="24"/>
      <c r="AH900" s="24"/>
      <c r="AI900" s="24"/>
      <c r="AJ900" s="24"/>
      <c r="AK900" s="24"/>
      <c r="AM900" s="171"/>
      <c r="AT900" s="24"/>
      <c r="AU900" s="24"/>
      <c r="AV900" s="24"/>
      <c r="AW900" s="24"/>
      <c r="AX900" s="24"/>
      <c r="AY900" s="24"/>
      <c r="AZ900" s="24"/>
      <c r="BA900" s="24"/>
    </row>
    <row r="901" spans="19:70">
      <c r="S901"/>
      <c r="AG901" s="24"/>
      <c r="AH901" s="24"/>
      <c r="AI901" s="24"/>
      <c r="AJ901" s="24"/>
      <c r="AK901" s="24"/>
      <c r="AM901" s="171"/>
      <c r="AT901" s="24"/>
      <c r="AU901" s="24"/>
      <c r="AV901" s="24"/>
      <c r="AW901" s="24"/>
      <c r="AX901" s="24"/>
      <c r="AY901" s="24"/>
      <c r="AZ901" s="24"/>
      <c r="BA901" s="24"/>
    </row>
    <row r="902" spans="19:70">
      <c r="S902"/>
      <c r="AG902" s="24"/>
      <c r="AH902" s="24"/>
      <c r="AI902" s="24"/>
      <c r="AJ902" s="24"/>
      <c r="AK902" s="24"/>
      <c r="AM902" s="171"/>
      <c r="AT902" s="24"/>
      <c r="AU902" s="24"/>
      <c r="AV902" s="24"/>
      <c r="AW902" s="24"/>
      <c r="AX902" s="24"/>
      <c r="AY902" s="24"/>
      <c r="AZ902" s="24"/>
      <c r="BA902" s="24"/>
    </row>
    <row r="903" spans="19:70">
      <c r="S903"/>
      <c r="AG903" s="24"/>
      <c r="AH903" s="24"/>
      <c r="AI903" s="24"/>
      <c r="AJ903" s="24"/>
      <c r="AK903" s="24"/>
      <c r="AM903" s="171"/>
      <c r="AT903" s="24"/>
      <c r="AU903" s="24"/>
      <c r="AV903" s="24"/>
      <c r="AW903" s="24"/>
      <c r="AX903" s="24"/>
      <c r="AY903" s="24"/>
      <c r="AZ903" s="24"/>
      <c r="BA903" s="24"/>
    </row>
    <row r="904" spans="19:70">
      <c r="S904"/>
      <c r="AG904" s="24"/>
      <c r="AH904" s="24"/>
      <c r="AI904" s="24"/>
      <c r="AJ904" s="24"/>
      <c r="AK904" s="24"/>
      <c r="AM904" s="171"/>
      <c r="AT904" s="24"/>
      <c r="AU904" s="24"/>
      <c r="AV904" s="24"/>
      <c r="AW904" s="24"/>
      <c r="AX904" s="24"/>
      <c r="AY904" s="24"/>
      <c r="AZ904" s="24"/>
      <c r="BA904" s="24"/>
    </row>
    <row r="905" spans="19:70">
      <c r="S905"/>
      <c r="AG905" s="24"/>
      <c r="AH905" s="24"/>
      <c r="AI905" s="24"/>
      <c r="AJ905" s="24"/>
      <c r="AK905" s="24"/>
      <c r="AM905" s="171"/>
      <c r="AT905" s="24"/>
      <c r="AU905" s="24"/>
      <c r="AV905" s="24"/>
      <c r="AW905" s="24"/>
      <c r="AX905" s="24"/>
      <c r="AY905" s="24"/>
      <c r="AZ905" s="24"/>
      <c r="BA905" s="24"/>
    </row>
    <row r="906" spans="19:70">
      <c r="S906"/>
      <c r="AG906" s="24"/>
      <c r="AH906" s="24"/>
      <c r="AI906" s="24"/>
      <c r="AJ906" s="24"/>
      <c r="AK906" s="24"/>
      <c r="AM906" s="171"/>
      <c r="AT906" s="24"/>
      <c r="AU906" s="24"/>
      <c r="AV906" s="24"/>
      <c r="AW906" s="24"/>
      <c r="AX906" s="24"/>
      <c r="AY906" s="24"/>
      <c r="AZ906" s="24"/>
      <c r="BA906" s="24"/>
    </row>
    <row r="907" spans="19:70">
      <c r="S907"/>
      <c r="AG907" s="24"/>
      <c r="AH907" s="24"/>
      <c r="AI907" s="24"/>
      <c r="AJ907" s="24"/>
      <c r="AK907" s="24"/>
      <c r="AM907" s="171"/>
      <c r="AT907" s="24"/>
      <c r="AU907" s="24"/>
      <c r="AV907" s="24"/>
      <c r="AW907" s="24"/>
      <c r="AX907" s="24"/>
      <c r="AY907" s="24"/>
      <c r="AZ907" s="24"/>
      <c r="BA907" s="24"/>
    </row>
    <row r="908" spans="19:70">
      <c r="S908"/>
      <c r="AG908" s="24"/>
      <c r="AH908" s="24"/>
      <c r="AI908" s="24"/>
      <c r="AJ908" s="24"/>
      <c r="AK908" s="24"/>
      <c r="AM908" s="171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</row>
    <row r="909" spans="19:70">
      <c r="S909"/>
      <c r="AG909" s="24"/>
      <c r="AH909" s="24"/>
      <c r="AI909" s="24"/>
      <c r="AJ909" s="24"/>
      <c r="AK909" s="24"/>
      <c r="AM909" s="171"/>
      <c r="AT909" s="24"/>
      <c r="AU909" s="24"/>
      <c r="AV909" s="24"/>
      <c r="AW909" s="24"/>
      <c r="AX909" s="24"/>
      <c r="AY909" s="24"/>
      <c r="AZ909" s="24"/>
      <c r="BA909" s="24"/>
    </row>
    <row r="910" spans="19:70">
      <c r="S910"/>
      <c r="AG910" s="24"/>
      <c r="AH910" s="24"/>
      <c r="AI910" s="24"/>
      <c r="AJ910" s="24"/>
      <c r="AK910" s="24"/>
      <c r="AM910" s="171"/>
      <c r="AT910" s="24"/>
      <c r="AU910" s="24"/>
      <c r="AV910" s="24"/>
      <c r="AW910" s="24"/>
      <c r="AX910" s="24"/>
      <c r="AY910" s="24"/>
      <c r="AZ910" s="24"/>
      <c r="BA910" s="24"/>
    </row>
    <row r="911" spans="19:70">
      <c r="S911"/>
      <c r="AG911" s="24"/>
      <c r="AH911" s="24"/>
      <c r="AI911" s="24"/>
      <c r="AJ911" s="24"/>
      <c r="AK911" s="24"/>
      <c r="AM911" s="171"/>
      <c r="AT911" s="24"/>
      <c r="AU911" s="24"/>
      <c r="AV911" s="24"/>
      <c r="AW911" s="24"/>
      <c r="AX911" s="24"/>
      <c r="AY911" s="24"/>
      <c r="AZ911" s="24"/>
      <c r="BA911" s="24"/>
    </row>
    <row r="912" spans="19:70">
      <c r="S912"/>
      <c r="AG912" s="24"/>
      <c r="AH912" s="24"/>
      <c r="AI912" s="24"/>
      <c r="AJ912" s="24"/>
      <c r="AK912" s="24"/>
      <c r="AM912" s="171"/>
      <c r="AT912" s="24"/>
      <c r="AU912" s="24"/>
      <c r="AV912" s="24"/>
      <c r="AW912" s="24"/>
      <c r="AX912" s="24"/>
      <c r="AY912" s="24"/>
      <c r="AZ912" s="24"/>
      <c r="BA912" s="24"/>
    </row>
    <row r="913" spans="19:70">
      <c r="S913"/>
      <c r="AG913" s="24"/>
      <c r="AH913" s="24"/>
      <c r="AI913" s="24"/>
      <c r="AJ913" s="24"/>
      <c r="AK913" s="24"/>
      <c r="AM913" s="171"/>
      <c r="AT913" s="24"/>
      <c r="AU913" s="24"/>
      <c r="AV913" s="24"/>
      <c r="AW913" s="24"/>
      <c r="AX913" s="24"/>
      <c r="AY913" s="24"/>
      <c r="AZ913" s="24"/>
      <c r="BA913" s="24"/>
    </row>
    <row r="914" spans="19:70">
      <c r="S914"/>
      <c r="AG914" s="24"/>
      <c r="AH914" s="24"/>
      <c r="AI914" s="24"/>
      <c r="AJ914" s="24"/>
      <c r="AK914" s="24"/>
      <c r="AM914" s="171"/>
      <c r="AT914" s="24"/>
      <c r="AU914" s="24"/>
      <c r="AV914" s="24"/>
      <c r="AW914" s="24"/>
      <c r="AX914" s="24"/>
      <c r="AY914" s="24"/>
      <c r="AZ914" s="24"/>
      <c r="BA914" s="24"/>
    </row>
    <row r="915" spans="19:70">
      <c r="S915"/>
      <c r="AG915" s="24"/>
      <c r="AH915" s="24"/>
      <c r="AI915" s="24"/>
      <c r="AJ915" s="24"/>
      <c r="AK915" s="24"/>
      <c r="AM915" s="171"/>
      <c r="AT915" s="24"/>
      <c r="AU915" s="24"/>
      <c r="AV915" s="24"/>
      <c r="AW915" s="24"/>
      <c r="AX915" s="24"/>
      <c r="AY915" s="24"/>
      <c r="AZ915" s="24"/>
      <c r="BA915" s="24"/>
    </row>
    <row r="916" spans="19:70">
      <c r="S916"/>
      <c r="AG916" s="24"/>
      <c r="AH916" s="24"/>
      <c r="AI916" s="24"/>
      <c r="AJ916" s="24"/>
      <c r="AK916" s="24"/>
      <c r="AM916" s="171"/>
      <c r="AT916" s="24"/>
      <c r="AU916" s="24"/>
      <c r="AV916" s="24"/>
      <c r="AW916" s="24"/>
      <c r="AX916" s="24"/>
      <c r="AY916" s="24"/>
      <c r="AZ916" s="24"/>
      <c r="BA916" s="24"/>
    </row>
    <row r="917" spans="19:70">
      <c r="S917"/>
      <c r="AG917" s="24"/>
      <c r="AH917" s="24"/>
      <c r="AI917" s="24"/>
      <c r="AJ917" s="24"/>
      <c r="AK917" s="24"/>
      <c r="AM917" s="171"/>
      <c r="AT917" s="24"/>
      <c r="AU917" s="24"/>
      <c r="AV917" s="24"/>
      <c r="AW917" s="24"/>
      <c r="AX917" s="24"/>
      <c r="AY917" s="24"/>
      <c r="AZ917" s="24"/>
      <c r="BA917" s="24"/>
    </row>
    <row r="918" spans="19:70">
      <c r="S918"/>
      <c r="AG918" s="24"/>
      <c r="AH918" s="24"/>
      <c r="AI918" s="24"/>
      <c r="AJ918" s="24"/>
      <c r="AK918" s="24"/>
      <c r="AM918" s="171"/>
      <c r="AT918" s="24"/>
      <c r="AU918" s="24"/>
      <c r="AV918" s="24"/>
      <c r="AW918" s="24"/>
      <c r="AX918" s="24"/>
      <c r="AY918" s="24"/>
      <c r="AZ918" s="24"/>
      <c r="BA918" s="24"/>
    </row>
    <row r="919" spans="19:70">
      <c r="S919"/>
      <c r="AG919" s="24"/>
      <c r="AH919" s="24"/>
      <c r="AI919" s="24"/>
      <c r="AJ919" s="24"/>
      <c r="AK919" s="24"/>
      <c r="AM919" s="171"/>
      <c r="AT919" s="24"/>
      <c r="AU919" s="24"/>
      <c r="AV919" s="24"/>
      <c r="AW919" s="24"/>
      <c r="AX919" s="24"/>
      <c r="AY919" s="24"/>
      <c r="AZ919" s="24"/>
      <c r="BA919" s="24"/>
    </row>
    <row r="920" spans="19:70">
      <c r="S920"/>
      <c r="AG920" s="24"/>
      <c r="AH920" s="24"/>
      <c r="AI920" s="24"/>
      <c r="AJ920" s="24"/>
      <c r="AK920" s="24"/>
      <c r="AM920" s="171"/>
      <c r="AT920" s="24"/>
      <c r="AU920" s="24"/>
      <c r="AV920" s="24"/>
      <c r="AW920" s="24"/>
      <c r="AX920" s="24"/>
      <c r="AY920" s="24"/>
      <c r="AZ920" s="24"/>
      <c r="BA920" s="24"/>
    </row>
    <row r="921" spans="19:70">
      <c r="S921"/>
      <c r="AG921" s="24"/>
      <c r="AH921" s="24"/>
      <c r="AI921" s="24"/>
      <c r="AJ921" s="24"/>
      <c r="AK921" s="24"/>
      <c r="AM921" s="171"/>
      <c r="AT921" s="24"/>
      <c r="AU921" s="24"/>
      <c r="AV921" s="24"/>
      <c r="AW921" s="24"/>
      <c r="AX921" s="24"/>
      <c r="AY921" s="24"/>
      <c r="AZ921" s="24"/>
      <c r="BA921" s="24"/>
    </row>
    <row r="922" spans="19:70">
      <c r="S922"/>
      <c r="AG922" s="24"/>
      <c r="AH922" s="24"/>
      <c r="AI922" s="24"/>
      <c r="AJ922" s="24"/>
      <c r="AK922" s="24"/>
      <c r="AM922" s="171"/>
      <c r="AT922" s="24"/>
      <c r="AU922" s="24"/>
      <c r="AV922" s="24"/>
      <c r="AW922" s="24"/>
      <c r="AX922" s="24"/>
      <c r="AY922" s="24"/>
      <c r="AZ922" s="24"/>
      <c r="BA922" s="24"/>
    </row>
    <row r="923" spans="19:70">
      <c r="S923"/>
      <c r="AG923" s="24"/>
      <c r="AH923" s="24"/>
      <c r="AI923" s="24"/>
      <c r="AJ923" s="24"/>
      <c r="AK923" s="24"/>
      <c r="AM923" s="171"/>
      <c r="AT923" s="24"/>
      <c r="AU923" s="24"/>
      <c r="AV923" s="24"/>
      <c r="AW923" s="24"/>
      <c r="AX923" s="24"/>
      <c r="AY923" s="24"/>
      <c r="AZ923" s="24"/>
      <c r="BA923" s="24"/>
    </row>
    <row r="924" spans="19:70">
      <c r="S924"/>
      <c r="AG924" s="24"/>
      <c r="AH924" s="24"/>
      <c r="AI924" s="24"/>
      <c r="AJ924" s="24"/>
      <c r="AK924" s="24"/>
      <c r="AM924" s="171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</row>
    <row r="925" spans="19:70">
      <c r="S925"/>
      <c r="AG925" s="24"/>
      <c r="AH925" s="24"/>
      <c r="AI925" s="24"/>
      <c r="AJ925" s="24"/>
      <c r="AK925" s="24"/>
      <c r="AM925" s="171"/>
      <c r="AT925" s="24"/>
      <c r="AU925" s="24"/>
      <c r="AV925" s="24"/>
      <c r="AW925" s="24"/>
      <c r="AX925" s="24"/>
      <c r="AY925" s="24"/>
      <c r="AZ925" s="24"/>
      <c r="BA925" s="24"/>
    </row>
    <row r="926" spans="19:70">
      <c r="S926"/>
      <c r="AG926" s="24"/>
      <c r="AH926" s="24"/>
      <c r="AI926" s="24"/>
      <c r="AJ926" s="24"/>
      <c r="AK926" s="24"/>
      <c r="AM926" s="171"/>
      <c r="AT926" s="24"/>
      <c r="AU926" s="24"/>
      <c r="AV926" s="24"/>
      <c r="AW926" s="24"/>
      <c r="AX926" s="24"/>
      <c r="AY926" s="24"/>
      <c r="AZ926" s="24"/>
      <c r="BA926" s="24"/>
    </row>
    <row r="927" spans="19:70">
      <c r="S927"/>
      <c r="AG927" s="24"/>
      <c r="AH927" s="24"/>
      <c r="AI927" s="24"/>
      <c r="AJ927" s="24"/>
      <c r="AK927" s="24"/>
      <c r="AM927" s="171"/>
      <c r="AT927" s="24"/>
      <c r="AU927" s="24"/>
      <c r="AV927" s="24"/>
      <c r="AW927" s="24"/>
      <c r="AX927" s="24"/>
      <c r="AY927" s="24"/>
      <c r="AZ927" s="24"/>
      <c r="BA927" s="24"/>
    </row>
    <row r="928" spans="19:70">
      <c r="S928"/>
      <c r="AG928" s="24"/>
      <c r="AH928" s="24"/>
      <c r="AI928" s="24"/>
      <c r="AJ928" s="24"/>
      <c r="AK928" s="24"/>
      <c r="AM928" s="171"/>
      <c r="AT928" s="24"/>
      <c r="AU928" s="24"/>
      <c r="AV928" s="24"/>
      <c r="AW928" s="24"/>
      <c r="AX928" s="24"/>
      <c r="AY928" s="24"/>
      <c r="AZ928" s="24"/>
      <c r="BA928" s="24"/>
    </row>
    <row r="929" spans="19:70">
      <c r="S929"/>
      <c r="AG929" s="24"/>
      <c r="AH929" s="24"/>
      <c r="AI929" s="24"/>
      <c r="AJ929" s="24"/>
      <c r="AK929" s="24"/>
      <c r="AM929" s="171"/>
      <c r="AT929" s="24"/>
      <c r="AU929" s="24"/>
      <c r="AV929" s="24"/>
      <c r="AW929" s="24"/>
      <c r="AX929" s="24"/>
      <c r="AY929" s="24"/>
      <c r="AZ929" s="24"/>
      <c r="BA929" s="24"/>
    </row>
    <row r="930" spans="19:70">
      <c r="S930"/>
      <c r="AG930" s="24"/>
      <c r="AH930" s="24"/>
      <c r="AI930" s="24"/>
      <c r="AJ930" s="24"/>
      <c r="AK930" s="24"/>
      <c r="AM930" s="171"/>
      <c r="AT930" s="24"/>
      <c r="AU930" s="24"/>
      <c r="AV930" s="24"/>
      <c r="AW930" s="24"/>
      <c r="AX930" s="24"/>
      <c r="AY930" s="24"/>
      <c r="AZ930" s="24"/>
      <c r="BA930" s="24"/>
    </row>
    <row r="931" spans="19:70">
      <c r="S931"/>
      <c r="AG931" s="24"/>
      <c r="AH931" s="24"/>
      <c r="AI931" s="24"/>
      <c r="AJ931" s="24"/>
      <c r="AK931" s="24"/>
      <c r="AM931" s="171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</row>
    <row r="932" spans="19:70">
      <c r="S932"/>
      <c r="AG932" s="24"/>
      <c r="AH932" s="24"/>
      <c r="AI932" s="24"/>
      <c r="AJ932" s="24"/>
      <c r="AK932" s="24"/>
      <c r="AM932" s="171"/>
      <c r="AT932" s="24"/>
      <c r="AU932" s="24"/>
      <c r="AV932" s="24"/>
      <c r="AW932" s="24"/>
      <c r="AX932" s="24"/>
      <c r="AY932" s="24"/>
      <c r="AZ932" s="24"/>
      <c r="BA932" s="24"/>
    </row>
    <row r="933" spans="19:70">
      <c r="S933"/>
      <c r="AG933" s="24"/>
      <c r="AH933" s="24"/>
      <c r="AI933" s="24"/>
      <c r="AJ933" s="24"/>
      <c r="AK933" s="24"/>
      <c r="AM933" s="171"/>
      <c r="AT933" s="24"/>
      <c r="AU933" s="24"/>
      <c r="AV933" s="24"/>
      <c r="AW933" s="24"/>
      <c r="AX933" s="24"/>
      <c r="AY933" s="24"/>
      <c r="AZ933" s="24"/>
      <c r="BA933" s="24"/>
    </row>
    <row r="934" spans="19:70">
      <c r="S934"/>
      <c r="AG934" s="24"/>
      <c r="AH934" s="24"/>
      <c r="AI934" s="24"/>
      <c r="AJ934" s="24"/>
      <c r="AK934" s="24"/>
      <c r="AM934" s="171"/>
      <c r="AT934" s="24"/>
      <c r="AU934" s="24"/>
      <c r="AV934" s="24"/>
      <c r="AW934" s="24"/>
      <c r="AX934" s="24"/>
      <c r="AY934" s="24"/>
      <c r="AZ934" s="24"/>
      <c r="BA934" s="24"/>
    </row>
    <row r="935" spans="19:70">
      <c r="S935"/>
      <c r="AG935" s="24"/>
      <c r="AH935" s="24"/>
      <c r="AI935" s="24"/>
      <c r="AJ935" s="24"/>
      <c r="AK935" s="24"/>
      <c r="AM935" s="171"/>
      <c r="AT935" s="24"/>
      <c r="AU935" s="24"/>
      <c r="AV935" s="24"/>
      <c r="AW935" s="24"/>
      <c r="AX935" s="24"/>
      <c r="AY935" s="24"/>
      <c r="AZ935" s="24"/>
      <c r="BA935" s="24"/>
    </row>
    <row r="936" spans="19:70">
      <c r="S936"/>
      <c r="AG936" s="24"/>
      <c r="AH936" s="24"/>
      <c r="AI936" s="24"/>
      <c r="AJ936" s="24"/>
      <c r="AK936" s="24"/>
      <c r="AM936" s="171"/>
      <c r="AT936" s="24"/>
      <c r="AU936" s="24"/>
      <c r="AV936" s="24"/>
      <c r="AW936" s="24"/>
      <c r="AX936" s="24"/>
      <c r="AY936" s="24"/>
      <c r="AZ936" s="24"/>
      <c r="BA936" s="24"/>
    </row>
    <row r="937" spans="19:70">
      <c r="S937"/>
      <c r="AG937" s="24"/>
      <c r="AH937" s="24"/>
      <c r="AI937" s="24"/>
      <c r="AJ937" s="24"/>
      <c r="AK937" s="24"/>
      <c r="AM937" s="171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</row>
    <row r="938" spans="19:70">
      <c r="S938"/>
      <c r="AG938" s="24"/>
      <c r="AH938" s="24"/>
      <c r="AI938" s="24"/>
      <c r="AJ938" s="24"/>
      <c r="AK938" s="24"/>
      <c r="AM938" s="171"/>
      <c r="AT938" s="24"/>
      <c r="AU938" s="24"/>
      <c r="AV938" s="24"/>
      <c r="AW938" s="24"/>
      <c r="AX938" s="24"/>
      <c r="AY938" s="24"/>
      <c r="AZ938" s="24"/>
      <c r="BA938" s="24"/>
    </row>
    <row r="939" spans="19:70">
      <c r="S939"/>
      <c r="AG939" s="24"/>
      <c r="AH939" s="24"/>
      <c r="AI939" s="24"/>
      <c r="AJ939" s="24"/>
      <c r="AK939" s="24"/>
      <c r="AM939" s="171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</row>
    <row r="940" spans="19:70">
      <c r="S940"/>
      <c r="AG940" s="24"/>
      <c r="AH940" s="24"/>
      <c r="AI940" s="24"/>
      <c r="AJ940" s="24"/>
      <c r="AK940" s="24"/>
      <c r="AM940" s="171"/>
      <c r="AT940" s="24"/>
      <c r="AU940" s="24"/>
      <c r="AV940" s="24"/>
      <c r="AW940" s="24"/>
      <c r="AX940" s="24"/>
      <c r="AY940" s="24"/>
      <c r="AZ940" s="24"/>
      <c r="BA940" s="24"/>
    </row>
    <row r="941" spans="19:70">
      <c r="S941"/>
      <c r="AG941" s="24"/>
      <c r="AH941" s="24"/>
      <c r="AI941" s="24"/>
      <c r="AJ941" s="24"/>
      <c r="AK941" s="24"/>
      <c r="AM941" s="171"/>
      <c r="AT941" s="24"/>
      <c r="AU941" s="24"/>
      <c r="AV941" s="24"/>
      <c r="AW941" s="24"/>
      <c r="AX941" s="24"/>
      <c r="AY941" s="24"/>
      <c r="AZ941" s="24"/>
      <c r="BA941" s="24"/>
      <c r="BB941" s="24"/>
    </row>
    <row r="942" spans="19:70">
      <c r="S942"/>
      <c r="AG942" s="24"/>
      <c r="AH942" s="24"/>
      <c r="AI942" s="24"/>
      <c r="AJ942" s="24"/>
      <c r="AK942" s="24"/>
      <c r="AM942" s="171"/>
      <c r="AT942" s="24"/>
      <c r="AU942" s="24"/>
      <c r="AV942" s="24"/>
      <c r="AW942" s="24"/>
      <c r="AX942" s="24"/>
      <c r="AY942" s="24"/>
      <c r="AZ942" s="24"/>
      <c r="BA942" s="24"/>
    </row>
    <row r="943" spans="19:70">
      <c r="S943"/>
      <c r="AG943" s="24"/>
      <c r="AH943" s="24"/>
      <c r="AI943" s="24"/>
      <c r="AJ943" s="24"/>
      <c r="AK943" s="24"/>
      <c r="AM943" s="171"/>
      <c r="AT943" s="24"/>
      <c r="AU943" s="24"/>
      <c r="AV943" s="24"/>
      <c r="AW943" s="24"/>
      <c r="AX943" s="24"/>
      <c r="AY943" s="24"/>
      <c r="AZ943" s="24"/>
      <c r="BA943" s="24"/>
    </row>
    <row r="944" spans="19:70">
      <c r="S944"/>
      <c r="AG944" s="24"/>
      <c r="AH944" s="24"/>
      <c r="AI944" s="24"/>
      <c r="AJ944" s="24"/>
      <c r="AK944" s="24"/>
      <c r="AM944" s="171"/>
      <c r="AT944" s="24"/>
      <c r="AU944" s="24"/>
      <c r="AV944" s="24"/>
      <c r="AW944" s="24"/>
      <c r="AX944" s="24"/>
      <c r="AY944" s="24"/>
      <c r="AZ944" s="24"/>
      <c r="BA944" s="24"/>
    </row>
    <row r="945" spans="19:54">
      <c r="S945"/>
      <c r="AG945" s="24"/>
      <c r="AH945" s="24"/>
      <c r="AI945" s="24"/>
      <c r="AJ945" s="24"/>
      <c r="AK945" s="24"/>
      <c r="AM945" s="171"/>
      <c r="AT945" s="24"/>
      <c r="AU945" s="24"/>
      <c r="AV945" s="24"/>
      <c r="AW945" s="24"/>
      <c r="AX945" s="24"/>
      <c r="AY945" s="24"/>
      <c r="AZ945" s="24"/>
      <c r="BA945" s="24"/>
    </row>
    <row r="946" spans="19:54">
      <c r="S946"/>
      <c r="AG946" s="24"/>
      <c r="AH946" s="24"/>
      <c r="AI946" s="24"/>
      <c r="AJ946" s="24"/>
      <c r="AK946" s="24"/>
      <c r="AM946" s="171"/>
      <c r="AT946" s="24"/>
      <c r="AU946" s="24"/>
      <c r="AV946" s="24"/>
      <c r="AW946" s="24"/>
      <c r="AX946" s="24"/>
      <c r="AY946" s="24"/>
      <c r="AZ946" s="24"/>
      <c r="BA946" s="24"/>
    </row>
    <row r="947" spans="19:54">
      <c r="S947"/>
      <c r="AG947" s="24"/>
      <c r="AH947" s="24"/>
      <c r="AI947" s="24"/>
      <c r="AJ947" s="24"/>
      <c r="AK947" s="24"/>
      <c r="AM947" s="171"/>
      <c r="AT947" s="24"/>
      <c r="AU947" s="24"/>
      <c r="AV947" s="24"/>
      <c r="AW947" s="24"/>
      <c r="AX947" s="24"/>
      <c r="AY947" s="24"/>
      <c r="AZ947" s="24"/>
      <c r="BA947" s="24"/>
      <c r="BB947" s="24"/>
    </row>
    <row r="948" spans="19:54">
      <c r="S948"/>
      <c r="AG948" s="24"/>
      <c r="AH948" s="24"/>
      <c r="AI948" s="24"/>
      <c r="AJ948" s="24"/>
      <c r="AK948" s="24"/>
      <c r="AM948" s="171"/>
      <c r="AT948" s="24"/>
      <c r="AU948" s="24"/>
      <c r="AV948" s="24"/>
      <c r="AW948" s="24"/>
      <c r="AX948" s="24"/>
      <c r="AY948" s="24"/>
      <c r="AZ948" s="24"/>
      <c r="BA948" s="24"/>
    </row>
    <row r="949" spans="19:54">
      <c r="S949"/>
      <c r="AG949" s="24"/>
      <c r="AH949" s="24"/>
      <c r="AI949" s="24"/>
      <c r="AJ949" s="24"/>
      <c r="AK949" s="24"/>
      <c r="AM949" s="171"/>
      <c r="AT949" s="24"/>
      <c r="AU949" s="24"/>
      <c r="AV949" s="24"/>
      <c r="AW949" s="24"/>
      <c r="AX949" s="24"/>
      <c r="AY949" s="24"/>
      <c r="AZ949" s="24"/>
      <c r="BA949" s="24"/>
    </row>
    <row r="950" spans="19:54">
      <c r="S950"/>
      <c r="AG950" s="24"/>
      <c r="AH950" s="24"/>
      <c r="AI950" s="24"/>
      <c r="AJ950" s="24"/>
      <c r="AK950" s="24"/>
      <c r="AM950" s="171"/>
      <c r="AT950" s="24"/>
      <c r="AU950" s="24"/>
      <c r="AV950" s="24"/>
      <c r="AW950" s="24"/>
      <c r="AX950" s="24"/>
      <c r="AY950" s="24"/>
      <c r="AZ950" s="24"/>
      <c r="BA950" s="24"/>
    </row>
    <row r="951" spans="19:54">
      <c r="S951"/>
      <c r="AG951" s="24"/>
      <c r="AH951" s="24"/>
      <c r="AI951" s="24"/>
      <c r="AJ951" s="24"/>
      <c r="AK951" s="24"/>
      <c r="AM951" s="171"/>
      <c r="AT951" s="24"/>
      <c r="AU951" s="24"/>
      <c r="AV951" s="24"/>
      <c r="AW951" s="24"/>
      <c r="AX951" s="24"/>
      <c r="AY951" s="24"/>
      <c r="AZ951" s="24"/>
      <c r="BA951" s="24"/>
    </row>
    <row r="952" spans="19:54">
      <c r="S952"/>
      <c r="AG952" s="24"/>
      <c r="AH952" s="24"/>
      <c r="AI952" s="24"/>
      <c r="AJ952" s="24"/>
      <c r="AK952" s="24"/>
      <c r="AM952" s="171"/>
      <c r="AT952" s="24"/>
      <c r="AU952" s="24"/>
      <c r="AV952" s="24"/>
      <c r="AW952" s="24"/>
      <c r="AX952" s="24"/>
      <c r="AY952" s="24"/>
      <c r="AZ952" s="24"/>
      <c r="BA952" s="24"/>
    </row>
    <row r="953" spans="19:54">
      <c r="S953"/>
      <c r="AG953" s="24"/>
      <c r="AH953" s="24"/>
      <c r="AI953" s="24"/>
      <c r="AJ953" s="24"/>
      <c r="AK953" s="24"/>
      <c r="AM953" s="171"/>
      <c r="AT953" s="24"/>
      <c r="AU953" s="24"/>
      <c r="AV953" s="24"/>
      <c r="AW953" s="24"/>
      <c r="AX953" s="24"/>
      <c r="AY953" s="24"/>
      <c r="AZ953" s="24"/>
      <c r="BA953" s="24"/>
    </row>
    <row r="954" spans="19:54">
      <c r="S954"/>
      <c r="AG954" s="24"/>
      <c r="AH954" s="24"/>
      <c r="AI954" s="24"/>
      <c r="AJ954" s="24"/>
      <c r="AK954" s="24"/>
      <c r="AM954" s="171"/>
      <c r="AT954" s="24"/>
      <c r="AU954" s="24"/>
      <c r="AV954" s="24"/>
      <c r="AW954" s="24"/>
      <c r="AX954" s="24"/>
      <c r="AY954" s="24"/>
      <c r="AZ954" s="24"/>
      <c r="BA954" s="24"/>
    </row>
    <row r="955" spans="19:54">
      <c r="S955"/>
      <c r="AG955" s="24"/>
      <c r="AH955" s="24"/>
      <c r="AI955" s="24"/>
      <c r="AJ955" s="24"/>
      <c r="AK955" s="24"/>
      <c r="AM955" s="171"/>
      <c r="AT955" s="24"/>
      <c r="AU955" s="24"/>
      <c r="AV955" s="24"/>
      <c r="AW955" s="24"/>
      <c r="AX955" s="24"/>
      <c r="AY955" s="24"/>
      <c r="AZ955" s="24"/>
      <c r="BA955" s="24"/>
    </row>
    <row r="956" spans="19:54">
      <c r="S956"/>
      <c r="AG956" s="24"/>
      <c r="AH956" s="24"/>
      <c r="AI956" s="24"/>
      <c r="AJ956" s="24"/>
      <c r="AK956" s="24"/>
      <c r="AM956" s="171"/>
      <c r="AT956" s="24"/>
      <c r="AU956" s="24"/>
      <c r="AV956" s="24"/>
      <c r="AW956" s="24"/>
      <c r="AX956" s="24"/>
      <c r="AY956" s="24"/>
      <c r="AZ956" s="24"/>
      <c r="BA956" s="24"/>
    </row>
    <row r="957" spans="19:54">
      <c r="S957"/>
      <c r="AG957" s="24"/>
      <c r="AH957" s="24"/>
      <c r="AI957" s="24"/>
      <c r="AJ957" s="24"/>
      <c r="AK957" s="24"/>
      <c r="AM957" s="171"/>
      <c r="AT957" s="24"/>
      <c r="AU957" s="24"/>
      <c r="AV957" s="24"/>
      <c r="AW957" s="24"/>
      <c r="AX957" s="24"/>
      <c r="AY957" s="24"/>
      <c r="AZ957" s="24"/>
      <c r="BA957" s="24"/>
    </row>
    <row r="958" spans="19:54">
      <c r="S958"/>
      <c r="AG958" s="24"/>
      <c r="AH958" s="24"/>
      <c r="AI958" s="24"/>
      <c r="AJ958" s="24"/>
      <c r="AK958" s="24"/>
      <c r="AM958" s="171"/>
      <c r="AT958" s="24"/>
      <c r="AU958" s="24"/>
      <c r="AV958" s="24"/>
      <c r="AW958" s="24"/>
      <c r="AX958" s="24"/>
      <c r="AY958" s="24"/>
      <c r="AZ958" s="24"/>
      <c r="BA958" s="24"/>
      <c r="BB958" s="24"/>
    </row>
    <row r="959" spans="19:54">
      <c r="S959"/>
      <c r="AG959" s="24"/>
      <c r="AH959" s="24"/>
      <c r="AI959" s="24"/>
      <c r="AJ959" s="24"/>
      <c r="AK959" s="24"/>
      <c r="AM959" s="171"/>
      <c r="AT959" s="24"/>
      <c r="AU959" s="24"/>
      <c r="AV959" s="24"/>
      <c r="AW959" s="24"/>
      <c r="AX959" s="24"/>
      <c r="AY959" s="24"/>
      <c r="AZ959" s="24"/>
      <c r="BA959" s="24"/>
    </row>
    <row r="960" spans="19:54">
      <c r="S960"/>
      <c r="AG960" s="24"/>
      <c r="AH960" s="24"/>
      <c r="AI960" s="24"/>
      <c r="AJ960" s="24"/>
      <c r="AK960" s="24"/>
      <c r="AM960" s="171"/>
      <c r="AT960" s="24"/>
      <c r="AU960" s="24"/>
      <c r="AV960" s="24"/>
      <c r="AW960" s="24"/>
      <c r="AX960" s="24"/>
      <c r="AY960" s="24"/>
      <c r="AZ960" s="24"/>
      <c r="BA960" s="24"/>
    </row>
    <row r="961" spans="19:54">
      <c r="S961"/>
      <c r="AG961" s="24"/>
      <c r="AH961" s="24"/>
      <c r="AI961" s="24"/>
      <c r="AJ961" s="24"/>
      <c r="AK961" s="24"/>
      <c r="AM961" s="171"/>
      <c r="AT961" s="24"/>
      <c r="AU961" s="24"/>
      <c r="AV961" s="24"/>
      <c r="AW961" s="24"/>
      <c r="AX961" s="24"/>
      <c r="AY961" s="24"/>
      <c r="AZ961" s="24"/>
      <c r="BA961" s="24"/>
    </row>
    <row r="962" spans="19:54">
      <c r="S962"/>
      <c r="AG962" s="24"/>
      <c r="AH962" s="24"/>
      <c r="AI962" s="24"/>
      <c r="AJ962" s="24"/>
      <c r="AK962" s="24"/>
      <c r="AM962" s="171"/>
      <c r="AT962" s="24"/>
      <c r="AU962" s="24"/>
      <c r="AV962" s="24"/>
      <c r="AW962" s="24"/>
      <c r="AX962" s="24"/>
      <c r="AY962" s="24"/>
      <c r="AZ962" s="24"/>
      <c r="BA962" s="24"/>
    </row>
    <row r="963" spans="19:54">
      <c r="S963"/>
      <c r="AG963" s="24"/>
      <c r="AH963" s="24"/>
      <c r="AI963" s="24"/>
      <c r="AJ963" s="24"/>
      <c r="AK963" s="24"/>
      <c r="AM963" s="171"/>
      <c r="AT963" s="24"/>
      <c r="AU963" s="24"/>
      <c r="AV963" s="24"/>
      <c r="AW963" s="24"/>
      <c r="AX963" s="24"/>
      <c r="AY963" s="24"/>
      <c r="AZ963" s="24"/>
      <c r="BA963" s="24"/>
    </row>
    <row r="964" spans="19:54">
      <c r="S964"/>
      <c r="AG964" s="24"/>
      <c r="AH964" s="24"/>
      <c r="AI964" s="24"/>
      <c r="AJ964" s="24"/>
      <c r="AK964" s="24"/>
      <c r="AM964" s="171"/>
      <c r="AT964" s="24"/>
      <c r="AU964" s="24"/>
      <c r="AV964" s="24"/>
      <c r="AW964" s="24"/>
      <c r="AX964" s="24"/>
      <c r="AY964" s="24"/>
      <c r="AZ964" s="24"/>
      <c r="BA964" s="24"/>
      <c r="BB964" s="24"/>
    </row>
    <row r="965" spans="19:54">
      <c r="S965"/>
      <c r="AG965" s="24"/>
      <c r="AH965" s="24"/>
      <c r="AI965" s="24"/>
      <c r="AJ965" s="24"/>
      <c r="AK965" s="24"/>
      <c r="AM965" s="171"/>
      <c r="AT965" s="24"/>
      <c r="AU965" s="24"/>
      <c r="AV965" s="24"/>
      <c r="AW965" s="24"/>
      <c r="AX965" s="24"/>
      <c r="AY965" s="24"/>
      <c r="AZ965" s="24"/>
      <c r="BA965" s="24"/>
    </row>
    <row r="966" spans="19:54">
      <c r="S966"/>
      <c r="AG966" s="24"/>
      <c r="AH966" s="24"/>
      <c r="AI966" s="24"/>
      <c r="AJ966" s="24"/>
      <c r="AK966" s="24"/>
      <c r="AM966" s="171"/>
      <c r="AT966" s="24"/>
      <c r="AU966" s="24"/>
      <c r="AV966" s="24"/>
      <c r="AW966" s="24"/>
      <c r="AX966" s="24"/>
      <c r="AY966" s="24"/>
      <c r="AZ966" s="24"/>
      <c r="BA966" s="24"/>
    </row>
    <row r="967" spans="19:54">
      <c r="S967"/>
      <c r="AG967" s="24"/>
      <c r="AH967" s="24"/>
      <c r="AI967" s="24"/>
      <c r="AJ967" s="24"/>
      <c r="AK967" s="24"/>
      <c r="AM967" s="171"/>
      <c r="AT967" s="24"/>
      <c r="AU967" s="24"/>
      <c r="AV967" s="24"/>
      <c r="AW967" s="24"/>
      <c r="AX967" s="24"/>
      <c r="AY967" s="24"/>
      <c r="AZ967" s="24"/>
      <c r="BA967" s="24"/>
    </row>
    <row r="968" spans="19:54">
      <c r="S968"/>
      <c r="AG968" s="24"/>
      <c r="AH968" s="24"/>
      <c r="AI968" s="24"/>
      <c r="AJ968" s="24"/>
      <c r="AK968" s="24"/>
      <c r="AM968" s="171"/>
      <c r="AT968" s="24"/>
      <c r="AU968" s="24"/>
      <c r="AV968" s="24"/>
      <c r="AW968" s="24"/>
      <c r="AX968" s="24"/>
      <c r="AY968" s="24"/>
      <c r="AZ968" s="24"/>
      <c r="BA968" s="24"/>
    </row>
    <row r="969" spans="19:54">
      <c r="S969"/>
      <c r="AG969" s="24"/>
      <c r="AH969" s="24"/>
      <c r="AI969" s="24"/>
      <c r="AJ969" s="24"/>
      <c r="AK969" s="24"/>
      <c r="AM969" s="171"/>
      <c r="AT969" s="24"/>
      <c r="AU969" s="24"/>
      <c r="AV969" s="24"/>
      <c r="AW969" s="24"/>
      <c r="AX969" s="24"/>
      <c r="AY969" s="24"/>
      <c r="AZ969" s="24"/>
      <c r="BA969" s="24"/>
    </row>
    <row r="970" spans="19:54">
      <c r="S970"/>
      <c r="AG970" s="24"/>
      <c r="AH970" s="24"/>
      <c r="AI970" s="24"/>
      <c r="AJ970" s="24"/>
      <c r="AK970" s="24"/>
      <c r="AM970" s="171"/>
      <c r="AT970" s="24"/>
      <c r="AU970" s="24"/>
      <c r="AV970" s="24"/>
      <c r="AW970" s="24"/>
      <c r="AX970" s="24"/>
      <c r="AY970" s="24"/>
      <c r="AZ970" s="24"/>
      <c r="BA970" s="24"/>
    </row>
    <row r="971" spans="19:54">
      <c r="S971"/>
      <c r="AG971" s="24"/>
      <c r="AH971" s="24"/>
      <c r="AI971" s="24"/>
      <c r="AJ971" s="24"/>
      <c r="AK971" s="24"/>
      <c r="AM971" s="171"/>
      <c r="AT971" s="24"/>
      <c r="AU971" s="24"/>
      <c r="AV971" s="24"/>
      <c r="AW971" s="24"/>
      <c r="AX971" s="24"/>
      <c r="AY971" s="24"/>
      <c r="AZ971" s="24"/>
      <c r="BA971" s="24"/>
    </row>
    <row r="972" spans="19:54">
      <c r="S972"/>
      <c r="AG972" s="24"/>
      <c r="AH972" s="24"/>
      <c r="AI972" s="24"/>
      <c r="AJ972" s="24"/>
      <c r="AK972" s="24"/>
      <c r="AM972" s="171"/>
      <c r="AT972" s="24"/>
      <c r="AU972" s="24"/>
      <c r="AV972" s="24"/>
      <c r="AW972" s="24"/>
      <c r="AX972" s="24"/>
      <c r="AY972" s="24"/>
      <c r="AZ972" s="24"/>
      <c r="BA972" s="24"/>
    </row>
    <row r="973" spans="19:54">
      <c r="S973"/>
      <c r="AG973" s="24"/>
      <c r="AH973" s="24"/>
      <c r="AI973" s="24"/>
      <c r="AJ973" s="24"/>
      <c r="AK973" s="24"/>
      <c r="AM973" s="171"/>
      <c r="AT973" s="24"/>
      <c r="AU973" s="24"/>
      <c r="AV973" s="24"/>
      <c r="AW973" s="24"/>
      <c r="AX973" s="24"/>
      <c r="AY973" s="24"/>
      <c r="AZ973" s="24"/>
      <c r="BA973" s="24"/>
    </row>
    <row r="974" spans="19:54">
      <c r="S974"/>
      <c r="AG974" s="24"/>
      <c r="AH974" s="24"/>
      <c r="AI974" s="24"/>
      <c r="AJ974" s="24"/>
      <c r="AK974" s="24"/>
      <c r="AM974" s="171"/>
      <c r="AT974" s="24"/>
      <c r="AU974" s="24"/>
      <c r="AV974" s="24"/>
      <c r="AW974" s="24"/>
      <c r="AX974" s="24"/>
      <c r="AY974" s="24"/>
      <c r="AZ974" s="24"/>
      <c r="BA974" s="24"/>
    </row>
    <row r="975" spans="19:54">
      <c r="S975"/>
      <c r="AG975" s="24"/>
      <c r="AH975" s="24"/>
      <c r="AI975" s="24"/>
      <c r="AJ975" s="24"/>
      <c r="AK975" s="24"/>
      <c r="AM975" s="171"/>
      <c r="AT975" s="24"/>
      <c r="AU975" s="24"/>
      <c r="AV975" s="24"/>
      <c r="AW975" s="24"/>
      <c r="AX975" s="24"/>
      <c r="AY975" s="24"/>
      <c r="AZ975" s="24"/>
      <c r="BA975" s="24"/>
    </row>
    <row r="976" spans="19:54">
      <c r="S976"/>
      <c r="AG976" s="24"/>
      <c r="AH976" s="24"/>
      <c r="AI976" s="24"/>
      <c r="AJ976" s="24"/>
      <c r="AK976" s="24"/>
      <c r="AM976" s="171"/>
      <c r="AT976" s="24"/>
      <c r="AU976" s="24"/>
      <c r="AV976" s="24"/>
      <c r="AW976" s="24"/>
      <c r="AX976" s="24"/>
      <c r="AY976" s="24"/>
      <c r="AZ976" s="24"/>
      <c r="BA976" s="24"/>
    </row>
    <row r="977" spans="19:70">
      <c r="S977"/>
      <c r="AG977" s="24"/>
      <c r="AH977" s="24"/>
      <c r="AI977" s="24"/>
      <c r="AJ977" s="24"/>
      <c r="AK977" s="24"/>
      <c r="AM977" s="171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</row>
    <row r="978" spans="19:70">
      <c r="S978"/>
      <c r="AG978" s="24"/>
      <c r="AH978" s="24"/>
      <c r="AI978" s="24"/>
      <c r="AJ978" s="24"/>
      <c r="AK978" s="24"/>
      <c r="AM978" s="171"/>
      <c r="AT978" s="24"/>
      <c r="AU978" s="24"/>
      <c r="AV978" s="24"/>
      <c r="AW978" s="24"/>
      <c r="AX978" s="24"/>
      <c r="AY978" s="24"/>
      <c r="AZ978" s="24"/>
      <c r="BA978" s="24"/>
    </row>
    <row r="979" spans="19:70">
      <c r="S979"/>
      <c r="AG979" s="24"/>
      <c r="AH979" s="24"/>
      <c r="AI979" s="24"/>
      <c r="AJ979" s="24"/>
      <c r="AK979" s="24"/>
      <c r="AM979" s="171"/>
      <c r="AT979" s="24"/>
      <c r="AU979" s="24"/>
      <c r="AV979" s="24"/>
      <c r="AW979" s="24"/>
      <c r="AX979" s="24"/>
      <c r="AY979" s="24"/>
      <c r="AZ979" s="24"/>
      <c r="BA979" s="24"/>
    </row>
    <row r="980" spans="19:70">
      <c r="S980"/>
      <c r="AG980" s="24"/>
      <c r="AH980" s="24"/>
      <c r="AI980" s="24"/>
      <c r="AJ980" s="24"/>
      <c r="AK980" s="24"/>
      <c r="AM980" s="171"/>
      <c r="AT980" s="24"/>
      <c r="AU980" s="24"/>
      <c r="AV980" s="24"/>
      <c r="AW980" s="24"/>
      <c r="AX980" s="24"/>
      <c r="AY980" s="24"/>
      <c r="AZ980" s="24"/>
      <c r="BA980" s="24"/>
    </row>
    <row r="981" spans="19:70">
      <c r="S981"/>
      <c r="AG981" s="24"/>
      <c r="AH981" s="24"/>
      <c r="AI981" s="24"/>
      <c r="AJ981" s="24"/>
      <c r="AK981" s="24"/>
      <c r="AM981" s="171"/>
      <c r="AT981" s="24"/>
      <c r="AU981" s="24"/>
      <c r="AV981" s="24"/>
      <c r="AW981" s="24"/>
      <c r="AX981" s="24"/>
      <c r="AY981" s="24"/>
      <c r="AZ981" s="24"/>
      <c r="BA981" s="24"/>
    </row>
    <row r="982" spans="19:70">
      <c r="S982"/>
      <c r="AG982" s="24"/>
      <c r="AH982" s="24"/>
      <c r="AI982" s="24"/>
      <c r="AJ982" s="24"/>
      <c r="AK982" s="24"/>
      <c r="AM982" s="171"/>
      <c r="AT982" s="24"/>
      <c r="AU982" s="24"/>
      <c r="AV982" s="24"/>
      <c r="AW982" s="24"/>
      <c r="AX982" s="24"/>
      <c r="AY982" s="24"/>
      <c r="AZ982" s="24"/>
      <c r="BA982" s="24"/>
    </row>
    <row r="983" spans="19:70">
      <c r="S983"/>
      <c r="AG983" s="24"/>
      <c r="AH983" s="24"/>
      <c r="AI983" s="24"/>
      <c r="AJ983" s="24"/>
      <c r="AK983" s="24"/>
      <c r="AM983" s="171"/>
      <c r="AT983" s="24"/>
      <c r="AU983" s="24"/>
      <c r="AV983" s="24"/>
      <c r="AW983" s="24"/>
      <c r="AX983" s="24"/>
      <c r="AY983" s="24"/>
      <c r="AZ983" s="24"/>
      <c r="BA983" s="24"/>
    </row>
    <row r="984" spans="19:70">
      <c r="S984"/>
      <c r="AG984" s="24"/>
      <c r="AH984" s="24"/>
      <c r="AI984" s="24"/>
      <c r="AJ984" s="24"/>
      <c r="AK984" s="24"/>
      <c r="AM984" s="171"/>
      <c r="AT984" s="24"/>
      <c r="AU984" s="24"/>
      <c r="AV984" s="24"/>
      <c r="AW984" s="24"/>
      <c r="AX984" s="24"/>
      <c r="AY984" s="24"/>
      <c r="AZ984" s="24"/>
      <c r="BA984" s="24"/>
    </row>
    <row r="985" spans="19:70">
      <c r="S985"/>
      <c r="AG985" s="24"/>
      <c r="AH985" s="24"/>
      <c r="AI985" s="24"/>
      <c r="AJ985" s="24"/>
      <c r="AK985" s="24"/>
      <c r="AM985" s="171"/>
      <c r="AT985" s="24"/>
      <c r="AU985" s="24"/>
      <c r="AV985" s="24"/>
      <c r="AW985" s="24"/>
      <c r="AX985" s="24"/>
      <c r="AY985" s="24"/>
      <c r="AZ985" s="24"/>
      <c r="BA985" s="24"/>
    </row>
    <row r="986" spans="19:70">
      <c r="S986"/>
      <c r="AG986" s="24"/>
      <c r="AH986" s="24"/>
      <c r="AI986" s="24"/>
      <c r="AJ986" s="24"/>
      <c r="AK986" s="24"/>
      <c r="AM986" s="171"/>
      <c r="AT986" s="24"/>
      <c r="AU986" s="24"/>
      <c r="AV986" s="24"/>
      <c r="AW986" s="24"/>
      <c r="AX986" s="24"/>
      <c r="AY986" s="24"/>
      <c r="AZ986" s="24"/>
      <c r="BA986" s="24"/>
    </row>
    <row r="987" spans="19:70">
      <c r="S987"/>
      <c r="AG987" s="24"/>
      <c r="AH987" s="24"/>
      <c r="AI987" s="24"/>
      <c r="AJ987" s="24"/>
      <c r="AK987" s="24"/>
      <c r="AM987" s="171"/>
      <c r="AT987" s="24"/>
      <c r="AU987" s="24"/>
      <c r="AV987" s="24"/>
      <c r="AW987" s="24"/>
      <c r="AX987" s="24"/>
      <c r="AY987" s="24"/>
      <c r="AZ987" s="24"/>
      <c r="BA987" s="24"/>
    </row>
    <row r="988" spans="19:70">
      <c r="S988"/>
      <c r="AG988" s="24"/>
      <c r="AH988" s="24"/>
      <c r="AI988" s="24"/>
      <c r="AJ988" s="24"/>
      <c r="AK988" s="24"/>
      <c r="AM988" s="171"/>
      <c r="AT988" s="24"/>
      <c r="AU988" s="24"/>
      <c r="AV988" s="24"/>
      <c r="AW988" s="24"/>
      <c r="AX988" s="24"/>
      <c r="AY988" s="24"/>
      <c r="AZ988" s="24"/>
      <c r="BA988" s="24"/>
    </row>
    <row r="989" spans="19:70">
      <c r="S989"/>
      <c r="AG989" s="24"/>
      <c r="AH989" s="24"/>
      <c r="AI989" s="24"/>
      <c r="AJ989" s="24"/>
      <c r="AK989" s="24"/>
      <c r="AM989" s="171"/>
      <c r="AT989" s="24"/>
      <c r="AU989" s="24"/>
      <c r="AV989" s="24"/>
      <c r="AW989" s="24"/>
      <c r="AX989" s="24"/>
      <c r="AY989" s="24"/>
      <c r="AZ989" s="24"/>
      <c r="BA989" s="24"/>
    </row>
    <row r="990" spans="19:70">
      <c r="S990"/>
      <c r="AG990" s="24"/>
      <c r="AH990" s="24"/>
      <c r="AI990" s="24"/>
      <c r="AJ990" s="24"/>
      <c r="AK990" s="24"/>
      <c r="AM990" s="171"/>
      <c r="AT990" s="24"/>
      <c r="AU990" s="24"/>
      <c r="AV990" s="24"/>
      <c r="AW990" s="24"/>
      <c r="AX990" s="24"/>
      <c r="AY990" s="24"/>
      <c r="AZ990" s="24"/>
      <c r="BA990" s="24"/>
    </row>
    <row r="991" spans="19:70">
      <c r="S991"/>
      <c r="AG991" s="24"/>
      <c r="AH991" s="24"/>
      <c r="AI991" s="24"/>
      <c r="AJ991" s="24"/>
      <c r="AK991" s="24"/>
      <c r="AM991" s="171"/>
      <c r="AT991" s="24"/>
      <c r="AU991" s="24"/>
      <c r="AV991" s="24"/>
      <c r="AW991" s="24"/>
      <c r="AX991" s="24"/>
      <c r="AY991" s="24"/>
      <c r="AZ991" s="24"/>
      <c r="BA991" s="24"/>
    </row>
    <row r="992" spans="19:70">
      <c r="S992"/>
      <c r="AG992" s="24"/>
      <c r="AH992" s="24"/>
      <c r="AI992" s="24"/>
      <c r="AJ992" s="24"/>
      <c r="AK992" s="24"/>
      <c r="AM992" s="171"/>
      <c r="AT992" s="24"/>
      <c r="AU992" s="24"/>
      <c r="AV992" s="24"/>
      <c r="AW992" s="24"/>
      <c r="AX992" s="24"/>
      <c r="AY992" s="24"/>
      <c r="AZ992" s="24"/>
      <c r="BA992" s="24"/>
    </row>
    <row r="993" spans="19:70">
      <c r="S993"/>
      <c r="AG993" s="24"/>
      <c r="AH993" s="24"/>
      <c r="AI993" s="24"/>
      <c r="AJ993" s="24"/>
      <c r="AK993" s="24"/>
      <c r="AM993" s="171"/>
      <c r="AT993" s="24"/>
      <c r="AU993" s="24"/>
      <c r="AV993" s="24"/>
      <c r="AW993" s="24"/>
      <c r="AX993" s="24"/>
      <c r="AY993" s="24"/>
      <c r="AZ993" s="24"/>
      <c r="BA993" s="24"/>
    </row>
    <row r="994" spans="19:70">
      <c r="S994"/>
      <c r="AG994" s="24"/>
      <c r="AH994" s="24"/>
      <c r="AI994" s="24"/>
      <c r="AJ994" s="24"/>
      <c r="AK994" s="24"/>
      <c r="AM994" s="171"/>
      <c r="AT994" s="24"/>
      <c r="AU994" s="24"/>
      <c r="AV994" s="24"/>
      <c r="AW994" s="24"/>
      <c r="AX994" s="24"/>
      <c r="AY994" s="24"/>
      <c r="AZ994" s="24"/>
      <c r="BA994" s="24"/>
    </row>
    <row r="995" spans="19:70">
      <c r="S995"/>
      <c r="AG995" s="24"/>
      <c r="AH995" s="24"/>
      <c r="AI995" s="24"/>
      <c r="AJ995" s="24"/>
      <c r="AK995" s="24"/>
      <c r="AM995" s="171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</row>
    <row r="996" spans="19:70">
      <c r="S996"/>
      <c r="AG996" s="24"/>
      <c r="AH996" s="24"/>
      <c r="AI996" s="24"/>
      <c r="AJ996" s="24"/>
      <c r="AK996" s="24"/>
      <c r="AM996" s="171"/>
      <c r="AT996" s="24"/>
      <c r="AU996" s="24"/>
      <c r="AV996" s="24"/>
      <c r="AW996" s="24"/>
      <c r="AX996" s="24"/>
      <c r="AY996" s="24"/>
      <c r="AZ996" s="24"/>
      <c r="BA996" s="24"/>
    </row>
    <row r="997" spans="19:70">
      <c r="S997"/>
      <c r="AG997" s="24"/>
      <c r="AH997" s="24"/>
      <c r="AI997" s="24"/>
      <c r="AJ997" s="24"/>
      <c r="AK997" s="24"/>
      <c r="AM997" s="171"/>
      <c r="AT997" s="24"/>
      <c r="AU997" s="24"/>
      <c r="AV997" s="24"/>
      <c r="AW997" s="24"/>
      <c r="AX997" s="24"/>
      <c r="AY997" s="24"/>
      <c r="AZ997" s="24"/>
      <c r="BA997" s="24"/>
    </row>
    <row r="998" spans="19:70">
      <c r="S998"/>
      <c r="AG998" s="24"/>
      <c r="AH998" s="24"/>
      <c r="AI998" s="24"/>
      <c r="AJ998" s="24"/>
      <c r="AK998" s="24"/>
      <c r="AM998" s="171"/>
      <c r="AT998" s="24"/>
      <c r="AU998" s="24"/>
      <c r="AV998" s="24"/>
      <c r="AW998" s="24"/>
      <c r="AX998" s="24"/>
      <c r="AY998" s="24"/>
      <c r="AZ998" s="24"/>
      <c r="BA998" s="24"/>
    </row>
    <row r="999" spans="19:70">
      <c r="S999"/>
      <c r="AG999" s="24"/>
      <c r="AH999" s="24"/>
      <c r="AI999" s="24"/>
      <c r="AJ999" s="24"/>
      <c r="AK999" s="24"/>
      <c r="AM999" s="171"/>
      <c r="AT999" s="24"/>
      <c r="AU999" s="24"/>
      <c r="AV999" s="24"/>
      <c r="AW999" s="24"/>
      <c r="AX999" s="24"/>
      <c r="AY999" s="24"/>
      <c r="AZ999" s="24"/>
      <c r="BA999" s="24"/>
    </row>
    <row r="1000" spans="19:70">
      <c r="S1000"/>
      <c r="AG1000" s="24"/>
      <c r="AH1000" s="24"/>
      <c r="AI1000" s="24"/>
      <c r="AJ1000" s="24"/>
      <c r="AK1000" s="24"/>
      <c r="AM1000" s="171"/>
      <c r="AT1000" s="24"/>
      <c r="AU1000" s="24"/>
      <c r="AV1000" s="24"/>
      <c r="AW1000" s="24"/>
      <c r="AX1000" s="24"/>
      <c r="AY1000" s="24"/>
      <c r="AZ1000" s="24"/>
      <c r="BA1000" s="24"/>
    </row>
    <row r="1001" spans="19:70">
      <c r="S1001"/>
      <c r="AG1001" s="24"/>
      <c r="AH1001" s="24"/>
      <c r="AI1001" s="24"/>
      <c r="AJ1001" s="24"/>
      <c r="AK1001" s="24"/>
      <c r="AM1001" s="171"/>
      <c r="AT1001" s="24"/>
      <c r="AU1001" s="24"/>
      <c r="AV1001" s="24"/>
      <c r="AW1001" s="24"/>
      <c r="AX1001" s="24"/>
      <c r="AY1001" s="24"/>
      <c r="AZ1001" s="24"/>
      <c r="BA1001" s="24"/>
    </row>
    <row r="1002" spans="19:70">
      <c r="S1002"/>
      <c r="AG1002" s="24"/>
      <c r="AH1002" s="24"/>
      <c r="AI1002" s="24"/>
      <c r="AJ1002" s="24"/>
      <c r="AK1002" s="24"/>
      <c r="AM1002" s="171"/>
      <c r="AT1002" s="24"/>
      <c r="AU1002" s="24"/>
      <c r="AV1002" s="24"/>
      <c r="AW1002" s="24"/>
      <c r="AX1002" s="24"/>
      <c r="AY1002" s="24"/>
      <c r="AZ1002" s="24"/>
      <c r="BA1002" s="24"/>
    </row>
    <row r="1003" spans="19:70">
      <c r="S1003"/>
      <c r="AG1003" s="24"/>
      <c r="AH1003" s="24"/>
      <c r="AI1003" s="24"/>
      <c r="AJ1003" s="24"/>
      <c r="AK1003" s="24"/>
      <c r="AM1003" s="171"/>
      <c r="AT1003" s="24"/>
      <c r="AU1003" s="24"/>
      <c r="AV1003" s="24"/>
      <c r="AW1003" s="24"/>
      <c r="AX1003" s="24"/>
      <c r="AY1003" s="24"/>
      <c r="AZ1003" s="24"/>
      <c r="BA1003" s="24"/>
    </row>
    <row r="1004" spans="19:70">
      <c r="S1004"/>
      <c r="AG1004" s="24"/>
      <c r="AH1004" s="24"/>
      <c r="AI1004" s="24"/>
      <c r="AJ1004" s="24"/>
      <c r="AK1004" s="24"/>
      <c r="AM1004" s="171"/>
      <c r="AT1004" s="24"/>
      <c r="AU1004" s="24"/>
      <c r="AV1004" s="24"/>
      <c r="AW1004" s="24"/>
      <c r="AX1004" s="24"/>
      <c r="AY1004" s="24"/>
      <c r="AZ1004" s="24"/>
      <c r="BA1004" s="24"/>
    </row>
    <row r="1005" spans="19:70">
      <c r="S1005"/>
      <c r="AG1005" s="24"/>
      <c r="AH1005" s="24"/>
      <c r="AI1005" s="24"/>
      <c r="AJ1005" s="24"/>
      <c r="AK1005" s="24"/>
      <c r="AM1005" s="171"/>
      <c r="AT1005" s="24"/>
      <c r="AU1005" s="24"/>
      <c r="AV1005" s="24"/>
      <c r="AW1005" s="24"/>
      <c r="AX1005" s="24"/>
      <c r="AY1005" s="24"/>
      <c r="AZ1005" s="24"/>
      <c r="BA1005" s="24"/>
    </row>
    <row r="1006" spans="19:70">
      <c r="S1006"/>
      <c r="AG1006" s="24"/>
      <c r="AH1006" s="24"/>
      <c r="AI1006" s="24"/>
      <c r="AJ1006" s="24"/>
      <c r="AK1006" s="24"/>
      <c r="AM1006" s="171"/>
      <c r="AT1006" s="24"/>
      <c r="AU1006" s="24"/>
      <c r="AV1006" s="24"/>
      <c r="AW1006" s="24"/>
      <c r="AX1006" s="24"/>
      <c r="AY1006" s="24"/>
      <c r="AZ1006" s="24"/>
      <c r="BA1006" s="24"/>
    </row>
    <row r="1007" spans="19:70">
      <c r="S1007"/>
      <c r="AG1007" s="24"/>
      <c r="AH1007" s="24"/>
      <c r="AI1007" s="24"/>
      <c r="AJ1007" s="24"/>
      <c r="AK1007" s="24"/>
      <c r="AM1007" s="171"/>
      <c r="AT1007" s="24"/>
      <c r="AU1007" s="24"/>
      <c r="AV1007" s="24"/>
      <c r="AW1007" s="24"/>
      <c r="AX1007" s="24"/>
      <c r="AY1007" s="24"/>
      <c r="AZ1007" s="24"/>
      <c r="BA1007" s="24"/>
    </row>
    <row r="1008" spans="19:70">
      <c r="S1008"/>
      <c r="AG1008" s="24"/>
      <c r="AH1008" s="24"/>
      <c r="AI1008" s="24"/>
      <c r="AJ1008" s="24"/>
      <c r="AK1008" s="24"/>
      <c r="AM1008" s="171"/>
      <c r="AT1008" s="24"/>
      <c r="AU1008" s="24"/>
      <c r="AV1008" s="24"/>
      <c r="AW1008" s="24"/>
      <c r="AX1008" s="24"/>
      <c r="AY1008" s="24"/>
      <c r="AZ1008" s="24"/>
      <c r="BA1008" s="24"/>
    </row>
    <row r="1009" spans="19:53">
      <c r="S1009"/>
      <c r="AG1009" s="24"/>
      <c r="AH1009" s="24"/>
      <c r="AI1009" s="24"/>
      <c r="AJ1009" s="24"/>
      <c r="AK1009" s="24"/>
      <c r="AM1009" s="171"/>
      <c r="AT1009" s="24"/>
      <c r="AU1009" s="24"/>
      <c r="AV1009" s="24"/>
      <c r="AW1009" s="24"/>
      <c r="AX1009" s="24"/>
      <c r="AY1009" s="24"/>
      <c r="AZ1009" s="24"/>
      <c r="BA1009" s="24"/>
    </row>
    <row r="1010" spans="19:53">
      <c r="S1010"/>
      <c r="AG1010" s="24"/>
      <c r="AH1010" s="24"/>
      <c r="AI1010" s="24"/>
      <c r="AJ1010" s="24"/>
      <c r="AK1010" s="24"/>
      <c r="AM1010" s="171"/>
      <c r="AT1010" s="24"/>
      <c r="AU1010" s="24"/>
      <c r="AV1010" s="24"/>
      <c r="AW1010" s="24"/>
      <c r="AX1010" s="24"/>
      <c r="AY1010" s="24"/>
      <c r="AZ1010" s="24"/>
      <c r="BA1010" s="24"/>
    </row>
    <row r="1011" spans="19:53">
      <c r="S1011"/>
      <c r="AG1011" s="24"/>
      <c r="AH1011" s="24"/>
      <c r="AI1011" s="24"/>
      <c r="AJ1011" s="24"/>
      <c r="AK1011" s="24"/>
      <c r="AM1011" s="171"/>
      <c r="AT1011" s="24"/>
      <c r="AU1011" s="24"/>
      <c r="AV1011" s="24"/>
      <c r="AW1011" s="24"/>
      <c r="AX1011" s="24"/>
      <c r="AY1011" s="24"/>
      <c r="AZ1011" s="24"/>
      <c r="BA1011" s="24"/>
    </row>
    <row r="1012" spans="19:53">
      <c r="S1012"/>
      <c r="AG1012" s="24"/>
      <c r="AH1012" s="24"/>
      <c r="AI1012" s="24"/>
      <c r="AJ1012" s="24"/>
      <c r="AK1012" s="24"/>
      <c r="AM1012" s="171"/>
      <c r="AT1012" s="24"/>
      <c r="AU1012" s="24"/>
      <c r="AV1012" s="24"/>
      <c r="AW1012" s="24"/>
      <c r="AX1012" s="24"/>
      <c r="AY1012" s="24"/>
      <c r="AZ1012" s="24"/>
      <c r="BA1012" s="24"/>
    </row>
    <row r="1013" spans="19:53">
      <c r="S1013"/>
      <c r="AG1013" s="24"/>
      <c r="AH1013" s="24"/>
      <c r="AI1013" s="24"/>
      <c r="AJ1013" s="24"/>
      <c r="AK1013" s="24"/>
      <c r="AM1013" s="171"/>
      <c r="AT1013" s="24"/>
      <c r="AU1013" s="24"/>
      <c r="AV1013" s="24"/>
      <c r="AW1013" s="24"/>
      <c r="AX1013" s="24"/>
      <c r="AY1013" s="24"/>
      <c r="AZ1013" s="24"/>
      <c r="BA1013" s="24"/>
    </row>
    <row r="1014" spans="19:53">
      <c r="S1014"/>
      <c r="AG1014" s="24"/>
      <c r="AH1014" s="24"/>
      <c r="AI1014" s="24"/>
      <c r="AJ1014" s="24"/>
      <c r="AK1014" s="24"/>
      <c r="AM1014" s="171"/>
      <c r="AT1014" s="24"/>
      <c r="AU1014" s="24"/>
      <c r="AV1014" s="24"/>
      <c r="AW1014" s="24"/>
      <c r="AX1014" s="24"/>
      <c r="AY1014" s="24"/>
      <c r="AZ1014" s="24"/>
      <c r="BA1014" s="24"/>
    </row>
    <row r="1015" spans="19:53">
      <c r="S1015"/>
      <c r="AG1015" s="24"/>
      <c r="AH1015" s="24"/>
      <c r="AI1015" s="24"/>
      <c r="AJ1015" s="24"/>
      <c r="AK1015" s="24"/>
      <c r="AM1015" s="171"/>
      <c r="AT1015" s="24"/>
      <c r="AU1015" s="24"/>
      <c r="AV1015" s="24"/>
      <c r="AW1015" s="24"/>
      <c r="AX1015" s="24"/>
      <c r="AY1015" s="24"/>
      <c r="AZ1015" s="24"/>
      <c r="BA1015" s="24"/>
    </row>
    <row r="1016" spans="19:53">
      <c r="S1016"/>
      <c r="AG1016" s="24"/>
      <c r="AH1016" s="24"/>
      <c r="AI1016" s="24"/>
      <c r="AJ1016" s="24"/>
      <c r="AK1016" s="24"/>
      <c r="AM1016" s="171"/>
      <c r="AT1016" s="24"/>
      <c r="AU1016" s="24"/>
      <c r="AV1016" s="24"/>
      <c r="AW1016" s="24"/>
      <c r="AX1016" s="24"/>
      <c r="AY1016" s="24"/>
      <c r="AZ1016" s="24"/>
      <c r="BA1016" s="24"/>
    </row>
    <row r="1017" spans="19:53">
      <c r="S1017"/>
      <c r="AG1017" s="24"/>
      <c r="AH1017" s="24"/>
      <c r="AI1017" s="24"/>
      <c r="AJ1017" s="24"/>
      <c r="AK1017" s="24"/>
      <c r="AM1017" s="171"/>
      <c r="AT1017" s="24"/>
      <c r="AU1017" s="24"/>
      <c r="AV1017" s="24"/>
      <c r="AW1017" s="24"/>
      <c r="AX1017" s="24"/>
      <c r="AY1017" s="24"/>
      <c r="AZ1017" s="24"/>
      <c r="BA1017" s="24"/>
    </row>
    <row r="1018" spans="19:53">
      <c r="S1018"/>
      <c r="AG1018" s="24"/>
      <c r="AH1018" s="24"/>
      <c r="AI1018" s="24"/>
      <c r="AJ1018" s="24"/>
      <c r="AK1018" s="24"/>
      <c r="AM1018" s="171"/>
      <c r="AT1018" s="24"/>
      <c r="AU1018" s="24"/>
      <c r="AV1018" s="24"/>
      <c r="AW1018" s="24"/>
      <c r="AX1018" s="24"/>
      <c r="AY1018" s="24"/>
      <c r="AZ1018" s="24"/>
      <c r="BA1018" s="24"/>
    </row>
    <row r="1019" spans="19:53">
      <c r="S1019"/>
      <c r="AG1019" s="24"/>
      <c r="AH1019" s="24"/>
      <c r="AI1019" s="24"/>
      <c r="AJ1019" s="24"/>
      <c r="AK1019" s="24"/>
      <c r="AM1019" s="171"/>
      <c r="AT1019" s="24"/>
      <c r="AU1019" s="24"/>
      <c r="AV1019" s="24"/>
      <c r="AW1019" s="24"/>
      <c r="AX1019" s="24"/>
      <c r="AY1019" s="24"/>
      <c r="AZ1019" s="24"/>
      <c r="BA1019" s="24"/>
    </row>
    <row r="1020" spans="19:53">
      <c r="S1020"/>
      <c r="AG1020" s="24"/>
      <c r="AH1020" s="24"/>
      <c r="AI1020" s="24"/>
      <c r="AJ1020" s="24"/>
      <c r="AK1020" s="24"/>
      <c r="AM1020" s="171"/>
      <c r="AT1020" s="24"/>
      <c r="AU1020" s="24"/>
      <c r="AV1020" s="24"/>
      <c r="AW1020" s="24"/>
      <c r="AX1020" s="24"/>
      <c r="AY1020" s="24"/>
      <c r="AZ1020" s="24"/>
      <c r="BA1020" s="24"/>
    </row>
    <row r="1021" spans="19:53">
      <c r="S1021"/>
      <c r="AG1021" s="24"/>
      <c r="AH1021" s="24"/>
      <c r="AI1021" s="24"/>
      <c r="AJ1021" s="24"/>
      <c r="AK1021" s="24"/>
      <c r="AM1021" s="171"/>
      <c r="AT1021" s="24"/>
      <c r="AU1021" s="24"/>
      <c r="AV1021" s="24"/>
      <c r="AW1021" s="24"/>
      <c r="AX1021" s="24"/>
      <c r="AY1021" s="24"/>
      <c r="AZ1021" s="24"/>
      <c r="BA1021" s="24"/>
    </row>
    <row r="1022" spans="19:53">
      <c r="S1022"/>
      <c r="AG1022" s="24"/>
      <c r="AH1022" s="24"/>
      <c r="AI1022" s="24"/>
      <c r="AJ1022" s="24"/>
      <c r="AK1022" s="24"/>
      <c r="AM1022" s="171"/>
      <c r="AT1022" s="24"/>
      <c r="AU1022" s="24"/>
      <c r="AV1022" s="24"/>
      <c r="AW1022" s="24"/>
      <c r="AX1022" s="24"/>
      <c r="AY1022" s="24"/>
      <c r="AZ1022" s="24"/>
      <c r="BA1022" s="24"/>
    </row>
    <row r="1023" spans="19:53">
      <c r="S1023"/>
      <c r="AG1023" s="24"/>
      <c r="AH1023" s="24"/>
      <c r="AI1023" s="24"/>
      <c r="AJ1023" s="24"/>
      <c r="AK1023" s="24"/>
      <c r="AM1023" s="171"/>
      <c r="AT1023" s="24"/>
      <c r="AU1023" s="24"/>
      <c r="AV1023" s="24"/>
      <c r="AW1023" s="24"/>
      <c r="AX1023" s="24"/>
      <c r="AY1023" s="24"/>
      <c r="AZ1023" s="24"/>
      <c r="BA1023" s="24"/>
    </row>
    <row r="1024" spans="19:53">
      <c r="S1024"/>
      <c r="AG1024" s="24"/>
      <c r="AH1024" s="24"/>
      <c r="AI1024" s="24"/>
      <c r="AJ1024" s="24"/>
      <c r="AK1024" s="24"/>
      <c r="AM1024" s="171"/>
      <c r="AT1024" s="24"/>
      <c r="AU1024" s="24"/>
      <c r="AV1024" s="24"/>
      <c r="AW1024" s="24"/>
      <c r="AX1024" s="24"/>
      <c r="AY1024" s="24"/>
      <c r="AZ1024" s="24"/>
      <c r="BA1024" s="24"/>
    </row>
    <row r="1025" spans="19:54">
      <c r="S1025"/>
      <c r="AG1025" s="24"/>
      <c r="AH1025" s="24"/>
      <c r="AI1025" s="24"/>
      <c r="AJ1025" s="24"/>
      <c r="AK1025" s="24"/>
      <c r="AM1025" s="171"/>
      <c r="AT1025" s="24"/>
      <c r="AU1025" s="24"/>
      <c r="AV1025" s="24"/>
      <c r="AW1025" s="24"/>
      <c r="AX1025" s="24"/>
      <c r="AY1025" s="24"/>
      <c r="AZ1025" s="24"/>
      <c r="BA1025" s="24"/>
    </row>
    <row r="1026" spans="19:54">
      <c r="S1026"/>
      <c r="AG1026" s="24"/>
      <c r="AH1026" s="24"/>
      <c r="AI1026" s="24"/>
      <c r="AJ1026" s="24"/>
      <c r="AK1026" s="24"/>
      <c r="AM1026" s="171"/>
      <c r="AT1026" s="24"/>
      <c r="AU1026" s="24"/>
      <c r="AV1026" s="24"/>
      <c r="AW1026" s="24"/>
      <c r="AX1026" s="24"/>
      <c r="AY1026" s="24"/>
      <c r="AZ1026" s="24"/>
      <c r="BA1026" s="24"/>
    </row>
    <row r="1027" spans="19:54">
      <c r="S1027"/>
      <c r="AG1027" s="24"/>
      <c r="AH1027" s="24"/>
      <c r="AI1027" s="24"/>
      <c r="AJ1027" s="24"/>
      <c r="AK1027" s="24"/>
      <c r="AM1027" s="171"/>
      <c r="AT1027" s="24"/>
      <c r="AU1027" s="24"/>
      <c r="AV1027" s="24"/>
      <c r="AW1027" s="24"/>
      <c r="AX1027" s="24"/>
      <c r="AY1027" s="24"/>
      <c r="AZ1027" s="24"/>
      <c r="BA1027" s="24"/>
    </row>
    <row r="1028" spans="19:54">
      <c r="S1028"/>
      <c r="AG1028" s="24"/>
      <c r="AH1028" s="24"/>
      <c r="AI1028" s="24"/>
      <c r="AJ1028" s="24"/>
      <c r="AK1028" s="24"/>
      <c r="AM1028" s="171"/>
      <c r="AT1028" s="24"/>
      <c r="AU1028" s="24"/>
      <c r="AV1028" s="24"/>
      <c r="AW1028" s="24"/>
      <c r="AX1028" s="24"/>
      <c r="AY1028" s="24"/>
      <c r="AZ1028" s="24"/>
      <c r="BA1028" s="24"/>
    </row>
    <row r="1029" spans="19:54">
      <c r="S1029"/>
      <c r="AG1029" s="24"/>
      <c r="AH1029" s="24"/>
      <c r="AI1029" s="24"/>
      <c r="AJ1029" s="24"/>
      <c r="AK1029" s="24"/>
      <c r="AM1029" s="171"/>
      <c r="AT1029" s="24"/>
      <c r="AU1029" s="24"/>
      <c r="AV1029" s="24"/>
      <c r="AW1029" s="24"/>
      <c r="AX1029" s="24"/>
      <c r="AY1029" s="24"/>
      <c r="AZ1029" s="24"/>
      <c r="BA1029" s="24"/>
    </row>
    <row r="1030" spans="19:54">
      <c r="S1030"/>
      <c r="AG1030" s="24"/>
      <c r="AH1030" s="24"/>
      <c r="AI1030" s="24"/>
      <c r="AJ1030" s="24"/>
      <c r="AK1030" s="24"/>
      <c r="AM1030" s="171"/>
      <c r="AT1030" s="24"/>
      <c r="AU1030" s="24"/>
      <c r="AV1030" s="24"/>
      <c r="AW1030" s="24"/>
      <c r="AX1030" s="24"/>
      <c r="AY1030" s="24"/>
      <c r="AZ1030" s="24"/>
      <c r="BA1030" s="24"/>
    </row>
    <row r="1031" spans="19:54">
      <c r="S1031"/>
      <c r="AG1031" s="24"/>
      <c r="AH1031" s="24"/>
      <c r="AI1031" s="24"/>
      <c r="AJ1031" s="24"/>
      <c r="AK1031" s="24"/>
      <c r="AM1031" s="171"/>
      <c r="AT1031" s="24"/>
      <c r="AU1031" s="24"/>
      <c r="AV1031" s="24"/>
      <c r="AW1031" s="24"/>
      <c r="AX1031" s="24"/>
      <c r="AY1031" s="24"/>
      <c r="AZ1031" s="24"/>
      <c r="BA1031" s="24"/>
    </row>
    <row r="1032" spans="19:54">
      <c r="S1032"/>
      <c r="AG1032" s="24"/>
      <c r="AH1032" s="24"/>
      <c r="AI1032" s="24"/>
      <c r="AJ1032" s="24"/>
      <c r="AK1032" s="24"/>
      <c r="AM1032" s="171"/>
      <c r="AT1032" s="24"/>
      <c r="AU1032" s="24"/>
      <c r="AV1032" s="24"/>
      <c r="AW1032" s="24"/>
      <c r="AX1032" s="24"/>
      <c r="AY1032" s="24"/>
      <c r="AZ1032" s="24"/>
      <c r="BA1032" s="24"/>
      <c r="BB1032" s="24"/>
    </row>
    <row r="1033" spans="19:54">
      <c r="S1033"/>
      <c r="AG1033" s="24"/>
      <c r="AH1033" s="24"/>
      <c r="AI1033" s="24"/>
      <c r="AJ1033" s="24"/>
      <c r="AK1033" s="24"/>
      <c r="AM1033" s="171"/>
      <c r="AT1033" s="24"/>
      <c r="AU1033" s="24"/>
      <c r="AV1033" s="24"/>
      <c r="AW1033" s="24"/>
      <c r="AX1033" s="24"/>
      <c r="AY1033" s="24"/>
      <c r="AZ1033" s="24"/>
      <c r="BA1033" s="24"/>
      <c r="BB1033" s="24"/>
    </row>
    <row r="1034" spans="19:54">
      <c r="S1034"/>
      <c r="AG1034" s="24"/>
      <c r="AH1034" s="24"/>
      <c r="AI1034" s="24"/>
      <c r="AJ1034" s="24"/>
      <c r="AK1034" s="24"/>
      <c r="AM1034" s="171"/>
      <c r="AT1034" s="24"/>
      <c r="AU1034" s="24"/>
      <c r="AV1034" s="24"/>
      <c r="AW1034" s="24"/>
      <c r="AX1034" s="24"/>
      <c r="AY1034" s="24"/>
      <c r="AZ1034" s="24"/>
      <c r="BA1034" s="24"/>
    </row>
    <row r="1035" spans="19:54">
      <c r="S1035"/>
      <c r="AG1035" s="24"/>
      <c r="AH1035" s="24"/>
      <c r="AI1035" s="24"/>
      <c r="AJ1035" s="24"/>
      <c r="AK1035" s="24"/>
      <c r="AM1035" s="171"/>
      <c r="AT1035" s="24"/>
      <c r="AU1035" s="24"/>
      <c r="AV1035" s="24"/>
      <c r="AW1035" s="24"/>
      <c r="AX1035" s="24"/>
      <c r="AY1035" s="24"/>
      <c r="AZ1035" s="24"/>
      <c r="BA1035" s="24"/>
    </row>
    <row r="1036" spans="19:54">
      <c r="S1036"/>
      <c r="AG1036" s="24"/>
      <c r="AH1036" s="24"/>
      <c r="AI1036" s="24"/>
      <c r="AJ1036" s="24"/>
      <c r="AK1036" s="24"/>
      <c r="AM1036" s="171"/>
      <c r="AT1036" s="24"/>
      <c r="AU1036" s="24"/>
      <c r="AV1036" s="24"/>
      <c r="AW1036" s="24"/>
      <c r="AX1036" s="24"/>
      <c r="AY1036" s="24"/>
      <c r="AZ1036" s="24"/>
      <c r="BA1036" s="24"/>
    </row>
    <row r="1037" spans="19:54">
      <c r="S1037"/>
      <c r="AG1037" s="24"/>
      <c r="AH1037" s="24"/>
      <c r="AI1037" s="24"/>
      <c r="AJ1037" s="24"/>
      <c r="AK1037" s="24"/>
      <c r="AM1037" s="171"/>
      <c r="AT1037" s="24"/>
      <c r="AU1037" s="24"/>
      <c r="AV1037" s="24"/>
      <c r="AW1037" s="24"/>
      <c r="AX1037" s="24"/>
      <c r="AY1037" s="24"/>
      <c r="AZ1037" s="24"/>
      <c r="BA1037" s="24"/>
    </row>
    <row r="1038" spans="19:54">
      <c r="S1038"/>
      <c r="AG1038" s="24"/>
      <c r="AH1038" s="24"/>
      <c r="AI1038" s="24"/>
      <c r="AJ1038" s="24"/>
      <c r="AK1038" s="24"/>
      <c r="AM1038" s="171"/>
      <c r="AT1038" s="24"/>
      <c r="AU1038" s="24"/>
      <c r="AV1038" s="24"/>
      <c r="AW1038" s="24"/>
      <c r="AX1038" s="24"/>
      <c r="AY1038" s="24"/>
      <c r="AZ1038" s="24"/>
      <c r="BA1038" s="24"/>
    </row>
    <row r="1039" spans="19:54">
      <c r="S1039"/>
      <c r="AG1039" s="24"/>
      <c r="AH1039" s="24"/>
      <c r="AI1039" s="24"/>
      <c r="AJ1039" s="24"/>
      <c r="AK1039" s="24"/>
      <c r="AM1039" s="171"/>
      <c r="AT1039" s="24"/>
      <c r="AU1039" s="24"/>
      <c r="AV1039" s="24"/>
      <c r="AW1039" s="24"/>
      <c r="AX1039" s="24"/>
      <c r="AY1039" s="24"/>
      <c r="AZ1039" s="24"/>
      <c r="BA1039" s="24"/>
    </row>
    <row r="1040" spans="19:54">
      <c r="S1040"/>
      <c r="AG1040" s="24"/>
      <c r="AH1040" s="24"/>
      <c r="AI1040" s="24"/>
      <c r="AJ1040" s="24"/>
      <c r="AK1040" s="24"/>
      <c r="AM1040" s="171"/>
      <c r="AT1040" s="24"/>
      <c r="AU1040" s="24"/>
      <c r="AV1040" s="24"/>
      <c r="AW1040" s="24"/>
      <c r="AX1040" s="24"/>
      <c r="AY1040" s="24"/>
      <c r="AZ1040" s="24"/>
      <c r="BA1040" s="24"/>
    </row>
    <row r="1041" spans="19:53">
      <c r="S1041"/>
      <c r="AG1041" s="24"/>
      <c r="AH1041" s="24"/>
      <c r="AI1041" s="24"/>
      <c r="AJ1041" s="24"/>
      <c r="AK1041" s="24"/>
      <c r="AM1041" s="171"/>
      <c r="AT1041" s="24"/>
      <c r="AU1041" s="24"/>
      <c r="AV1041" s="24"/>
      <c r="AW1041" s="24"/>
      <c r="AX1041" s="24"/>
      <c r="AY1041" s="24"/>
      <c r="AZ1041" s="24"/>
      <c r="BA1041" s="24"/>
    </row>
    <row r="1042" spans="19:53">
      <c r="S1042"/>
      <c r="AG1042" s="24"/>
      <c r="AH1042" s="24"/>
      <c r="AI1042" s="24"/>
      <c r="AJ1042" s="24"/>
      <c r="AK1042" s="24"/>
      <c r="AM1042" s="171"/>
      <c r="AT1042" s="24"/>
      <c r="AU1042" s="24"/>
      <c r="AV1042" s="24"/>
      <c r="AW1042" s="24"/>
      <c r="AX1042" s="24"/>
      <c r="AY1042" s="24"/>
      <c r="AZ1042" s="24"/>
      <c r="BA1042" s="24"/>
    </row>
    <row r="1043" spans="19:53">
      <c r="S1043"/>
      <c r="AG1043" s="24"/>
      <c r="AH1043" s="24"/>
      <c r="AI1043" s="24"/>
      <c r="AJ1043" s="24"/>
      <c r="AK1043" s="24"/>
      <c r="AM1043" s="171"/>
      <c r="AT1043" s="24"/>
      <c r="AU1043" s="24"/>
      <c r="AV1043" s="24"/>
      <c r="AW1043" s="24"/>
      <c r="AX1043" s="24"/>
      <c r="AY1043" s="24"/>
      <c r="AZ1043" s="24"/>
      <c r="BA1043" s="24"/>
    </row>
    <row r="1044" spans="19:53">
      <c r="S1044"/>
      <c r="AG1044" s="24"/>
      <c r="AH1044" s="24"/>
      <c r="AI1044" s="24"/>
      <c r="AJ1044" s="24"/>
      <c r="AK1044" s="24"/>
      <c r="AM1044" s="171"/>
      <c r="AT1044" s="24"/>
      <c r="AU1044" s="24"/>
      <c r="AV1044" s="24"/>
      <c r="AW1044" s="24"/>
      <c r="AX1044" s="24"/>
      <c r="AY1044" s="24"/>
      <c r="AZ1044" s="24"/>
      <c r="BA1044" s="24"/>
    </row>
    <row r="1045" spans="19:53">
      <c r="S1045"/>
      <c r="AG1045" s="24"/>
      <c r="AH1045" s="24"/>
      <c r="AI1045" s="24"/>
      <c r="AJ1045" s="24"/>
      <c r="AK1045" s="24"/>
      <c r="AM1045" s="171"/>
      <c r="AT1045" s="24"/>
      <c r="AU1045" s="24"/>
      <c r="AV1045" s="24"/>
      <c r="AW1045" s="24"/>
      <c r="AX1045" s="24"/>
      <c r="AY1045" s="24"/>
      <c r="AZ1045" s="24"/>
      <c r="BA1045" s="24"/>
    </row>
    <row r="1046" spans="19:53">
      <c r="S1046"/>
      <c r="AG1046" s="24"/>
      <c r="AH1046" s="24"/>
      <c r="AI1046" s="24"/>
      <c r="AJ1046" s="24"/>
      <c r="AK1046" s="24"/>
      <c r="AM1046" s="171"/>
      <c r="AT1046" s="24"/>
      <c r="AU1046" s="24"/>
      <c r="AV1046" s="24"/>
      <c r="AW1046" s="24"/>
      <c r="AX1046" s="24"/>
      <c r="AY1046" s="24"/>
      <c r="AZ1046" s="24"/>
      <c r="BA1046" s="24"/>
    </row>
    <row r="1047" spans="19:53">
      <c r="S1047"/>
      <c r="AG1047" s="24"/>
      <c r="AH1047" s="24"/>
      <c r="AI1047" s="24"/>
      <c r="AJ1047" s="24"/>
      <c r="AK1047" s="24"/>
      <c r="AM1047" s="171"/>
      <c r="AT1047" s="24"/>
      <c r="AU1047" s="24"/>
      <c r="AV1047" s="24"/>
      <c r="AW1047" s="24"/>
      <c r="AX1047" s="24"/>
      <c r="AY1047" s="24"/>
      <c r="AZ1047" s="24"/>
      <c r="BA1047" s="24"/>
    </row>
    <row r="1048" spans="19:53">
      <c r="S1048"/>
      <c r="AG1048" s="24"/>
      <c r="AH1048" s="24"/>
      <c r="AI1048" s="24"/>
      <c r="AJ1048" s="24"/>
      <c r="AK1048" s="24"/>
      <c r="AM1048" s="171"/>
      <c r="AT1048" s="24"/>
      <c r="AU1048" s="24"/>
      <c r="AV1048" s="24"/>
      <c r="AW1048" s="24"/>
      <c r="AX1048" s="24"/>
      <c r="AY1048" s="24"/>
      <c r="AZ1048" s="24"/>
      <c r="BA1048" s="24"/>
    </row>
    <row r="1049" spans="19:53">
      <c r="S1049"/>
      <c r="AG1049" s="24"/>
      <c r="AH1049" s="24"/>
      <c r="AI1049" s="24"/>
      <c r="AJ1049" s="24"/>
      <c r="AK1049" s="24"/>
      <c r="AM1049" s="171"/>
      <c r="AT1049" s="24"/>
      <c r="AU1049" s="24"/>
      <c r="AV1049" s="24"/>
      <c r="AW1049" s="24"/>
      <c r="AX1049" s="24"/>
      <c r="AY1049" s="24"/>
      <c r="AZ1049" s="24"/>
      <c r="BA1049" s="24"/>
    </row>
    <row r="1050" spans="19:53">
      <c r="S1050"/>
      <c r="AG1050" s="24"/>
      <c r="AH1050" s="24"/>
      <c r="AI1050" s="24"/>
      <c r="AJ1050" s="24"/>
      <c r="AK1050" s="24"/>
      <c r="AM1050" s="171"/>
      <c r="AT1050" s="24"/>
      <c r="AU1050" s="24"/>
      <c r="AV1050" s="24"/>
      <c r="AW1050" s="24"/>
      <c r="AX1050" s="24"/>
      <c r="AY1050" s="24"/>
      <c r="AZ1050" s="24"/>
      <c r="BA1050" s="24"/>
    </row>
    <row r="1051" spans="19:53">
      <c r="S1051"/>
      <c r="AG1051" s="24"/>
      <c r="AH1051" s="24"/>
      <c r="AI1051" s="24"/>
      <c r="AJ1051" s="24"/>
      <c r="AK1051" s="24"/>
      <c r="AM1051" s="171"/>
      <c r="AT1051" s="24"/>
      <c r="AU1051" s="24"/>
      <c r="AV1051" s="24"/>
      <c r="AW1051" s="24"/>
      <c r="AX1051" s="24"/>
      <c r="AY1051" s="24"/>
      <c r="AZ1051" s="24"/>
      <c r="BA1051" s="24"/>
    </row>
    <row r="1052" spans="19:53">
      <c r="S1052"/>
      <c r="AG1052" s="24"/>
      <c r="AH1052" s="24"/>
      <c r="AI1052" s="24"/>
      <c r="AJ1052" s="24"/>
      <c r="AK1052" s="24"/>
      <c r="AM1052" s="171"/>
      <c r="AT1052" s="24"/>
      <c r="AU1052" s="24"/>
      <c r="AV1052" s="24"/>
      <c r="AW1052" s="24"/>
      <c r="AX1052" s="24"/>
      <c r="AY1052" s="24"/>
      <c r="AZ1052" s="24"/>
      <c r="BA1052" s="24"/>
    </row>
    <row r="1053" spans="19:53">
      <c r="S1053"/>
      <c r="AG1053" s="24"/>
      <c r="AH1053" s="24"/>
      <c r="AI1053" s="24"/>
      <c r="AJ1053" s="24"/>
      <c r="AK1053" s="24"/>
      <c r="AM1053" s="171"/>
      <c r="AT1053" s="24"/>
      <c r="AU1053" s="24"/>
      <c r="AV1053" s="24"/>
      <c r="AW1053" s="24"/>
      <c r="AX1053" s="24"/>
      <c r="AY1053" s="24"/>
      <c r="AZ1053" s="24"/>
      <c r="BA1053" s="24"/>
    </row>
    <row r="1054" spans="19:53">
      <c r="S1054"/>
      <c r="AG1054" s="24"/>
      <c r="AH1054" s="24"/>
      <c r="AI1054" s="24"/>
      <c r="AJ1054" s="24"/>
      <c r="AK1054" s="24"/>
      <c r="AM1054" s="171"/>
      <c r="AT1054" s="24"/>
      <c r="AU1054" s="24"/>
      <c r="AV1054" s="24"/>
      <c r="AW1054" s="24"/>
      <c r="AX1054" s="24"/>
      <c r="AY1054" s="24"/>
      <c r="AZ1054" s="24"/>
      <c r="BA1054" s="24"/>
    </row>
    <row r="1055" spans="19:53">
      <c r="S1055"/>
      <c r="AG1055" s="24"/>
      <c r="AH1055" s="24"/>
      <c r="AI1055" s="24"/>
      <c r="AJ1055" s="24"/>
      <c r="AK1055" s="24"/>
      <c r="AM1055" s="171"/>
      <c r="AT1055" s="24"/>
      <c r="AU1055" s="24"/>
      <c r="AV1055" s="24"/>
      <c r="AW1055" s="24"/>
      <c r="AX1055" s="24"/>
      <c r="AY1055" s="24"/>
      <c r="AZ1055" s="24"/>
      <c r="BA1055" s="24"/>
    </row>
    <row r="1056" spans="19:53">
      <c r="S1056"/>
      <c r="AG1056" s="24"/>
      <c r="AH1056" s="24"/>
      <c r="AI1056" s="24"/>
      <c r="AJ1056" s="24"/>
      <c r="AK1056" s="24"/>
      <c r="AM1056" s="171"/>
      <c r="AT1056" s="24"/>
      <c r="AU1056" s="24"/>
      <c r="AV1056" s="24"/>
      <c r="AW1056" s="24"/>
      <c r="AX1056" s="24"/>
      <c r="AY1056" s="24"/>
      <c r="AZ1056" s="24"/>
      <c r="BA1056" s="24"/>
    </row>
    <row r="1057" spans="19:70">
      <c r="S1057"/>
      <c r="AG1057" s="24"/>
      <c r="AH1057" s="24"/>
      <c r="AI1057" s="24"/>
      <c r="AJ1057" s="24"/>
      <c r="AK1057" s="24"/>
      <c r="AM1057" s="171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</row>
    <row r="1058" spans="19:70">
      <c r="S1058"/>
      <c r="AG1058" s="24"/>
      <c r="AH1058" s="24"/>
      <c r="AI1058" s="24"/>
      <c r="AJ1058" s="24"/>
      <c r="AK1058" s="24"/>
      <c r="AM1058" s="171"/>
      <c r="AT1058" s="24"/>
      <c r="AU1058" s="24"/>
      <c r="AV1058" s="24"/>
      <c r="AW1058" s="24"/>
      <c r="AX1058" s="24"/>
      <c r="AY1058" s="24"/>
      <c r="AZ1058" s="24"/>
      <c r="BA1058" s="24"/>
    </row>
    <row r="1059" spans="19:70">
      <c r="S1059"/>
      <c r="AG1059" s="24"/>
      <c r="AH1059" s="24"/>
      <c r="AI1059" s="24"/>
      <c r="AJ1059" s="24"/>
      <c r="AK1059" s="24"/>
      <c r="AM1059" s="171"/>
      <c r="AT1059" s="24"/>
      <c r="AU1059" s="24"/>
      <c r="AV1059" s="24"/>
      <c r="AW1059" s="24"/>
      <c r="AX1059" s="24"/>
      <c r="AY1059" s="24"/>
      <c r="AZ1059" s="24"/>
      <c r="BA1059" s="24"/>
    </row>
    <row r="1060" spans="19:70">
      <c r="S1060"/>
      <c r="AG1060" s="24"/>
      <c r="AH1060" s="24"/>
      <c r="AI1060" s="24"/>
      <c r="AJ1060" s="24"/>
      <c r="AK1060" s="24"/>
      <c r="AM1060" s="171"/>
      <c r="AT1060" s="24"/>
      <c r="AU1060" s="24"/>
      <c r="AV1060" s="24"/>
      <c r="AW1060" s="24"/>
      <c r="AX1060" s="24"/>
      <c r="AY1060" s="24"/>
      <c r="AZ1060" s="24"/>
      <c r="BA1060" s="24"/>
    </row>
    <row r="1061" spans="19:70">
      <c r="S1061"/>
      <c r="AG1061" s="24"/>
      <c r="AH1061" s="24"/>
      <c r="AI1061" s="24"/>
      <c r="AJ1061" s="24"/>
      <c r="AK1061" s="24"/>
      <c r="AM1061" s="171"/>
      <c r="AT1061" s="24"/>
      <c r="AU1061" s="24"/>
      <c r="AV1061" s="24"/>
      <c r="AW1061" s="24"/>
      <c r="AX1061" s="24"/>
      <c r="AY1061" s="24"/>
      <c r="AZ1061" s="24"/>
      <c r="BA1061" s="24"/>
    </row>
    <row r="1062" spans="19:70">
      <c r="S1062"/>
      <c r="AG1062" s="24"/>
      <c r="AH1062" s="24"/>
      <c r="AI1062" s="24"/>
      <c r="AJ1062" s="24"/>
      <c r="AK1062" s="24"/>
      <c r="AM1062" s="171"/>
      <c r="AT1062" s="24"/>
      <c r="AU1062" s="24"/>
      <c r="AV1062" s="24"/>
      <c r="AW1062" s="24"/>
      <c r="AX1062" s="24"/>
      <c r="AY1062" s="24"/>
      <c r="AZ1062" s="24"/>
      <c r="BA1062" s="24"/>
    </row>
    <row r="1063" spans="19:70">
      <c r="S1063"/>
      <c r="AG1063" s="24"/>
      <c r="AH1063" s="24"/>
      <c r="AI1063" s="24"/>
      <c r="AJ1063" s="24"/>
      <c r="AK1063" s="24"/>
      <c r="AM1063" s="171"/>
      <c r="AT1063" s="24"/>
      <c r="AU1063" s="24"/>
      <c r="AV1063" s="24"/>
      <c r="AW1063" s="24"/>
      <c r="AX1063" s="24"/>
      <c r="AY1063" s="24"/>
      <c r="AZ1063" s="24"/>
      <c r="BA1063" s="24"/>
    </row>
    <row r="1064" spans="19:70">
      <c r="S1064"/>
      <c r="AG1064" s="24"/>
      <c r="AH1064" s="24"/>
      <c r="AI1064" s="24"/>
      <c r="AJ1064" s="24"/>
      <c r="AK1064" s="24"/>
      <c r="AM1064" s="171"/>
      <c r="AT1064" s="24"/>
      <c r="AU1064" s="24"/>
      <c r="AV1064" s="24"/>
      <c r="AW1064" s="24"/>
      <c r="AX1064" s="24"/>
      <c r="AY1064" s="24"/>
      <c r="AZ1064" s="24"/>
      <c r="BA1064" s="24"/>
    </row>
    <row r="1065" spans="19:70">
      <c r="S1065"/>
      <c r="AG1065" s="24"/>
      <c r="AH1065" s="24"/>
      <c r="AI1065" s="24"/>
      <c r="AJ1065" s="24"/>
      <c r="AK1065" s="24"/>
      <c r="AM1065" s="171"/>
      <c r="AT1065" s="24"/>
      <c r="AU1065" s="24"/>
      <c r="AV1065" s="24"/>
      <c r="AW1065" s="24"/>
      <c r="AX1065" s="24"/>
      <c r="AY1065" s="24"/>
      <c r="AZ1065" s="24"/>
      <c r="BA1065" s="24"/>
    </row>
    <row r="1066" spans="19:70">
      <c r="S1066"/>
      <c r="AG1066" s="24"/>
      <c r="AH1066" s="24"/>
      <c r="AI1066" s="24"/>
      <c r="AJ1066" s="24"/>
      <c r="AK1066" s="24"/>
      <c r="AM1066" s="171"/>
      <c r="AT1066" s="24"/>
      <c r="AU1066" s="24"/>
      <c r="AV1066" s="24"/>
      <c r="AW1066" s="24"/>
      <c r="AX1066" s="24"/>
      <c r="AY1066" s="24"/>
      <c r="AZ1066" s="24"/>
      <c r="BA1066" s="24"/>
    </row>
    <row r="1067" spans="19:70">
      <c r="S1067"/>
      <c r="AG1067" s="24"/>
      <c r="AH1067" s="24"/>
      <c r="AI1067" s="24"/>
      <c r="AJ1067" s="24"/>
      <c r="AK1067" s="24"/>
      <c r="AM1067" s="171"/>
      <c r="AT1067" s="24"/>
      <c r="AU1067" s="24"/>
      <c r="AV1067" s="24"/>
      <c r="AW1067" s="24"/>
      <c r="AX1067" s="24"/>
      <c r="AY1067" s="24"/>
      <c r="AZ1067" s="24"/>
      <c r="BA1067" s="24"/>
    </row>
    <row r="1068" spans="19:70">
      <c r="S1068"/>
      <c r="AG1068" s="24"/>
      <c r="AH1068" s="24"/>
      <c r="AI1068" s="24"/>
      <c r="AJ1068" s="24"/>
      <c r="AK1068" s="24"/>
      <c r="AM1068" s="171"/>
      <c r="AT1068" s="24"/>
      <c r="AU1068" s="24"/>
      <c r="AV1068" s="24"/>
      <c r="AW1068" s="24"/>
      <c r="AX1068" s="24"/>
      <c r="AY1068" s="24"/>
      <c r="AZ1068" s="24"/>
      <c r="BA1068" s="24"/>
    </row>
    <row r="1069" spans="19:70">
      <c r="S1069"/>
      <c r="AG1069" s="24"/>
      <c r="AH1069" s="24"/>
      <c r="AI1069" s="24"/>
      <c r="AJ1069" s="24"/>
      <c r="AK1069" s="24"/>
      <c r="AM1069" s="171"/>
      <c r="AT1069" s="24"/>
      <c r="AU1069" s="24"/>
      <c r="AV1069" s="24"/>
      <c r="AW1069" s="24"/>
      <c r="AX1069" s="24"/>
      <c r="AY1069" s="24"/>
      <c r="AZ1069" s="24"/>
      <c r="BA1069" s="24"/>
      <c r="BB1069" s="24"/>
    </row>
    <row r="1070" spans="19:70">
      <c r="S1070"/>
      <c r="AG1070" s="24"/>
      <c r="AH1070" s="24"/>
      <c r="AI1070" s="24"/>
      <c r="AJ1070" s="24"/>
      <c r="AK1070" s="24"/>
      <c r="AM1070" s="171"/>
      <c r="AT1070" s="24"/>
      <c r="AU1070" s="24"/>
      <c r="AV1070" s="24"/>
      <c r="AW1070" s="24"/>
      <c r="AX1070" s="24"/>
      <c r="AY1070" s="24"/>
      <c r="AZ1070" s="24"/>
      <c r="BA1070" s="24"/>
    </row>
    <row r="1071" spans="19:70">
      <c r="S1071"/>
      <c r="AG1071" s="24"/>
      <c r="AH1071" s="24"/>
      <c r="AI1071" s="24"/>
      <c r="AJ1071" s="24"/>
      <c r="AK1071" s="24"/>
      <c r="AM1071" s="171"/>
      <c r="AT1071" s="24"/>
      <c r="AU1071" s="24"/>
      <c r="AV1071" s="24"/>
      <c r="AW1071" s="24"/>
      <c r="AX1071" s="24"/>
      <c r="AY1071" s="24"/>
      <c r="AZ1071" s="24"/>
      <c r="BA1071" s="24"/>
      <c r="BB1071" s="24"/>
    </row>
    <row r="1072" spans="19:70">
      <c r="S1072"/>
      <c r="AG1072" s="24"/>
      <c r="AH1072" s="24"/>
      <c r="AI1072" s="24"/>
      <c r="AJ1072" s="24"/>
      <c r="AK1072" s="24"/>
      <c r="AM1072" s="171"/>
      <c r="AT1072" s="24"/>
      <c r="AU1072" s="24"/>
      <c r="AV1072" s="24"/>
      <c r="AW1072" s="24"/>
      <c r="AX1072" s="24"/>
      <c r="AY1072" s="24"/>
      <c r="AZ1072" s="24"/>
      <c r="BA1072" s="24"/>
    </row>
    <row r="1073" spans="19:53">
      <c r="S1073"/>
      <c r="AG1073" s="24"/>
      <c r="AH1073" s="24"/>
      <c r="AI1073" s="24"/>
      <c r="AJ1073" s="24"/>
      <c r="AK1073" s="24"/>
      <c r="AM1073" s="171"/>
      <c r="AT1073" s="24"/>
      <c r="AU1073" s="24"/>
      <c r="AV1073" s="24"/>
      <c r="AW1073" s="24"/>
      <c r="AX1073" s="24"/>
      <c r="AY1073" s="24"/>
      <c r="AZ1073" s="24"/>
      <c r="BA1073" s="24"/>
    </row>
    <row r="1074" spans="19:53">
      <c r="S1074"/>
      <c r="AG1074" s="24"/>
      <c r="AH1074" s="24"/>
      <c r="AI1074" s="24"/>
      <c r="AJ1074" s="24"/>
      <c r="AK1074" s="24"/>
      <c r="AM1074" s="171"/>
      <c r="AT1074" s="24"/>
      <c r="AU1074" s="24"/>
      <c r="AV1074" s="24"/>
      <c r="AW1074" s="24"/>
      <c r="AX1074" s="24"/>
      <c r="AY1074" s="24"/>
      <c r="AZ1074" s="24"/>
      <c r="BA1074" s="24"/>
    </row>
    <row r="1075" spans="19:53">
      <c r="S1075"/>
      <c r="AG1075" s="24"/>
      <c r="AH1075" s="24"/>
      <c r="AI1075" s="24"/>
      <c r="AJ1075" s="24"/>
      <c r="AK1075" s="24"/>
      <c r="AM1075" s="171"/>
      <c r="AT1075" s="24"/>
      <c r="AU1075" s="24"/>
      <c r="AV1075" s="24"/>
      <c r="AW1075" s="24"/>
      <c r="AX1075" s="24"/>
      <c r="AY1075" s="24"/>
      <c r="AZ1075" s="24"/>
      <c r="BA1075" s="24"/>
    </row>
    <row r="1076" spans="19:53">
      <c r="S1076"/>
      <c r="AG1076" s="24"/>
      <c r="AH1076" s="24"/>
      <c r="AI1076" s="24"/>
      <c r="AJ1076" s="24"/>
      <c r="AK1076" s="24"/>
      <c r="AM1076" s="171"/>
      <c r="AT1076" s="24"/>
      <c r="AU1076" s="24"/>
      <c r="AV1076" s="24"/>
      <c r="AW1076" s="24"/>
      <c r="AX1076" s="24"/>
      <c r="AY1076" s="24"/>
      <c r="AZ1076" s="24"/>
      <c r="BA1076" s="24"/>
    </row>
    <row r="1077" spans="19:53">
      <c r="S1077"/>
      <c r="AG1077" s="24"/>
      <c r="AH1077" s="24"/>
      <c r="AI1077" s="24"/>
      <c r="AJ1077" s="24"/>
      <c r="AK1077" s="24"/>
      <c r="AM1077" s="171"/>
      <c r="AT1077" s="24"/>
      <c r="AU1077" s="24"/>
      <c r="AV1077" s="24"/>
      <c r="AW1077" s="24"/>
      <c r="AX1077" s="24"/>
      <c r="AY1077" s="24"/>
      <c r="AZ1077" s="24"/>
      <c r="BA1077" s="24"/>
    </row>
    <row r="1078" spans="19:53">
      <c r="S1078"/>
      <c r="AG1078" s="24"/>
      <c r="AH1078" s="24"/>
      <c r="AI1078" s="24"/>
      <c r="AJ1078" s="24"/>
      <c r="AK1078" s="24"/>
      <c r="AM1078" s="171"/>
      <c r="AT1078" s="24"/>
      <c r="AU1078" s="24"/>
      <c r="AV1078" s="24"/>
      <c r="AW1078" s="24"/>
      <c r="AX1078" s="24"/>
      <c r="AY1078" s="24"/>
      <c r="AZ1078" s="24"/>
      <c r="BA1078" s="24"/>
    </row>
    <row r="1079" spans="19:53">
      <c r="S1079"/>
      <c r="AG1079" s="24"/>
      <c r="AH1079" s="24"/>
      <c r="AI1079" s="24"/>
      <c r="AJ1079" s="24"/>
      <c r="AK1079" s="24"/>
      <c r="AM1079" s="171"/>
      <c r="AT1079" s="24"/>
      <c r="AU1079" s="24"/>
      <c r="AV1079" s="24"/>
      <c r="AW1079" s="24"/>
      <c r="AX1079" s="24"/>
      <c r="AY1079" s="24"/>
      <c r="AZ1079" s="24"/>
      <c r="BA1079" s="24"/>
    </row>
    <row r="1080" spans="19:53">
      <c r="S1080"/>
      <c r="AG1080" s="24"/>
      <c r="AH1080" s="24"/>
      <c r="AI1080" s="24"/>
      <c r="AJ1080" s="24"/>
      <c r="AK1080" s="24"/>
      <c r="AM1080" s="171"/>
      <c r="AT1080" s="24"/>
      <c r="AU1080" s="24"/>
      <c r="AV1080" s="24"/>
      <c r="AW1080" s="24"/>
      <c r="AX1080" s="24"/>
      <c r="AY1080" s="24"/>
      <c r="AZ1080" s="24"/>
      <c r="BA1080" s="24"/>
    </row>
    <row r="1081" spans="19:53">
      <c r="S1081"/>
      <c r="AG1081" s="24"/>
      <c r="AH1081" s="24"/>
      <c r="AI1081" s="24"/>
      <c r="AJ1081" s="24"/>
      <c r="AK1081" s="24"/>
      <c r="AM1081" s="171"/>
      <c r="AT1081" s="24"/>
      <c r="AU1081" s="24"/>
      <c r="AV1081" s="24"/>
      <c r="AW1081" s="24"/>
      <c r="AX1081" s="24"/>
      <c r="AY1081" s="24"/>
      <c r="AZ1081" s="24"/>
      <c r="BA1081" s="24"/>
    </row>
    <row r="1082" spans="19:53">
      <c r="S1082"/>
      <c r="AG1082" s="24"/>
      <c r="AH1082" s="24"/>
      <c r="AI1082" s="24"/>
      <c r="AJ1082" s="24"/>
      <c r="AK1082" s="24"/>
      <c r="AM1082" s="171"/>
      <c r="AT1082" s="24"/>
      <c r="AU1082" s="24"/>
      <c r="AV1082" s="24"/>
      <c r="AW1082" s="24"/>
      <c r="AX1082" s="24"/>
      <c r="AY1082" s="24"/>
      <c r="AZ1082" s="24"/>
      <c r="BA1082" s="24"/>
    </row>
    <row r="1083" spans="19:53">
      <c r="S1083"/>
      <c r="AG1083" s="24"/>
      <c r="AH1083" s="24"/>
      <c r="AI1083" s="24"/>
      <c r="AJ1083" s="24"/>
      <c r="AK1083" s="24"/>
      <c r="AM1083" s="171"/>
      <c r="AT1083" s="24"/>
      <c r="AU1083" s="24"/>
      <c r="AV1083" s="24"/>
      <c r="AW1083" s="24"/>
      <c r="AX1083" s="24"/>
      <c r="AY1083" s="24"/>
      <c r="AZ1083" s="24"/>
      <c r="BA1083" s="24"/>
    </row>
    <row r="1084" spans="19:53">
      <c r="S1084"/>
      <c r="AG1084" s="24"/>
      <c r="AH1084" s="24"/>
      <c r="AI1084" s="24"/>
      <c r="AJ1084" s="24"/>
      <c r="AK1084" s="24"/>
      <c r="AM1084" s="171"/>
      <c r="AT1084" s="24"/>
      <c r="AU1084" s="24"/>
      <c r="AV1084" s="24"/>
      <c r="AW1084" s="24"/>
      <c r="AX1084" s="24"/>
      <c r="AY1084" s="24"/>
      <c r="AZ1084" s="24"/>
      <c r="BA1084" s="24"/>
    </row>
    <row r="1085" spans="19:53">
      <c r="S1085"/>
      <c r="AG1085" s="24"/>
      <c r="AH1085" s="24"/>
      <c r="AI1085" s="24"/>
      <c r="AJ1085" s="24"/>
      <c r="AK1085" s="24"/>
      <c r="AM1085" s="171"/>
      <c r="AT1085" s="24"/>
      <c r="AU1085" s="24"/>
      <c r="AV1085" s="24"/>
      <c r="AW1085" s="24"/>
      <c r="AX1085" s="24"/>
      <c r="AY1085" s="24"/>
      <c r="AZ1085" s="24"/>
      <c r="BA1085" s="24"/>
    </row>
    <row r="1086" spans="19:53">
      <c r="S1086"/>
      <c r="AG1086" s="24"/>
      <c r="AH1086" s="24"/>
      <c r="AI1086" s="24"/>
      <c r="AJ1086" s="24"/>
      <c r="AK1086" s="24"/>
      <c r="AM1086" s="171"/>
      <c r="AT1086" s="24"/>
      <c r="AU1086" s="24"/>
      <c r="AV1086" s="24"/>
      <c r="AW1086" s="24"/>
      <c r="AX1086" s="24"/>
      <c r="AY1086" s="24"/>
      <c r="AZ1086" s="24"/>
      <c r="BA1086" s="24"/>
    </row>
    <row r="1087" spans="19:53">
      <c r="S1087"/>
      <c r="AG1087" s="24"/>
      <c r="AH1087" s="24"/>
      <c r="AI1087" s="24"/>
      <c r="AJ1087" s="24"/>
      <c r="AK1087" s="24"/>
      <c r="AM1087" s="171"/>
      <c r="AT1087" s="24"/>
      <c r="AU1087" s="24"/>
      <c r="AV1087" s="24"/>
      <c r="AW1087" s="24"/>
      <c r="AX1087" s="24"/>
      <c r="AY1087" s="24"/>
      <c r="AZ1087" s="24"/>
      <c r="BA1087" s="24"/>
    </row>
    <row r="1088" spans="19:53">
      <c r="S1088"/>
      <c r="AG1088" s="24"/>
      <c r="AH1088" s="24"/>
      <c r="AI1088" s="24"/>
      <c r="AJ1088" s="24"/>
      <c r="AK1088" s="24"/>
      <c r="AM1088" s="171"/>
      <c r="AT1088" s="24"/>
      <c r="AU1088" s="24"/>
      <c r="AV1088" s="24"/>
      <c r="AW1088" s="24"/>
      <c r="AX1088" s="24"/>
      <c r="AY1088" s="24"/>
      <c r="AZ1088" s="24"/>
      <c r="BA1088" s="24"/>
    </row>
    <row r="1089" spans="19:53">
      <c r="S1089"/>
      <c r="AG1089" s="24"/>
      <c r="AH1089" s="24"/>
      <c r="AI1089" s="24"/>
      <c r="AJ1089" s="24"/>
      <c r="AK1089" s="24"/>
      <c r="AM1089" s="171"/>
      <c r="AT1089" s="24"/>
      <c r="AU1089" s="24"/>
      <c r="AV1089" s="24"/>
      <c r="AW1089" s="24"/>
      <c r="AX1089" s="24"/>
      <c r="AY1089" s="24"/>
      <c r="AZ1089" s="24"/>
      <c r="BA1089" s="24"/>
    </row>
    <row r="1090" spans="19:53">
      <c r="S1090"/>
      <c r="AG1090" s="24"/>
      <c r="AH1090" s="24"/>
      <c r="AI1090" s="24"/>
      <c r="AJ1090" s="24"/>
      <c r="AK1090" s="24"/>
      <c r="AM1090" s="171"/>
      <c r="AT1090" s="24"/>
      <c r="AU1090" s="24"/>
      <c r="AV1090" s="24"/>
      <c r="AW1090" s="24"/>
      <c r="AX1090" s="24"/>
      <c r="AY1090" s="24"/>
      <c r="AZ1090" s="24"/>
      <c r="BA1090" s="24"/>
    </row>
    <row r="1091" spans="19:53">
      <c r="S1091"/>
      <c r="AG1091" s="24"/>
      <c r="AH1091" s="24"/>
      <c r="AI1091" s="24"/>
      <c r="AJ1091" s="24"/>
      <c r="AK1091" s="24"/>
      <c r="AM1091" s="171"/>
      <c r="AT1091" s="24"/>
      <c r="AU1091" s="24"/>
      <c r="AV1091" s="24"/>
      <c r="AW1091" s="24"/>
      <c r="AX1091" s="24"/>
      <c r="AY1091" s="24"/>
      <c r="AZ1091" s="24"/>
      <c r="BA1091" s="24"/>
    </row>
    <row r="1092" spans="19:53">
      <c r="S1092"/>
      <c r="AG1092" s="24"/>
      <c r="AH1092" s="24"/>
      <c r="AI1092" s="24"/>
      <c r="AJ1092" s="24"/>
      <c r="AK1092" s="24"/>
      <c r="AM1092" s="171"/>
      <c r="AT1092" s="24"/>
      <c r="AU1092" s="24"/>
      <c r="AV1092" s="24"/>
      <c r="AW1092" s="24"/>
      <c r="AX1092" s="24"/>
      <c r="AY1092" s="24"/>
      <c r="AZ1092" s="24"/>
      <c r="BA1092" s="24"/>
    </row>
    <row r="1093" spans="19:53">
      <c r="S1093"/>
      <c r="AG1093" s="24"/>
      <c r="AH1093" s="24"/>
      <c r="AI1093" s="24"/>
      <c r="AJ1093" s="24"/>
      <c r="AK1093" s="24"/>
      <c r="AM1093" s="171"/>
      <c r="AT1093" s="24"/>
      <c r="AU1093" s="24"/>
      <c r="AV1093" s="24"/>
      <c r="AW1093" s="24"/>
      <c r="AX1093" s="24"/>
      <c r="AY1093" s="24"/>
      <c r="AZ1093" s="24"/>
      <c r="BA1093" s="24"/>
    </row>
    <row r="1094" spans="19:53">
      <c r="S1094"/>
      <c r="AG1094" s="24"/>
      <c r="AH1094" s="24"/>
      <c r="AI1094" s="24"/>
      <c r="AJ1094" s="24"/>
      <c r="AK1094" s="24"/>
      <c r="AM1094" s="171"/>
      <c r="AT1094" s="24"/>
      <c r="AU1094" s="24"/>
      <c r="AV1094" s="24"/>
      <c r="AW1094" s="24"/>
      <c r="AX1094" s="24"/>
      <c r="AY1094" s="24"/>
      <c r="AZ1094" s="24"/>
      <c r="BA1094" s="24"/>
    </row>
    <row r="1095" spans="19:53">
      <c r="S1095"/>
      <c r="AG1095" s="24"/>
      <c r="AH1095" s="24"/>
      <c r="AI1095" s="24"/>
      <c r="AJ1095" s="24"/>
      <c r="AK1095" s="24"/>
      <c r="AM1095" s="171"/>
      <c r="AT1095" s="24"/>
      <c r="AU1095" s="24"/>
      <c r="AV1095" s="24"/>
      <c r="AW1095" s="24"/>
      <c r="AX1095" s="24"/>
      <c r="AY1095" s="24"/>
      <c r="AZ1095" s="24"/>
      <c r="BA1095" s="24"/>
    </row>
    <row r="1096" spans="19:53">
      <c r="S1096"/>
      <c r="AG1096" s="24"/>
      <c r="AH1096" s="24"/>
      <c r="AI1096" s="24"/>
      <c r="AJ1096" s="24"/>
      <c r="AK1096" s="24"/>
      <c r="AM1096" s="171"/>
      <c r="AT1096" s="24"/>
      <c r="AU1096" s="24"/>
      <c r="AV1096" s="24"/>
      <c r="AW1096" s="24"/>
      <c r="AX1096" s="24"/>
      <c r="AY1096" s="24"/>
      <c r="AZ1096" s="24"/>
      <c r="BA1096" s="24"/>
    </row>
    <row r="1097" spans="19:53">
      <c r="S1097"/>
      <c r="AG1097" s="24"/>
      <c r="AH1097" s="24"/>
      <c r="AI1097" s="24"/>
      <c r="AJ1097" s="24"/>
      <c r="AK1097" s="24"/>
      <c r="AM1097" s="171"/>
      <c r="AT1097" s="24"/>
      <c r="AU1097" s="24"/>
      <c r="AV1097" s="24"/>
      <c r="AW1097" s="24"/>
      <c r="AX1097" s="24"/>
      <c r="AY1097" s="24"/>
      <c r="AZ1097" s="24"/>
      <c r="BA1097" s="24"/>
    </row>
    <row r="1098" spans="19:53">
      <c r="S1098"/>
      <c r="AG1098" s="24"/>
      <c r="AH1098" s="24"/>
      <c r="AI1098" s="24"/>
      <c r="AJ1098" s="24"/>
      <c r="AK1098" s="24"/>
      <c r="AM1098" s="171"/>
      <c r="AT1098" s="24"/>
      <c r="AU1098" s="24"/>
      <c r="AV1098" s="24"/>
      <c r="AW1098" s="24"/>
      <c r="AX1098" s="24"/>
      <c r="AY1098" s="24"/>
      <c r="AZ1098" s="24"/>
      <c r="BA1098" s="24"/>
    </row>
    <row r="1099" spans="19:53">
      <c r="S1099"/>
      <c r="AG1099" s="24"/>
      <c r="AH1099" s="24"/>
      <c r="AI1099" s="24"/>
      <c r="AJ1099" s="24"/>
      <c r="AK1099" s="24"/>
      <c r="AM1099" s="171"/>
      <c r="AT1099" s="24"/>
      <c r="AU1099" s="24"/>
      <c r="AV1099" s="24"/>
      <c r="AW1099" s="24"/>
      <c r="AX1099" s="24"/>
      <c r="AY1099" s="24"/>
      <c r="AZ1099" s="24"/>
      <c r="BA1099" s="24"/>
    </row>
    <row r="1100" spans="19:53">
      <c r="S1100"/>
      <c r="AG1100" s="24"/>
      <c r="AH1100" s="24"/>
      <c r="AI1100" s="24"/>
      <c r="AJ1100" s="24"/>
      <c r="AK1100" s="24"/>
      <c r="AM1100" s="171"/>
      <c r="AT1100" s="24"/>
      <c r="AU1100" s="24"/>
      <c r="AV1100" s="24"/>
      <c r="AW1100" s="24"/>
      <c r="AX1100" s="24"/>
      <c r="AY1100" s="24"/>
      <c r="AZ1100" s="24"/>
      <c r="BA1100" s="24"/>
    </row>
    <row r="1101" spans="19:53">
      <c r="S1101"/>
      <c r="AG1101" s="24"/>
      <c r="AH1101" s="24"/>
      <c r="AI1101" s="24"/>
      <c r="AJ1101" s="24"/>
      <c r="AK1101" s="24"/>
      <c r="AM1101" s="171"/>
      <c r="AT1101" s="24"/>
      <c r="AU1101" s="24"/>
      <c r="AV1101" s="24"/>
      <c r="AW1101" s="24"/>
      <c r="AX1101" s="24"/>
      <c r="AY1101" s="24"/>
      <c r="AZ1101" s="24"/>
      <c r="BA1101" s="24"/>
    </row>
    <row r="1102" spans="19:53">
      <c r="S1102"/>
      <c r="AG1102" s="24"/>
      <c r="AH1102" s="24"/>
      <c r="AI1102" s="24"/>
      <c r="AJ1102" s="24"/>
      <c r="AK1102" s="24"/>
      <c r="AM1102" s="171"/>
      <c r="AT1102" s="24"/>
      <c r="AU1102" s="24"/>
      <c r="AV1102" s="24"/>
      <c r="AW1102" s="24"/>
      <c r="AX1102" s="24"/>
      <c r="AY1102" s="24"/>
      <c r="AZ1102" s="24"/>
      <c r="BA1102" s="24"/>
    </row>
    <row r="1103" spans="19:53">
      <c r="S1103"/>
      <c r="AG1103" s="24"/>
      <c r="AH1103" s="24"/>
      <c r="AI1103" s="24"/>
      <c r="AJ1103" s="24"/>
      <c r="AK1103" s="24"/>
      <c r="AM1103" s="171"/>
      <c r="AT1103" s="24"/>
      <c r="AU1103" s="24"/>
      <c r="AV1103" s="24"/>
      <c r="AW1103" s="24"/>
      <c r="AX1103" s="24"/>
      <c r="AY1103" s="24"/>
      <c r="AZ1103" s="24"/>
      <c r="BA1103" s="24"/>
    </row>
    <row r="1104" spans="19:53">
      <c r="S1104"/>
      <c r="AG1104" s="24"/>
      <c r="AH1104" s="24"/>
      <c r="AI1104" s="24"/>
      <c r="AJ1104" s="24"/>
      <c r="AK1104" s="24"/>
      <c r="AM1104" s="171"/>
      <c r="AT1104" s="24"/>
      <c r="AU1104" s="24"/>
      <c r="AV1104" s="24"/>
      <c r="AW1104" s="24"/>
      <c r="AX1104" s="24"/>
      <c r="AY1104" s="24"/>
      <c r="AZ1104" s="24"/>
      <c r="BA1104" s="24"/>
    </row>
    <row r="1105" spans="19:53">
      <c r="S1105"/>
      <c r="AG1105" s="24"/>
      <c r="AH1105" s="24"/>
      <c r="AI1105" s="24"/>
      <c r="AJ1105" s="24"/>
      <c r="AK1105" s="24"/>
      <c r="AM1105" s="171"/>
      <c r="AT1105" s="24"/>
      <c r="AU1105" s="24"/>
      <c r="AV1105" s="24"/>
      <c r="AW1105" s="24"/>
      <c r="AX1105" s="24"/>
      <c r="AY1105" s="24"/>
      <c r="AZ1105" s="24"/>
      <c r="BA1105" s="24"/>
    </row>
    <row r="1106" spans="19:53">
      <c r="S1106"/>
      <c r="AG1106" s="24"/>
      <c r="AH1106" s="24"/>
      <c r="AI1106" s="24"/>
      <c r="AJ1106" s="24"/>
      <c r="AK1106" s="24"/>
      <c r="AM1106" s="171"/>
      <c r="AT1106" s="24"/>
      <c r="AU1106" s="24"/>
      <c r="AV1106" s="24"/>
      <c r="AW1106" s="24"/>
      <c r="AX1106" s="24"/>
      <c r="AY1106" s="24"/>
      <c r="AZ1106" s="24"/>
      <c r="BA1106" s="24"/>
    </row>
    <row r="1107" spans="19:53">
      <c r="S1107"/>
      <c r="AG1107" s="24"/>
      <c r="AH1107" s="24"/>
      <c r="AI1107" s="24"/>
      <c r="AJ1107" s="24"/>
      <c r="AK1107" s="24"/>
      <c r="AM1107" s="171"/>
      <c r="AT1107" s="24"/>
      <c r="AU1107" s="24"/>
      <c r="AV1107" s="24"/>
      <c r="AW1107" s="24"/>
      <c r="AX1107" s="24"/>
      <c r="AY1107" s="24"/>
      <c r="AZ1107" s="24"/>
      <c r="BA1107" s="24"/>
    </row>
    <row r="1108" spans="19:53">
      <c r="S1108"/>
      <c r="AG1108" s="24"/>
      <c r="AH1108" s="24"/>
      <c r="AI1108" s="24"/>
      <c r="AJ1108" s="24"/>
      <c r="AK1108" s="24"/>
      <c r="AM1108" s="171"/>
      <c r="AT1108" s="24"/>
      <c r="AU1108" s="24"/>
      <c r="AV1108" s="24"/>
      <c r="AW1108" s="24"/>
      <c r="AX1108" s="24"/>
      <c r="AY1108" s="24"/>
      <c r="AZ1108" s="24"/>
      <c r="BA1108" s="24"/>
    </row>
    <row r="1109" spans="19:53">
      <c r="S1109"/>
      <c r="AG1109" s="24"/>
      <c r="AH1109" s="24"/>
      <c r="AI1109" s="24"/>
      <c r="AJ1109" s="24"/>
      <c r="AK1109" s="24"/>
      <c r="AM1109" s="171"/>
      <c r="AT1109" s="24"/>
      <c r="AU1109" s="24"/>
      <c r="AV1109" s="24"/>
      <c r="AW1109" s="24"/>
      <c r="AX1109" s="24"/>
      <c r="AY1109" s="24"/>
      <c r="AZ1109" s="24"/>
      <c r="BA1109" s="24"/>
    </row>
    <row r="1110" spans="19:53">
      <c r="S1110"/>
      <c r="AG1110" s="24"/>
      <c r="AH1110" s="24"/>
      <c r="AI1110" s="24"/>
      <c r="AJ1110" s="24"/>
      <c r="AK1110" s="24"/>
      <c r="AM1110" s="171"/>
      <c r="AT1110" s="24"/>
      <c r="AU1110" s="24"/>
      <c r="AV1110" s="24"/>
      <c r="AW1110" s="24"/>
      <c r="AX1110" s="24"/>
      <c r="AY1110" s="24"/>
      <c r="AZ1110" s="24"/>
      <c r="BA1110" s="24"/>
    </row>
    <row r="1111" spans="19:53">
      <c r="S1111"/>
      <c r="AG1111" s="24"/>
      <c r="AH1111" s="24"/>
      <c r="AI1111" s="24"/>
      <c r="AJ1111" s="24"/>
      <c r="AK1111" s="24"/>
      <c r="AM1111" s="171"/>
      <c r="AT1111" s="24"/>
      <c r="AU1111" s="24"/>
      <c r="AV1111" s="24"/>
      <c r="AW1111" s="24"/>
      <c r="AX1111" s="24"/>
      <c r="AY1111" s="24"/>
      <c r="AZ1111" s="24"/>
      <c r="BA1111" s="24"/>
    </row>
    <row r="1112" spans="19:53">
      <c r="S1112"/>
      <c r="AG1112" s="24"/>
      <c r="AH1112" s="24"/>
      <c r="AI1112" s="24"/>
      <c r="AJ1112" s="24"/>
      <c r="AK1112" s="24"/>
      <c r="AM1112" s="171"/>
      <c r="AT1112" s="24"/>
      <c r="AU1112" s="24"/>
      <c r="AV1112" s="24"/>
      <c r="AW1112" s="24"/>
      <c r="AX1112" s="24"/>
      <c r="AY1112" s="24"/>
      <c r="AZ1112" s="24"/>
      <c r="BA1112" s="24"/>
    </row>
    <row r="1113" spans="19:53">
      <c r="S1113"/>
      <c r="AG1113" s="24"/>
      <c r="AH1113" s="24"/>
      <c r="AI1113" s="24"/>
      <c r="AJ1113" s="24"/>
      <c r="AK1113" s="24"/>
      <c r="AM1113" s="171"/>
      <c r="AT1113" s="24"/>
      <c r="AU1113" s="24"/>
      <c r="AV1113" s="24"/>
      <c r="AW1113" s="24"/>
      <c r="AX1113" s="24"/>
      <c r="AY1113" s="24"/>
      <c r="AZ1113" s="24"/>
      <c r="BA1113" s="24"/>
    </row>
    <row r="1114" spans="19:53">
      <c r="S1114"/>
      <c r="AG1114" s="24"/>
      <c r="AH1114" s="24"/>
      <c r="AI1114" s="24"/>
      <c r="AJ1114" s="24"/>
      <c r="AK1114" s="24"/>
      <c r="AM1114" s="171"/>
      <c r="AT1114" s="24"/>
      <c r="AU1114" s="24"/>
      <c r="AV1114" s="24"/>
      <c r="AW1114" s="24"/>
      <c r="AX1114" s="24"/>
      <c r="AY1114" s="24"/>
      <c r="AZ1114" s="24"/>
      <c r="BA1114" s="24"/>
    </row>
    <row r="1115" spans="19:53">
      <c r="S1115"/>
      <c r="AG1115" s="24"/>
      <c r="AH1115" s="24"/>
      <c r="AI1115" s="24"/>
      <c r="AJ1115" s="24"/>
      <c r="AK1115" s="24"/>
      <c r="AM1115" s="171"/>
      <c r="AT1115" s="24"/>
      <c r="AU1115" s="24"/>
      <c r="AV1115" s="24"/>
      <c r="AW1115" s="24"/>
      <c r="AX1115" s="24"/>
      <c r="AY1115" s="24"/>
      <c r="AZ1115" s="24"/>
      <c r="BA1115" s="24"/>
    </row>
    <row r="1116" spans="19:53">
      <c r="S1116"/>
      <c r="AG1116" s="24"/>
      <c r="AH1116" s="24"/>
      <c r="AI1116" s="24"/>
      <c r="AJ1116" s="24"/>
      <c r="AK1116" s="24"/>
      <c r="AM1116" s="171"/>
      <c r="AT1116" s="24"/>
      <c r="AU1116" s="24"/>
      <c r="AV1116" s="24"/>
      <c r="AW1116" s="24"/>
      <c r="AX1116" s="24"/>
      <c r="AY1116" s="24"/>
      <c r="AZ1116" s="24"/>
      <c r="BA1116" s="24"/>
    </row>
    <row r="1117" spans="19:53">
      <c r="S1117"/>
      <c r="AG1117" s="24"/>
      <c r="AH1117" s="24"/>
      <c r="AI1117" s="24"/>
      <c r="AJ1117" s="24"/>
      <c r="AK1117" s="24"/>
      <c r="AM1117" s="171"/>
      <c r="AT1117" s="24"/>
      <c r="AU1117" s="24"/>
      <c r="AV1117" s="24"/>
      <c r="AW1117" s="24"/>
      <c r="AX1117" s="24"/>
      <c r="AY1117" s="24"/>
      <c r="AZ1117" s="24"/>
      <c r="BA1117" s="24"/>
    </row>
    <row r="1118" spans="19:53">
      <c r="S1118"/>
      <c r="AG1118" s="24"/>
      <c r="AH1118" s="24"/>
      <c r="AI1118" s="24"/>
      <c r="AJ1118" s="24"/>
      <c r="AK1118" s="24"/>
      <c r="AM1118" s="171"/>
      <c r="AT1118" s="24"/>
      <c r="AU1118" s="24"/>
      <c r="AV1118" s="24"/>
      <c r="AW1118" s="24"/>
      <c r="AX1118" s="24"/>
      <c r="AY1118" s="24"/>
      <c r="AZ1118" s="24"/>
      <c r="BA1118" s="24"/>
    </row>
    <row r="1119" spans="19:53">
      <c r="S1119"/>
      <c r="AG1119" s="24"/>
      <c r="AH1119" s="24"/>
      <c r="AI1119" s="24"/>
      <c r="AJ1119" s="24"/>
      <c r="AK1119" s="24"/>
      <c r="AM1119" s="171"/>
      <c r="AT1119" s="24"/>
      <c r="AU1119" s="24"/>
      <c r="AV1119" s="24"/>
      <c r="AW1119" s="24"/>
      <c r="AX1119" s="24"/>
      <c r="AY1119" s="24"/>
      <c r="AZ1119" s="24"/>
      <c r="BA1119" s="24"/>
    </row>
    <row r="1120" spans="19:53">
      <c r="S1120"/>
      <c r="AG1120" s="24"/>
      <c r="AH1120" s="24"/>
      <c r="AI1120" s="24"/>
      <c r="AJ1120" s="24"/>
      <c r="AK1120" s="24"/>
      <c r="AM1120" s="171"/>
      <c r="AT1120" s="24"/>
      <c r="AU1120" s="24"/>
      <c r="AV1120" s="24"/>
      <c r="AW1120" s="24"/>
      <c r="AX1120" s="24"/>
      <c r="AY1120" s="24"/>
      <c r="AZ1120" s="24"/>
      <c r="BA1120" s="24"/>
    </row>
    <row r="1121" spans="19:53">
      <c r="S1121"/>
      <c r="AG1121" s="24"/>
      <c r="AH1121" s="24"/>
      <c r="AI1121" s="24"/>
      <c r="AJ1121" s="24"/>
      <c r="AK1121" s="24"/>
      <c r="AM1121" s="171"/>
      <c r="AT1121" s="24"/>
      <c r="AU1121" s="24"/>
      <c r="AV1121" s="24"/>
      <c r="AW1121" s="24"/>
      <c r="AX1121" s="24"/>
      <c r="AY1121" s="24"/>
      <c r="AZ1121" s="24"/>
      <c r="BA1121" s="24"/>
    </row>
    <row r="1122" spans="19:53">
      <c r="S1122"/>
      <c r="AG1122" s="24"/>
      <c r="AH1122" s="24"/>
      <c r="AI1122" s="24"/>
      <c r="AJ1122" s="24"/>
      <c r="AK1122" s="24"/>
      <c r="AM1122" s="171"/>
      <c r="AT1122" s="24"/>
      <c r="AU1122" s="24"/>
      <c r="AV1122" s="24"/>
      <c r="AW1122" s="24"/>
      <c r="AX1122" s="24"/>
      <c r="AY1122" s="24"/>
      <c r="AZ1122" s="24"/>
      <c r="BA1122" s="24"/>
    </row>
    <row r="1123" spans="19:53">
      <c r="S1123"/>
      <c r="AG1123" s="24"/>
      <c r="AH1123" s="24"/>
      <c r="AI1123" s="24"/>
      <c r="AJ1123" s="24"/>
      <c r="AK1123" s="24"/>
      <c r="AM1123" s="171"/>
      <c r="AT1123" s="24"/>
      <c r="AU1123" s="24"/>
      <c r="AV1123" s="24"/>
      <c r="AW1123" s="24"/>
      <c r="AX1123" s="24"/>
      <c r="AY1123" s="24"/>
      <c r="AZ1123" s="24"/>
      <c r="BA1123" s="24"/>
    </row>
    <row r="1124" spans="19:53">
      <c r="S1124"/>
      <c r="AG1124" s="24"/>
      <c r="AH1124" s="24"/>
      <c r="AI1124" s="24"/>
      <c r="AJ1124" s="24"/>
      <c r="AK1124" s="24"/>
      <c r="AM1124" s="171"/>
      <c r="AT1124" s="24"/>
      <c r="AU1124" s="24"/>
      <c r="AV1124" s="24"/>
      <c r="AW1124" s="24"/>
      <c r="AX1124" s="24"/>
      <c r="AY1124" s="24"/>
      <c r="AZ1124" s="24"/>
      <c r="BA1124" s="24"/>
    </row>
    <row r="1125" spans="19:53">
      <c r="S1125"/>
      <c r="AG1125" s="24"/>
      <c r="AH1125" s="24"/>
      <c r="AI1125" s="24"/>
      <c r="AJ1125" s="24"/>
      <c r="AK1125" s="24"/>
      <c r="AM1125" s="171"/>
      <c r="AT1125" s="24"/>
      <c r="AU1125" s="24"/>
      <c r="AV1125" s="24"/>
      <c r="AW1125" s="24"/>
      <c r="AX1125" s="24"/>
      <c r="AY1125" s="24"/>
      <c r="AZ1125" s="24"/>
      <c r="BA1125" s="24"/>
    </row>
    <row r="1126" spans="19:53">
      <c r="S1126"/>
      <c r="AG1126" s="24"/>
      <c r="AH1126" s="24"/>
      <c r="AI1126" s="24"/>
      <c r="AJ1126" s="24"/>
      <c r="AK1126" s="24"/>
      <c r="AM1126" s="171"/>
      <c r="AT1126" s="24"/>
      <c r="AU1126" s="24"/>
      <c r="AV1126" s="24"/>
      <c r="AW1126" s="24"/>
      <c r="AX1126" s="24"/>
      <c r="AY1126" s="24"/>
      <c r="AZ1126" s="24"/>
      <c r="BA1126" s="24"/>
    </row>
    <row r="1127" spans="19:53">
      <c r="S1127"/>
      <c r="AG1127" s="24"/>
      <c r="AH1127" s="24"/>
      <c r="AI1127" s="24"/>
      <c r="AJ1127" s="24"/>
      <c r="AK1127" s="24"/>
      <c r="AM1127" s="171"/>
      <c r="AT1127" s="24"/>
      <c r="AU1127" s="24"/>
      <c r="AV1127" s="24"/>
      <c r="AW1127" s="24"/>
      <c r="AX1127" s="24"/>
      <c r="AY1127" s="24"/>
      <c r="AZ1127" s="24"/>
      <c r="BA1127" s="24"/>
    </row>
    <row r="1128" spans="19:53">
      <c r="S1128"/>
      <c r="AG1128" s="24"/>
      <c r="AH1128" s="24"/>
      <c r="AI1128" s="24"/>
      <c r="AJ1128" s="24"/>
      <c r="AK1128" s="24"/>
      <c r="AM1128" s="171"/>
      <c r="AT1128" s="24"/>
      <c r="AU1128" s="24"/>
      <c r="AV1128" s="24"/>
      <c r="AW1128" s="24"/>
      <c r="AX1128" s="24"/>
      <c r="AY1128" s="24"/>
      <c r="AZ1128" s="24"/>
      <c r="BA1128" s="24"/>
    </row>
    <row r="1129" spans="19:53">
      <c r="S1129"/>
      <c r="AG1129" s="24"/>
      <c r="AH1129" s="24"/>
      <c r="AI1129" s="24"/>
      <c r="AJ1129" s="24"/>
      <c r="AK1129" s="24"/>
      <c r="AM1129" s="171"/>
      <c r="AT1129" s="24"/>
      <c r="AU1129" s="24"/>
      <c r="AV1129" s="24"/>
      <c r="AW1129" s="24"/>
      <c r="AX1129" s="24"/>
      <c r="AY1129" s="24"/>
      <c r="AZ1129" s="24"/>
      <c r="BA1129" s="24"/>
    </row>
    <row r="1130" spans="19:53">
      <c r="S1130"/>
      <c r="AG1130" s="24"/>
      <c r="AH1130" s="24"/>
      <c r="AI1130" s="24"/>
      <c r="AJ1130" s="24"/>
      <c r="AK1130" s="24"/>
      <c r="AM1130" s="171"/>
      <c r="AT1130" s="24"/>
      <c r="AU1130" s="24"/>
      <c r="AV1130" s="24"/>
      <c r="AW1130" s="24"/>
      <c r="AX1130" s="24"/>
      <c r="AY1130" s="24"/>
      <c r="AZ1130" s="24"/>
      <c r="BA1130" s="24"/>
    </row>
    <row r="1131" spans="19:53">
      <c r="S1131"/>
      <c r="AG1131" s="24"/>
      <c r="AH1131" s="24"/>
      <c r="AI1131" s="24"/>
      <c r="AJ1131" s="24"/>
      <c r="AK1131" s="24"/>
      <c r="AM1131" s="171"/>
      <c r="AT1131" s="24"/>
      <c r="AU1131" s="24"/>
      <c r="AV1131" s="24"/>
      <c r="AW1131" s="24"/>
      <c r="AX1131" s="24"/>
      <c r="AY1131" s="24"/>
      <c r="AZ1131" s="24"/>
      <c r="BA1131" s="24"/>
    </row>
    <row r="1132" spans="19:53">
      <c r="S1132"/>
      <c r="AG1132" s="24"/>
      <c r="AH1132" s="24"/>
      <c r="AI1132" s="24"/>
      <c r="AJ1132" s="24"/>
      <c r="AK1132" s="24"/>
      <c r="AM1132" s="171"/>
      <c r="AT1132" s="24"/>
      <c r="AU1132" s="24"/>
      <c r="AV1132" s="24"/>
      <c r="AW1132" s="24"/>
      <c r="AX1132" s="24"/>
      <c r="AY1132" s="24"/>
      <c r="AZ1132" s="24"/>
      <c r="BA1132" s="24"/>
    </row>
    <row r="1133" spans="19:53">
      <c r="S1133"/>
      <c r="AG1133" s="24"/>
      <c r="AH1133" s="24"/>
      <c r="AI1133" s="24"/>
      <c r="AJ1133" s="24"/>
      <c r="AK1133" s="24"/>
      <c r="AM1133" s="171"/>
      <c r="AT1133" s="24"/>
      <c r="AU1133" s="24"/>
      <c r="AV1133" s="24"/>
      <c r="AW1133" s="24"/>
      <c r="AX1133" s="24"/>
      <c r="AY1133" s="24"/>
      <c r="AZ1133" s="24"/>
      <c r="BA1133" s="24"/>
    </row>
    <row r="1134" spans="19:53">
      <c r="S1134"/>
      <c r="AG1134" s="24"/>
      <c r="AH1134" s="24"/>
      <c r="AI1134" s="24"/>
      <c r="AJ1134" s="24"/>
      <c r="AK1134" s="24"/>
      <c r="AM1134" s="171"/>
      <c r="AT1134" s="24"/>
      <c r="AU1134" s="24"/>
      <c r="AV1134" s="24"/>
      <c r="AW1134" s="24"/>
      <c r="AX1134" s="24"/>
      <c r="AY1134" s="24"/>
      <c r="AZ1134" s="24"/>
      <c r="BA1134" s="24"/>
    </row>
    <row r="1135" spans="19:53">
      <c r="S1135"/>
      <c r="AG1135" s="24"/>
      <c r="AH1135" s="24"/>
      <c r="AI1135" s="24"/>
      <c r="AJ1135" s="24"/>
      <c r="AK1135" s="24"/>
      <c r="AM1135" s="171"/>
      <c r="AT1135" s="24"/>
      <c r="AU1135" s="24"/>
      <c r="AV1135" s="24"/>
      <c r="AW1135" s="24"/>
      <c r="AX1135" s="24"/>
      <c r="AY1135" s="24"/>
      <c r="AZ1135" s="24"/>
      <c r="BA1135" s="24"/>
    </row>
    <row r="1136" spans="19:53">
      <c r="S1136"/>
      <c r="AG1136" s="24"/>
      <c r="AH1136" s="24"/>
      <c r="AI1136" s="24"/>
      <c r="AJ1136" s="24"/>
      <c r="AK1136" s="24"/>
      <c r="AM1136" s="171"/>
      <c r="AT1136" s="24"/>
      <c r="AU1136" s="24"/>
      <c r="AV1136" s="24"/>
      <c r="AW1136" s="24"/>
      <c r="AX1136" s="24"/>
      <c r="AY1136" s="24"/>
      <c r="AZ1136" s="24"/>
      <c r="BA1136" s="24"/>
    </row>
    <row r="1137" spans="19:54">
      <c r="S1137"/>
      <c r="AG1137" s="24"/>
      <c r="AH1137" s="24"/>
      <c r="AI1137" s="24"/>
      <c r="AJ1137" s="24"/>
      <c r="AK1137" s="24"/>
      <c r="AM1137" s="171"/>
      <c r="AT1137" s="24"/>
      <c r="AU1137" s="24"/>
      <c r="AV1137" s="24"/>
      <c r="AW1137" s="24"/>
      <c r="AX1137" s="24"/>
      <c r="AY1137" s="24"/>
      <c r="AZ1137" s="24"/>
      <c r="BA1137" s="24"/>
    </row>
    <row r="1138" spans="19:54">
      <c r="S1138"/>
      <c r="AG1138" s="24"/>
      <c r="AH1138" s="24"/>
      <c r="AI1138" s="24"/>
      <c r="AJ1138" s="24"/>
      <c r="AK1138" s="24"/>
      <c r="AM1138" s="171"/>
      <c r="AT1138" s="24"/>
      <c r="AU1138" s="24"/>
      <c r="AV1138" s="24"/>
      <c r="AW1138" s="24"/>
      <c r="AX1138" s="24"/>
      <c r="AY1138" s="24"/>
      <c r="AZ1138" s="24"/>
      <c r="BA1138" s="24"/>
    </row>
    <row r="1139" spans="19:54">
      <c r="S1139"/>
      <c r="AG1139" s="24"/>
      <c r="AH1139" s="24"/>
      <c r="AI1139" s="24"/>
      <c r="AJ1139" s="24"/>
      <c r="AK1139" s="24"/>
      <c r="AM1139" s="171"/>
      <c r="AT1139" s="24"/>
      <c r="AU1139" s="24"/>
      <c r="AV1139" s="24"/>
      <c r="AW1139" s="24"/>
      <c r="AX1139" s="24"/>
      <c r="AY1139" s="24"/>
      <c r="AZ1139" s="24"/>
      <c r="BA1139" s="24"/>
    </row>
    <row r="1140" spans="19:54">
      <c r="S1140"/>
      <c r="AG1140" s="24"/>
      <c r="AH1140" s="24"/>
      <c r="AI1140" s="24"/>
      <c r="AJ1140" s="24"/>
      <c r="AK1140" s="24"/>
      <c r="AM1140" s="171"/>
      <c r="AT1140" s="24"/>
      <c r="AU1140" s="24"/>
      <c r="AV1140" s="24"/>
      <c r="AW1140" s="24"/>
      <c r="AX1140" s="24"/>
      <c r="AY1140" s="24"/>
      <c r="AZ1140" s="24"/>
      <c r="BA1140" s="24"/>
    </row>
    <row r="1141" spans="19:54">
      <c r="S1141"/>
      <c r="AG1141" s="24"/>
      <c r="AH1141" s="24"/>
      <c r="AI1141" s="24"/>
      <c r="AJ1141" s="24"/>
      <c r="AK1141" s="24"/>
      <c r="AM1141" s="171"/>
      <c r="AT1141" s="24"/>
      <c r="AU1141" s="24"/>
      <c r="AV1141" s="24"/>
      <c r="AW1141" s="24"/>
      <c r="AX1141" s="24"/>
      <c r="AY1141" s="24"/>
      <c r="AZ1141" s="24"/>
      <c r="BA1141" s="24"/>
    </row>
    <row r="1142" spans="19:54">
      <c r="S1142"/>
      <c r="AG1142" s="24"/>
      <c r="AH1142" s="24"/>
      <c r="AI1142" s="24"/>
      <c r="AJ1142" s="24"/>
      <c r="AK1142" s="24"/>
      <c r="AM1142" s="171"/>
      <c r="AT1142" s="24"/>
      <c r="AU1142" s="24"/>
      <c r="AV1142" s="24"/>
      <c r="AW1142" s="24"/>
      <c r="AX1142" s="24"/>
      <c r="AY1142" s="24"/>
      <c r="AZ1142" s="24"/>
      <c r="BA1142" s="24"/>
    </row>
    <row r="1143" spans="19:54">
      <c r="S1143"/>
      <c r="AG1143" s="24"/>
      <c r="AH1143" s="24"/>
      <c r="AI1143" s="24"/>
      <c r="AJ1143" s="24"/>
      <c r="AK1143" s="24"/>
      <c r="AM1143" s="171"/>
      <c r="AT1143" s="24"/>
      <c r="AU1143" s="24"/>
      <c r="AV1143" s="24"/>
      <c r="AW1143" s="24"/>
      <c r="AX1143" s="24"/>
      <c r="AY1143" s="24"/>
      <c r="AZ1143" s="24"/>
      <c r="BA1143" s="24"/>
    </row>
    <row r="1144" spans="19:54">
      <c r="S1144"/>
      <c r="AG1144" s="24"/>
      <c r="AH1144" s="24"/>
      <c r="AI1144" s="24"/>
      <c r="AJ1144" s="24"/>
      <c r="AK1144" s="24"/>
      <c r="AM1144" s="171"/>
      <c r="AT1144" s="24"/>
      <c r="AU1144" s="24"/>
      <c r="AV1144" s="24"/>
      <c r="AW1144" s="24"/>
      <c r="AX1144" s="24"/>
      <c r="AY1144" s="24"/>
      <c r="AZ1144" s="24"/>
      <c r="BA1144" s="24"/>
    </row>
    <row r="1145" spans="19:54">
      <c r="S1145"/>
      <c r="AG1145" s="24"/>
      <c r="AH1145" s="24"/>
      <c r="AI1145" s="24"/>
      <c r="AJ1145" s="24"/>
      <c r="AK1145" s="24"/>
      <c r="AM1145" s="171"/>
      <c r="AT1145" s="24"/>
      <c r="AU1145" s="24"/>
      <c r="AV1145" s="24"/>
      <c r="AW1145" s="24"/>
      <c r="AX1145" s="24"/>
      <c r="AY1145" s="24"/>
      <c r="AZ1145" s="24"/>
      <c r="BA1145" s="24"/>
      <c r="BB1145" s="24"/>
    </row>
    <row r="1146" spans="19:54">
      <c r="S1146"/>
      <c r="AG1146" s="24"/>
      <c r="AH1146" s="24"/>
      <c r="AI1146" s="24"/>
      <c r="AJ1146" s="24"/>
      <c r="AK1146" s="24"/>
      <c r="AM1146" s="171"/>
      <c r="AT1146" s="24"/>
      <c r="AU1146" s="24"/>
      <c r="AV1146" s="24"/>
      <c r="AW1146" s="24"/>
      <c r="AX1146" s="24"/>
      <c r="AY1146" s="24"/>
      <c r="AZ1146" s="24"/>
      <c r="BA1146" s="24"/>
    </row>
    <row r="1147" spans="19:54">
      <c r="S1147"/>
      <c r="AG1147" s="24"/>
      <c r="AH1147" s="24"/>
      <c r="AI1147" s="24"/>
      <c r="AJ1147" s="24"/>
      <c r="AK1147" s="24"/>
      <c r="AM1147" s="171"/>
      <c r="AT1147" s="24"/>
      <c r="AU1147" s="24"/>
      <c r="AV1147" s="24"/>
      <c r="AW1147" s="24"/>
      <c r="AX1147" s="24"/>
      <c r="AY1147" s="24"/>
      <c r="AZ1147" s="24"/>
      <c r="BA1147" s="24"/>
    </row>
    <row r="1148" spans="19:54">
      <c r="S1148"/>
      <c r="AG1148" s="24"/>
      <c r="AH1148" s="24"/>
      <c r="AI1148" s="24"/>
      <c r="AJ1148" s="24"/>
      <c r="AK1148" s="24"/>
      <c r="AM1148" s="171"/>
      <c r="AT1148" s="24"/>
      <c r="AU1148" s="24"/>
      <c r="AV1148" s="24"/>
      <c r="AW1148" s="24"/>
      <c r="AX1148" s="24"/>
      <c r="AY1148" s="24"/>
      <c r="AZ1148" s="24"/>
      <c r="BA1148" s="24"/>
    </row>
    <row r="1149" spans="19:54">
      <c r="S1149"/>
      <c r="AG1149" s="24"/>
      <c r="AH1149" s="24"/>
      <c r="AI1149" s="24"/>
      <c r="AJ1149" s="24"/>
      <c r="AK1149" s="24"/>
      <c r="AM1149" s="171"/>
      <c r="AT1149" s="24"/>
      <c r="AU1149" s="24"/>
      <c r="AV1149" s="24"/>
      <c r="AW1149" s="24"/>
      <c r="AX1149" s="24"/>
      <c r="AY1149" s="24"/>
      <c r="AZ1149" s="24"/>
      <c r="BA1149" s="24"/>
    </row>
    <row r="1150" spans="19:54">
      <c r="S1150"/>
      <c r="AG1150" s="24"/>
      <c r="AH1150" s="24"/>
      <c r="AI1150" s="24"/>
      <c r="AJ1150" s="24"/>
      <c r="AK1150" s="24"/>
      <c r="AM1150" s="171"/>
      <c r="AT1150" s="24"/>
      <c r="AU1150" s="24"/>
      <c r="AV1150" s="24"/>
      <c r="AW1150" s="24"/>
      <c r="AX1150" s="24"/>
      <c r="AY1150" s="24"/>
      <c r="AZ1150" s="24"/>
      <c r="BA1150" s="24"/>
    </row>
    <row r="1151" spans="19:54">
      <c r="S1151"/>
      <c r="AG1151" s="24"/>
      <c r="AH1151" s="24"/>
      <c r="AI1151" s="24"/>
      <c r="AJ1151" s="24"/>
      <c r="AK1151" s="24"/>
      <c r="AM1151" s="171"/>
      <c r="AT1151" s="24"/>
      <c r="AU1151" s="24"/>
      <c r="AV1151" s="24"/>
      <c r="AW1151" s="24"/>
      <c r="AX1151" s="24"/>
      <c r="AY1151" s="24"/>
      <c r="AZ1151" s="24"/>
      <c r="BA1151" s="24"/>
    </row>
    <row r="1152" spans="19:54">
      <c r="S1152"/>
      <c r="AG1152" s="24"/>
      <c r="AH1152" s="24"/>
      <c r="AI1152" s="24"/>
      <c r="AJ1152" s="24"/>
      <c r="AK1152" s="24"/>
      <c r="AM1152" s="171"/>
      <c r="AT1152" s="24"/>
      <c r="AU1152" s="24"/>
      <c r="AV1152" s="24"/>
      <c r="AW1152" s="24"/>
      <c r="AX1152" s="24"/>
      <c r="AY1152" s="24"/>
      <c r="AZ1152" s="24"/>
      <c r="BA1152" s="24"/>
    </row>
    <row r="1153" spans="19:70">
      <c r="S1153"/>
      <c r="AG1153" s="24"/>
      <c r="AH1153" s="24"/>
      <c r="AI1153" s="24"/>
      <c r="AJ1153" s="24"/>
      <c r="AK1153" s="24"/>
      <c r="AM1153" s="171"/>
      <c r="AT1153" s="24"/>
      <c r="AU1153" s="24"/>
      <c r="AV1153" s="24"/>
      <c r="AW1153" s="24"/>
      <c r="AX1153" s="24"/>
      <c r="AY1153" s="24"/>
      <c r="AZ1153" s="24"/>
      <c r="BA1153" s="24"/>
    </row>
    <row r="1154" spans="19:70">
      <c r="S1154"/>
      <c r="AG1154" s="24"/>
      <c r="AH1154" s="24"/>
      <c r="AI1154" s="24"/>
      <c r="AJ1154" s="24"/>
      <c r="AK1154" s="24"/>
      <c r="AM1154" s="171"/>
      <c r="AT1154" s="24"/>
      <c r="AU1154" s="24"/>
      <c r="AV1154" s="24"/>
      <c r="AW1154" s="24"/>
      <c r="AX1154" s="24"/>
      <c r="AY1154" s="24"/>
      <c r="AZ1154" s="24"/>
      <c r="BA1154" s="24"/>
    </row>
    <row r="1155" spans="19:70">
      <c r="S1155"/>
      <c r="AG1155" s="24"/>
      <c r="AH1155" s="24"/>
      <c r="AI1155" s="24"/>
      <c r="AJ1155" s="24"/>
      <c r="AK1155" s="24"/>
      <c r="AM1155" s="171"/>
      <c r="AT1155" s="24"/>
      <c r="AU1155" s="24"/>
      <c r="AV1155" s="24"/>
      <c r="AW1155" s="24"/>
      <c r="AX1155" s="24"/>
      <c r="AY1155" s="24"/>
      <c r="AZ1155" s="24"/>
      <c r="BA1155" s="24"/>
    </row>
    <row r="1156" spans="19:70">
      <c r="S1156"/>
      <c r="AG1156" s="24"/>
      <c r="AH1156" s="24"/>
      <c r="AI1156" s="24"/>
      <c r="AJ1156" s="24"/>
      <c r="AK1156" s="24"/>
      <c r="AM1156" s="171"/>
      <c r="AT1156" s="24"/>
      <c r="AU1156" s="24"/>
      <c r="AV1156" s="24"/>
      <c r="AW1156" s="24"/>
      <c r="AX1156" s="24"/>
      <c r="AY1156" s="24"/>
      <c r="AZ1156" s="24"/>
      <c r="BA1156" s="24"/>
    </row>
    <row r="1157" spans="19:70">
      <c r="S1157"/>
      <c r="AG1157" s="24"/>
      <c r="AH1157" s="24"/>
      <c r="AI1157" s="24"/>
      <c r="AJ1157" s="24"/>
      <c r="AK1157" s="24"/>
      <c r="AM1157" s="171"/>
      <c r="AT1157" s="24"/>
      <c r="AU1157" s="24"/>
      <c r="AV1157" s="24"/>
      <c r="AW1157" s="24"/>
      <c r="AX1157" s="24"/>
      <c r="AY1157" s="24"/>
      <c r="AZ1157" s="24"/>
      <c r="BA1157" s="24"/>
    </row>
    <row r="1158" spans="19:70">
      <c r="S1158"/>
      <c r="AG1158" s="24"/>
      <c r="AH1158" s="24"/>
      <c r="AI1158" s="24"/>
      <c r="AJ1158" s="24"/>
      <c r="AK1158" s="24"/>
      <c r="AM1158" s="171"/>
      <c r="AT1158" s="24"/>
      <c r="AU1158" s="24"/>
      <c r="AV1158" s="24"/>
      <c r="AW1158" s="24"/>
      <c r="AX1158" s="24"/>
      <c r="AY1158" s="24"/>
      <c r="AZ1158" s="24"/>
      <c r="BA1158" s="24"/>
    </row>
    <row r="1159" spans="19:70">
      <c r="S1159"/>
      <c r="AG1159" s="24"/>
      <c r="AH1159" s="24"/>
      <c r="AI1159" s="24"/>
      <c r="AJ1159" s="24"/>
      <c r="AK1159" s="24"/>
      <c r="AM1159" s="171"/>
      <c r="AT1159" s="24"/>
      <c r="AU1159" s="24"/>
      <c r="AV1159" s="24"/>
      <c r="AW1159" s="24"/>
      <c r="AX1159" s="24"/>
      <c r="AY1159" s="24"/>
      <c r="AZ1159" s="24"/>
      <c r="BA1159" s="24"/>
    </row>
    <row r="1160" spans="19:70">
      <c r="S1160"/>
      <c r="AG1160" s="24"/>
      <c r="AH1160" s="24"/>
      <c r="AI1160" s="24"/>
      <c r="AJ1160" s="24"/>
      <c r="AK1160" s="24"/>
      <c r="AM1160" s="171"/>
      <c r="AT1160" s="24"/>
      <c r="AU1160" s="24"/>
      <c r="AV1160" s="24"/>
      <c r="AW1160" s="24"/>
      <c r="AX1160" s="24"/>
      <c r="AY1160" s="24"/>
      <c r="AZ1160" s="24"/>
      <c r="BA1160" s="24"/>
    </row>
    <row r="1161" spans="19:70">
      <c r="S1161"/>
      <c r="AG1161" s="24"/>
      <c r="AH1161" s="24"/>
      <c r="AI1161" s="24"/>
      <c r="AJ1161" s="24"/>
      <c r="AK1161" s="24"/>
      <c r="AM1161" s="171"/>
      <c r="AT1161" s="24"/>
      <c r="AU1161" s="24"/>
      <c r="AV1161" s="24"/>
      <c r="AW1161" s="24"/>
      <c r="AX1161" s="24"/>
      <c r="AY1161" s="24"/>
      <c r="AZ1161" s="24"/>
      <c r="BA1161" s="24"/>
    </row>
    <row r="1162" spans="19:70">
      <c r="S1162"/>
      <c r="AG1162" s="24"/>
      <c r="AH1162" s="24"/>
      <c r="AI1162" s="24"/>
      <c r="AJ1162" s="24"/>
      <c r="AK1162" s="24"/>
      <c r="AM1162" s="171"/>
      <c r="AT1162" s="24"/>
      <c r="AU1162" s="24"/>
      <c r="AV1162" s="24"/>
      <c r="AW1162" s="24"/>
      <c r="AX1162" s="24"/>
      <c r="AY1162" s="24"/>
      <c r="AZ1162" s="24"/>
      <c r="BA1162" s="24"/>
    </row>
    <row r="1163" spans="19:70">
      <c r="S1163"/>
      <c r="AG1163" s="24"/>
      <c r="AH1163" s="24"/>
      <c r="AI1163" s="24"/>
      <c r="AJ1163" s="24"/>
      <c r="AK1163" s="24"/>
      <c r="AM1163" s="171"/>
      <c r="AT1163" s="24"/>
      <c r="AU1163" s="24"/>
      <c r="AV1163" s="24"/>
      <c r="AW1163" s="24"/>
      <c r="AX1163" s="24"/>
      <c r="AY1163" s="24"/>
      <c r="AZ1163" s="24"/>
      <c r="BA1163" s="24"/>
    </row>
    <row r="1164" spans="19:70">
      <c r="S1164"/>
      <c r="AG1164" s="24"/>
      <c r="AH1164" s="24"/>
      <c r="AI1164" s="24"/>
      <c r="AJ1164" s="24"/>
      <c r="AK1164" s="24"/>
      <c r="AM1164" s="171"/>
      <c r="AT1164" s="24"/>
      <c r="AU1164" s="24"/>
      <c r="AV1164" s="24"/>
      <c r="AW1164" s="24"/>
      <c r="AX1164" s="24"/>
      <c r="AY1164" s="24"/>
      <c r="AZ1164" s="24"/>
      <c r="BA1164" s="24"/>
    </row>
    <row r="1165" spans="19:70">
      <c r="S1165"/>
      <c r="AG1165" s="24"/>
      <c r="AH1165" s="24"/>
      <c r="AI1165" s="24"/>
      <c r="AJ1165" s="24"/>
      <c r="AK1165" s="24"/>
      <c r="AM1165" s="171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</row>
    <row r="1166" spans="19:70">
      <c r="S1166"/>
      <c r="AG1166" s="24"/>
      <c r="AH1166" s="24"/>
      <c r="AI1166" s="24"/>
      <c r="AJ1166" s="24"/>
      <c r="AK1166" s="24"/>
      <c r="AM1166" s="171"/>
      <c r="AT1166" s="24"/>
      <c r="AU1166" s="24"/>
      <c r="AV1166" s="24"/>
      <c r="AW1166" s="24"/>
      <c r="AX1166" s="24"/>
      <c r="AY1166" s="24"/>
      <c r="AZ1166" s="24"/>
      <c r="BA1166" s="24"/>
    </row>
    <row r="1167" spans="19:70">
      <c r="S1167"/>
      <c r="AG1167" s="24"/>
      <c r="AH1167" s="24"/>
      <c r="AI1167" s="24"/>
      <c r="AJ1167" s="24"/>
      <c r="AK1167" s="24"/>
      <c r="AM1167" s="171"/>
      <c r="AT1167" s="24"/>
      <c r="AU1167" s="24"/>
      <c r="AV1167" s="24"/>
      <c r="AW1167" s="24"/>
      <c r="AX1167" s="24"/>
      <c r="AY1167" s="24"/>
      <c r="AZ1167" s="24"/>
      <c r="BA1167" s="24"/>
    </row>
    <row r="1168" spans="19:70">
      <c r="S1168"/>
      <c r="AG1168" s="24"/>
      <c r="AH1168" s="24"/>
      <c r="AI1168" s="24"/>
      <c r="AJ1168" s="24"/>
      <c r="AK1168" s="24"/>
      <c r="AM1168" s="171"/>
      <c r="AT1168" s="24"/>
      <c r="AU1168" s="24"/>
      <c r="AV1168" s="24"/>
      <c r="AW1168" s="24"/>
      <c r="AX1168" s="24"/>
      <c r="AY1168" s="24"/>
      <c r="AZ1168" s="24"/>
      <c r="BA1168" s="24"/>
    </row>
    <row r="1169" spans="19:54">
      <c r="S1169"/>
      <c r="AG1169" s="24"/>
      <c r="AH1169" s="24"/>
      <c r="AI1169" s="24"/>
      <c r="AJ1169" s="24"/>
      <c r="AK1169" s="24"/>
      <c r="AM1169" s="171"/>
      <c r="AT1169" s="24"/>
      <c r="AU1169" s="24"/>
      <c r="AV1169" s="24"/>
      <c r="AW1169" s="24"/>
      <c r="AX1169" s="24"/>
      <c r="AY1169" s="24"/>
      <c r="AZ1169" s="24"/>
      <c r="BA1169" s="24"/>
    </row>
    <row r="1170" spans="19:54">
      <c r="S1170"/>
      <c r="AG1170" s="24"/>
      <c r="AH1170" s="24"/>
      <c r="AI1170" s="24"/>
      <c r="AJ1170" s="24"/>
      <c r="AK1170" s="24"/>
      <c r="AM1170" s="171"/>
      <c r="AT1170" s="24"/>
      <c r="AU1170" s="24"/>
      <c r="AV1170" s="24"/>
      <c r="AW1170" s="24"/>
      <c r="AX1170" s="24"/>
      <c r="AY1170" s="24"/>
      <c r="AZ1170" s="24"/>
      <c r="BA1170" s="24"/>
    </row>
    <row r="1171" spans="19:54">
      <c r="S1171"/>
      <c r="AG1171" s="24"/>
      <c r="AH1171" s="24"/>
      <c r="AI1171" s="24"/>
      <c r="AJ1171" s="24"/>
      <c r="AK1171" s="24"/>
      <c r="AM1171" s="171"/>
      <c r="AT1171" s="24"/>
      <c r="AU1171" s="24"/>
      <c r="AV1171" s="24"/>
      <c r="AW1171" s="24"/>
      <c r="AX1171" s="24"/>
      <c r="AY1171" s="24"/>
      <c r="AZ1171" s="24"/>
      <c r="BA1171" s="24"/>
    </row>
    <row r="1172" spans="19:54">
      <c r="S1172"/>
      <c r="AG1172" s="24"/>
      <c r="AH1172" s="24"/>
      <c r="AI1172" s="24"/>
      <c r="AJ1172" s="24"/>
      <c r="AK1172" s="24"/>
      <c r="AM1172" s="171"/>
      <c r="AT1172" s="24"/>
      <c r="AU1172" s="24"/>
      <c r="AV1172" s="24"/>
      <c r="AW1172" s="24"/>
      <c r="AX1172" s="24"/>
      <c r="AY1172" s="24"/>
      <c r="AZ1172" s="24"/>
      <c r="BA1172" s="24"/>
    </row>
    <row r="1173" spans="19:54">
      <c r="S1173"/>
      <c r="AG1173" s="24"/>
      <c r="AH1173" s="24"/>
      <c r="AI1173" s="24"/>
      <c r="AJ1173" s="24"/>
      <c r="AK1173" s="24"/>
      <c r="AM1173" s="171"/>
      <c r="AT1173" s="24"/>
      <c r="AU1173" s="24"/>
      <c r="AV1173" s="24"/>
      <c r="AW1173" s="24"/>
      <c r="AX1173" s="24"/>
      <c r="AY1173" s="24"/>
      <c r="AZ1173" s="24"/>
      <c r="BA1173" s="24"/>
    </row>
    <row r="1174" spans="19:54">
      <c r="S1174"/>
      <c r="AG1174" s="24"/>
      <c r="AH1174" s="24"/>
      <c r="AI1174" s="24"/>
      <c r="AJ1174" s="24"/>
      <c r="AK1174" s="24"/>
      <c r="AM1174" s="171"/>
      <c r="AT1174" s="24"/>
      <c r="AU1174" s="24"/>
      <c r="AV1174" s="24"/>
      <c r="AW1174" s="24"/>
      <c r="AX1174" s="24"/>
      <c r="AY1174" s="24"/>
      <c r="AZ1174" s="24"/>
      <c r="BA1174" s="24"/>
    </row>
    <row r="1175" spans="19:54">
      <c r="S1175"/>
      <c r="AG1175" s="24"/>
      <c r="AH1175" s="24"/>
      <c r="AI1175" s="24"/>
      <c r="AJ1175" s="24"/>
      <c r="AK1175" s="24"/>
      <c r="AM1175" s="171"/>
      <c r="AT1175" s="24"/>
      <c r="AU1175" s="24"/>
      <c r="AV1175" s="24"/>
      <c r="AW1175" s="24"/>
      <c r="AX1175" s="24"/>
      <c r="AY1175" s="24"/>
      <c r="AZ1175" s="24"/>
      <c r="BA1175" s="24"/>
    </row>
    <row r="1176" spans="19:54">
      <c r="S1176"/>
      <c r="AG1176" s="24"/>
      <c r="AH1176" s="24"/>
      <c r="AI1176" s="24"/>
      <c r="AJ1176" s="24"/>
      <c r="AK1176" s="24"/>
      <c r="AM1176" s="171"/>
      <c r="AT1176" s="24"/>
      <c r="AU1176" s="24"/>
      <c r="AV1176" s="24"/>
      <c r="AW1176" s="24"/>
      <c r="AX1176" s="24"/>
      <c r="AY1176" s="24"/>
      <c r="AZ1176" s="24"/>
      <c r="BA1176" s="24"/>
    </row>
    <row r="1177" spans="19:54">
      <c r="S1177"/>
      <c r="AG1177" s="24"/>
      <c r="AH1177" s="24"/>
      <c r="AI1177" s="24"/>
      <c r="AJ1177" s="24"/>
      <c r="AK1177" s="24"/>
      <c r="AM1177" s="171"/>
      <c r="AT1177" s="24"/>
      <c r="AU1177" s="24"/>
      <c r="AV1177" s="24"/>
      <c r="AW1177" s="24"/>
      <c r="AX1177" s="24"/>
      <c r="AY1177" s="24"/>
      <c r="AZ1177" s="24"/>
      <c r="BA1177" s="24"/>
    </row>
    <row r="1178" spans="19:54">
      <c r="S1178"/>
      <c r="AG1178" s="24"/>
      <c r="AH1178" s="24"/>
      <c r="AI1178" s="24"/>
      <c r="AJ1178" s="24"/>
      <c r="AK1178" s="24"/>
      <c r="AM1178" s="171"/>
      <c r="AT1178" s="24"/>
      <c r="AU1178" s="24"/>
      <c r="AV1178" s="24"/>
      <c r="AW1178" s="24"/>
      <c r="AX1178" s="24"/>
      <c r="AY1178" s="24"/>
      <c r="AZ1178" s="24"/>
      <c r="BA1178" s="24"/>
      <c r="BB1178" s="24"/>
    </row>
    <row r="1179" spans="19:54">
      <c r="S1179"/>
      <c r="AG1179" s="24"/>
      <c r="AH1179" s="24"/>
      <c r="AI1179" s="24"/>
      <c r="AJ1179" s="24"/>
      <c r="AK1179" s="24"/>
      <c r="AM1179" s="171"/>
      <c r="AT1179" s="24"/>
      <c r="AU1179" s="24"/>
      <c r="AV1179" s="24"/>
      <c r="AW1179" s="24"/>
      <c r="AX1179" s="24"/>
      <c r="AY1179" s="24"/>
      <c r="AZ1179" s="24"/>
      <c r="BA1179" s="24"/>
    </row>
    <row r="1180" spans="19:54">
      <c r="S1180"/>
      <c r="AG1180" s="24"/>
      <c r="AH1180" s="24"/>
      <c r="AI1180" s="24"/>
      <c r="AJ1180" s="24"/>
      <c r="AK1180" s="24"/>
      <c r="AM1180" s="171"/>
      <c r="AT1180" s="24"/>
      <c r="AU1180" s="24"/>
      <c r="AV1180" s="24"/>
      <c r="AW1180" s="24"/>
      <c r="AX1180" s="24"/>
      <c r="AY1180" s="24"/>
      <c r="AZ1180" s="24"/>
      <c r="BA1180" s="24"/>
    </row>
    <row r="1181" spans="19:54">
      <c r="S1181"/>
      <c r="AG1181" s="24"/>
      <c r="AH1181" s="24"/>
      <c r="AI1181" s="24"/>
      <c r="AJ1181" s="24"/>
      <c r="AK1181" s="24"/>
      <c r="AM1181" s="171"/>
      <c r="AT1181" s="24"/>
      <c r="AU1181" s="24"/>
      <c r="AV1181" s="24"/>
      <c r="AW1181" s="24"/>
      <c r="AX1181" s="24"/>
      <c r="AY1181" s="24"/>
      <c r="AZ1181" s="24"/>
      <c r="BA1181" s="24"/>
      <c r="BB1181" s="24"/>
    </row>
    <row r="1182" spans="19:54">
      <c r="S1182"/>
      <c r="AG1182" s="24"/>
      <c r="AH1182" s="24"/>
      <c r="AI1182" s="24"/>
      <c r="AJ1182" s="24"/>
      <c r="AK1182" s="24"/>
      <c r="AM1182" s="171"/>
      <c r="AT1182" s="24"/>
      <c r="AU1182" s="24"/>
      <c r="AV1182" s="24"/>
      <c r="AW1182" s="24"/>
      <c r="AX1182" s="24"/>
      <c r="AY1182" s="24"/>
      <c r="AZ1182" s="24"/>
      <c r="BA1182" s="24"/>
    </row>
    <row r="1183" spans="19:54">
      <c r="S1183"/>
      <c r="AG1183" s="24"/>
      <c r="AH1183" s="24"/>
      <c r="AI1183" s="24"/>
      <c r="AJ1183" s="24"/>
      <c r="AK1183" s="24"/>
      <c r="AM1183" s="171"/>
      <c r="AT1183" s="24"/>
      <c r="AU1183" s="24"/>
      <c r="AV1183" s="24"/>
      <c r="AW1183" s="24"/>
      <c r="AX1183" s="24"/>
      <c r="AY1183" s="24"/>
      <c r="AZ1183" s="24"/>
      <c r="BA1183" s="24"/>
    </row>
    <row r="1184" spans="19:54">
      <c r="S1184"/>
      <c r="AG1184" s="24"/>
      <c r="AH1184" s="24"/>
      <c r="AI1184" s="24"/>
      <c r="AJ1184" s="24"/>
      <c r="AK1184" s="24"/>
      <c r="AM1184" s="171"/>
      <c r="AT1184" s="24"/>
      <c r="AU1184" s="24"/>
      <c r="AV1184" s="24"/>
      <c r="AW1184" s="24"/>
      <c r="AX1184" s="24"/>
      <c r="AY1184" s="24"/>
      <c r="AZ1184" s="24"/>
      <c r="BA1184" s="24"/>
    </row>
    <row r="1185" spans="19:54">
      <c r="S1185"/>
      <c r="AG1185" s="24"/>
      <c r="AH1185" s="24"/>
      <c r="AI1185" s="24"/>
      <c r="AJ1185" s="24"/>
      <c r="AK1185" s="24"/>
      <c r="AM1185" s="171"/>
      <c r="AT1185" s="24"/>
      <c r="AU1185" s="24"/>
      <c r="AV1185" s="24"/>
      <c r="AW1185" s="24"/>
      <c r="AX1185" s="24"/>
      <c r="AY1185" s="24"/>
      <c r="AZ1185" s="24"/>
      <c r="BA1185" s="24"/>
    </row>
    <row r="1186" spans="19:54">
      <c r="S1186"/>
      <c r="AG1186" s="24"/>
      <c r="AH1186" s="24"/>
      <c r="AI1186" s="24"/>
      <c r="AJ1186" s="24"/>
      <c r="AK1186" s="24"/>
      <c r="AM1186" s="171"/>
      <c r="AT1186" s="24"/>
      <c r="AU1186" s="24"/>
      <c r="AV1186" s="24"/>
      <c r="AW1186" s="24"/>
      <c r="AX1186" s="24"/>
      <c r="AY1186" s="24"/>
      <c r="AZ1186" s="24"/>
      <c r="BA1186" s="24"/>
    </row>
    <row r="1187" spans="19:54">
      <c r="S1187"/>
      <c r="AG1187" s="24"/>
      <c r="AH1187" s="24"/>
      <c r="AI1187" s="24"/>
      <c r="AJ1187" s="24"/>
      <c r="AK1187" s="24"/>
      <c r="AM1187" s="171"/>
      <c r="AT1187" s="24"/>
      <c r="AU1187" s="24"/>
      <c r="AV1187" s="24"/>
      <c r="AW1187" s="24"/>
      <c r="AX1187" s="24"/>
      <c r="AY1187" s="24"/>
      <c r="AZ1187" s="24"/>
      <c r="BA1187" s="24"/>
    </row>
    <row r="1188" spans="19:54">
      <c r="S1188"/>
      <c r="AG1188" s="24"/>
      <c r="AH1188" s="24"/>
      <c r="AI1188" s="24"/>
      <c r="AJ1188" s="24"/>
      <c r="AK1188" s="24"/>
      <c r="AM1188" s="171"/>
      <c r="AT1188" s="24"/>
      <c r="AU1188" s="24"/>
      <c r="AV1188" s="24"/>
      <c r="AW1188" s="24"/>
      <c r="AX1188" s="24"/>
      <c r="AY1188" s="24"/>
      <c r="AZ1188" s="24"/>
      <c r="BA1188" s="24"/>
    </row>
    <row r="1189" spans="19:54">
      <c r="S1189"/>
      <c r="AG1189" s="24"/>
      <c r="AH1189" s="24"/>
      <c r="AI1189" s="24"/>
      <c r="AJ1189" s="24"/>
      <c r="AK1189" s="24"/>
      <c r="AM1189" s="171"/>
      <c r="AT1189" s="24"/>
      <c r="AU1189" s="24"/>
      <c r="AV1189" s="24"/>
      <c r="AW1189" s="24"/>
      <c r="AX1189" s="24"/>
      <c r="AY1189" s="24"/>
      <c r="AZ1189" s="24"/>
      <c r="BA1189" s="24"/>
    </row>
    <row r="1190" spans="19:54">
      <c r="S1190"/>
      <c r="AG1190" s="24"/>
      <c r="AH1190" s="24"/>
      <c r="AI1190" s="24"/>
      <c r="AJ1190" s="24"/>
      <c r="AK1190" s="24"/>
      <c r="AM1190" s="171"/>
      <c r="AT1190" s="24"/>
      <c r="AU1190" s="24"/>
      <c r="AV1190" s="24"/>
      <c r="AW1190" s="24"/>
      <c r="AX1190" s="24"/>
      <c r="AY1190" s="24"/>
      <c r="AZ1190" s="24"/>
      <c r="BA1190" s="24"/>
    </row>
    <row r="1191" spans="19:54">
      <c r="S1191"/>
      <c r="AG1191" s="24"/>
      <c r="AH1191" s="24"/>
      <c r="AI1191" s="24"/>
      <c r="AJ1191" s="24"/>
      <c r="AK1191" s="24"/>
      <c r="AM1191" s="171"/>
      <c r="AT1191" s="24"/>
      <c r="AU1191" s="24"/>
      <c r="AV1191" s="24"/>
      <c r="AW1191" s="24"/>
      <c r="AX1191" s="24"/>
      <c r="AY1191" s="24"/>
      <c r="AZ1191" s="24"/>
      <c r="BA1191" s="24"/>
    </row>
    <row r="1192" spans="19:54">
      <c r="S1192"/>
      <c r="AG1192" s="24"/>
      <c r="AH1192" s="24"/>
      <c r="AI1192" s="24"/>
      <c r="AJ1192" s="24"/>
      <c r="AK1192" s="24"/>
      <c r="AM1192" s="171"/>
      <c r="AT1192" s="24"/>
      <c r="AU1192" s="24"/>
      <c r="AV1192" s="24"/>
      <c r="AW1192" s="24"/>
      <c r="AX1192" s="24"/>
      <c r="AY1192" s="24"/>
      <c r="AZ1192" s="24"/>
      <c r="BA1192" s="24"/>
    </row>
    <row r="1193" spans="19:54">
      <c r="S1193"/>
      <c r="AG1193" s="24"/>
      <c r="AH1193" s="24"/>
      <c r="AI1193" s="24"/>
      <c r="AJ1193" s="24"/>
      <c r="AK1193" s="24"/>
      <c r="AM1193" s="171"/>
      <c r="AT1193" s="24"/>
      <c r="AU1193" s="24"/>
      <c r="AV1193" s="24"/>
      <c r="AW1193" s="24"/>
      <c r="AX1193" s="24"/>
      <c r="AY1193" s="24"/>
      <c r="AZ1193" s="24"/>
      <c r="BA1193" s="24"/>
      <c r="BB1193" s="24"/>
    </row>
    <row r="1194" spans="19:54">
      <c r="S1194"/>
      <c r="AG1194" s="24"/>
      <c r="AH1194" s="24"/>
      <c r="AI1194" s="24"/>
      <c r="AJ1194" s="24"/>
      <c r="AK1194" s="24"/>
      <c r="AM1194" s="171"/>
      <c r="AT1194" s="24"/>
      <c r="AU1194" s="24"/>
      <c r="AV1194" s="24"/>
      <c r="AW1194" s="24"/>
      <c r="AX1194" s="24"/>
      <c r="AY1194" s="24"/>
      <c r="AZ1194" s="24"/>
      <c r="BA1194" s="24"/>
    </row>
    <row r="1195" spans="19:54">
      <c r="S1195"/>
      <c r="AG1195" s="24"/>
      <c r="AH1195" s="24"/>
      <c r="AI1195" s="24"/>
      <c r="AJ1195" s="24"/>
      <c r="AK1195" s="24"/>
      <c r="AM1195" s="171"/>
      <c r="AT1195" s="24"/>
      <c r="AU1195" s="24"/>
      <c r="AV1195" s="24"/>
      <c r="AW1195" s="24"/>
      <c r="AX1195" s="24"/>
      <c r="AY1195" s="24"/>
      <c r="AZ1195" s="24"/>
      <c r="BA1195" s="24"/>
    </row>
    <row r="1196" spans="19:54">
      <c r="S1196"/>
      <c r="AG1196" s="24"/>
      <c r="AH1196" s="24"/>
      <c r="AI1196" s="24"/>
      <c r="AJ1196" s="24"/>
      <c r="AK1196" s="24"/>
      <c r="AM1196" s="171"/>
      <c r="AT1196" s="24"/>
      <c r="AU1196" s="24"/>
      <c r="AV1196" s="24"/>
      <c r="AW1196" s="24"/>
      <c r="AX1196" s="24"/>
      <c r="AY1196" s="24"/>
      <c r="AZ1196" s="24"/>
      <c r="BA1196" s="24"/>
    </row>
    <row r="1197" spans="19:54">
      <c r="S1197"/>
      <c r="AG1197" s="24"/>
      <c r="AH1197" s="24"/>
      <c r="AI1197" s="24"/>
      <c r="AJ1197" s="24"/>
      <c r="AK1197" s="24"/>
      <c r="AM1197" s="171"/>
      <c r="AT1197" s="24"/>
      <c r="AU1197" s="24"/>
      <c r="AV1197" s="24"/>
      <c r="AW1197" s="24"/>
      <c r="AX1197" s="24"/>
      <c r="AY1197" s="24"/>
      <c r="AZ1197" s="24"/>
      <c r="BA1197" s="24"/>
    </row>
    <row r="1198" spans="19:54">
      <c r="S1198"/>
      <c r="AG1198" s="24"/>
      <c r="AH1198" s="24"/>
      <c r="AI1198" s="24"/>
      <c r="AJ1198" s="24"/>
      <c r="AK1198" s="24"/>
      <c r="AM1198" s="171"/>
      <c r="AT1198" s="24"/>
      <c r="AU1198" s="24"/>
      <c r="AV1198" s="24"/>
      <c r="AW1198" s="24"/>
      <c r="AX1198" s="24"/>
      <c r="AY1198" s="24"/>
      <c r="AZ1198" s="24"/>
      <c r="BA1198" s="24"/>
    </row>
    <row r="1199" spans="19:54">
      <c r="S1199"/>
      <c r="AG1199" s="24"/>
      <c r="AH1199" s="24"/>
      <c r="AI1199" s="24"/>
      <c r="AJ1199" s="24"/>
      <c r="AK1199" s="24"/>
      <c r="AM1199" s="171"/>
      <c r="AT1199" s="24"/>
      <c r="AU1199" s="24"/>
      <c r="AV1199" s="24"/>
      <c r="AW1199" s="24"/>
      <c r="AX1199" s="24"/>
      <c r="AY1199" s="24"/>
      <c r="AZ1199" s="24"/>
      <c r="BA1199" s="24"/>
    </row>
    <row r="1200" spans="19:54">
      <c r="S1200"/>
      <c r="AG1200" s="24"/>
      <c r="AH1200" s="24"/>
      <c r="AI1200" s="24"/>
      <c r="AJ1200" s="24"/>
      <c r="AK1200" s="24"/>
      <c r="AM1200" s="171"/>
      <c r="AT1200" s="24"/>
      <c r="AU1200" s="24"/>
      <c r="AV1200" s="24"/>
      <c r="AW1200" s="24"/>
      <c r="AX1200" s="24"/>
      <c r="AY1200" s="24"/>
      <c r="AZ1200" s="24"/>
      <c r="BA1200" s="24"/>
    </row>
    <row r="1201" spans="19:53">
      <c r="S1201"/>
      <c r="AG1201" s="24"/>
      <c r="AH1201" s="24"/>
      <c r="AI1201" s="24"/>
      <c r="AJ1201" s="24"/>
      <c r="AK1201" s="24"/>
      <c r="AM1201" s="171"/>
      <c r="AT1201" s="24"/>
      <c r="AU1201" s="24"/>
      <c r="AV1201" s="24"/>
      <c r="AW1201" s="24"/>
      <c r="AX1201" s="24"/>
      <c r="AY1201" s="24"/>
      <c r="AZ1201" s="24"/>
      <c r="BA1201" s="24"/>
    </row>
    <row r="1202" spans="19:53">
      <c r="S1202"/>
      <c r="AG1202" s="24"/>
      <c r="AH1202" s="24"/>
      <c r="AI1202" s="24"/>
      <c r="AJ1202" s="24"/>
      <c r="AK1202" s="24"/>
      <c r="AM1202" s="171"/>
      <c r="AT1202" s="24"/>
      <c r="AU1202" s="24"/>
      <c r="AV1202" s="24"/>
      <c r="AW1202" s="24"/>
      <c r="AX1202" s="24"/>
      <c r="AY1202" s="24"/>
      <c r="AZ1202" s="24"/>
      <c r="BA1202" s="24"/>
    </row>
    <row r="1203" spans="19:53">
      <c r="S1203"/>
      <c r="AG1203" s="24"/>
      <c r="AH1203" s="24"/>
      <c r="AI1203" s="24"/>
      <c r="AJ1203" s="24"/>
      <c r="AK1203" s="24"/>
      <c r="AM1203" s="171"/>
      <c r="AT1203" s="24"/>
      <c r="AU1203" s="24"/>
      <c r="AV1203" s="24"/>
      <c r="AW1203" s="24"/>
      <c r="AX1203" s="24"/>
      <c r="AY1203" s="24"/>
      <c r="AZ1203" s="24"/>
      <c r="BA1203" s="24"/>
    </row>
    <row r="1204" spans="19:53">
      <c r="S1204"/>
      <c r="AG1204" s="24"/>
      <c r="AH1204" s="24"/>
      <c r="AI1204" s="24"/>
      <c r="AJ1204" s="24"/>
      <c r="AK1204" s="24"/>
      <c r="AM1204" s="171"/>
      <c r="AT1204" s="24"/>
      <c r="AU1204" s="24"/>
      <c r="AV1204" s="24"/>
      <c r="AW1204" s="24"/>
      <c r="AX1204" s="24"/>
      <c r="AY1204" s="24"/>
      <c r="AZ1204" s="24"/>
      <c r="BA1204" s="24"/>
    </row>
    <row r="1205" spans="19:53">
      <c r="S1205"/>
      <c r="AG1205" s="24"/>
      <c r="AH1205" s="24"/>
      <c r="AI1205" s="24"/>
      <c r="AJ1205" s="24"/>
      <c r="AK1205" s="24"/>
      <c r="AM1205" s="171"/>
      <c r="AT1205" s="24"/>
      <c r="AU1205" s="24"/>
      <c r="AV1205" s="24"/>
      <c r="AW1205" s="24"/>
      <c r="AX1205" s="24"/>
      <c r="AY1205" s="24"/>
      <c r="AZ1205" s="24"/>
      <c r="BA1205" s="24"/>
    </row>
    <row r="1206" spans="19:53">
      <c r="S1206"/>
      <c r="AG1206" s="24"/>
      <c r="AH1206" s="24"/>
      <c r="AI1206" s="24"/>
      <c r="AJ1206" s="24"/>
      <c r="AK1206" s="24"/>
      <c r="AM1206" s="171"/>
      <c r="AT1206" s="24"/>
      <c r="AU1206" s="24"/>
      <c r="AV1206" s="24"/>
      <c r="AW1206" s="24"/>
      <c r="AX1206" s="24"/>
      <c r="AY1206" s="24"/>
      <c r="AZ1206" s="24"/>
      <c r="BA1206" s="24"/>
    </row>
    <row r="1207" spans="19:53">
      <c r="S1207"/>
      <c r="AG1207" s="24"/>
      <c r="AH1207" s="24"/>
      <c r="AI1207" s="24"/>
      <c r="AJ1207" s="24"/>
      <c r="AK1207" s="24"/>
      <c r="AM1207" s="171"/>
      <c r="AT1207" s="24"/>
      <c r="AU1207" s="24"/>
      <c r="AV1207" s="24"/>
      <c r="AW1207" s="24"/>
      <c r="AX1207" s="24"/>
      <c r="AY1207" s="24"/>
      <c r="AZ1207" s="24"/>
      <c r="BA1207" s="24"/>
    </row>
    <row r="1208" spans="19:53">
      <c r="S1208"/>
      <c r="AG1208" s="24"/>
      <c r="AH1208" s="24"/>
      <c r="AI1208" s="24"/>
      <c r="AJ1208" s="24"/>
      <c r="AK1208" s="24"/>
      <c r="AM1208" s="171"/>
      <c r="AT1208" s="24"/>
      <c r="AU1208" s="24"/>
      <c r="AV1208" s="24"/>
      <c r="AW1208" s="24"/>
      <c r="AX1208" s="24"/>
      <c r="AY1208" s="24"/>
      <c r="AZ1208" s="24"/>
      <c r="BA1208" s="24"/>
    </row>
    <row r="1209" spans="19:53">
      <c r="S1209"/>
      <c r="AG1209" s="24"/>
      <c r="AH1209" s="24"/>
      <c r="AI1209" s="24"/>
      <c r="AJ1209" s="24"/>
      <c r="AK1209" s="24"/>
      <c r="AM1209" s="171"/>
      <c r="AT1209" s="24"/>
      <c r="AU1209" s="24"/>
      <c r="AV1209" s="24"/>
      <c r="AW1209" s="24"/>
      <c r="AX1209" s="24"/>
      <c r="AY1209" s="24"/>
      <c r="AZ1209" s="24"/>
      <c r="BA1209" s="24"/>
    </row>
    <row r="1210" spans="19:53">
      <c r="S1210"/>
      <c r="AG1210" s="24"/>
      <c r="AH1210" s="24"/>
      <c r="AI1210" s="24"/>
      <c r="AJ1210" s="24"/>
      <c r="AK1210" s="24"/>
      <c r="AM1210" s="171"/>
      <c r="AT1210" s="24"/>
      <c r="AU1210" s="24"/>
      <c r="AV1210" s="24"/>
      <c r="AW1210" s="24"/>
      <c r="AX1210" s="24"/>
      <c r="AY1210" s="24"/>
      <c r="AZ1210" s="24"/>
      <c r="BA1210" s="24"/>
    </row>
    <row r="1211" spans="19:53">
      <c r="S1211"/>
      <c r="AG1211" s="24"/>
      <c r="AH1211" s="24"/>
      <c r="AI1211" s="24"/>
      <c r="AJ1211" s="24"/>
      <c r="AK1211" s="24"/>
      <c r="AM1211" s="171"/>
      <c r="AT1211" s="24"/>
      <c r="AU1211" s="24"/>
      <c r="AV1211" s="24"/>
      <c r="AW1211" s="24"/>
      <c r="AX1211" s="24"/>
      <c r="AY1211" s="24"/>
      <c r="AZ1211" s="24"/>
      <c r="BA1211" s="24"/>
    </row>
    <row r="1212" spans="19:53">
      <c r="S1212"/>
      <c r="AG1212" s="24"/>
      <c r="AH1212" s="24"/>
      <c r="AI1212" s="24"/>
      <c r="AJ1212" s="24"/>
      <c r="AK1212" s="24"/>
      <c r="AM1212" s="171"/>
      <c r="AT1212" s="24"/>
      <c r="AU1212" s="24"/>
      <c r="AV1212" s="24"/>
      <c r="AW1212" s="24"/>
      <c r="AX1212" s="24"/>
      <c r="AY1212" s="24"/>
      <c r="AZ1212" s="24"/>
      <c r="BA1212" s="24"/>
    </row>
    <row r="1213" spans="19:53">
      <c r="S1213"/>
      <c r="AG1213" s="24"/>
      <c r="AH1213" s="24"/>
      <c r="AI1213" s="24"/>
      <c r="AJ1213" s="24"/>
      <c r="AK1213" s="24"/>
      <c r="AM1213" s="171"/>
      <c r="AT1213" s="24"/>
      <c r="AU1213" s="24"/>
      <c r="AV1213" s="24"/>
      <c r="AW1213" s="24"/>
      <c r="AX1213" s="24"/>
      <c r="AY1213" s="24"/>
      <c r="AZ1213" s="24"/>
      <c r="BA1213" s="24"/>
    </row>
    <row r="1214" spans="19:53">
      <c r="S1214"/>
      <c r="AG1214" s="24"/>
      <c r="AH1214" s="24"/>
      <c r="AI1214" s="24"/>
      <c r="AJ1214" s="24"/>
      <c r="AK1214" s="24"/>
      <c r="AM1214" s="171"/>
      <c r="AT1214" s="24"/>
      <c r="AU1214" s="24"/>
      <c r="AV1214" s="24"/>
      <c r="AW1214" s="24"/>
      <c r="AX1214" s="24"/>
      <c r="AY1214" s="24"/>
      <c r="AZ1214" s="24"/>
      <c r="BA1214" s="24"/>
    </row>
    <row r="1215" spans="19:53">
      <c r="S1215"/>
      <c r="AG1215" s="24"/>
      <c r="AH1215" s="24"/>
      <c r="AI1215" s="24"/>
      <c r="AJ1215" s="24"/>
      <c r="AK1215" s="24"/>
      <c r="AM1215" s="171"/>
      <c r="AT1215" s="24"/>
      <c r="AU1215" s="24"/>
      <c r="AV1215" s="24"/>
      <c r="AW1215" s="24"/>
      <c r="AX1215" s="24"/>
      <c r="AY1215" s="24"/>
      <c r="AZ1215" s="24"/>
      <c r="BA1215" s="24"/>
    </row>
    <row r="1216" spans="19:53">
      <c r="S1216"/>
      <c r="AG1216" s="24"/>
      <c r="AH1216" s="24"/>
      <c r="AI1216" s="24"/>
      <c r="AJ1216" s="24"/>
      <c r="AK1216" s="24"/>
      <c r="AM1216" s="171"/>
      <c r="AT1216" s="24"/>
      <c r="AU1216" s="24"/>
      <c r="AV1216" s="24"/>
      <c r="AW1216" s="24"/>
      <c r="AX1216" s="24"/>
      <c r="AY1216" s="24"/>
      <c r="AZ1216" s="24"/>
      <c r="BA1216" s="24"/>
    </row>
    <row r="1217" spans="19:70">
      <c r="S1217"/>
      <c r="AG1217" s="24"/>
      <c r="AH1217" s="24"/>
      <c r="AI1217" s="24"/>
      <c r="AJ1217" s="24"/>
      <c r="AK1217" s="24"/>
      <c r="AM1217" s="171"/>
      <c r="AT1217" s="24"/>
      <c r="AU1217" s="24"/>
      <c r="AV1217" s="24"/>
      <c r="AW1217" s="24"/>
      <c r="AX1217" s="24"/>
      <c r="AY1217" s="24"/>
      <c r="AZ1217" s="24"/>
      <c r="BA1217" s="24"/>
    </row>
    <row r="1218" spans="19:70">
      <c r="S1218"/>
      <c r="AG1218" s="24"/>
      <c r="AH1218" s="24"/>
      <c r="AI1218" s="24"/>
      <c r="AJ1218" s="24"/>
      <c r="AK1218" s="24"/>
      <c r="AM1218" s="171"/>
      <c r="AT1218" s="24"/>
      <c r="AU1218" s="24"/>
      <c r="AV1218" s="24"/>
      <c r="AW1218" s="24"/>
      <c r="AX1218" s="24"/>
      <c r="AY1218" s="24"/>
      <c r="AZ1218" s="24"/>
      <c r="BA1218" s="24"/>
    </row>
    <row r="1219" spans="19:70">
      <c r="S1219"/>
      <c r="AG1219" s="24"/>
      <c r="AH1219" s="24"/>
      <c r="AI1219" s="24"/>
      <c r="AJ1219" s="24"/>
      <c r="AK1219" s="24"/>
      <c r="AM1219" s="171"/>
      <c r="AT1219" s="24"/>
      <c r="AU1219" s="24"/>
      <c r="AV1219" s="24"/>
      <c r="AW1219" s="24"/>
      <c r="AX1219" s="24"/>
      <c r="AY1219" s="24"/>
      <c r="AZ1219" s="24"/>
      <c r="BA1219" s="24"/>
    </row>
    <row r="1220" spans="19:70">
      <c r="S1220"/>
      <c r="AG1220" s="24"/>
      <c r="AH1220" s="24"/>
      <c r="AI1220" s="24"/>
      <c r="AJ1220" s="24"/>
      <c r="AK1220" s="24"/>
      <c r="AM1220" s="171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</row>
    <row r="1221" spans="19:70">
      <c r="S1221"/>
      <c r="AG1221" s="24"/>
      <c r="AH1221" s="24"/>
      <c r="AI1221" s="24"/>
      <c r="AJ1221" s="24"/>
      <c r="AK1221" s="24"/>
      <c r="AM1221" s="171"/>
      <c r="AT1221" s="24"/>
      <c r="AU1221" s="24"/>
      <c r="AV1221" s="24"/>
      <c r="AW1221" s="24"/>
      <c r="AX1221" s="24"/>
      <c r="AY1221" s="24"/>
      <c r="AZ1221" s="24"/>
      <c r="BA1221" s="24"/>
    </row>
    <row r="1222" spans="19:70">
      <c r="S1222"/>
      <c r="AG1222" s="24"/>
      <c r="AH1222" s="24"/>
      <c r="AI1222" s="24"/>
      <c r="AJ1222" s="24"/>
      <c r="AK1222" s="24"/>
      <c r="AM1222" s="171"/>
      <c r="AT1222" s="24"/>
      <c r="AU1222" s="24"/>
      <c r="AV1222" s="24"/>
      <c r="AW1222" s="24"/>
      <c r="AX1222" s="24"/>
      <c r="AY1222" s="24"/>
      <c r="AZ1222" s="24"/>
      <c r="BA1222" s="24"/>
    </row>
    <row r="1223" spans="19:70">
      <c r="S1223"/>
      <c r="AG1223" s="24"/>
      <c r="AH1223" s="24"/>
      <c r="AI1223" s="24"/>
      <c r="AJ1223" s="24"/>
      <c r="AK1223" s="24"/>
      <c r="AM1223" s="171"/>
      <c r="AT1223" s="24"/>
      <c r="AU1223" s="24"/>
      <c r="AV1223" s="24"/>
      <c r="AW1223" s="24"/>
      <c r="AX1223" s="24"/>
      <c r="AY1223" s="24"/>
      <c r="AZ1223" s="24"/>
      <c r="BA1223" s="24"/>
    </row>
    <row r="1224" spans="19:70">
      <c r="S1224"/>
      <c r="AG1224" s="24"/>
      <c r="AH1224" s="24"/>
      <c r="AI1224" s="24"/>
      <c r="AJ1224" s="24"/>
      <c r="AK1224" s="24"/>
      <c r="AM1224" s="171"/>
      <c r="AT1224" s="24"/>
      <c r="AU1224" s="24"/>
      <c r="AV1224" s="24"/>
      <c r="AW1224" s="24"/>
      <c r="AX1224" s="24"/>
      <c r="AY1224" s="24"/>
      <c r="AZ1224" s="24"/>
      <c r="BA1224" s="24"/>
    </row>
    <row r="1225" spans="19:70">
      <c r="S1225"/>
      <c r="AG1225" s="24"/>
      <c r="AH1225" s="24"/>
      <c r="AI1225" s="24"/>
      <c r="AJ1225" s="24"/>
      <c r="AK1225" s="24"/>
      <c r="AM1225" s="171"/>
      <c r="AT1225" s="24"/>
      <c r="AU1225" s="24"/>
      <c r="AV1225" s="24"/>
      <c r="AW1225" s="24"/>
      <c r="AX1225" s="24"/>
      <c r="AY1225" s="24"/>
      <c r="AZ1225" s="24"/>
      <c r="BA1225" s="24"/>
    </row>
    <row r="1226" spans="19:70">
      <c r="S1226"/>
      <c r="AG1226" s="24"/>
      <c r="AH1226" s="24"/>
      <c r="AI1226" s="24"/>
      <c r="AJ1226" s="24"/>
      <c r="AK1226" s="24"/>
      <c r="AM1226" s="171"/>
      <c r="AT1226" s="24"/>
      <c r="AU1226" s="24"/>
      <c r="AV1226" s="24"/>
      <c r="AW1226" s="24"/>
      <c r="AX1226" s="24"/>
      <c r="AY1226" s="24"/>
      <c r="AZ1226" s="24"/>
      <c r="BA1226" s="24"/>
    </row>
    <row r="1227" spans="19:70">
      <c r="S1227"/>
      <c r="AG1227" s="24"/>
      <c r="AH1227" s="24"/>
      <c r="AI1227" s="24"/>
      <c r="AJ1227" s="24"/>
      <c r="AK1227" s="24"/>
      <c r="AM1227" s="171"/>
      <c r="AT1227" s="24"/>
      <c r="AU1227" s="24"/>
      <c r="AV1227" s="24"/>
      <c r="AW1227" s="24"/>
      <c r="AX1227" s="24"/>
      <c r="AY1227" s="24"/>
      <c r="AZ1227" s="24"/>
      <c r="BA1227" s="24"/>
    </row>
    <row r="1228" spans="19:70">
      <c r="S1228"/>
      <c r="AG1228" s="24"/>
      <c r="AH1228" s="24"/>
      <c r="AI1228" s="24"/>
      <c r="AJ1228" s="24"/>
      <c r="AK1228" s="24"/>
      <c r="AM1228" s="171"/>
      <c r="AT1228" s="24"/>
      <c r="AU1228" s="24"/>
      <c r="AV1228" s="24"/>
      <c r="AW1228" s="24"/>
      <c r="AX1228" s="24"/>
      <c r="AY1228" s="24"/>
      <c r="AZ1228" s="24"/>
      <c r="BA1228" s="24"/>
    </row>
    <row r="1229" spans="19:70">
      <c r="S1229"/>
      <c r="AG1229" s="24"/>
      <c r="AH1229" s="24"/>
      <c r="AI1229" s="24"/>
      <c r="AJ1229" s="24"/>
      <c r="AK1229" s="24"/>
      <c r="AM1229" s="171"/>
      <c r="AT1229" s="24"/>
      <c r="AU1229" s="24"/>
      <c r="AV1229" s="24"/>
      <c r="AW1229" s="24"/>
      <c r="AX1229" s="24"/>
      <c r="AY1229" s="24"/>
      <c r="AZ1229" s="24"/>
      <c r="BA1229" s="24"/>
    </row>
    <row r="1230" spans="19:70">
      <c r="S1230"/>
      <c r="AG1230" s="24"/>
      <c r="AH1230" s="24"/>
      <c r="AI1230" s="24"/>
      <c r="AJ1230" s="24"/>
      <c r="AK1230" s="24"/>
      <c r="AM1230" s="171"/>
      <c r="AT1230" s="24"/>
      <c r="AU1230" s="24"/>
      <c r="AV1230" s="24"/>
      <c r="AW1230" s="24"/>
      <c r="AX1230" s="24"/>
      <c r="AY1230" s="24"/>
      <c r="AZ1230" s="24"/>
      <c r="BA1230" s="24"/>
    </row>
    <row r="1231" spans="19:70">
      <c r="S1231"/>
      <c r="AG1231" s="24"/>
      <c r="AH1231" s="24"/>
      <c r="AI1231" s="24"/>
      <c r="AJ1231" s="24"/>
      <c r="AK1231" s="24"/>
      <c r="AM1231" s="171"/>
      <c r="AT1231" s="24"/>
      <c r="AU1231" s="24"/>
      <c r="AV1231" s="24"/>
      <c r="AW1231" s="24"/>
      <c r="AX1231" s="24"/>
      <c r="AY1231" s="24"/>
      <c r="AZ1231" s="24"/>
      <c r="BA1231" s="24"/>
    </row>
    <row r="1232" spans="19:70">
      <c r="S1232"/>
      <c r="AG1232" s="24"/>
      <c r="AH1232" s="24"/>
      <c r="AI1232" s="24"/>
      <c r="AJ1232" s="24"/>
      <c r="AK1232" s="24"/>
      <c r="AM1232" s="171"/>
      <c r="AT1232" s="24"/>
      <c r="AU1232" s="24"/>
      <c r="AV1232" s="24"/>
      <c r="AW1232" s="24"/>
      <c r="AX1232" s="24"/>
      <c r="AY1232" s="24"/>
      <c r="AZ1232" s="24"/>
      <c r="BA1232" s="24"/>
    </row>
    <row r="1233" spans="19:70">
      <c r="S1233"/>
      <c r="AG1233" s="24"/>
      <c r="AH1233" s="24"/>
      <c r="AI1233" s="24"/>
      <c r="AJ1233" s="24"/>
      <c r="AK1233" s="24"/>
      <c r="AM1233" s="171"/>
      <c r="AT1233" s="24"/>
      <c r="AU1233" s="24"/>
      <c r="AV1233" s="24"/>
      <c r="AW1233" s="24"/>
      <c r="AX1233" s="24"/>
      <c r="AY1233" s="24"/>
      <c r="AZ1233" s="24"/>
      <c r="BA1233" s="24"/>
    </row>
    <row r="1234" spans="19:70">
      <c r="S1234"/>
      <c r="AG1234" s="24"/>
      <c r="AH1234" s="24"/>
      <c r="AI1234" s="24"/>
      <c r="AJ1234" s="24"/>
      <c r="AK1234" s="24"/>
      <c r="AM1234" s="171"/>
      <c r="AT1234" s="24"/>
      <c r="AU1234" s="24"/>
      <c r="AV1234" s="24"/>
      <c r="AW1234" s="24"/>
      <c r="AX1234" s="24"/>
      <c r="AY1234" s="24"/>
      <c r="AZ1234" s="24"/>
      <c r="BA1234" s="24"/>
    </row>
    <row r="1235" spans="19:70">
      <c r="S1235"/>
      <c r="AG1235" s="24"/>
      <c r="AH1235" s="24"/>
      <c r="AI1235" s="24"/>
      <c r="AJ1235" s="24"/>
      <c r="AK1235" s="24"/>
      <c r="AM1235" s="171"/>
      <c r="AT1235" s="24"/>
      <c r="AU1235" s="24"/>
      <c r="AV1235" s="24"/>
      <c r="AW1235" s="24"/>
      <c r="AX1235" s="24"/>
      <c r="AY1235" s="24"/>
      <c r="AZ1235" s="24"/>
      <c r="BA1235" s="24"/>
    </row>
    <row r="1236" spans="19:70">
      <c r="S1236"/>
      <c r="AG1236" s="24"/>
      <c r="AH1236" s="24"/>
      <c r="AI1236" s="24"/>
      <c r="AJ1236" s="24"/>
      <c r="AK1236" s="24"/>
      <c r="AM1236" s="171"/>
      <c r="AT1236" s="24"/>
      <c r="AU1236" s="24"/>
      <c r="AV1236" s="24"/>
      <c r="AW1236" s="24"/>
      <c r="AX1236" s="24"/>
      <c r="AY1236" s="24"/>
      <c r="AZ1236" s="24"/>
      <c r="BA1236" s="24"/>
    </row>
    <row r="1237" spans="19:70">
      <c r="S1237"/>
      <c r="AG1237" s="24"/>
      <c r="AH1237" s="24"/>
      <c r="AI1237" s="24"/>
      <c r="AJ1237" s="24"/>
      <c r="AK1237" s="24"/>
      <c r="AM1237" s="171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</row>
    <row r="1238" spans="19:70">
      <c r="S1238"/>
      <c r="AG1238" s="24"/>
      <c r="AH1238" s="24"/>
      <c r="AI1238" s="24"/>
      <c r="AJ1238" s="24"/>
      <c r="AK1238" s="24"/>
      <c r="AM1238" s="171"/>
      <c r="AT1238" s="24"/>
      <c r="AU1238" s="24"/>
      <c r="AV1238" s="24"/>
      <c r="AW1238" s="24"/>
      <c r="AX1238" s="24"/>
      <c r="AY1238" s="24"/>
      <c r="AZ1238" s="24"/>
      <c r="BA1238" s="24"/>
    </row>
    <row r="1239" spans="19:70">
      <c r="S1239"/>
      <c r="AG1239" s="24"/>
      <c r="AH1239" s="24"/>
      <c r="AI1239" s="24"/>
      <c r="AJ1239" s="24"/>
      <c r="AK1239" s="24"/>
      <c r="AM1239" s="171"/>
      <c r="AT1239" s="24"/>
      <c r="AU1239" s="24"/>
      <c r="AV1239" s="24"/>
      <c r="AW1239" s="24"/>
      <c r="AX1239" s="24"/>
      <c r="AY1239" s="24"/>
      <c r="AZ1239" s="24"/>
      <c r="BA1239" s="24"/>
    </row>
    <row r="1240" spans="19:70">
      <c r="S1240"/>
      <c r="AG1240" s="24"/>
      <c r="AH1240" s="24"/>
      <c r="AI1240" s="24"/>
      <c r="AJ1240" s="24"/>
      <c r="AK1240" s="24"/>
      <c r="AM1240" s="171"/>
      <c r="AT1240" s="24"/>
      <c r="AU1240" s="24"/>
      <c r="AV1240" s="24"/>
      <c r="AW1240" s="24"/>
      <c r="AX1240" s="24"/>
      <c r="AY1240" s="24"/>
      <c r="AZ1240" s="24"/>
      <c r="BA1240" s="24"/>
    </row>
    <row r="1241" spans="19:70">
      <c r="S1241"/>
      <c r="AG1241" s="24"/>
      <c r="AH1241" s="24"/>
      <c r="AI1241" s="24"/>
      <c r="AJ1241" s="24"/>
      <c r="AK1241" s="24"/>
      <c r="AM1241" s="171"/>
      <c r="AT1241" s="24"/>
      <c r="AU1241" s="24"/>
      <c r="AV1241" s="24"/>
      <c r="AW1241" s="24"/>
      <c r="AX1241" s="24"/>
      <c r="AY1241" s="24"/>
      <c r="AZ1241" s="24"/>
      <c r="BA1241" s="24"/>
    </row>
    <row r="1242" spans="19:70">
      <c r="S1242"/>
      <c r="AG1242" s="24"/>
      <c r="AH1242" s="24"/>
      <c r="AI1242" s="24"/>
      <c r="AJ1242" s="24"/>
      <c r="AK1242" s="24"/>
      <c r="AM1242" s="171"/>
      <c r="AT1242" s="24"/>
      <c r="AU1242" s="24"/>
      <c r="AV1242" s="24"/>
      <c r="AW1242" s="24"/>
      <c r="AX1242" s="24"/>
      <c r="AY1242" s="24"/>
      <c r="AZ1242" s="24"/>
      <c r="BA1242" s="24"/>
    </row>
    <row r="1243" spans="19:70">
      <c r="S1243"/>
      <c r="AG1243" s="24"/>
      <c r="AH1243" s="24"/>
      <c r="AI1243" s="24"/>
      <c r="AJ1243" s="24"/>
      <c r="AK1243" s="24"/>
      <c r="AM1243" s="171"/>
      <c r="AT1243" s="24"/>
      <c r="AU1243" s="24"/>
      <c r="AV1243" s="24"/>
      <c r="AW1243" s="24"/>
      <c r="AX1243" s="24"/>
      <c r="AY1243" s="24"/>
      <c r="AZ1243" s="24"/>
      <c r="BA1243" s="24"/>
    </row>
    <row r="1244" spans="19:70">
      <c r="S1244"/>
      <c r="AG1244" s="24"/>
      <c r="AH1244" s="24"/>
      <c r="AI1244" s="24"/>
      <c r="AJ1244" s="24"/>
      <c r="AK1244" s="24"/>
      <c r="AM1244" s="171"/>
      <c r="AT1244" s="24"/>
      <c r="AU1244" s="24"/>
      <c r="AV1244" s="24"/>
      <c r="AW1244" s="24"/>
      <c r="AX1244" s="24"/>
      <c r="AY1244" s="24"/>
      <c r="AZ1244" s="24"/>
      <c r="BA1244" s="24"/>
    </row>
    <row r="1245" spans="19:70">
      <c r="S1245"/>
      <c r="AG1245" s="24"/>
      <c r="AH1245" s="24"/>
      <c r="AI1245" s="24"/>
      <c r="AJ1245" s="24"/>
      <c r="AK1245" s="24"/>
      <c r="AM1245" s="171"/>
      <c r="AT1245" s="24"/>
      <c r="AU1245" s="24"/>
      <c r="AV1245" s="24"/>
      <c r="AW1245" s="24"/>
      <c r="AX1245" s="24"/>
      <c r="AY1245" s="24"/>
      <c r="AZ1245" s="24"/>
      <c r="BA1245" s="24"/>
    </row>
    <row r="1246" spans="19:70">
      <c r="S1246"/>
      <c r="AG1246" s="24"/>
      <c r="AH1246" s="24"/>
      <c r="AI1246" s="24"/>
      <c r="AJ1246" s="24"/>
      <c r="AK1246" s="24"/>
      <c r="AM1246" s="171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</row>
    <row r="1247" spans="19:70">
      <c r="S1247"/>
      <c r="AG1247" s="24"/>
      <c r="AH1247" s="24"/>
      <c r="AI1247" s="24"/>
      <c r="AJ1247" s="24"/>
      <c r="AK1247" s="24"/>
      <c r="AM1247" s="171"/>
      <c r="AT1247" s="24"/>
      <c r="AU1247" s="24"/>
      <c r="AV1247" s="24"/>
      <c r="AW1247" s="24"/>
      <c r="AX1247" s="24"/>
      <c r="AY1247" s="24"/>
      <c r="AZ1247" s="24"/>
      <c r="BA1247" s="24"/>
    </row>
    <row r="1248" spans="19:70">
      <c r="S1248"/>
      <c r="AG1248" s="24"/>
      <c r="AH1248" s="24"/>
      <c r="AI1248" s="24"/>
      <c r="AJ1248" s="24"/>
      <c r="AK1248" s="24"/>
      <c r="AM1248" s="171"/>
      <c r="AT1248" s="24"/>
      <c r="AU1248" s="24"/>
      <c r="AV1248" s="24"/>
      <c r="AW1248" s="24"/>
      <c r="AX1248" s="24"/>
      <c r="AY1248" s="24"/>
      <c r="AZ1248" s="24"/>
      <c r="BA1248" s="24"/>
    </row>
    <row r="1249" spans="19:53">
      <c r="S1249"/>
      <c r="AG1249" s="24"/>
      <c r="AH1249" s="24"/>
      <c r="AI1249" s="24"/>
      <c r="AJ1249" s="24"/>
      <c r="AK1249" s="24"/>
      <c r="AM1249" s="171"/>
      <c r="AT1249" s="24"/>
      <c r="AU1249" s="24"/>
      <c r="AV1249" s="24"/>
      <c r="AW1249" s="24"/>
      <c r="AX1249" s="24"/>
      <c r="AY1249" s="24"/>
      <c r="AZ1249" s="24"/>
      <c r="BA1249" s="24"/>
    </row>
    <row r="1250" spans="19:53">
      <c r="S1250"/>
      <c r="AG1250" s="24"/>
      <c r="AH1250" s="24"/>
      <c r="AI1250" s="24"/>
      <c r="AJ1250" s="24"/>
      <c r="AK1250" s="24"/>
      <c r="AM1250" s="171"/>
      <c r="AT1250" s="24"/>
      <c r="AU1250" s="24"/>
      <c r="AV1250" s="24"/>
      <c r="AW1250" s="24"/>
      <c r="AX1250" s="24"/>
      <c r="AY1250" s="24"/>
      <c r="AZ1250" s="24"/>
      <c r="BA1250" s="24"/>
    </row>
    <row r="1251" spans="19:53">
      <c r="S1251"/>
      <c r="AG1251" s="24"/>
      <c r="AH1251" s="24"/>
      <c r="AI1251" s="24"/>
      <c r="AJ1251" s="24"/>
      <c r="AK1251" s="24"/>
      <c r="AM1251" s="171"/>
      <c r="AT1251" s="24"/>
      <c r="AU1251" s="24"/>
      <c r="AV1251" s="24"/>
      <c r="AW1251" s="24"/>
      <c r="AX1251" s="24"/>
      <c r="AY1251" s="24"/>
      <c r="AZ1251" s="24"/>
      <c r="BA1251" s="24"/>
    </row>
    <row r="1252" spans="19:53">
      <c r="S1252"/>
      <c r="AG1252" s="24"/>
      <c r="AH1252" s="24"/>
      <c r="AI1252" s="24"/>
      <c r="AJ1252" s="24"/>
      <c r="AK1252" s="24"/>
      <c r="AM1252" s="171"/>
      <c r="AT1252" s="24"/>
      <c r="AU1252" s="24"/>
      <c r="AV1252" s="24"/>
      <c r="AW1252" s="24"/>
      <c r="AX1252" s="24"/>
      <c r="AY1252" s="24"/>
      <c r="AZ1252" s="24"/>
      <c r="BA1252" s="24"/>
    </row>
    <row r="1253" spans="19:53">
      <c r="S1253"/>
      <c r="AG1253" s="24"/>
      <c r="AH1253" s="24"/>
      <c r="AI1253" s="24"/>
      <c r="AJ1253" s="24"/>
      <c r="AK1253" s="24"/>
      <c r="AM1253" s="171"/>
      <c r="AT1253" s="24"/>
      <c r="AU1253" s="24"/>
      <c r="AV1253" s="24"/>
      <c r="AW1253" s="24"/>
      <c r="AX1253" s="24"/>
      <c r="AY1253" s="24"/>
      <c r="AZ1253" s="24"/>
      <c r="BA1253" s="24"/>
    </row>
    <row r="1254" spans="19:53">
      <c r="S1254"/>
      <c r="AG1254" s="24"/>
      <c r="AH1254" s="24"/>
      <c r="AI1254" s="24"/>
      <c r="AJ1254" s="24"/>
      <c r="AK1254" s="24"/>
      <c r="AM1254" s="171"/>
      <c r="AT1254" s="24"/>
      <c r="AU1254" s="24"/>
      <c r="AV1254" s="24"/>
      <c r="AW1254" s="24"/>
      <c r="AX1254" s="24"/>
      <c r="AY1254" s="24"/>
      <c r="AZ1254" s="24"/>
      <c r="BA1254" s="24"/>
    </row>
    <row r="1255" spans="19:53">
      <c r="S1255"/>
      <c r="AG1255" s="24"/>
      <c r="AH1255" s="24"/>
      <c r="AI1255" s="24"/>
      <c r="AJ1255" s="24"/>
      <c r="AK1255" s="24"/>
      <c r="AM1255" s="171"/>
      <c r="AT1255" s="24"/>
      <c r="AU1255" s="24"/>
      <c r="AV1255" s="24"/>
      <c r="AW1255" s="24"/>
      <c r="AX1255" s="24"/>
      <c r="AY1255" s="24"/>
      <c r="AZ1255" s="24"/>
      <c r="BA1255" s="24"/>
    </row>
    <row r="1256" spans="19:53">
      <c r="S1256"/>
      <c r="AG1256" s="24"/>
      <c r="AH1256" s="24"/>
      <c r="AI1256" s="24"/>
      <c r="AJ1256" s="24"/>
      <c r="AK1256" s="24"/>
      <c r="AM1256" s="171"/>
      <c r="AT1256" s="24"/>
      <c r="AU1256" s="24"/>
      <c r="AV1256" s="24"/>
      <c r="AW1256" s="24"/>
      <c r="AX1256" s="24"/>
      <c r="AY1256" s="24"/>
      <c r="AZ1256" s="24"/>
      <c r="BA1256" s="24"/>
    </row>
    <row r="1257" spans="19:53">
      <c r="S1257"/>
      <c r="AG1257" s="24"/>
      <c r="AH1257" s="24"/>
      <c r="AI1257" s="24"/>
      <c r="AJ1257" s="24"/>
      <c r="AK1257" s="24"/>
      <c r="AM1257" s="171"/>
      <c r="AT1257" s="24"/>
      <c r="AU1257" s="24"/>
      <c r="AV1257" s="24"/>
      <c r="AW1257" s="24"/>
      <c r="AX1257" s="24"/>
      <c r="AY1257" s="24"/>
      <c r="AZ1257" s="24"/>
      <c r="BA1257" s="24"/>
    </row>
    <row r="1258" spans="19:53">
      <c r="S1258"/>
      <c r="AG1258" s="24"/>
      <c r="AH1258" s="24"/>
      <c r="AI1258" s="24"/>
      <c r="AJ1258" s="24"/>
      <c r="AK1258" s="24"/>
      <c r="AM1258" s="171"/>
      <c r="AT1258" s="24"/>
      <c r="AU1258" s="24"/>
      <c r="AV1258" s="24"/>
      <c r="AW1258" s="24"/>
      <c r="AX1258" s="24"/>
      <c r="AY1258" s="24"/>
      <c r="AZ1258" s="24"/>
      <c r="BA1258" s="24"/>
    </row>
    <row r="1259" spans="19:53">
      <c r="S1259"/>
      <c r="AG1259" s="24"/>
      <c r="AH1259" s="24"/>
      <c r="AI1259" s="24"/>
      <c r="AJ1259" s="24"/>
      <c r="AK1259" s="24"/>
      <c r="AM1259" s="171"/>
      <c r="AT1259" s="24"/>
      <c r="AU1259" s="24"/>
      <c r="AV1259" s="24"/>
      <c r="AW1259" s="24"/>
      <c r="AX1259" s="24"/>
      <c r="AY1259" s="24"/>
      <c r="AZ1259" s="24"/>
      <c r="BA1259" s="24"/>
    </row>
    <row r="1260" spans="19:53">
      <c r="S1260"/>
      <c r="AG1260" s="24"/>
      <c r="AH1260" s="24"/>
      <c r="AI1260" s="24"/>
      <c r="AJ1260" s="24"/>
      <c r="AK1260" s="24"/>
      <c r="AM1260" s="171"/>
      <c r="AT1260" s="24"/>
      <c r="AU1260" s="24"/>
      <c r="AV1260" s="24"/>
      <c r="AW1260" s="24"/>
      <c r="AX1260" s="24"/>
      <c r="AY1260" s="24"/>
      <c r="AZ1260" s="24"/>
      <c r="BA1260" s="24"/>
    </row>
    <row r="1261" spans="19:53">
      <c r="S1261"/>
      <c r="AG1261" s="24"/>
      <c r="AH1261" s="24"/>
      <c r="AI1261" s="24"/>
      <c r="AJ1261" s="24"/>
      <c r="AK1261" s="24"/>
      <c r="AM1261" s="171"/>
      <c r="AT1261" s="24"/>
      <c r="AU1261" s="24"/>
      <c r="AV1261" s="24"/>
      <c r="AW1261" s="24"/>
      <c r="AX1261" s="24"/>
      <c r="AY1261" s="24"/>
      <c r="AZ1261" s="24"/>
      <c r="BA1261" s="24"/>
    </row>
    <row r="1262" spans="19:53">
      <c r="S1262"/>
      <c r="AG1262" s="24"/>
      <c r="AH1262" s="24"/>
      <c r="AI1262" s="24"/>
      <c r="AJ1262" s="24"/>
      <c r="AK1262" s="24"/>
      <c r="AM1262" s="171"/>
      <c r="AT1262" s="24"/>
      <c r="AU1262" s="24"/>
      <c r="AV1262" s="24"/>
      <c r="AW1262" s="24"/>
      <c r="AX1262" s="24"/>
      <c r="AY1262" s="24"/>
      <c r="AZ1262" s="24"/>
      <c r="BA1262" s="24"/>
    </row>
    <row r="1263" spans="19:53">
      <c r="S1263"/>
      <c r="AG1263" s="24"/>
      <c r="AH1263" s="24"/>
      <c r="AI1263" s="24"/>
      <c r="AJ1263" s="24"/>
      <c r="AK1263" s="24"/>
      <c r="AM1263" s="171"/>
      <c r="AT1263" s="24"/>
      <c r="AU1263" s="24"/>
      <c r="AV1263" s="24"/>
      <c r="AW1263" s="24"/>
      <c r="AX1263" s="24"/>
      <c r="AY1263" s="24"/>
      <c r="AZ1263" s="24"/>
      <c r="BA1263" s="24"/>
    </row>
    <row r="1264" spans="19:53">
      <c r="S1264"/>
      <c r="AG1264" s="24"/>
      <c r="AH1264" s="24"/>
      <c r="AI1264" s="24"/>
      <c r="AJ1264" s="24"/>
      <c r="AK1264" s="24"/>
      <c r="AM1264" s="171"/>
      <c r="AT1264" s="24"/>
      <c r="AU1264" s="24"/>
      <c r="AV1264" s="24"/>
      <c r="AW1264" s="24"/>
      <c r="AX1264" s="24"/>
      <c r="AY1264" s="24"/>
      <c r="AZ1264" s="24"/>
      <c r="BA1264" s="24"/>
    </row>
    <row r="1265" spans="19:70">
      <c r="S1265"/>
      <c r="AG1265" s="24"/>
      <c r="AH1265" s="24"/>
      <c r="AI1265" s="24"/>
      <c r="AJ1265" s="24"/>
      <c r="AK1265" s="24"/>
      <c r="AM1265" s="171"/>
      <c r="AT1265" s="24"/>
      <c r="AU1265" s="24"/>
      <c r="AV1265" s="24"/>
      <c r="AW1265" s="24"/>
      <c r="AX1265" s="24"/>
      <c r="AY1265" s="24"/>
      <c r="AZ1265" s="24"/>
      <c r="BA1265" s="24"/>
    </row>
    <row r="1266" spans="19:70">
      <c r="S1266"/>
      <c r="AG1266" s="24"/>
      <c r="AH1266" s="24"/>
      <c r="AI1266" s="24"/>
      <c r="AJ1266" s="24"/>
      <c r="AK1266" s="24"/>
      <c r="AM1266" s="171"/>
      <c r="AT1266" s="24"/>
      <c r="AU1266" s="24"/>
      <c r="AV1266" s="24"/>
      <c r="AW1266" s="24"/>
      <c r="AX1266" s="24"/>
      <c r="AY1266" s="24"/>
      <c r="AZ1266" s="24"/>
      <c r="BA1266" s="24"/>
    </row>
    <row r="1267" spans="19:70">
      <c r="S1267"/>
      <c r="AG1267" s="24"/>
      <c r="AH1267" s="24"/>
      <c r="AI1267" s="24"/>
      <c r="AJ1267" s="24"/>
      <c r="AK1267" s="24"/>
      <c r="AM1267" s="171"/>
      <c r="AT1267" s="24"/>
      <c r="AU1267" s="24"/>
      <c r="AV1267" s="24"/>
      <c r="AW1267" s="24"/>
      <c r="AX1267" s="24"/>
      <c r="AY1267" s="24"/>
      <c r="AZ1267" s="24"/>
      <c r="BA1267" s="24"/>
    </row>
    <row r="1268" spans="19:70">
      <c r="S1268"/>
      <c r="AG1268" s="24"/>
      <c r="AH1268" s="24"/>
      <c r="AI1268" s="24"/>
      <c r="AJ1268" s="24"/>
      <c r="AK1268" s="24"/>
      <c r="AM1268" s="171"/>
      <c r="AT1268" s="24"/>
      <c r="AU1268" s="24"/>
      <c r="AV1268" s="24"/>
      <c r="AW1268" s="24"/>
      <c r="AX1268" s="24"/>
      <c r="AY1268" s="24"/>
      <c r="AZ1268" s="24"/>
      <c r="BA1268" s="24"/>
    </row>
    <row r="1269" spans="19:70">
      <c r="S1269"/>
      <c r="AG1269" s="24"/>
      <c r="AH1269" s="24"/>
      <c r="AI1269" s="24"/>
      <c r="AJ1269" s="24"/>
      <c r="AK1269" s="24"/>
      <c r="AM1269" s="171"/>
      <c r="AT1269" s="24"/>
      <c r="AU1269" s="24"/>
      <c r="AV1269" s="24"/>
      <c r="AW1269" s="24"/>
      <c r="AX1269" s="24"/>
      <c r="AY1269" s="24"/>
      <c r="AZ1269" s="24"/>
      <c r="BA1269" s="24"/>
    </row>
    <row r="1270" spans="19:70">
      <c r="S1270"/>
      <c r="AG1270" s="24"/>
      <c r="AH1270" s="24"/>
      <c r="AI1270" s="24"/>
      <c r="AJ1270" s="24"/>
      <c r="AK1270" s="24"/>
      <c r="AM1270" s="171"/>
      <c r="AT1270" s="24"/>
      <c r="AU1270" s="24"/>
      <c r="AV1270" s="24"/>
      <c r="AW1270" s="24"/>
      <c r="AX1270" s="24"/>
      <c r="AY1270" s="24"/>
      <c r="AZ1270" s="24"/>
      <c r="BA1270" s="24"/>
    </row>
    <row r="1271" spans="19:70">
      <c r="S1271"/>
      <c r="AG1271" s="24"/>
      <c r="AH1271" s="24"/>
      <c r="AI1271" s="24"/>
      <c r="AJ1271" s="24"/>
      <c r="AK1271" s="24"/>
      <c r="AM1271" s="171"/>
      <c r="AT1271" s="24"/>
      <c r="AU1271" s="24"/>
      <c r="AV1271" s="24"/>
      <c r="AW1271" s="24"/>
      <c r="AX1271" s="24"/>
      <c r="AY1271" s="24"/>
      <c r="AZ1271" s="24"/>
      <c r="BA1271" s="24"/>
    </row>
    <row r="1272" spans="19:70">
      <c r="S1272"/>
      <c r="AG1272" s="24"/>
      <c r="AH1272" s="24"/>
      <c r="AI1272" s="24"/>
      <c r="AJ1272" s="24"/>
      <c r="AK1272" s="24"/>
      <c r="AM1272" s="171"/>
      <c r="AT1272" s="24"/>
      <c r="AU1272" s="24"/>
      <c r="AV1272" s="24"/>
      <c r="AW1272" s="24"/>
      <c r="AX1272" s="24"/>
      <c r="AY1272" s="24"/>
      <c r="AZ1272" s="24"/>
      <c r="BA1272" s="24"/>
    </row>
    <row r="1273" spans="19:70">
      <c r="S1273"/>
      <c r="AG1273" s="24"/>
      <c r="AH1273" s="24"/>
      <c r="AI1273" s="24"/>
      <c r="AJ1273" s="24"/>
      <c r="AK1273" s="24"/>
      <c r="AM1273" s="171"/>
      <c r="AT1273" s="24"/>
      <c r="AU1273" s="24"/>
      <c r="AV1273" s="24"/>
      <c r="AW1273" s="24"/>
      <c r="AX1273" s="24"/>
      <c r="AY1273" s="24"/>
      <c r="AZ1273" s="24"/>
      <c r="BA1273" s="24"/>
    </row>
    <row r="1274" spans="19:70">
      <c r="S1274"/>
      <c r="AG1274" s="24"/>
      <c r="AH1274" s="24"/>
      <c r="AI1274" s="24"/>
      <c r="AJ1274" s="24"/>
      <c r="AK1274" s="24"/>
      <c r="AM1274" s="171"/>
      <c r="AT1274" s="24"/>
      <c r="AU1274" s="24"/>
      <c r="AV1274" s="24"/>
      <c r="AW1274" s="24"/>
      <c r="AX1274" s="24"/>
      <c r="AY1274" s="24"/>
      <c r="AZ1274" s="24"/>
      <c r="BA1274" s="24"/>
    </row>
    <row r="1275" spans="19:70">
      <c r="S1275"/>
      <c r="AG1275" s="24"/>
      <c r="AH1275" s="24"/>
      <c r="AI1275" s="24"/>
      <c r="AJ1275" s="24"/>
      <c r="AK1275" s="24"/>
      <c r="AM1275" s="171"/>
      <c r="AT1275" s="24"/>
      <c r="AU1275" s="24"/>
      <c r="AV1275" s="24"/>
      <c r="AW1275" s="24"/>
      <c r="AX1275" s="24"/>
      <c r="AY1275" s="24"/>
      <c r="AZ1275" s="24"/>
      <c r="BA1275" s="24"/>
    </row>
    <row r="1276" spans="19:70">
      <c r="S1276"/>
      <c r="AG1276" s="24"/>
      <c r="AH1276" s="24"/>
      <c r="AI1276" s="24"/>
      <c r="AJ1276" s="24"/>
      <c r="AK1276" s="24"/>
      <c r="AM1276" s="171"/>
      <c r="AT1276" s="24"/>
      <c r="AU1276" s="24"/>
      <c r="AV1276" s="24"/>
      <c r="AW1276" s="24"/>
      <c r="AX1276" s="24"/>
      <c r="AY1276" s="24"/>
      <c r="AZ1276" s="24"/>
      <c r="BA1276" s="24"/>
    </row>
    <row r="1277" spans="19:70">
      <c r="S1277"/>
      <c r="AG1277" s="24"/>
      <c r="AH1277" s="24"/>
      <c r="AI1277" s="24"/>
      <c r="AJ1277" s="24"/>
      <c r="AK1277" s="24"/>
      <c r="AM1277" s="171"/>
      <c r="AT1277" s="24"/>
      <c r="AU1277" s="24"/>
      <c r="AV1277" s="24"/>
      <c r="AW1277" s="24"/>
      <c r="AX1277" s="24"/>
      <c r="AY1277" s="24"/>
      <c r="AZ1277" s="24"/>
      <c r="BA1277" s="24"/>
    </row>
    <row r="1278" spans="19:70">
      <c r="S1278"/>
      <c r="AG1278" s="24"/>
      <c r="AH1278" s="24"/>
      <c r="AI1278" s="24"/>
      <c r="AJ1278" s="24"/>
      <c r="AK1278" s="24"/>
      <c r="AM1278" s="171"/>
      <c r="AT1278" s="24"/>
      <c r="AU1278" s="24"/>
      <c r="AV1278" s="24"/>
      <c r="AW1278" s="24"/>
      <c r="AX1278" s="24"/>
      <c r="AY1278" s="24"/>
      <c r="AZ1278" s="24"/>
      <c r="BA1278" s="24"/>
    </row>
    <row r="1279" spans="19:70">
      <c r="S1279"/>
      <c r="AG1279" s="24"/>
      <c r="AH1279" s="24"/>
      <c r="AI1279" s="24"/>
      <c r="AJ1279" s="24"/>
      <c r="AK1279" s="24"/>
      <c r="AM1279" s="171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</row>
    <row r="1280" spans="19:70">
      <c r="S1280"/>
      <c r="AG1280" s="24"/>
      <c r="AH1280" s="24"/>
      <c r="AI1280" s="24"/>
      <c r="AJ1280" s="24"/>
      <c r="AK1280" s="24"/>
      <c r="AM1280" s="171"/>
      <c r="AT1280" s="24"/>
      <c r="AU1280" s="24"/>
      <c r="AV1280" s="24"/>
      <c r="AW1280" s="24"/>
      <c r="AX1280" s="24"/>
      <c r="AY1280" s="24"/>
      <c r="AZ1280" s="24"/>
      <c r="BA1280" s="24"/>
    </row>
    <row r="1281" spans="19:70">
      <c r="S1281"/>
      <c r="AG1281" s="24"/>
      <c r="AH1281" s="24"/>
      <c r="AI1281" s="24"/>
      <c r="AJ1281" s="24"/>
      <c r="AK1281" s="24"/>
      <c r="AM1281" s="171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</row>
    <row r="1282" spans="19:70">
      <c r="S1282"/>
      <c r="AG1282" s="24"/>
      <c r="AH1282" s="24"/>
      <c r="AI1282" s="24"/>
      <c r="AJ1282" s="24"/>
      <c r="AK1282" s="24"/>
      <c r="AM1282" s="171"/>
      <c r="AT1282" s="24"/>
      <c r="AU1282" s="24"/>
      <c r="AV1282" s="24"/>
      <c r="AW1282" s="24"/>
      <c r="AX1282" s="24"/>
      <c r="AY1282" s="24"/>
      <c r="AZ1282" s="24"/>
      <c r="BA1282" s="24"/>
    </row>
    <row r="1283" spans="19:70">
      <c r="S1283"/>
      <c r="AG1283" s="24"/>
      <c r="AH1283" s="24"/>
      <c r="AI1283" s="24"/>
      <c r="AJ1283" s="24"/>
      <c r="AK1283" s="24"/>
      <c r="AM1283" s="171"/>
      <c r="AT1283" s="24"/>
      <c r="AU1283" s="24"/>
      <c r="AV1283" s="24"/>
      <c r="AW1283" s="24"/>
      <c r="AX1283" s="24"/>
      <c r="AY1283" s="24"/>
      <c r="AZ1283" s="24"/>
      <c r="BA1283" s="24"/>
      <c r="BB1283" s="24"/>
    </row>
    <row r="1284" spans="19:70">
      <c r="S1284"/>
      <c r="AG1284" s="24"/>
      <c r="AH1284" s="24"/>
      <c r="AI1284" s="24"/>
      <c r="AJ1284" s="24"/>
      <c r="AK1284" s="24"/>
      <c r="AM1284" s="171"/>
      <c r="AT1284" s="24"/>
      <c r="AU1284" s="24"/>
      <c r="AV1284" s="24"/>
      <c r="AW1284" s="24"/>
      <c r="AX1284" s="24"/>
      <c r="AY1284" s="24"/>
      <c r="AZ1284" s="24"/>
      <c r="BA1284" s="24"/>
    </row>
    <row r="1285" spans="19:70">
      <c r="S1285"/>
      <c r="AG1285" s="24"/>
      <c r="AH1285" s="24"/>
      <c r="AI1285" s="24"/>
      <c r="AJ1285" s="24"/>
      <c r="AK1285" s="24"/>
      <c r="AM1285" s="171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</row>
    <row r="1286" spans="19:70">
      <c r="S1286"/>
      <c r="AG1286" s="24"/>
      <c r="AH1286" s="24"/>
      <c r="AI1286" s="24"/>
      <c r="AJ1286" s="24"/>
      <c r="AK1286" s="24"/>
      <c r="AM1286" s="171"/>
      <c r="AT1286" s="24"/>
      <c r="AU1286" s="24"/>
      <c r="AV1286" s="24"/>
      <c r="AW1286" s="24"/>
      <c r="AX1286" s="24"/>
      <c r="AY1286" s="24"/>
      <c r="AZ1286" s="24"/>
      <c r="BA1286" s="24"/>
    </row>
    <row r="1287" spans="19:70">
      <c r="S1287"/>
      <c r="AG1287" s="24"/>
      <c r="AH1287" s="24"/>
      <c r="AI1287" s="24"/>
      <c r="AJ1287" s="24"/>
      <c r="AK1287" s="24"/>
      <c r="AM1287" s="171"/>
      <c r="AT1287" s="24"/>
      <c r="AU1287" s="24"/>
      <c r="AV1287" s="24"/>
      <c r="AW1287" s="24"/>
      <c r="AX1287" s="24"/>
      <c r="AY1287" s="24"/>
      <c r="AZ1287" s="24"/>
      <c r="BA1287" s="24"/>
    </row>
    <row r="1288" spans="19:70">
      <c r="S1288"/>
      <c r="AG1288" s="24"/>
      <c r="AH1288" s="24"/>
      <c r="AI1288" s="24"/>
      <c r="AJ1288" s="24"/>
      <c r="AK1288" s="24"/>
      <c r="AM1288" s="171"/>
      <c r="AT1288" s="24"/>
      <c r="AU1288" s="24"/>
      <c r="AV1288" s="24"/>
      <c r="AW1288" s="24"/>
      <c r="AX1288" s="24"/>
      <c r="AY1288" s="24"/>
      <c r="AZ1288" s="24"/>
      <c r="BA1288" s="24"/>
    </row>
    <row r="1289" spans="19:70">
      <c r="S1289"/>
      <c r="AG1289" s="24"/>
      <c r="AH1289" s="24"/>
      <c r="AI1289" s="24"/>
      <c r="AJ1289" s="24"/>
      <c r="AK1289" s="24"/>
      <c r="AM1289" s="171"/>
      <c r="AT1289" s="24"/>
      <c r="AU1289" s="24"/>
      <c r="AV1289" s="24"/>
      <c r="AW1289" s="24"/>
      <c r="AX1289" s="24"/>
      <c r="AY1289" s="24"/>
      <c r="AZ1289" s="24"/>
      <c r="BA1289" s="24"/>
      <c r="BB1289" s="24"/>
    </row>
    <row r="1290" spans="19:70">
      <c r="S1290"/>
      <c r="AG1290" s="24"/>
      <c r="AH1290" s="24"/>
      <c r="AI1290" s="24"/>
      <c r="AJ1290" s="24"/>
      <c r="AK1290" s="24"/>
      <c r="AM1290" s="171"/>
      <c r="AT1290" s="24"/>
      <c r="AU1290" s="24"/>
      <c r="AV1290" s="24"/>
      <c r="AW1290" s="24"/>
      <c r="AX1290" s="24"/>
      <c r="AY1290" s="24"/>
      <c r="AZ1290" s="24"/>
      <c r="BA1290" s="24"/>
    </row>
    <row r="1291" spans="19:70">
      <c r="S1291"/>
      <c r="AG1291" s="24"/>
      <c r="AH1291" s="24"/>
      <c r="AI1291" s="24"/>
      <c r="AJ1291" s="24"/>
      <c r="AK1291" s="24"/>
      <c r="AM1291" s="171"/>
      <c r="AT1291" s="24"/>
      <c r="AU1291" s="24"/>
      <c r="AV1291" s="24"/>
      <c r="AW1291" s="24"/>
      <c r="AX1291" s="24"/>
      <c r="AY1291" s="24"/>
      <c r="AZ1291" s="24"/>
      <c r="BA1291" s="24"/>
    </row>
    <row r="1292" spans="19:70">
      <c r="S1292"/>
      <c r="AG1292" s="24"/>
      <c r="AH1292" s="24"/>
      <c r="AI1292" s="24"/>
      <c r="AJ1292" s="24"/>
      <c r="AK1292" s="24"/>
      <c r="AM1292" s="171"/>
      <c r="AT1292" s="24"/>
      <c r="AU1292" s="24"/>
      <c r="AV1292" s="24"/>
      <c r="AW1292" s="24"/>
      <c r="AX1292" s="24"/>
      <c r="AY1292" s="24"/>
      <c r="AZ1292" s="24"/>
      <c r="BA1292" s="24"/>
    </row>
    <row r="1293" spans="19:70">
      <c r="S1293"/>
      <c r="AG1293" s="24"/>
      <c r="AH1293" s="24"/>
      <c r="AI1293" s="24"/>
      <c r="AJ1293" s="24"/>
      <c r="AK1293" s="24"/>
      <c r="AM1293" s="171"/>
      <c r="AT1293" s="24"/>
      <c r="AU1293" s="24"/>
      <c r="AV1293" s="24"/>
      <c r="AW1293" s="24"/>
      <c r="AX1293" s="24"/>
      <c r="AY1293" s="24"/>
      <c r="AZ1293" s="24"/>
      <c r="BA1293" s="24"/>
    </row>
    <row r="1294" spans="19:70">
      <c r="S1294"/>
      <c r="AG1294" s="24"/>
      <c r="AH1294" s="24"/>
      <c r="AI1294" s="24"/>
      <c r="AJ1294" s="24"/>
      <c r="AK1294" s="24"/>
      <c r="AM1294" s="171"/>
      <c r="AT1294" s="24"/>
      <c r="AU1294" s="24"/>
      <c r="AV1294" s="24"/>
      <c r="AW1294" s="24"/>
      <c r="AX1294" s="24"/>
      <c r="AY1294" s="24"/>
      <c r="AZ1294" s="24"/>
      <c r="BA1294" s="24"/>
    </row>
    <row r="1295" spans="19:70">
      <c r="S1295"/>
      <c r="AG1295" s="24"/>
      <c r="AH1295" s="24"/>
      <c r="AI1295" s="24"/>
      <c r="AJ1295" s="24"/>
      <c r="AK1295" s="24"/>
      <c r="AM1295" s="171"/>
      <c r="AT1295" s="24"/>
      <c r="AU1295" s="24"/>
      <c r="AV1295" s="24"/>
      <c r="AW1295" s="24"/>
      <c r="AX1295" s="24"/>
      <c r="AY1295" s="24"/>
      <c r="AZ1295" s="24"/>
      <c r="BA1295" s="24"/>
    </row>
    <row r="1296" spans="19:70">
      <c r="S1296"/>
      <c r="AG1296" s="24"/>
      <c r="AH1296" s="24"/>
      <c r="AI1296" s="24"/>
      <c r="AJ1296" s="24"/>
      <c r="AK1296" s="24"/>
      <c r="AM1296" s="171"/>
      <c r="AT1296" s="24"/>
      <c r="AU1296" s="24"/>
      <c r="AV1296" s="24"/>
      <c r="AW1296" s="24"/>
      <c r="AX1296" s="24"/>
      <c r="AY1296" s="24"/>
      <c r="AZ1296" s="24"/>
      <c r="BA1296" s="24"/>
    </row>
    <row r="1297" spans="19:53">
      <c r="S1297"/>
      <c r="AG1297" s="24"/>
      <c r="AH1297" s="24"/>
      <c r="AI1297" s="24"/>
      <c r="AJ1297" s="24"/>
      <c r="AK1297" s="24"/>
      <c r="AM1297" s="171"/>
      <c r="AT1297" s="24"/>
      <c r="AU1297" s="24"/>
      <c r="AV1297" s="24"/>
      <c r="AW1297" s="24"/>
      <c r="AX1297" s="24"/>
      <c r="AY1297" s="24"/>
      <c r="AZ1297" s="24"/>
      <c r="BA1297" s="24"/>
    </row>
    <row r="1298" spans="19:53">
      <c r="S1298"/>
      <c r="AG1298" s="24"/>
      <c r="AH1298" s="24"/>
      <c r="AI1298" s="24"/>
      <c r="AJ1298" s="24"/>
      <c r="AK1298" s="24"/>
      <c r="AM1298" s="171"/>
      <c r="AT1298" s="24"/>
      <c r="AU1298" s="24"/>
      <c r="AV1298" s="24"/>
      <c r="AW1298" s="24"/>
      <c r="AX1298" s="24"/>
      <c r="AY1298" s="24"/>
      <c r="AZ1298" s="24"/>
      <c r="BA1298" s="24"/>
    </row>
    <row r="1299" spans="19:53">
      <c r="S1299"/>
      <c r="AG1299" s="24"/>
      <c r="AH1299" s="24"/>
      <c r="AI1299" s="24"/>
      <c r="AJ1299" s="24"/>
      <c r="AK1299" s="24"/>
      <c r="AM1299" s="171"/>
      <c r="AT1299" s="24"/>
      <c r="AU1299" s="24"/>
      <c r="AV1299" s="24"/>
      <c r="AW1299" s="24"/>
      <c r="AX1299" s="24"/>
      <c r="AY1299" s="24"/>
      <c r="AZ1299" s="24"/>
      <c r="BA1299" s="24"/>
    </row>
    <row r="1300" spans="19:53">
      <c r="S1300"/>
      <c r="AG1300" s="24"/>
      <c r="AH1300" s="24"/>
      <c r="AI1300" s="24"/>
      <c r="AJ1300" s="24"/>
      <c r="AK1300" s="24"/>
      <c r="AM1300" s="171"/>
      <c r="AT1300" s="24"/>
      <c r="AU1300" s="24"/>
      <c r="AV1300" s="24"/>
      <c r="AW1300" s="24"/>
      <c r="AX1300" s="24"/>
      <c r="AY1300" s="24"/>
      <c r="AZ1300" s="24"/>
      <c r="BA1300" s="24"/>
    </row>
    <row r="1301" spans="19:53">
      <c r="S1301"/>
      <c r="AG1301" s="24"/>
      <c r="AH1301" s="24"/>
      <c r="AI1301" s="24"/>
      <c r="AJ1301" s="24"/>
      <c r="AK1301" s="24"/>
      <c r="AM1301" s="171"/>
      <c r="AT1301" s="24"/>
      <c r="AU1301" s="24"/>
      <c r="AV1301" s="24"/>
      <c r="AW1301" s="24"/>
      <c r="AX1301" s="24"/>
      <c r="AY1301" s="24"/>
      <c r="AZ1301" s="24"/>
      <c r="BA1301" s="24"/>
    </row>
    <row r="1302" spans="19:53">
      <c r="S1302"/>
      <c r="AG1302" s="24"/>
      <c r="AH1302" s="24"/>
      <c r="AI1302" s="24"/>
      <c r="AJ1302" s="24"/>
      <c r="AK1302" s="24"/>
      <c r="AM1302" s="171"/>
      <c r="AT1302" s="24"/>
      <c r="AU1302" s="24"/>
      <c r="AV1302" s="24"/>
      <c r="AW1302" s="24"/>
      <c r="AX1302" s="24"/>
      <c r="AY1302" s="24"/>
      <c r="AZ1302" s="24"/>
      <c r="BA1302" s="24"/>
    </row>
    <row r="1303" spans="19:53">
      <c r="S1303"/>
      <c r="AG1303" s="24"/>
      <c r="AH1303" s="24"/>
      <c r="AI1303" s="24"/>
      <c r="AJ1303" s="24"/>
      <c r="AK1303" s="24"/>
      <c r="AM1303" s="171"/>
      <c r="AT1303" s="24"/>
      <c r="AU1303" s="24"/>
      <c r="AV1303" s="24"/>
      <c r="AW1303" s="24"/>
      <c r="AX1303" s="24"/>
      <c r="AY1303" s="24"/>
      <c r="AZ1303" s="24"/>
      <c r="BA1303" s="24"/>
    </row>
    <row r="1304" spans="19:53">
      <c r="S1304"/>
      <c r="AG1304" s="24"/>
      <c r="AH1304" s="24"/>
      <c r="AI1304" s="24"/>
      <c r="AJ1304" s="24"/>
      <c r="AK1304" s="24"/>
      <c r="AM1304" s="171"/>
      <c r="AT1304" s="24"/>
      <c r="AU1304" s="24"/>
      <c r="AV1304" s="24"/>
      <c r="AW1304" s="24"/>
      <c r="AX1304" s="24"/>
      <c r="AY1304" s="24"/>
      <c r="AZ1304" s="24"/>
      <c r="BA1304" s="24"/>
    </row>
    <row r="1305" spans="19:53">
      <c r="S1305"/>
      <c r="AG1305" s="24"/>
      <c r="AH1305" s="24"/>
      <c r="AI1305" s="24"/>
      <c r="AJ1305" s="24"/>
      <c r="AK1305" s="24"/>
      <c r="AM1305" s="171"/>
      <c r="AT1305" s="24"/>
      <c r="AU1305" s="24"/>
      <c r="AV1305" s="24"/>
      <c r="AW1305" s="24"/>
      <c r="AX1305" s="24"/>
      <c r="AY1305" s="24"/>
      <c r="AZ1305" s="24"/>
      <c r="BA1305" s="24"/>
    </row>
    <row r="1306" spans="19:53">
      <c r="S1306"/>
      <c r="AG1306" s="24"/>
      <c r="AH1306" s="24"/>
      <c r="AI1306" s="24"/>
      <c r="AJ1306" s="24"/>
      <c r="AK1306" s="24"/>
      <c r="AM1306" s="171"/>
      <c r="AT1306" s="24"/>
      <c r="AU1306" s="24"/>
      <c r="AV1306" s="24"/>
      <c r="AW1306" s="24"/>
      <c r="AX1306" s="24"/>
      <c r="AY1306" s="24"/>
      <c r="AZ1306" s="24"/>
      <c r="BA1306" s="24"/>
    </row>
    <row r="1307" spans="19:53">
      <c r="S1307"/>
      <c r="AG1307" s="24"/>
      <c r="AH1307" s="24"/>
      <c r="AI1307" s="24"/>
      <c r="AJ1307" s="24"/>
      <c r="AK1307" s="24"/>
      <c r="AM1307" s="171"/>
      <c r="AT1307" s="24"/>
      <c r="AU1307" s="24"/>
      <c r="AV1307" s="24"/>
      <c r="AW1307" s="24"/>
      <c r="AX1307" s="24"/>
      <c r="AY1307" s="24"/>
      <c r="AZ1307" s="24"/>
      <c r="BA1307" s="24"/>
    </row>
    <row r="1308" spans="19:53">
      <c r="S1308"/>
      <c r="AG1308" s="24"/>
      <c r="AH1308" s="24"/>
      <c r="AI1308" s="24"/>
      <c r="AJ1308" s="24"/>
      <c r="AK1308" s="24"/>
      <c r="AM1308" s="171"/>
      <c r="AT1308" s="24"/>
      <c r="AU1308" s="24"/>
      <c r="AV1308" s="24"/>
      <c r="AW1308" s="24"/>
      <c r="AX1308" s="24"/>
      <c r="AY1308" s="24"/>
      <c r="AZ1308" s="24"/>
      <c r="BA1308" s="24"/>
    </row>
    <row r="1309" spans="19:53">
      <c r="S1309"/>
      <c r="AG1309" s="24"/>
      <c r="AH1309" s="24"/>
      <c r="AI1309" s="24"/>
      <c r="AJ1309" s="24"/>
      <c r="AK1309" s="24"/>
      <c r="AM1309" s="171"/>
      <c r="AT1309" s="24"/>
      <c r="AU1309" s="24"/>
      <c r="AV1309" s="24"/>
      <c r="AW1309" s="24"/>
      <c r="AX1309" s="24"/>
      <c r="AY1309" s="24"/>
      <c r="AZ1309" s="24"/>
      <c r="BA1309" s="24"/>
    </row>
    <row r="1310" spans="19:53">
      <c r="S1310"/>
      <c r="AG1310" s="24"/>
      <c r="AH1310" s="24"/>
      <c r="AI1310" s="24"/>
      <c r="AJ1310" s="24"/>
      <c r="AK1310" s="24"/>
      <c r="AM1310" s="171"/>
      <c r="AT1310" s="24"/>
      <c r="AU1310" s="24"/>
      <c r="AV1310" s="24"/>
      <c r="AW1310" s="24"/>
      <c r="AX1310" s="24"/>
      <c r="AY1310" s="24"/>
      <c r="AZ1310" s="24"/>
      <c r="BA1310" s="24"/>
    </row>
    <row r="1311" spans="19:53">
      <c r="S1311"/>
      <c r="AG1311" s="24"/>
      <c r="AH1311" s="24"/>
      <c r="AI1311" s="24"/>
      <c r="AJ1311" s="24"/>
      <c r="AK1311" s="24"/>
      <c r="AM1311" s="171"/>
      <c r="AT1311" s="24"/>
      <c r="AU1311" s="24"/>
      <c r="AV1311" s="24"/>
      <c r="AW1311" s="24"/>
      <c r="AX1311" s="24"/>
      <c r="AY1311" s="24"/>
      <c r="AZ1311" s="24"/>
      <c r="BA1311" s="24"/>
    </row>
    <row r="1312" spans="19:53">
      <c r="S1312"/>
      <c r="AG1312" s="24"/>
      <c r="AH1312" s="24"/>
      <c r="AI1312" s="24"/>
      <c r="AJ1312" s="24"/>
      <c r="AK1312" s="24"/>
      <c r="AM1312" s="171"/>
      <c r="AT1312" s="24"/>
      <c r="AU1312" s="24"/>
      <c r="AV1312" s="24"/>
      <c r="AW1312" s="24"/>
      <c r="AX1312" s="24"/>
      <c r="AY1312" s="24"/>
      <c r="AZ1312" s="24"/>
      <c r="BA1312" s="24"/>
    </row>
    <row r="1313" spans="19:70">
      <c r="S1313"/>
      <c r="AG1313" s="24"/>
      <c r="AH1313" s="24"/>
      <c r="AI1313" s="24"/>
      <c r="AJ1313" s="24"/>
      <c r="AK1313" s="24"/>
      <c r="AM1313" s="171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</row>
    <row r="1314" spans="19:70">
      <c r="S1314"/>
      <c r="AG1314" s="24"/>
      <c r="AH1314" s="24"/>
      <c r="AI1314" s="24"/>
      <c r="AJ1314" s="24"/>
      <c r="AK1314" s="24"/>
      <c r="AM1314" s="171"/>
      <c r="AT1314" s="24"/>
      <c r="AU1314" s="24"/>
      <c r="AV1314" s="24"/>
      <c r="AW1314" s="24"/>
      <c r="AX1314" s="24"/>
      <c r="AY1314" s="24"/>
      <c r="AZ1314" s="24"/>
      <c r="BA1314" s="24"/>
    </row>
    <row r="1315" spans="19:70">
      <c r="S1315"/>
      <c r="AG1315" s="24"/>
      <c r="AH1315" s="24"/>
      <c r="AI1315" s="24"/>
      <c r="AJ1315" s="24"/>
      <c r="AK1315" s="24"/>
      <c r="AM1315" s="171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</row>
    <row r="1316" spans="19:70">
      <c r="S1316"/>
      <c r="AG1316" s="24"/>
      <c r="AH1316" s="24"/>
      <c r="AI1316" s="24"/>
      <c r="AJ1316" s="24"/>
      <c r="AK1316" s="24"/>
      <c r="AM1316" s="171"/>
      <c r="AT1316" s="24"/>
      <c r="AU1316" s="24"/>
      <c r="AV1316" s="24"/>
      <c r="AW1316" s="24"/>
      <c r="AX1316" s="24"/>
      <c r="AY1316" s="24"/>
      <c r="AZ1316" s="24"/>
      <c r="BA1316" s="24"/>
    </row>
    <row r="1317" spans="19:70">
      <c r="S1317"/>
      <c r="AG1317" s="24"/>
      <c r="AH1317" s="24"/>
      <c r="AI1317" s="24"/>
      <c r="AJ1317" s="24"/>
      <c r="AK1317" s="24"/>
      <c r="AM1317" s="171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</row>
    <row r="1318" spans="19:70">
      <c r="S1318"/>
      <c r="AG1318" s="24"/>
      <c r="AH1318" s="24"/>
      <c r="AI1318" s="24"/>
      <c r="AJ1318" s="24"/>
      <c r="AK1318" s="24"/>
      <c r="AM1318" s="171"/>
      <c r="AT1318" s="24"/>
      <c r="AU1318" s="24"/>
      <c r="AV1318" s="24"/>
      <c r="AW1318" s="24"/>
      <c r="AX1318" s="24"/>
      <c r="AY1318" s="24"/>
      <c r="AZ1318" s="24"/>
      <c r="BA1318" s="24"/>
    </row>
    <row r="1319" spans="19:70">
      <c r="S1319"/>
      <c r="AG1319" s="24"/>
      <c r="AH1319" s="24"/>
      <c r="AI1319" s="24"/>
      <c r="AJ1319" s="24"/>
      <c r="AK1319" s="24"/>
      <c r="AM1319" s="171"/>
      <c r="AT1319" s="24"/>
      <c r="AU1319" s="24"/>
      <c r="AV1319" s="24"/>
      <c r="AW1319" s="24"/>
      <c r="AX1319" s="24"/>
      <c r="AY1319" s="24"/>
      <c r="AZ1319" s="24"/>
      <c r="BA1319" s="24"/>
    </row>
    <row r="1320" spans="19:70">
      <c r="S1320"/>
      <c r="AG1320" s="24"/>
      <c r="AH1320" s="24"/>
      <c r="AI1320" s="24"/>
      <c r="AJ1320" s="24"/>
      <c r="AK1320" s="24"/>
      <c r="AM1320" s="171"/>
      <c r="AT1320" s="24"/>
      <c r="AU1320" s="24"/>
      <c r="AV1320" s="24"/>
      <c r="AW1320" s="24"/>
      <c r="AX1320" s="24"/>
      <c r="AY1320" s="24"/>
      <c r="AZ1320" s="24"/>
      <c r="BA1320" s="24"/>
    </row>
    <row r="1321" spans="19:70">
      <c r="S1321"/>
      <c r="AG1321" s="24"/>
      <c r="AH1321" s="24"/>
      <c r="AI1321" s="24"/>
      <c r="AJ1321" s="24"/>
      <c r="AK1321" s="24"/>
      <c r="AM1321" s="171"/>
      <c r="AT1321" s="24"/>
      <c r="AU1321" s="24"/>
      <c r="AV1321" s="24"/>
      <c r="AW1321" s="24"/>
      <c r="AX1321" s="24"/>
      <c r="AY1321" s="24"/>
      <c r="AZ1321" s="24"/>
      <c r="BA1321" s="24"/>
    </row>
    <row r="1322" spans="19:70">
      <c r="S1322"/>
      <c r="AG1322" s="24"/>
      <c r="AH1322" s="24"/>
      <c r="AI1322" s="24"/>
      <c r="AJ1322" s="24"/>
      <c r="AK1322" s="24"/>
      <c r="AM1322" s="171"/>
      <c r="AT1322" s="24"/>
      <c r="AU1322" s="24"/>
      <c r="AV1322" s="24"/>
      <c r="AW1322" s="24"/>
      <c r="AX1322" s="24"/>
      <c r="AY1322" s="24"/>
      <c r="AZ1322" s="24"/>
      <c r="BA1322" s="24"/>
    </row>
    <row r="1323" spans="19:70">
      <c r="S1323"/>
      <c r="AG1323" s="24"/>
      <c r="AH1323" s="24"/>
      <c r="AI1323" s="24"/>
      <c r="AJ1323" s="24"/>
      <c r="AK1323" s="24"/>
      <c r="AM1323" s="171"/>
      <c r="AT1323" s="24"/>
      <c r="AU1323" s="24"/>
      <c r="AV1323" s="24"/>
      <c r="AW1323" s="24"/>
      <c r="AX1323" s="24"/>
      <c r="AY1323" s="24"/>
      <c r="AZ1323" s="24"/>
      <c r="BA1323" s="24"/>
    </row>
    <row r="1324" spans="19:70">
      <c r="S1324"/>
      <c r="AG1324" s="24"/>
      <c r="AH1324" s="24"/>
      <c r="AI1324" s="24"/>
      <c r="AJ1324" s="24"/>
      <c r="AK1324" s="24"/>
      <c r="AM1324" s="171"/>
      <c r="AT1324" s="24"/>
      <c r="AU1324" s="24"/>
      <c r="AV1324" s="24"/>
      <c r="AW1324" s="24"/>
      <c r="AX1324" s="24"/>
      <c r="AY1324" s="24"/>
      <c r="AZ1324" s="24"/>
      <c r="BA1324" s="24"/>
    </row>
    <row r="1325" spans="19:70">
      <c r="S1325"/>
      <c r="AG1325" s="24"/>
      <c r="AH1325" s="24"/>
      <c r="AI1325" s="24"/>
      <c r="AJ1325" s="24"/>
      <c r="AK1325" s="24"/>
      <c r="AM1325" s="171"/>
      <c r="AT1325" s="24"/>
      <c r="AU1325" s="24"/>
      <c r="AV1325" s="24"/>
      <c r="AW1325" s="24"/>
      <c r="AX1325" s="24"/>
      <c r="AY1325" s="24"/>
      <c r="AZ1325" s="24"/>
      <c r="BA1325" s="24"/>
    </row>
    <row r="1326" spans="19:70">
      <c r="S1326"/>
      <c r="AG1326" s="24"/>
      <c r="AH1326" s="24"/>
      <c r="AI1326" s="24"/>
      <c r="AJ1326" s="24"/>
      <c r="AK1326" s="24"/>
      <c r="AM1326" s="171"/>
      <c r="AT1326" s="24"/>
      <c r="AU1326" s="24"/>
      <c r="AV1326" s="24"/>
      <c r="AW1326" s="24"/>
      <c r="AX1326" s="24"/>
      <c r="AY1326" s="24"/>
      <c r="AZ1326" s="24"/>
      <c r="BA1326" s="24"/>
      <c r="BB1326" s="24"/>
    </row>
    <row r="1327" spans="19:70">
      <c r="S1327"/>
      <c r="AG1327" s="24"/>
      <c r="AH1327" s="24"/>
      <c r="AI1327" s="24"/>
      <c r="AJ1327" s="24"/>
      <c r="AK1327" s="24"/>
      <c r="AM1327" s="171"/>
      <c r="AT1327" s="24"/>
      <c r="AU1327" s="24"/>
      <c r="AV1327" s="24"/>
      <c r="AW1327" s="24"/>
      <c r="AX1327" s="24"/>
      <c r="AY1327" s="24"/>
      <c r="AZ1327" s="24"/>
      <c r="BA1327" s="24"/>
    </row>
    <row r="1328" spans="19:70">
      <c r="S1328"/>
      <c r="AG1328" s="24"/>
      <c r="AH1328" s="24"/>
      <c r="AI1328" s="24"/>
      <c r="AJ1328" s="24"/>
      <c r="AK1328" s="24"/>
      <c r="AM1328" s="171"/>
      <c r="AT1328" s="24"/>
      <c r="AU1328" s="24"/>
      <c r="AV1328" s="24"/>
      <c r="AW1328" s="24"/>
      <c r="AX1328" s="24"/>
      <c r="AY1328" s="24"/>
      <c r="AZ1328" s="24"/>
      <c r="BA1328" s="24"/>
      <c r="BB1328" s="24"/>
    </row>
    <row r="1329" spans="19:70">
      <c r="S1329"/>
      <c r="AG1329" s="24"/>
      <c r="AH1329" s="24"/>
      <c r="AI1329" s="24"/>
      <c r="AJ1329" s="24"/>
      <c r="AK1329" s="24"/>
      <c r="AM1329" s="171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</row>
    <row r="1330" spans="19:70">
      <c r="S1330"/>
      <c r="AG1330" s="24"/>
      <c r="AH1330" s="24"/>
      <c r="AI1330" s="24"/>
      <c r="AJ1330" s="24"/>
      <c r="AK1330" s="24"/>
      <c r="AM1330" s="171"/>
      <c r="AT1330" s="24"/>
      <c r="AU1330" s="24"/>
      <c r="AV1330" s="24"/>
      <c r="AW1330" s="24"/>
      <c r="AX1330" s="24"/>
      <c r="AY1330" s="24"/>
      <c r="AZ1330" s="24"/>
      <c r="BA1330" s="24"/>
    </row>
    <row r="1331" spans="19:70">
      <c r="S1331"/>
      <c r="AG1331" s="24"/>
      <c r="AH1331" s="24"/>
      <c r="AI1331" s="24"/>
      <c r="AJ1331" s="24"/>
      <c r="AK1331" s="24"/>
      <c r="AM1331" s="171"/>
      <c r="AT1331" s="24"/>
      <c r="AU1331" s="24"/>
      <c r="AV1331" s="24"/>
      <c r="AW1331" s="24"/>
      <c r="AX1331" s="24"/>
      <c r="AY1331" s="24"/>
      <c r="AZ1331" s="24"/>
      <c r="BA1331" s="24"/>
    </row>
    <row r="1332" spans="19:70">
      <c r="S1332"/>
      <c r="AG1332" s="24"/>
      <c r="AH1332" s="24"/>
      <c r="AI1332" s="24"/>
      <c r="AJ1332" s="24"/>
      <c r="AK1332" s="24"/>
      <c r="AM1332" s="171"/>
      <c r="AT1332" s="24"/>
      <c r="AU1332" s="24"/>
      <c r="AV1332" s="24"/>
      <c r="AW1332" s="24"/>
      <c r="AX1332" s="24"/>
      <c r="AY1332" s="24"/>
      <c r="AZ1332" s="24"/>
      <c r="BA1332" s="24"/>
    </row>
    <row r="1333" spans="19:70">
      <c r="S1333"/>
      <c r="AG1333" s="24"/>
      <c r="AH1333" s="24"/>
      <c r="AI1333" s="24"/>
      <c r="AJ1333" s="24"/>
      <c r="AK1333" s="24"/>
      <c r="AM1333" s="171"/>
      <c r="AT1333" s="24"/>
      <c r="AU1333" s="24"/>
      <c r="AV1333" s="24"/>
      <c r="AW1333" s="24"/>
      <c r="AX1333" s="24"/>
      <c r="AY1333" s="24"/>
      <c r="AZ1333" s="24"/>
      <c r="BA1333" s="24"/>
    </row>
    <row r="1334" spans="19:70">
      <c r="S1334"/>
      <c r="AG1334" s="24"/>
      <c r="AH1334" s="24"/>
      <c r="AI1334" s="24"/>
      <c r="AJ1334" s="24"/>
      <c r="AK1334" s="24"/>
      <c r="AM1334" s="171"/>
      <c r="AT1334" s="24"/>
      <c r="AU1334" s="24"/>
      <c r="AV1334" s="24"/>
      <c r="AW1334" s="24"/>
      <c r="AX1334" s="24"/>
      <c r="AY1334" s="24"/>
      <c r="AZ1334" s="24"/>
      <c r="BA1334" s="24"/>
    </row>
    <row r="1335" spans="19:70">
      <c r="S1335"/>
      <c r="AG1335" s="24"/>
      <c r="AH1335" s="24"/>
      <c r="AI1335" s="24"/>
      <c r="AJ1335" s="24"/>
      <c r="AK1335" s="24"/>
      <c r="AM1335" s="171"/>
      <c r="AT1335" s="24"/>
      <c r="AU1335" s="24"/>
      <c r="AV1335" s="24"/>
      <c r="AW1335" s="24"/>
      <c r="AX1335" s="24"/>
      <c r="AY1335" s="24"/>
      <c r="AZ1335" s="24"/>
      <c r="BA1335" s="24"/>
    </row>
    <row r="1336" spans="19:70">
      <c r="S1336"/>
      <c r="AG1336" s="24"/>
      <c r="AH1336" s="24"/>
      <c r="AI1336" s="24"/>
      <c r="AJ1336" s="24"/>
      <c r="AK1336" s="24"/>
      <c r="AM1336" s="171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</row>
    <row r="1337" spans="19:70">
      <c r="S1337"/>
      <c r="AG1337" s="24"/>
      <c r="AH1337" s="24"/>
      <c r="AI1337" s="24"/>
      <c r="AJ1337" s="24"/>
      <c r="AK1337" s="24"/>
      <c r="AM1337" s="171"/>
      <c r="AT1337" s="24"/>
      <c r="AU1337" s="24"/>
      <c r="AV1337" s="24"/>
      <c r="AW1337" s="24"/>
      <c r="AX1337" s="24"/>
      <c r="AY1337" s="24"/>
      <c r="AZ1337" s="24"/>
      <c r="BA1337" s="24"/>
      <c r="BB1337" s="24"/>
      <c r="BD1337" s="24"/>
    </row>
    <row r="1338" spans="19:70">
      <c r="S1338"/>
      <c r="AG1338" s="24"/>
      <c r="AH1338" s="24"/>
      <c r="AI1338" s="24"/>
      <c r="AJ1338" s="24"/>
      <c r="AK1338" s="24"/>
      <c r="AM1338" s="171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</row>
    <row r="1339" spans="19:70">
      <c r="S1339"/>
      <c r="AG1339" s="24"/>
      <c r="AH1339" s="24"/>
      <c r="AI1339" s="24"/>
      <c r="AJ1339" s="24"/>
      <c r="AK1339" s="24"/>
      <c r="AM1339" s="171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</row>
    <row r="1340" spans="19:70">
      <c r="S1340"/>
      <c r="AG1340" s="24"/>
      <c r="AH1340" s="24"/>
      <c r="AI1340" s="24"/>
      <c r="AJ1340" s="24"/>
      <c r="AK1340" s="24"/>
      <c r="AM1340" s="171"/>
      <c r="AT1340" s="24"/>
      <c r="AU1340" s="24"/>
      <c r="AV1340" s="24"/>
      <c r="AW1340" s="24"/>
      <c r="AX1340" s="24"/>
      <c r="AY1340" s="24"/>
      <c r="AZ1340" s="24"/>
      <c r="BA1340" s="24"/>
    </row>
    <row r="1341" spans="19:70">
      <c r="S1341"/>
      <c r="AG1341" s="24"/>
      <c r="AH1341" s="24"/>
      <c r="AI1341" s="24"/>
      <c r="AJ1341" s="24"/>
      <c r="AK1341" s="24"/>
      <c r="AM1341" s="171"/>
      <c r="AT1341" s="24"/>
      <c r="AU1341" s="24"/>
      <c r="AV1341" s="24"/>
      <c r="AW1341" s="24"/>
      <c r="AX1341" s="24"/>
      <c r="AY1341" s="24"/>
      <c r="AZ1341" s="24"/>
      <c r="BA1341" s="24"/>
    </row>
    <row r="1342" spans="19:70">
      <c r="S1342"/>
      <c r="AG1342" s="24"/>
      <c r="AH1342" s="24"/>
      <c r="AI1342" s="24"/>
      <c r="AJ1342" s="24"/>
      <c r="AK1342" s="24"/>
      <c r="AM1342" s="171"/>
      <c r="AT1342" s="24"/>
      <c r="AU1342" s="24"/>
      <c r="AV1342" s="24"/>
      <c r="AW1342" s="24"/>
      <c r="AX1342" s="24"/>
      <c r="AY1342" s="24"/>
      <c r="AZ1342" s="24"/>
      <c r="BA1342" s="24"/>
    </row>
    <row r="1343" spans="19:70">
      <c r="S1343"/>
      <c r="AG1343" s="24"/>
      <c r="AH1343" s="24"/>
      <c r="AI1343" s="24"/>
      <c r="AJ1343" s="24"/>
      <c r="AK1343" s="24"/>
      <c r="AM1343" s="171"/>
      <c r="AT1343" s="24"/>
      <c r="AU1343" s="24"/>
      <c r="AV1343" s="24"/>
      <c r="AW1343" s="24"/>
      <c r="AX1343" s="24"/>
      <c r="AY1343" s="24"/>
      <c r="AZ1343" s="24"/>
      <c r="BA1343" s="24"/>
    </row>
    <row r="1344" spans="19:70">
      <c r="S1344"/>
      <c r="AG1344" s="24"/>
      <c r="AH1344" s="24"/>
      <c r="AI1344" s="24"/>
      <c r="AJ1344" s="24"/>
      <c r="AK1344" s="24"/>
      <c r="AM1344" s="171"/>
      <c r="AT1344" s="24"/>
      <c r="AU1344" s="24"/>
      <c r="AV1344" s="24"/>
      <c r="AW1344" s="24"/>
      <c r="AX1344" s="24"/>
      <c r="AY1344" s="24"/>
      <c r="AZ1344" s="24"/>
      <c r="BA1344" s="24"/>
    </row>
    <row r="1345" spans="19:70">
      <c r="S1345"/>
      <c r="AG1345" s="24"/>
      <c r="AH1345" s="24"/>
      <c r="AI1345" s="24"/>
      <c r="AJ1345" s="24"/>
      <c r="AK1345" s="24"/>
      <c r="AM1345" s="171"/>
      <c r="AT1345" s="24"/>
      <c r="AU1345" s="24"/>
      <c r="AV1345" s="24"/>
      <c r="AW1345" s="24"/>
      <c r="AX1345" s="24"/>
      <c r="AY1345" s="24"/>
      <c r="AZ1345" s="24"/>
      <c r="BA1345" s="24"/>
    </row>
    <row r="1346" spans="19:70">
      <c r="S1346"/>
      <c r="AG1346" s="24"/>
      <c r="AH1346" s="24"/>
      <c r="AI1346" s="24"/>
      <c r="AJ1346" s="24"/>
      <c r="AK1346" s="24"/>
      <c r="AM1346" s="171"/>
      <c r="AT1346" s="24"/>
      <c r="AU1346" s="24"/>
      <c r="AV1346" s="24"/>
      <c r="AW1346" s="24"/>
      <c r="AX1346" s="24"/>
      <c r="AY1346" s="24"/>
      <c r="AZ1346" s="24"/>
      <c r="BA1346" s="24"/>
    </row>
    <row r="1347" spans="19:70">
      <c r="S1347"/>
      <c r="AG1347" s="24"/>
      <c r="AH1347" s="24"/>
      <c r="AI1347" s="24"/>
      <c r="AJ1347" s="24"/>
      <c r="AK1347" s="24"/>
      <c r="AM1347" s="171"/>
      <c r="AT1347" s="24"/>
      <c r="AU1347" s="24"/>
      <c r="AV1347" s="24"/>
      <c r="AW1347" s="24"/>
      <c r="AX1347" s="24"/>
      <c r="AY1347" s="24"/>
      <c r="AZ1347" s="24"/>
      <c r="BA1347" s="24"/>
    </row>
    <row r="1348" spans="19:70">
      <c r="S1348"/>
      <c r="AG1348" s="24"/>
      <c r="AH1348" s="24"/>
      <c r="AI1348" s="24"/>
      <c r="AJ1348" s="24"/>
      <c r="AK1348" s="24"/>
      <c r="AM1348" s="171"/>
      <c r="AT1348" s="24"/>
      <c r="AU1348" s="24"/>
      <c r="AV1348" s="24"/>
      <c r="AW1348" s="24"/>
      <c r="AX1348" s="24"/>
      <c r="AY1348" s="24"/>
      <c r="AZ1348" s="24"/>
      <c r="BA1348" s="24"/>
    </row>
    <row r="1349" spans="19:70">
      <c r="S1349"/>
      <c r="AG1349" s="24"/>
      <c r="AH1349" s="24"/>
      <c r="AI1349" s="24"/>
      <c r="AJ1349" s="24"/>
      <c r="AK1349" s="24"/>
      <c r="AM1349" s="171"/>
      <c r="AT1349" s="24"/>
      <c r="AU1349" s="24"/>
      <c r="AV1349" s="24"/>
      <c r="AW1349" s="24"/>
      <c r="AX1349" s="24"/>
      <c r="AY1349" s="24"/>
      <c r="AZ1349" s="24"/>
      <c r="BA1349" s="24"/>
    </row>
    <row r="1350" spans="19:70">
      <c r="S1350"/>
      <c r="AG1350" s="24"/>
      <c r="AH1350" s="24"/>
      <c r="AI1350" s="24"/>
      <c r="AJ1350" s="24"/>
      <c r="AK1350" s="24"/>
      <c r="AM1350" s="171"/>
      <c r="AT1350" s="24"/>
      <c r="AU1350" s="24"/>
      <c r="AV1350" s="24"/>
      <c r="AW1350" s="24"/>
      <c r="AX1350" s="24"/>
      <c r="AY1350" s="24"/>
      <c r="AZ1350" s="24"/>
      <c r="BA1350" s="24"/>
    </row>
    <row r="1351" spans="19:70">
      <c r="S1351"/>
      <c r="AG1351" s="24"/>
      <c r="AH1351" s="24"/>
      <c r="AI1351" s="24"/>
      <c r="AJ1351" s="24"/>
      <c r="AK1351" s="24"/>
      <c r="AM1351" s="171"/>
      <c r="AT1351" s="24"/>
      <c r="AU1351" s="24"/>
      <c r="AV1351" s="24"/>
      <c r="AW1351" s="24"/>
      <c r="AX1351" s="24"/>
      <c r="AY1351" s="24"/>
      <c r="AZ1351" s="24"/>
      <c r="BA1351" s="24"/>
    </row>
    <row r="1352" spans="19:70">
      <c r="S1352"/>
      <c r="AG1352" s="24"/>
      <c r="AH1352" s="24"/>
      <c r="AI1352" s="24"/>
      <c r="AJ1352" s="24"/>
      <c r="AK1352" s="24"/>
      <c r="AM1352" s="171"/>
      <c r="AT1352" s="24"/>
      <c r="AU1352" s="24"/>
      <c r="AV1352" s="24"/>
      <c r="AW1352" s="24"/>
      <c r="AX1352" s="24"/>
      <c r="AY1352" s="24"/>
      <c r="AZ1352" s="24"/>
      <c r="BA1352" s="24"/>
    </row>
    <row r="1353" spans="19:70">
      <c r="S1353"/>
      <c r="AG1353" s="24"/>
      <c r="AH1353" s="24"/>
      <c r="AI1353" s="24"/>
      <c r="AJ1353" s="24"/>
      <c r="AK1353" s="24"/>
      <c r="AM1353" s="171"/>
      <c r="AT1353" s="24"/>
      <c r="AU1353" s="24"/>
      <c r="AV1353" s="24"/>
      <c r="AW1353" s="24"/>
      <c r="AX1353" s="24"/>
      <c r="AY1353" s="24"/>
      <c r="AZ1353" s="24"/>
      <c r="BA1353" s="24"/>
    </row>
    <row r="1354" spans="19:70">
      <c r="S1354"/>
      <c r="AG1354" s="24"/>
      <c r="AH1354" s="24"/>
      <c r="AI1354" s="24"/>
      <c r="AJ1354" s="24"/>
      <c r="AK1354" s="24"/>
      <c r="AM1354" s="171"/>
      <c r="AT1354" s="24"/>
      <c r="AU1354" s="24"/>
      <c r="AV1354" s="24"/>
      <c r="AW1354" s="24"/>
      <c r="AX1354" s="24"/>
      <c r="AY1354" s="24"/>
      <c r="AZ1354" s="24"/>
      <c r="BA1354" s="24"/>
    </row>
    <row r="1355" spans="19:70">
      <c r="S1355"/>
      <c r="AG1355" s="24"/>
      <c r="AH1355" s="24"/>
      <c r="AI1355" s="24"/>
      <c r="AJ1355" s="24"/>
      <c r="AK1355" s="24"/>
      <c r="AM1355" s="171"/>
      <c r="AT1355" s="24"/>
      <c r="AU1355" s="24"/>
      <c r="AV1355" s="24"/>
      <c r="AW1355" s="24"/>
      <c r="AX1355" s="24"/>
      <c r="AY1355" s="24"/>
      <c r="AZ1355" s="24"/>
      <c r="BA1355" s="24"/>
    </row>
    <row r="1356" spans="19:70">
      <c r="S1356"/>
      <c r="AG1356" s="24"/>
      <c r="AH1356" s="24"/>
      <c r="AI1356" s="24"/>
      <c r="AJ1356" s="24"/>
      <c r="AK1356" s="24"/>
      <c r="AM1356" s="171"/>
      <c r="AT1356" s="24"/>
      <c r="AU1356" s="24"/>
      <c r="AV1356" s="24"/>
      <c r="AW1356" s="24"/>
      <c r="AX1356" s="24"/>
      <c r="AY1356" s="24"/>
      <c r="AZ1356" s="24"/>
      <c r="BA1356" s="24"/>
    </row>
    <row r="1357" spans="19:70">
      <c r="S1357"/>
      <c r="AG1357" s="24"/>
      <c r="AH1357" s="24"/>
      <c r="AI1357" s="24"/>
      <c r="AJ1357" s="24"/>
      <c r="AK1357" s="24"/>
      <c r="AM1357" s="171"/>
      <c r="AT1357" s="24"/>
      <c r="AU1357" s="24"/>
      <c r="AV1357" s="24"/>
      <c r="AW1357" s="24"/>
      <c r="AX1357" s="24"/>
      <c r="AY1357" s="24"/>
      <c r="AZ1357" s="24"/>
      <c r="BA1357" s="24"/>
      <c r="BB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</row>
    <row r="1358" spans="19:70">
      <c r="S1358"/>
      <c r="AG1358" s="24"/>
      <c r="AH1358" s="24"/>
      <c r="AI1358" s="24"/>
      <c r="AJ1358" s="24"/>
      <c r="AK1358" s="24"/>
      <c r="AM1358" s="171"/>
      <c r="AT1358" s="24"/>
      <c r="AU1358" s="24"/>
      <c r="AV1358" s="24"/>
      <c r="AW1358" s="24"/>
      <c r="AX1358" s="24"/>
      <c r="AY1358" s="24"/>
      <c r="AZ1358" s="24"/>
      <c r="BA1358" s="24"/>
    </row>
    <row r="1359" spans="19:70">
      <c r="S1359"/>
      <c r="AG1359" s="24"/>
      <c r="AH1359" s="24"/>
      <c r="AI1359" s="24"/>
      <c r="AJ1359" s="24"/>
      <c r="AK1359" s="24"/>
      <c r="AM1359" s="171"/>
      <c r="AT1359" s="24"/>
      <c r="AU1359" s="24"/>
      <c r="AV1359" s="24"/>
      <c r="AW1359" s="24"/>
      <c r="AX1359" s="24"/>
      <c r="AY1359" s="24"/>
      <c r="AZ1359" s="24"/>
      <c r="BA1359" s="24"/>
    </row>
    <row r="1360" spans="19:70">
      <c r="S1360"/>
      <c r="AG1360" s="24"/>
      <c r="AH1360" s="24"/>
      <c r="AI1360" s="24"/>
      <c r="AJ1360" s="24"/>
      <c r="AK1360" s="24"/>
      <c r="AM1360" s="171"/>
      <c r="AT1360" s="24"/>
      <c r="AU1360" s="24"/>
      <c r="AV1360" s="24"/>
      <c r="AW1360" s="24"/>
      <c r="AX1360" s="24"/>
      <c r="AY1360" s="24"/>
      <c r="AZ1360" s="24"/>
      <c r="BA1360" s="24"/>
    </row>
    <row r="1361" spans="19:70">
      <c r="S1361"/>
      <c r="AG1361" s="24"/>
      <c r="AH1361" s="24"/>
      <c r="AI1361" s="24"/>
      <c r="AJ1361" s="24"/>
      <c r="AK1361" s="24"/>
      <c r="AM1361" s="171"/>
      <c r="AT1361" s="24"/>
      <c r="AU1361" s="24"/>
      <c r="AV1361" s="24"/>
      <c r="AW1361" s="24"/>
      <c r="AX1361" s="24"/>
      <c r="AY1361" s="24"/>
      <c r="AZ1361" s="24"/>
      <c r="BA1361" s="24"/>
      <c r="BB1361" s="24"/>
      <c r="BD1361" s="24"/>
    </row>
    <row r="1362" spans="19:70">
      <c r="S1362"/>
      <c r="AG1362" s="24"/>
      <c r="AH1362" s="24"/>
      <c r="AI1362" s="24"/>
      <c r="AJ1362" s="24"/>
      <c r="AK1362" s="24"/>
      <c r="AM1362" s="171"/>
      <c r="AT1362" s="24"/>
      <c r="AU1362" s="24"/>
      <c r="AV1362" s="24"/>
      <c r="AW1362" s="24"/>
      <c r="AX1362" s="24"/>
      <c r="AY1362" s="24"/>
      <c r="AZ1362" s="24"/>
      <c r="BA1362" s="24"/>
    </row>
    <row r="1363" spans="19:70">
      <c r="S1363"/>
      <c r="AG1363" s="24"/>
      <c r="AH1363" s="24"/>
      <c r="AI1363" s="24"/>
      <c r="AJ1363" s="24"/>
      <c r="AK1363" s="24"/>
      <c r="AM1363" s="171"/>
      <c r="AT1363" s="24"/>
      <c r="AU1363" s="24"/>
      <c r="AV1363" s="24"/>
      <c r="AW1363" s="24"/>
      <c r="AX1363" s="24"/>
      <c r="AY1363" s="24"/>
      <c r="AZ1363" s="24"/>
      <c r="BA1363" s="24"/>
      <c r="BB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</row>
    <row r="1364" spans="19:70">
      <c r="S1364"/>
      <c r="AG1364" s="24"/>
      <c r="AH1364" s="24"/>
      <c r="AI1364" s="24"/>
      <c r="AJ1364" s="24"/>
      <c r="AK1364" s="24"/>
      <c r="AM1364" s="171"/>
      <c r="AT1364" s="24"/>
      <c r="AU1364" s="24"/>
      <c r="AV1364" s="24"/>
      <c r="AW1364" s="24"/>
      <c r="AX1364" s="24"/>
      <c r="AY1364" s="24"/>
      <c r="AZ1364" s="24"/>
      <c r="BA1364" s="24"/>
    </row>
    <row r="1365" spans="19:70">
      <c r="S1365"/>
      <c r="AG1365" s="24"/>
      <c r="AH1365" s="24"/>
      <c r="AI1365" s="24"/>
      <c r="AJ1365" s="24"/>
      <c r="AK1365" s="24"/>
      <c r="AM1365" s="171"/>
      <c r="AT1365" s="24"/>
      <c r="AU1365" s="24"/>
      <c r="AV1365" s="24"/>
      <c r="AW1365" s="24"/>
      <c r="AX1365" s="24"/>
      <c r="AY1365" s="24"/>
      <c r="AZ1365" s="24"/>
      <c r="BA1365" s="24"/>
    </row>
    <row r="1366" spans="19:70">
      <c r="S1366"/>
      <c r="AG1366" s="24"/>
      <c r="AH1366" s="24"/>
      <c r="AI1366" s="24"/>
      <c r="AJ1366" s="24"/>
      <c r="AK1366" s="24"/>
      <c r="AM1366" s="171"/>
      <c r="AT1366" s="24"/>
      <c r="AU1366" s="24"/>
      <c r="AV1366" s="24"/>
      <c r="AW1366" s="24"/>
      <c r="AX1366" s="24"/>
      <c r="AY1366" s="24"/>
      <c r="AZ1366" s="24"/>
      <c r="BA1366" s="24"/>
      <c r="BB1366" s="24"/>
    </row>
    <row r="1367" spans="19:70">
      <c r="S1367"/>
      <c r="AG1367" s="24"/>
      <c r="AH1367" s="24"/>
      <c r="AI1367" s="24"/>
      <c r="AJ1367" s="24"/>
      <c r="AK1367" s="24"/>
      <c r="AM1367" s="171"/>
      <c r="AT1367" s="24"/>
      <c r="AU1367" s="24"/>
      <c r="AV1367" s="24"/>
      <c r="AW1367" s="24"/>
      <c r="AX1367" s="24"/>
      <c r="AY1367" s="24"/>
      <c r="AZ1367" s="24"/>
      <c r="BA1367" s="24"/>
      <c r="BB1367" s="24"/>
    </row>
    <row r="1368" spans="19:70">
      <c r="S1368"/>
      <c r="AG1368" s="24"/>
      <c r="AH1368" s="24"/>
      <c r="AI1368" s="24"/>
      <c r="AJ1368" s="24"/>
      <c r="AK1368" s="24"/>
      <c r="AM1368" s="171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</row>
    <row r="1369" spans="19:70">
      <c r="S1369"/>
      <c r="AG1369" s="24"/>
      <c r="AH1369" s="24"/>
      <c r="AI1369" s="24"/>
      <c r="AJ1369" s="24"/>
      <c r="AK1369" s="24"/>
      <c r="AM1369" s="171"/>
      <c r="AT1369" s="24"/>
      <c r="AU1369" s="24"/>
      <c r="AV1369" s="24"/>
      <c r="AW1369" s="24"/>
      <c r="AX1369" s="24"/>
      <c r="AY1369" s="24"/>
      <c r="AZ1369" s="24"/>
      <c r="BA1369" s="24"/>
    </row>
    <row r="1370" spans="19:70">
      <c r="S1370"/>
      <c r="AG1370" s="24"/>
      <c r="AH1370" s="24"/>
      <c r="AI1370" s="24"/>
      <c r="AJ1370" s="24"/>
      <c r="AK1370" s="24"/>
      <c r="AM1370" s="171"/>
      <c r="AT1370" s="24"/>
      <c r="AU1370" s="24"/>
      <c r="AV1370" s="24"/>
      <c r="AW1370" s="24"/>
      <c r="AX1370" s="24"/>
      <c r="AY1370" s="24"/>
      <c r="AZ1370" s="24"/>
      <c r="BA1370" s="24"/>
    </row>
    <row r="1371" spans="19:70">
      <c r="S1371"/>
      <c r="AG1371" s="24"/>
      <c r="AH1371" s="24"/>
      <c r="AI1371" s="24"/>
      <c r="AJ1371" s="24"/>
      <c r="AK1371" s="24"/>
      <c r="AM1371" s="171"/>
      <c r="AT1371" s="24"/>
      <c r="AU1371" s="24"/>
      <c r="AV1371" s="24"/>
      <c r="AW1371" s="24"/>
      <c r="AX1371" s="24"/>
      <c r="AY1371" s="24"/>
      <c r="AZ1371" s="24"/>
      <c r="BA1371" s="24"/>
      <c r="BB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</row>
    <row r="1372" spans="19:70">
      <c r="S1372"/>
      <c r="AG1372" s="24"/>
      <c r="AH1372" s="24"/>
      <c r="AI1372" s="24"/>
      <c r="AJ1372" s="24"/>
      <c r="AK1372" s="24"/>
      <c r="AM1372" s="171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</row>
    <row r="1373" spans="19:70">
      <c r="S1373"/>
      <c r="AG1373" s="24"/>
      <c r="AH1373" s="24"/>
      <c r="AI1373" s="24"/>
      <c r="AJ1373" s="24"/>
      <c r="AK1373" s="24"/>
      <c r="AM1373" s="171"/>
      <c r="AT1373" s="24"/>
      <c r="AU1373" s="24"/>
      <c r="AV1373" s="24"/>
      <c r="AW1373" s="24"/>
      <c r="AX1373" s="24"/>
      <c r="AY1373" s="24"/>
      <c r="AZ1373" s="24"/>
      <c r="BA1373" s="24"/>
    </row>
    <row r="1374" spans="19:70">
      <c r="S1374"/>
      <c r="AG1374" s="24"/>
      <c r="AH1374" s="24"/>
      <c r="AI1374" s="24"/>
      <c r="AJ1374" s="24"/>
      <c r="AK1374" s="24"/>
      <c r="AM1374" s="171"/>
      <c r="AT1374" s="24"/>
      <c r="AU1374" s="24"/>
      <c r="AV1374" s="24"/>
      <c r="AW1374" s="24"/>
      <c r="AX1374" s="24"/>
      <c r="AY1374" s="24"/>
      <c r="AZ1374" s="24"/>
      <c r="BA1374" s="24"/>
    </row>
    <row r="1375" spans="19:70">
      <c r="S1375"/>
      <c r="AG1375" s="24"/>
      <c r="AH1375" s="24"/>
      <c r="AI1375" s="24"/>
      <c r="AJ1375" s="24"/>
      <c r="AK1375" s="24"/>
      <c r="AM1375" s="171"/>
      <c r="AT1375" s="24"/>
      <c r="AU1375" s="24"/>
      <c r="AV1375" s="24"/>
      <c r="AW1375" s="24"/>
      <c r="AX1375" s="24"/>
      <c r="AY1375" s="24"/>
      <c r="AZ1375" s="24"/>
      <c r="BA1375" s="24"/>
    </row>
    <row r="1376" spans="19:70">
      <c r="S1376"/>
      <c r="AG1376" s="24"/>
      <c r="AH1376" s="24"/>
      <c r="AI1376" s="24"/>
      <c r="AJ1376" s="24"/>
      <c r="AK1376" s="24"/>
      <c r="AM1376" s="171"/>
      <c r="AT1376" s="24"/>
      <c r="AU1376" s="24"/>
      <c r="AV1376" s="24"/>
      <c r="AW1376" s="24"/>
      <c r="AX1376" s="24"/>
      <c r="AY1376" s="24"/>
      <c r="AZ1376" s="24"/>
      <c r="BA1376" s="24"/>
    </row>
    <row r="1377" spans="19:70">
      <c r="S1377"/>
      <c r="AG1377" s="24"/>
      <c r="AH1377" s="24"/>
      <c r="AI1377" s="24"/>
      <c r="AJ1377" s="24"/>
      <c r="AK1377" s="24"/>
      <c r="AM1377" s="171"/>
      <c r="AT1377" s="24"/>
      <c r="AU1377" s="24"/>
      <c r="AV1377" s="24"/>
      <c r="AW1377" s="24"/>
      <c r="AX1377" s="24"/>
      <c r="AY1377" s="24"/>
      <c r="AZ1377" s="24"/>
      <c r="BA1377" s="24"/>
      <c r="BB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</row>
    <row r="1378" spans="19:70">
      <c r="S1378"/>
      <c r="AG1378" s="24"/>
      <c r="AH1378" s="24"/>
      <c r="AI1378" s="24"/>
      <c r="AJ1378" s="24"/>
      <c r="AK1378" s="24"/>
      <c r="AM1378" s="171"/>
      <c r="AT1378" s="24"/>
      <c r="AU1378" s="24"/>
      <c r="AV1378" s="24"/>
      <c r="AW1378" s="24"/>
      <c r="AX1378" s="24"/>
      <c r="AY1378" s="24"/>
      <c r="AZ1378" s="24"/>
      <c r="BA1378" s="24"/>
      <c r="BB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</row>
    <row r="1379" spans="19:70">
      <c r="S1379"/>
      <c r="AG1379" s="24"/>
      <c r="AH1379" s="24"/>
      <c r="AI1379" s="24"/>
      <c r="AJ1379" s="24"/>
      <c r="AK1379" s="24"/>
      <c r="AM1379" s="171"/>
      <c r="AT1379" s="24"/>
      <c r="AU1379" s="24"/>
      <c r="AV1379" s="24"/>
      <c r="AW1379" s="24"/>
      <c r="AX1379" s="24"/>
      <c r="AY1379" s="24"/>
      <c r="AZ1379" s="24"/>
      <c r="BA1379" s="24"/>
    </row>
    <row r="1380" spans="19:70">
      <c r="S1380"/>
      <c r="AG1380" s="24"/>
      <c r="AH1380" s="24"/>
      <c r="AI1380" s="24"/>
      <c r="AJ1380" s="24"/>
      <c r="AK1380" s="24"/>
      <c r="AM1380" s="171"/>
      <c r="AT1380" s="24"/>
      <c r="AU1380" s="24"/>
      <c r="AV1380" s="24"/>
      <c r="AW1380" s="24"/>
      <c r="AX1380" s="24"/>
      <c r="AY1380" s="24"/>
      <c r="AZ1380" s="24"/>
      <c r="BA1380" s="24"/>
    </row>
    <row r="1381" spans="19:70">
      <c r="S1381"/>
      <c r="AG1381" s="24"/>
      <c r="AH1381" s="24"/>
      <c r="AI1381" s="24"/>
      <c r="AJ1381" s="24"/>
      <c r="AK1381" s="24"/>
      <c r="AM1381" s="171"/>
      <c r="AT1381" s="24"/>
      <c r="AU1381" s="24"/>
      <c r="AV1381" s="24"/>
      <c r="AW1381" s="24"/>
      <c r="AX1381" s="24"/>
      <c r="AY1381" s="24"/>
      <c r="AZ1381" s="24"/>
      <c r="BA1381" s="24"/>
    </row>
    <row r="1382" spans="19:70">
      <c r="S1382"/>
      <c r="AG1382" s="24"/>
      <c r="AH1382" s="24"/>
      <c r="AI1382" s="24"/>
      <c r="AJ1382" s="24"/>
      <c r="AK1382" s="24"/>
      <c r="AM1382" s="171"/>
      <c r="AT1382" s="24"/>
      <c r="AU1382" s="24"/>
      <c r="AV1382" s="24"/>
      <c r="AW1382" s="24"/>
      <c r="AX1382" s="24"/>
      <c r="AY1382" s="24"/>
      <c r="AZ1382" s="24"/>
      <c r="BA1382" s="24"/>
    </row>
    <row r="1383" spans="19:70">
      <c r="S1383"/>
      <c r="AG1383" s="24"/>
      <c r="AH1383" s="24"/>
      <c r="AI1383" s="24"/>
      <c r="AJ1383" s="24"/>
      <c r="AK1383" s="24"/>
      <c r="AM1383" s="171"/>
      <c r="AT1383" s="24"/>
      <c r="AU1383" s="24"/>
      <c r="AV1383" s="24"/>
      <c r="AW1383" s="24"/>
      <c r="AX1383" s="24"/>
      <c r="AY1383" s="24"/>
      <c r="AZ1383" s="24"/>
      <c r="BA1383" s="24"/>
    </row>
    <row r="1384" spans="19:70">
      <c r="S1384"/>
      <c r="AG1384" s="24"/>
      <c r="AH1384" s="24"/>
      <c r="AI1384" s="24"/>
      <c r="AJ1384" s="24"/>
      <c r="AK1384" s="24"/>
      <c r="AM1384" s="171"/>
      <c r="AT1384" s="24"/>
      <c r="AU1384" s="24"/>
      <c r="AV1384" s="24"/>
      <c r="AW1384" s="24"/>
      <c r="AX1384" s="24"/>
      <c r="AY1384" s="24"/>
      <c r="AZ1384" s="24"/>
      <c r="BA1384" s="24"/>
    </row>
    <row r="1385" spans="19:70">
      <c r="S1385"/>
      <c r="AG1385" s="24"/>
      <c r="AH1385" s="24"/>
      <c r="AI1385" s="24"/>
      <c r="AJ1385" s="24"/>
      <c r="AK1385" s="24"/>
      <c r="AM1385" s="171"/>
      <c r="AT1385" s="24"/>
      <c r="AU1385" s="24"/>
      <c r="AV1385" s="24"/>
      <c r="AW1385" s="24"/>
      <c r="AX1385" s="24"/>
      <c r="AY1385" s="24"/>
      <c r="AZ1385" s="24"/>
      <c r="BA1385" s="24"/>
    </row>
    <row r="1386" spans="19:70">
      <c r="S1386"/>
      <c r="AG1386" s="24"/>
      <c r="AH1386" s="24"/>
      <c r="AI1386" s="24"/>
      <c r="AJ1386" s="24"/>
      <c r="AK1386" s="24"/>
      <c r="AM1386" s="171"/>
      <c r="AT1386" s="24"/>
      <c r="AU1386" s="24"/>
      <c r="AV1386" s="24"/>
      <c r="AW1386" s="24"/>
      <c r="AX1386" s="24"/>
      <c r="AY1386" s="24"/>
      <c r="AZ1386" s="24"/>
      <c r="BA1386" s="24"/>
      <c r="BB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</row>
    <row r="1387" spans="19:70">
      <c r="S1387"/>
      <c r="AG1387" s="24"/>
      <c r="AH1387" s="24"/>
      <c r="AI1387" s="24"/>
      <c r="AJ1387" s="24"/>
      <c r="AK1387" s="24"/>
      <c r="AM1387" s="171"/>
      <c r="AT1387" s="24"/>
      <c r="AU1387" s="24"/>
      <c r="AV1387" s="24"/>
      <c r="AW1387" s="24"/>
      <c r="AX1387" s="24"/>
      <c r="AY1387" s="24"/>
      <c r="AZ1387" s="24"/>
      <c r="BA1387" s="24"/>
    </row>
    <row r="1388" spans="19:70">
      <c r="S1388"/>
      <c r="AG1388" s="24"/>
      <c r="AH1388" s="24"/>
      <c r="AI1388" s="24"/>
      <c r="AJ1388" s="24"/>
      <c r="AK1388" s="24"/>
      <c r="AM1388" s="171"/>
      <c r="AT1388" s="24"/>
      <c r="AU1388" s="24"/>
      <c r="AV1388" s="24"/>
      <c r="AW1388" s="24"/>
      <c r="AX1388" s="24"/>
      <c r="AY1388" s="24"/>
      <c r="AZ1388" s="24"/>
      <c r="BA1388" s="24"/>
    </row>
    <row r="1389" spans="19:70">
      <c r="S1389"/>
      <c r="AG1389" s="24"/>
      <c r="AH1389" s="24"/>
      <c r="AI1389" s="24"/>
      <c r="AJ1389" s="24"/>
      <c r="AK1389" s="24"/>
      <c r="AM1389" s="171"/>
      <c r="AT1389" s="24"/>
      <c r="AU1389" s="24"/>
      <c r="AV1389" s="24"/>
      <c r="AW1389" s="24"/>
      <c r="AX1389" s="24"/>
      <c r="AY1389" s="24"/>
      <c r="AZ1389" s="24"/>
      <c r="BA1389" s="24"/>
    </row>
    <row r="1390" spans="19:70">
      <c r="S1390"/>
      <c r="AG1390" s="24"/>
      <c r="AH1390" s="24"/>
      <c r="AI1390" s="24"/>
      <c r="AJ1390" s="24"/>
      <c r="AK1390" s="24"/>
      <c r="AM1390" s="171"/>
      <c r="AT1390" s="24"/>
      <c r="AU1390" s="24"/>
      <c r="AV1390" s="24"/>
      <c r="AW1390" s="24"/>
      <c r="AX1390" s="24"/>
      <c r="AY1390" s="24"/>
      <c r="AZ1390" s="24"/>
      <c r="BA1390" s="24"/>
    </row>
    <row r="1391" spans="19:70">
      <c r="S1391"/>
      <c r="AG1391" s="24"/>
      <c r="AH1391" s="24"/>
      <c r="AI1391" s="24"/>
      <c r="AJ1391" s="24"/>
      <c r="AK1391" s="24"/>
      <c r="AM1391" s="171"/>
      <c r="AT1391" s="24"/>
      <c r="AU1391" s="24"/>
      <c r="AV1391" s="24"/>
      <c r="AW1391" s="24"/>
      <c r="AX1391" s="24"/>
      <c r="AY1391" s="24"/>
      <c r="AZ1391" s="24"/>
      <c r="BA1391" s="24"/>
    </row>
    <row r="1392" spans="19:70">
      <c r="S1392"/>
      <c r="AG1392" s="24"/>
      <c r="AH1392" s="24"/>
      <c r="AI1392" s="24"/>
      <c r="AJ1392" s="24"/>
      <c r="AK1392" s="24"/>
      <c r="AM1392" s="171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</row>
    <row r="1393" spans="19:70">
      <c r="S1393"/>
      <c r="AG1393" s="24"/>
      <c r="AH1393" s="24"/>
      <c r="AI1393" s="24"/>
      <c r="AJ1393" s="24"/>
      <c r="AK1393" s="24"/>
      <c r="AM1393" s="171"/>
      <c r="AT1393" s="24"/>
      <c r="AU1393" s="24"/>
      <c r="AV1393" s="24"/>
      <c r="AW1393" s="24"/>
      <c r="AX1393" s="24"/>
      <c r="AY1393" s="24"/>
      <c r="AZ1393" s="24"/>
      <c r="BA1393" s="24"/>
    </row>
    <row r="1394" spans="19:70">
      <c r="S1394"/>
      <c r="AG1394" s="24"/>
      <c r="AH1394" s="24"/>
      <c r="AI1394" s="24"/>
      <c r="AJ1394" s="24"/>
      <c r="AK1394" s="24"/>
      <c r="AM1394" s="171"/>
      <c r="AT1394" s="24"/>
      <c r="AU1394" s="24"/>
      <c r="AV1394" s="24"/>
      <c r="AW1394" s="24"/>
      <c r="AX1394" s="24"/>
      <c r="AY1394" s="24"/>
      <c r="AZ1394" s="24"/>
      <c r="BA1394" s="24"/>
    </row>
    <row r="1395" spans="19:70">
      <c r="S1395"/>
      <c r="AG1395" s="24"/>
      <c r="AH1395" s="24"/>
      <c r="AI1395" s="24"/>
      <c r="AJ1395" s="24"/>
      <c r="AK1395" s="24"/>
      <c r="AM1395" s="171"/>
      <c r="AT1395" s="24"/>
      <c r="AU1395" s="24"/>
      <c r="AV1395" s="24"/>
      <c r="AW1395" s="24"/>
      <c r="AX1395" s="24"/>
      <c r="AY1395" s="24"/>
      <c r="AZ1395" s="24"/>
      <c r="BA1395" s="24"/>
    </row>
    <row r="1396" spans="19:70">
      <c r="S1396"/>
      <c r="AG1396" s="24"/>
      <c r="AH1396" s="24"/>
      <c r="AI1396" s="24"/>
      <c r="AJ1396" s="24"/>
      <c r="AK1396" s="24"/>
      <c r="AM1396" s="171"/>
      <c r="AT1396" s="24"/>
      <c r="AU1396" s="24"/>
      <c r="AV1396" s="24"/>
      <c r="AW1396" s="24"/>
      <c r="AX1396" s="24"/>
      <c r="AY1396" s="24"/>
      <c r="AZ1396" s="24"/>
      <c r="BA1396" s="24"/>
    </row>
    <row r="1397" spans="19:70">
      <c r="S1397"/>
      <c r="AG1397" s="24"/>
      <c r="AH1397" s="24"/>
      <c r="AI1397" s="24"/>
      <c r="AJ1397" s="24"/>
      <c r="AK1397" s="24"/>
      <c r="AM1397" s="171"/>
      <c r="AT1397" s="24"/>
      <c r="AU1397" s="24"/>
      <c r="AV1397" s="24"/>
      <c r="AW1397" s="24"/>
      <c r="AX1397" s="24"/>
      <c r="AY1397" s="24"/>
      <c r="AZ1397" s="24"/>
      <c r="BA1397" s="24"/>
    </row>
    <row r="1398" spans="19:70">
      <c r="S1398"/>
      <c r="AG1398" s="24"/>
      <c r="AH1398" s="24"/>
      <c r="AI1398" s="24"/>
      <c r="AJ1398" s="24"/>
      <c r="AK1398" s="24"/>
      <c r="AM1398" s="171"/>
      <c r="AT1398" s="24"/>
      <c r="AU1398" s="24"/>
      <c r="AV1398" s="24"/>
      <c r="AW1398" s="24"/>
      <c r="AX1398" s="24"/>
      <c r="AY1398" s="24"/>
      <c r="AZ1398" s="24"/>
      <c r="BA1398" s="24"/>
    </row>
    <row r="1399" spans="19:70">
      <c r="S1399"/>
      <c r="AG1399" s="24"/>
      <c r="AH1399" s="24"/>
      <c r="AI1399" s="24"/>
      <c r="AJ1399" s="24"/>
      <c r="AK1399" s="24"/>
      <c r="AM1399" s="171"/>
      <c r="AT1399" s="24"/>
      <c r="AU1399" s="24"/>
      <c r="AV1399" s="24"/>
      <c r="AW1399" s="24"/>
      <c r="AX1399" s="24"/>
      <c r="AY1399" s="24"/>
      <c r="AZ1399" s="24"/>
      <c r="BA1399" s="24"/>
    </row>
    <row r="1400" spans="19:70">
      <c r="S1400"/>
      <c r="AG1400" s="24"/>
      <c r="AH1400" s="24"/>
      <c r="AI1400" s="24"/>
      <c r="AJ1400" s="24"/>
      <c r="AK1400" s="24"/>
      <c r="AM1400" s="171"/>
      <c r="AT1400" s="24"/>
      <c r="AU1400" s="24"/>
      <c r="AV1400" s="24"/>
      <c r="AW1400" s="24"/>
      <c r="AX1400" s="24"/>
      <c r="AY1400" s="24"/>
      <c r="AZ1400" s="24"/>
      <c r="BA1400" s="24"/>
    </row>
    <row r="1401" spans="19:70">
      <c r="S1401"/>
      <c r="AG1401" s="24"/>
      <c r="AH1401" s="24"/>
      <c r="AI1401" s="24"/>
      <c r="AJ1401" s="24"/>
      <c r="AK1401" s="24"/>
      <c r="AM1401" s="171"/>
      <c r="AT1401" s="24"/>
      <c r="AU1401" s="24"/>
      <c r="AV1401" s="24"/>
      <c r="AW1401" s="24"/>
      <c r="AX1401" s="24"/>
      <c r="AY1401" s="24"/>
      <c r="AZ1401" s="24"/>
      <c r="BA1401" s="24"/>
    </row>
    <row r="1402" spans="19:70">
      <c r="S1402"/>
      <c r="AG1402" s="24"/>
      <c r="AH1402" s="24"/>
      <c r="AI1402" s="24"/>
      <c r="AJ1402" s="24"/>
      <c r="AK1402" s="24"/>
      <c r="AM1402" s="171"/>
      <c r="AT1402" s="24"/>
      <c r="AU1402" s="24"/>
      <c r="AV1402" s="24"/>
      <c r="AW1402" s="24"/>
      <c r="AX1402" s="24"/>
      <c r="AY1402" s="24"/>
      <c r="AZ1402" s="24"/>
      <c r="BA1402" s="24"/>
    </row>
    <row r="1403" spans="19:70">
      <c r="S1403"/>
      <c r="AG1403" s="24"/>
      <c r="AH1403" s="24"/>
      <c r="AI1403" s="24"/>
      <c r="AJ1403" s="24"/>
      <c r="AK1403" s="24"/>
      <c r="AM1403" s="171"/>
      <c r="AT1403" s="24"/>
      <c r="AU1403" s="24"/>
      <c r="AV1403" s="24"/>
      <c r="AW1403" s="24"/>
      <c r="AX1403" s="24"/>
      <c r="AY1403" s="24"/>
      <c r="AZ1403" s="24"/>
      <c r="BA1403" s="24"/>
    </row>
    <row r="1404" spans="19:70">
      <c r="S1404"/>
      <c r="AG1404" s="24"/>
      <c r="AH1404" s="24"/>
      <c r="AI1404" s="24"/>
      <c r="AJ1404" s="24"/>
      <c r="AK1404" s="24"/>
      <c r="AM1404" s="171"/>
      <c r="AT1404" s="24"/>
      <c r="AU1404" s="24"/>
      <c r="AV1404" s="24"/>
      <c r="AW1404" s="24"/>
      <c r="AX1404" s="24"/>
      <c r="AY1404" s="24"/>
      <c r="AZ1404" s="24"/>
      <c r="BA1404" s="24"/>
    </row>
    <row r="1405" spans="19:70">
      <c r="S1405"/>
      <c r="AG1405" s="24"/>
      <c r="AH1405" s="24"/>
      <c r="AI1405" s="24"/>
      <c r="AJ1405" s="24"/>
      <c r="AK1405" s="24"/>
      <c r="AM1405" s="171"/>
      <c r="AT1405" s="24"/>
      <c r="AU1405" s="24"/>
      <c r="AV1405" s="24"/>
      <c r="AW1405" s="24"/>
      <c r="AX1405" s="24"/>
      <c r="AY1405" s="24"/>
      <c r="AZ1405" s="24"/>
      <c r="BA1405" s="24"/>
    </row>
    <row r="1406" spans="19:70">
      <c r="S1406"/>
      <c r="AG1406" s="24"/>
      <c r="AH1406" s="24"/>
      <c r="AI1406" s="24"/>
      <c r="AJ1406" s="24"/>
      <c r="AK1406" s="24"/>
      <c r="AM1406" s="171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</row>
    <row r="1407" spans="19:70">
      <c r="S1407"/>
      <c r="AG1407" s="24"/>
      <c r="AH1407" s="24"/>
      <c r="AI1407" s="24"/>
      <c r="AJ1407" s="24"/>
      <c r="AK1407" s="24"/>
      <c r="AM1407" s="171"/>
      <c r="AT1407" s="24"/>
      <c r="AU1407" s="24"/>
      <c r="AV1407" s="24"/>
      <c r="AW1407" s="24"/>
      <c r="AX1407" s="24"/>
      <c r="AY1407" s="24"/>
      <c r="AZ1407" s="24"/>
      <c r="BA1407" s="24"/>
    </row>
    <row r="1408" spans="19:70">
      <c r="S1408"/>
      <c r="AG1408" s="24"/>
      <c r="AH1408" s="24"/>
      <c r="AI1408" s="24"/>
      <c r="AJ1408" s="24"/>
      <c r="AK1408" s="24"/>
      <c r="AM1408" s="171"/>
      <c r="AT1408" s="24"/>
      <c r="AU1408" s="24"/>
      <c r="AV1408" s="24"/>
      <c r="AW1408" s="24"/>
      <c r="AX1408" s="24"/>
      <c r="AY1408" s="24"/>
      <c r="AZ1408" s="24"/>
      <c r="BA1408" s="24"/>
    </row>
    <row r="1409" spans="19:70">
      <c r="S1409"/>
      <c r="AG1409" s="24"/>
      <c r="AH1409" s="24"/>
      <c r="AI1409" s="24"/>
      <c r="AJ1409" s="24"/>
      <c r="AK1409" s="24"/>
      <c r="AM1409" s="171"/>
      <c r="AT1409" s="24"/>
      <c r="AU1409" s="24"/>
      <c r="AV1409" s="24"/>
      <c r="AW1409" s="24"/>
      <c r="AX1409" s="24"/>
      <c r="AY1409" s="24"/>
      <c r="AZ1409" s="24"/>
      <c r="BA1409" s="24"/>
    </row>
    <row r="1410" spans="19:70">
      <c r="S1410"/>
      <c r="AG1410" s="24"/>
      <c r="AH1410" s="24"/>
      <c r="AI1410" s="24"/>
      <c r="AJ1410" s="24"/>
      <c r="AK1410" s="24"/>
      <c r="AM1410" s="171"/>
      <c r="AT1410" s="24"/>
      <c r="AU1410" s="24"/>
      <c r="AV1410" s="24"/>
      <c r="AW1410" s="24"/>
      <c r="AX1410" s="24"/>
      <c r="AY1410" s="24"/>
      <c r="AZ1410" s="24"/>
      <c r="BA1410" s="24"/>
    </row>
    <row r="1411" spans="19:70">
      <c r="S1411"/>
      <c r="AG1411" s="24"/>
      <c r="AH1411" s="24"/>
      <c r="AI1411" s="24"/>
      <c r="AJ1411" s="24"/>
      <c r="AK1411" s="24"/>
      <c r="AM1411" s="171"/>
      <c r="AT1411" s="24"/>
      <c r="AU1411" s="24"/>
      <c r="AV1411" s="24"/>
      <c r="AW1411" s="24"/>
      <c r="AX1411" s="24"/>
      <c r="AY1411" s="24"/>
      <c r="AZ1411" s="24"/>
      <c r="BA1411" s="24"/>
    </row>
    <row r="1412" spans="19:70">
      <c r="S1412"/>
      <c r="AG1412" s="24"/>
      <c r="AH1412" s="24"/>
      <c r="AI1412" s="24"/>
      <c r="AJ1412" s="24"/>
      <c r="AK1412" s="24"/>
      <c r="AM1412" s="171"/>
      <c r="AT1412" s="24"/>
      <c r="AU1412" s="24"/>
      <c r="AV1412" s="24"/>
      <c r="AW1412" s="24"/>
      <c r="AX1412" s="24"/>
      <c r="AY1412" s="24"/>
      <c r="AZ1412" s="24"/>
      <c r="BA1412" s="24"/>
    </row>
    <row r="1413" spans="19:70">
      <c r="S1413"/>
      <c r="AG1413" s="24"/>
      <c r="AH1413" s="24"/>
      <c r="AI1413" s="24"/>
      <c r="AJ1413" s="24"/>
      <c r="AK1413" s="24"/>
      <c r="AM1413" s="171"/>
      <c r="AT1413" s="24"/>
      <c r="AU1413" s="24"/>
      <c r="AV1413" s="24"/>
      <c r="AW1413" s="24"/>
      <c r="AX1413" s="24"/>
      <c r="AY1413" s="24"/>
      <c r="AZ1413" s="24"/>
      <c r="BA1413" s="24"/>
    </row>
    <row r="1414" spans="19:70">
      <c r="S1414"/>
      <c r="AG1414" s="24"/>
      <c r="AH1414" s="24"/>
      <c r="AI1414" s="24"/>
      <c r="AJ1414" s="24"/>
      <c r="AK1414" s="24"/>
      <c r="AM1414" s="171"/>
      <c r="AT1414" s="24"/>
      <c r="AU1414" s="24"/>
      <c r="AV1414" s="24"/>
      <c r="AW1414" s="24"/>
      <c r="AX1414" s="24"/>
      <c r="AY1414" s="24"/>
      <c r="AZ1414" s="24"/>
      <c r="BA1414" s="24"/>
    </row>
    <row r="1415" spans="19:70">
      <c r="S1415"/>
      <c r="AG1415" s="24"/>
      <c r="AH1415" s="24"/>
      <c r="AI1415" s="24"/>
      <c r="AJ1415" s="24"/>
      <c r="AK1415" s="24"/>
      <c r="AM1415" s="171"/>
      <c r="AT1415" s="24"/>
      <c r="AU1415" s="24"/>
      <c r="AV1415" s="24"/>
      <c r="AW1415" s="24"/>
      <c r="AX1415" s="24"/>
      <c r="AY1415" s="24"/>
      <c r="AZ1415" s="24"/>
      <c r="BA1415" s="24"/>
    </row>
    <row r="1416" spans="19:70">
      <c r="S1416"/>
      <c r="AG1416" s="24"/>
      <c r="AH1416" s="24"/>
      <c r="AI1416" s="24"/>
      <c r="AJ1416" s="24"/>
      <c r="AK1416" s="24"/>
      <c r="AM1416" s="171"/>
      <c r="AT1416" s="24"/>
      <c r="AU1416" s="24"/>
      <c r="AV1416" s="24"/>
      <c r="AW1416" s="24"/>
      <c r="AX1416" s="24"/>
      <c r="AY1416" s="24"/>
      <c r="AZ1416" s="24"/>
      <c r="BA1416" s="24"/>
    </row>
    <row r="1417" spans="19:70">
      <c r="S1417"/>
      <c r="AG1417" s="24"/>
      <c r="AH1417" s="24"/>
      <c r="AI1417" s="24"/>
      <c r="AJ1417" s="24"/>
      <c r="AK1417" s="24"/>
      <c r="AM1417" s="171"/>
      <c r="AT1417" s="24"/>
      <c r="AU1417" s="24"/>
      <c r="AV1417" s="24"/>
      <c r="AW1417" s="24"/>
      <c r="AX1417" s="24"/>
      <c r="AY1417" s="24"/>
      <c r="AZ1417" s="24"/>
      <c r="BA1417" s="24"/>
    </row>
    <row r="1418" spans="19:70">
      <c r="S1418"/>
      <c r="AG1418" s="24"/>
      <c r="AH1418" s="24"/>
      <c r="AI1418" s="24"/>
      <c r="AJ1418" s="24"/>
      <c r="AK1418" s="24"/>
      <c r="AM1418" s="171"/>
      <c r="AT1418" s="24"/>
      <c r="AU1418" s="24"/>
      <c r="AV1418" s="24"/>
      <c r="AW1418" s="24"/>
      <c r="AX1418" s="24"/>
      <c r="AY1418" s="24"/>
      <c r="AZ1418" s="24"/>
      <c r="BA1418" s="24"/>
    </row>
    <row r="1419" spans="19:70">
      <c r="S1419"/>
      <c r="AG1419" s="24"/>
      <c r="AH1419" s="24"/>
      <c r="AI1419" s="24"/>
      <c r="AJ1419" s="24"/>
      <c r="AK1419" s="24"/>
      <c r="AM1419" s="171"/>
      <c r="AT1419" s="24"/>
      <c r="AU1419" s="24"/>
      <c r="AV1419" s="24"/>
      <c r="AW1419" s="24"/>
      <c r="AX1419" s="24"/>
      <c r="AY1419" s="24"/>
      <c r="AZ1419" s="24"/>
      <c r="BA1419" s="24"/>
    </row>
    <row r="1420" spans="19:70">
      <c r="S1420"/>
      <c r="AG1420" s="24"/>
      <c r="AH1420" s="24"/>
      <c r="AI1420" s="24"/>
      <c r="AJ1420" s="24"/>
      <c r="AK1420" s="24"/>
      <c r="AM1420" s="171"/>
      <c r="AT1420" s="24"/>
      <c r="AU1420" s="24"/>
      <c r="AV1420" s="24"/>
      <c r="AW1420" s="24"/>
      <c r="AX1420" s="24"/>
      <c r="AY1420" s="24"/>
      <c r="AZ1420" s="24"/>
      <c r="BA1420" s="24"/>
    </row>
    <row r="1421" spans="19:70">
      <c r="S1421"/>
      <c r="AG1421" s="24"/>
      <c r="AH1421" s="24"/>
      <c r="AI1421" s="24"/>
      <c r="AJ1421" s="24"/>
      <c r="AK1421" s="24"/>
      <c r="AM1421" s="171"/>
      <c r="AT1421" s="24"/>
      <c r="AU1421" s="24"/>
      <c r="AV1421" s="24"/>
      <c r="AW1421" s="24"/>
      <c r="AX1421" s="24"/>
      <c r="AY1421" s="24"/>
      <c r="AZ1421" s="24"/>
      <c r="BA1421" s="24"/>
    </row>
    <row r="1422" spans="19:70">
      <c r="S1422"/>
      <c r="AG1422" s="24"/>
      <c r="AH1422" s="24"/>
      <c r="AI1422" s="24"/>
      <c r="AJ1422" s="24"/>
      <c r="AK1422" s="24"/>
      <c r="AM1422" s="171"/>
      <c r="AT1422" s="24"/>
      <c r="AU1422" s="24"/>
      <c r="AV1422" s="24"/>
      <c r="AW1422" s="24"/>
      <c r="AX1422" s="24"/>
      <c r="AY1422" s="24"/>
      <c r="AZ1422" s="24"/>
      <c r="BA1422" s="24"/>
    </row>
    <row r="1423" spans="19:70">
      <c r="S1423"/>
      <c r="AG1423" s="24"/>
      <c r="AH1423" s="24"/>
      <c r="AI1423" s="24"/>
      <c r="AJ1423" s="24"/>
      <c r="AK1423" s="24"/>
      <c r="AM1423" s="171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</row>
    <row r="1424" spans="19:70">
      <c r="S1424"/>
      <c r="AG1424" s="24"/>
      <c r="AH1424" s="24"/>
      <c r="AI1424" s="24"/>
      <c r="AJ1424" s="24"/>
      <c r="AK1424" s="24"/>
      <c r="AM1424" s="171"/>
      <c r="AT1424" s="24"/>
      <c r="AU1424" s="24"/>
      <c r="AV1424" s="24"/>
      <c r="AW1424" s="24"/>
      <c r="AX1424" s="24"/>
      <c r="AY1424" s="24"/>
      <c r="AZ1424" s="24"/>
      <c r="BA1424" s="24"/>
    </row>
    <row r="1425" spans="19:70">
      <c r="S1425"/>
      <c r="AG1425" s="24"/>
      <c r="AH1425" s="24"/>
      <c r="AI1425" s="24"/>
      <c r="AJ1425" s="24"/>
      <c r="AK1425" s="24"/>
      <c r="AM1425" s="171"/>
      <c r="AT1425" s="24"/>
      <c r="AU1425" s="24"/>
      <c r="AV1425" s="24"/>
      <c r="AW1425" s="24"/>
      <c r="AX1425" s="24"/>
      <c r="AY1425" s="24"/>
      <c r="AZ1425" s="24"/>
      <c r="BA1425" s="24"/>
      <c r="BB1425" s="24"/>
    </row>
    <row r="1426" spans="19:70">
      <c r="S1426"/>
      <c r="AG1426" s="24"/>
      <c r="AH1426" s="24"/>
      <c r="AI1426" s="24"/>
      <c r="AJ1426" s="24"/>
      <c r="AK1426" s="24"/>
      <c r="AM1426" s="171"/>
      <c r="AT1426" s="24"/>
      <c r="AU1426" s="24"/>
      <c r="AV1426" s="24"/>
      <c r="AW1426" s="24"/>
      <c r="AX1426" s="24"/>
      <c r="AY1426" s="24"/>
      <c r="AZ1426" s="24"/>
      <c r="BA1426" s="24"/>
      <c r="BB1426" s="24"/>
    </row>
    <row r="1427" spans="19:70">
      <c r="S1427"/>
      <c r="AG1427" s="24"/>
      <c r="AH1427" s="24"/>
      <c r="AI1427" s="24"/>
      <c r="AJ1427" s="24"/>
      <c r="AK1427" s="24"/>
      <c r="AM1427" s="171"/>
      <c r="AT1427" s="24"/>
      <c r="AU1427" s="24"/>
      <c r="AV1427" s="24"/>
      <c r="AW1427" s="24"/>
      <c r="AX1427" s="24"/>
      <c r="AY1427" s="24"/>
      <c r="AZ1427" s="24"/>
      <c r="BA1427" s="24"/>
      <c r="BB1427" s="24"/>
    </row>
    <row r="1428" spans="19:70">
      <c r="S1428"/>
      <c r="AG1428" s="24"/>
      <c r="AH1428" s="24"/>
      <c r="AI1428" s="24"/>
      <c r="AJ1428" s="24"/>
      <c r="AK1428" s="24"/>
      <c r="AM1428" s="171"/>
      <c r="AT1428" s="24"/>
      <c r="AU1428" s="24"/>
      <c r="AV1428" s="24"/>
      <c r="AW1428" s="24"/>
      <c r="AX1428" s="24"/>
      <c r="AY1428" s="24"/>
      <c r="AZ1428" s="24"/>
      <c r="BA1428" s="24"/>
      <c r="BB1428" s="24"/>
      <c r="BD1428" s="24"/>
    </row>
    <row r="1429" spans="19:70">
      <c r="S1429"/>
      <c r="AG1429" s="24"/>
      <c r="AH1429" s="24"/>
      <c r="AI1429" s="24"/>
      <c r="AJ1429" s="24"/>
      <c r="AK1429" s="24"/>
      <c r="AM1429" s="171"/>
      <c r="AT1429" s="24"/>
      <c r="AU1429" s="24"/>
      <c r="AV1429" s="24"/>
      <c r="AW1429" s="24"/>
      <c r="AX1429" s="24"/>
      <c r="AY1429" s="24"/>
      <c r="AZ1429" s="24"/>
      <c r="BA1429" s="24"/>
      <c r="BB1429" s="24"/>
      <c r="BD1429" s="24"/>
    </row>
    <row r="1430" spans="19:70">
      <c r="S1430"/>
      <c r="AG1430" s="24"/>
      <c r="AH1430" s="24"/>
      <c r="AI1430" s="24"/>
      <c r="AJ1430" s="24"/>
      <c r="AK1430" s="24"/>
      <c r="AM1430" s="171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</row>
    <row r="1431" spans="19:70">
      <c r="S1431"/>
      <c r="AG1431" s="24"/>
      <c r="AH1431" s="24"/>
      <c r="AI1431" s="24"/>
      <c r="AJ1431" s="24"/>
      <c r="AK1431" s="24"/>
      <c r="AM1431" s="171"/>
      <c r="AT1431" s="24"/>
      <c r="AU1431" s="24"/>
      <c r="AV1431" s="24"/>
      <c r="AW1431" s="24"/>
      <c r="AX1431" s="24"/>
      <c r="AY1431" s="24"/>
      <c r="AZ1431" s="24"/>
      <c r="BA1431" s="24"/>
    </row>
    <row r="1432" spans="19:70">
      <c r="S1432"/>
      <c r="AG1432" s="24"/>
      <c r="AH1432" s="24"/>
      <c r="AI1432" s="24"/>
      <c r="AJ1432" s="24"/>
      <c r="AK1432" s="24"/>
      <c r="AM1432" s="171"/>
      <c r="AT1432" s="24"/>
      <c r="AU1432" s="24"/>
      <c r="AV1432" s="24"/>
      <c r="AW1432" s="24"/>
      <c r="AX1432" s="24"/>
      <c r="AY1432" s="24"/>
      <c r="AZ1432" s="24"/>
      <c r="BA1432" s="24"/>
    </row>
    <row r="1433" spans="19:70">
      <c r="S1433"/>
      <c r="AG1433" s="24"/>
      <c r="AH1433" s="24"/>
      <c r="AI1433" s="24"/>
      <c r="AJ1433" s="24"/>
      <c r="AK1433" s="24"/>
      <c r="AM1433" s="171"/>
      <c r="AT1433" s="24"/>
      <c r="AU1433" s="24"/>
      <c r="AV1433" s="24"/>
      <c r="AW1433" s="24"/>
      <c r="AX1433" s="24"/>
      <c r="AY1433" s="24"/>
      <c r="AZ1433" s="24"/>
      <c r="BA1433" s="24"/>
    </row>
    <row r="1434" spans="19:70">
      <c r="S1434"/>
      <c r="AG1434" s="24"/>
      <c r="AH1434" s="24"/>
      <c r="AI1434" s="24"/>
      <c r="AJ1434" s="24"/>
      <c r="AK1434" s="24"/>
      <c r="AM1434" s="171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</row>
    <row r="1435" spans="19:70">
      <c r="S1435"/>
      <c r="AG1435" s="24"/>
      <c r="AH1435" s="24"/>
      <c r="AI1435" s="24"/>
      <c r="AJ1435" s="24"/>
      <c r="AK1435" s="24"/>
      <c r="AM1435" s="171"/>
      <c r="AT1435" s="24"/>
      <c r="AU1435" s="24"/>
      <c r="AV1435" s="24"/>
      <c r="AW1435" s="24"/>
      <c r="AX1435" s="24"/>
      <c r="AY1435" s="24"/>
      <c r="AZ1435" s="24"/>
      <c r="BA1435" s="24"/>
      <c r="BB1435" s="24"/>
      <c r="BD1435" s="24"/>
    </row>
    <row r="1436" spans="19:70">
      <c r="S1436"/>
      <c r="AG1436" s="24"/>
      <c r="AH1436" s="24"/>
      <c r="AI1436" s="24"/>
      <c r="AJ1436" s="24"/>
      <c r="AK1436" s="24"/>
      <c r="AM1436" s="171"/>
      <c r="AT1436" s="24"/>
      <c r="AU1436" s="24"/>
      <c r="AV1436" s="24"/>
      <c r="AW1436" s="24"/>
      <c r="AX1436" s="24"/>
      <c r="AY1436" s="24"/>
      <c r="AZ1436" s="24"/>
      <c r="BA1436" s="24"/>
      <c r="BB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</row>
    <row r="1437" spans="19:70">
      <c r="S1437"/>
      <c r="AG1437" s="24"/>
      <c r="AH1437" s="24"/>
      <c r="AI1437" s="24"/>
      <c r="AJ1437" s="24"/>
      <c r="AK1437" s="24"/>
      <c r="AM1437" s="171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</row>
    <row r="1438" spans="19:70">
      <c r="S1438"/>
      <c r="AG1438" s="24"/>
      <c r="AH1438" s="24"/>
      <c r="AI1438" s="24"/>
      <c r="AJ1438" s="24"/>
      <c r="AK1438" s="24"/>
      <c r="AM1438" s="171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</row>
    <row r="1439" spans="19:70">
      <c r="S1439"/>
      <c r="AG1439" s="24"/>
      <c r="AH1439" s="24"/>
      <c r="AI1439" s="24"/>
      <c r="AJ1439" s="24"/>
      <c r="AK1439" s="24"/>
      <c r="AM1439" s="171"/>
      <c r="AT1439" s="24"/>
      <c r="AU1439" s="24"/>
      <c r="AV1439" s="24"/>
      <c r="AW1439" s="24"/>
      <c r="AX1439" s="24"/>
      <c r="AY1439" s="24"/>
      <c r="AZ1439" s="24"/>
      <c r="BA1439" s="24"/>
      <c r="BB1439" s="24"/>
    </row>
    <row r="1440" spans="19:70">
      <c r="S1440"/>
      <c r="AG1440" s="24"/>
      <c r="AH1440" s="24"/>
      <c r="AI1440" s="24"/>
      <c r="AJ1440" s="24"/>
      <c r="AK1440" s="24"/>
      <c r="AM1440" s="171"/>
      <c r="AT1440" s="24"/>
      <c r="AU1440" s="24"/>
      <c r="AV1440" s="24"/>
      <c r="AW1440" s="24"/>
      <c r="AX1440" s="24"/>
      <c r="AY1440" s="24"/>
      <c r="AZ1440" s="24"/>
      <c r="BA1440" s="24"/>
    </row>
    <row r="1441" spans="19:70">
      <c r="S1441"/>
      <c r="AG1441" s="24"/>
      <c r="AH1441" s="24"/>
      <c r="AI1441" s="24"/>
      <c r="AJ1441" s="24"/>
      <c r="AK1441" s="24"/>
      <c r="AM1441" s="171"/>
      <c r="AT1441" s="24"/>
      <c r="AU1441" s="24"/>
      <c r="AV1441" s="24"/>
      <c r="AW1441" s="24"/>
      <c r="AX1441" s="24"/>
      <c r="AY1441" s="24"/>
      <c r="AZ1441" s="24"/>
      <c r="BA1441" s="24"/>
      <c r="BB1441" s="24"/>
      <c r="BD1441" s="24"/>
    </row>
    <row r="1442" spans="19:70">
      <c r="S1442"/>
      <c r="AG1442" s="24"/>
      <c r="AH1442" s="24"/>
      <c r="AI1442" s="24"/>
      <c r="AJ1442" s="24"/>
      <c r="AK1442" s="24"/>
      <c r="AM1442" s="171"/>
      <c r="AT1442" s="24"/>
      <c r="AU1442" s="24"/>
      <c r="AV1442" s="24"/>
      <c r="AW1442" s="24"/>
      <c r="AX1442" s="24"/>
      <c r="AY1442" s="24"/>
      <c r="AZ1442" s="24"/>
      <c r="BA1442" s="24"/>
      <c r="BB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</row>
    <row r="1443" spans="19:70">
      <c r="S1443"/>
      <c r="AG1443" s="24"/>
      <c r="AH1443" s="24"/>
      <c r="AI1443" s="24"/>
      <c r="AJ1443" s="24"/>
      <c r="AK1443" s="24"/>
      <c r="AM1443" s="171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</row>
    <row r="1444" spans="19:70">
      <c r="S1444"/>
      <c r="AG1444" s="24"/>
      <c r="AH1444" s="24"/>
      <c r="AI1444" s="24"/>
      <c r="AJ1444" s="24"/>
      <c r="AK1444" s="24"/>
      <c r="AM1444" s="171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</row>
    <row r="1445" spans="19:70">
      <c r="S1445"/>
      <c r="AG1445" s="24"/>
      <c r="AH1445" s="24"/>
      <c r="AI1445" s="24"/>
      <c r="AJ1445" s="24"/>
      <c r="AK1445" s="24"/>
      <c r="AM1445" s="171"/>
      <c r="AT1445" s="24"/>
      <c r="AU1445" s="24"/>
      <c r="AV1445" s="24"/>
      <c r="AW1445" s="24"/>
      <c r="AX1445" s="24"/>
      <c r="AY1445" s="24"/>
      <c r="AZ1445" s="24"/>
      <c r="BA1445" s="24"/>
    </row>
    <row r="1446" spans="19:70">
      <c r="S1446"/>
      <c r="AG1446" s="24"/>
      <c r="AH1446" s="24"/>
      <c r="AI1446" s="24"/>
      <c r="AJ1446" s="24"/>
      <c r="AK1446" s="24"/>
      <c r="AM1446" s="171"/>
      <c r="AT1446" s="24"/>
      <c r="AU1446" s="24"/>
      <c r="AV1446" s="24"/>
      <c r="AW1446" s="24"/>
      <c r="AX1446" s="24"/>
      <c r="AY1446" s="24"/>
      <c r="AZ1446" s="24"/>
      <c r="BA1446" s="24"/>
    </row>
    <row r="1447" spans="19:70">
      <c r="S1447"/>
      <c r="AG1447" s="24"/>
      <c r="AH1447" s="24"/>
      <c r="AI1447" s="24"/>
      <c r="AJ1447" s="24"/>
      <c r="AK1447" s="24"/>
      <c r="AM1447" s="171"/>
      <c r="AT1447" s="24"/>
      <c r="AU1447" s="24"/>
      <c r="AV1447" s="24"/>
      <c r="AW1447" s="24"/>
      <c r="AX1447" s="24"/>
      <c r="AY1447" s="24"/>
      <c r="AZ1447" s="24"/>
      <c r="BA1447" s="24"/>
      <c r="BB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</row>
    <row r="1448" spans="19:70">
      <c r="S1448"/>
      <c r="AG1448" s="24"/>
      <c r="AH1448" s="24"/>
      <c r="AI1448" s="24"/>
      <c r="AJ1448" s="24"/>
      <c r="AK1448" s="24"/>
      <c r="AM1448" s="171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</row>
    <row r="1449" spans="19:70">
      <c r="S1449"/>
      <c r="AG1449" s="24"/>
      <c r="AH1449" s="24"/>
      <c r="AI1449" s="24"/>
      <c r="AJ1449" s="24"/>
      <c r="AK1449" s="24"/>
      <c r="AM1449" s="171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</row>
    <row r="1450" spans="19:70">
      <c r="S1450"/>
      <c r="AG1450" s="24"/>
      <c r="AH1450" s="24"/>
      <c r="AI1450" s="24"/>
      <c r="AJ1450" s="24"/>
      <c r="AK1450" s="24"/>
      <c r="AM1450" s="171"/>
      <c r="AT1450" s="24"/>
      <c r="AU1450" s="24"/>
      <c r="AV1450" s="24"/>
      <c r="AW1450" s="24"/>
      <c r="AX1450" s="24"/>
      <c r="AY1450" s="24"/>
      <c r="AZ1450" s="24"/>
      <c r="BA1450" s="24"/>
    </row>
    <row r="1451" spans="19:70">
      <c r="S1451"/>
      <c r="AG1451" s="24"/>
      <c r="AH1451" s="24"/>
      <c r="AI1451" s="24"/>
      <c r="AJ1451" s="24"/>
      <c r="AK1451" s="24"/>
      <c r="AM1451" s="171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</row>
    <row r="1452" spans="19:70">
      <c r="S1452"/>
      <c r="AG1452" s="24"/>
      <c r="AH1452" s="24"/>
      <c r="AI1452" s="24"/>
      <c r="AJ1452" s="24"/>
      <c r="AK1452" s="24"/>
      <c r="AM1452" s="171"/>
      <c r="AT1452" s="24"/>
      <c r="AU1452" s="24"/>
      <c r="AV1452" s="24"/>
      <c r="AW1452" s="24"/>
      <c r="AX1452" s="24"/>
      <c r="AY1452" s="24"/>
      <c r="AZ1452" s="24"/>
      <c r="BA1452" s="24"/>
      <c r="BB1452" s="24"/>
    </row>
    <row r="1453" spans="19:70">
      <c r="S1453"/>
      <c r="AG1453" s="24"/>
      <c r="AH1453" s="24"/>
      <c r="AI1453" s="24"/>
      <c r="AJ1453" s="24"/>
      <c r="AK1453" s="24"/>
      <c r="AM1453" s="171"/>
      <c r="AT1453" s="24"/>
      <c r="AU1453" s="24"/>
      <c r="AV1453" s="24"/>
      <c r="AW1453" s="24"/>
      <c r="AX1453" s="24"/>
      <c r="AY1453" s="24"/>
      <c r="AZ1453" s="24"/>
      <c r="BA1453" s="24"/>
      <c r="BB1453" s="24"/>
    </row>
    <row r="1454" spans="19:70">
      <c r="S1454"/>
      <c r="AG1454" s="24"/>
      <c r="AH1454" s="24"/>
      <c r="AI1454" s="24"/>
      <c r="AJ1454" s="24"/>
      <c r="AK1454" s="24"/>
      <c r="AM1454" s="171"/>
      <c r="AT1454" s="24"/>
      <c r="AU1454" s="24"/>
      <c r="AV1454" s="24"/>
      <c r="AW1454" s="24"/>
      <c r="AX1454" s="24"/>
      <c r="AY1454" s="24"/>
      <c r="AZ1454" s="24"/>
      <c r="BA1454" s="24"/>
      <c r="BB1454" s="24"/>
    </row>
    <row r="1455" spans="19:70">
      <c r="S1455"/>
      <c r="AG1455" s="24"/>
      <c r="AH1455" s="24"/>
      <c r="AI1455" s="24"/>
      <c r="AJ1455" s="24"/>
      <c r="AK1455" s="24"/>
      <c r="AM1455" s="171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</row>
    <row r="1456" spans="19:70">
      <c r="S1456"/>
      <c r="AG1456" s="24"/>
      <c r="AH1456" s="24"/>
      <c r="AI1456" s="24"/>
      <c r="AJ1456" s="24"/>
      <c r="AK1456" s="24"/>
      <c r="AM1456" s="171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</row>
    <row r="1457" spans="19:70">
      <c r="S1457"/>
      <c r="AG1457" s="24"/>
      <c r="AH1457" s="24"/>
      <c r="AI1457" s="24"/>
      <c r="AJ1457" s="24"/>
      <c r="AK1457" s="24"/>
      <c r="AM1457" s="171"/>
      <c r="AT1457" s="24"/>
      <c r="AU1457" s="24"/>
      <c r="AV1457" s="24"/>
      <c r="AW1457" s="24"/>
      <c r="AX1457" s="24"/>
      <c r="AY1457" s="24"/>
      <c r="AZ1457" s="24"/>
      <c r="BA1457" s="24"/>
    </row>
    <row r="1458" spans="19:70">
      <c r="S1458"/>
      <c r="AG1458" s="24"/>
      <c r="AH1458" s="24"/>
      <c r="AI1458" s="24"/>
      <c r="AJ1458" s="24"/>
      <c r="AK1458" s="24"/>
      <c r="AM1458" s="171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</row>
    <row r="1459" spans="19:70">
      <c r="S1459"/>
      <c r="AG1459" s="24"/>
      <c r="AH1459" s="24"/>
      <c r="AI1459" s="24"/>
      <c r="AJ1459" s="24"/>
      <c r="AK1459" s="24"/>
      <c r="AM1459" s="171"/>
      <c r="AT1459" s="24"/>
      <c r="AU1459" s="24"/>
      <c r="AV1459" s="24"/>
      <c r="AW1459" s="24"/>
      <c r="AX1459" s="24"/>
      <c r="AY1459" s="24"/>
      <c r="AZ1459" s="24"/>
      <c r="BA1459" s="24"/>
      <c r="BB1459" s="24"/>
    </row>
    <row r="1460" spans="19:70">
      <c r="S1460"/>
      <c r="AG1460" s="24"/>
      <c r="AH1460" s="24"/>
      <c r="AI1460" s="24"/>
      <c r="AJ1460" s="24"/>
      <c r="AK1460" s="24"/>
      <c r="AM1460" s="171"/>
      <c r="AT1460" s="24"/>
      <c r="AU1460" s="24"/>
      <c r="AV1460" s="24"/>
      <c r="AW1460" s="24"/>
      <c r="AX1460" s="24"/>
      <c r="AY1460" s="24"/>
      <c r="AZ1460" s="24"/>
      <c r="BA1460" s="24"/>
      <c r="BB1460" s="24"/>
    </row>
    <row r="1461" spans="19:70">
      <c r="S1461"/>
      <c r="AG1461" s="24"/>
      <c r="AH1461" s="24"/>
      <c r="AI1461" s="24"/>
      <c r="AJ1461" s="24"/>
      <c r="AK1461" s="24"/>
      <c r="AM1461" s="171"/>
      <c r="AT1461" s="24"/>
      <c r="AU1461" s="24"/>
      <c r="AV1461" s="24"/>
      <c r="AW1461" s="24"/>
      <c r="AX1461" s="24"/>
      <c r="AY1461" s="24"/>
      <c r="AZ1461" s="24"/>
      <c r="BA1461" s="24"/>
    </row>
    <row r="1462" spans="19:70">
      <c r="S1462"/>
      <c r="AG1462" s="24"/>
      <c r="AH1462" s="24"/>
      <c r="AI1462" s="24"/>
      <c r="AJ1462" s="24"/>
      <c r="AK1462" s="24"/>
      <c r="AM1462" s="171"/>
      <c r="AT1462" s="24"/>
      <c r="AU1462" s="24"/>
      <c r="AV1462" s="24"/>
      <c r="AW1462" s="24"/>
      <c r="AX1462" s="24"/>
      <c r="AY1462" s="24"/>
      <c r="AZ1462" s="24"/>
      <c r="BA1462" s="24"/>
      <c r="BB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</row>
    <row r="1463" spans="19:70">
      <c r="S1463"/>
      <c r="AG1463" s="24"/>
      <c r="AH1463" s="24"/>
      <c r="AI1463" s="24"/>
      <c r="AJ1463" s="24"/>
      <c r="AK1463" s="24"/>
      <c r="AM1463" s="171"/>
      <c r="AT1463" s="24"/>
      <c r="AU1463" s="24"/>
      <c r="AV1463" s="24"/>
      <c r="AW1463" s="24"/>
      <c r="AX1463" s="24"/>
      <c r="AY1463" s="24"/>
      <c r="AZ1463" s="24"/>
      <c r="BA1463" s="24"/>
      <c r="BB1463" s="24"/>
      <c r="BD1463" s="24"/>
    </row>
    <row r="1464" spans="19:70">
      <c r="S1464"/>
      <c r="AG1464" s="24"/>
      <c r="AH1464" s="24"/>
      <c r="AI1464" s="24"/>
      <c r="AJ1464" s="24"/>
      <c r="AK1464" s="24"/>
      <c r="AM1464" s="171"/>
      <c r="AT1464" s="24"/>
      <c r="AU1464" s="24"/>
      <c r="AV1464" s="24"/>
      <c r="AW1464" s="24"/>
      <c r="AX1464" s="24"/>
      <c r="AY1464" s="24"/>
      <c r="AZ1464" s="24"/>
      <c r="BA1464" s="24"/>
      <c r="BB1464" s="24"/>
      <c r="BD1464" s="24"/>
    </row>
    <row r="1465" spans="19:70">
      <c r="S1465"/>
      <c r="AG1465" s="24"/>
      <c r="AH1465" s="24"/>
      <c r="AI1465" s="24"/>
      <c r="AJ1465" s="24"/>
      <c r="AK1465" s="24"/>
      <c r="AM1465" s="171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</row>
    <row r="1466" spans="19:70">
      <c r="S1466"/>
      <c r="AG1466" s="24"/>
      <c r="AH1466" s="24"/>
      <c r="AI1466" s="24"/>
      <c r="AJ1466" s="24"/>
      <c r="AK1466" s="24"/>
      <c r="AM1466" s="171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</row>
    <row r="1467" spans="19:70">
      <c r="S1467"/>
      <c r="AG1467" s="24"/>
      <c r="AH1467" s="24"/>
      <c r="AI1467" s="24"/>
      <c r="AJ1467" s="24"/>
      <c r="AK1467" s="24"/>
      <c r="AM1467" s="171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</row>
    <row r="1468" spans="19:70">
      <c r="S1468"/>
      <c r="AG1468" s="24"/>
      <c r="AH1468" s="24"/>
      <c r="AI1468" s="24"/>
      <c r="AJ1468" s="24"/>
      <c r="AK1468" s="24"/>
      <c r="AM1468" s="171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</row>
    <row r="1469" spans="19:70">
      <c r="S1469"/>
      <c r="AG1469" s="24"/>
      <c r="AH1469" s="24"/>
      <c r="AI1469" s="24"/>
      <c r="AJ1469" s="24"/>
      <c r="AK1469" s="24"/>
      <c r="AM1469" s="171"/>
      <c r="AT1469" s="24"/>
      <c r="AU1469" s="24"/>
      <c r="AV1469" s="24"/>
      <c r="AW1469" s="24"/>
      <c r="AX1469" s="24"/>
      <c r="AY1469" s="24"/>
      <c r="AZ1469" s="24"/>
      <c r="BA1469" s="24"/>
      <c r="BB1469" s="24"/>
    </row>
    <row r="1470" spans="19:70">
      <c r="S1470"/>
      <c r="AG1470" s="24"/>
      <c r="AH1470" s="24"/>
      <c r="AI1470" s="24"/>
      <c r="AJ1470" s="24"/>
      <c r="AK1470" s="24"/>
      <c r="AM1470" s="171"/>
      <c r="AT1470" s="24"/>
      <c r="AU1470" s="24"/>
      <c r="AV1470" s="24"/>
      <c r="AW1470" s="24"/>
      <c r="AX1470" s="24"/>
      <c r="AY1470" s="24"/>
      <c r="AZ1470" s="24"/>
      <c r="BA1470" s="24"/>
    </row>
    <row r="1471" spans="19:70">
      <c r="S1471"/>
      <c r="AG1471" s="24"/>
      <c r="AH1471" s="24"/>
      <c r="AI1471" s="24"/>
      <c r="AJ1471" s="24"/>
      <c r="AK1471" s="24"/>
      <c r="AM1471" s="171"/>
      <c r="AT1471" s="24"/>
      <c r="AU1471" s="24"/>
      <c r="AV1471" s="24"/>
      <c r="AW1471" s="24"/>
      <c r="AX1471" s="24"/>
      <c r="AY1471" s="24"/>
      <c r="AZ1471" s="24"/>
      <c r="BA1471" s="24"/>
    </row>
    <row r="1472" spans="19:70">
      <c r="S1472"/>
      <c r="AG1472" s="24"/>
      <c r="AH1472" s="24"/>
      <c r="AI1472" s="24"/>
      <c r="AJ1472" s="24"/>
      <c r="AK1472" s="24"/>
      <c r="AM1472" s="171"/>
      <c r="AT1472" s="24"/>
      <c r="AU1472" s="24"/>
      <c r="AV1472" s="24"/>
      <c r="AW1472" s="24"/>
      <c r="AX1472" s="24"/>
      <c r="AY1472" s="24"/>
      <c r="AZ1472" s="24"/>
      <c r="BA1472" s="24"/>
      <c r="BB1472" s="24"/>
    </row>
    <row r="1473" spans="19:70">
      <c r="S1473"/>
      <c r="AG1473" s="24"/>
      <c r="AH1473" s="24"/>
      <c r="AI1473" s="24"/>
      <c r="AJ1473" s="24"/>
      <c r="AK1473" s="24"/>
      <c r="AM1473" s="171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</row>
    <row r="1474" spans="19:70">
      <c r="S1474"/>
      <c r="AG1474" s="24"/>
      <c r="AH1474" s="24"/>
      <c r="AI1474" s="24"/>
      <c r="AJ1474" s="24"/>
      <c r="AK1474" s="24"/>
      <c r="AM1474" s="171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</row>
    <row r="1475" spans="19:70">
      <c r="S1475"/>
      <c r="AG1475" s="24"/>
      <c r="AH1475" s="24"/>
      <c r="AI1475" s="24"/>
      <c r="AJ1475" s="24"/>
      <c r="AK1475" s="24"/>
      <c r="AM1475" s="171"/>
      <c r="AT1475" s="24"/>
      <c r="AU1475" s="24"/>
      <c r="AV1475" s="24"/>
      <c r="AW1475" s="24"/>
      <c r="AX1475" s="24"/>
      <c r="AY1475" s="24"/>
      <c r="AZ1475" s="24"/>
      <c r="BA1475" s="24"/>
    </row>
    <row r="1476" spans="19:70">
      <c r="S1476"/>
      <c r="AG1476" s="24"/>
      <c r="AH1476" s="24"/>
      <c r="AI1476" s="24"/>
      <c r="AJ1476" s="24"/>
      <c r="AK1476" s="24"/>
      <c r="AM1476" s="171"/>
      <c r="AT1476" s="24"/>
      <c r="AU1476" s="24"/>
      <c r="AV1476" s="24"/>
      <c r="AW1476" s="24"/>
      <c r="AX1476" s="24"/>
      <c r="AY1476" s="24"/>
      <c r="AZ1476" s="24"/>
      <c r="BA1476" s="24"/>
      <c r="BB1476" s="24"/>
      <c r="BD1476" s="24"/>
    </row>
    <row r="1477" spans="19:70">
      <c r="S1477"/>
      <c r="AG1477" s="24"/>
      <c r="AH1477" s="24"/>
      <c r="AI1477" s="24"/>
      <c r="AJ1477" s="24"/>
      <c r="AK1477" s="24"/>
      <c r="AM1477" s="171"/>
      <c r="AT1477" s="24"/>
      <c r="AU1477" s="24"/>
      <c r="AV1477" s="24"/>
      <c r="AW1477" s="24"/>
      <c r="AX1477" s="24"/>
      <c r="AY1477" s="24"/>
      <c r="AZ1477" s="24"/>
      <c r="BA1477" s="24"/>
      <c r="BB1477" s="24"/>
    </row>
    <row r="1478" spans="19:70">
      <c r="S1478"/>
      <c r="AG1478" s="24"/>
      <c r="AH1478" s="24"/>
      <c r="AI1478" s="24"/>
      <c r="AJ1478" s="24"/>
      <c r="AK1478" s="24"/>
      <c r="AM1478" s="171"/>
      <c r="AT1478" s="24"/>
      <c r="AU1478" s="24"/>
      <c r="AV1478" s="24"/>
      <c r="AW1478" s="24"/>
      <c r="AX1478" s="24"/>
      <c r="AY1478" s="24"/>
      <c r="AZ1478" s="24"/>
      <c r="BA1478" s="24"/>
    </row>
    <row r="1479" spans="19:70">
      <c r="S1479"/>
      <c r="AG1479" s="24"/>
      <c r="AH1479" s="24"/>
      <c r="AI1479" s="24"/>
      <c r="AJ1479" s="24"/>
      <c r="AK1479" s="24"/>
      <c r="AM1479" s="171"/>
      <c r="AT1479" s="24"/>
      <c r="AU1479" s="24"/>
      <c r="AV1479" s="24"/>
      <c r="AW1479" s="24"/>
      <c r="AX1479" s="24"/>
      <c r="AY1479" s="24"/>
      <c r="AZ1479" s="24"/>
      <c r="BA1479" s="24"/>
    </row>
    <row r="1480" spans="19:70">
      <c r="S1480"/>
      <c r="AG1480" s="24"/>
      <c r="AH1480" s="24"/>
      <c r="AI1480" s="24"/>
      <c r="AJ1480" s="24"/>
      <c r="AK1480" s="24"/>
      <c r="AM1480" s="171"/>
      <c r="AT1480" s="24"/>
      <c r="AU1480" s="24"/>
      <c r="AV1480" s="24"/>
      <c r="AW1480" s="24"/>
      <c r="AX1480" s="24"/>
      <c r="AY1480" s="24"/>
      <c r="AZ1480" s="24"/>
      <c r="BA1480" s="24"/>
    </row>
    <row r="1481" spans="19:70">
      <c r="S1481"/>
      <c r="AG1481" s="24"/>
      <c r="AH1481" s="24"/>
      <c r="AI1481" s="24"/>
      <c r="AJ1481" s="24"/>
      <c r="AK1481" s="24"/>
      <c r="AM1481" s="171"/>
      <c r="AT1481" s="24"/>
      <c r="AU1481" s="24"/>
      <c r="AV1481" s="24"/>
      <c r="AW1481" s="24"/>
      <c r="AX1481" s="24"/>
      <c r="AY1481" s="24"/>
      <c r="AZ1481" s="24"/>
      <c r="BA1481" s="24"/>
    </row>
    <row r="1482" spans="19:70">
      <c r="S1482"/>
      <c r="AG1482" s="24"/>
      <c r="AH1482" s="24"/>
      <c r="AI1482" s="24"/>
      <c r="AJ1482" s="24"/>
      <c r="AK1482" s="24"/>
      <c r="AM1482" s="171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</row>
    <row r="1483" spans="19:70">
      <c r="S1483"/>
      <c r="AG1483" s="24"/>
      <c r="AH1483" s="24"/>
      <c r="AI1483" s="24"/>
      <c r="AJ1483" s="24"/>
      <c r="AK1483" s="24"/>
      <c r="AM1483" s="171"/>
      <c r="AT1483" s="24"/>
      <c r="AU1483" s="24"/>
      <c r="AV1483" s="24"/>
      <c r="AW1483" s="24"/>
      <c r="AX1483" s="24"/>
      <c r="AY1483" s="24"/>
      <c r="AZ1483" s="24"/>
      <c r="BA1483" s="24"/>
    </row>
    <row r="1484" spans="19:70">
      <c r="S1484"/>
      <c r="AG1484" s="24"/>
      <c r="AH1484" s="24"/>
      <c r="AI1484" s="24"/>
      <c r="AJ1484" s="24"/>
      <c r="AK1484" s="24"/>
      <c r="AM1484" s="171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</row>
    <row r="1485" spans="19:70">
      <c r="S1485"/>
      <c r="AG1485" s="24"/>
      <c r="AH1485" s="24"/>
      <c r="AI1485" s="24"/>
      <c r="AJ1485" s="24"/>
      <c r="AK1485" s="24"/>
      <c r="AM1485" s="171"/>
      <c r="AT1485" s="24"/>
      <c r="AU1485" s="24"/>
      <c r="AV1485" s="24"/>
      <c r="AW1485" s="24"/>
      <c r="AX1485" s="24"/>
      <c r="AY1485" s="24"/>
      <c r="AZ1485" s="24"/>
      <c r="BA1485" s="24"/>
      <c r="BB1485" s="24"/>
      <c r="BD1485" s="24"/>
    </row>
    <row r="1486" spans="19:70">
      <c r="S1486"/>
      <c r="AG1486" s="24"/>
      <c r="AH1486" s="24"/>
      <c r="AI1486" s="24"/>
      <c r="AJ1486" s="24"/>
      <c r="AK1486" s="24"/>
      <c r="AM1486" s="171"/>
      <c r="AT1486" s="24"/>
      <c r="AU1486" s="24"/>
      <c r="AV1486" s="24"/>
      <c r="AW1486" s="24"/>
      <c r="AX1486" s="24"/>
      <c r="AY1486" s="24"/>
      <c r="AZ1486" s="24"/>
      <c r="BA1486" s="24"/>
      <c r="BB1486" s="24"/>
    </row>
    <row r="1487" spans="19:70">
      <c r="S1487"/>
      <c r="AG1487" s="24"/>
      <c r="AH1487" s="24"/>
      <c r="AI1487" s="24"/>
      <c r="AJ1487" s="24"/>
      <c r="AK1487" s="24"/>
      <c r="AM1487" s="171"/>
      <c r="AT1487" s="24"/>
      <c r="AU1487" s="24"/>
      <c r="AV1487" s="24"/>
      <c r="AW1487" s="24"/>
      <c r="AX1487" s="24"/>
      <c r="AY1487" s="24"/>
      <c r="AZ1487" s="24"/>
      <c r="BA1487" s="24"/>
      <c r="BB1487" s="24"/>
    </row>
    <row r="1488" spans="19:70">
      <c r="S1488"/>
      <c r="AG1488" s="24"/>
      <c r="AH1488" s="24"/>
      <c r="AI1488" s="24"/>
      <c r="AJ1488" s="24"/>
      <c r="AK1488" s="24"/>
      <c r="AM1488" s="171"/>
      <c r="AT1488" s="24"/>
      <c r="AU1488" s="24"/>
      <c r="AV1488" s="24"/>
      <c r="AW1488" s="24"/>
      <c r="AX1488" s="24"/>
      <c r="AY1488" s="24"/>
      <c r="AZ1488" s="24"/>
      <c r="BA1488" s="24"/>
      <c r="BB1488" s="24"/>
      <c r="BD1488" s="24"/>
    </row>
    <row r="1489" spans="19:70">
      <c r="S1489"/>
      <c r="AG1489" s="24"/>
      <c r="AH1489" s="24"/>
      <c r="AI1489" s="24"/>
      <c r="AJ1489" s="24"/>
      <c r="AK1489" s="24"/>
      <c r="AM1489" s="171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</row>
    <row r="1490" spans="19:70">
      <c r="S1490"/>
      <c r="AG1490" s="24"/>
      <c r="AH1490" s="24"/>
      <c r="AI1490" s="24"/>
      <c r="AJ1490" s="24"/>
      <c r="AK1490" s="24"/>
      <c r="AM1490" s="171"/>
      <c r="AT1490" s="24"/>
      <c r="AU1490" s="24"/>
      <c r="AV1490" s="24"/>
      <c r="AW1490" s="24"/>
      <c r="AX1490" s="24"/>
      <c r="AY1490" s="24"/>
      <c r="AZ1490" s="24"/>
      <c r="BA1490" s="24"/>
      <c r="BB1490" s="24"/>
    </row>
    <row r="1491" spans="19:70">
      <c r="S1491"/>
      <c r="AG1491" s="24"/>
      <c r="AH1491" s="24"/>
      <c r="AI1491" s="24"/>
      <c r="AJ1491" s="24"/>
      <c r="AK1491" s="24"/>
      <c r="AM1491" s="171"/>
      <c r="AT1491" s="24"/>
      <c r="AU1491" s="24"/>
      <c r="AV1491" s="24"/>
      <c r="AW1491" s="24"/>
      <c r="AX1491" s="24"/>
      <c r="AY1491" s="24"/>
      <c r="AZ1491" s="24"/>
      <c r="BA1491" s="24"/>
      <c r="BB1491" s="24"/>
      <c r="BD1491" s="24"/>
    </row>
    <row r="1492" spans="19:70">
      <c r="S1492"/>
      <c r="AG1492" s="24"/>
      <c r="AH1492" s="24"/>
      <c r="AI1492" s="24"/>
      <c r="AJ1492" s="24"/>
      <c r="AK1492" s="24"/>
      <c r="AM1492" s="171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</row>
    <row r="1493" spans="19:70">
      <c r="S1493"/>
      <c r="AG1493" s="24"/>
      <c r="AH1493" s="24"/>
      <c r="AI1493" s="24"/>
      <c r="AJ1493" s="24"/>
      <c r="AK1493" s="24"/>
      <c r="AM1493" s="171"/>
      <c r="AT1493" s="24"/>
      <c r="AU1493" s="24"/>
      <c r="AV1493" s="24"/>
      <c r="AW1493" s="24"/>
      <c r="AX1493" s="24"/>
      <c r="AY1493" s="24"/>
      <c r="AZ1493" s="24"/>
      <c r="BA1493" s="24"/>
      <c r="BB1493" s="24"/>
    </row>
    <row r="1494" spans="19:70">
      <c r="S1494"/>
      <c r="AG1494" s="24"/>
      <c r="AH1494" s="24"/>
      <c r="AI1494" s="24"/>
      <c r="AJ1494" s="24"/>
      <c r="AK1494" s="24"/>
      <c r="AM1494" s="171"/>
      <c r="AT1494" s="24"/>
      <c r="AU1494" s="24"/>
      <c r="AV1494" s="24"/>
      <c r="AW1494" s="24"/>
      <c r="AX1494" s="24"/>
      <c r="AY1494" s="24"/>
      <c r="AZ1494" s="24"/>
      <c r="BA1494" s="24"/>
      <c r="BB1494" s="24"/>
    </row>
    <row r="1495" spans="19:70">
      <c r="S1495"/>
      <c r="AG1495" s="24"/>
      <c r="AH1495" s="24"/>
      <c r="AI1495" s="24"/>
      <c r="AJ1495" s="24"/>
      <c r="AK1495" s="24"/>
      <c r="AM1495" s="171"/>
      <c r="AT1495" s="24"/>
      <c r="AU1495" s="24"/>
      <c r="AV1495" s="24"/>
      <c r="AW1495" s="24"/>
      <c r="AX1495" s="24"/>
      <c r="AY1495" s="24"/>
      <c r="AZ1495" s="24"/>
      <c r="BA1495" s="24"/>
      <c r="BB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</row>
    <row r="1496" spans="19:70">
      <c r="S1496"/>
      <c r="AG1496" s="24"/>
      <c r="AH1496" s="24"/>
      <c r="AI1496" s="24"/>
      <c r="AJ1496" s="24"/>
      <c r="AK1496" s="24"/>
      <c r="AM1496" s="171"/>
      <c r="AT1496" s="24"/>
      <c r="AU1496" s="24"/>
      <c r="AV1496" s="24"/>
      <c r="AW1496" s="24"/>
      <c r="AX1496" s="24"/>
      <c r="AY1496" s="24"/>
      <c r="AZ1496" s="24"/>
      <c r="BA1496" s="24"/>
      <c r="BB1496" s="24"/>
    </row>
    <row r="1497" spans="19:70">
      <c r="S1497"/>
      <c r="AG1497" s="24"/>
      <c r="AH1497" s="24"/>
      <c r="AI1497" s="24"/>
      <c r="AJ1497" s="24"/>
      <c r="AK1497" s="24"/>
      <c r="AM1497" s="171"/>
      <c r="AT1497" s="24"/>
      <c r="AU1497" s="24"/>
      <c r="AV1497" s="24"/>
      <c r="AW1497" s="24"/>
      <c r="AX1497" s="24"/>
      <c r="AY1497" s="24"/>
      <c r="AZ1497" s="24"/>
      <c r="BA1497" s="24"/>
      <c r="BB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</row>
    <row r="1498" spans="19:70">
      <c r="S1498"/>
      <c r="AG1498" s="24"/>
      <c r="AH1498" s="24"/>
      <c r="AI1498" s="24"/>
      <c r="AJ1498" s="24"/>
      <c r="AK1498" s="24"/>
      <c r="AM1498" s="171"/>
      <c r="AT1498" s="24"/>
      <c r="AU1498" s="24"/>
      <c r="AV1498" s="24"/>
      <c r="AW1498" s="24"/>
      <c r="AX1498" s="24"/>
      <c r="AY1498" s="24"/>
      <c r="AZ1498" s="24"/>
      <c r="BA1498" s="24"/>
    </row>
    <row r="1499" spans="19:70">
      <c r="S1499"/>
      <c r="AG1499" s="24"/>
      <c r="AH1499" s="24"/>
      <c r="AI1499" s="24"/>
      <c r="AJ1499" s="24"/>
      <c r="AK1499" s="24"/>
      <c r="AM1499" s="171"/>
      <c r="AT1499" s="24"/>
      <c r="AU1499" s="24"/>
      <c r="AV1499" s="24"/>
      <c r="AW1499" s="24"/>
      <c r="AX1499" s="24"/>
      <c r="AY1499" s="24"/>
      <c r="AZ1499" s="24"/>
      <c r="BA1499" s="24"/>
      <c r="BB1499" s="24"/>
      <c r="BD1499" s="24"/>
    </row>
    <row r="1500" spans="19:70">
      <c r="S1500"/>
      <c r="AG1500" s="24"/>
      <c r="AH1500" s="24"/>
      <c r="AI1500" s="24"/>
      <c r="AJ1500" s="24"/>
      <c r="AK1500" s="24"/>
      <c r="AM1500" s="171"/>
      <c r="AT1500" s="24"/>
      <c r="AU1500" s="24"/>
      <c r="AV1500" s="24"/>
      <c r="AW1500" s="24"/>
      <c r="AX1500" s="24"/>
      <c r="AY1500" s="24"/>
      <c r="AZ1500" s="24"/>
      <c r="BA1500" s="24"/>
    </row>
    <row r="1501" spans="19:70">
      <c r="S1501"/>
      <c r="AG1501" s="24"/>
      <c r="AH1501" s="24"/>
      <c r="AI1501" s="24"/>
      <c r="AJ1501" s="24"/>
      <c r="AK1501" s="24"/>
      <c r="AM1501" s="171"/>
      <c r="AT1501" s="24"/>
      <c r="AU1501" s="24"/>
      <c r="AV1501" s="24"/>
      <c r="AW1501" s="24"/>
      <c r="AX1501" s="24"/>
      <c r="AY1501" s="24"/>
      <c r="AZ1501" s="24"/>
      <c r="BA1501" s="24"/>
      <c r="BB1501" s="24"/>
    </row>
    <row r="1502" spans="19:70">
      <c r="S1502"/>
      <c r="AG1502" s="24"/>
      <c r="AH1502" s="24"/>
      <c r="AI1502" s="24"/>
      <c r="AJ1502" s="24"/>
      <c r="AK1502" s="24"/>
      <c r="AM1502" s="171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</row>
    <row r="1503" spans="19:70">
      <c r="S1503"/>
      <c r="AG1503" s="24"/>
      <c r="AH1503" s="24"/>
      <c r="AI1503" s="24"/>
      <c r="AJ1503" s="24"/>
      <c r="AK1503" s="24"/>
      <c r="AM1503" s="171"/>
      <c r="AT1503" s="24"/>
      <c r="AU1503" s="24"/>
      <c r="AV1503" s="24"/>
      <c r="AW1503" s="24"/>
      <c r="AX1503" s="24"/>
      <c r="AY1503" s="24"/>
      <c r="AZ1503" s="24"/>
      <c r="BA1503" s="24"/>
    </row>
    <row r="1504" spans="19:70">
      <c r="S1504"/>
      <c r="AG1504" s="24"/>
      <c r="AH1504" s="24"/>
      <c r="AI1504" s="24"/>
      <c r="AJ1504" s="24"/>
      <c r="AK1504" s="24"/>
      <c r="AM1504" s="171"/>
      <c r="AT1504" s="24"/>
      <c r="AU1504" s="24"/>
      <c r="AV1504" s="24"/>
      <c r="AW1504" s="24"/>
      <c r="AX1504" s="24"/>
      <c r="AY1504" s="24"/>
      <c r="AZ1504" s="24"/>
      <c r="BA1504" s="24"/>
      <c r="BB1504" s="24"/>
      <c r="BD1504" s="24"/>
    </row>
    <row r="1505" spans="19:70">
      <c r="S1505"/>
      <c r="AG1505" s="24"/>
      <c r="AH1505" s="24"/>
      <c r="AI1505" s="24"/>
      <c r="AJ1505" s="24"/>
      <c r="AK1505" s="24"/>
      <c r="AM1505" s="171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</row>
    <row r="1506" spans="19:70">
      <c r="S1506"/>
      <c r="AG1506" s="24"/>
      <c r="AH1506" s="24"/>
      <c r="AI1506" s="24"/>
      <c r="AJ1506" s="24"/>
      <c r="AK1506" s="24"/>
      <c r="AM1506" s="171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</row>
    <row r="1507" spans="19:70">
      <c r="S1507"/>
      <c r="AG1507" s="24"/>
      <c r="AH1507" s="24"/>
      <c r="AI1507" s="24"/>
      <c r="AJ1507" s="24"/>
      <c r="AK1507" s="24"/>
      <c r="AM1507" s="171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</row>
    <row r="1508" spans="19:70">
      <c r="S1508"/>
      <c r="AG1508" s="24"/>
      <c r="AH1508" s="24"/>
      <c r="AI1508" s="24"/>
      <c r="AJ1508" s="24"/>
      <c r="AK1508" s="24"/>
      <c r="AM1508" s="171"/>
      <c r="AT1508" s="24"/>
      <c r="AU1508" s="24"/>
      <c r="AV1508" s="24"/>
      <c r="AW1508" s="24"/>
      <c r="AX1508" s="24"/>
      <c r="AY1508" s="24"/>
      <c r="AZ1508" s="24"/>
      <c r="BA1508" s="24"/>
      <c r="BB1508" s="24"/>
    </row>
    <row r="1509" spans="19:70">
      <c r="S1509"/>
      <c r="AG1509" s="24"/>
      <c r="AH1509" s="24"/>
      <c r="AI1509" s="24"/>
      <c r="AJ1509" s="24"/>
      <c r="AK1509" s="24"/>
      <c r="AM1509" s="171"/>
      <c r="AT1509" s="24"/>
      <c r="AU1509" s="24"/>
      <c r="AV1509" s="24"/>
      <c r="AW1509" s="24"/>
      <c r="AX1509" s="24"/>
      <c r="AY1509" s="24"/>
      <c r="AZ1509" s="24"/>
      <c r="BA1509" s="24"/>
      <c r="BB1509" s="24"/>
    </row>
    <row r="1510" spans="19:70">
      <c r="S1510"/>
      <c r="AG1510" s="24"/>
      <c r="AH1510" s="24"/>
      <c r="AI1510" s="24"/>
      <c r="AJ1510" s="24"/>
      <c r="AK1510" s="24"/>
      <c r="AM1510" s="171"/>
      <c r="AT1510" s="24"/>
      <c r="AU1510" s="24"/>
      <c r="AV1510" s="24"/>
      <c r="AW1510" s="24"/>
      <c r="AX1510" s="24"/>
      <c r="AY1510" s="24"/>
      <c r="AZ1510" s="24"/>
      <c r="BA1510" s="24"/>
      <c r="BB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</row>
    <row r="1511" spans="19:70">
      <c r="S1511"/>
      <c r="AG1511" s="24"/>
      <c r="AH1511" s="24"/>
      <c r="AI1511" s="24"/>
      <c r="AJ1511" s="24"/>
      <c r="AK1511" s="24"/>
      <c r="AM1511" s="171"/>
      <c r="AT1511" s="24"/>
      <c r="AU1511" s="24"/>
      <c r="AV1511" s="24"/>
      <c r="AW1511" s="24"/>
      <c r="AX1511" s="24"/>
      <c r="AY1511" s="24"/>
      <c r="AZ1511" s="24"/>
      <c r="BA1511" s="24"/>
      <c r="BB1511" s="24"/>
    </row>
    <row r="1512" spans="19:70">
      <c r="S1512"/>
      <c r="AG1512" s="24"/>
      <c r="AH1512" s="24"/>
      <c r="AI1512" s="24"/>
      <c r="AJ1512" s="24"/>
      <c r="AK1512" s="24"/>
      <c r="AM1512" s="171"/>
      <c r="AT1512" s="24"/>
      <c r="AU1512" s="24"/>
      <c r="AV1512" s="24"/>
      <c r="AW1512" s="24"/>
      <c r="AX1512" s="24"/>
      <c r="AY1512" s="24"/>
      <c r="AZ1512" s="24"/>
      <c r="BA1512" s="24"/>
      <c r="BB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</row>
    <row r="1513" spans="19:70">
      <c r="S1513"/>
      <c r="AG1513" s="24"/>
      <c r="AH1513" s="24"/>
      <c r="AI1513" s="24"/>
      <c r="AJ1513" s="24"/>
      <c r="AK1513" s="24"/>
      <c r="AM1513" s="171"/>
      <c r="AT1513" s="24"/>
      <c r="AU1513" s="24"/>
      <c r="AV1513" s="24"/>
      <c r="AW1513" s="24"/>
      <c r="AX1513" s="24"/>
      <c r="AY1513" s="24"/>
      <c r="AZ1513" s="24"/>
      <c r="BA1513" s="24"/>
      <c r="BB1513" s="24"/>
    </row>
    <row r="1514" spans="19:70">
      <c r="S1514"/>
      <c r="AG1514" s="24"/>
      <c r="AH1514" s="24"/>
      <c r="AI1514" s="24"/>
      <c r="AJ1514" s="24"/>
      <c r="AK1514" s="24"/>
      <c r="AM1514" s="171"/>
      <c r="AT1514" s="24"/>
      <c r="AU1514" s="24"/>
      <c r="AV1514" s="24"/>
      <c r="AW1514" s="24"/>
      <c r="AX1514" s="24"/>
      <c r="AY1514" s="24"/>
      <c r="AZ1514" s="24"/>
      <c r="BA1514" s="24"/>
      <c r="BB1514" s="24"/>
    </row>
    <row r="1515" spans="19:70">
      <c r="S1515"/>
      <c r="AG1515" s="24"/>
      <c r="AH1515" s="24"/>
      <c r="AI1515" s="24"/>
      <c r="AJ1515" s="24"/>
      <c r="AK1515" s="24"/>
      <c r="AM1515" s="171"/>
      <c r="AT1515" s="24"/>
      <c r="AU1515" s="24"/>
      <c r="AV1515" s="24"/>
      <c r="AW1515" s="24"/>
      <c r="AX1515" s="24"/>
      <c r="AY1515" s="24"/>
      <c r="AZ1515" s="24"/>
      <c r="BA1515" s="24"/>
      <c r="BB1515" s="24"/>
      <c r="BD1515" s="24"/>
    </row>
    <row r="1516" spans="19:70">
      <c r="S1516"/>
      <c r="AG1516" s="24"/>
      <c r="AH1516" s="24"/>
      <c r="AI1516" s="24"/>
      <c r="AJ1516" s="24"/>
      <c r="AK1516" s="24"/>
      <c r="AM1516" s="171"/>
      <c r="AT1516" s="24"/>
      <c r="AU1516" s="24"/>
      <c r="AV1516" s="24"/>
      <c r="AW1516" s="24"/>
      <c r="AX1516" s="24"/>
      <c r="AY1516" s="24"/>
      <c r="AZ1516" s="24"/>
      <c r="BA1516" s="24"/>
      <c r="BB1516" s="24"/>
    </row>
    <row r="1517" spans="19:70">
      <c r="S1517"/>
      <c r="AG1517" s="24"/>
      <c r="AH1517" s="24"/>
      <c r="AI1517" s="24"/>
      <c r="AJ1517" s="24"/>
      <c r="AK1517" s="24"/>
      <c r="AM1517" s="171"/>
      <c r="AT1517" s="24"/>
      <c r="AU1517" s="24"/>
      <c r="AV1517" s="24"/>
      <c r="AW1517" s="24"/>
      <c r="AX1517" s="24"/>
      <c r="AY1517" s="24"/>
      <c r="AZ1517" s="24"/>
      <c r="BA1517" s="24"/>
      <c r="BB1517" s="24"/>
      <c r="BD1517" s="24"/>
    </row>
    <row r="1518" spans="19:70">
      <c r="S1518"/>
      <c r="AG1518" s="24"/>
      <c r="AH1518" s="24"/>
      <c r="AI1518" s="24"/>
      <c r="AJ1518" s="24"/>
      <c r="AK1518" s="24"/>
      <c r="AM1518" s="171"/>
      <c r="AT1518" s="24"/>
      <c r="AU1518" s="24"/>
      <c r="AV1518" s="24"/>
      <c r="AW1518" s="24"/>
      <c r="AX1518" s="24"/>
      <c r="AY1518" s="24"/>
      <c r="AZ1518" s="24"/>
      <c r="BA1518" s="24"/>
      <c r="BB1518" s="24"/>
    </row>
    <row r="1519" spans="19:70">
      <c r="S1519"/>
      <c r="AG1519" s="24"/>
      <c r="AH1519" s="24"/>
      <c r="AI1519" s="24"/>
      <c r="AJ1519" s="24"/>
      <c r="AK1519" s="24"/>
      <c r="AM1519" s="171"/>
      <c r="AT1519" s="24"/>
      <c r="AU1519" s="24"/>
      <c r="AV1519" s="24"/>
      <c r="AW1519" s="24"/>
      <c r="AX1519" s="24"/>
      <c r="AY1519" s="24"/>
      <c r="AZ1519" s="24"/>
      <c r="BA1519" s="24"/>
      <c r="BB1519" s="24"/>
    </row>
    <row r="1520" spans="19:70">
      <c r="S1520"/>
      <c r="AG1520" s="24"/>
      <c r="AH1520" s="24"/>
      <c r="AI1520" s="24"/>
      <c r="AJ1520" s="24"/>
      <c r="AK1520" s="24"/>
      <c r="AM1520" s="171"/>
      <c r="AT1520" s="24"/>
      <c r="AU1520" s="24"/>
      <c r="AV1520" s="24"/>
      <c r="AW1520" s="24"/>
      <c r="AX1520" s="24"/>
      <c r="AY1520" s="24"/>
      <c r="AZ1520" s="24"/>
      <c r="BA1520" s="24"/>
      <c r="BB1520" s="24"/>
    </row>
    <row r="1521" spans="19:70">
      <c r="S1521"/>
      <c r="AG1521" s="24"/>
      <c r="AH1521" s="24"/>
      <c r="AI1521" s="24"/>
      <c r="AJ1521" s="24"/>
      <c r="AK1521" s="24"/>
      <c r="AM1521" s="171"/>
      <c r="AT1521" s="24"/>
      <c r="AU1521" s="24"/>
      <c r="AV1521" s="24"/>
      <c r="AW1521" s="24"/>
      <c r="AX1521" s="24"/>
      <c r="AY1521" s="24"/>
      <c r="AZ1521" s="24"/>
      <c r="BA1521" s="24"/>
    </row>
    <row r="1522" spans="19:70">
      <c r="S1522"/>
      <c r="AG1522" s="24"/>
      <c r="AH1522" s="24"/>
      <c r="AI1522" s="24"/>
      <c r="AJ1522" s="24"/>
      <c r="AK1522" s="24"/>
      <c r="AM1522" s="171"/>
      <c r="AT1522" s="24"/>
      <c r="AU1522" s="24"/>
      <c r="AV1522" s="24"/>
      <c r="AW1522" s="24"/>
      <c r="AX1522" s="24"/>
      <c r="AY1522" s="24"/>
      <c r="AZ1522" s="24"/>
      <c r="BA1522" s="24"/>
      <c r="BB1522" s="24"/>
    </row>
    <row r="1523" spans="19:70">
      <c r="S1523"/>
      <c r="AG1523" s="24"/>
      <c r="AH1523" s="24"/>
      <c r="AI1523" s="24"/>
      <c r="AJ1523" s="24"/>
      <c r="AK1523" s="24"/>
      <c r="AM1523" s="171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</row>
    <row r="1524" spans="19:70">
      <c r="S1524"/>
      <c r="AG1524" s="24"/>
      <c r="AH1524" s="24"/>
      <c r="AI1524" s="24"/>
      <c r="AJ1524" s="24"/>
      <c r="AK1524" s="24"/>
      <c r="AM1524" s="171"/>
      <c r="AT1524" s="24"/>
      <c r="AU1524" s="24"/>
      <c r="AV1524" s="24"/>
      <c r="AW1524" s="24"/>
      <c r="AX1524" s="24"/>
      <c r="AY1524" s="24"/>
      <c r="AZ1524" s="24"/>
      <c r="BA1524" s="24"/>
    </row>
    <row r="1525" spans="19:70">
      <c r="S1525"/>
      <c r="AG1525" s="24"/>
      <c r="AH1525" s="24"/>
      <c r="AI1525" s="24"/>
      <c r="AJ1525" s="24"/>
      <c r="AK1525" s="24"/>
      <c r="AM1525" s="171"/>
      <c r="AT1525" s="24"/>
      <c r="AU1525" s="24"/>
      <c r="AV1525" s="24"/>
      <c r="AW1525" s="24"/>
      <c r="AX1525" s="24"/>
      <c r="AY1525" s="24"/>
      <c r="AZ1525" s="24"/>
      <c r="BA1525" s="24"/>
    </row>
    <row r="1526" spans="19:70">
      <c r="S1526"/>
      <c r="AG1526" s="24"/>
      <c r="AH1526" s="24"/>
      <c r="AI1526" s="24"/>
      <c r="AJ1526" s="24"/>
      <c r="AK1526" s="24"/>
      <c r="AM1526" s="171"/>
      <c r="AT1526" s="24"/>
      <c r="AU1526" s="24"/>
      <c r="AV1526" s="24"/>
      <c r="AW1526" s="24"/>
      <c r="AX1526" s="24"/>
      <c r="AY1526" s="24"/>
      <c r="AZ1526" s="24"/>
      <c r="BA1526" s="24"/>
    </row>
    <row r="1527" spans="19:70">
      <c r="S1527"/>
      <c r="AG1527" s="24"/>
      <c r="AH1527" s="24"/>
      <c r="AI1527" s="24"/>
      <c r="AJ1527" s="24"/>
      <c r="AK1527" s="24"/>
      <c r="AM1527" s="171"/>
      <c r="AT1527" s="24"/>
      <c r="AU1527" s="24"/>
      <c r="AV1527" s="24"/>
      <c r="AW1527" s="24"/>
      <c r="AX1527" s="24"/>
      <c r="AY1527" s="24"/>
      <c r="AZ1527" s="24"/>
      <c r="BA1527" s="24"/>
      <c r="BB1527" s="24"/>
    </row>
    <row r="1528" spans="19:70">
      <c r="S1528"/>
      <c r="AG1528" s="24"/>
      <c r="AH1528" s="24"/>
      <c r="AI1528" s="24"/>
      <c r="AJ1528" s="24"/>
      <c r="AK1528" s="24"/>
      <c r="AM1528" s="171"/>
      <c r="AT1528" s="24"/>
      <c r="AU1528" s="24"/>
      <c r="AV1528" s="24"/>
      <c r="AW1528" s="24"/>
      <c r="AX1528" s="24"/>
      <c r="AY1528" s="24"/>
      <c r="AZ1528" s="24"/>
      <c r="BA1528" s="24"/>
      <c r="BB1528" s="24"/>
    </row>
    <row r="1529" spans="19:70">
      <c r="S1529"/>
      <c r="AG1529" s="24"/>
      <c r="AH1529" s="24"/>
      <c r="AI1529" s="24"/>
      <c r="AJ1529" s="24"/>
      <c r="AK1529" s="24"/>
      <c r="AM1529" s="171"/>
      <c r="AT1529" s="24"/>
      <c r="AU1529" s="24"/>
      <c r="AV1529" s="24"/>
      <c r="AW1529" s="24"/>
      <c r="AX1529" s="24"/>
      <c r="AY1529" s="24"/>
      <c r="AZ1529" s="24"/>
      <c r="BA1529" s="24"/>
      <c r="BB1529" s="24"/>
    </row>
    <row r="1530" spans="19:70">
      <c r="S1530"/>
      <c r="AG1530" s="24"/>
      <c r="AH1530" s="24"/>
      <c r="AI1530" s="24"/>
      <c r="AJ1530" s="24"/>
      <c r="AK1530" s="24"/>
      <c r="AM1530" s="171"/>
      <c r="AT1530" s="24"/>
      <c r="AU1530" s="24"/>
      <c r="AV1530" s="24"/>
      <c r="AW1530" s="24"/>
      <c r="AX1530" s="24"/>
      <c r="AY1530" s="24"/>
      <c r="AZ1530" s="24"/>
      <c r="BA1530" s="24"/>
    </row>
    <row r="1531" spans="19:70">
      <c r="S1531"/>
      <c r="AG1531" s="24"/>
      <c r="AH1531" s="24"/>
      <c r="AI1531" s="24"/>
      <c r="AJ1531" s="24"/>
      <c r="AK1531" s="24"/>
      <c r="AM1531" s="171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</row>
    <row r="1532" spans="19:70">
      <c r="S1532"/>
      <c r="AG1532" s="24"/>
      <c r="AH1532" s="24"/>
      <c r="AI1532" s="24"/>
      <c r="AJ1532" s="24"/>
      <c r="AK1532" s="24"/>
      <c r="AM1532" s="171"/>
      <c r="AT1532" s="24"/>
      <c r="AU1532" s="24"/>
      <c r="AV1532" s="24"/>
      <c r="AW1532" s="24"/>
      <c r="AX1532" s="24"/>
      <c r="AY1532" s="24"/>
      <c r="AZ1532" s="24"/>
      <c r="BA1532" s="24"/>
      <c r="BB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</row>
    <row r="1533" spans="19:70">
      <c r="S1533"/>
      <c r="AG1533" s="24"/>
      <c r="AH1533" s="24"/>
      <c r="AI1533" s="24"/>
      <c r="AJ1533" s="24"/>
      <c r="AK1533" s="24"/>
      <c r="AM1533" s="171"/>
      <c r="AT1533" s="24"/>
      <c r="AU1533" s="24"/>
      <c r="AV1533" s="24"/>
      <c r="AW1533" s="24"/>
      <c r="AX1533" s="24"/>
      <c r="AY1533" s="24"/>
      <c r="AZ1533" s="24"/>
      <c r="BA1533" s="24"/>
    </row>
    <row r="1534" spans="19:70">
      <c r="S1534"/>
      <c r="AG1534" s="24"/>
      <c r="AH1534" s="24"/>
      <c r="AI1534" s="24"/>
      <c r="AJ1534" s="24"/>
      <c r="AK1534" s="24"/>
      <c r="AM1534" s="171"/>
      <c r="AT1534" s="24"/>
      <c r="AU1534" s="24"/>
      <c r="AV1534" s="24"/>
      <c r="AW1534" s="24"/>
      <c r="AX1534" s="24"/>
      <c r="AY1534" s="24"/>
      <c r="AZ1534" s="24"/>
      <c r="BA1534" s="24"/>
      <c r="BB1534" s="24"/>
    </row>
    <row r="1535" spans="19:70">
      <c r="S1535"/>
      <c r="AG1535" s="24"/>
      <c r="AH1535" s="24"/>
      <c r="AI1535" s="24"/>
      <c r="AJ1535" s="24"/>
      <c r="AK1535" s="24"/>
      <c r="AM1535" s="171"/>
      <c r="AT1535" s="24"/>
      <c r="AU1535" s="24"/>
      <c r="AV1535" s="24"/>
      <c r="AW1535" s="24"/>
      <c r="AX1535" s="24"/>
      <c r="AY1535" s="24"/>
      <c r="AZ1535" s="24"/>
      <c r="BA1535" s="24"/>
    </row>
    <row r="1536" spans="19:70">
      <c r="S1536"/>
      <c r="AG1536" s="24"/>
      <c r="AH1536" s="24"/>
      <c r="AI1536" s="24"/>
      <c r="AJ1536" s="24"/>
      <c r="AK1536" s="24"/>
      <c r="AM1536" s="171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</row>
    <row r="1537" spans="19:70">
      <c r="S1537"/>
      <c r="AG1537" s="24"/>
      <c r="AH1537" s="24"/>
      <c r="AI1537" s="24"/>
      <c r="AJ1537" s="24"/>
      <c r="AK1537" s="24"/>
      <c r="AM1537" s="171"/>
      <c r="AT1537" s="24"/>
      <c r="AU1537" s="24"/>
      <c r="AV1537" s="24"/>
      <c r="AW1537" s="24"/>
      <c r="AX1537" s="24"/>
      <c r="AY1537" s="24"/>
      <c r="AZ1537" s="24"/>
      <c r="BA1537" s="24"/>
    </row>
    <row r="1538" spans="19:70">
      <c r="S1538"/>
      <c r="AG1538" s="24"/>
      <c r="AH1538" s="24"/>
      <c r="AI1538" s="24"/>
      <c r="AJ1538" s="24"/>
      <c r="AK1538" s="24"/>
      <c r="AM1538" s="171"/>
      <c r="AT1538" s="24"/>
      <c r="AU1538" s="24"/>
      <c r="AV1538" s="24"/>
      <c r="AW1538" s="24"/>
      <c r="AX1538" s="24"/>
      <c r="AY1538" s="24"/>
      <c r="AZ1538" s="24"/>
      <c r="BA1538" s="24"/>
      <c r="BB1538" s="24"/>
      <c r="BD1538" s="24"/>
    </row>
    <row r="1539" spans="19:70">
      <c r="S1539"/>
      <c r="AG1539" s="24"/>
      <c r="AH1539" s="24"/>
      <c r="AI1539" s="24"/>
      <c r="AJ1539" s="24"/>
      <c r="AK1539" s="24"/>
      <c r="AM1539" s="171"/>
      <c r="AT1539" s="24"/>
      <c r="AU1539" s="24"/>
      <c r="AV1539" s="24"/>
      <c r="AW1539" s="24"/>
      <c r="AX1539" s="24"/>
      <c r="AY1539" s="24"/>
      <c r="AZ1539" s="24"/>
      <c r="BA1539" s="24"/>
      <c r="BB1539" s="24"/>
      <c r="BD1539" s="24"/>
    </row>
    <row r="1540" spans="19:70">
      <c r="S1540"/>
      <c r="AG1540" s="24"/>
      <c r="AH1540" s="24"/>
      <c r="AI1540" s="24"/>
      <c r="AJ1540" s="24"/>
      <c r="AK1540" s="24"/>
      <c r="AM1540" s="171"/>
      <c r="AT1540" s="24"/>
      <c r="AU1540" s="24"/>
      <c r="AV1540" s="24"/>
      <c r="AW1540" s="24"/>
      <c r="AX1540" s="24"/>
      <c r="AY1540" s="24"/>
      <c r="AZ1540" s="24"/>
      <c r="BA1540" s="24"/>
      <c r="BB1540" s="24"/>
      <c r="BD1540" s="24"/>
    </row>
    <row r="1541" spans="19:70">
      <c r="S1541"/>
      <c r="AG1541" s="24"/>
      <c r="AH1541" s="24"/>
      <c r="AI1541" s="24"/>
      <c r="AJ1541" s="24"/>
      <c r="AK1541" s="24"/>
      <c r="AM1541" s="171"/>
      <c r="AT1541" s="24"/>
      <c r="AU1541" s="24"/>
      <c r="AV1541" s="24"/>
      <c r="AW1541" s="24"/>
      <c r="AX1541" s="24"/>
      <c r="AY1541" s="24"/>
      <c r="AZ1541" s="24"/>
      <c r="BA1541" s="24"/>
      <c r="BB1541" s="24"/>
    </row>
    <row r="1542" spans="19:70">
      <c r="S1542"/>
      <c r="AG1542" s="24"/>
      <c r="AH1542" s="24"/>
      <c r="AI1542" s="24"/>
      <c r="AJ1542" s="24"/>
      <c r="AK1542" s="24"/>
      <c r="AM1542" s="171"/>
      <c r="AT1542" s="24"/>
      <c r="AU1542" s="24"/>
      <c r="AV1542" s="24"/>
      <c r="AW1542" s="24"/>
      <c r="AX1542" s="24"/>
      <c r="AY1542" s="24"/>
      <c r="AZ1542" s="24"/>
      <c r="BA1542" s="24"/>
    </row>
    <row r="1543" spans="19:70">
      <c r="S1543"/>
      <c r="AG1543" s="24"/>
      <c r="AH1543" s="24"/>
      <c r="AI1543" s="24"/>
      <c r="AJ1543" s="24"/>
      <c r="AK1543" s="24"/>
      <c r="AM1543" s="171"/>
      <c r="AT1543" s="24"/>
      <c r="AU1543" s="24"/>
      <c r="AV1543" s="24"/>
      <c r="AW1543" s="24"/>
      <c r="AX1543" s="24"/>
      <c r="AY1543" s="24"/>
      <c r="AZ1543" s="24"/>
      <c r="BA1543" s="24"/>
      <c r="BB1543" s="24"/>
    </row>
    <row r="1544" spans="19:70">
      <c r="S1544"/>
      <c r="AG1544" s="24"/>
      <c r="AH1544" s="24"/>
      <c r="AI1544" s="24"/>
      <c r="AJ1544" s="24"/>
      <c r="AK1544" s="24"/>
      <c r="AM1544" s="171"/>
      <c r="AT1544" s="24"/>
      <c r="AU1544" s="24"/>
      <c r="AV1544" s="24"/>
      <c r="AW1544" s="24"/>
      <c r="AX1544" s="24"/>
      <c r="AY1544" s="24"/>
      <c r="AZ1544" s="24"/>
      <c r="BA1544" s="24"/>
      <c r="BB1544" s="24"/>
    </row>
    <row r="1545" spans="19:70">
      <c r="S1545"/>
      <c r="AG1545" s="24"/>
      <c r="AH1545" s="24"/>
      <c r="AI1545" s="24"/>
      <c r="AJ1545" s="24"/>
      <c r="AK1545" s="24"/>
      <c r="AM1545" s="171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</row>
    <row r="1546" spans="19:70">
      <c r="S1546"/>
      <c r="AG1546" s="24"/>
      <c r="AH1546" s="24"/>
      <c r="AI1546" s="24"/>
      <c r="AJ1546" s="24"/>
      <c r="AK1546" s="24"/>
      <c r="AM1546" s="171"/>
      <c r="AT1546" s="24"/>
      <c r="AU1546" s="24"/>
      <c r="AV1546" s="24"/>
      <c r="AW1546" s="24"/>
      <c r="AX1546" s="24"/>
      <c r="AY1546" s="24"/>
      <c r="AZ1546" s="24"/>
      <c r="BA1546" s="24"/>
    </row>
    <row r="1547" spans="19:70">
      <c r="S1547"/>
      <c r="AG1547" s="24"/>
      <c r="AH1547" s="24"/>
      <c r="AI1547" s="24"/>
      <c r="AJ1547" s="24"/>
      <c r="AK1547" s="24"/>
      <c r="AM1547" s="171"/>
      <c r="AT1547" s="24"/>
      <c r="AU1547" s="24"/>
      <c r="AV1547" s="24"/>
      <c r="AW1547" s="24"/>
      <c r="AX1547" s="24"/>
      <c r="AY1547" s="24"/>
      <c r="AZ1547" s="24"/>
      <c r="BA1547" s="24"/>
    </row>
    <row r="1548" spans="19:70">
      <c r="S1548"/>
      <c r="AG1548" s="24"/>
      <c r="AH1548" s="24"/>
      <c r="AI1548" s="24"/>
      <c r="AJ1548" s="24"/>
      <c r="AK1548" s="24"/>
      <c r="AM1548" s="171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</row>
    <row r="1549" spans="19:70">
      <c r="S1549"/>
      <c r="AG1549" s="24"/>
      <c r="AH1549" s="24"/>
      <c r="AI1549" s="24"/>
      <c r="AJ1549" s="24"/>
      <c r="AK1549" s="24"/>
      <c r="AM1549" s="171"/>
      <c r="AT1549" s="24"/>
      <c r="AU1549" s="24"/>
      <c r="AV1549" s="24"/>
      <c r="AW1549" s="24"/>
      <c r="AX1549" s="24"/>
      <c r="AY1549" s="24"/>
      <c r="AZ1549" s="24"/>
      <c r="BA1549" s="24"/>
      <c r="BB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</row>
    <row r="1550" spans="19:70">
      <c r="S1550"/>
      <c r="AG1550" s="24"/>
      <c r="AH1550" s="24"/>
      <c r="AI1550" s="24"/>
      <c r="AJ1550" s="24"/>
      <c r="AK1550" s="24"/>
      <c r="AM1550" s="171"/>
      <c r="AT1550" s="24"/>
      <c r="AU1550" s="24"/>
      <c r="AV1550" s="24"/>
      <c r="AW1550" s="24"/>
      <c r="AX1550" s="24"/>
      <c r="AY1550" s="24"/>
      <c r="AZ1550" s="24"/>
      <c r="BA1550" s="24"/>
      <c r="BB1550" s="24"/>
      <c r="BD1550" s="24"/>
    </row>
    <row r="1551" spans="19:70">
      <c r="S1551"/>
      <c r="AG1551" s="24"/>
      <c r="AH1551" s="24"/>
      <c r="AI1551" s="24"/>
      <c r="AJ1551" s="24"/>
      <c r="AK1551" s="24"/>
      <c r="AM1551" s="171"/>
      <c r="AT1551" s="24"/>
      <c r="AU1551" s="24"/>
      <c r="AV1551" s="24"/>
      <c r="AW1551" s="24"/>
      <c r="AX1551" s="24"/>
      <c r="AY1551" s="24"/>
      <c r="AZ1551" s="24"/>
      <c r="BA1551" s="24"/>
    </row>
    <row r="1552" spans="19:70">
      <c r="S1552"/>
      <c r="AG1552" s="24"/>
      <c r="AH1552" s="24"/>
      <c r="AI1552" s="24"/>
      <c r="AJ1552" s="24"/>
      <c r="AK1552" s="24"/>
      <c r="AM1552" s="171"/>
      <c r="AT1552" s="24"/>
      <c r="AU1552" s="24"/>
      <c r="AV1552" s="24"/>
      <c r="AW1552" s="24"/>
      <c r="AX1552" s="24"/>
      <c r="AY1552" s="24"/>
      <c r="AZ1552" s="24"/>
      <c r="BA1552" s="24"/>
      <c r="BB1552" s="24"/>
    </row>
    <row r="1553" spans="19:70">
      <c r="S1553"/>
      <c r="AG1553" s="24"/>
      <c r="AH1553" s="24"/>
      <c r="AI1553" s="24"/>
      <c r="AJ1553" s="24"/>
      <c r="AK1553" s="24"/>
      <c r="AM1553" s="171"/>
      <c r="AT1553" s="24"/>
      <c r="AU1553" s="24"/>
      <c r="AV1553" s="24"/>
      <c r="AW1553" s="24"/>
      <c r="AX1553" s="24"/>
      <c r="AY1553" s="24"/>
      <c r="AZ1553" s="24"/>
      <c r="BA1553" s="24"/>
      <c r="BB1553" s="24"/>
    </row>
    <row r="1554" spans="19:70">
      <c r="S1554"/>
      <c r="AG1554" s="24"/>
      <c r="AH1554" s="24"/>
      <c r="AI1554" s="24"/>
      <c r="AJ1554" s="24"/>
      <c r="AK1554" s="24"/>
      <c r="AM1554" s="171"/>
      <c r="AT1554" s="24"/>
      <c r="AU1554" s="24"/>
      <c r="AV1554" s="24"/>
      <c r="AW1554" s="24"/>
      <c r="AX1554" s="24"/>
      <c r="AY1554" s="24"/>
      <c r="AZ1554" s="24"/>
      <c r="BA1554" s="24"/>
      <c r="BB1554" s="24"/>
      <c r="BD1554" s="24"/>
    </row>
    <row r="1555" spans="19:70">
      <c r="S1555"/>
      <c r="AG1555" s="24"/>
      <c r="AH1555" s="24"/>
      <c r="AI1555" s="24"/>
      <c r="AJ1555" s="24"/>
      <c r="AK1555" s="24"/>
      <c r="AM1555" s="171"/>
      <c r="AT1555" s="24"/>
      <c r="AU1555" s="24"/>
      <c r="AV1555" s="24"/>
      <c r="AW1555" s="24"/>
      <c r="AX1555" s="24"/>
      <c r="AY1555" s="24"/>
      <c r="AZ1555" s="24"/>
      <c r="BA1555" s="24"/>
      <c r="BB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</row>
    <row r="1556" spans="19:70">
      <c r="S1556"/>
      <c r="AG1556" s="24"/>
      <c r="AH1556" s="24"/>
      <c r="AI1556" s="24"/>
      <c r="AJ1556" s="24"/>
      <c r="AK1556" s="24"/>
      <c r="AM1556" s="171"/>
      <c r="AT1556" s="24"/>
      <c r="AU1556" s="24"/>
      <c r="AV1556" s="24"/>
      <c r="AW1556" s="24"/>
      <c r="AX1556" s="24"/>
      <c r="AY1556" s="24"/>
      <c r="AZ1556" s="24"/>
      <c r="BA1556" s="24"/>
      <c r="BB1556" s="24"/>
    </row>
    <row r="1557" spans="19:70">
      <c r="S1557"/>
      <c r="AG1557" s="24"/>
      <c r="AH1557" s="24"/>
      <c r="AI1557" s="24"/>
      <c r="AJ1557" s="24"/>
      <c r="AK1557" s="24"/>
      <c r="AM1557" s="171"/>
      <c r="AT1557" s="24"/>
      <c r="AU1557" s="24"/>
      <c r="AV1557" s="24"/>
      <c r="AW1557" s="24"/>
      <c r="AX1557" s="24"/>
      <c r="AY1557" s="24"/>
      <c r="AZ1557" s="24"/>
      <c r="BA1557" s="24"/>
      <c r="BB1557" s="24"/>
    </row>
    <row r="1558" spans="19:70">
      <c r="S1558"/>
      <c r="AG1558" s="24"/>
      <c r="AH1558" s="24"/>
      <c r="AI1558" s="24"/>
      <c r="AJ1558" s="24"/>
      <c r="AK1558" s="24"/>
      <c r="AM1558" s="171"/>
      <c r="AT1558" s="24"/>
      <c r="AU1558" s="24"/>
      <c r="AV1558" s="24"/>
      <c r="AW1558" s="24"/>
      <c r="AX1558" s="24"/>
      <c r="AY1558" s="24"/>
      <c r="AZ1558" s="24"/>
      <c r="BA1558" s="24"/>
      <c r="BB1558" s="24"/>
    </row>
    <row r="1559" spans="19:70">
      <c r="S1559"/>
      <c r="AG1559" s="24"/>
      <c r="AH1559" s="24"/>
      <c r="AI1559" s="24"/>
      <c r="AJ1559" s="24"/>
      <c r="AK1559" s="24"/>
      <c r="AM1559" s="171"/>
      <c r="AT1559" s="24"/>
      <c r="AU1559" s="24"/>
      <c r="AV1559" s="24"/>
      <c r="AW1559" s="24"/>
      <c r="AX1559" s="24"/>
      <c r="AY1559" s="24"/>
      <c r="AZ1559" s="24"/>
      <c r="BA1559" s="24"/>
      <c r="BB1559" s="24"/>
      <c r="BD1559" s="24"/>
    </row>
    <row r="1560" spans="19:70">
      <c r="S1560"/>
      <c r="AG1560" s="24"/>
      <c r="AH1560" s="24"/>
      <c r="AI1560" s="24"/>
      <c r="AJ1560" s="24"/>
      <c r="AK1560" s="24"/>
      <c r="AM1560" s="171"/>
      <c r="AT1560" s="24"/>
      <c r="AU1560" s="24"/>
      <c r="AV1560" s="24"/>
      <c r="AW1560" s="24"/>
      <c r="AX1560" s="24"/>
      <c r="AY1560" s="24"/>
      <c r="AZ1560" s="24"/>
      <c r="BA1560" s="24"/>
      <c r="BB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</row>
    <row r="1561" spans="19:70">
      <c r="S1561"/>
      <c r="AG1561" s="24"/>
      <c r="AH1561" s="24"/>
      <c r="AI1561" s="24"/>
      <c r="AJ1561" s="24"/>
      <c r="AK1561" s="24"/>
      <c r="AM1561" s="171"/>
      <c r="AT1561" s="24"/>
      <c r="AU1561" s="24"/>
      <c r="AV1561" s="24"/>
      <c r="AW1561" s="24"/>
      <c r="AX1561" s="24"/>
      <c r="AY1561" s="24"/>
      <c r="AZ1561" s="24"/>
      <c r="BA1561" s="24"/>
    </row>
    <row r="1562" spans="19:70">
      <c r="S1562"/>
      <c r="AG1562" s="24"/>
      <c r="AH1562" s="24"/>
      <c r="AI1562" s="24"/>
      <c r="AJ1562" s="24"/>
      <c r="AK1562" s="24"/>
      <c r="AM1562" s="171"/>
      <c r="AT1562" s="24"/>
      <c r="AU1562" s="24"/>
      <c r="AV1562" s="24"/>
      <c r="AW1562" s="24"/>
      <c r="AX1562" s="24"/>
      <c r="AY1562" s="24"/>
      <c r="AZ1562" s="24"/>
      <c r="BA1562" s="24"/>
      <c r="BB1562" s="24"/>
    </row>
    <row r="1563" spans="19:70">
      <c r="S1563"/>
      <c r="AG1563" s="24"/>
      <c r="AH1563" s="24"/>
      <c r="AI1563" s="24"/>
      <c r="AJ1563" s="24"/>
      <c r="AK1563" s="24"/>
      <c r="AM1563" s="171"/>
      <c r="AT1563" s="24"/>
      <c r="AU1563" s="24"/>
      <c r="AV1563" s="24"/>
      <c r="AW1563" s="24"/>
      <c r="AX1563" s="24"/>
      <c r="AY1563" s="24"/>
      <c r="AZ1563" s="24"/>
      <c r="BA1563" s="24"/>
      <c r="BB1563" s="24"/>
    </row>
    <row r="1564" spans="19:70">
      <c r="S1564"/>
      <c r="AG1564" s="24"/>
      <c r="AH1564" s="24"/>
      <c r="AI1564" s="24"/>
      <c r="AJ1564" s="24"/>
      <c r="AK1564" s="24"/>
      <c r="AM1564" s="171"/>
      <c r="AT1564" s="24"/>
      <c r="AU1564" s="24"/>
      <c r="AV1564" s="24"/>
      <c r="AW1564" s="24"/>
      <c r="AX1564" s="24"/>
      <c r="AY1564" s="24"/>
      <c r="AZ1564" s="24"/>
      <c r="BA1564" s="24"/>
      <c r="BB1564" s="24"/>
      <c r="BD1564" s="24"/>
    </row>
    <row r="1565" spans="19:70">
      <c r="S1565"/>
      <c r="AG1565" s="24"/>
      <c r="AH1565" s="24"/>
      <c r="AI1565" s="24"/>
      <c r="AJ1565" s="24"/>
      <c r="AK1565" s="24"/>
      <c r="AM1565" s="171"/>
      <c r="AT1565" s="24"/>
      <c r="AU1565" s="24"/>
      <c r="AV1565" s="24"/>
      <c r="AW1565" s="24"/>
      <c r="AX1565" s="24"/>
      <c r="AY1565" s="24"/>
      <c r="AZ1565" s="24"/>
      <c r="BA1565" s="24"/>
      <c r="BB1565" s="24"/>
    </row>
    <row r="1566" spans="19:70">
      <c r="S1566"/>
      <c r="AG1566" s="24"/>
      <c r="AH1566" s="24"/>
      <c r="AI1566" s="24"/>
      <c r="AJ1566" s="24"/>
      <c r="AK1566" s="24"/>
      <c r="AM1566" s="171"/>
      <c r="AT1566" s="24"/>
      <c r="AU1566" s="24"/>
      <c r="AV1566" s="24"/>
      <c r="AW1566" s="24"/>
      <c r="AX1566" s="24"/>
      <c r="AY1566" s="24"/>
      <c r="AZ1566" s="24"/>
      <c r="BA1566" s="24"/>
    </row>
    <row r="1567" spans="19:70">
      <c r="S1567"/>
      <c r="AG1567" s="24"/>
      <c r="AH1567" s="24"/>
      <c r="AI1567" s="24"/>
      <c r="AJ1567" s="24"/>
      <c r="AK1567" s="24"/>
      <c r="AM1567" s="171"/>
      <c r="AT1567" s="24"/>
      <c r="AU1567" s="24"/>
      <c r="AV1567" s="24"/>
      <c r="AW1567" s="24"/>
      <c r="AX1567" s="24"/>
      <c r="AY1567" s="24"/>
      <c r="AZ1567" s="24"/>
      <c r="BA1567" s="24"/>
    </row>
    <row r="1568" spans="19:70">
      <c r="S1568"/>
      <c r="AG1568" s="24"/>
      <c r="AH1568" s="24"/>
      <c r="AI1568" s="24"/>
      <c r="AJ1568" s="24"/>
      <c r="AK1568" s="24"/>
      <c r="AM1568" s="171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</row>
    <row r="1569" spans="19:70">
      <c r="S1569"/>
      <c r="AG1569" s="24"/>
      <c r="AH1569" s="24"/>
      <c r="AI1569" s="24"/>
      <c r="AJ1569" s="24"/>
      <c r="AK1569" s="24"/>
      <c r="AM1569" s="171"/>
      <c r="AT1569" s="24"/>
      <c r="AU1569" s="24"/>
      <c r="AV1569" s="24"/>
      <c r="AW1569" s="24"/>
      <c r="AX1569" s="24"/>
      <c r="AY1569" s="24"/>
      <c r="AZ1569" s="24"/>
      <c r="BA1569" s="24"/>
    </row>
    <row r="1570" spans="19:70">
      <c r="S1570"/>
      <c r="AG1570" s="24"/>
      <c r="AH1570" s="24"/>
      <c r="AI1570" s="24"/>
      <c r="AJ1570" s="24"/>
      <c r="AK1570" s="24"/>
      <c r="AM1570" s="171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</row>
    <row r="1571" spans="19:70">
      <c r="S1571"/>
      <c r="AG1571" s="24"/>
      <c r="AH1571" s="24"/>
      <c r="AI1571" s="24"/>
      <c r="AJ1571" s="24"/>
      <c r="AK1571" s="24"/>
      <c r="AM1571" s="171"/>
      <c r="AT1571" s="24"/>
      <c r="AU1571" s="24"/>
      <c r="AV1571" s="24"/>
      <c r="AW1571" s="24"/>
      <c r="AX1571" s="24"/>
      <c r="AY1571" s="24"/>
      <c r="AZ1571" s="24"/>
      <c r="BA1571" s="24"/>
      <c r="BB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</row>
    <row r="1572" spans="19:70">
      <c r="S1572"/>
      <c r="AG1572" s="24"/>
      <c r="AH1572" s="24"/>
      <c r="AI1572" s="24"/>
      <c r="AJ1572" s="24"/>
      <c r="AK1572" s="24"/>
      <c r="AM1572" s="171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</row>
    <row r="1573" spans="19:70">
      <c r="S1573"/>
      <c r="AG1573" s="24"/>
      <c r="AH1573" s="24"/>
      <c r="AI1573" s="24"/>
      <c r="AJ1573" s="24"/>
      <c r="AK1573" s="24"/>
      <c r="AM1573" s="171"/>
      <c r="AT1573" s="24"/>
      <c r="AU1573" s="24"/>
      <c r="AV1573" s="24"/>
      <c r="AW1573" s="24"/>
      <c r="AX1573" s="24"/>
      <c r="AY1573" s="24"/>
      <c r="AZ1573" s="24"/>
      <c r="BA1573" s="24"/>
      <c r="BB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</row>
    <row r="1574" spans="19:70">
      <c r="S1574"/>
      <c r="AG1574" s="24"/>
      <c r="AH1574" s="24"/>
      <c r="AI1574" s="24"/>
      <c r="AJ1574" s="24"/>
      <c r="AK1574" s="24"/>
      <c r="AM1574" s="171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</row>
    <row r="1575" spans="19:70">
      <c r="S1575"/>
      <c r="AG1575" s="24"/>
      <c r="AH1575" s="24"/>
      <c r="AI1575" s="24"/>
      <c r="AJ1575" s="24"/>
      <c r="AK1575" s="24"/>
      <c r="AM1575" s="171"/>
      <c r="AT1575" s="24"/>
      <c r="AU1575" s="24"/>
      <c r="AV1575" s="24"/>
      <c r="AW1575" s="24"/>
      <c r="AX1575" s="24"/>
      <c r="AY1575" s="24"/>
      <c r="AZ1575" s="24"/>
      <c r="BA1575" s="24"/>
      <c r="BB1575" s="24"/>
      <c r="BD1575" s="24"/>
    </row>
    <row r="1576" spans="19:70">
      <c r="S1576"/>
      <c r="AG1576" s="24"/>
      <c r="AH1576" s="24"/>
      <c r="AI1576" s="24"/>
      <c r="AJ1576" s="24"/>
      <c r="AK1576" s="24"/>
      <c r="AM1576" s="171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</row>
    <row r="1577" spans="19:70">
      <c r="S1577"/>
      <c r="AG1577" s="24"/>
      <c r="AH1577" s="24"/>
      <c r="AI1577" s="24"/>
      <c r="AJ1577" s="24"/>
      <c r="AK1577" s="24"/>
      <c r="AM1577" s="171"/>
      <c r="AT1577" s="24"/>
      <c r="AU1577" s="24"/>
      <c r="AV1577" s="24"/>
      <c r="AW1577" s="24"/>
      <c r="AX1577" s="24"/>
      <c r="AY1577" s="24"/>
      <c r="AZ1577" s="24"/>
      <c r="BA1577" s="24"/>
      <c r="BB1577" s="24"/>
      <c r="BD1577" s="24"/>
    </row>
    <row r="1578" spans="19:70">
      <c r="S1578"/>
      <c r="AG1578" s="24"/>
      <c r="AH1578" s="24"/>
      <c r="AI1578" s="24"/>
      <c r="AJ1578" s="24"/>
      <c r="AK1578" s="24"/>
      <c r="AM1578" s="171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</row>
    <row r="1579" spans="19:70">
      <c r="S1579"/>
      <c r="AG1579" s="24"/>
      <c r="AH1579" s="24"/>
      <c r="AI1579" s="24"/>
      <c r="AJ1579" s="24"/>
      <c r="AK1579" s="24"/>
      <c r="AM1579" s="171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</row>
    <row r="1580" spans="19:70">
      <c r="S1580"/>
      <c r="AG1580" s="24"/>
      <c r="AH1580" s="24"/>
      <c r="AI1580" s="24"/>
      <c r="AJ1580" s="24"/>
      <c r="AK1580" s="24"/>
      <c r="AM1580" s="171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</row>
    <row r="1581" spans="19:70">
      <c r="S1581"/>
      <c r="AG1581" s="24"/>
      <c r="AH1581" s="24"/>
      <c r="AI1581" s="24"/>
      <c r="AJ1581" s="24"/>
      <c r="AK1581" s="24"/>
      <c r="AM1581" s="171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</row>
    <row r="1582" spans="19:70">
      <c r="S1582"/>
      <c r="AG1582" s="24"/>
      <c r="AH1582" s="24"/>
      <c r="AI1582" s="24"/>
      <c r="AJ1582" s="24"/>
      <c r="AK1582" s="24"/>
      <c r="AM1582" s="171"/>
      <c r="AT1582" s="24"/>
      <c r="AU1582" s="24"/>
      <c r="AV1582" s="24"/>
      <c r="AW1582" s="24"/>
      <c r="AX1582" s="24"/>
      <c r="AY1582" s="24"/>
      <c r="AZ1582" s="24"/>
      <c r="BA1582" s="24"/>
      <c r="BB1582" s="24"/>
      <c r="BD1582" s="24"/>
    </row>
    <row r="1583" spans="19:70">
      <c r="S1583"/>
      <c r="AG1583" s="24"/>
      <c r="AH1583" s="24"/>
      <c r="AI1583" s="24"/>
      <c r="AJ1583" s="24"/>
      <c r="AK1583" s="24"/>
      <c r="AM1583" s="171"/>
      <c r="AT1583" s="24"/>
      <c r="AU1583" s="24"/>
      <c r="AV1583" s="24"/>
      <c r="AW1583" s="24"/>
      <c r="AX1583" s="24"/>
      <c r="AY1583" s="24"/>
      <c r="AZ1583" s="24"/>
      <c r="BA1583" s="24"/>
    </row>
    <row r="1584" spans="19:70">
      <c r="S1584"/>
      <c r="AG1584" s="24"/>
      <c r="AH1584" s="24"/>
      <c r="AI1584" s="24"/>
      <c r="AJ1584" s="24"/>
      <c r="AK1584" s="24"/>
      <c r="AM1584" s="171"/>
      <c r="AT1584" s="24"/>
      <c r="AU1584" s="24"/>
      <c r="AV1584" s="24"/>
      <c r="AW1584" s="24"/>
      <c r="AX1584" s="24"/>
      <c r="AY1584" s="24"/>
      <c r="AZ1584" s="24"/>
      <c r="BA1584" s="24"/>
    </row>
    <row r="1585" spans="19:70">
      <c r="S1585"/>
      <c r="AG1585" s="24"/>
      <c r="AH1585" s="24"/>
      <c r="AI1585" s="24"/>
      <c r="AJ1585" s="24"/>
      <c r="AK1585" s="24"/>
      <c r="AM1585" s="171"/>
      <c r="AT1585" s="24"/>
      <c r="AU1585" s="24"/>
      <c r="AV1585" s="24"/>
      <c r="AW1585" s="24"/>
      <c r="AX1585" s="24"/>
      <c r="AY1585" s="24"/>
      <c r="AZ1585" s="24"/>
      <c r="BA1585" s="24"/>
    </row>
    <row r="1586" spans="19:70">
      <c r="S1586"/>
      <c r="AG1586" s="24"/>
      <c r="AH1586" s="24"/>
      <c r="AI1586" s="24"/>
      <c r="AJ1586" s="24"/>
      <c r="AK1586" s="24"/>
      <c r="AM1586" s="171"/>
      <c r="AT1586" s="24"/>
      <c r="AU1586" s="24"/>
      <c r="AV1586" s="24"/>
      <c r="AW1586" s="24"/>
      <c r="AX1586" s="24"/>
      <c r="AY1586" s="24"/>
      <c r="AZ1586" s="24"/>
      <c r="BA1586" s="24"/>
      <c r="BB1586" s="24"/>
    </row>
    <row r="1587" spans="19:70">
      <c r="S1587"/>
      <c r="AG1587" s="24"/>
      <c r="AH1587" s="24"/>
      <c r="AI1587" s="24"/>
      <c r="AJ1587" s="24"/>
      <c r="AK1587" s="24"/>
      <c r="AM1587" s="171"/>
      <c r="AT1587" s="24"/>
      <c r="AU1587" s="24"/>
      <c r="AV1587" s="24"/>
      <c r="AW1587" s="24"/>
      <c r="AX1587" s="24"/>
      <c r="AY1587" s="24"/>
      <c r="AZ1587" s="24"/>
      <c r="BA1587" s="24"/>
      <c r="BB1587" s="24"/>
      <c r="BD1587" s="24"/>
    </row>
    <row r="1588" spans="19:70">
      <c r="S1588"/>
      <c r="AG1588" s="24"/>
      <c r="AH1588" s="24"/>
      <c r="AI1588" s="24"/>
      <c r="AJ1588" s="24"/>
      <c r="AK1588" s="24"/>
      <c r="AM1588" s="171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</row>
    <row r="1589" spans="19:70">
      <c r="S1589"/>
      <c r="AG1589" s="24"/>
      <c r="AH1589" s="24"/>
      <c r="AI1589" s="24"/>
      <c r="AJ1589" s="24"/>
      <c r="AK1589" s="24"/>
      <c r="AM1589" s="171"/>
      <c r="AT1589" s="24"/>
      <c r="AU1589" s="24"/>
      <c r="AV1589" s="24"/>
      <c r="AW1589" s="24"/>
      <c r="AX1589" s="24"/>
      <c r="AY1589" s="24"/>
      <c r="AZ1589" s="24"/>
      <c r="BA1589" s="24"/>
      <c r="BB1589" s="24"/>
    </row>
    <row r="1590" spans="19:70">
      <c r="S1590"/>
      <c r="AG1590" s="24"/>
      <c r="AH1590" s="24"/>
      <c r="AI1590" s="24"/>
      <c r="AJ1590" s="24"/>
      <c r="AK1590" s="24"/>
      <c r="AM1590" s="171"/>
      <c r="AT1590" s="24"/>
      <c r="AU1590" s="24"/>
      <c r="AV1590" s="24"/>
      <c r="AW1590" s="24"/>
      <c r="AX1590" s="24"/>
      <c r="AY1590" s="24"/>
      <c r="AZ1590" s="24"/>
      <c r="BA1590" s="24"/>
      <c r="BB1590" s="24"/>
      <c r="BD1590" s="24"/>
    </row>
    <row r="1591" spans="19:70">
      <c r="S1591"/>
      <c r="AG1591" s="24"/>
      <c r="AH1591" s="24"/>
      <c r="AI1591" s="24"/>
      <c r="AJ1591" s="24"/>
      <c r="AK1591" s="24"/>
      <c r="AM1591" s="171"/>
      <c r="AT1591" s="24"/>
      <c r="AU1591" s="24"/>
      <c r="AV1591" s="24"/>
      <c r="AW1591" s="24"/>
      <c r="AX1591" s="24"/>
      <c r="AY1591" s="24"/>
      <c r="AZ1591" s="24"/>
      <c r="BA1591" s="24"/>
    </row>
    <row r="1592" spans="19:70">
      <c r="S1592"/>
      <c r="AG1592" s="24"/>
      <c r="AH1592" s="24"/>
      <c r="AI1592" s="24"/>
      <c r="AJ1592" s="24"/>
      <c r="AK1592" s="24"/>
      <c r="AM1592" s="171"/>
      <c r="AT1592" s="24"/>
      <c r="AU1592" s="24"/>
      <c r="AV1592" s="24"/>
      <c r="AW1592" s="24"/>
      <c r="AX1592" s="24"/>
      <c r="AY1592" s="24"/>
      <c r="AZ1592" s="24"/>
      <c r="BA1592" s="24"/>
      <c r="BB1592" s="24"/>
      <c r="BD1592" s="24"/>
    </row>
    <row r="1593" spans="19:70">
      <c r="S1593"/>
      <c r="AG1593" s="24"/>
      <c r="AH1593" s="24"/>
      <c r="AI1593" s="24"/>
      <c r="AJ1593" s="24"/>
      <c r="AK1593" s="24"/>
      <c r="AM1593" s="171"/>
      <c r="AT1593" s="24"/>
      <c r="AU1593" s="24"/>
      <c r="AV1593" s="24"/>
      <c r="AW1593" s="24"/>
      <c r="AX1593" s="24"/>
      <c r="AY1593" s="24"/>
      <c r="AZ1593" s="24"/>
      <c r="BA1593" s="24"/>
    </row>
    <row r="1594" spans="19:70">
      <c r="S1594"/>
      <c r="AG1594" s="24"/>
      <c r="AH1594" s="24"/>
      <c r="AI1594" s="24"/>
      <c r="AJ1594" s="24"/>
      <c r="AK1594" s="24"/>
      <c r="AM1594" s="171"/>
      <c r="AT1594" s="24"/>
      <c r="AU1594" s="24"/>
      <c r="AV1594" s="24"/>
      <c r="AW1594" s="24"/>
      <c r="AX1594" s="24"/>
      <c r="AY1594" s="24"/>
      <c r="AZ1594" s="24"/>
      <c r="BA1594" s="24"/>
      <c r="BB1594" s="24"/>
    </row>
    <row r="1595" spans="19:70">
      <c r="S1595"/>
      <c r="AG1595" s="24"/>
      <c r="AH1595" s="24"/>
      <c r="AI1595" s="24"/>
      <c r="AJ1595" s="24"/>
      <c r="AK1595" s="24"/>
      <c r="AM1595" s="171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</row>
    <row r="1596" spans="19:70">
      <c r="S1596"/>
      <c r="AG1596" s="24"/>
      <c r="AH1596" s="24"/>
      <c r="AI1596" s="24"/>
      <c r="AJ1596" s="24"/>
      <c r="AK1596" s="24"/>
      <c r="AM1596" s="171"/>
      <c r="AT1596" s="24"/>
      <c r="AU1596" s="24"/>
      <c r="AV1596" s="24"/>
      <c r="AW1596" s="24"/>
      <c r="AX1596" s="24"/>
      <c r="AY1596" s="24"/>
      <c r="AZ1596" s="24"/>
      <c r="BA1596" s="24"/>
    </row>
    <row r="1597" spans="19:70">
      <c r="S1597"/>
      <c r="AG1597" s="24"/>
      <c r="AH1597" s="24"/>
      <c r="AI1597" s="24"/>
      <c r="AJ1597" s="24"/>
      <c r="AK1597" s="24"/>
      <c r="AM1597" s="171"/>
      <c r="AT1597" s="24"/>
      <c r="AU1597" s="24"/>
      <c r="AV1597" s="24"/>
      <c r="AW1597" s="24"/>
      <c r="AX1597" s="24"/>
      <c r="AY1597" s="24"/>
      <c r="AZ1597" s="24"/>
      <c r="BA1597" s="24"/>
      <c r="BB1597" s="24"/>
    </row>
    <row r="1598" spans="19:70">
      <c r="S1598"/>
      <c r="AG1598" s="24"/>
      <c r="AH1598" s="24"/>
      <c r="AI1598" s="24"/>
      <c r="AJ1598" s="24"/>
      <c r="AK1598" s="24"/>
      <c r="AM1598" s="171"/>
      <c r="AT1598" s="24"/>
      <c r="AU1598" s="24"/>
      <c r="AV1598" s="24"/>
      <c r="AW1598" s="24"/>
      <c r="AX1598" s="24"/>
      <c r="AY1598" s="24"/>
      <c r="AZ1598" s="24"/>
      <c r="BA1598" s="24"/>
    </row>
    <row r="1599" spans="19:70">
      <c r="S1599"/>
      <c r="AG1599" s="24"/>
      <c r="AH1599" s="24"/>
      <c r="AI1599" s="24"/>
      <c r="AJ1599" s="24"/>
      <c r="AK1599" s="24"/>
      <c r="AM1599" s="171"/>
      <c r="AT1599" s="24"/>
      <c r="AU1599" s="24"/>
      <c r="AV1599" s="24"/>
      <c r="AW1599" s="24"/>
      <c r="AX1599" s="24"/>
      <c r="AY1599" s="24"/>
      <c r="AZ1599" s="24"/>
      <c r="BA1599" s="24"/>
      <c r="BB1599" s="24"/>
      <c r="BD1599" s="24"/>
    </row>
    <row r="1600" spans="19:70">
      <c r="S1600"/>
      <c r="AG1600" s="24"/>
      <c r="AH1600" s="24"/>
      <c r="AI1600" s="24"/>
      <c r="AJ1600" s="24"/>
      <c r="AK1600" s="24"/>
      <c r="AM1600" s="171"/>
      <c r="AT1600" s="24"/>
      <c r="AU1600" s="24"/>
      <c r="AV1600" s="24"/>
      <c r="AW1600" s="24"/>
      <c r="AX1600" s="24"/>
      <c r="AY1600" s="24"/>
      <c r="AZ1600" s="24"/>
      <c r="BA1600" s="24"/>
      <c r="BB1600" s="24"/>
    </row>
    <row r="1601" spans="19:70">
      <c r="S1601"/>
      <c r="AG1601" s="24"/>
      <c r="AH1601" s="24"/>
      <c r="AI1601" s="24"/>
      <c r="AJ1601" s="24"/>
      <c r="AK1601" s="24"/>
      <c r="AM1601" s="171"/>
      <c r="AT1601" s="24"/>
      <c r="AU1601" s="24"/>
      <c r="AV1601" s="24"/>
      <c r="AW1601" s="24"/>
      <c r="AX1601" s="24"/>
      <c r="AY1601" s="24"/>
      <c r="AZ1601" s="24"/>
      <c r="BA1601" s="24"/>
    </row>
    <row r="1602" spans="19:70">
      <c r="S1602"/>
      <c r="AG1602" s="24"/>
      <c r="AH1602" s="24"/>
      <c r="AI1602" s="24"/>
      <c r="AJ1602" s="24"/>
      <c r="AK1602" s="24"/>
      <c r="AM1602" s="171"/>
      <c r="AT1602" s="24"/>
      <c r="AU1602" s="24"/>
      <c r="AV1602" s="24"/>
      <c r="AW1602" s="24"/>
      <c r="AX1602" s="24"/>
      <c r="AY1602" s="24"/>
      <c r="AZ1602" s="24"/>
      <c r="BA1602" s="24"/>
    </row>
    <row r="1603" spans="19:70">
      <c r="S1603"/>
      <c r="AG1603" s="24"/>
      <c r="AH1603" s="24"/>
      <c r="AI1603" s="24"/>
      <c r="AJ1603" s="24"/>
      <c r="AK1603" s="24"/>
      <c r="AM1603" s="171"/>
      <c r="AT1603" s="24"/>
      <c r="AU1603" s="24"/>
      <c r="AV1603" s="24"/>
      <c r="AW1603" s="24"/>
      <c r="AX1603" s="24"/>
      <c r="AY1603" s="24"/>
      <c r="AZ1603" s="24"/>
      <c r="BA1603" s="24"/>
      <c r="BB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</row>
    <row r="1604" spans="19:70">
      <c r="S1604"/>
      <c r="AG1604" s="24"/>
      <c r="AH1604" s="24"/>
      <c r="AI1604" s="24"/>
      <c r="AJ1604" s="24"/>
      <c r="AK1604" s="24"/>
      <c r="AM1604" s="171"/>
      <c r="AT1604" s="24"/>
      <c r="AU1604" s="24"/>
      <c r="AV1604" s="24"/>
      <c r="AW1604" s="24"/>
      <c r="AX1604" s="24"/>
      <c r="AY1604" s="24"/>
      <c r="AZ1604" s="24"/>
      <c r="BA1604" s="24"/>
      <c r="BB1604" s="24"/>
    </row>
    <row r="1605" spans="19:70">
      <c r="S1605"/>
      <c r="AG1605" s="24"/>
      <c r="AH1605" s="24"/>
      <c r="AI1605" s="24"/>
      <c r="AJ1605" s="24"/>
      <c r="AK1605" s="24"/>
      <c r="AM1605" s="171"/>
      <c r="AT1605" s="24"/>
      <c r="AU1605" s="24"/>
      <c r="AV1605" s="24"/>
      <c r="AW1605" s="24"/>
      <c r="AX1605" s="24"/>
      <c r="AY1605" s="24"/>
      <c r="AZ1605" s="24"/>
      <c r="BA1605" s="24"/>
      <c r="BB1605" s="24"/>
    </row>
    <row r="1606" spans="19:70">
      <c r="S1606"/>
      <c r="AG1606" s="24"/>
      <c r="AH1606" s="24"/>
      <c r="AI1606" s="24"/>
      <c r="AJ1606" s="24"/>
      <c r="AK1606" s="24"/>
      <c r="AM1606" s="171"/>
      <c r="AT1606" s="24"/>
      <c r="AU1606" s="24"/>
      <c r="AV1606" s="24"/>
      <c r="AW1606" s="24"/>
      <c r="AX1606" s="24"/>
      <c r="AY1606" s="24"/>
      <c r="AZ1606" s="24"/>
      <c r="BA1606" s="24"/>
      <c r="BB1606" s="24"/>
    </row>
    <row r="1607" spans="19:70">
      <c r="S1607"/>
      <c r="AG1607" s="24"/>
      <c r="AH1607" s="24"/>
      <c r="AI1607" s="24"/>
      <c r="AJ1607" s="24"/>
      <c r="AK1607" s="24"/>
      <c r="AM1607" s="171"/>
      <c r="AT1607" s="24"/>
      <c r="AU1607" s="24"/>
      <c r="AV1607" s="24"/>
      <c r="AW1607" s="24"/>
      <c r="AX1607" s="24"/>
      <c r="AY1607" s="24"/>
      <c r="AZ1607" s="24"/>
      <c r="BA1607" s="24"/>
      <c r="BB1607" s="24"/>
      <c r="BD1607" s="24"/>
    </row>
    <row r="1608" spans="19:70">
      <c r="S1608"/>
      <c r="AG1608" s="24"/>
      <c r="AH1608" s="24"/>
      <c r="AI1608" s="24"/>
      <c r="AJ1608" s="24"/>
      <c r="AK1608" s="24"/>
      <c r="AM1608" s="171"/>
      <c r="AT1608" s="24"/>
      <c r="AU1608" s="24"/>
      <c r="AV1608" s="24"/>
      <c r="AW1608" s="24"/>
      <c r="AX1608" s="24"/>
      <c r="AY1608" s="24"/>
      <c r="AZ1608" s="24"/>
      <c r="BA1608" s="24"/>
      <c r="BB1608" s="24"/>
    </row>
    <row r="1609" spans="19:70">
      <c r="S1609"/>
      <c r="AG1609" s="24"/>
      <c r="AH1609" s="24"/>
      <c r="AI1609" s="24"/>
      <c r="AJ1609" s="24"/>
      <c r="AK1609" s="24"/>
      <c r="AM1609" s="171"/>
      <c r="AT1609" s="24"/>
      <c r="AU1609" s="24"/>
      <c r="AV1609" s="24"/>
      <c r="AW1609" s="24"/>
      <c r="AX1609" s="24"/>
      <c r="AY1609" s="24"/>
      <c r="AZ1609" s="24"/>
      <c r="BA1609" s="24"/>
      <c r="BB1609" s="24"/>
    </row>
    <row r="1610" spans="19:70">
      <c r="S1610"/>
      <c r="AG1610" s="24"/>
      <c r="AH1610" s="24"/>
      <c r="AI1610" s="24"/>
      <c r="AJ1610" s="24"/>
      <c r="AK1610" s="24"/>
      <c r="AM1610" s="171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</row>
    <row r="1611" spans="19:70">
      <c r="S1611"/>
      <c r="AG1611" s="24"/>
      <c r="AH1611" s="24"/>
      <c r="AI1611" s="24"/>
      <c r="AJ1611" s="24"/>
      <c r="AK1611" s="24"/>
      <c r="AM1611" s="171"/>
      <c r="AT1611" s="24"/>
      <c r="AU1611" s="24"/>
      <c r="AV1611" s="24"/>
      <c r="AW1611" s="24"/>
      <c r="AX1611" s="24"/>
      <c r="AY1611" s="24"/>
      <c r="AZ1611" s="24"/>
      <c r="BA1611" s="24"/>
      <c r="BB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</row>
    <row r="1612" spans="19:70">
      <c r="S1612"/>
      <c r="AG1612" s="24"/>
      <c r="AH1612" s="24"/>
      <c r="AI1612" s="24"/>
      <c r="AJ1612" s="24"/>
      <c r="AK1612" s="24"/>
      <c r="AM1612" s="171"/>
      <c r="AT1612" s="24"/>
      <c r="AU1612" s="24"/>
      <c r="AV1612" s="24"/>
      <c r="AW1612" s="24"/>
      <c r="AX1612" s="24"/>
      <c r="AY1612" s="24"/>
      <c r="AZ1612" s="24"/>
      <c r="BA1612" s="24"/>
      <c r="BB1612" s="24"/>
      <c r="BD1612" s="24"/>
    </row>
    <row r="1613" spans="19:70">
      <c r="S1613"/>
      <c r="AG1613" s="24"/>
      <c r="AH1613" s="24"/>
      <c r="AI1613" s="24"/>
      <c r="AJ1613" s="24"/>
      <c r="AK1613" s="24"/>
      <c r="AM1613" s="171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</row>
    <row r="1614" spans="19:70">
      <c r="S1614"/>
      <c r="AG1614" s="24"/>
      <c r="AH1614" s="24"/>
      <c r="AI1614" s="24"/>
      <c r="AJ1614" s="24"/>
      <c r="AK1614" s="24"/>
      <c r="AM1614" s="171"/>
      <c r="AT1614" s="24"/>
      <c r="AU1614" s="24"/>
      <c r="AV1614" s="24"/>
      <c r="AW1614" s="24"/>
      <c r="AX1614" s="24"/>
      <c r="AY1614" s="24"/>
      <c r="AZ1614" s="24"/>
      <c r="BA1614" s="24"/>
    </row>
    <row r="1615" spans="19:70">
      <c r="S1615"/>
      <c r="AG1615" s="24"/>
      <c r="AH1615" s="24"/>
      <c r="AI1615" s="24"/>
      <c r="AJ1615" s="24"/>
      <c r="AK1615" s="24"/>
      <c r="AM1615" s="171"/>
      <c r="AT1615" s="24"/>
      <c r="AU1615" s="24"/>
      <c r="AV1615" s="24"/>
      <c r="AW1615" s="24"/>
      <c r="AX1615" s="24"/>
      <c r="AY1615" s="24"/>
      <c r="AZ1615" s="24"/>
      <c r="BA1615" s="24"/>
    </row>
    <row r="1616" spans="19:70">
      <c r="S1616"/>
      <c r="AG1616" s="24"/>
      <c r="AH1616" s="24"/>
      <c r="AI1616" s="24"/>
      <c r="AJ1616" s="24"/>
      <c r="AK1616" s="24"/>
      <c r="AM1616" s="171"/>
      <c r="AT1616" s="24"/>
      <c r="AU1616" s="24"/>
      <c r="AV1616" s="24"/>
      <c r="AW1616" s="24"/>
      <c r="AX1616" s="24"/>
      <c r="AY1616" s="24"/>
      <c r="AZ1616" s="24"/>
      <c r="BA1616" s="24"/>
      <c r="BB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</row>
    <row r="1617" spans="19:70">
      <c r="S1617"/>
      <c r="AG1617" s="24"/>
      <c r="AH1617" s="24"/>
      <c r="AI1617" s="24"/>
      <c r="AJ1617" s="24"/>
      <c r="AK1617" s="24"/>
      <c r="AM1617" s="171"/>
      <c r="AT1617" s="24"/>
      <c r="AU1617" s="24"/>
      <c r="AV1617" s="24"/>
      <c r="AW1617" s="24"/>
      <c r="AX1617" s="24"/>
      <c r="AY1617" s="24"/>
      <c r="AZ1617" s="24"/>
      <c r="BA1617" s="24"/>
      <c r="BB1617" s="24"/>
    </row>
    <row r="1618" spans="19:70">
      <c r="S1618"/>
      <c r="AG1618" s="24"/>
      <c r="AH1618" s="24"/>
      <c r="AI1618" s="24"/>
      <c r="AJ1618" s="24"/>
      <c r="AK1618" s="24"/>
      <c r="AM1618" s="171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</row>
    <row r="1619" spans="19:70">
      <c r="S1619"/>
      <c r="AG1619" s="24"/>
      <c r="AH1619" s="24"/>
      <c r="AI1619" s="24"/>
      <c r="AJ1619" s="24"/>
      <c r="AK1619" s="24"/>
      <c r="AM1619" s="171"/>
      <c r="AT1619" s="24"/>
      <c r="AU1619" s="24"/>
      <c r="AV1619" s="24"/>
      <c r="AW1619" s="24"/>
      <c r="AX1619" s="24"/>
      <c r="AY1619" s="24"/>
      <c r="AZ1619" s="24"/>
      <c r="BA1619" s="24"/>
    </row>
    <row r="1620" spans="19:70">
      <c r="S1620"/>
      <c r="AG1620" s="24"/>
      <c r="AH1620" s="24"/>
      <c r="AI1620" s="24"/>
      <c r="AJ1620" s="24"/>
      <c r="AK1620" s="24"/>
      <c r="AM1620" s="171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</row>
    <row r="1621" spans="19:70">
      <c r="S1621"/>
      <c r="AG1621" s="24"/>
      <c r="AH1621" s="24"/>
      <c r="AI1621" s="24"/>
      <c r="AJ1621" s="24"/>
      <c r="AK1621" s="24"/>
      <c r="AM1621" s="171"/>
      <c r="AT1621" s="24"/>
      <c r="AU1621" s="24"/>
      <c r="AV1621" s="24"/>
      <c r="AW1621" s="24"/>
      <c r="AX1621" s="24"/>
      <c r="AY1621" s="24"/>
      <c r="AZ1621" s="24"/>
      <c r="BA1621" s="24"/>
    </row>
    <row r="1622" spans="19:70">
      <c r="S1622"/>
      <c r="AG1622" s="24"/>
      <c r="AH1622" s="24"/>
      <c r="AI1622" s="24"/>
      <c r="AJ1622" s="24"/>
      <c r="AK1622" s="24"/>
      <c r="AM1622" s="171"/>
      <c r="AT1622" s="24"/>
      <c r="AU1622" s="24"/>
      <c r="AV1622" s="24"/>
      <c r="AW1622" s="24"/>
      <c r="AX1622" s="24"/>
      <c r="AY1622" s="24"/>
      <c r="AZ1622" s="24"/>
      <c r="BA1622" s="24"/>
    </row>
    <row r="1623" spans="19:70">
      <c r="S1623"/>
      <c r="AG1623" s="24"/>
      <c r="AH1623" s="24"/>
      <c r="AI1623" s="24"/>
      <c r="AJ1623" s="24"/>
      <c r="AK1623" s="24"/>
      <c r="AM1623" s="171"/>
      <c r="AT1623" s="24"/>
      <c r="AU1623" s="24"/>
      <c r="AV1623" s="24"/>
      <c r="AW1623" s="24"/>
      <c r="AX1623" s="24"/>
      <c r="AY1623" s="24"/>
      <c r="AZ1623" s="24"/>
      <c r="BA1623" s="24"/>
    </row>
    <row r="1624" spans="19:70">
      <c r="S1624"/>
      <c r="AG1624" s="24"/>
      <c r="AH1624" s="24"/>
      <c r="AI1624" s="24"/>
      <c r="AJ1624" s="24"/>
      <c r="AK1624" s="24"/>
      <c r="AM1624" s="171"/>
      <c r="AT1624" s="24"/>
      <c r="AU1624" s="24"/>
      <c r="AV1624" s="24"/>
      <c r="AW1624" s="24"/>
      <c r="AX1624" s="24"/>
      <c r="AY1624" s="24"/>
      <c r="AZ1624" s="24"/>
      <c r="BA1624" s="24"/>
    </row>
    <row r="1625" spans="19:70">
      <c r="S1625"/>
      <c r="AG1625" s="24"/>
      <c r="AH1625" s="24"/>
      <c r="AI1625" s="24"/>
      <c r="AJ1625" s="24"/>
      <c r="AK1625" s="24"/>
      <c r="AM1625" s="171"/>
      <c r="AT1625" s="24"/>
      <c r="AU1625" s="24"/>
      <c r="AV1625" s="24"/>
      <c r="AW1625" s="24"/>
      <c r="AX1625" s="24"/>
      <c r="AY1625" s="24"/>
      <c r="AZ1625" s="24"/>
      <c r="BA1625" s="24"/>
    </row>
    <row r="1626" spans="19:70">
      <c r="S1626"/>
      <c r="AG1626" s="24"/>
      <c r="AH1626" s="24"/>
      <c r="AI1626" s="24"/>
      <c r="AJ1626" s="24"/>
      <c r="AK1626" s="24"/>
      <c r="AM1626" s="171"/>
      <c r="AT1626" s="24"/>
      <c r="AU1626" s="24"/>
      <c r="AV1626" s="24"/>
      <c r="AW1626" s="24"/>
      <c r="AX1626" s="24"/>
      <c r="AY1626" s="24"/>
      <c r="AZ1626" s="24"/>
      <c r="BA1626" s="24"/>
      <c r="BB1626" s="24"/>
      <c r="BD1626" s="24"/>
    </row>
    <row r="1627" spans="19:70">
      <c r="S1627"/>
      <c r="AG1627" s="24"/>
      <c r="AH1627" s="24"/>
      <c r="AI1627" s="24"/>
      <c r="AJ1627" s="24"/>
      <c r="AK1627" s="24"/>
      <c r="AM1627" s="171"/>
      <c r="AT1627" s="24"/>
      <c r="AU1627" s="24"/>
      <c r="AV1627" s="24"/>
      <c r="AW1627" s="24"/>
      <c r="AX1627" s="24"/>
      <c r="AY1627" s="24"/>
      <c r="AZ1627" s="24"/>
      <c r="BA1627" s="24"/>
      <c r="BB1627" s="24"/>
      <c r="BD1627" s="24"/>
    </row>
    <row r="1628" spans="19:70">
      <c r="S1628"/>
      <c r="AG1628" s="24"/>
      <c r="AH1628" s="24"/>
      <c r="AI1628" s="24"/>
      <c r="AJ1628" s="24"/>
      <c r="AK1628" s="24"/>
      <c r="AM1628" s="171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</row>
    <row r="1629" spans="19:70">
      <c r="S1629"/>
      <c r="AG1629" s="24"/>
      <c r="AH1629" s="24"/>
      <c r="AI1629" s="24"/>
      <c r="AJ1629" s="24"/>
      <c r="AK1629" s="24"/>
      <c r="AM1629" s="171"/>
      <c r="AT1629" s="24"/>
      <c r="AU1629" s="24"/>
      <c r="AV1629" s="24"/>
      <c r="AW1629" s="24"/>
      <c r="AX1629" s="24"/>
      <c r="AY1629" s="24"/>
      <c r="AZ1629" s="24"/>
      <c r="BA1629" s="24"/>
    </row>
    <row r="1630" spans="19:70">
      <c r="S1630"/>
      <c r="AG1630" s="24"/>
      <c r="AH1630" s="24"/>
      <c r="AI1630" s="24"/>
      <c r="AJ1630" s="24"/>
      <c r="AK1630" s="24"/>
      <c r="AM1630" s="171"/>
      <c r="AT1630" s="24"/>
      <c r="AU1630" s="24"/>
      <c r="AV1630" s="24"/>
      <c r="AW1630" s="24"/>
      <c r="AX1630" s="24"/>
      <c r="AY1630" s="24"/>
      <c r="AZ1630" s="24"/>
      <c r="BA1630" s="24"/>
      <c r="BB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</row>
    <row r="1631" spans="19:70">
      <c r="S1631"/>
      <c r="AG1631" s="24"/>
      <c r="AH1631" s="24"/>
      <c r="AI1631" s="24"/>
      <c r="AJ1631" s="24"/>
      <c r="AK1631" s="24"/>
      <c r="AM1631" s="171"/>
      <c r="AT1631" s="24"/>
      <c r="AU1631" s="24"/>
      <c r="AV1631" s="24"/>
      <c r="AW1631" s="24"/>
      <c r="AX1631" s="24"/>
      <c r="AY1631" s="24"/>
      <c r="AZ1631" s="24"/>
      <c r="BA1631" s="24"/>
      <c r="BB1631" s="5"/>
    </row>
    <row r="1632" spans="19:70">
      <c r="S1632"/>
      <c r="AG1632" s="24"/>
      <c r="AH1632" s="24"/>
      <c r="AI1632" s="24"/>
      <c r="AJ1632" s="24"/>
      <c r="AK1632" s="24"/>
      <c r="AM1632" s="171"/>
      <c r="AT1632" s="24"/>
      <c r="AU1632" s="24"/>
      <c r="AV1632" s="24"/>
      <c r="AW1632" s="24"/>
      <c r="AX1632" s="24"/>
      <c r="AY1632" s="24"/>
      <c r="AZ1632" s="24"/>
      <c r="BA1632" s="24"/>
      <c r="BB1632" s="24"/>
    </row>
    <row r="1633" spans="19:70">
      <c r="S1633"/>
      <c r="AG1633" s="24"/>
      <c r="AH1633" s="24"/>
      <c r="AI1633" s="24"/>
      <c r="AJ1633" s="24"/>
      <c r="AK1633" s="24"/>
      <c r="AM1633" s="171"/>
      <c r="AT1633" s="24"/>
      <c r="AU1633" s="24"/>
      <c r="AV1633" s="24"/>
      <c r="AW1633" s="24"/>
      <c r="AX1633" s="24"/>
      <c r="AY1633" s="24"/>
      <c r="AZ1633" s="24"/>
      <c r="BA1633" s="24"/>
      <c r="BB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</row>
    <row r="1634" spans="19:70">
      <c r="S1634"/>
      <c r="AG1634" s="24"/>
      <c r="AH1634" s="24"/>
      <c r="AI1634" s="24"/>
      <c r="AJ1634" s="24"/>
      <c r="AK1634" s="24"/>
      <c r="AM1634" s="171"/>
      <c r="AT1634" s="24"/>
      <c r="AU1634" s="24"/>
      <c r="AV1634" s="24"/>
      <c r="AW1634" s="24"/>
      <c r="AX1634" s="24"/>
      <c r="AY1634" s="24"/>
      <c r="AZ1634" s="24"/>
      <c r="BA1634" s="24"/>
      <c r="BB1634" s="24"/>
    </row>
    <row r="1635" spans="19:70">
      <c r="S1635"/>
      <c r="AG1635" s="24"/>
      <c r="AH1635" s="24"/>
      <c r="AI1635" s="24"/>
      <c r="AJ1635" s="24"/>
      <c r="AK1635" s="24"/>
      <c r="AM1635" s="171"/>
      <c r="AT1635" s="24"/>
      <c r="AU1635" s="24"/>
      <c r="AV1635" s="24"/>
      <c r="AW1635" s="24"/>
      <c r="AX1635" s="24"/>
      <c r="AY1635" s="24"/>
      <c r="AZ1635" s="24"/>
      <c r="BA1635" s="24"/>
      <c r="BB1635" s="24"/>
    </row>
    <row r="1636" spans="19:70">
      <c r="S1636"/>
      <c r="AG1636" s="24"/>
      <c r="AH1636" s="24"/>
      <c r="AI1636" s="24"/>
      <c r="AJ1636" s="24"/>
      <c r="AK1636" s="24"/>
      <c r="AM1636" s="171"/>
      <c r="AT1636" s="24"/>
      <c r="AU1636" s="24"/>
      <c r="AV1636" s="24"/>
      <c r="AW1636" s="24"/>
      <c r="AX1636" s="24"/>
      <c r="AY1636" s="24"/>
      <c r="AZ1636" s="24"/>
      <c r="BA1636" s="24"/>
    </row>
    <row r="1637" spans="19:70">
      <c r="S1637"/>
      <c r="AG1637" s="24"/>
      <c r="AH1637" s="24"/>
      <c r="AI1637" s="24"/>
      <c r="AJ1637" s="24"/>
      <c r="AK1637" s="24"/>
      <c r="AM1637" s="171"/>
      <c r="AT1637" s="24"/>
      <c r="AU1637" s="24"/>
      <c r="AV1637" s="24"/>
      <c r="AW1637" s="24"/>
      <c r="AX1637" s="24"/>
      <c r="AY1637" s="24"/>
      <c r="AZ1637" s="24"/>
      <c r="BA1637" s="24"/>
    </row>
    <row r="1638" spans="19:70">
      <c r="S1638"/>
      <c r="AG1638" s="24"/>
      <c r="AH1638" s="24"/>
      <c r="AI1638" s="24"/>
      <c r="AJ1638" s="24"/>
      <c r="AK1638" s="24"/>
      <c r="AM1638" s="171"/>
      <c r="AT1638" s="24"/>
      <c r="AU1638" s="24"/>
      <c r="AV1638" s="24"/>
      <c r="AW1638" s="24"/>
      <c r="AX1638" s="24"/>
      <c r="AY1638" s="24"/>
      <c r="AZ1638" s="24"/>
      <c r="BA1638" s="24"/>
    </row>
    <row r="1639" spans="19:70">
      <c r="S1639"/>
      <c r="AG1639" s="24"/>
      <c r="AH1639" s="24"/>
      <c r="AI1639" s="24"/>
      <c r="AJ1639" s="24"/>
      <c r="AK1639" s="24"/>
      <c r="AM1639" s="171"/>
      <c r="AT1639" s="24"/>
      <c r="AU1639" s="24"/>
      <c r="AV1639" s="24"/>
      <c r="AW1639" s="24"/>
      <c r="AX1639" s="24"/>
      <c r="AY1639" s="24"/>
      <c r="AZ1639" s="24"/>
      <c r="BA1639" s="24"/>
    </row>
    <row r="1640" spans="19:70">
      <c r="S1640"/>
      <c r="AG1640" s="24"/>
      <c r="AH1640" s="24"/>
      <c r="AI1640" s="24"/>
      <c r="AJ1640" s="24"/>
      <c r="AK1640" s="24"/>
      <c r="AM1640" s="171"/>
      <c r="AT1640" s="24"/>
      <c r="AU1640" s="24"/>
      <c r="AV1640" s="24"/>
      <c r="AW1640" s="24"/>
      <c r="AX1640" s="24"/>
      <c r="AY1640" s="24"/>
      <c r="AZ1640" s="24"/>
      <c r="BA1640" s="24"/>
    </row>
    <row r="1641" spans="19:70">
      <c r="S1641"/>
      <c r="AG1641" s="24"/>
      <c r="AH1641" s="24"/>
      <c r="AI1641" s="24"/>
      <c r="AJ1641" s="24"/>
      <c r="AK1641" s="24"/>
      <c r="AM1641" s="171"/>
      <c r="AT1641" s="24"/>
      <c r="AU1641" s="24"/>
      <c r="AV1641" s="24"/>
      <c r="AW1641" s="24"/>
      <c r="AX1641" s="24"/>
      <c r="AY1641" s="24"/>
      <c r="AZ1641" s="24"/>
      <c r="BA1641" s="24"/>
    </row>
    <row r="1642" spans="19:70">
      <c r="S1642"/>
      <c r="AG1642" s="24"/>
      <c r="AH1642" s="24"/>
      <c r="AI1642" s="24"/>
      <c r="AJ1642" s="24"/>
      <c r="AK1642" s="24"/>
      <c r="AM1642" s="171"/>
      <c r="AT1642" s="24"/>
      <c r="AU1642" s="24"/>
      <c r="AV1642" s="24"/>
      <c r="AW1642" s="24"/>
      <c r="AX1642" s="24"/>
      <c r="AY1642" s="24"/>
      <c r="AZ1642" s="24"/>
      <c r="BA1642" s="24"/>
    </row>
    <row r="1643" spans="19:70">
      <c r="S1643"/>
      <c r="AG1643" s="24"/>
      <c r="AH1643" s="24"/>
      <c r="AI1643" s="24"/>
      <c r="AJ1643" s="24"/>
      <c r="AK1643" s="24"/>
      <c r="AM1643" s="171"/>
      <c r="AT1643" s="24"/>
      <c r="AU1643" s="24"/>
      <c r="AV1643" s="24"/>
      <c r="AW1643" s="24"/>
      <c r="AX1643" s="24"/>
      <c r="AY1643" s="24"/>
      <c r="AZ1643" s="24"/>
      <c r="BA1643" s="24"/>
      <c r="BB1643" s="24"/>
    </row>
    <row r="1644" spans="19:70">
      <c r="S1644"/>
      <c r="AG1644" s="24"/>
      <c r="AH1644" s="24"/>
      <c r="AI1644" s="24"/>
      <c r="AJ1644" s="24"/>
      <c r="AK1644" s="24"/>
      <c r="AM1644" s="171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</row>
    <row r="1645" spans="19:70">
      <c r="S1645"/>
      <c r="AG1645" s="24"/>
      <c r="AH1645" s="24"/>
      <c r="AI1645" s="24"/>
      <c r="AJ1645" s="24"/>
      <c r="AK1645" s="24"/>
      <c r="AM1645" s="171"/>
      <c r="AT1645" s="24"/>
      <c r="AU1645" s="24"/>
      <c r="AV1645" s="24"/>
      <c r="AW1645" s="24"/>
      <c r="AX1645" s="24"/>
      <c r="AY1645" s="24"/>
      <c r="AZ1645" s="24"/>
      <c r="BA1645" s="24"/>
    </row>
    <row r="1646" spans="19:70">
      <c r="S1646"/>
      <c r="AG1646" s="24"/>
      <c r="AH1646" s="24"/>
      <c r="AI1646" s="24"/>
      <c r="AJ1646" s="24"/>
      <c r="AK1646" s="24"/>
      <c r="AM1646" s="171"/>
      <c r="AT1646" s="24"/>
      <c r="AU1646" s="24"/>
      <c r="AV1646" s="24"/>
      <c r="AW1646" s="24"/>
      <c r="AX1646" s="24"/>
      <c r="AY1646" s="24"/>
      <c r="AZ1646" s="24"/>
      <c r="BA1646" s="24"/>
    </row>
    <row r="1647" spans="19:70">
      <c r="S1647"/>
      <c r="AG1647" s="24"/>
      <c r="AH1647" s="24"/>
      <c r="AI1647" s="24"/>
      <c r="AJ1647" s="24"/>
      <c r="AK1647" s="24"/>
      <c r="AM1647" s="171"/>
      <c r="AT1647" s="24"/>
      <c r="AU1647" s="24"/>
      <c r="AV1647" s="24"/>
      <c r="AW1647" s="24"/>
      <c r="AX1647" s="24"/>
      <c r="AY1647" s="24"/>
      <c r="AZ1647" s="24"/>
      <c r="BA1647" s="24"/>
    </row>
    <row r="1648" spans="19:70">
      <c r="S1648"/>
      <c r="AG1648" s="24"/>
      <c r="AH1648" s="24"/>
      <c r="AI1648" s="24"/>
      <c r="AJ1648" s="24"/>
      <c r="AK1648" s="24"/>
      <c r="AM1648" s="171"/>
      <c r="AT1648" s="24"/>
      <c r="AU1648" s="24"/>
      <c r="AV1648" s="24"/>
      <c r="AW1648" s="24"/>
      <c r="AX1648" s="24"/>
      <c r="AY1648" s="24"/>
      <c r="AZ1648" s="24"/>
      <c r="BA1648" s="24"/>
    </row>
    <row r="1649" spans="19:70">
      <c r="S1649"/>
      <c r="AG1649" s="24"/>
      <c r="AH1649" s="24"/>
      <c r="AI1649" s="24"/>
      <c r="AJ1649" s="24"/>
      <c r="AK1649" s="24"/>
      <c r="AM1649" s="171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</row>
    <row r="1650" spans="19:70">
      <c r="S1650"/>
      <c r="AG1650" s="24"/>
      <c r="AH1650" s="24"/>
      <c r="AI1650" s="24"/>
      <c r="AJ1650" s="24"/>
      <c r="AK1650" s="24"/>
      <c r="AM1650" s="171"/>
      <c r="AT1650" s="24"/>
      <c r="AU1650" s="24"/>
      <c r="AV1650" s="24"/>
      <c r="AW1650" s="24"/>
      <c r="AX1650" s="24"/>
      <c r="AY1650" s="24"/>
      <c r="AZ1650" s="24"/>
      <c r="BA1650" s="24"/>
    </row>
    <row r="1651" spans="19:70">
      <c r="S1651"/>
      <c r="AG1651" s="24"/>
      <c r="AH1651" s="24"/>
      <c r="AI1651" s="24"/>
      <c r="AJ1651" s="24"/>
      <c r="AK1651" s="24"/>
      <c r="AM1651" s="171"/>
      <c r="AT1651" s="24"/>
      <c r="AU1651" s="24"/>
      <c r="AV1651" s="24"/>
      <c r="AW1651" s="24"/>
      <c r="AX1651" s="24"/>
      <c r="AY1651" s="24"/>
      <c r="AZ1651" s="24"/>
      <c r="BA1651" s="24"/>
    </row>
    <row r="1652" spans="19:70">
      <c r="S1652"/>
      <c r="AG1652" s="24"/>
      <c r="AH1652" s="24"/>
      <c r="AI1652" s="24"/>
      <c r="AJ1652" s="24"/>
      <c r="AK1652" s="24"/>
      <c r="AM1652" s="171"/>
      <c r="AT1652" s="24"/>
      <c r="AU1652" s="24"/>
      <c r="AV1652" s="24"/>
      <c r="AW1652" s="24"/>
      <c r="AX1652" s="24"/>
      <c r="AY1652" s="24"/>
      <c r="AZ1652" s="24"/>
      <c r="BA1652" s="24"/>
      <c r="BB1652" s="24"/>
      <c r="BD1652" s="24"/>
    </row>
    <row r="1653" spans="19:70">
      <c r="S1653"/>
      <c r="AG1653" s="24"/>
      <c r="AH1653" s="24"/>
      <c r="AI1653" s="24"/>
      <c r="AJ1653" s="24"/>
      <c r="AK1653" s="24"/>
      <c r="AM1653" s="171"/>
      <c r="AT1653" s="24"/>
      <c r="AU1653" s="24"/>
      <c r="AV1653" s="24"/>
      <c r="AW1653" s="24"/>
      <c r="AX1653" s="24"/>
      <c r="AY1653" s="24"/>
      <c r="AZ1653" s="24"/>
      <c r="BA1653" s="24"/>
      <c r="BB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</row>
    <row r="1654" spans="19:70">
      <c r="S1654"/>
      <c r="AG1654" s="24"/>
      <c r="AH1654" s="24"/>
      <c r="AI1654" s="24"/>
      <c r="AJ1654" s="24"/>
      <c r="AK1654" s="24"/>
      <c r="AM1654" s="171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</row>
    <row r="1655" spans="19:70">
      <c r="S1655"/>
      <c r="AG1655" s="24"/>
      <c r="AH1655" s="24"/>
      <c r="AI1655" s="24"/>
      <c r="AJ1655" s="24"/>
      <c r="AK1655" s="24"/>
      <c r="AM1655" s="171"/>
      <c r="AT1655" s="24"/>
      <c r="AU1655" s="24"/>
      <c r="AV1655" s="24"/>
      <c r="AW1655" s="24"/>
      <c r="AX1655" s="24"/>
      <c r="AY1655" s="24"/>
      <c r="AZ1655" s="24"/>
      <c r="BA1655" s="24"/>
      <c r="BB1655" s="24"/>
    </row>
    <row r="1656" spans="19:70">
      <c r="S1656"/>
      <c r="AG1656" s="24"/>
      <c r="AH1656" s="24"/>
      <c r="AI1656" s="24"/>
      <c r="AJ1656" s="24"/>
      <c r="AK1656" s="24"/>
      <c r="AM1656" s="171"/>
      <c r="AT1656" s="24"/>
      <c r="AU1656" s="24"/>
      <c r="AV1656" s="24"/>
      <c r="AW1656" s="24"/>
      <c r="AX1656" s="24"/>
      <c r="AY1656" s="24"/>
      <c r="AZ1656" s="24"/>
      <c r="BA1656" s="24"/>
    </row>
    <row r="1657" spans="19:70">
      <c r="S1657"/>
      <c r="AG1657" s="24"/>
      <c r="AH1657" s="24"/>
      <c r="AI1657" s="24"/>
      <c r="AJ1657" s="24"/>
      <c r="AK1657" s="24"/>
      <c r="AM1657" s="171"/>
      <c r="AT1657" s="24"/>
      <c r="AU1657" s="24"/>
      <c r="AV1657" s="24"/>
      <c r="AW1657" s="24"/>
      <c r="AX1657" s="24"/>
      <c r="AY1657" s="24"/>
      <c r="AZ1657" s="24"/>
      <c r="BA1657" s="24"/>
      <c r="BB1657" s="24"/>
    </row>
    <row r="1658" spans="19:70">
      <c r="S1658"/>
      <c r="AG1658" s="24"/>
      <c r="AH1658" s="24"/>
      <c r="AI1658" s="24"/>
      <c r="AJ1658" s="24"/>
      <c r="AK1658" s="24"/>
      <c r="AM1658" s="171"/>
      <c r="AT1658" s="24"/>
      <c r="AU1658" s="24"/>
      <c r="AV1658" s="24"/>
      <c r="AW1658" s="24"/>
      <c r="AX1658" s="24"/>
      <c r="AY1658" s="24"/>
      <c r="AZ1658" s="24"/>
      <c r="BA1658" s="24"/>
      <c r="BB1658" s="24"/>
    </row>
    <row r="1659" spans="19:70">
      <c r="S1659"/>
      <c r="AG1659" s="24"/>
      <c r="AH1659" s="24"/>
      <c r="AI1659" s="24"/>
      <c r="AJ1659" s="24"/>
      <c r="AK1659" s="24"/>
      <c r="AM1659" s="171"/>
      <c r="AT1659" s="24"/>
      <c r="AU1659" s="24"/>
      <c r="AV1659" s="24"/>
      <c r="AW1659" s="24"/>
      <c r="AX1659" s="24"/>
      <c r="AY1659" s="24"/>
      <c r="AZ1659" s="24"/>
      <c r="BA1659" s="24"/>
    </row>
    <row r="1660" spans="19:70">
      <c r="S1660"/>
      <c r="AG1660" s="24"/>
      <c r="AH1660" s="24"/>
      <c r="AI1660" s="24"/>
      <c r="AJ1660" s="24"/>
      <c r="AK1660" s="24"/>
      <c r="AM1660" s="171"/>
      <c r="AT1660" s="24"/>
      <c r="AU1660" s="24"/>
      <c r="AV1660" s="24"/>
      <c r="AW1660" s="24"/>
      <c r="AX1660" s="24"/>
      <c r="AY1660" s="24"/>
      <c r="AZ1660" s="24"/>
      <c r="BA1660" s="24"/>
      <c r="BB1660" s="24"/>
      <c r="BD1660" s="24"/>
    </row>
    <row r="1661" spans="19:70">
      <c r="S1661"/>
      <c r="AG1661" s="24"/>
      <c r="AH1661" s="24"/>
      <c r="AI1661" s="24"/>
      <c r="AJ1661" s="24"/>
      <c r="AK1661" s="24"/>
      <c r="AM1661" s="171"/>
      <c r="AT1661" s="24"/>
      <c r="AU1661" s="24"/>
      <c r="AV1661" s="24"/>
      <c r="AW1661" s="24"/>
      <c r="AX1661" s="24"/>
      <c r="AY1661" s="24"/>
      <c r="AZ1661" s="24"/>
      <c r="BA1661" s="24"/>
    </row>
    <row r="1662" spans="19:70">
      <c r="S1662"/>
      <c r="AG1662" s="24"/>
      <c r="AH1662" s="24"/>
      <c r="AI1662" s="24"/>
      <c r="AJ1662" s="24"/>
      <c r="AK1662" s="24"/>
      <c r="AM1662" s="171"/>
      <c r="AT1662" s="24"/>
      <c r="AU1662" s="24"/>
      <c r="AV1662" s="24"/>
      <c r="AW1662" s="24"/>
      <c r="AX1662" s="24"/>
      <c r="AY1662" s="24"/>
      <c r="AZ1662" s="24"/>
      <c r="BA1662" s="24"/>
    </row>
    <row r="1663" spans="19:70">
      <c r="S1663"/>
      <c r="AG1663" s="24"/>
      <c r="AH1663" s="24"/>
      <c r="AI1663" s="24"/>
      <c r="AJ1663" s="24"/>
      <c r="AK1663" s="24"/>
      <c r="AM1663" s="171"/>
      <c r="AT1663" s="24"/>
      <c r="AU1663" s="24"/>
      <c r="AV1663" s="24"/>
      <c r="AW1663" s="24"/>
      <c r="AX1663" s="24"/>
      <c r="AY1663" s="24"/>
      <c r="AZ1663" s="24"/>
      <c r="BA1663" s="24"/>
    </row>
    <row r="1664" spans="19:70">
      <c r="S1664"/>
      <c r="AG1664" s="24"/>
      <c r="AH1664" s="24"/>
      <c r="AI1664" s="24"/>
      <c r="AJ1664" s="24"/>
      <c r="AK1664" s="24"/>
      <c r="AM1664" s="171"/>
      <c r="AT1664" s="24"/>
      <c r="AU1664" s="24"/>
      <c r="AV1664" s="24"/>
      <c r="AW1664" s="24"/>
      <c r="AX1664" s="24"/>
      <c r="AY1664" s="24"/>
      <c r="AZ1664" s="24"/>
      <c r="BA1664" s="24"/>
      <c r="BB1664" s="24"/>
      <c r="BD1664" s="24"/>
    </row>
    <row r="1665" spans="19:70">
      <c r="S1665"/>
      <c r="AG1665" s="24"/>
      <c r="AH1665" s="24"/>
      <c r="AI1665" s="24"/>
      <c r="AJ1665" s="24"/>
      <c r="AK1665" s="24"/>
      <c r="AM1665" s="171"/>
      <c r="AT1665" s="24"/>
      <c r="AU1665" s="24"/>
      <c r="AV1665" s="24"/>
      <c r="AW1665" s="24"/>
      <c r="AX1665" s="24"/>
      <c r="AY1665" s="24"/>
      <c r="AZ1665" s="24"/>
      <c r="BA1665" s="24"/>
      <c r="BB1665" s="24"/>
    </row>
    <row r="1666" spans="19:70">
      <c r="S1666"/>
      <c r="AG1666" s="24"/>
      <c r="AH1666" s="24"/>
      <c r="AI1666" s="24"/>
      <c r="AJ1666" s="24"/>
      <c r="AK1666" s="24"/>
      <c r="AM1666" s="171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</row>
    <row r="1667" spans="19:70">
      <c r="S1667"/>
      <c r="AG1667" s="24"/>
      <c r="AH1667" s="24"/>
      <c r="AI1667" s="24"/>
      <c r="AJ1667" s="24"/>
      <c r="AK1667" s="24"/>
      <c r="AM1667" s="171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</row>
    <row r="1668" spans="19:70">
      <c r="S1668"/>
      <c r="AG1668" s="24"/>
      <c r="AH1668" s="24"/>
      <c r="AI1668" s="24"/>
      <c r="AJ1668" s="24"/>
      <c r="AK1668" s="24"/>
      <c r="AM1668" s="171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</row>
    <row r="1669" spans="19:70">
      <c r="S1669"/>
      <c r="AG1669" s="24"/>
      <c r="AH1669" s="24"/>
      <c r="AI1669" s="24"/>
      <c r="AJ1669" s="24"/>
      <c r="AK1669" s="24"/>
      <c r="AM1669" s="171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</row>
    <row r="1670" spans="19:70">
      <c r="S1670"/>
      <c r="AG1670" s="24"/>
      <c r="AH1670" s="24"/>
      <c r="AI1670" s="24"/>
      <c r="AJ1670" s="24"/>
      <c r="AK1670" s="24"/>
      <c r="AM1670" s="171"/>
      <c r="AT1670" s="24"/>
      <c r="AU1670" s="24"/>
      <c r="AV1670" s="24"/>
      <c r="AW1670" s="24"/>
      <c r="AX1670" s="24"/>
      <c r="AY1670" s="24"/>
      <c r="AZ1670" s="24"/>
      <c r="BA1670" s="24"/>
      <c r="BB1670" s="24"/>
      <c r="BD1670" s="24"/>
    </row>
    <row r="1671" spans="19:70">
      <c r="S1671"/>
      <c r="AG1671" s="24"/>
      <c r="AH1671" s="24"/>
      <c r="AI1671" s="24"/>
      <c r="AJ1671" s="24"/>
      <c r="AK1671" s="24"/>
      <c r="AM1671" s="171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</row>
    <row r="1672" spans="19:70">
      <c r="S1672"/>
      <c r="AG1672" s="24"/>
      <c r="AH1672" s="24"/>
      <c r="AI1672" s="24"/>
      <c r="AJ1672" s="24"/>
      <c r="AK1672" s="24"/>
      <c r="AM1672" s="171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</row>
    <row r="1673" spans="19:70">
      <c r="S1673"/>
      <c r="AG1673" s="24"/>
      <c r="AH1673" s="24"/>
      <c r="AI1673" s="24"/>
      <c r="AJ1673" s="24"/>
      <c r="AK1673" s="24"/>
      <c r="AM1673" s="171"/>
      <c r="AT1673" s="24"/>
      <c r="AU1673" s="24"/>
      <c r="AV1673" s="24"/>
      <c r="AW1673" s="24"/>
      <c r="AX1673" s="24"/>
      <c r="AY1673" s="24"/>
      <c r="AZ1673" s="24"/>
      <c r="BA1673" s="24"/>
      <c r="BB1673" s="24"/>
      <c r="BD1673" s="24"/>
    </row>
    <row r="1674" spans="19:70">
      <c r="S1674"/>
      <c r="AG1674" s="24"/>
      <c r="AH1674" s="24"/>
      <c r="AI1674" s="24"/>
      <c r="AJ1674" s="24"/>
      <c r="AK1674" s="24"/>
      <c r="AM1674" s="171"/>
      <c r="AT1674" s="24"/>
      <c r="AU1674" s="24"/>
      <c r="AV1674" s="24"/>
      <c r="AW1674" s="24"/>
      <c r="AX1674" s="24"/>
      <c r="AY1674" s="24"/>
      <c r="AZ1674" s="24"/>
      <c r="BA1674" s="24"/>
      <c r="BB1674" s="24"/>
      <c r="BD1674" s="24"/>
    </row>
    <row r="1675" spans="19:70">
      <c r="S1675"/>
      <c r="AG1675" s="24"/>
      <c r="AH1675" s="24"/>
      <c r="AI1675" s="24"/>
      <c r="AJ1675" s="24"/>
      <c r="AK1675" s="24"/>
      <c r="AM1675" s="171"/>
      <c r="AT1675" s="24"/>
      <c r="AU1675" s="24"/>
      <c r="AV1675" s="24"/>
      <c r="AW1675" s="24"/>
      <c r="AX1675" s="24"/>
      <c r="AY1675" s="24"/>
      <c r="AZ1675" s="24"/>
      <c r="BA1675" s="24"/>
      <c r="BB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</row>
    <row r="1676" spans="19:70">
      <c r="S1676"/>
      <c r="AG1676" s="24"/>
      <c r="AH1676" s="24"/>
      <c r="AI1676" s="24"/>
      <c r="AJ1676" s="24"/>
      <c r="AK1676" s="24"/>
      <c r="AM1676" s="171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</row>
    <row r="1677" spans="19:70">
      <c r="S1677"/>
      <c r="AG1677" s="24"/>
      <c r="AH1677" s="24"/>
      <c r="AI1677" s="24"/>
      <c r="AJ1677" s="24"/>
      <c r="AK1677" s="24"/>
      <c r="AM1677" s="171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</row>
    <row r="1678" spans="19:70">
      <c r="S1678"/>
      <c r="AG1678" s="24"/>
      <c r="AH1678" s="24"/>
      <c r="AI1678" s="24"/>
      <c r="AJ1678" s="24"/>
      <c r="AK1678" s="24"/>
      <c r="AM1678" s="171"/>
      <c r="AT1678" s="24"/>
      <c r="AU1678" s="24"/>
      <c r="AV1678" s="24"/>
      <c r="AW1678" s="24"/>
      <c r="AX1678" s="24"/>
      <c r="AY1678" s="24"/>
      <c r="AZ1678" s="24"/>
      <c r="BA1678" s="24"/>
      <c r="BB1678" s="24"/>
    </row>
    <row r="1679" spans="19:70">
      <c r="S1679"/>
      <c r="AG1679" s="24"/>
      <c r="AH1679" s="24"/>
      <c r="AI1679" s="24"/>
      <c r="AJ1679" s="24"/>
      <c r="AK1679" s="24"/>
      <c r="AM1679" s="171"/>
      <c r="AT1679" s="24"/>
      <c r="AU1679" s="24"/>
      <c r="AV1679" s="24"/>
      <c r="AW1679" s="24"/>
      <c r="AX1679" s="24"/>
      <c r="AY1679" s="24"/>
      <c r="AZ1679" s="24"/>
      <c r="BA1679" s="24"/>
      <c r="BB1679" s="24"/>
    </row>
    <row r="1680" spans="19:70">
      <c r="S1680"/>
      <c r="AG1680" s="24"/>
      <c r="AH1680" s="24"/>
      <c r="AI1680" s="24"/>
      <c r="AJ1680" s="24"/>
      <c r="AK1680" s="24"/>
      <c r="AM1680" s="171"/>
      <c r="AT1680" s="24"/>
      <c r="AU1680" s="24"/>
      <c r="AV1680" s="24"/>
      <c r="AW1680" s="24"/>
      <c r="AX1680" s="24"/>
      <c r="AY1680" s="24"/>
      <c r="AZ1680" s="24"/>
      <c r="BA1680" s="24"/>
      <c r="BB1680" s="24"/>
    </row>
    <row r="1681" spans="19:70">
      <c r="S1681"/>
      <c r="AG1681" s="24"/>
      <c r="AH1681" s="24"/>
      <c r="AI1681" s="24"/>
      <c r="AJ1681" s="24"/>
      <c r="AK1681" s="24"/>
      <c r="AM1681" s="171"/>
      <c r="AT1681" s="24"/>
      <c r="AU1681" s="24"/>
      <c r="AV1681" s="24"/>
      <c r="AW1681" s="24"/>
      <c r="AX1681" s="24"/>
      <c r="AY1681" s="24"/>
      <c r="AZ1681" s="24"/>
      <c r="BA1681" s="24"/>
      <c r="BB1681" s="24"/>
      <c r="BD1681" s="24"/>
    </row>
    <row r="1682" spans="19:70">
      <c r="S1682"/>
      <c r="AG1682" s="24"/>
      <c r="AH1682" s="24"/>
      <c r="AI1682" s="24"/>
      <c r="AJ1682" s="24"/>
      <c r="AK1682" s="24"/>
      <c r="AM1682" s="171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</row>
    <row r="1683" spans="19:70">
      <c r="S1683"/>
      <c r="AG1683" s="24"/>
      <c r="AH1683" s="24"/>
      <c r="AI1683" s="24"/>
      <c r="AJ1683" s="24"/>
      <c r="AK1683" s="24"/>
      <c r="AM1683" s="171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</row>
    <row r="1684" spans="19:70">
      <c r="S1684"/>
      <c r="AG1684" s="24"/>
      <c r="AH1684" s="24"/>
      <c r="AI1684" s="24"/>
      <c r="AJ1684" s="24"/>
      <c r="AK1684" s="24"/>
      <c r="AM1684" s="171"/>
      <c r="AT1684" s="24"/>
      <c r="AU1684" s="24"/>
      <c r="AV1684" s="24"/>
      <c r="AW1684" s="24"/>
      <c r="AX1684" s="24"/>
      <c r="AY1684" s="24"/>
      <c r="AZ1684" s="24"/>
      <c r="BA1684" s="24"/>
    </row>
    <row r="1685" spans="19:70">
      <c r="S1685"/>
      <c r="AG1685" s="24"/>
      <c r="AH1685" s="24"/>
      <c r="AI1685" s="24"/>
      <c r="AJ1685" s="24"/>
      <c r="AK1685" s="24"/>
      <c r="AM1685" s="171"/>
      <c r="AT1685" s="24"/>
      <c r="AU1685" s="24"/>
      <c r="AV1685" s="24"/>
      <c r="AW1685" s="24"/>
      <c r="AX1685" s="24"/>
      <c r="AY1685" s="24"/>
      <c r="AZ1685" s="24"/>
      <c r="BA1685" s="24"/>
      <c r="BB1685" s="24"/>
      <c r="BD1685" s="24"/>
    </row>
    <row r="1686" spans="19:70">
      <c r="S1686"/>
      <c r="AG1686" s="24"/>
      <c r="AH1686" s="24"/>
      <c r="AI1686" s="24"/>
      <c r="AJ1686" s="24"/>
      <c r="AK1686" s="24"/>
      <c r="AM1686" s="171"/>
      <c r="AT1686" s="24"/>
      <c r="AU1686" s="24"/>
      <c r="AV1686" s="24"/>
      <c r="AW1686" s="24"/>
      <c r="AX1686" s="24"/>
      <c r="AY1686" s="24"/>
      <c r="AZ1686" s="24"/>
      <c r="BA1686" s="24"/>
      <c r="BB1686" s="24"/>
    </row>
    <row r="1687" spans="19:70">
      <c r="S1687"/>
      <c r="AG1687" s="24"/>
      <c r="AH1687" s="24"/>
      <c r="AI1687" s="24"/>
      <c r="AJ1687" s="24"/>
      <c r="AK1687" s="24"/>
      <c r="AM1687" s="171"/>
      <c r="AT1687" s="24"/>
      <c r="AU1687" s="24"/>
      <c r="AV1687" s="24"/>
      <c r="AW1687" s="24"/>
      <c r="AX1687" s="24"/>
      <c r="AY1687" s="24"/>
      <c r="AZ1687" s="24"/>
      <c r="BA1687" s="24"/>
      <c r="BB1687" s="24"/>
    </row>
    <row r="1688" spans="19:70">
      <c r="S1688"/>
      <c r="AG1688" s="24"/>
      <c r="AH1688" s="24"/>
      <c r="AI1688" s="24"/>
      <c r="AJ1688" s="24"/>
      <c r="AK1688" s="24"/>
      <c r="AM1688" s="171"/>
      <c r="AT1688" s="24"/>
      <c r="AU1688" s="24"/>
      <c r="AV1688" s="24"/>
      <c r="AW1688" s="24"/>
      <c r="AX1688" s="24"/>
      <c r="AY1688" s="24"/>
      <c r="AZ1688" s="24"/>
      <c r="BA1688" s="24"/>
    </row>
    <row r="1689" spans="19:70">
      <c r="S1689"/>
      <c r="AG1689" s="24"/>
      <c r="AH1689" s="24"/>
      <c r="AI1689" s="24"/>
      <c r="AJ1689" s="24"/>
      <c r="AK1689" s="24"/>
      <c r="AM1689" s="171"/>
      <c r="AT1689" s="24"/>
      <c r="AU1689" s="24"/>
      <c r="AV1689" s="24"/>
      <c r="AW1689" s="24"/>
      <c r="AX1689" s="24"/>
      <c r="AY1689" s="24"/>
      <c r="AZ1689" s="24"/>
      <c r="BA1689" s="24"/>
    </row>
    <row r="1690" spans="19:70">
      <c r="S1690"/>
      <c r="AG1690" s="24"/>
      <c r="AH1690" s="24"/>
      <c r="AI1690" s="24"/>
      <c r="AJ1690" s="24"/>
      <c r="AK1690" s="24"/>
      <c r="AM1690" s="171"/>
      <c r="AT1690" s="24"/>
      <c r="AU1690" s="24"/>
      <c r="AV1690" s="24"/>
      <c r="AW1690" s="24"/>
      <c r="AX1690" s="24"/>
      <c r="AY1690" s="24"/>
      <c r="AZ1690" s="24"/>
      <c r="BA1690" s="24"/>
    </row>
    <row r="1691" spans="19:70">
      <c r="S1691"/>
      <c r="AG1691" s="24"/>
      <c r="AH1691" s="24"/>
      <c r="AI1691" s="24"/>
      <c r="AJ1691" s="24"/>
      <c r="AK1691" s="24"/>
      <c r="AM1691" s="171"/>
      <c r="AT1691" s="24"/>
      <c r="AU1691" s="24"/>
      <c r="AV1691" s="24"/>
      <c r="AW1691" s="24"/>
      <c r="AX1691" s="24"/>
      <c r="AY1691" s="24"/>
      <c r="AZ1691" s="24"/>
      <c r="BA1691" s="24"/>
    </row>
    <row r="1692" spans="19:70">
      <c r="S1692"/>
      <c r="AG1692" s="24"/>
      <c r="AH1692" s="24"/>
      <c r="AI1692" s="24"/>
      <c r="AJ1692" s="24"/>
      <c r="AK1692" s="24"/>
      <c r="AM1692" s="171"/>
      <c r="AT1692" s="24"/>
      <c r="AU1692" s="24"/>
      <c r="AV1692" s="24"/>
      <c r="AW1692" s="24"/>
      <c r="AX1692" s="24"/>
      <c r="AY1692" s="24"/>
      <c r="AZ1692" s="24"/>
      <c r="BA1692" s="24"/>
    </row>
    <row r="1693" spans="19:70">
      <c r="S1693"/>
      <c r="AG1693" s="24"/>
      <c r="AH1693" s="24"/>
      <c r="AI1693" s="24"/>
      <c r="AJ1693" s="24"/>
      <c r="AK1693" s="24"/>
      <c r="AM1693" s="171"/>
      <c r="AT1693" s="24"/>
      <c r="AU1693" s="24"/>
      <c r="AV1693" s="24"/>
      <c r="AW1693" s="24"/>
      <c r="AX1693" s="24"/>
      <c r="AY1693" s="24"/>
      <c r="AZ1693" s="24"/>
      <c r="BA1693" s="24"/>
    </row>
    <row r="1694" spans="19:70">
      <c r="S1694"/>
      <c r="AG1694" s="24"/>
      <c r="AH1694" s="24"/>
      <c r="AI1694" s="24"/>
      <c r="AJ1694" s="24"/>
      <c r="AK1694" s="24"/>
      <c r="AM1694" s="171"/>
      <c r="AT1694" s="24"/>
      <c r="AU1694" s="24"/>
      <c r="AV1694" s="24"/>
      <c r="AW1694" s="24"/>
      <c r="AX1694" s="24"/>
      <c r="AY1694" s="24"/>
      <c r="AZ1694" s="24"/>
      <c r="BA1694" s="24"/>
    </row>
    <row r="1695" spans="19:70">
      <c r="S1695"/>
      <c r="AG1695" s="24"/>
      <c r="AH1695" s="24"/>
      <c r="AI1695" s="24"/>
      <c r="AJ1695" s="24"/>
      <c r="AK1695" s="24"/>
      <c r="AM1695" s="171"/>
      <c r="AT1695" s="24"/>
      <c r="AU1695" s="24"/>
      <c r="AV1695" s="24"/>
      <c r="AW1695" s="24"/>
      <c r="AX1695" s="24"/>
      <c r="AY1695" s="24"/>
      <c r="AZ1695" s="24"/>
      <c r="BA1695" s="24"/>
    </row>
    <row r="1696" spans="19:70">
      <c r="S1696"/>
      <c r="AG1696" s="24"/>
      <c r="AH1696" s="24"/>
      <c r="AI1696" s="24"/>
      <c r="AJ1696" s="24"/>
      <c r="AK1696" s="24"/>
      <c r="AM1696" s="171"/>
      <c r="AT1696" s="24"/>
      <c r="AU1696" s="24"/>
      <c r="AV1696" s="24"/>
      <c r="AW1696" s="24"/>
      <c r="AX1696" s="24"/>
      <c r="AY1696" s="24"/>
      <c r="AZ1696" s="24"/>
      <c r="BA1696" s="24"/>
      <c r="BB1696" s="24"/>
    </row>
    <row r="1697" spans="19:70">
      <c r="S1697"/>
      <c r="AG1697" s="24"/>
      <c r="AH1697" s="24"/>
      <c r="AI1697" s="24"/>
      <c r="AJ1697" s="24"/>
      <c r="AK1697" s="24"/>
      <c r="AM1697" s="171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</row>
    <row r="1698" spans="19:70">
      <c r="S1698"/>
      <c r="AG1698" s="24"/>
      <c r="AH1698" s="24"/>
      <c r="AI1698" s="24"/>
      <c r="AJ1698" s="24"/>
      <c r="AK1698" s="24"/>
      <c r="AM1698" s="171"/>
      <c r="AT1698" s="24"/>
      <c r="AU1698" s="24"/>
      <c r="AV1698" s="24"/>
      <c r="AW1698" s="24"/>
      <c r="AX1698" s="24"/>
      <c r="AY1698" s="24"/>
      <c r="AZ1698" s="24"/>
      <c r="BA1698" s="24"/>
      <c r="BB1698" s="24"/>
    </row>
    <row r="1699" spans="19:70">
      <c r="S1699"/>
      <c r="AG1699" s="24"/>
      <c r="AH1699" s="24"/>
      <c r="AI1699" s="24"/>
      <c r="AJ1699" s="24"/>
      <c r="AK1699" s="24"/>
      <c r="AM1699" s="171"/>
      <c r="AT1699" s="24"/>
      <c r="AU1699" s="24"/>
      <c r="AV1699" s="24"/>
      <c r="AW1699" s="24"/>
      <c r="AX1699" s="24"/>
      <c r="AY1699" s="24"/>
      <c r="AZ1699" s="24"/>
      <c r="BA1699" s="24"/>
      <c r="BB1699" s="24"/>
    </row>
    <row r="1700" spans="19:70">
      <c r="S1700"/>
      <c r="AG1700" s="24"/>
      <c r="AH1700" s="24"/>
      <c r="AI1700" s="24"/>
      <c r="AJ1700" s="24"/>
      <c r="AK1700" s="24"/>
      <c r="AM1700" s="171"/>
      <c r="AT1700" s="24"/>
      <c r="AU1700" s="24"/>
      <c r="AV1700" s="24"/>
      <c r="AW1700" s="24"/>
      <c r="AX1700" s="24"/>
      <c r="AY1700" s="24"/>
      <c r="AZ1700" s="24"/>
      <c r="BA1700" s="24"/>
      <c r="BB1700" s="24"/>
      <c r="BD1700" s="24"/>
    </row>
    <row r="1701" spans="19:70">
      <c r="S1701"/>
      <c r="AG1701" s="24"/>
      <c r="AH1701" s="24"/>
      <c r="AI1701" s="24"/>
      <c r="AJ1701" s="24"/>
      <c r="AK1701" s="24"/>
      <c r="AM1701" s="171"/>
      <c r="AT1701" s="24"/>
      <c r="AU1701" s="24"/>
      <c r="AV1701" s="24"/>
      <c r="AW1701" s="24"/>
      <c r="AX1701" s="24"/>
      <c r="AY1701" s="24"/>
      <c r="AZ1701" s="24"/>
      <c r="BA1701" s="24"/>
      <c r="BB1701" s="24"/>
    </row>
    <row r="1702" spans="19:70">
      <c r="S1702"/>
      <c r="AG1702" s="24"/>
      <c r="AH1702" s="24"/>
      <c r="AI1702" s="24"/>
      <c r="AJ1702" s="24"/>
      <c r="AK1702" s="24"/>
      <c r="AM1702" s="171"/>
      <c r="AT1702" s="24"/>
      <c r="AU1702" s="24"/>
      <c r="AV1702" s="24"/>
      <c r="AW1702" s="24"/>
      <c r="AX1702" s="24"/>
      <c r="AY1702" s="24"/>
      <c r="AZ1702" s="24"/>
      <c r="BA1702" s="24"/>
    </row>
    <row r="1703" spans="19:70">
      <c r="S1703"/>
      <c r="AG1703" s="24"/>
      <c r="AH1703" s="24"/>
      <c r="AI1703" s="24"/>
      <c r="AJ1703" s="24"/>
      <c r="AK1703" s="24"/>
      <c r="AM1703" s="171"/>
      <c r="AT1703" s="24"/>
      <c r="AU1703" s="24"/>
      <c r="AV1703" s="24"/>
      <c r="AW1703" s="24"/>
      <c r="AX1703" s="24"/>
      <c r="AY1703" s="24"/>
      <c r="AZ1703" s="24"/>
      <c r="BA1703" s="24"/>
      <c r="BB1703" s="24"/>
      <c r="BD1703" s="24"/>
    </row>
    <row r="1704" spans="19:70">
      <c r="S1704"/>
      <c r="AG1704" s="24"/>
      <c r="AH1704" s="24"/>
      <c r="AI1704" s="24"/>
      <c r="AJ1704" s="24"/>
      <c r="AK1704" s="24"/>
      <c r="AM1704" s="171"/>
      <c r="AT1704" s="24"/>
      <c r="AU1704" s="24"/>
      <c r="AV1704" s="24"/>
      <c r="AW1704" s="24"/>
      <c r="AX1704" s="24"/>
      <c r="AY1704" s="24"/>
      <c r="AZ1704" s="24"/>
      <c r="BA1704" s="24"/>
      <c r="BB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</row>
    <row r="1705" spans="19:70">
      <c r="S1705"/>
      <c r="AG1705" s="24"/>
      <c r="AH1705" s="24"/>
      <c r="AI1705" s="24"/>
      <c r="AJ1705" s="24"/>
      <c r="AK1705" s="24"/>
      <c r="AM1705" s="171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</row>
    <row r="1706" spans="19:70">
      <c r="S1706"/>
      <c r="AG1706" s="24"/>
      <c r="AH1706" s="24"/>
      <c r="AI1706" s="24"/>
      <c r="AJ1706" s="24"/>
      <c r="AK1706" s="24"/>
      <c r="AM1706" s="171"/>
      <c r="AT1706" s="24"/>
      <c r="AU1706" s="24"/>
      <c r="AV1706" s="24"/>
      <c r="AW1706" s="24"/>
      <c r="AX1706" s="24"/>
      <c r="AY1706" s="24"/>
      <c r="AZ1706" s="24"/>
      <c r="BA1706" s="24"/>
      <c r="BB1706" s="24"/>
    </row>
    <row r="1707" spans="19:70">
      <c r="S1707"/>
      <c r="AG1707" s="24"/>
      <c r="AH1707" s="24"/>
      <c r="AI1707" s="24"/>
      <c r="AJ1707" s="24"/>
      <c r="AK1707" s="24"/>
      <c r="AM1707" s="171"/>
      <c r="AT1707" s="24"/>
      <c r="AU1707" s="24"/>
      <c r="AV1707" s="24"/>
      <c r="AW1707" s="24"/>
      <c r="AX1707" s="24"/>
      <c r="AY1707" s="24"/>
      <c r="AZ1707" s="24"/>
      <c r="BA1707" s="24"/>
    </row>
    <row r="1708" spans="19:70">
      <c r="S1708"/>
      <c r="AG1708" s="24"/>
      <c r="AH1708" s="24"/>
      <c r="AI1708" s="24"/>
      <c r="AJ1708" s="24"/>
      <c r="AK1708" s="24"/>
      <c r="AM1708" s="171"/>
      <c r="AT1708" s="24"/>
      <c r="AU1708" s="24"/>
      <c r="AV1708" s="24"/>
      <c r="AW1708" s="24"/>
      <c r="AX1708" s="24"/>
      <c r="AY1708" s="24"/>
      <c r="AZ1708" s="24"/>
      <c r="BA1708" s="24"/>
      <c r="BB1708" s="24"/>
    </row>
    <row r="1709" spans="19:70">
      <c r="S1709"/>
      <c r="AG1709" s="24"/>
      <c r="AH1709" s="24"/>
      <c r="AI1709" s="24"/>
      <c r="AJ1709" s="24"/>
      <c r="AK1709" s="24"/>
      <c r="AM1709" s="171"/>
      <c r="AT1709" s="24"/>
      <c r="AU1709" s="24"/>
      <c r="AV1709" s="24"/>
      <c r="AW1709" s="24"/>
      <c r="AX1709" s="24"/>
      <c r="AY1709" s="24"/>
      <c r="AZ1709" s="24"/>
      <c r="BA1709" s="24"/>
      <c r="BB1709" s="24"/>
    </row>
    <row r="1710" spans="19:70">
      <c r="S1710"/>
      <c r="AG1710" s="24"/>
      <c r="AH1710" s="24"/>
      <c r="AI1710" s="24"/>
      <c r="AJ1710" s="24"/>
      <c r="AK1710" s="24"/>
      <c r="AM1710" s="171"/>
      <c r="AT1710" s="24"/>
      <c r="AU1710" s="24"/>
      <c r="AV1710" s="24"/>
      <c r="AW1710" s="24"/>
      <c r="AX1710" s="24"/>
      <c r="AY1710" s="24"/>
      <c r="AZ1710" s="24"/>
      <c r="BA1710" s="24"/>
      <c r="BB1710" s="24"/>
    </row>
    <row r="1711" spans="19:70">
      <c r="S1711"/>
      <c r="AG1711" s="24"/>
      <c r="AH1711" s="24"/>
      <c r="AI1711" s="24"/>
      <c r="AJ1711" s="24"/>
      <c r="AK1711" s="24"/>
      <c r="AM1711" s="171"/>
      <c r="AT1711" s="24"/>
      <c r="AU1711" s="24"/>
      <c r="AV1711" s="24"/>
      <c r="AW1711" s="24"/>
      <c r="AX1711" s="24"/>
      <c r="AY1711" s="24"/>
      <c r="AZ1711" s="24"/>
      <c r="BA1711" s="24"/>
      <c r="BB1711" s="24"/>
    </row>
    <row r="1712" spans="19:70">
      <c r="S1712"/>
      <c r="AG1712" s="24"/>
      <c r="AH1712" s="24"/>
      <c r="AI1712" s="24"/>
      <c r="AJ1712" s="24"/>
      <c r="AK1712" s="24"/>
      <c r="AM1712" s="171"/>
      <c r="AT1712" s="24"/>
      <c r="AU1712" s="24"/>
      <c r="AV1712" s="24"/>
      <c r="AW1712" s="24"/>
      <c r="AX1712" s="24"/>
      <c r="AY1712" s="24"/>
      <c r="AZ1712" s="24"/>
      <c r="BA1712" s="24"/>
      <c r="BB1712" s="24"/>
    </row>
    <row r="1713" spans="19:70">
      <c r="S1713"/>
      <c r="AG1713" s="24"/>
      <c r="AH1713" s="24"/>
      <c r="AI1713" s="24"/>
      <c r="AJ1713" s="24"/>
      <c r="AK1713" s="24"/>
      <c r="AM1713" s="171"/>
      <c r="AT1713" s="24"/>
      <c r="AU1713" s="24"/>
      <c r="AV1713" s="24"/>
      <c r="AW1713" s="24"/>
      <c r="AX1713" s="24"/>
      <c r="AY1713" s="24"/>
      <c r="AZ1713" s="24"/>
      <c r="BA1713" s="24"/>
      <c r="BB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</row>
    <row r="1714" spans="19:70">
      <c r="S1714"/>
      <c r="AG1714" s="24"/>
      <c r="AH1714" s="24"/>
      <c r="AI1714" s="24"/>
      <c r="AJ1714" s="24"/>
      <c r="AK1714" s="24"/>
      <c r="AM1714" s="171"/>
      <c r="AT1714" s="24"/>
      <c r="AU1714" s="24"/>
      <c r="AV1714" s="24"/>
      <c r="AW1714" s="24"/>
      <c r="AX1714" s="24"/>
      <c r="AY1714" s="24"/>
      <c r="AZ1714" s="24"/>
      <c r="BA1714" s="24"/>
    </row>
    <row r="1715" spans="19:70">
      <c r="S1715"/>
      <c r="AG1715" s="24"/>
      <c r="AH1715" s="24"/>
      <c r="AI1715" s="24"/>
      <c r="AJ1715" s="24"/>
      <c r="AK1715" s="24"/>
      <c r="AM1715" s="171"/>
      <c r="AT1715" s="24"/>
      <c r="AU1715" s="24"/>
      <c r="AV1715" s="24"/>
      <c r="AW1715" s="24"/>
      <c r="AX1715" s="24"/>
      <c r="AY1715" s="24"/>
      <c r="AZ1715" s="24"/>
      <c r="BA1715" s="24"/>
      <c r="BB1715" s="24"/>
    </row>
    <row r="1716" spans="19:70">
      <c r="S1716"/>
      <c r="AG1716" s="24"/>
      <c r="AH1716" s="24"/>
      <c r="AI1716" s="24"/>
      <c r="AJ1716" s="24"/>
      <c r="AK1716" s="24"/>
      <c r="AM1716" s="171"/>
      <c r="AT1716" s="24"/>
      <c r="AU1716" s="24"/>
      <c r="AV1716" s="24"/>
      <c r="AW1716" s="24"/>
      <c r="AX1716" s="24"/>
      <c r="AY1716" s="24"/>
      <c r="AZ1716" s="24"/>
      <c r="BA1716" s="24"/>
      <c r="BB1716" s="24"/>
    </row>
    <row r="1717" spans="19:70">
      <c r="S1717"/>
      <c r="AG1717" s="24"/>
      <c r="AH1717" s="24"/>
      <c r="AI1717" s="24"/>
      <c r="AJ1717" s="24"/>
      <c r="AK1717" s="24"/>
      <c r="AM1717" s="171"/>
      <c r="AT1717" s="24"/>
      <c r="AU1717" s="24"/>
      <c r="AV1717" s="24"/>
      <c r="AW1717" s="24"/>
      <c r="AX1717" s="24"/>
      <c r="AY1717" s="24"/>
      <c r="AZ1717" s="24"/>
      <c r="BA1717" s="24"/>
    </row>
    <row r="1718" spans="19:70">
      <c r="S1718"/>
      <c r="AG1718" s="24"/>
      <c r="AH1718" s="24"/>
      <c r="AI1718" s="24"/>
      <c r="AJ1718" s="24"/>
      <c r="AK1718" s="24"/>
      <c r="AM1718" s="171"/>
      <c r="AT1718" s="24"/>
      <c r="AU1718" s="24"/>
      <c r="AV1718" s="24"/>
      <c r="AW1718" s="24"/>
      <c r="AX1718" s="24"/>
      <c r="AY1718" s="24"/>
      <c r="AZ1718" s="24"/>
      <c r="BA1718" s="24"/>
      <c r="BB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</row>
    <row r="1719" spans="19:70">
      <c r="S1719"/>
      <c r="AG1719" s="24"/>
      <c r="AH1719" s="24"/>
      <c r="AI1719" s="24"/>
      <c r="AJ1719" s="24"/>
      <c r="AK1719" s="24"/>
      <c r="AM1719" s="171"/>
      <c r="AT1719" s="24"/>
      <c r="AU1719" s="24"/>
      <c r="AV1719" s="24"/>
      <c r="AW1719" s="24"/>
      <c r="AX1719" s="24"/>
      <c r="AY1719" s="24"/>
      <c r="AZ1719" s="24"/>
      <c r="BA1719" s="24"/>
      <c r="BB1719" s="24"/>
    </row>
    <row r="1720" spans="19:70">
      <c r="S1720"/>
      <c r="AG1720" s="24"/>
      <c r="AH1720" s="24"/>
      <c r="AI1720" s="24"/>
      <c r="AJ1720" s="24"/>
      <c r="AK1720" s="24"/>
      <c r="AM1720" s="171"/>
      <c r="AT1720" s="24"/>
      <c r="AU1720" s="24"/>
      <c r="AV1720" s="24"/>
      <c r="AW1720" s="24"/>
      <c r="AX1720" s="24"/>
      <c r="AY1720" s="24"/>
      <c r="AZ1720" s="24"/>
      <c r="BA1720" s="24"/>
    </row>
    <row r="1721" spans="19:70">
      <c r="S1721"/>
      <c r="AG1721" s="24"/>
      <c r="AH1721" s="24"/>
      <c r="AI1721" s="24"/>
      <c r="AJ1721" s="24"/>
      <c r="AK1721" s="24"/>
      <c r="AM1721" s="171"/>
      <c r="AT1721" s="24"/>
      <c r="AU1721" s="24"/>
      <c r="AV1721" s="24"/>
      <c r="AW1721" s="24"/>
      <c r="AX1721" s="24"/>
      <c r="AY1721" s="24"/>
      <c r="AZ1721" s="24"/>
      <c r="BA1721" s="24"/>
    </row>
    <row r="1722" spans="19:70">
      <c r="S1722"/>
      <c r="AG1722" s="24"/>
      <c r="AH1722" s="24"/>
      <c r="AI1722" s="24"/>
      <c r="AJ1722" s="24"/>
      <c r="AK1722" s="24"/>
      <c r="AM1722" s="171"/>
      <c r="AT1722" s="24"/>
      <c r="AU1722" s="24"/>
      <c r="AV1722" s="24"/>
      <c r="AW1722" s="24"/>
      <c r="AX1722" s="24"/>
      <c r="AY1722" s="24"/>
      <c r="AZ1722" s="24"/>
      <c r="BA1722" s="24"/>
    </row>
    <row r="1723" spans="19:70">
      <c r="S1723"/>
      <c r="AG1723" s="24"/>
      <c r="AH1723" s="24"/>
      <c r="AI1723" s="24"/>
      <c r="AJ1723" s="24"/>
      <c r="AK1723" s="24"/>
      <c r="AM1723" s="171"/>
      <c r="AT1723" s="24"/>
      <c r="AU1723" s="24"/>
      <c r="AV1723" s="24"/>
      <c r="AW1723" s="24"/>
      <c r="AX1723" s="24"/>
      <c r="AY1723" s="24"/>
      <c r="AZ1723" s="24"/>
      <c r="BA1723" s="24"/>
      <c r="BB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</row>
    <row r="1724" spans="19:70">
      <c r="S1724"/>
      <c r="AG1724" s="24"/>
      <c r="AH1724" s="24"/>
      <c r="AI1724" s="24"/>
      <c r="AJ1724" s="24"/>
      <c r="AK1724" s="24"/>
      <c r="AM1724" s="171"/>
      <c r="AT1724" s="24"/>
      <c r="AU1724" s="24"/>
      <c r="AV1724" s="24"/>
      <c r="AW1724" s="24"/>
      <c r="AX1724" s="24"/>
      <c r="AY1724" s="24"/>
      <c r="AZ1724" s="24"/>
      <c r="BA1724" s="24"/>
    </row>
    <row r="1725" spans="19:70">
      <c r="S1725"/>
      <c r="AG1725" s="24"/>
      <c r="AH1725" s="24"/>
      <c r="AI1725" s="24"/>
      <c r="AJ1725" s="24"/>
      <c r="AK1725" s="24"/>
      <c r="AM1725" s="171"/>
      <c r="AT1725" s="24"/>
      <c r="AU1725" s="24"/>
      <c r="AV1725" s="24"/>
      <c r="AW1725" s="24"/>
      <c r="AX1725" s="24"/>
      <c r="AY1725" s="24"/>
      <c r="AZ1725" s="24"/>
      <c r="BA1725" s="24"/>
      <c r="BB1725" s="24"/>
      <c r="BD1725" s="24"/>
    </row>
    <row r="1726" spans="19:70">
      <c r="S1726"/>
      <c r="AG1726" s="24"/>
      <c r="AH1726" s="24"/>
      <c r="AI1726" s="24"/>
      <c r="AJ1726" s="24"/>
      <c r="AK1726" s="24"/>
      <c r="AM1726" s="171"/>
      <c r="AT1726" s="24"/>
      <c r="AU1726" s="24"/>
      <c r="AV1726" s="24"/>
      <c r="AW1726" s="24"/>
      <c r="AX1726" s="24"/>
      <c r="AY1726" s="24"/>
      <c r="AZ1726" s="24"/>
      <c r="BA1726" s="24"/>
    </row>
    <row r="1727" spans="19:70">
      <c r="S1727"/>
      <c r="AG1727" s="24"/>
      <c r="AH1727" s="24"/>
      <c r="AI1727" s="24"/>
      <c r="AJ1727" s="24"/>
      <c r="AK1727" s="24"/>
      <c r="AM1727" s="171"/>
      <c r="AT1727" s="24"/>
      <c r="AU1727" s="24"/>
      <c r="AV1727" s="24"/>
      <c r="AW1727" s="24"/>
      <c r="AX1727" s="24"/>
      <c r="AY1727" s="24"/>
      <c r="AZ1727" s="24"/>
      <c r="BA1727" s="24"/>
    </row>
    <row r="1728" spans="19:70">
      <c r="S1728"/>
      <c r="AG1728" s="24"/>
      <c r="AH1728" s="24"/>
      <c r="AI1728" s="24"/>
      <c r="AJ1728" s="24"/>
      <c r="AK1728" s="24"/>
      <c r="AM1728" s="171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</row>
    <row r="1729" spans="19:70">
      <c r="S1729"/>
      <c r="AG1729" s="24"/>
      <c r="AH1729" s="24"/>
      <c r="AI1729" s="24"/>
      <c r="AJ1729" s="24"/>
      <c r="AK1729" s="24"/>
      <c r="AM1729" s="171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</row>
    <row r="1730" spans="19:70">
      <c r="S1730"/>
      <c r="AG1730" s="24"/>
      <c r="AH1730" s="24"/>
      <c r="AI1730" s="24"/>
      <c r="AJ1730" s="24"/>
      <c r="AK1730" s="24"/>
      <c r="AM1730" s="171"/>
      <c r="AT1730" s="24"/>
      <c r="AU1730" s="24"/>
      <c r="AV1730" s="24"/>
      <c r="AW1730" s="24"/>
      <c r="AX1730" s="24"/>
      <c r="AY1730" s="24"/>
      <c r="AZ1730" s="24"/>
      <c r="BA1730" s="24"/>
    </row>
    <row r="1731" spans="19:70">
      <c r="S1731"/>
      <c r="AG1731" s="24"/>
      <c r="AH1731" s="24"/>
      <c r="AI1731" s="24"/>
      <c r="AJ1731" s="24"/>
      <c r="AK1731" s="24"/>
      <c r="AM1731" s="171"/>
      <c r="AT1731" s="24"/>
      <c r="AU1731" s="24"/>
      <c r="AV1731" s="24"/>
      <c r="AW1731" s="24"/>
      <c r="AX1731" s="24"/>
      <c r="AY1731" s="24"/>
      <c r="AZ1731" s="24"/>
      <c r="BA1731" s="24"/>
    </row>
    <row r="1732" spans="19:70">
      <c r="S1732"/>
      <c r="AG1732" s="24"/>
      <c r="AH1732" s="24"/>
      <c r="AI1732" s="24"/>
      <c r="AJ1732" s="24"/>
      <c r="AK1732" s="24"/>
      <c r="AM1732" s="171"/>
      <c r="AT1732" s="24"/>
      <c r="AU1732" s="24"/>
      <c r="AV1732" s="24"/>
      <c r="AW1732" s="24"/>
      <c r="AX1732" s="24"/>
      <c r="AY1732" s="24"/>
      <c r="AZ1732" s="24"/>
      <c r="BA1732" s="24"/>
      <c r="BB1732" s="24"/>
    </row>
    <row r="1733" spans="19:70">
      <c r="S1733"/>
      <c r="AG1733" s="24"/>
      <c r="AH1733" s="24"/>
      <c r="AI1733" s="24"/>
      <c r="AJ1733" s="24"/>
      <c r="AK1733" s="24"/>
      <c r="AM1733" s="171"/>
      <c r="AT1733" s="24"/>
      <c r="AU1733" s="24"/>
      <c r="AV1733" s="24"/>
      <c r="AW1733" s="24"/>
      <c r="AX1733" s="24"/>
      <c r="AY1733" s="24"/>
      <c r="AZ1733" s="24"/>
      <c r="BA1733" s="24"/>
    </row>
    <row r="1734" spans="19:70">
      <c r="S1734"/>
      <c r="AG1734" s="24"/>
      <c r="AH1734" s="24"/>
      <c r="AI1734" s="24"/>
      <c r="AJ1734" s="24"/>
      <c r="AK1734" s="24"/>
      <c r="AM1734" s="171"/>
      <c r="AT1734" s="24"/>
      <c r="AU1734" s="24"/>
      <c r="AV1734" s="24"/>
      <c r="AW1734" s="24"/>
      <c r="AX1734" s="24"/>
      <c r="AY1734" s="24"/>
      <c r="AZ1734" s="24"/>
      <c r="BA1734" s="24"/>
    </row>
    <row r="1735" spans="19:70">
      <c r="S1735"/>
      <c r="AG1735" s="24"/>
      <c r="AH1735" s="24"/>
      <c r="AI1735" s="24"/>
      <c r="AJ1735" s="24"/>
      <c r="AK1735" s="24"/>
      <c r="AM1735" s="171"/>
      <c r="AT1735" s="24"/>
      <c r="AU1735" s="24"/>
      <c r="AV1735" s="24"/>
      <c r="AW1735" s="24"/>
      <c r="AX1735" s="24"/>
      <c r="AY1735" s="24"/>
      <c r="AZ1735" s="24"/>
      <c r="BA1735" s="24"/>
    </row>
    <row r="1736" spans="19:70">
      <c r="S1736"/>
      <c r="AG1736" s="24"/>
      <c r="AH1736" s="24"/>
      <c r="AI1736" s="24"/>
      <c r="AJ1736" s="24"/>
      <c r="AK1736" s="24"/>
      <c r="AM1736" s="171"/>
      <c r="AT1736" s="24"/>
      <c r="AU1736" s="24"/>
      <c r="AV1736" s="24"/>
      <c r="AW1736" s="24"/>
      <c r="AX1736" s="24"/>
      <c r="AY1736" s="24"/>
      <c r="AZ1736" s="24"/>
      <c r="BA1736" s="24"/>
    </row>
    <row r="1737" spans="19:70">
      <c r="S1737"/>
      <c r="AG1737" s="24"/>
      <c r="AH1737" s="24"/>
      <c r="AI1737" s="24"/>
      <c r="AJ1737" s="24"/>
      <c r="AK1737" s="24"/>
      <c r="AM1737" s="171"/>
      <c r="AT1737" s="24"/>
      <c r="AU1737" s="24"/>
      <c r="AV1737" s="24"/>
      <c r="AW1737" s="24"/>
      <c r="AX1737" s="24"/>
      <c r="AY1737" s="24"/>
      <c r="AZ1737" s="24"/>
      <c r="BA1737" s="24"/>
    </row>
    <row r="1738" spans="19:70">
      <c r="S1738"/>
      <c r="AG1738" s="24"/>
      <c r="AH1738" s="24"/>
      <c r="AI1738" s="24"/>
      <c r="AJ1738" s="24"/>
      <c r="AK1738" s="24"/>
      <c r="AM1738" s="171"/>
      <c r="AT1738" s="24"/>
      <c r="AU1738" s="24"/>
      <c r="AV1738" s="24"/>
      <c r="AW1738" s="24"/>
      <c r="AX1738" s="24"/>
      <c r="AY1738" s="24"/>
      <c r="AZ1738" s="24"/>
      <c r="BA1738" s="24"/>
      <c r="BB1738" s="24"/>
    </row>
    <row r="1739" spans="19:70">
      <c r="S1739"/>
      <c r="AG1739" s="24"/>
      <c r="AH1739" s="24"/>
      <c r="AI1739" s="24"/>
      <c r="AJ1739" s="24"/>
      <c r="AK1739" s="24"/>
      <c r="AM1739" s="171"/>
      <c r="AT1739" s="24"/>
      <c r="AU1739" s="24"/>
      <c r="AV1739" s="24"/>
      <c r="AW1739" s="24"/>
      <c r="AX1739" s="24"/>
      <c r="AY1739" s="24"/>
      <c r="AZ1739" s="24"/>
      <c r="BA1739" s="24"/>
    </row>
    <row r="1740" spans="19:70">
      <c r="S1740"/>
      <c r="AG1740" s="24"/>
      <c r="AH1740" s="24"/>
      <c r="AI1740" s="24"/>
      <c r="AJ1740" s="24"/>
      <c r="AK1740" s="24"/>
      <c r="AM1740" s="171"/>
      <c r="AT1740" s="24"/>
      <c r="AU1740" s="24"/>
      <c r="AV1740" s="24"/>
      <c r="AW1740" s="24"/>
      <c r="AX1740" s="24"/>
      <c r="AY1740" s="24"/>
      <c r="AZ1740" s="24"/>
      <c r="BA1740" s="24"/>
    </row>
    <row r="1741" spans="19:70">
      <c r="S1741"/>
      <c r="AG1741" s="24"/>
      <c r="AH1741" s="24"/>
      <c r="AI1741" s="24"/>
      <c r="AJ1741" s="24"/>
      <c r="AK1741" s="24"/>
      <c r="AM1741" s="171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</row>
    <row r="1742" spans="19:70">
      <c r="S1742"/>
      <c r="AG1742" s="24"/>
      <c r="AH1742" s="24"/>
      <c r="AI1742" s="24"/>
      <c r="AJ1742" s="24"/>
      <c r="AK1742" s="24"/>
      <c r="AM1742" s="171"/>
      <c r="AT1742" s="24"/>
      <c r="AU1742" s="24"/>
      <c r="AV1742" s="24"/>
      <c r="AW1742" s="24"/>
      <c r="AX1742" s="24"/>
      <c r="AY1742" s="24"/>
      <c r="AZ1742" s="24"/>
      <c r="BA1742" s="24"/>
    </row>
    <row r="1743" spans="19:70">
      <c r="S1743"/>
      <c r="AG1743" s="24"/>
      <c r="AH1743" s="24"/>
      <c r="AI1743" s="24"/>
      <c r="AJ1743" s="24"/>
      <c r="AK1743" s="24"/>
      <c r="AM1743" s="171"/>
      <c r="AT1743" s="24"/>
      <c r="AU1743" s="24"/>
      <c r="AV1743" s="24"/>
      <c r="AW1743" s="24"/>
      <c r="AX1743" s="24"/>
      <c r="AY1743" s="24"/>
      <c r="AZ1743" s="24"/>
      <c r="BA1743" s="24"/>
    </row>
    <row r="1744" spans="19:70">
      <c r="S1744"/>
      <c r="AG1744" s="24"/>
      <c r="AH1744" s="24"/>
      <c r="AI1744" s="24"/>
      <c r="AJ1744" s="24"/>
      <c r="AK1744" s="24"/>
      <c r="AM1744" s="171"/>
      <c r="AT1744" s="24"/>
      <c r="AU1744" s="24"/>
      <c r="AV1744" s="24"/>
      <c r="AW1744" s="24"/>
      <c r="AX1744" s="24"/>
      <c r="AY1744" s="24"/>
      <c r="AZ1744" s="24"/>
      <c r="BA1744" s="24"/>
    </row>
    <row r="1745" spans="19:70">
      <c r="S1745"/>
      <c r="AG1745" s="24"/>
      <c r="AH1745" s="24"/>
      <c r="AI1745" s="24"/>
      <c r="AJ1745" s="24"/>
      <c r="AK1745" s="24"/>
      <c r="AM1745" s="171"/>
      <c r="AT1745" s="24"/>
      <c r="AU1745" s="24"/>
      <c r="AV1745" s="24"/>
      <c r="AW1745" s="24"/>
      <c r="AX1745" s="24"/>
      <c r="AY1745" s="24"/>
      <c r="AZ1745" s="24"/>
      <c r="BA1745" s="24"/>
    </row>
    <row r="1746" spans="19:70">
      <c r="S1746"/>
      <c r="AG1746" s="24"/>
      <c r="AH1746" s="24"/>
      <c r="AI1746" s="24"/>
      <c r="AJ1746" s="24"/>
      <c r="AK1746" s="24"/>
      <c r="AM1746" s="171"/>
      <c r="AT1746" s="24"/>
      <c r="AU1746" s="24"/>
      <c r="AV1746" s="24"/>
      <c r="AW1746" s="24"/>
      <c r="AX1746" s="24"/>
      <c r="AY1746" s="24"/>
      <c r="AZ1746" s="24"/>
      <c r="BA1746" s="24"/>
    </row>
    <row r="1747" spans="19:70">
      <c r="S1747"/>
      <c r="AG1747" s="24"/>
      <c r="AH1747" s="24"/>
      <c r="AI1747" s="24"/>
      <c r="AJ1747" s="24"/>
      <c r="AK1747" s="24"/>
      <c r="AM1747" s="171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</row>
    <row r="1748" spans="19:70">
      <c r="S1748"/>
      <c r="AG1748" s="24"/>
      <c r="AH1748" s="24"/>
      <c r="AI1748" s="24"/>
      <c r="AJ1748" s="24"/>
      <c r="AK1748" s="24"/>
      <c r="AM1748" s="171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</row>
    <row r="1749" spans="19:70">
      <c r="S1749"/>
      <c r="AG1749" s="24"/>
      <c r="AH1749" s="24"/>
      <c r="AI1749" s="24"/>
      <c r="AJ1749" s="24"/>
      <c r="AK1749" s="24"/>
      <c r="AM1749" s="171"/>
      <c r="AT1749" s="24"/>
      <c r="AU1749" s="24"/>
      <c r="AV1749" s="24"/>
      <c r="AW1749" s="24"/>
      <c r="AX1749" s="24"/>
      <c r="AY1749" s="24"/>
      <c r="AZ1749" s="24"/>
      <c r="BA1749" s="24"/>
      <c r="BB1749" s="24"/>
    </row>
    <row r="1750" spans="19:70">
      <c r="S1750"/>
      <c r="AG1750" s="24"/>
      <c r="AH1750" s="24"/>
      <c r="AI1750" s="24"/>
      <c r="AJ1750" s="24"/>
      <c r="AK1750" s="24"/>
      <c r="AM1750" s="171"/>
      <c r="AT1750" s="24"/>
      <c r="AU1750" s="24"/>
      <c r="AV1750" s="24"/>
      <c r="AW1750" s="24"/>
      <c r="AX1750" s="24"/>
      <c r="AY1750" s="24"/>
      <c r="AZ1750" s="24"/>
      <c r="BA1750" s="24"/>
      <c r="BB1750" s="24"/>
    </row>
    <row r="1751" spans="19:70">
      <c r="S1751"/>
      <c r="AG1751" s="24"/>
      <c r="AH1751" s="24"/>
      <c r="AI1751" s="24"/>
      <c r="AJ1751" s="24"/>
      <c r="AK1751" s="24"/>
      <c r="AM1751" s="171"/>
      <c r="AT1751" s="24"/>
      <c r="AU1751" s="24"/>
      <c r="AV1751" s="24"/>
      <c r="AW1751" s="24"/>
      <c r="AX1751" s="24"/>
      <c r="AY1751" s="24"/>
      <c r="AZ1751" s="24"/>
      <c r="BA1751" s="24"/>
    </row>
    <row r="1752" spans="19:70">
      <c r="S1752"/>
      <c r="AG1752" s="24"/>
      <c r="AH1752" s="24"/>
      <c r="AI1752" s="24"/>
      <c r="AJ1752" s="24"/>
      <c r="AK1752" s="24"/>
      <c r="AM1752" s="171"/>
      <c r="AT1752" s="24"/>
      <c r="AU1752" s="24"/>
      <c r="AV1752" s="24"/>
      <c r="AW1752" s="24"/>
      <c r="AX1752" s="24"/>
      <c r="AY1752" s="24"/>
      <c r="AZ1752" s="24"/>
      <c r="BA1752" s="24"/>
    </row>
    <row r="1753" spans="19:70">
      <c r="S1753"/>
      <c r="AG1753" s="24"/>
      <c r="AH1753" s="24"/>
      <c r="AI1753" s="24"/>
      <c r="AJ1753" s="24"/>
      <c r="AK1753" s="24"/>
      <c r="AM1753" s="171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</row>
    <row r="1754" spans="19:70">
      <c r="S1754"/>
      <c r="AG1754" s="24"/>
      <c r="AH1754" s="24"/>
      <c r="AI1754" s="24"/>
      <c r="AJ1754" s="24"/>
      <c r="AK1754" s="24"/>
      <c r="AM1754" s="171"/>
      <c r="AT1754" s="24"/>
      <c r="AU1754" s="24"/>
      <c r="AV1754" s="24"/>
      <c r="AW1754" s="24"/>
      <c r="AX1754" s="24"/>
      <c r="AY1754" s="24"/>
      <c r="AZ1754" s="24"/>
      <c r="BA1754" s="24"/>
      <c r="BB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</row>
    <row r="1755" spans="19:70">
      <c r="S1755"/>
      <c r="AG1755" s="24"/>
      <c r="AH1755" s="24"/>
      <c r="AI1755" s="24"/>
      <c r="AJ1755" s="24"/>
      <c r="AK1755" s="24"/>
      <c r="AM1755" s="171"/>
      <c r="AT1755" s="24"/>
      <c r="AU1755" s="24"/>
      <c r="AV1755" s="24"/>
      <c r="AW1755" s="24"/>
      <c r="AX1755" s="24"/>
      <c r="AY1755" s="24"/>
      <c r="AZ1755" s="24"/>
      <c r="BA1755" s="24"/>
    </row>
    <row r="1756" spans="19:70">
      <c r="S1756"/>
      <c r="AG1756" s="24"/>
      <c r="AH1756" s="24"/>
      <c r="AI1756" s="24"/>
      <c r="AJ1756" s="24"/>
      <c r="AK1756" s="24"/>
      <c r="AM1756" s="171"/>
      <c r="AT1756" s="24"/>
      <c r="AU1756" s="24"/>
      <c r="AV1756" s="24"/>
      <c r="AW1756" s="24"/>
      <c r="AX1756" s="24"/>
      <c r="AY1756" s="24"/>
      <c r="AZ1756" s="24"/>
      <c r="BA1756" s="24"/>
      <c r="BB1756" s="24"/>
    </row>
    <row r="1757" spans="19:70">
      <c r="S1757"/>
      <c r="AG1757" s="24"/>
      <c r="AH1757" s="24"/>
      <c r="AI1757" s="24"/>
      <c r="AJ1757" s="24"/>
      <c r="AK1757" s="24"/>
      <c r="AM1757" s="171"/>
      <c r="AT1757" s="24"/>
      <c r="AU1757" s="24"/>
      <c r="AV1757" s="24"/>
      <c r="AW1757" s="24"/>
      <c r="AX1757" s="24"/>
      <c r="AY1757" s="24"/>
      <c r="AZ1757" s="24"/>
      <c r="BA1757" s="24"/>
    </row>
    <row r="1758" spans="19:70">
      <c r="S1758"/>
      <c r="AG1758" s="24"/>
      <c r="AH1758" s="24"/>
      <c r="AI1758" s="24"/>
      <c r="AJ1758" s="24"/>
      <c r="AK1758" s="24"/>
      <c r="AM1758" s="171"/>
      <c r="AT1758" s="24"/>
      <c r="AU1758" s="24"/>
      <c r="AV1758" s="24"/>
      <c r="AW1758" s="24"/>
      <c r="AX1758" s="24"/>
      <c r="AY1758" s="24"/>
      <c r="AZ1758" s="24"/>
      <c r="BA1758" s="24"/>
      <c r="BB1758" s="24"/>
    </row>
    <row r="1759" spans="19:70">
      <c r="S1759"/>
      <c r="AG1759" s="24"/>
      <c r="AH1759" s="24"/>
      <c r="AI1759" s="24"/>
      <c r="AJ1759" s="24"/>
      <c r="AK1759" s="24"/>
      <c r="AM1759" s="171"/>
      <c r="AT1759" s="24"/>
      <c r="AU1759" s="24"/>
      <c r="AV1759" s="24"/>
      <c r="AW1759" s="24"/>
      <c r="AX1759" s="24"/>
      <c r="AY1759" s="24"/>
      <c r="AZ1759" s="24"/>
      <c r="BA1759" s="24"/>
    </row>
    <row r="1760" spans="19:70">
      <c r="S1760"/>
      <c r="AG1760" s="24"/>
      <c r="AH1760" s="24"/>
      <c r="AI1760" s="24"/>
      <c r="AJ1760" s="24"/>
      <c r="AK1760" s="24"/>
      <c r="AM1760" s="171"/>
      <c r="AT1760" s="24"/>
      <c r="AU1760" s="24"/>
      <c r="AV1760" s="24"/>
      <c r="AW1760" s="24"/>
      <c r="AX1760" s="24"/>
      <c r="AY1760" s="24"/>
      <c r="AZ1760" s="24"/>
      <c r="BA1760" s="24"/>
      <c r="BB1760" s="24"/>
    </row>
    <row r="1761" spans="19:70">
      <c r="S1761"/>
      <c r="AG1761" s="24"/>
      <c r="AH1761" s="24"/>
      <c r="AI1761" s="24"/>
      <c r="AJ1761" s="24"/>
      <c r="AK1761" s="24"/>
      <c r="AM1761" s="171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</row>
    <row r="1762" spans="19:70">
      <c r="S1762"/>
      <c r="AG1762" s="24"/>
      <c r="AH1762" s="24"/>
      <c r="AI1762" s="24"/>
      <c r="AJ1762" s="24"/>
      <c r="AK1762" s="24"/>
      <c r="AM1762" s="171"/>
      <c r="AT1762" s="24"/>
      <c r="AU1762" s="24"/>
      <c r="AV1762" s="24"/>
      <c r="AW1762" s="24"/>
      <c r="AX1762" s="24"/>
      <c r="AY1762" s="24"/>
      <c r="AZ1762" s="24"/>
      <c r="BA1762" s="24"/>
    </row>
    <row r="1763" spans="19:70">
      <c r="S1763"/>
      <c r="AG1763" s="24"/>
      <c r="AH1763" s="24"/>
      <c r="AI1763" s="24"/>
      <c r="AJ1763" s="24"/>
      <c r="AK1763" s="24"/>
      <c r="AM1763" s="171"/>
      <c r="AT1763" s="24"/>
      <c r="AU1763" s="24"/>
      <c r="AV1763" s="24"/>
      <c r="AW1763" s="24"/>
      <c r="AX1763" s="24"/>
      <c r="AY1763" s="24"/>
      <c r="AZ1763" s="24"/>
      <c r="BA1763" s="24"/>
    </row>
    <row r="1764" spans="19:70">
      <c r="S1764"/>
      <c r="AG1764" s="24"/>
      <c r="AH1764" s="24"/>
      <c r="AI1764" s="24"/>
      <c r="AJ1764" s="24"/>
      <c r="AK1764" s="24"/>
      <c r="AM1764" s="171"/>
      <c r="AT1764" s="24"/>
      <c r="AU1764" s="24"/>
      <c r="AV1764" s="24"/>
      <c r="AW1764" s="24"/>
      <c r="AX1764" s="24"/>
      <c r="AY1764" s="24"/>
      <c r="AZ1764" s="24"/>
      <c r="BA1764" s="24"/>
    </row>
    <row r="1765" spans="19:70">
      <c r="S1765"/>
      <c r="AG1765" s="24"/>
      <c r="AH1765" s="24"/>
      <c r="AI1765" s="24"/>
      <c r="AJ1765" s="24"/>
      <c r="AK1765" s="24"/>
      <c r="AM1765" s="171"/>
      <c r="AT1765" s="24"/>
      <c r="AU1765" s="24"/>
      <c r="AV1765" s="24"/>
      <c r="AW1765" s="24"/>
      <c r="AX1765" s="24"/>
      <c r="AY1765" s="24"/>
      <c r="AZ1765" s="24"/>
      <c r="BA1765" s="24"/>
    </row>
    <row r="1766" spans="19:70">
      <c r="S1766"/>
      <c r="AG1766" s="24"/>
      <c r="AH1766" s="24"/>
      <c r="AI1766" s="24"/>
      <c r="AJ1766" s="24"/>
      <c r="AK1766" s="24"/>
      <c r="AM1766" s="171"/>
      <c r="AT1766" s="24"/>
      <c r="AU1766" s="24"/>
      <c r="AV1766" s="24"/>
      <c r="AW1766" s="24"/>
      <c r="AX1766" s="24"/>
      <c r="AY1766" s="24"/>
      <c r="AZ1766" s="24"/>
      <c r="BA1766" s="24"/>
    </row>
    <row r="1767" spans="19:70">
      <c r="S1767"/>
      <c r="AG1767" s="24"/>
      <c r="AH1767" s="24"/>
      <c r="AI1767" s="24"/>
      <c r="AJ1767" s="24"/>
      <c r="AK1767" s="24"/>
      <c r="AM1767" s="171"/>
      <c r="AT1767" s="24"/>
      <c r="AU1767" s="24"/>
      <c r="AV1767" s="24"/>
      <c r="AW1767" s="24"/>
      <c r="AX1767" s="24"/>
      <c r="AY1767" s="24"/>
      <c r="AZ1767" s="24"/>
      <c r="BA1767" s="24"/>
    </row>
    <row r="1768" spans="19:70">
      <c r="S1768"/>
      <c r="AG1768" s="24"/>
      <c r="AH1768" s="24"/>
      <c r="AI1768" s="24"/>
      <c r="AJ1768" s="24"/>
      <c r="AK1768" s="24"/>
      <c r="AM1768" s="171"/>
      <c r="AT1768" s="24"/>
      <c r="AU1768" s="24"/>
      <c r="AV1768" s="24"/>
      <c r="AW1768" s="24"/>
      <c r="AX1768" s="24"/>
      <c r="AY1768" s="24"/>
      <c r="AZ1768" s="24"/>
      <c r="BA1768" s="24"/>
    </row>
    <row r="1769" spans="19:70">
      <c r="S1769"/>
      <c r="AG1769" s="24"/>
      <c r="AH1769" s="24"/>
      <c r="AI1769" s="24"/>
      <c r="AJ1769" s="24"/>
      <c r="AK1769" s="24"/>
      <c r="AM1769" s="171"/>
      <c r="AT1769" s="24"/>
      <c r="AU1769" s="24"/>
      <c r="AV1769" s="24"/>
      <c r="AW1769" s="24"/>
      <c r="AX1769" s="24"/>
      <c r="AY1769" s="24"/>
      <c r="AZ1769" s="24"/>
      <c r="BA1769" s="24"/>
    </row>
    <row r="1770" spans="19:70">
      <c r="S1770"/>
      <c r="AG1770" s="24"/>
      <c r="AH1770" s="24"/>
      <c r="AI1770" s="24"/>
      <c r="AJ1770" s="24"/>
      <c r="AK1770" s="24"/>
      <c r="AM1770" s="171"/>
      <c r="AT1770" s="24"/>
      <c r="AU1770" s="24"/>
      <c r="AV1770" s="24"/>
      <c r="AW1770" s="24"/>
      <c r="AX1770" s="24"/>
      <c r="AY1770" s="24"/>
      <c r="AZ1770" s="24"/>
      <c r="BA1770" s="24"/>
    </row>
    <row r="1771" spans="19:70">
      <c r="S1771"/>
      <c r="AG1771" s="24"/>
      <c r="AH1771" s="24"/>
      <c r="AI1771" s="24"/>
      <c r="AJ1771" s="24"/>
      <c r="AK1771" s="24"/>
      <c r="AM1771" s="171"/>
      <c r="AT1771" s="24"/>
      <c r="AU1771" s="24"/>
      <c r="AV1771" s="24"/>
      <c r="AW1771" s="24"/>
      <c r="AX1771" s="24"/>
      <c r="AY1771" s="24"/>
      <c r="AZ1771" s="24"/>
      <c r="BA1771" s="24"/>
    </row>
    <row r="1772" spans="19:70">
      <c r="S1772"/>
      <c r="AG1772" s="24"/>
      <c r="AH1772" s="24"/>
      <c r="AI1772" s="24"/>
      <c r="AJ1772" s="24"/>
      <c r="AK1772" s="24"/>
      <c r="AM1772" s="171"/>
      <c r="AT1772" s="24"/>
      <c r="AU1772" s="24"/>
      <c r="AV1772" s="24"/>
      <c r="AW1772" s="24"/>
      <c r="AX1772" s="24"/>
      <c r="AY1772" s="24"/>
      <c r="AZ1772" s="24"/>
      <c r="BA1772" s="24"/>
      <c r="BB1772" s="24"/>
    </row>
    <row r="1773" spans="19:70">
      <c r="S1773"/>
      <c r="AG1773" s="24"/>
      <c r="AH1773" s="24"/>
      <c r="AI1773" s="24"/>
      <c r="AJ1773" s="24"/>
      <c r="AK1773" s="24"/>
      <c r="AM1773" s="171"/>
      <c r="AT1773" s="24"/>
      <c r="AU1773" s="24"/>
      <c r="AV1773" s="24"/>
      <c r="AW1773" s="24"/>
      <c r="AX1773" s="24"/>
      <c r="AY1773" s="24"/>
      <c r="AZ1773" s="24"/>
      <c r="BA1773" s="24"/>
    </row>
    <row r="1774" spans="19:70">
      <c r="S1774"/>
      <c r="AG1774" s="24"/>
      <c r="AH1774" s="24"/>
      <c r="AI1774" s="24"/>
      <c r="AJ1774" s="24"/>
      <c r="AK1774" s="24"/>
      <c r="AM1774" s="171"/>
      <c r="AT1774" s="24"/>
      <c r="AU1774" s="24"/>
      <c r="AV1774" s="24"/>
      <c r="AW1774" s="24"/>
      <c r="AX1774" s="24"/>
      <c r="AY1774" s="24"/>
      <c r="AZ1774" s="24"/>
      <c r="BA1774" s="24"/>
    </row>
    <row r="1775" spans="19:70">
      <c r="S1775"/>
      <c r="AG1775" s="24"/>
      <c r="AH1775" s="24"/>
      <c r="AI1775" s="24"/>
      <c r="AJ1775" s="24"/>
      <c r="AK1775" s="24"/>
      <c r="AM1775" s="171"/>
      <c r="AT1775" s="24"/>
      <c r="AU1775" s="24"/>
      <c r="AV1775" s="24"/>
      <c r="AW1775" s="24"/>
      <c r="AX1775" s="24"/>
      <c r="AY1775" s="24"/>
      <c r="AZ1775" s="24"/>
      <c r="BA1775" s="24"/>
    </row>
    <row r="1776" spans="19:70">
      <c r="S1776"/>
      <c r="AG1776" s="24"/>
      <c r="AH1776" s="24"/>
      <c r="AI1776" s="24"/>
      <c r="AJ1776" s="24"/>
      <c r="AK1776" s="24"/>
      <c r="AM1776" s="171"/>
      <c r="AT1776" s="24"/>
      <c r="AU1776" s="24"/>
      <c r="AV1776" s="24"/>
      <c r="AW1776" s="24"/>
      <c r="AX1776" s="24"/>
      <c r="AY1776" s="24"/>
      <c r="AZ1776" s="24"/>
      <c r="BA1776" s="24"/>
    </row>
    <row r="1777" spans="19:70">
      <c r="S1777"/>
      <c r="AG1777" s="24"/>
      <c r="AH1777" s="24"/>
      <c r="AI1777" s="24"/>
      <c r="AJ1777" s="24"/>
      <c r="AK1777" s="24"/>
      <c r="AM1777" s="171"/>
      <c r="AT1777" s="24"/>
      <c r="AU1777" s="24"/>
      <c r="AV1777" s="24"/>
      <c r="AW1777" s="24"/>
      <c r="AX1777" s="24"/>
      <c r="AY1777" s="24"/>
      <c r="AZ1777" s="24"/>
      <c r="BA1777" s="24"/>
      <c r="BB1777" s="24"/>
    </row>
    <row r="1778" spans="19:70">
      <c r="S1778"/>
      <c r="AG1778" s="24"/>
      <c r="AH1778" s="24"/>
      <c r="AI1778" s="24"/>
      <c r="AJ1778" s="24"/>
      <c r="AK1778" s="24"/>
      <c r="AM1778" s="171"/>
      <c r="AT1778" s="24"/>
      <c r="AU1778" s="24"/>
      <c r="AV1778" s="24"/>
      <c r="AW1778" s="24"/>
      <c r="AX1778" s="24"/>
      <c r="AY1778" s="24"/>
      <c r="AZ1778" s="24"/>
      <c r="BA1778" s="24"/>
    </row>
    <row r="1779" spans="19:70">
      <c r="S1779"/>
      <c r="AG1779" s="24"/>
      <c r="AH1779" s="24"/>
      <c r="AI1779" s="24"/>
      <c r="AJ1779" s="24"/>
      <c r="AK1779" s="24"/>
      <c r="AM1779" s="171"/>
      <c r="AT1779" s="24"/>
      <c r="AU1779" s="24"/>
      <c r="AV1779" s="24"/>
      <c r="AW1779" s="24"/>
      <c r="AX1779" s="24"/>
      <c r="AY1779" s="24"/>
      <c r="AZ1779" s="24"/>
      <c r="BA1779" s="24"/>
    </row>
    <row r="1780" spans="19:70">
      <c r="S1780"/>
      <c r="AG1780" s="24"/>
      <c r="AH1780" s="24"/>
      <c r="AI1780" s="24"/>
      <c r="AJ1780" s="24"/>
      <c r="AK1780" s="24"/>
      <c r="AM1780" s="171"/>
      <c r="AT1780" s="24"/>
      <c r="AU1780" s="24"/>
      <c r="AV1780" s="24"/>
      <c r="AW1780" s="24"/>
      <c r="AX1780" s="24"/>
      <c r="AY1780" s="24"/>
      <c r="AZ1780" s="24"/>
      <c r="BA1780" s="24"/>
    </row>
    <row r="1781" spans="19:70">
      <c r="S1781"/>
      <c r="AG1781" s="24"/>
      <c r="AH1781" s="24"/>
      <c r="AI1781" s="24"/>
      <c r="AJ1781" s="24"/>
      <c r="AK1781" s="24"/>
      <c r="AM1781" s="171"/>
      <c r="AT1781" s="24"/>
      <c r="AU1781" s="24"/>
      <c r="AV1781" s="24"/>
      <c r="AW1781" s="24"/>
      <c r="AX1781" s="24"/>
      <c r="AY1781" s="24"/>
      <c r="AZ1781" s="24"/>
      <c r="BA1781" s="24"/>
    </row>
    <row r="1782" spans="19:70">
      <c r="S1782"/>
      <c r="AG1782" s="24"/>
      <c r="AH1782" s="24"/>
      <c r="AI1782" s="24"/>
      <c r="AJ1782" s="24"/>
      <c r="AK1782" s="24"/>
      <c r="AM1782" s="171"/>
      <c r="AT1782" s="24"/>
      <c r="AU1782" s="24"/>
      <c r="AV1782" s="24"/>
      <c r="AW1782" s="24"/>
      <c r="AX1782" s="24"/>
      <c r="AY1782" s="24"/>
      <c r="AZ1782" s="24"/>
      <c r="BA1782" s="24"/>
    </row>
    <row r="1783" spans="19:70">
      <c r="S1783"/>
      <c r="AG1783" s="24"/>
      <c r="AH1783" s="24"/>
      <c r="AI1783" s="24"/>
      <c r="AJ1783" s="24"/>
      <c r="AK1783" s="24"/>
      <c r="AM1783" s="171"/>
      <c r="AT1783" s="24"/>
      <c r="AU1783" s="24"/>
      <c r="AV1783" s="24"/>
      <c r="AW1783" s="24"/>
      <c r="AX1783" s="24"/>
      <c r="AY1783" s="24"/>
      <c r="AZ1783" s="24"/>
      <c r="BA1783" s="24"/>
    </row>
    <row r="1784" spans="19:70">
      <c r="S1784"/>
      <c r="AG1784" s="24"/>
      <c r="AH1784" s="24"/>
      <c r="AI1784" s="24"/>
      <c r="AJ1784" s="24"/>
      <c r="AK1784" s="24"/>
      <c r="AM1784" s="171"/>
      <c r="AT1784" s="24"/>
      <c r="AU1784" s="24"/>
      <c r="AV1784" s="24"/>
      <c r="AW1784" s="24"/>
      <c r="AX1784" s="24"/>
      <c r="AY1784" s="24"/>
      <c r="AZ1784" s="24"/>
      <c r="BA1784" s="24"/>
    </row>
    <row r="1785" spans="19:70">
      <c r="S1785"/>
      <c r="AG1785" s="24"/>
      <c r="AH1785" s="24"/>
      <c r="AI1785" s="24"/>
      <c r="AJ1785" s="24"/>
      <c r="AK1785" s="24"/>
      <c r="AM1785" s="171"/>
      <c r="AT1785" s="24"/>
      <c r="AU1785" s="24"/>
      <c r="AV1785" s="24"/>
      <c r="AW1785" s="24"/>
      <c r="AX1785" s="24"/>
      <c r="AY1785" s="24"/>
      <c r="AZ1785" s="24"/>
      <c r="BA1785" s="24"/>
    </row>
    <row r="1786" spans="19:70">
      <c r="S1786"/>
      <c r="AG1786" s="24"/>
      <c r="AH1786" s="24"/>
      <c r="AI1786" s="24"/>
      <c r="AJ1786" s="24"/>
      <c r="AK1786" s="24"/>
      <c r="AM1786" s="171"/>
      <c r="AT1786" s="24"/>
      <c r="AU1786" s="24"/>
      <c r="AV1786" s="24"/>
      <c r="AW1786" s="24"/>
      <c r="AX1786" s="24"/>
      <c r="AY1786" s="24"/>
      <c r="AZ1786" s="24"/>
      <c r="BA1786" s="24"/>
      <c r="BB1786" s="24"/>
    </row>
    <row r="1787" spans="19:70">
      <c r="S1787"/>
      <c r="AG1787" s="24"/>
      <c r="AH1787" s="24"/>
      <c r="AI1787" s="24"/>
      <c r="AJ1787" s="24"/>
      <c r="AK1787" s="24"/>
      <c r="AM1787" s="171"/>
      <c r="AT1787" s="24"/>
      <c r="AU1787" s="24"/>
      <c r="AV1787" s="24"/>
      <c r="AW1787" s="24"/>
      <c r="AX1787" s="24"/>
      <c r="AY1787" s="24"/>
      <c r="AZ1787" s="24"/>
      <c r="BA1787" s="24"/>
    </row>
    <row r="1788" spans="19:70">
      <c r="S1788"/>
      <c r="AG1788" s="24"/>
      <c r="AH1788" s="24"/>
      <c r="AI1788" s="24"/>
      <c r="AJ1788" s="24"/>
      <c r="AK1788" s="24"/>
      <c r="AM1788" s="171"/>
      <c r="AT1788" s="24"/>
      <c r="AU1788" s="24"/>
      <c r="AV1788" s="24"/>
      <c r="AW1788" s="24"/>
      <c r="AX1788" s="24"/>
      <c r="AY1788" s="24"/>
      <c r="AZ1788" s="24"/>
      <c r="BA1788" s="24"/>
      <c r="BB1788" s="24"/>
      <c r="BD1788" s="24"/>
    </row>
    <row r="1789" spans="19:70">
      <c r="S1789"/>
      <c r="AG1789" s="24"/>
      <c r="AH1789" s="24"/>
      <c r="AI1789" s="24"/>
      <c r="AJ1789" s="24"/>
      <c r="AK1789" s="24"/>
      <c r="AM1789" s="171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</row>
    <row r="1790" spans="19:70">
      <c r="S1790"/>
      <c r="AG1790" s="24"/>
      <c r="AH1790" s="24"/>
      <c r="AI1790" s="24"/>
      <c r="AJ1790" s="24"/>
      <c r="AK1790" s="24"/>
      <c r="AM1790" s="171"/>
      <c r="AT1790" s="24"/>
      <c r="AU1790" s="24"/>
      <c r="AV1790" s="24"/>
      <c r="AW1790" s="24"/>
      <c r="AX1790" s="24"/>
      <c r="AY1790" s="24"/>
      <c r="AZ1790" s="24"/>
      <c r="BA1790" s="24"/>
    </row>
    <row r="1791" spans="19:70">
      <c r="S1791"/>
      <c r="AG1791" s="24"/>
      <c r="AH1791" s="24"/>
      <c r="AI1791" s="24"/>
      <c r="AJ1791" s="24"/>
      <c r="AK1791" s="24"/>
      <c r="AM1791" s="171"/>
      <c r="AT1791" s="24"/>
      <c r="AU1791" s="24"/>
      <c r="AV1791" s="24"/>
      <c r="AW1791" s="24"/>
      <c r="AX1791" s="24"/>
      <c r="AY1791" s="24"/>
      <c r="AZ1791" s="24"/>
      <c r="BA1791" s="24"/>
    </row>
    <row r="1792" spans="19:70">
      <c r="S1792"/>
      <c r="AG1792" s="24"/>
      <c r="AH1792" s="24"/>
      <c r="AI1792" s="24"/>
      <c r="AJ1792" s="24"/>
      <c r="AK1792" s="24"/>
      <c r="AM1792" s="171"/>
      <c r="AT1792" s="24"/>
      <c r="AU1792" s="24"/>
      <c r="AV1792" s="24"/>
      <c r="AW1792" s="24"/>
      <c r="AX1792" s="24"/>
      <c r="AY1792" s="24"/>
      <c r="AZ1792" s="24"/>
      <c r="BA1792" s="24"/>
    </row>
    <row r="1793" spans="19:70">
      <c r="S1793"/>
      <c r="AG1793" s="24"/>
      <c r="AH1793" s="24"/>
      <c r="AI1793" s="24"/>
      <c r="AJ1793" s="24"/>
      <c r="AK1793" s="24"/>
      <c r="AM1793" s="171"/>
      <c r="AT1793" s="24"/>
      <c r="AU1793" s="24"/>
      <c r="AV1793" s="24"/>
      <c r="AW1793" s="24"/>
      <c r="AX1793" s="24"/>
      <c r="AY1793" s="24"/>
      <c r="AZ1793" s="24"/>
      <c r="BA1793" s="24"/>
      <c r="BB1793" s="24"/>
      <c r="BD1793" s="24"/>
    </row>
    <row r="1794" spans="19:70">
      <c r="S1794"/>
      <c r="AG1794" s="24"/>
      <c r="AH1794" s="24"/>
      <c r="AI1794" s="24"/>
      <c r="AJ1794" s="24"/>
      <c r="AK1794" s="24"/>
      <c r="AM1794" s="171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</row>
    <row r="1795" spans="19:70">
      <c r="S1795"/>
      <c r="AG1795" s="24"/>
      <c r="AH1795" s="24"/>
      <c r="AI1795" s="24"/>
      <c r="AJ1795" s="24"/>
      <c r="AK1795" s="24"/>
      <c r="AM1795" s="171"/>
      <c r="AT1795" s="24"/>
      <c r="AU1795" s="24"/>
      <c r="AV1795" s="24"/>
      <c r="AW1795" s="24"/>
      <c r="AX1795" s="24"/>
      <c r="AY1795" s="24"/>
      <c r="AZ1795" s="24"/>
      <c r="BA1795" s="24"/>
    </row>
    <row r="1796" spans="19:70">
      <c r="S1796"/>
      <c r="AG1796" s="24"/>
      <c r="AH1796" s="24"/>
      <c r="AI1796" s="24"/>
      <c r="AJ1796" s="24"/>
      <c r="AK1796" s="24"/>
      <c r="AM1796" s="171"/>
      <c r="AT1796" s="24"/>
      <c r="AU1796" s="24"/>
      <c r="AV1796" s="24"/>
      <c r="AW1796" s="24"/>
      <c r="AX1796" s="24"/>
      <c r="AY1796" s="24"/>
      <c r="AZ1796" s="24"/>
      <c r="BA1796" s="24"/>
    </row>
    <row r="1797" spans="19:70">
      <c r="S1797"/>
      <c r="AG1797" s="24"/>
      <c r="AH1797" s="24"/>
      <c r="AI1797" s="24"/>
      <c r="AJ1797" s="24"/>
      <c r="AK1797" s="24"/>
      <c r="AM1797" s="171"/>
      <c r="AT1797" s="24"/>
      <c r="AU1797" s="24"/>
      <c r="AV1797" s="24"/>
      <c r="AW1797" s="24"/>
      <c r="AX1797" s="24"/>
      <c r="AY1797" s="24"/>
      <c r="AZ1797" s="24"/>
      <c r="BA1797" s="24"/>
    </row>
    <row r="1798" spans="19:70">
      <c r="S1798"/>
      <c r="AG1798" s="24"/>
      <c r="AH1798" s="24"/>
      <c r="AI1798" s="24"/>
      <c r="AJ1798" s="24"/>
      <c r="AK1798" s="24"/>
      <c r="AM1798" s="171"/>
      <c r="AT1798" s="24"/>
      <c r="AU1798" s="24"/>
      <c r="AV1798" s="24"/>
      <c r="AW1798" s="24"/>
      <c r="AX1798" s="24"/>
      <c r="AY1798" s="24"/>
      <c r="AZ1798" s="24"/>
      <c r="BA1798" s="24"/>
    </row>
    <row r="1799" spans="19:70">
      <c r="S1799"/>
      <c r="AG1799" s="24"/>
      <c r="AH1799" s="24"/>
      <c r="AI1799" s="24"/>
      <c r="AJ1799" s="24"/>
      <c r="AK1799" s="24"/>
      <c r="AM1799" s="171"/>
      <c r="AT1799" s="24"/>
      <c r="AU1799" s="24"/>
      <c r="AV1799" s="24"/>
      <c r="AW1799" s="24"/>
      <c r="AX1799" s="24"/>
      <c r="AY1799" s="24"/>
      <c r="AZ1799" s="24"/>
      <c r="BA1799" s="24"/>
      <c r="BB1799" s="24"/>
      <c r="BD1799" s="24"/>
    </row>
    <row r="1800" spans="19:70">
      <c r="S1800"/>
      <c r="AG1800" s="24"/>
      <c r="AH1800" s="24"/>
      <c r="AI1800" s="24"/>
      <c r="AJ1800" s="24"/>
      <c r="AK1800" s="24"/>
      <c r="AM1800" s="171"/>
      <c r="AT1800" s="24"/>
      <c r="AU1800" s="24"/>
      <c r="AV1800" s="24"/>
      <c r="AW1800" s="24"/>
      <c r="AX1800" s="24"/>
      <c r="AY1800" s="24"/>
      <c r="AZ1800" s="24"/>
      <c r="BA1800" s="24"/>
    </row>
    <row r="1801" spans="19:70">
      <c r="S1801"/>
      <c r="AG1801" s="24"/>
      <c r="AH1801" s="24"/>
      <c r="AI1801" s="24"/>
      <c r="AJ1801" s="24"/>
      <c r="AK1801" s="24"/>
      <c r="AM1801" s="171"/>
      <c r="AT1801" s="24"/>
      <c r="AU1801" s="24"/>
      <c r="AV1801" s="24"/>
      <c r="AW1801" s="24"/>
      <c r="AX1801" s="24"/>
      <c r="AY1801" s="24"/>
      <c r="AZ1801" s="24"/>
      <c r="BA1801" s="24"/>
    </row>
    <row r="1802" spans="19:70">
      <c r="S1802"/>
      <c r="AG1802" s="24"/>
      <c r="AH1802" s="24"/>
      <c r="AI1802" s="24"/>
      <c r="AJ1802" s="24"/>
      <c r="AK1802" s="24"/>
      <c r="AM1802" s="171"/>
      <c r="AT1802" s="24"/>
      <c r="AU1802" s="24"/>
      <c r="AV1802" s="24"/>
      <c r="AW1802" s="24"/>
      <c r="AX1802" s="24"/>
      <c r="AY1802" s="24"/>
      <c r="AZ1802" s="24"/>
      <c r="BA1802" s="24"/>
    </row>
    <row r="1803" spans="19:70">
      <c r="S1803"/>
      <c r="AG1803" s="24"/>
      <c r="AH1803" s="24"/>
      <c r="AI1803" s="24"/>
      <c r="AJ1803" s="24"/>
      <c r="AK1803" s="24"/>
      <c r="AM1803" s="171"/>
      <c r="AT1803" s="24"/>
      <c r="AU1803" s="24"/>
      <c r="AV1803" s="24"/>
      <c r="AW1803" s="24"/>
      <c r="AX1803" s="24"/>
      <c r="AY1803" s="24"/>
      <c r="AZ1803" s="24"/>
      <c r="BA1803" s="24"/>
    </row>
    <row r="1804" spans="19:70">
      <c r="S1804"/>
      <c r="AG1804" s="24"/>
      <c r="AH1804" s="24"/>
      <c r="AI1804" s="24"/>
      <c r="AJ1804" s="24"/>
      <c r="AK1804" s="24"/>
      <c r="AM1804" s="171"/>
      <c r="AT1804" s="24"/>
      <c r="AU1804" s="24"/>
      <c r="AV1804" s="24"/>
      <c r="AW1804" s="24"/>
      <c r="AX1804" s="24"/>
      <c r="AY1804" s="24"/>
      <c r="AZ1804" s="24"/>
      <c r="BA1804" s="24"/>
    </row>
    <row r="1805" spans="19:70">
      <c r="S1805"/>
      <c r="AG1805" s="24"/>
      <c r="AH1805" s="24"/>
      <c r="AI1805" s="24"/>
      <c r="AJ1805" s="24"/>
      <c r="AK1805" s="24"/>
      <c r="AM1805" s="171"/>
      <c r="AT1805" s="24"/>
      <c r="AU1805" s="24"/>
      <c r="AV1805" s="24"/>
      <c r="AW1805" s="24"/>
      <c r="AX1805" s="24"/>
      <c r="AY1805" s="24"/>
      <c r="AZ1805" s="24"/>
      <c r="BA1805" s="24"/>
    </row>
    <row r="1806" spans="19:70">
      <c r="S1806"/>
      <c r="AG1806" s="24"/>
      <c r="AH1806" s="24"/>
      <c r="AI1806" s="24"/>
      <c r="AJ1806" s="24"/>
      <c r="AK1806" s="24"/>
      <c r="AM1806" s="171"/>
      <c r="AT1806" s="24"/>
      <c r="AU1806" s="24"/>
      <c r="AV1806" s="24"/>
      <c r="AW1806" s="24"/>
      <c r="AX1806" s="24"/>
      <c r="AY1806" s="24"/>
      <c r="AZ1806" s="24"/>
      <c r="BA1806" s="24"/>
      <c r="BB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</row>
    <row r="1807" spans="19:70">
      <c r="S1807"/>
      <c r="AG1807" s="24"/>
      <c r="AH1807" s="24"/>
      <c r="AI1807" s="24"/>
      <c r="AJ1807" s="24"/>
      <c r="AK1807" s="24"/>
      <c r="AM1807" s="171"/>
      <c r="AT1807" s="24"/>
      <c r="AU1807" s="24"/>
      <c r="AV1807" s="24"/>
      <c r="AW1807" s="24"/>
      <c r="AX1807" s="24"/>
      <c r="AY1807" s="24"/>
      <c r="AZ1807" s="24"/>
      <c r="BA1807" s="24"/>
      <c r="BB1807" s="24"/>
    </row>
    <row r="1808" spans="19:70">
      <c r="S1808"/>
      <c r="AG1808" s="24"/>
      <c r="AH1808" s="24"/>
      <c r="AI1808" s="24"/>
      <c r="AJ1808" s="24"/>
      <c r="AK1808" s="24"/>
      <c r="AM1808" s="171"/>
      <c r="AT1808" s="24"/>
      <c r="AU1808" s="24"/>
      <c r="AV1808" s="24"/>
      <c r="AW1808" s="24"/>
      <c r="AX1808" s="24"/>
      <c r="AY1808" s="24"/>
      <c r="AZ1808" s="24"/>
      <c r="BA1808" s="24"/>
    </row>
    <row r="1809" spans="19:70">
      <c r="S1809"/>
      <c r="AG1809" s="24"/>
      <c r="AH1809" s="24"/>
      <c r="AI1809" s="24"/>
      <c r="AJ1809" s="24"/>
      <c r="AK1809" s="24"/>
      <c r="AM1809" s="171"/>
      <c r="AT1809" s="24"/>
      <c r="AU1809" s="24"/>
      <c r="AV1809" s="24"/>
      <c r="AW1809" s="24"/>
      <c r="AX1809" s="24"/>
      <c r="AY1809" s="24"/>
      <c r="AZ1809" s="24"/>
      <c r="BA1809" s="24"/>
      <c r="BB1809" s="24"/>
    </row>
    <row r="1810" spans="19:70">
      <c r="S1810"/>
      <c r="AG1810" s="24"/>
      <c r="AH1810" s="24"/>
      <c r="AI1810" s="24"/>
      <c r="AJ1810" s="24"/>
      <c r="AK1810" s="24"/>
      <c r="AM1810" s="171"/>
      <c r="AT1810" s="24"/>
      <c r="AU1810" s="24"/>
      <c r="AV1810" s="24"/>
      <c r="AW1810" s="24"/>
      <c r="AX1810" s="24"/>
      <c r="AY1810" s="24"/>
      <c r="AZ1810" s="24"/>
      <c r="BA1810" s="24"/>
    </row>
    <row r="1811" spans="19:70">
      <c r="S1811"/>
      <c r="AG1811" s="24"/>
      <c r="AH1811" s="24"/>
      <c r="AI1811" s="24"/>
      <c r="AJ1811" s="24"/>
      <c r="AK1811" s="24"/>
      <c r="AM1811" s="171"/>
      <c r="AT1811" s="24"/>
      <c r="AU1811" s="24"/>
      <c r="AV1811" s="24"/>
      <c r="AW1811" s="24"/>
      <c r="AX1811" s="24"/>
      <c r="AY1811" s="24"/>
      <c r="AZ1811" s="24"/>
      <c r="BA1811" s="24"/>
    </row>
    <row r="1812" spans="19:70">
      <c r="S1812"/>
      <c r="AG1812" s="24"/>
      <c r="AH1812" s="24"/>
      <c r="AI1812" s="24"/>
      <c r="AJ1812" s="24"/>
      <c r="AK1812" s="24"/>
      <c r="AM1812" s="171"/>
      <c r="AT1812" s="24"/>
      <c r="AU1812" s="24"/>
      <c r="AV1812" s="24"/>
      <c r="AW1812" s="24"/>
      <c r="AX1812" s="24"/>
      <c r="AY1812" s="24"/>
      <c r="AZ1812" s="24"/>
      <c r="BA1812" s="24"/>
    </row>
    <row r="1813" spans="19:70">
      <c r="S1813"/>
      <c r="AG1813" s="24"/>
      <c r="AH1813" s="24"/>
      <c r="AI1813" s="24"/>
      <c r="AJ1813" s="24"/>
      <c r="AK1813" s="24"/>
      <c r="AM1813" s="171"/>
      <c r="AT1813" s="24"/>
      <c r="AU1813" s="24"/>
      <c r="AV1813" s="24"/>
      <c r="AW1813" s="24"/>
      <c r="AX1813" s="24"/>
      <c r="AY1813" s="24"/>
      <c r="AZ1813" s="24"/>
      <c r="BA1813" s="24"/>
    </row>
    <row r="1814" spans="19:70">
      <c r="S1814"/>
      <c r="AG1814" s="24"/>
      <c r="AH1814" s="24"/>
      <c r="AI1814" s="24"/>
      <c r="AJ1814" s="24"/>
      <c r="AK1814" s="24"/>
      <c r="AM1814" s="171"/>
      <c r="AT1814" s="24"/>
      <c r="AU1814" s="24"/>
      <c r="AV1814" s="24"/>
      <c r="AW1814" s="24"/>
      <c r="AX1814" s="24"/>
      <c r="AY1814" s="24"/>
      <c r="AZ1814" s="24"/>
      <c r="BA1814" s="24"/>
    </row>
    <row r="1815" spans="19:70">
      <c r="S1815"/>
      <c r="AG1815" s="24"/>
      <c r="AH1815" s="24"/>
      <c r="AI1815" s="24"/>
      <c r="AJ1815" s="24"/>
      <c r="AK1815" s="24"/>
      <c r="AM1815" s="171"/>
      <c r="AT1815" s="24"/>
      <c r="AU1815" s="24"/>
      <c r="AV1815" s="24"/>
      <c r="AW1815" s="24"/>
      <c r="AX1815" s="24"/>
      <c r="AY1815" s="24"/>
      <c r="AZ1815" s="24"/>
      <c r="BA1815" s="24"/>
    </row>
    <row r="1816" spans="19:70">
      <c r="S1816"/>
      <c r="AG1816" s="24"/>
      <c r="AH1816" s="24"/>
      <c r="AI1816" s="24"/>
      <c r="AJ1816" s="24"/>
      <c r="AK1816" s="24"/>
      <c r="AM1816" s="171"/>
      <c r="AT1816" s="24"/>
      <c r="AU1816" s="24"/>
      <c r="AV1816" s="24"/>
      <c r="AW1816" s="24"/>
      <c r="AX1816" s="24"/>
      <c r="AY1816" s="24"/>
      <c r="AZ1816" s="24"/>
      <c r="BA1816" s="24"/>
    </row>
    <row r="1817" spans="19:70">
      <c r="S1817"/>
      <c r="AG1817" s="24"/>
      <c r="AH1817" s="24"/>
      <c r="AI1817" s="24"/>
      <c r="AJ1817" s="24"/>
      <c r="AK1817" s="24"/>
      <c r="AM1817" s="171"/>
      <c r="AT1817" s="24"/>
      <c r="AU1817" s="24"/>
      <c r="AV1817" s="24"/>
      <c r="AW1817" s="24"/>
      <c r="AX1817" s="24"/>
      <c r="AY1817" s="24"/>
      <c r="AZ1817" s="24"/>
      <c r="BA1817" s="24"/>
    </row>
    <row r="1818" spans="19:70">
      <c r="S1818"/>
      <c r="AG1818" s="24"/>
      <c r="AH1818" s="24"/>
      <c r="AI1818" s="24"/>
      <c r="AJ1818" s="24"/>
      <c r="AK1818" s="24"/>
      <c r="AM1818" s="171"/>
      <c r="AT1818" s="24"/>
      <c r="AU1818" s="24"/>
      <c r="AV1818" s="24"/>
      <c r="AW1818" s="24"/>
      <c r="AX1818" s="24"/>
      <c r="AY1818" s="24"/>
      <c r="AZ1818" s="24"/>
      <c r="BA1818" s="24"/>
    </row>
    <row r="1819" spans="19:70">
      <c r="S1819"/>
      <c r="AG1819" s="24"/>
      <c r="AH1819" s="24"/>
      <c r="AI1819" s="24"/>
      <c r="AJ1819" s="24"/>
      <c r="AK1819" s="24"/>
      <c r="AM1819" s="171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</row>
    <row r="1820" spans="19:70">
      <c r="S1820"/>
      <c r="AG1820" s="24"/>
      <c r="AH1820" s="24"/>
      <c r="AI1820" s="24"/>
      <c r="AJ1820" s="24"/>
      <c r="AK1820" s="24"/>
      <c r="AM1820" s="171"/>
      <c r="AT1820" s="24"/>
      <c r="AU1820" s="24"/>
      <c r="AV1820" s="24"/>
      <c r="AW1820" s="24"/>
      <c r="AX1820" s="24"/>
      <c r="AY1820" s="24"/>
      <c r="AZ1820" s="24"/>
      <c r="BA1820" s="24"/>
    </row>
    <row r="1821" spans="19:70">
      <c r="S1821"/>
      <c r="AG1821" s="24"/>
      <c r="AH1821" s="24"/>
      <c r="AI1821" s="24"/>
      <c r="AJ1821" s="24"/>
      <c r="AK1821" s="24"/>
      <c r="AM1821" s="171"/>
      <c r="AT1821" s="24"/>
      <c r="AU1821" s="24"/>
      <c r="AV1821" s="24"/>
      <c r="AW1821" s="24"/>
      <c r="AX1821" s="24"/>
      <c r="AY1821" s="24"/>
      <c r="AZ1821" s="24"/>
      <c r="BA1821" s="24"/>
    </row>
    <row r="1822" spans="19:70">
      <c r="S1822"/>
      <c r="AG1822" s="24"/>
      <c r="AH1822" s="24"/>
      <c r="AI1822" s="24"/>
      <c r="AJ1822" s="24"/>
      <c r="AK1822" s="24"/>
      <c r="AM1822" s="171"/>
      <c r="AT1822" s="24"/>
      <c r="AU1822" s="24"/>
      <c r="AV1822" s="24"/>
      <c r="AW1822" s="24"/>
      <c r="AX1822" s="24"/>
      <c r="AY1822" s="24"/>
      <c r="AZ1822" s="24"/>
      <c r="BA1822" s="24"/>
    </row>
    <row r="1823" spans="19:70">
      <c r="S1823"/>
      <c r="AG1823" s="24"/>
      <c r="AH1823" s="24"/>
      <c r="AI1823" s="24"/>
      <c r="AJ1823" s="24"/>
      <c r="AK1823" s="24"/>
      <c r="AM1823" s="171"/>
      <c r="AT1823" s="24"/>
      <c r="AU1823" s="24"/>
      <c r="AV1823" s="24"/>
      <c r="AW1823" s="24"/>
      <c r="AX1823" s="24"/>
      <c r="AY1823" s="24"/>
      <c r="AZ1823" s="24"/>
      <c r="BA1823" s="24"/>
    </row>
    <row r="1824" spans="19:70">
      <c r="S1824"/>
      <c r="AG1824" s="24"/>
      <c r="AH1824" s="24"/>
      <c r="AI1824" s="24"/>
      <c r="AJ1824" s="24"/>
      <c r="AK1824" s="24"/>
      <c r="AM1824" s="171"/>
      <c r="AT1824" s="24"/>
      <c r="AU1824" s="24"/>
      <c r="AV1824" s="24"/>
      <c r="AW1824" s="24"/>
      <c r="AX1824" s="24"/>
      <c r="AY1824" s="24"/>
      <c r="AZ1824" s="24"/>
      <c r="BA1824" s="24"/>
    </row>
    <row r="1825" spans="19:70">
      <c r="S1825"/>
      <c r="AG1825" s="24"/>
      <c r="AH1825" s="24"/>
      <c r="AI1825" s="24"/>
      <c r="AJ1825" s="24"/>
      <c r="AK1825" s="24"/>
      <c r="AM1825" s="171"/>
      <c r="AT1825" s="24"/>
      <c r="AU1825" s="24"/>
      <c r="AV1825" s="24"/>
      <c r="AW1825" s="24"/>
      <c r="AX1825" s="24"/>
      <c r="AY1825" s="24"/>
      <c r="AZ1825" s="24"/>
      <c r="BA1825" s="24"/>
    </row>
    <row r="1826" spans="19:70">
      <c r="S1826"/>
      <c r="AG1826" s="24"/>
      <c r="AH1826" s="24"/>
      <c r="AI1826" s="24"/>
      <c r="AJ1826" s="24"/>
      <c r="AK1826" s="24"/>
      <c r="AM1826" s="171"/>
      <c r="AT1826" s="24"/>
      <c r="AU1826" s="24"/>
      <c r="AV1826" s="24"/>
      <c r="AW1826" s="24"/>
      <c r="AX1826" s="24"/>
      <c r="AY1826" s="24"/>
      <c r="AZ1826" s="24"/>
      <c r="BA1826" s="24"/>
    </row>
    <row r="1827" spans="19:70">
      <c r="S1827"/>
      <c r="AG1827" s="24"/>
      <c r="AH1827" s="24"/>
      <c r="AI1827" s="24"/>
      <c r="AJ1827" s="24"/>
      <c r="AK1827" s="24"/>
      <c r="AM1827" s="171"/>
      <c r="AT1827" s="24"/>
      <c r="AU1827" s="24"/>
      <c r="AV1827" s="24"/>
      <c r="AW1827" s="24"/>
      <c r="AX1827" s="24"/>
      <c r="AY1827" s="24"/>
      <c r="AZ1827" s="24"/>
      <c r="BA1827" s="24"/>
    </row>
    <row r="1828" spans="19:70">
      <c r="S1828"/>
      <c r="AG1828" s="24"/>
      <c r="AH1828" s="24"/>
      <c r="AI1828" s="24"/>
      <c r="AJ1828" s="24"/>
      <c r="AK1828" s="24"/>
      <c r="AM1828" s="171"/>
      <c r="AT1828" s="24"/>
      <c r="AU1828" s="24"/>
      <c r="AV1828" s="24"/>
      <c r="AW1828" s="24"/>
      <c r="AX1828" s="24"/>
      <c r="AY1828" s="24"/>
      <c r="AZ1828" s="24"/>
      <c r="BA1828" s="24"/>
    </row>
    <row r="1829" spans="19:70">
      <c r="S1829"/>
      <c r="AG1829" s="24"/>
      <c r="AH1829" s="24"/>
      <c r="AI1829" s="24"/>
      <c r="AJ1829" s="24"/>
      <c r="AK1829" s="24"/>
      <c r="AM1829" s="171"/>
      <c r="AT1829" s="24"/>
      <c r="AU1829" s="24"/>
      <c r="AV1829" s="24"/>
      <c r="AW1829" s="24"/>
      <c r="AX1829" s="24"/>
      <c r="AY1829" s="24"/>
      <c r="AZ1829" s="24"/>
      <c r="BA1829" s="24"/>
    </row>
    <row r="1830" spans="19:70">
      <c r="S1830"/>
      <c r="AG1830" s="24"/>
      <c r="AH1830" s="24"/>
      <c r="AI1830" s="24"/>
      <c r="AJ1830" s="24"/>
      <c r="AK1830" s="24"/>
      <c r="AM1830" s="171"/>
      <c r="AT1830" s="24"/>
      <c r="AU1830" s="24"/>
      <c r="AV1830" s="24"/>
      <c r="AW1830" s="24"/>
      <c r="AX1830" s="24"/>
      <c r="AY1830" s="24"/>
      <c r="AZ1830" s="24"/>
      <c r="BA1830" s="24"/>
    </row>
    <row r="1831" spans="19:70">
      <c r="S1831"/>
      <c r="AG1831" s="24"/>
      <c r="AH1831" s="24"/>
      <c r="AI1831" s="24"/>
      <c r="AJ1831" s="24"/>
      <c r="AK1831" s="24"/>
      <c r="AM1831" s="171"/>
      <c r="AT1831" s="24"/>
      <c r="AU1831" s="24"/>
      <c r="AV1831" s="24"/>
      <c r="AW1831" s="24"/>
      <c r="AX1831" s="24"/>
      <c r="AY1831" s="24"/>
      <c r="AZ1831" s="24"/>
      <c r="BA1831" s="24"/>
    </row>
    <row r="1832" spans="19:70">
      <c r="S1832"/>
      <c r="AG1832" s="24"/>
      <c r="AH1832" s="24"/>
      <c r="AI1832" s="24"/>
      <c r="AJ1832" s="24"/>
      <c r="AK1832" s="24"/>
      <c r="AM1832" s="171"/>
      <c r="AT1832" s="24"/>
      <c r="AU1832" s="24"/>
      <c r="AV1832" s="24"/>
      <c r="AW1832" s="24"/>
      <c r="AX1832" s="24"/>
      <c r="AY1832" s="24"/>
      <c r="AZ1832" s="24"/>
      <c r="BA1832" s="24"/>
    </row>
    <row r="1833" spans="19:70">
      <c r="S1833"/>
      <c r="AG1833" s="24"/>
      <c r="AH1833" s="24"/>
      <c r="AI1833" s="24"/>
      <c r="AJ1833" s="24"/>
      <c r="AK1833" s="24"/>
      <c r="AM1833" s="171"/>
      <c r="AT1833" s="24"/>
      <c r="AU1833" s="24"/>
      <c r="AV1833" s="24"/>
      <c r="AW1833" s="24"/>
      <c r="AX1833" s="24"/>
      <c r="AY1833" s="24"/>
      <c r="AZ1833" s="24"/>
      <c r="BA1833" s="24"/>
    </row>
    <row r="1834" spans="19:70">
      <c r="S1834"/>
      <c r="AG1834" s="24"/>
      <c r="AH1834" s="24"/>
      <c r="AI1834" s="24"/>
      <c r="AJ1834" s="24"/>
      <c r="AK1834" s="24"/>
      <c r="AM1834" s="171"/>
      <c r="AT1834" s="24"/>
      <c r="AU1834" s="24"/>
      <c r="AV1834" s="24"/>
      <c r="AW1834" s="24"/>
      <c r="AX1834" s="24"/>
      <c r="AY1834" s="24"/>
      <c r="AZ1834" s="24"/>
      <c r="BA1834" s="24"/>
    </row>
    <row r="1835" spans="19:70">
      <c r="S1835"/>
      <c r="AG1835" s="24"/>
      <c r="AH1835" s="24"/>
      <c r="AI1835" s="24"/>
      <c r="AJ1835" s="24"/>
      <c r="AK1835" s="24"/>
      <c r="AM1835" s="171"/>
      <c r="AT1835" s="24"/>
      <c r="AU1835" s="24"/>
      <c r="AV1835" s="24"/>
      <c r="AW1835" s="24"/>
      <c r="AX1835" s="24"/>
      <c r="AY1835" s="24"/>
      <c r="AZ1835" s="24"/>
      <c r="BA1835" s="24"/>
    </row>
    <row r="1836" spans="19:70">
      <c r="S1836"/>
      <c r="AG1836" s="24"/>
      <c r="AH1836" s="24"/>
      <c r="AI1836" s="24"/>
      <c r="AJ1836" s="24"/>
      <c r="AK1836" s="24"/>
      <c r="AM1836" s="171"/>
      <c r="AT1836" s="24"/>
      <c r="AU1836" s="24"/>
      <c r="AV1836" s="24"/>
      <c r="AW1836" s="24"/>
      <c r="AX1836" s="24"/>
      <c r="AY1836" s="24"/>
      <c r="AZ1836" s="24"/>
      <c r="BA1836" s="24"/>
    </row>
    <row r="1837" spans="19:70">
      <c r="S1837"/>
      <c r="AG1837" s="24"/>
      <c r="AH1837" s="24"/>
      <c r="AI1837" s="24"/>
      <c r="AJ1837" s="24"/>
      <c r="AK1837" s="24"/>
      <c r="AM1837" s="171"/>
      <c r="AT1837" s="24"/>
      <c r="AU1837" s="24"/>
      <c r="AV1837" s="24"/>
      <c r="AW1837" s="24"/>
      <c r="AX1837" s="24"/>
      <c r="AY1837" s="24"/>
      <c r="AZ1837" s="24"/>
      <c r="BA1837" s="24"/>
    </row>
    <row r="1838" spans="19:70">
      <c r="S1838"/>
      <c r="AG1838" s="24"/>
      <c r="AH1838" s="24"/>
      <c r="AI1838" s="24"/>
      <c r="AJ1838" s="24"/>
      <c r="AK1838" s="24"/>
      <c r="AM1838" s="171"/>
      <c r="AT1838" s="24"/>
      <c r="AU1838" s="24"/>
      <c r="AV1838" s="24"/>
      <c r="AW1838" s="24"/>
      <c r="AX1838" s="24"/>
      <c r="AY1838" s="24"/>
      <c r="AZ1838" s="24"/>
      <c r="BA1838" s="24"/>
      <c r="BB1838" s="24"/>
    </row>
    <row r="1839" spans="19:70">
      <c r="S1839"/>
      <c r="AG1839" s="24"/>
      <c r="AH1839" s="24"/>
      <c r="AI1839" s="24"/>
      <c r="AJ1839" s="24"/>
      <c r="AK1839" s="24"/>
      <c r="AM1839" s="171"/>
      <c r="AT1839" s="24"/>
      <c r="AU1839" s="24"/>
      <c r="AV1839" s="24"/>
      <c r="AW1839" s="24"/>
      <c r="AX1839" s="24"/>
      <c r="AY1839" s="24"/>
      <c r="AZ1839" s="24"/>
      <c r="BA1839" s="24"/>
    </row>
    <row r="1840" spans="19:70">
      <c r="S1840"/>
      <c r="AG1840" s="24"/>
      <c r="AH1840" s="24"/>
      <c r="AI1840" s="24"/>
      <c r="AJ1840" s="24"/>
      <c r="AK1840" s="24"/>
      <c r="AM1840" s="171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</row>
    <row r="1841" spans="19:54">
      <c r="S1841"/>
      <c r="AG1841" s="24"/>
      <c r="AH1841" s="24"/>
      <c r="AI1841" s="24"/>
      <c r="AJ1841" s="24"/>
      <c r="AK1841" s="24"/>
      <c r="AM1841" s="171"/>
      <c r="AT1841" s="24"/>
      <c r="AU1841" s="24"/>
      <c r="AV1841" s="24"/>
      <c r="AW1841" s="24"/>
      <c r="AX1841" s="24"/>
      <c r="AY1841" s="24"/>
      <c r="AZ1841" s="24"/>
      <c r="BA1841" s="24"/>
      <c r="BB1841" s="24"/>
    </row>
    <row r="1842" spans="19:54">
      <c r="S1842"/>
      <c r="AG1842" s="24"/>
      <c r="AH1842" s="24"/>
      <c r="AI1842" s="24"/>
      <c r="AJ1842" s="24"/>
      <c r="AK1842" s="24"/>
      <c r="AM1842" s="171"/>
      <c r="AT1842" s="24"/>
      <c r="AU1842" s="24"/>
      <c r="AV1842" s="24"/>
      <c r="AW1842" s="24"/>
      <c r="AX1842" s="24"/>
      <c r="AY1842" s="24"/>
      <c r="AZ1842" s="24"/>
      <c r="BA1842" s="24"/>
    </row>
    <row r="1843" spans="19:54">
      <c r="S1843"/>
      <c r="AG1843" s="24"/>
      <c r="AH1843" s="24"/>
      <c r="AI1843" s="24"/>
      <c r="AJ1843" s="24"/>
      <c r="AK1843" s="24"/>
      <c r="AM1843" s="171"/>
      <c r="AT1843" s="24"/>
      <c r="AU1843" s="24"/>
      <c r="AV1843" s="24"/>
      <c r="AW1843" s="24"/>
      <c r="AX1843" s="24"/>
      <c r="AY1843" s="24"/>
      <c r="AZ1843" s="24"/>
      <c r="BA1843" s="24"/>
    </row>
    <row r="1844" spans="19:54">
      <c r="S1844"/>
      <c r="AG1844" s="24"/>
      <c r="AH1844" s="24"/>
      <c r="AI1844" s="24"/>
      <c r="AJ1844" s="24"/>
      <c r="AK1844" s="24"/>
      <c r="AM1844" s="171"/>
      <c r="AT1844" s="24"/>
      <c r="AU1844" s="24"/>
      <c r="AV1844" s="24"/>
      <c r="AW1844" s="24"/>
      <c r="AX1844" s="24"/>
      <c r="AY1844" s="24"/>
      <c r="AZ1844" s="24"/>
      <c r="BA1844" s="24"/>
    </row>
    <row r="1845" spans="19:54">
      <c r="S1845"/>
      <c r="AG1845" s="24"/>
      <c r="AH1845" s="24"/>
      <c r="AI1845" s="24"/>
      <c r="AJ1845" s="24"/>
      <c r="AK1845" s="24"/>
      <c r="AM1845" s="171"/>
      <c r="AT1845" s="24"/>
      <c r="AU1845" s="24"/>
      <c r="AV1845" s="24"/>
      <c r="AW1845" s="24"/>
      <c r="AX1845" s="24"/>
      <c r="AY1845" s="24"/>
      <c r="AZ1845" s="24"/>
      <c r="BA1845" s="24"/>
    </row>
    <row r="1846" spans="19:54">
      <c r="S1846"/>
      <c r="AG1846" s="24"/>
      <c r="AH1846" s="24"/>
      <c r="AI1846" s="24"/>
      <c r="AJ1846" s="24"/>
      <c r="AK1846" s="24"/>
      <c r="AM1846" s="171"/>
      <c r="AT1846" s="24"/>
      <c r="AU1846" s="24"/>
      <c r="AV1846" s="24"/>
      <c r="AW1846" s="24"/>
      <c r="AX1846" s="24"/>
      <c r="AY1846" s="24"/>
      <c r="AZ1846" s="24"/>
      <c r="BA1846" s="24"/>
    </row>
    <row r="1847" spans="19:54">
      <c r="S1847"/>
      <c r="AG1847" s="24"/>
      <c r="AH1847" s="24"/>
      <c r="AI1847" s="24"/>
      <c r="AJ1847" s="24"/>
      <c r="AK1847" s="24"/>
      <c r="AM1847" s="171"/>
      <c r="AT1847" s="24"/>
      <c r="AU1847" s="24"/>
      <c r="AV1847" s="24"/>
      <c r="AW1847" s="24"/>
      <c r="AX1847" s="24"/>
      <c r="AY1847" s="24"/>
      <c r="AZ1847" s="24"/>
      <c r="BA1847" s="24"/>
    </row>
    <row r="1848" spans="19:54">
      <c r="S1848"/>
      <c r="AG1848" s="24"/>
      <c r="AH1848" s="24"/>
      <c r="AI1848" s="24"/>
      <c r="AJ1848" s="24"/>
      <c r="AK1848" s="24"/>
      <c r="AM1848" s="171"/>
      <c r="AT1848" s="24"/>
      <c r="AU1848" s="24"/>
      <c r="AV1848" s="24"/>
      <c r="AW1848" s="24"/>
      <c r="AX1848" s="24"/>
      <c r="AY1848" s="24"/>
      <c r="AZ1848" s="24"/>
      <c r="BA1848" s="24"/>
    </row>
    <row r="1849" spans="19:54">
      <c r="S1849"/>
      <c r="AG1849" s="24"/>
      <c r="AH1849" s="24"/>
      <c r="AI1849" s="24"/>
      <c r="AJ1849" s="24"/>
      <c r="AK1849" s="24"/>
      <c r="AM1849" s="171"/>
      <c r="AT1849" s="24"/>
      <c r="AU1849" s="24"/>
      <c r="AV1849" s="24"/>
      <c r="AW1849" s="24"/>
      <c r="AX1849" s="24"/>
      <c r="AY1849" s="24"/>
      <c r="AZ1849" s="24"/>
      <c r="BA1849" s="24"/>
    </row>
    <row r="1850" spans="19:54">
      <c r="S1850"/>
      <c r="AG1850" s="24"/>
      <c r="AH1850" s="24"/>
      <c r="AI1850" s="24"/>
      <c r="AJ1850" s="24"/>
      <c r="AK1850" s="24"/>
      <c r="AM1850" s="171"/>
      <c r="AT1850" s="24"/>
      <c r="AU1850" s="24"/>
      <c r="AV1850" s="24"/>
      <c r="AW1850" s="24"/>
      <c r="AX1850" s="24"/>
      <c r="AY1850" s="24"/>
      <c r="AZ1850" s="24"/>
      <c r="BA1850" s="24"/>
    </row>
    <row r="1851" spans="19:54">
      <c r="S1851"/>
      <c r="AG1851" s="24"/>
      <c r="AH1851" s="24"/>
      <c r="AI1851" s="24"/>
      <c r="AJ1851" s="24"/>
      <c r="AK1851" s="24"/>
      <c r="AM1851" s="171"/>
      <c r="AT1851" s="24"/>
      <c r="AU1851" s="24"/>
      <c r="AV1851" s="24"/>
      <c r="AW1851" s="24"/>
      <c r="AX1851" s="24"/>
      <c r="AY1851" s="24"/>
      <c r="AZ1851" s="24"/>
      <c r="BA1851" s="24"/>
    </row>
    <row r="1852" spans="19:54">
      <c r="S1852"/>
      <c r="AG1852" s="24"/>
      <c r="AH1852" s="24"/>
      <c r="AI1852" s="24"/>
      <c r="AJ1852" s="24"/>
      <c r="AK1852" s="24"/>
      <c r="AM1852" s="171"/>
      <c r="AT1852" s="24"/>
      <c r="AU1852" s="24"/>
      <c r="AV1852" s="24"/>
      <c r="AW1852" s="24"/>
      <c r="AX1852" s="24"/>
      <c r="AY1852" s="24"/>
      <c r="AZ1852" s="24"/>
      <c r="BA1852" s="24"/>
    </row>
    <row r="1853" spans="19:54">
      <c r="S1853"/>
      <c r="AG1853" s="24"/>
      <c r="AH1853" s="24"/>
      <c r="AI1853" s="24"/>
      <c r="AJ1853" s="24"/>
      <c r="AK1853" s="24"/>
      <c r="AM1853" s="171"/>
      <c r="AT1853" s="24"/>
      <c r="AU1853" s="24"/>
      <c r="AV1853" s="24"/>
      <c r="AW1853" s="24"/>
      <c r="AX1853" s="24"/>
      <c r="AY1853" s="24"/>
      <c r="AZ1853" s="24"/>
      <c r="BA1853" s="24"/>
    </row>
    <row r="1854" spans="19:54">
      <c r="S1854"/>
      <c r="AG1854" s="24"/>
      <c r="AH1854" s="24"/>
      <c r="AI1854" s="24"/>
      <c r="AJ1854" s="24"/>
      <c r="AK1854" s="24"/>
      <c r="AM1854" s="171"/>
      <c r="AT1854" s="24"/>
      <c r="AU1854" s="24"/>
      <c r="AV1854" s="24"/>
      <c r="AW1854" s="24"/>
      <c r="AX1854" s="24"/>
      <c r="AY1854" s="24"/>
      <c r="AZ1854" s="24"/>
      <c r="BA1854" s="24"/>
    </row>
    <row r="1855" spans="19:54">
      <c r="S1855"/>
      <c r="AG1855" s="24"/>
      <c r="AH1855" s="24"/>
      <c r="AI1855" s="24"/>
      <c r="AJ1855" s="24"/>
      <c r="AK1855" s="24"/>
      <c r="AM1855" s="171"/>
      <c r="AT1855" s="24"/>
      <c r="AU1855" s="24"/>
      <c r="AV1855" s="24"/>
      <c r="AW1855" s="24"/>
      <c r="AX1855" s="24"/>
      <c r="AY1855" s="24"/>
      <c r="AZ1855" s="24"/>
      <c r="BA1855" s="24"/>
    </row>
    <row r="1856" spans="19:54">
      <c r="S1856"/>
      <c r="AG1856" s="24"/>
      <c r="AH1856" s="24"/>
      <c r="AI1856" s="24"/>
      <c r="AJ1856" s="24"/>
      <c r="AK1856" s="24"/>
      <c r="AM1856" s="171"/>
      <c r="AT1856" s="24"/>
      <c r="AU1856" s="24"/>
      <c r="AV1856" s="24"/>
      <c r="AW1856" s="24"/>
      <c r="AX1856" s="24"/>
      <c r="AY1856" s="24"/>
      <c r="AZ1856" s="24"/>
      <c r="BA1856" s="24"/>
    </row>
    <row r="1857" spans="19:53">
      <c r="S1857"/>
      <c r="AG1857" s="24"/>
      <c r="AH1857" s="24"/>
      <c r="AI1857" s="24"/>
      <c r="AJ1857" s="24"/>
      <c r="AK1857" s="24"/>
      <c r="AM1857" s="171"/>
      <c r="AT1857" s="24"/>
      <c r="AU1857" s="24"/>
      <c r="AV1857" s="24"/>
      <c r="AW1857" s="24"/>
      <c r="AX1857" s="24"/>
      <c r="AY1857" s="24"/>
      <c r="AZ1857" s="24"/>
      <c r="BA1857" s="24"/>
    </row>
    <row r="1858" spans="19:53">
      <c r="S1858"/>
      <c r="AG1858" s="24"/>
      <c r="AH1858" s="24"/>
      <c r="AI1858" s="24"/>
      <c r="AJ1858" s="24"/>
      <c r="AK1858" s="24"/>
      <c r="AM1858" s="171"/>
      <c r="AT1858" s="24"/>
      <c r="AU1858" s="24"/>
      <c r="AV1858" s="24"/>
      <c r="AW1858" s="24"/>
      <c r="AX1858" s="24"/>
      <c r="AY1858" s="24"/>
      <c r="AZ1858" s="24"/>
      <c r="BA1858" s="24"/>
    </row>
    <row r="1859" spans="19:53">
      <c r="S1859"/>
      <c r="AG1859" s="24"/>
      <c r="AH1859" s="24"/>
      <c r="AI1859" s="24"/>
      <c r="AJ1859" s="24"/>
      <c r="AK1859" s="24"/>
      <c r="AM1859" s="171"/>
      <c r="AT1859" s="24"/>
      <c r="AU1859" s="24"/>
      <c r="AV1859" s="24"/>
      <c r="AW1859" s="24"/>
      <c r="AX1859" s="24"/>
      <c r="AY1859" s="24"/>
      <c r="AZ1859" s="24"/>
      <c r="BA1859" s="24"/>
    </row>
    <row r="1860" spans="19:53">
      <c r="S1860"/>
      <c r="AG1860" s="24"/>
      <c r="AH1860" s="24"/>
      <c r="AI1860" s="24"/>
      <c r="AJ1860" s="24"/>
      <c r="AK1860" s="24"/>
      <c r="AM1860" s="171"/>
      <c r="AT1860" s="24"/>
      <c r="AU1860" s="24"/>
      <c r="AV1860" s="24"/>
      <c r="AW1860" s="24"/>
      <c r="AX1860" s="24"/>
      <c r="AY1860" s="24"/>
      <c r="AZ1860" s="24"/>
      <c r="BA1860" s="24"/>
    </row>
    <row r="1861" spans="19:53">
      <c r="S1861"/>
      <c r="AG1861" s="24"/>
      <c r="AH1861" s="24"/>
      <c r="AI1861" s="24"/>
      <c r="AJ1861" s="24"/>
      <c r="AK1861" s="24"/>
      <c r="AM1861" s="171"/>
      <c r="AT1861" s="24"/>
      <c r="AU1861" s="24"/>
      <c r="AV1861" s="24"/>
      <c r="AW1861" s="24"/>
      <c r="AX1861" s="24"/>
      <c r="AY1861" s="24"/>
      <c r="AZ1861" s="24"/>
      <c r="BA1861" s="24"/>
    </row>
    <row r="1862" spans="19:53">
      <c r="S1862"/>
      <c r="AG1862" s="24"/>
      <c r="AH1862" s="24"/>
      <c r="AI1862" s="24"/>
      <c r="AJ1862" s="24"/>
      <c r="AK1862" s="24"/>
      <c r="AM1862" s="171"/>
      <c r="AT1862" s="24"/>
      <c r="AU1862" s="24"/>
      <c r="AV1862" s="24"/>
      <c r="AW1862" s="24"/>
      <c r="AX1862" s="24"/>
      <c r="AY1862" s="24"/>
      <c r="AZ1862" s="24"/>
      <c r="BA1862" s="24"/>
    </row>
    <row r="1863" spans="19:53">
      <c r="S1863"/>
      <c r="AG1863" s="24"/>
      <c r="AH1863" s="24"/>
      <c r="AI1863" s="24"/>
      <c r="AJ1863" s="24"/>
      <c r="AK1863" s="24"/>
      <c r="AM1863" s="171"/>
      <c r="AT1863" s="24"/>
      <c r="AU1863" s="24"/>
      <c r="AV1863" s="24"/>
      <c r="AW1863" s="24"/>
      <c r="AX1863" s="24"/>
      <c r="AY1863" s="24"/>
      <c r="AZ1863" s="24"/>
      <c r="BA1863" s="24"/>
    </row>
    <row r="1864" spans="19:53">
      <c r="S1864"/>
      <c r="AG1864" s="24"/>
      <c r="AH1864" s="24"/>
      <c r="AI1864" s="24"/>
      <c r="AJ1864" s="24"/>
      <c r="AK1864" s="24"/>
      <c r="AM1864" s="171"/>
      <c r="AT1864" s="24"/>
      <c r="AU1864" s="24"/>
      <c r="AV1864" s="24"/>
      <c r="AW1864" s="24"/>
      <c r="AX1864" s="24"/>
      <c r="AY1864" s="24"/>
      <c r="AZ1864" s="24"/>
      <c r="BA1864" s="24"/>
    </row>
    <row r="1865" spans="19:53">
      <c r="S1865"/>
      <c r="AG1865" s="24"/>
      <c r="AH1865" s="24"/>
      <c r="AI1865" s="24"/>
      <c r="AJ1865" s="24"/>
      <c r="AK1865" s="24"/>
      <c r="AM1865" s="171"/>
      <c r="AT1865" s="24"/>
      <c r="AU1865" s="24"/>
      <c r="AV1865" s="24"/>
      <c r="AW1865" s="24"/>
      <c r="AX1865" s="24"/>
      <c r="AY1865" s="24"/>
      <c r="AZ1865" s="24"/>
      <c r="BA1865" s="24"/>
    </row>
    <row r="1866" spans="19:53">
      <c r="S1866"/>
      <c r="AG1866" s="24"/>
      <c r="AH1866" s="24"/>
      <c r="AI1866" s="24"/>
      <c r="AJ1866" s="24"/>
      <c r="AK1866" s="24"/>
      <c r="AM1866" s="171"/>
      <c r="AT1866" s="24"/>
      <c r="AU1866" s="24"/>
      <c r="AV1866" s="24"/>
      <c r="AW1866" s="24"/>
      <c r="AX1866" s="24"/>
      <c r="AY1866" s="24"/>
      <c r="AZ1866" s="24"/>
      <c r="BA1866" s="24"/>
    </row>
    <row r="1867" spans="19:53">
      <c r="S1867"/>
      <c r="AG1867" s="24"/>
      <c r="AH1867" s="24"/>
      <c r="AI1867" s="24"/>
      <c r="AJ1867" s="24"/>
      <c r="AK1867" s="24"/>
      <c r="AM1867" s="171"/>
      <c r="AT1867" s="24"/>
      <c r="AU1867" s="24"/>
      <c r="AV1867" s="24"/>
      <c r="AW1867" s="24"/>
      <c r="AX1867" s="24"/>
      <c r="AY1867" s="24"/>
      <c r="AZ1867" s="24"/>
      <c r="BA1867" s="24"/>
    </row>
    <row r="1868" spans="19:53">
      <c r="S1868"/>
      <c r="AG1868" s="24"/>
      <c r="AH1868" s="24"/>
      <c r="AI1868" s="24"/>
      <c r="AJ1868" s="24"/>
      <c r="AK1868" s="24"/>
      <c r="AM1868" s="171"/>
      <c r="AT1868" s="24"/>
      <c r="AU1868" s="24"/>
      <c r="AV1868" s="24"/>
      <c r="AW1868" s="24"/>
      <c r="AX1868" s="24"/>
      <c r="AY1868" s="24"/>
      <c r="AZ1868" s="24"/>
      <c r="BA1868" s="24"/>
    </row>
    <row r="1869" spans="19:53">
      <c r="S1869"/>
      <c r="AG1869" s="24"/>
      <c r="AH1869" s="24"/>
      <c r="AI1869" s="24"/>
      <c r="AJ1869" s="24"/>
      <c r="AK1869" s="24"/>
      <c r="AM1869" s="171"/>
      <c r="AT1869" s="24"/>
      <c r="AU1869" s="24"/>
      <c r="AV1869" s="24"/>
      <c r="AW1869" s="24"/>
      <c r="AX1869" s="24"/>
      <c r="AY1869" s="24"/>
      <c r="AZ1869" s="24"/>
      <c r="BA1869" s="24"/>
    </row>
    <row r="1870" spans="19:53">
      <c r="S1870"/>
      <c r="AG1870" s="24"/>
      <c r="AH1870" s="24"/>
      <c r="AI1870" s="24"/>
      <c r="AJ1870" s="24"/>
      <c r="AK1870" s="24"/>
      <c r="AM1870" s="171"/>
      <c r="AT1870" s="24"/>
      <c r="AU1870" s="24"/>
      <c r="AV1870" s="24"/>
      <c r="AW1870" s="24"/>
      <c r="AX1870" s="24"/>
      <c r="AY1870" s="24"/>
      <c r="AZ1870" s="24"/>
      <c r="BA1870" s="24"/>
    </row>
    <row r="1871" spans="19:53">
      <c r="S1871"/>
      <c r="AG1871" s="24"/>
      <c r="AH1871" s="24"/>
      <c r="AI1871" s="24"/>
      <c r="AJ1871" s="24"/>
      <c r="AK1871" s="24"/>
      <c r="AM1871" s="171"/>
      <c r="AT1871" s="24"/>
      <c r="AU1871" s="24"/>
      <c r="AV1871" s="24"/>
      <c r="AW1871" s="24"/>
      <c r="AX1871" s="24"/>
      <c r="AY1871" s="24"/>
      <c r="AZ1871" s="24"/>
      <c r="BA1871" s="24"/>
    </row>
    <row r="1872" spans="19:53">
      <c r="S1872"/>
      <c r="AG1872" s="24"/>
      <c r="AH1872" s="24"/>
      <c r="AI1872" s="24"/>
      <c r="AJ1872" s="24"/>
      <c r="AK1872" s="24"/>
      <c r="AM1872" s="171"/>
      <c r="AT1872" s="24"/>
      <c r="AU1872" s="24"/>
      <c r="AV1872" s="24"/>
      <c r="AW1872" s="24"/>
      <c r="AX1872" s="24"/>
      <c r="AY1872" s="24"/>
      <c r="AZ1872" s="24"/>
      <c r="BA1872" s="24"/>
    </row>
    <row r="1873" spans="19:53">
      <c r="S1873"/>
      <c r="AG1873" s="24"/>
      <c r="AH1873" s="24"/>
      <c r="AI1873" s="24"/>
      <c r="AJ1873" s="24"/>
      <c r="AK1873" s="24"/>
      <c r="AM1873" s="171"/>
      <c r="AT1873" s="24"/>
      <c r="AU1873" s="24"/>
      <c r="AV1873" s="24"/>
      <c r="AW1873" s="24"/>
      <c r="AX1873" s="24"/>
      <c r="AY1873" s="24"/>
      <c r="AZ1873" s="24"/>
      <c r="BA1873" s="24"/>
    </row>
    <row r="1874" spans="19:53">
      <c r="S1874"/>
      <c r="AG1874" s="24"/>
      <c r="AH1874" s="24"/>
      <c r="AI1874" s="24"/>
      <c r="AJ1874" s="24"/>
      <c r="AK1874" s="24"/>
      <c r="AM1874" s="171"/>
      <c r="AT1874" s="24"/>
      <c r="AU1874" s="24"/>
      <c r="AV1874" s="24"/>
      <c r="AW1874" s="24"/>
      <c r="AX1874" s="24"/>
      <c r="AY1874" s="24"/>
      <c r="AZ1874" s="24"/>
      <c r="BA1874" s="24"/>
    </row>
    <row r="1875" spans="19:53">
      <c r="S1875"/>
      <c r="AG1875" s="24"/>
      <c r="AH1875" s="24"/>
      <c r="AI1875" s="24"/>
      <c r="AJ1875" s="24"/>
      <c r="AK1875" s="24"/>
      <c r="AM1875" s="171"/>
      <c r="AT1875" s="24"/>
      <c r="AU1875" s="24"/>
      <c r="AV1875" s="24"/>
      <c r="AW1875" s="24"/>
      <c r="AX1875" s="24"/>
      <c r="AY1875" s="24"/>
      <c r="AZ1875" s="24"/>
      <c r="BA1875" s="24"/>
    </row>
    <row r="1876" spans="19:53">
      <c r="S1876"/>
      <c r="AG1876" s="24"/>
      <c r="AH1876" s="24"/>
      <c r="AI1876" s="24"/>
      <c r="AJ1876" s="24"/>
      <c r="AK1876" s="24"/>
      <c r="AM1876" s="171"/>
      <c r="AT1876" s="24"/>
      <c r="AU1876" s="24"/>
      <c r="AV1876" s="24"/>
      <c r="AW1876" s="24"/>
      <c r="AX1876" s="24"/>
      <c r="AY1876" s="24"/>
      <c r="AZ1876" s="24"/>
      <c r="BA1876" s="24"/>
    </row>
    <row r="1877" spans="19:53">
      <c r="S1877"/>
      <c r="AG1877" s="24"/>
      <c r="AH1877" s="24"/>
      <c r="AI1877" s="24"/>
      <c r="AJ1877" s="24"/>
      <c r="AK1877" s="24"/>
      <c r="AM1877" s="171"/>
      <c r="AT1877" s="24"/>
      <c r="AU1877" s="24"/>
      <c r="AV1877" s="24"/>
      <c r="AW1877" s="24"/>
      <c r="AX1877" s="24"/>
      <c r="AY1877" s="24"/>
      <c r="AZ1877" s="24"/>
      <c r="BA1877" s="24"/>
    </row>
    <row r="1878" spans="19:53">
      <c r="S1878"/>
      <c r="AG1878" s="24"/>
      <c r="AH1878" s="24"/>
      <c r="AI1878" s="24"/>
      <c r="AJ1878" s="24"/>
      <c r="AK1878" s="24"/>
      <c r="AM1878" s="171"/>
      <c r="AT1878" s="24"/>
      <c r="AU1878" s="24"/>
      <c r="AV1878" s="24"/>
      <c r="AW1878" s="24"/>
      <c r="AX1878" s="24"/>
      <c r="AY1878" s="24"/>
      <c r="AZ1878" s="24"/>
      <c r="BA1878" s="24"/>
    </row>
    <row r="1879" spans="19:53">
      <c r="S1879"/>
      <c r="AG1879" s="24"/>
      <c r="AH1879" s="24"/>
      <c r="AI1879" s="24"/>
      <c r="AJ1879" s="24"/>
      <c r="AK1879" s="24"/>
      <c r="AM1879" s="171"/>
      <c r="AT1879" s="24"/>
      <c r="AU1879" s="24"/>
      <c r="AV1879" s="24"/>
      <c r="AW1879" s="24"/>
      <c r="AX1879" s="24"/>
      <c r="AY1879" s="24"/>
      <c r="AZ1879" s="24"/>
      <c r="BA1879" s="24"/>
    </row>
    <row r="1880" spans="19:53">
      <c r="S1880"/>
      <c r="AG1880" s="24"/>
      <c r="AH1880" s="24"/>
      <c r="AI1880" s="24"/>
      <c r="AJ1880" s="24"/>
      <c r="AK1880" s="24"/>
      <c r="AM1880" s="171"/>
      <c r="AT1880" s="24"/>
      <c r="AU1880" s="24"/>
      <c r="AV1880" s="24"/>
      <c r="AW1880" s="24"/>
      <c r="AX1880" s="24"/>
      <c r="AY1880" s="24"/>
      <c r="AZ1880" s="24"/>
      <c r="BA1880" s="24"/>
    </row>
    <row r="1881" spans="19:53">
      <c r="S1881"/>
      <c r="AG1881" s="24"/>
      <c r="AH1881" s="24"/>
      <c r="AI1881" s="24"/>
      <c r="AJ1881" s="24"/>
      <c r="AK1881" s="24"/>
      <c r="AM1881" s="171"/>
      <c r="AT1881" s="24"/>
      <c r="AU1881" s="24"/>
      <c r="AV1881" s="24"/>
      <c r="AW1881" s="24"/>
      <c r="AX1881" s="24"/>
      <c r="AY1881" s="24"/>
      <c r="AZ1881" s="24"/>
      <c r="BA1881" s="24"/>
    </row>
    <row r="1882" spans="19:53">
      <c r="S1882"/>
      <c r="AG1882" s="24"/>
      <c r="AH1882" s="24"/>
      <c r="AI1882" s="24"/>
      <c r="AJ1882" s="24"/>
      <c r="AK1882" s="24"/>
      <c r="AM1882" s="171"/>
      <c r="AT1882" s="24"/>
      <c r="AU1882" s="24"/>
      <c r="AV1882" s="24"/>
      <c r="AW1882" s="24"/>
      <c r="AX1882" s="24"/>
      <c r="AY1882" s="24"/>
      <c r="AZ1882" s="24"/>
      <c r="BA1882" s="24"/>
    </row>
    <row r="1883" spans="19:53">
      <c r="S1883"/>
      <c r="AG1883" s="24"/>
      <c r="AH1883" s="24"/>
      <c r="AI1883" s="24"/>
      <c r="AJ1883" s="24"/>
      <c r="AK1883" s="24"/>
      <c r="AM1883" s="171"/>
      <c r="AT1883" s="24"/>
      <c r="AU1883" s="24"/>
      <c r="AV1883" s="24"/>
      <c r="AW1883" s="24"/>
      <c r="AX1883" s="24"/>
      <c r="AY1883" s="24"/>
      <c r="AZ1883" s="24"/>
      <c r="BA1883" s="24"/>
    </row>
    <row r="1884" spans="19:53">
      <c r="S1884"/>
      <c r="AG1884" s="24"/>
      <c r="AH1884" s="24"/>
      <c r="AI1884" s="24"/>
      <c r="AJ1884" s="24"/>
      <c r="AK1884" s="24"/>
      <c r="AM1884" s="171"/>
      <c r="AT1884" s="24"/>
      <c r="AU1884" s="24"/>
      <c r="AV1884" s="24"/>
      <c r="AW1884" s="24"/>
      <c r="AX1884" s="24"/>
      <c r="AY1884" s="24"/>
      <c r="AZ1884" s="24"/>
      <c r="BA1884" s="24"/>
    </row>
    <row r="1885" spans="19:53">
      <c r="S1885"/>
      <c r="AG1885" s="24"/>
      <c r="AH1885" s="24"/>
      <c r="AI1885" s="24"/>
      <c r="AJ1885" s="24"/>
      <c r="AK1885" s="24"/>
      <c r="AM1885" s="171"/>
      <c r="AT1885" s="24"/>
      <c r="AU1885" s="24"/>
      <c r="AV1885" s="24"/>
      <c r="AW1885" s="24"/>
      <c r="AX1885" s="24"/>
      <c r="AY1885" s="24"/>
      <c r="AZ1885" s="24"/>
      <c r="BA1885" s="24"/>
    </row>
    <row r="1886" spans="19:53">
      <c r="S1886"/>
      <c r="AG1886" s="24"/>
      <c r="AH1886" s="24"/>
      <c r="AI1886" s="24"/>
      <c r="AJ1886" s="24"/>
      <c r="AK1886" s="24"/>
      <c r="AM1886" s="171"/>
      <c r="AT1886" s="24"/>
      <c r="AU1886" s="24"/>
      <c r="AV1886" s="24"/>
      <c r="AW1886" s="24"/>
      <c r="AX1886" s="24"/>
      <c r="AY1886" s="24"/>
      <c r="AZ1886" s="24"/>
      <c r="BA1886" s="24"/>
    </row>
    <row r="1887" spans="19:53">
      <c r="S1887"/>
      <c r="AG1887" s="24"/>
      <c r="AH1887" s="24"/>
      <c r="AI1887" s="24"/>
      <c r="AJ1887" s="24"/>
      <c r="AK1887" s="24"/>
      <c r="AM1887" s="171"/>
      <c r="AT1887" s="24"/>
      <c r="AU1887" s="24"/>
      <c r="AV1887" s="24"/>
      <c r="AW1887" s="24"/>
      <c r="AX1887" s="24"/>
      <c r="AY1887" s="24"/>
      <c r="AZ1887" s="24"/>
      <c r="BA1887" s="24"/>
    </row>
    <row r="1888" spans="19:53">
      <c r="S1888"/>
      <c r="AG1888" s="24"/>
      <c r="AH1888" s="24"/>
      <c r="AI1888" s="24"/>
      <c r="AJ1888" s="24"/>
      <c r="AK1888" s="24"/>
      <c r="AM1888" s="171"/>
      <c r="AT1888" s="24"/>
      <c r="AU1888" s="24"/>
      <c r="AV1888" s="24"/>
      <c r="AW1888" s="24"/>
      <c r="AX1888" s="24"/>
      <c r="AY1888" s="24"/>
      <c r="AZ1888" s="24"/>
      <c r="BA1888" s="24"/>
    </row>
    <row r="1889" spans="19:54">
      <c r="S1889"/>
      <c r="AG1889" s="24"/>
      <c r="AH1889" s="24"/>
      <c r="AI1889" s="24"/>
      <c r="AJ1889" s="24"/>
      <c r="AK1889" s="24"/>
      <c r="AM1889" s="171"/>
      <c r="AT1889" s="24"/>
      <c r="AU1889" s="24"/>
      <c r="AV1889" s="24"/>
      <c r="AW1889" s="24"/>
      <c r="AX1889" s="24"/>
      <c r="AY1889" s="24"/>
      <c r="AZ1889" s="24"/>
      <c r="BA1889" s="24"/>
    </row>
    <row r="1890" spans="19:54">
      <c r="S1890"/>
      <c r="AG1890" s="24"/>
      <c r="AH1890" s="24"/>
      <c r="AI1890" s="24"/>
      <c r="AJ1890" s="24"/>
      <c r="AK1890" s="24"/>
      <c r="AM1890" s="171"/>
      <c r="AT1890" s="24"/>
      <c r="AU1890" s="24"/>
      <c r="AV1890" s="24"/>
      <c r="AW1890" s="24"/>
      <c r="AX1890" s="24"/>
      <c r="AY1890" s="24"/>
      <c r="AZ1890" s="24"/>
      <c r="BA1890" s="24"/>
    </row>
    <row r="1891" spans="19:54">
      <c r="S1891"/>
      <c r="AG1891" s="24"/>
      <c r="AH1891" s="24"/>
      <c r="AI1891" s="24"/>
      <c r="AJ1891" s="24"/>
      <c r="AK1891" s="24"/>
      <c r="AM1891" s="171"/>
      <c r="AT1891" s="24"/>
      <c r="AU1891" s="24"/>
      <c r="AV1891" s="24"/>
      <c r="AW1891" s="24"/>
      <c r="AX1891" s="24"/>
      <c r="AY1891" s="24"/>
      <c r="AZ1891" s="24"/>
      <c r="BA1891" s="24"/>
    </row>
    <row r="1892" spans="19:54">
      <c r="S1892"/>
      <c r="AG1892" s="24"/>
      <c r="AH1892" s="24"/>
      <c r="AI1892" s="24"/>
      <c r="AJ1892" s="24"/>
      <c r="AK1892" s="24"/>
      <c r="AM1892" s="171"/>
      <c r="AT1892" s="24"/>
      <c r="AU1892" s="24"/>
      <c r="AV1892" s="24"/>
      <c r="AW1892" s="24"/>
      <c r="AX1892" s="24"/>
      <c r="AY1892" s="24"/>
      <c r="AZ1892" s="24"/>
      <c r="BA1892" s="24"/>
    </row>
    <row r="1893" spans="19:54">
      <c r="S1893"/>
      <c r="AG1893" s="24"/>
      <c r="AH1893" s="24"/>
      <c r="AI1893" s="24"/>
      <c r="AJ1893" s="24"/>
      <c r="AK1893" s="24"/>
      <c r="AM1893" s="171"/>
      <c r="AT1893" s="24"/>
      <c r="AU1893" s="24"/>
      <c r="AV1893" s="24"/>
      <c r="AW1893" s="24"/>
      <c r="AX1893" s="24"/>
      <c r="AY1893" s="24"/>
      <c r="AZ1893" s="24"/>
      <c r="BA1893" s="24"/>
    </row>
    <row r="1894" spans="19:54">
      <c r="S1894"/>
      <c r="AG1894" s="24"/>
      <c r="AH1894" s="24"/>
      <c r="AI1894" s="24"/>
      <c r="AJ1894" s="24"/>
      <c r="AK1894" s="24"/>
      <c r="AM1894" s="171"/>
      <c r="AT1894" s="24"/>
      <c r="AU1894" s="24"/>
      <c r="AV1894" s="24"/>
      <c r="AW1894" s="24"/>
      <c r="AX1894" s="24"/>
      <c r="AY1894" s="24"/>
      <c r="AZ1894" s="24"/>
      <c r="BA1894" s="24"/>
    </row>
    <row r="1895" spans="19:54">
      <c r="S1895"/>
      <c r="AG1895" s="24"/>
      <c r="AH1895" s="24"/>
      <c r="AI1895" s="24"/>
      <c r="AJ1895" s="24"/>
      <c r="AK1895" s="24"/>
      <c r="AM1895" s="171"/>
      <c r="AT1895" s="24"/>
      <c r="AU1895" s="24"/>
      <c r="AV1895" s="24"/>
      <c r="AW1895" s="24"/>
      <c r="AX1895" s="24"/>
      <c r="AY1895" s="24"/>
      <c r="AZ1895" s="24"/>
      <c r="BA1895" s="24"/>
    </row>
    <row r="1896" spans="19:54">
      <c r="S1896"/>
      <c r="AG1896" s="24"/>
      <c r="AH1896" s="24"/>
      <c r="AI1896" s="24"/>
      <c r="AJ1896" s="24"/>
      <c r="AK1896" s="24"/>
      <c r="AM1896" s="171"/>
      <c r="AT1896" s="24"/>
      <c r="AU1896" s="24"/>
      <c r="AV1896" s="24"/>
      <c r="AW1896" s="24"/>
      <c r="AX1896" s="24"/>
      <c r="AY1896" s="24"/>
      <c r="AZ1896" s="24"/>
      <c r="BA1896" s="24"/>
    </row>
    <row r="1897" spans="19:54">
      <c r="S1897"/>
      <c r="AG1897" s="24"/>
      <c r="AH1897" s="24"/>
      <c r="AI1897" s="24"/>
      <c r="AJ1897" s="24"/>
      <c r="AK1897" s="24"/>
      <c r="AM1897" s="171"/>
      <c r="AT1897" s="24"/>
      <c r="AU1897" s="24"/>
      <c r="AV1897" s="24"/>
      <c r="AW1897" s="24"/>
      <c r="AX1897" s="24"/>
      <c r="AY1897" s="24"/>
      <c r="AZ1897" s="24"/>
      <c r="BA1897" s="24"/>
    </row>
    <row r="1898" spans="19:54">
      <c r="S1898"/>
      <c r="AG1898" s="24"/>
      <c r="AH1898" s="24"/>
      <c r="AI1898" s="24"/>
      <c r="AJ1898" s="24"/>
      <c r="AK1898" s="24"/>
      <c r="AM1898" s="171"/>
      <c r="AT1898" s="24"/>
      <c r="AU1898" s="24"/>
      <c r="AV1898" s="24"/>
      <c r="AW1898" s="24"/>
      <c r="AX1898" s="24"/>
      <c r="AY1898" s="24"/>
      <c r="AZ1898" s="24"/>
      <c r="BA1898" s="24"/>
    </row>
    <row r="1899" spans="19:54">
      <c r="S1899"/>
      <c r="AG1899" s="24"/>
      <c r="AH1899" s="24"/>
      <c r="AI1899" s="24"/>
      <c r="AJ1899" s="24"/>
      <c r="AK1899" s="24"/>
      <c r="AM1899" s="171"/>
      <c r="AT1899" s="24"/>
      <c r="AU1899" s="24"/>
      <c r="AV1899" s="24"/>
      <c r="AW1899" s="24"/>
      <c r="AX1899" s="24"/>
      <c r="AY1899" s="24"/>
      <c r="AZ1899" s="24"/>
      <c r="BA1899" s="24"/>
    </row>
    <row r="1900" spans="19:54">
      <c r="S1900"/>
      <c r="AG1900" s="24"/>
      <c r="AH1900" s="24"/>
      <c r="AI1900" s="24"/>
      <c r="AJ1900" s="24"/>
      <c r="AK1900" s="24"/>
      <c r="AM1900" s="171"/>
      <c r="AT1900" s="24"/>
      <c r="AU1900" s="24"/>
      <c r="AV1900" s="24"/>
      <c r="AW1900" s="24"/>
      <c r="AX1900" s="24"/>
      <c r="AY1900" s="24"/>
      <c r="AZ1900" s="24"/>
      <c r="BA1900" s="24"/>
    </row>
    <row r="1901" spans="19:54">
      <c r="S1901"/>
      <c r="AG1901" s="24"/>
      <c r="AH1901" s="24"/>
      <c r="AI1901" s="24"/>
      <c r="AJ1901" s="24"/>
      <c r="AK1901" s="24"/>
      <c r="AM1901" s="171"/>
      <c r="AT1901" s="24"/>
      <c r="AU1901" s="24"/>
      <c r="AV1901" s="24"/>
      <c r="AW1901" s="24"/>
      <c r="AX1901" s="24"/>
      <c r="AY1901" s="24"/>
      <c r="AZ1901" s="24"/>
      <c r="BA1901" s="24"/>
    </row>
    <row r="1902" spans="19:54">
      <c r="S1902"/>
      <c r="AG1902" s="24"/>
      <c r="AH1902" s="24"/>
      <c r="AI1902" s="24"/>
      <c r="AJ1902" s="24"/>
      <c r="AK1902" s="24"/>
      <c r="AM1902" s="171"/>
      <c r="AT1902" s="24"/>
      <c r="AU1902" s="24"/>
      <c r="AV1902" s="24"/>
      <c r="AW1902" s="24"/>
      <c r="AX1902" s="24"/>
      <c r="AY1902" s="24"/>
      <c r="AZ1902" s="24"/>
      <c r="BA1902" s="24"/>
    </row>
    <row r="1903" spans="19:54">
      <c r="S1903"/>
      <c r="AG1903" s="24"/>
      <c r="AH1903" s="24"/>
      <c r="AI1903" s="24"/>
      <c r="AJ1903" s="24"/>
      <c r="AK1903" s="24"/>
      <c r="AM1903" s="171"/>
      <c r="AT1903" s="24"/>
      <c r="AU1903" s="24"/>
      <c r="AV1903" s="24"/>
      <c r="AW1903" s="24"/>
      <c r="AX1903" s="24"/>
      <c r="AY1903" s="24"/>
      <c r="AZ1903" s="24"/>
      <c r="BA1903" s="24"/>
    </row>
    <row r="1904" spans="19:54">
      <c r="S1904"/>
      <c r="AG1904" s="24"/>
      <c r="AH1904" s="24"/>
      <c r="AI1904" s="24"/>
      <c r="AJ1904" s="24"/>
      <c r="AK1904" s="24"/>
      <c r="AM1904" s="171"/>
      <c r="AT1904" s="24"/>
      <c r="AU1904" s="24"/>
      <c r="AV1904" s="24"/>
      <c r="AW1904" s="24"/>
      <c r="AX1904" s="24"/>
      <c r="AY1904" s="24"/>
      <c r="AZ1904" s="24"/>
      <c r="BA1904" s="24"/>
      <c r="BB1904" s="24"/>
    </row>
    <row r="1905" spans="19:54">
      <c r="S1905"/>
      <c r="AG1905" s="24"/>
      <c r="AH1905" s="24"/>
      <c r="AI1905" s="24"/>
      <c r="AJ1905" s="24"/>
      <c r="AK1905" s="24"/>
      <c r="AM1905" s="171"/>
      <c r="AT1905" s="24"/>
      <c r="AU1905" s="24"/>
      <c r="AV1905" s="24"/>
      <c r="AW1905" s="24"/>
      <c r="AX1905" s="24"/>
      <c r="AY1905" s="24"/>
      <c r="AZ1905" s="24"/>
      <c r="BA1905" s="24"/>
    </row>
    <row r="1906" spans="19:54">
      <c r="S1906"/>
      <c r="AG1906" s="24"/>
      <c r="AH1906" s="24"/>
      <c r="AI1906" s="24"/>
      <c r="AJ1906" s="24"/>
      <c r="AK1906" s="24"/>
      <c r="AM1906" s="171"/>
      <c r="AT1906" s="24"/>
      <c r="AU1906" s="24"/>
      <c r="AV1906" s="24"/>
      <c r="AW1906" s="24"/>
      <c r="AX1906" s="24"/>
      <c r="AY1906" s="24"/>
      <c r="AZ1906" s="24"/>
      <c r="BA1906" s="24"/>
    </row>
    <row r="1907" spans="19:54">
      <c r="S1907"/>
      <c r="AG1907" s="24"/>
      <c r="AH1907" s="24"/>
      <c r="AI1907" s="24"/>
      <c r="AJ1907" s="24"/>
      <c r="AK1907" s="24"/>
      <c r="AM1907" s="171"/>
      <c r="AT1907" s="24"/>
      <c r="AU1907" s="24"/>
      <c r="AV1907" s="24"/>
      <c r="AW1907" s="24"/>
      <c r="AX1907" s="24"/>
      <c r="AY1907" s="24"/>
      <c r="AZ1907" s="24"/>
      <c r="BA1907" s="24"/>
    </row>
    <row r="1908" spans="19:54">
      <c r="S1908"/>
      <c r="AG1908" s="24"/>
      <c r="AH1908" s="24"/>
      <c r="AI1908" s="24"/>
      <c r="AJ1908" s="24"/>
      <c r="AK1908" s="24"/>
      <c r="AM1908" s="171"/>
      <c r="AT1908" s="24"/>
      <c r="AU1908" s="24"/>
      <c r="AV1908" s="24"/>
      <c r="AW1908" s="24"/>
      <c r="AX1908" s="24"/>
      <c r="AY1908" s="24"/>
      <c r="AZ1908" s="24"/>
      <c r="BA1908" s="24"/>
      <c r="BB1908" s="24"/>
    </row>
    <row r="1909" spans="19:54">
      <c r="S1909"/>
      <c r="AG1909" s="24"/>
      <c r="AH1909" s="24"/>
      <c r="AI1909" s="24"/>
      <c r="AJ1909" s="24"/>
      <c r="AK1909" s="24"/>
      <c r="AM1909" s="171"/>
      <c r="AT1909" s="24"/>
      <c r="AU1909" s="24"/>
      <c r="AV1909" s="24"/>
      <c r="AW1909" s="24"/>
      <c r="AX1909" s="24"/>
      <c r="AY1909" s="24"/>
      <c r="AZ1909" s="24"/>
      <c r="BA1909" s="24"/>
    </row>
    <row r="1910" spans="19:54">
      <c r="S1910"/>
      <c r="AG1910" s="24"/>
      <c r="AH1910" s="24"/>
      <c r="AI1910" s="24"/>
      <c r="AJ1910" s="24"/>
      <c r="AK1910" s="24"/>
      <c r="AM1910" s="171"/>
      <c r="AT1910" s="24"/>
      <c r="AU1910" s="24"/>
      <c r="AV1910" s="24"/>
      <c r="AW1910" s="24"/>
      <c r="AX1910" s="24"/>
      <c r="AY1910" s="24"/>
      <c r="AZ1910" s="24"/>
      <c r="BA1910" s="24"/>
    </row>
    <row r="1911" spans="19:54">
      <c r="S1911"/>
      <c r="AG1911" s="24"/>
      <c r="AH1911" s="24"/>
      <c r="AI1911" s="24"/>
      <c r="AJ1911" s="24"/>
      <c r="AK1911" s="24"/>
      <c r="AM1911" s="171"/>
      <c r="AT1911" s="24"/>
      <c r="AU1911" s="24"/>
      <c r="AV1911" s="24"/>
      <c r="AW1911" s="24"/>
      <c r="AX1911" s="24"/>
      <c r="AY1911" s="24"/>
      <c r="AZ1911" s="24"/>
      <c r="BA1911" s="24"/>
      <c r="BB1911" s="24"/>
    </row>
    <row r="1912" spans="19:54">
      <c r="S1912"/>
      <c r="AG1912" s="24"/>
      <c r="AH1912" s="24"/>
      <c r="AI1912" s="24"/>
      <c r="AJ1912" s="24"/>
      <c r="AK1912" s="24"/>
      <c r="AM1912" s="171"/>
      <c r="AT1912" s="24"/>
      <c r="AU1912" s="24"/>
      <c r="AV1912" s="24"/>
      <c r="AW1912" s="24"/>
      <c r="AX1912" s="24"/>
      <c r="AY1912" s="24"/>
      <c r="AZ1912" s="24"/>
      <c r="BA1912" s="24"/>
    </row>
    <row r="1913" spans="19:54">
      <c r="S1913"/>
      <c r="AG1913" s="24"/>
      <c r="AH1913" s="24"/>
      <c r="AI1913" s="24"/>
      <c r="AJ1913" s="24"/>
      <c r="AK1913" s="24"/>
      <c r="AM1913" s="171"/>
      <c r="AT1913" s="24"/>
      <c r="AU1913" s="24"/>
      <c r="AV1913" s="24"/>
      <c r="AW1913" s="24"/>
      <c r="AX1913" s="24"/>
      <c r="AY1913" s="24"/>
      <c r="AZ1913" s="24"/>
      <c r="BA1913" s="24"/>
    </row>
    <row r="1914" spans="19:54">
      <c r="S1914"/>
      <c r="AG1914" s="24"/>
      <c r="AH1914" s="24"/>
      <c r="AI1914" s="24"/>
      <c r="AJ1914" s="24"/>
      <c r="AK1914" s="24"/>
      <c r="AM1914" s="171"/>
      <c r="AT1914" s="24"/>
      <c r="AU1914" s="24"/>
      <c r="AV1914" s="24"/>
      <c r="AW1914" s="24"/>
      <c r="AX1914" s="24"/>
      <c r="AY1914" s="24"/>
      <c r="AZ1914" s="24"/>
      <c r="BA1914" s="24"/>
    </row>
    <row r="1915" spans="19:54">
      <c r="S1915"/>
      <c r="AG1915" s="24"/>
      <c r="AH1915" s="24"/>
      <c r="AI1915" s="24"/>
      <c r="AJ1915" s="24"/>
      <c r="AK1915" s="24"/>
      <c r="AM1915" s="171"/>
      <c r="AT1915" s="24"/>
      <c r="AU1915" s="24"/>
      <c r="AV1915" s="24"/>
      <c r="AW1915" s="24"/>
      <c r="AX1915" s="24"/>
      <c r="AY1915" s="24"/>
      <c r="AZ1915" s="24"/>
      <c r="BA1915" s="24"/>
    </row>
    <row r="1916" spans="19:54">
      <c r="S1916"/>
      <c r="AG1916" s="24"/>
      <c r="AH1916" s="24"/>
      <c r="AI1916" s="24"/>
      <c r="AJ1916" s="24"/>
      <c r="AK1916" s="24"/>
      <c r="AM1916" s="171"/>
      <c r="AT1916" s="24"/>
      <c r="AU1916" s="24"/>
      <c r="AV1916" s="24"/>
      <c r="AW1916" s="24"/>
      <c r="AX1916" s="24"/>
      <c r="AY1916" s="24"/>
      <c r="AZ1916" s="24"/>
      <c r="BA1916" s="24"/>
    </row>
    <row r="1917" spans="19:54">
      <c r="S1917"/>
      <c r="AG1917" s="24"/>
      <c r="AH1917" s="24"/>
      <c r="AI1917" s="24"/>
      <c r="AJ1917" s="24"/>
      <c r="AK1917" s="24"/>
      <c r="AM1917" s="171"/>
      <c r="AT1917" s="24"/>
      <c r="AU1917" s="24"/>
      <c r="AV1917" s="24"/>
      <c r="AW1917" s="24"/>
      <c r="AX1917" s="24"/>
      <c r="AY1917" s="24"/>
      <c r="AZ1917" s="24"/>
      <c r="BA1917" s="24"/>
    </row>
    <row r="1918" spans="19:54">
      <c r="S1918"/>
      <c r="AG1918" s="24"/>
      <c r="AH1918" s="24"/>
      <c r="AI1918" s="24"/>
      <c r="AJ1918" s="24"/>
      <c r="AK1918" s="24"/>
      <c r="AM1918" s="171"/>
      <c r="AT1918" s="24"/>
      <c r="AU1918" s="24"/>
      <c r="AV1918" s="24"/>
      <c r="AW1918" s="24"/>
      <c r="AX1918" s="24"/>
      <c r="AY1918" s="24"/>
      <c r="AZ1918" s="24"/>
      <c r="BA1918" s="24"/>
    </row>
    <row r="1919" spans="19:54">
      <c r="S1919"/>
      <c r="AG1919" s="24"/>
      <c r="AH1919" s="24"/>
      <c r="AI1919" s="24"/>
      <c r="AJ1919" s="24"/>
      <c r="AK1919" s="24"/>
      <c r="AM1919" s="171"/>
      <c r="AT1919" s="24"/>
      <c r="AU1919" s="24"/>
      <c r="AV1919" s="24"/>
      <c r="AW1919" s="24"/>
      <c r="AX1919" s="24"/>
      <c r="AY1919" s="24"/>
      <c r="AZ1919" s="24"/>
      <c r="BA1919" s="24"/>
    </row>
    <row r="1920" spans="19:54">
      <c r="S1920"/>
      <c r="AG1920" s="24"/>
      <c r="AH1920" s="24"/>
      <c r="AI1920" s="24"/>
      <c r="AJ1920" s="24"/>
      <c r="AK1920" s="24"/>
      <c r="AM1920" s="171"/>
      <c r="AT1920" s="24"/>
      <c r="AU1920" s="24"/>
      <c r="AV1920" s="24"/>
      <c r="AW1920" s="24"/>
      <c r="AX1920" s="24"/>
      <c r="AY1920" s="24"/>
      <c r="AZ1920" s="24"/>
      <c r="BA1920" s="24"/>
    </row>
    <row r="1921" spans="19:53">
      <c r="S1921"/>
      <c r="AG1921" s="24"/>
      <c r="AH1921" s="24"/>
      <c r="AI1921" s="24"/>
      <c r="AJ1921" s="24"/>
      <c r="AK1921" s="24"/>
      <c r="AM1921" s="171"/>
      <c r="AT1921" s="24"/>
      <c r="AU1921" s="24"/>
      <c r="AV1921" s="24"/>
      <c r="AW1921" s="24"/>
      <c r="AX1921" s="24"/>
      <c r="AY1921" s="24"/>
      <c r="AZ1921" s="24"/>
      <c r="BA1921" s="24"/>
    </row>
    <row r="1922" spans="19:53">
      <c r="S1922"/>
      <c r="AG1922" s="24"/>
      <c r="AH1922" s="24"/>
      <c r="AI1922" s="24"/>
      <c r="AJ1922" s="24"/>
      <c r="AK1922" s="24"/>
      <c r="AM1922" s="171"/>
      <c r="AT1922" s="24"/>
      <c r="AU1922" s="24"/>
      <c r="AV1922" s="24"/>
      <c r="AW1922" s="24"/>
      <c r="AX1922" s="24"/>
      <c r="AY1922" s="24"/>
      <c r="AZ1922" s="24"/>
      <c r="BA1922" s="24"/>
    </row>
    <row r="1923" spans="19:53">
      <c r="S1923"/>
      <c r="AG1923" s="24"/>
      <c r="AH1923" s="24"/>
      <c r="AI1923" s="24"/>
      <c r="AJ1923" s="24"/>
      <c r="AK1923" s="24"/>
      <c r="AM1923" s="171"/>
      <c r="AT1923" s="24"/>
      <c r="AU1923" s="24"/>
      <c r="AV1923" s="24"/>
      <c r="AW1923" s="24"/>
      <c r="AX1923" s="24"/>
      <c r="AY1923" s="24"/>
      <c r="AZ1923" s="24"/>
      <c r="BA1923" s="24"/>
    </row>
    <row r="1924" spans="19:53">
      <c r="S1924"/>
      <c r="AG1924" s="24"/>
      <c r="AH1924" s="24"/>
      <c r="AI1924" s="24"/>
      <c r="AJ1924" s="24"/>
      <c r="AK1924" s="24"/>
      <c r="AM1924" s="171"/>
      <c r="AT1924" s="24"/>
      <c r="AU1924" s="24"/>
      <c r="AV1924" s="24"/>
      <c r="AW1924" s="24"/>
      <c r="AX1924" s="24"/>
      <c r="AY1924" s="24"/>
      <c r="AZ1924" s="24"/>
      <c r="BA1924" s="24"/>
    </row>
    <row r="1925" spans="19:53">
      <c r="S1925"/>
      <c r="AG1925" s="24"/>
      <c r="AH1925" s="24"/>
      <c r="AI1925" s="24"/>
      <c r="AJ1925" s="24"/>
      <c r="AK1925" s="24"/>
      <c r="AM1925" s="171"/>
      <c r="AT1925" s="24"/>
      <c r="AU1925" s="24"/>
      <c r="AV1925" s="24"/>
      <c r="AW1925" s="24"/>
      <c r="AX1925" s="24"/>
      <c r="AY1925" s="24"/>
      <c r="AZ1925" s="24"/>
      <c r="BA1925" s="24"/>
    </row>
    <row r="1926" spans="19:53">
      <c r="S1926"/>
      <c r="AG1926" s="24"/>
      <c r="AH1926" s="24"/>
      <c r="AI1926" s="24"/>
      <c r="AJ1926" s="24"/>
      <c r="AK1926" s="24"/>
      <c r="AM1926" s="171"/>
      <c r="AT1926" s="24"/>
      <c r="AU1926" s="24"/>
      <c r="AV1926" s="24"/>
      <c r="AW1926" s="24"/>
      <c r="AX1926" s="24"/>
      <c r="AY1926" s="24"/>
      <c r="AZ1926" s="24"/>
      <c r="BA1926" s="24"/>
    </row>
    <row r="1927" spans="19:53">
      <c r="S1927"/>
      <c r="AG1927" s="24"/>
      <c r="AH1927" s="24"/>
      <c r="AI1927" s="24"/>
      <c r="AJ1927" s="24"/>
      <c r="AK1927" s="24"/>
      <c r="AM1927" s="171"/>
      <c r="AT1927" s="24"/>
      <c r="AU1927" s="24"/>
      <c r="AV1927" s="24"/>
      <c r="AW1927" s="24"/>
      <c r="AX1927" s="24"/>
      <c r="AY1927" s="24"/>
      <c r="AZ1927" s="24"/>
      <c r="BA1927" s="24"/>
    </row>
    <row r="1928" spans="19:53">
      <c r="S1928"/>
      <c r="AG1928" s="24"/>
      <c r="AH1928" s="24"/>
      <c r="AI1928" s="24"/>
      <c r="AJ1928" s="24"/>
      <c r="AK1928" s="24"/>
      <c r="AM1928" s="171"/>
      <c r="AT1928" s="24"/>
      <c r="AU1928" s="24"/>
      <c r="AV1928" s="24"/>
      <c r="AW1928" s="24"/>
      <c r="AX1928" s="24"/>
      <c r="AY1928" s="24"/>
      <c r="AZ1928" s="24"/>
      <c r="BA1928" s="24"/>
    </row>
    <row r="1929" spans="19:53">
      <c r="S1929"/>
      <c r="AG1929" s="24"/>
      <c r="AH1929" s="24"/>
      <c r="AI1929" s="24"/>
      <c r="AJ1929" s="24"/>
      <c r="AK1929" s="24"/>
      <c r="AM1929" s="171"/>
      <c r="AT1929" s="24"/>
      <c r="AU1929" s="24"/>
      <c r="AV1929" s="24"/>
      <c r="AW1929" s="24"/>
      <c r="AX1929" s="24"/>
      <c r="AY1929" s="24"/>
      <c r="AZ1929" s="24"/>
      <c r="BA1929" s="24"/>
    </row>
    <row r="1930" spans="19:53">
      <c r="S1930"/>
      <c r="AG1930" s="24"/>
      <c r="AH1930" s="24"/>
      <c r="AI1930" s="24"/>
      <c r="AJ1930" s="24"/>
      <c r="AK1930" s="24"/>
      <c r="AM1930" s="171"/>
      <c r="AT1930" s="24"/>
      <c r="AU1930" s="24"/>
      <c r="AV1930" s="24"/>
      <c r="AW1930" s="24"/>
      <c r="AX1930" s="24"/>
      <c r="AY1930" s="24"/>
      <c r="AZ1930" s="24"/>
      <c r="BA1930" s="24"/>
    </row>
    <row r="1931" spans="19:53">
      <c r="S1931"/>
      <c r="AG1931" s="24"/>
      <c r="AH1931" s="24"/>
      <c r="AI1931" s="24"/>
      <c r="AJ1931" s="24"/>
      <c r="AK1931" s="24"/>
      <c r="AM1931" s="171"/>
      <c r="AT1931" s="24"/>
      <c r="AU1931" s="24"/>
      <c r="AV1931" s="24"/>
      <c r="AW1931" s="24"/>
      <c r="AX1931" s="24"/>
      <c r="AY1931" s="24"/>
      <c r="AZ1931" s="24"/>
      <c r="BA1931" s="24"/>
    </row>
    <row r="1932" spans="19:53">
      <c r="S1932"/>
      <c r="AG1932" s="24"/>
      <c r="AH1932" s="24"/>
      <c r="AI1932" s="24"/>
      <c r="AJ1932" s="24"/>
      <c r="AK1932" s="24"/>
      <c r="AM1932" s="171"/>
      <c r="AT1932" s="24"/>
      <c r="AU1932" s="24"/>
      <c r="AV1932" s="24"/>
      <c r="AW1932" s="24"/>
      <c r="AX1932" s="24"/>
      <c r="AY1932" s="24"/>
      <c r="AZ1932" s="24"/>
      <c r="BA1932" s="24"/>
    </row>
    <row r="1933" spans="19:53">
      <c r="S1933"/>
      <c r="AG1933" s="24"/>
      <c r="AH1933" s="24"/>
      <c r="AI1933" s="24"/>
      <c r="AJ1933" s="24"/>
      <c r="AK1933" s="24"/>
      <c r="AM1933" s="171"/>
      <c r="AT1933" s="24"/>
      <c r="AU1933" s="24"/>
      <c r="AV1933" s="24"/>
      <c r="AW1933" s="24"/>
      <c r="AX1933" s="24"/>
      <c r="AY1933" s="24"/>
      <c r="AZ1933" s="24"/>
      <c r="BA1933" s="24"/>
    </row>
    <row r="1934" spans="19:53">
      <c r="S1934"/>
      <c r="AG1934" s="24"/>
      <c r="AH1934" s="24"/>
      <c r="AI1934" s="24"/>
      <c r="AJ1934" s="24"/>
      <c r="AK1934" s="24"/>
      <c r="AM1934" s="171"/>
      <c r="AT1934" s="24"/>
      <c r="AU1934" s="24"/>
      <c r="AV1934" s="24"/>
      <c r="AW1934" s="24"/>
      <c r="AX1934" s="24"/>
      <c r="AY1934" s="24"/>
      <c r="AZ1934" s="24"/>
      <c r="BA1934" s="24"/>
    </row>
    <row r="1935" spans="19:53">
      <c r="S1935"/>
      <c r="AG1935" s="24"/>
      <c r="AH1935" s="24"/>
      <c r="AI1935" s="24"/>
      <c r="AJ1935" s="24"/>
      <c r="AK1935" s="24"/>
      <c r="AM1935" s="171"/>
      <c r="AT1935" s="24"/>
      <c r="AU1935" s="24"/>
      <c r="AV1935" s="24"/>
      <c r="AW1935" s="24"/>
      <c r="AX1935" s="24"/>
      <c r="AY1935" s="24"/>
      <c r="AZ1935" s="24"/>
      <c r="BA1935" s="24"/>
    </row>
    <row r="1936" spans="19:53">
      <c r="S1936"/>
      <c r="AG1936" s="24"/>
      <c r="AH1936" s="24"/>
      <c r="AI1936" s="24"/>
      <c r="AJ1936" s="24"/>
      <c r="AK1936" s="24"/>
      <c r="AM1936" s="171"/>
      <c r="AT1936" s="24"/>
      <c r="AU1936" s="24"/>
      <c r="AV1936" s="24"/>
      <c r="AW1936" s="24"/>
      <c r="AX1936" s="24"/>
      <c r="AY1936" s="24"/>
      <c r="AZ1936" s="24"/>
      <c r="BA1936" s="24"/>
    </row>
    <row r="1937" spans="19:53">
      <c r="S1937"/>
      <c r="AG1937" s="24"/>
      <c r="AH1937" s="24"/>
      <c r="AI1937" s="24"/>
      <c r="AJ1937" s="24"/>
      <c r="AK1937" s="24"/>
      <c r="AM1937" s="171"/>
      <c r="AT1937" s="24"/>
      <c r="AU1937" s="24"/>
      <c r="AV1937" s="24"/>
      <c r="AW1937" s="24"/>
      <c r="AX1937" s="24"/>
      <c r="AY1937" s="24"/>
      <c r="AZ1937" s="24"/>
      <c r="BA1937" s="24"/>
    </row>
    <row r="1938" spans="19:53">
      <c r="S1938"/>
      <c r="AG1938" s="24"/>
      <c r="AH1938" s="24"/>
      <c r="AI1938" s="24"/>
      <c r="AJ1938" s="24"/>
      <c r="AK1938" s="24"/>
      <c r="AM1938" s="171"/>
      <c r="AT1938" s="24"/>
      <c r="AU1938" s="24"/>
      <c r="AV1938" s="24"/>
      <c r="AW1938" s="24"/>
      <c r="AX1938" s="24"/>
      <c r="AY1938" s="24"/>
      <c r="AZ1938" s="24"/>
      <c r="BA1938" s="24"/>
    </row>
    <row r="1939" spans="19:53">
      <c r="S1939"/>
      <c r="AG1939" s="24"/>
      <c r="AH1939" s="24"/>
      <c r="AI1939" s="24"/>
      <c r="AJ1939" s="24"/>
      <c r="AK1939" s="24"/>
      <c r="AM1939" s="171"/>
      <c r="AT1939" s="24"/>
      <c r="AU1939" s="24"/>
      <c r="AV1939" s="24"/>
      <c r="AW1939" s="24"/>
      <c r="AX1939" s="24"/>
      <c r="AY1939" s="24"/>
      <c r="AZ1939" s="24"/>
      <c r="BA1939" s="24"/>
    </row>
    <row r="1940" spans="19:53">
      <c r="S1940"/>
      <c r="AG1940" s="24"/>
      <c r="AH1940" s="24"/>
      <c r="AI1940" s="24"/>
      <c r="AJ1940" s="24"/>
      <c r="AK1940" s="24"/>
      <c r="AM1940" s="171"/>
      <c r="AT1940" s="24"/>
      <c r="AU1940" s="24"/>
      <c r="AV1940" s="24"/>
      <c r="AW1940" s="24"/>
      <c r="AX1940" s="24"/>
      <c r="AY1940" s="24"/>
      <c r="AZ1940" s="24"/>
      <c r="BA1940" s="24"/>
    </row>
    <row r="1941" spans="19:53">
      <c r="S1941"/>
      <c r="AG1941" s="24"/>
      <c r="AH1941" s="24"/>
      <c r="AI1941" s="24"/>
      <c r="AJ1941" s="24"/>
      <c r="AK1941" s="24"/>
      <c r="AM1941" s="171"/>
      <c r="AT1941" s="24"/>
      <c r="AU1941" s="24"/>
      <c r="AV1941" s="24"/>
      <c r="AW1941" s="24"/>
      <c r="AX1941" s="24"/>
      <c r="AY1941" s="24"/>
      <c r="AZ1941" s="24"/>
      <c r="BA1941" s="24"/>
    </row>
    <row r="1942" spans="19:53">
      <c r="S1942"/>
      <c r="AG1942" s="24"/>
      <c r="AH1942" s="24"/>
      <c r="AI1942" s="24"/>
      <c r="AJ1942" s="24"/>
      <c r="AK1942" s="24"/>
      <c r="AM1942" s="171"/>
      <c r="AT1942" s="24"/>
      <c r="AU1942" s="24"/>
      <c r="AV1942" s="24"/>
      <c r="AW1942" s="24"/>
      <c r="AX1942" s="24"/>
      <c r="AY1942" s="24"/>
      <c r="AZ1942" s="24"/>
      <c r="BA1942" s="24"/>
    </row>
    <row r="1943" spans="19:53">
      <c r="S1943"/>
      <c r="AG1943" s="24"/>
      <c r="AH1943" s="24"/>
      <c r="AI1943" s="24"/>
      <c r="AJ1943" s="24"/>
      <c r="AK1943" s="24"/>
      <c r="AM1943" s="171"/>
      <c r="AT1943" s="24"/>
      <c r="AU1943" s="24"/>
      <c r="AV1943" s="24"/>
      <c r="AW1943" s="24"/>
      <c r="AX1943" s="24"/>
      <c r="AY1943" s="24"/>
      <c r="AZ1943" s="24"/>
      <c r="BA1943" s="24"/>
    </row>
    <row r="1944" spans="19:53">
      <c r="S1944"/>
      <c r="AG1944" s="24"/>
      <c r="AH1944" s="24"/>
      <c r="AI1944" s="24"/>
      <c r="AJ1944" s="24"/>
      <c r="AK1944" s="24"/>
      <c r="AM1944" s="171"/>
      <c r="AT1944" s="24"/>
      <c r="AU1944" s="24"/>
      <c r="AV1944" s="24"/>
      <c r="AW1944" s="24"/>
      <c r="AX1944" s="24"/>
      <c r="AY1944" s="24"/>
      <c r="AZ1944" s="24"/>
      <c r="BA1944" s="24"/>
    </row>
    <row r="1945" spans="19:53">
      <c r="S1945"/>
      <c r="AG1945" s="24"/>
      <c r="AH1945" s="24"/>
      <c r="AI1945" s="24"/>
      <c r="AJ1945" s="24"/>
      <c r="AK1945" s="24"/>
      <c r="AM1945" s="171"/>
      <c r="AT1945" s="24"/>
      <c r="AU1945" s="24"/>
      <c r="AV1945" s="24"/>
      <c r="AW1945" s="24"/>
      <c r="AX1945" s="24"/>
      <c r="AY1945" s="24"/>
      <c r="AZ1945" s="24"/>
      <c r="BA1945" s="24"/>
    </row>
    <row r="1946" spans="19:53">
      <c r="S1946"/>
      <c r="AG1946" s="24"/>
      <c r="AH1946" s="24"/>
      <c r="AI1946" s="24"/>
      <c r="AJ1946" s="24"/>
      <c r="AK1946" s="24"/>
      <c r="AM1946" s="171"/>
      <c r="AT1946" s="24"/>
      <c r="AU1946" s="24"/>
      <c r="AV1946" s="24"/>
      <c r="AW1946" s="24"/>
      <c r="AX1946" s="24"/>
      <c r="AY1946" s="24"/>
      <c r="AZ1946" s="24"/>
      <c r="BA1946" s="24"/>
    </row>
    <row r="1947" spans="19:53">
      <c r="S1947"/>
      <c r="AG1947" s="24"/>
      <c r="AH1947" s="24"/>
      <c r="AI1947" s="24"/>
      <c r="AJ1947" s="24"/>
      <c r="AK1947" s="24"/>
      <c r="AM1947" s="171"/>
      <c r="AT1947" s="24"/>
      <c r="AU1947" s="24"/>
      <c r="AV1947" s="24"/>
      <c r="AW1947" s="24"/>
      <c r="AX1947" s="24"/>
      <c r="AY1947" s="24"/>
      <c r="AZ1947" s="24"/>
      <c r="BA1947" s="24"/>
    </row>
    <row r="1948" spans="19:53">
      <c r="S1948"/>
      <c r="AG1948" s="24"/>
      <c r="AH1948" s="24"/>
      <c r="AI1948" s="24"/>
      <c r="AJ1948" s="24"/>
      <c r="AK1948" s="24"/>
      <c r="AM1948" s="171"/>
      <c r="AT1948" s="24"/>
      <c r="AU1948" s="24"/>
      <c r="AV1948" s="24"/>
      <c r="AW1948" s="24"/>
      <c r="AX1948" s="24"/>
      <c r="AY1948" s="24"/>
      <c r="AZ1948" s="24"/>
      <c r="BA1948" s="24"/>
    </row>
    <row r="1949" spans="19:53">
      <c r="S1949"/>
      <c r="AG1949" s="24"/>
      <c r="AH1949" s="24"/>
      <c r="AI1949" s="24"/>
      <c r="AJ1949" s="24"/>
      <c r="AK1949" s="24"/>
      <c r="AM1949" s="171"/>
      <c r="AT1949" s="24"/>
      <c r="AU1949" s="24"/>
      <c r="AV1949" s="24"/>
      <c r="AW1949" s="24"/>
      <c r="AX1949" s="24"/>
      <c r="AY1949" s="24"/>
      <c r="AZ1949" s="24"/>
      <c r="BA1949" s="24"/>
    </row>
    <row r="1950" spans="19:53">
      <c r="S1950"/>
      <c r="AG1950" s="24"/>
      <c r="AH1950" s="24"/>
      <c r="AI1950" s="24"/>
      <c r="AJ1950" s="24"/>
      <c r="AK1950" s="24"/>
      <c r="AM1950" s="171"/>
      <c r="AT1950" s="24"/>
      <c r="AU1950" s="24"/>
      <c r="AV1950" s="24"/>
      <c r="AW1950" s="24"/>
      <c r="AX1950" s="24"/>
      <c r="AY1950" s="24"/>
      <c r="AZ1950" s="24"/>
      <c r="BA1950" s="24"/>
    </row>
    <row r="1951" spans="19:53">
      <c r="S1951"/>
      <c r="AG1951" s="24"/>
      <c r="AH1951" s="24"/>
      <c r="AI1951" s="24"/>
      <c r="AJ1951" s="24"/>
      <c r="AK1951" s="24"/>
      <c r="AM1951" s="171"/>
      <c r="AT1951" s="24"/>
      <c r="AU1951" s="24"/>
      <c r="AV1951" s="24"/>
      <c r="AW1951" s="24"/>
      <c r="AX1951" s="24"/>
      <c r="AY1951" s="24"/>
      <c r="AZ1951" s="24"/>
      <c r="BA1951" s="24"/>
    </row>
    <row r="1952" spans="19:53">
      <c r="S1952"/>
      <c r="AG1952" s="24"/>
      <c r="AH1952" s="24"/>
      <c r="AI1952" s="24"/>
      <c r="AJ1952" s="24"/>
      <c r="AK1952" s="24"/>
      <c r="AM1952" s="171"/>
      <c r="AT1952" s="24"/>
      <c r="AU1952" s="24"/>
      <c r="AV1952" s="24"/>
      <c r="AW1952" s="24"/>
      <c r="AX1952" s="24"/>
      <c r="AY1952" s="24"/>
      <c r="AZ1952" s="24"/>
      <c r="BA1952" s="24"/>
    </row>
    <row r="1953" spans="19:53">
      <c r="S1953"/>
      <c r="AG1953" s="24"/>
      <c r="AH1953" s="24"/>
      <c r="AI1953" s="24"/>
      <c r="AJ1953" s="24"/>
      <c r="AK1953" s="24"/>
      <c r="AM1953" s="171"/>
      <c r="AT1953" s="24"/>
      <c r="AU1953" s="24"/>
      <c r="AV1953" s="24"/>
      <c r="AW1953" s="24"/>
      <c r="AX1953" s="24"/>
      <c r="AY1953" s="24"/>
      <c r="AZ1953" s="24"/>
      <c r="BA1953" s="24"/>
    </row>
    <row r="1954" spans="19:53">
      <c r="S1954"/>
      <c r="AG1954" s="24"/>
      <c r="AH1954" s="24"/>
      <c r="AI1954" s="24"/>
      <c r="AJ1954" s="24"/>
      <c r="AK1954" s="24"/>
      <c r="AM1954" s="171"/>
      <c r="AT1954" s="24"/>
      <c r="AU1954" s="24"/>
      <c r="AV1954" s="24"/>
      <c r="AW1954" s="24"/>
      <c r="AX1954" s="24"/>
      <c r="AY1954" s="24"/>
      <c r="AZ1954" s="24"/>
      <c r="BA1954" s="24"/>
    </row>
    <row r="1955" spans="19:53">
      <c r="S1955"/>
      <c r="AG1955" s="24"/>
      <c r="AH1955" s="24"/>
      <c r="AI1955" s="24"/>
      <c r="AJ1955" s="24"/>
      <c r="AK1955" s="24"/>
      <c r="AM1955" s="171"/>
      <c r="AT1955" s="24"/>
      <c r="AU1955" s="24"/>
      <c r="AV1955" s="24"/>
      <c r="AW1955" s="24"/>
      <c r="AX1955" s="24"/>
      <c r="AY1955" s="24"/>
      <c r="AZ1955" s="24"/>
      <c r="BA1955" s="24"/>
    </row>
    <row r="1956" spans="19:53">
      <c r="S1956"/>
      <c r="AG1956" s="24"/>
      <c r="AH1956" s="24"/>
      <c r="AI1956" s="24"/>
      <c r="AJ1956" s="24"/>
      <c r="AK1956" s="24"/>
      <c r="AM1956" s="171"/>
      <c r="AT1956" s="24"/>
      <c r="AU1956" s="24"/>
      <c r="AV1956" s="24"/>
      <c r="AW1956" s="24"/>
      <c r="AX1956" s="24"/>
      <c r="AY1956" s="24"/>
      <c r="AZ1956" s="24"/>
      <c r="BA1956" s="24"/>
    </row>
    <row r="1957" spans="19:53">
      <c r="S1957"/>
      <c r="AG1957" s="24"/>
      <c r="AH1957" s="24"/>
      <c r="AI1957" s="24"/>
      <c r="AJ1957" s="24"/>
      <c r="AK1957" s="24"/>
      <c r="AM1957" s="171"/>
      <c r="AT1957" s="24"/>
      <c r="AU1957" s="24"/>
      <c r="AV1957" s="24"/>
      <c r="AW1957" s="24"/>
      <c r="AX1957" s="24"/>
      <c r="AY1957" s="24"/>
      <c r="AZ1957" s="24"/>
      <c r="BA1957" s="24"/>
    </row>
    <row r="1958" spans="19:53">
      <c r="S1958"/>
      <c r="AG1958" s="24"/>
      <c r="AH1958" s="24"/>
      <c r="AI1958" s="24"/>
      <c r="AJ1958" s="24"/>
      <c r="AK1958" s="24"/>
      <c r="AM1958" s="171"/>
      <c r="AT1958" s="24"/>
      <c r="AU1958" s="24"/>
      <c r="AV1958" s="24"/>
      <c r="AW1958" s="24"/>
      <c r="AX1958" s="24"/>
      <c r="AY1958" s="24"/>
      <c r="AZ1958" s="24"/>
      <c r="BA1958" s="24"/>
    </row>
    <row r="1959" spans="19:53">
      <c r="S1959"/>
      <c r="AG1959" s="24"/>
      <c r="AH1959" s="24"/>
      <c r="AI1959" s="24"/>
      <c r="AJ1959" s="24"/>
      <c r="AK1959" s="24"/>
      <c r="AM1959" s="171"/>
      <c r="AT1959" s="24"/>
      <c r="AU1959" s="24"/>
      <c r="AV1959" s="24"/>
      <c r="AW1959" s="24"/>
      <c r="AX1959" s="24"/>
      <c r="AY1959" s="24"/>
      <c r="AZ1959" s="24"/>
      <c r="BA1959" s="24"/>
    </row>
    <row r="1960" spans="19:53">
      <c r="S1960"/>
      <c r="AG1960" s="24"/>
      <c r="AH1960" s="24"/>
      <c r="AI1960" s="24"/>
      <c r="AJ1960" s="24"/>
      <c r="AK1960" s="24"/>
      <c r="AM1960" s="171"/>
      <c r="AT1960" s="24"/>
      <c r="AU1960" s="24"/>
      <c r="AV1960" s="24"/>
      <c r="AW1960" s="24"/>
      <c r="AX1960" s="24"/>
      <c r="AY1960" s="24"/>
      <c r="AZ1960" s="24"/>
      <c r="BA1960" s="24"/>
    </row>
    <row r="1961" spans="19:53">
      <c r="S1961"/>
      <c r="AG1961" s="24"/>
      <c r="AH1961" s="24"/>
      <c r="AI1961" s="24"/>
      <c r="AJ1961" s="24"/>
      <c r="AK1961" s="24"/>
      <c r="AM1961" s="171"/>
      <c r="AT1961" s="24"/>
      <c r="AU1961" s="24"/>
      <c r="AV1961" s="24"/>
      <c r="AW1961" s="24"/>
      <c r="AX1961" s="24"/>
      <c r="AY1961" s="24"/>
      <c r="AZ1961" s="24"/>
      <c r="BA1961" s="24"/>
    </row>
    <row r="1962" spans="19:53">
      <c r="S1962"/>
      <c r="AG1962" s="24"/>
      <c r="AH1962" s="24"/>
      <c r="AI1962" s="24"/>
      <c r="AJ1962" s="24"/>
      <c r="AK1962" s="24"/>
      <c r="AM1962" s="171"/>
      <c r="AT1962" s="24"/>
      <c r="AU1962" s="24"/>
      <c r="AV1962" s="24"/>
      <c r="AW1962" s="24"/>
      <c r="AX1962" s="24"/>
      <c r="AY1962" s="24"/>
      <c r="AZ1962" s="24"/>
      <c r="BA1962" s="24"/>
    </row>
    <row r="1963" spans="19:53">
      <c r="S1963"/>
      <c r="AG1963" s="24"/>
      <c r="AH1963" s="24"/>
      <c r="AI1963" s="24"/>
      <c r="AJ1963" s="24"/>
      <c r="AK1963" s="24"/>
      <c r="AM1963" s="171"/>
      <c r="AT1963" s="24"/>
      <c r="AU1963" s="24"/>
      <c r="AV1963" s="24"/>
      <c r="AW1963" s="24"/>
      <c r="AX1963" s="24"/>
      <c r="AY1963" s="24"/>
      <c r="AZ1963" s="24"/>
      <c r="BA1963" s="24"/>
    </row>
    <row r="1964" spans="19:53">
      <c r="S1964"/>
      <c r="AG1964" s="24"/>
      <c r="AH1964" s="24"/>
      <c r="AI1964" s="24"/>
      <c r="AJ1964" s="24"/>
      <c r="AK1964" s="24"/>
      <c r="AM1964" s="171"/>
      <c r="AT1964" s="24"/>
      <c r="AU1964" s="24"/>
      <c r="AV1964" s="24"/>
      <c r="AW1964" s="24"/>
      <c r="AX1964" s="24"/>
      <c r="AY1964" s="24"/>
      <c r="AZ1964" s="24"/>
      <c r="BA1964" s="24"/>
    </row>
    <row r="1965" spans="19:53">
      <c r="S1965"/>
      <c r="AG1965" s="24"/>
      <c r="AH1965" s="24"/>
      <c r="AI1965" s="24"/>
      <c r="AJ1965" s="24"/>
      <c r="AK1965" s="24"/>
      <c r="AM1965" s="171"/>
      <c r="AT1965" s="24"/>
      <c r="AU1965" s="24"/>
      <c r="AV1965" s="24"/>
      <c r="AW1965" s="24"/>
      <c r="AX1965" s="24"/>
      <c r="AY1965" s="24"/>
      <c r="AZ1965" s="24"/>
      <c r="BA1965" s="24"/>
    </row>
    <row r="1966" spans="19:53">
      <c r="S1966"/>
      <c r="AG1966" s="24"/>
      <c r="AH1966" s="24"/>
      <c r="AI1966" s="24"/>
      <c r="AJ1966" s="24"/>
      <c r="AK1966" s="24"/>
      <c r="AM1966" s="171"/>
      <c r="AT1966" s="24"/>
      <c r="AU1966" s="24"/>
      <c r="AV1966" s="24"/>
      <c r="AW1966" s="24"/>
      <c r="AX1966" s="24"/>
      <c r="AY1966" s="24"/>
      <c r="AZ1966" s="24"/>
      <c r="BA1966" s="24"/>
    </row>
    <row r="1967" spans="19:53">
      <c r="S1967"/>
      <c r="AG1967" s="24"/>
      <c r="AH1967" s="24"/>
      <c r="AI1967" s="24"/>
      <c r="AJ1967" s="24"/>
      <c r="AK1967" s="24"/>
      <c r="AM1967" s="171"/>
      <c r="AT1967" s="24"/>
      <c r="AU1967" s="24"/>
      <c r="AV1967" s="24"/>
      <c r="AW1967" s="24"/>
      <c r="AX1967" s="24"/>
      <c r="AY1967" s="24"/>
      <c r="AZ1967" s="24"/>
      <c r="BA1967" s="24"/>
    </row>
    <row r="1968" spans="19:53">
      <c r="S1968"/>
      <c r="AG1968" s="24"/>
      <c r="AH1968" s="24"/>
      <c r="AI1968" s="24"/>
      <c r="AJ1968" s="24"/>
      <c r="AK1968" s="24"/>
      <c r="AM1968" s="171"/>
      <c r="AT1968" s="24"/>
      <c r="AU1968" s="24"/>
      <c r="AV1968" s="24"/>
      <c r="AW1968" s="24"/>
      <c r="AX1968" s="24"/>
      <c r="AY1968" s="24"/>
      <c r="AZ1968" s="24"/>
      <c r="BA1968" s="24"/>
    </row>
    <row r="1969" spans="19:53">
      <c r="S1969"/>
      <c r="AG1969" s="24"/>
      <c r="AH1969" s="24"/>
      <c r="AI1969" s="24"/>
      <c r="AJ1969" s="24"/>
      <c r="AK1969" s="24"/>
      <c r="AM1969" s="171"/>
      <c r="AT1969" s="24"/>
      <c r="AU1969" s="24"/>
      <c r="AV1969" s="24"/>
      <c r="AW1969" s="24"/>
      <c r="AX1969" s="24"/>
      <c r="AY1969" s="24"/>
      <c r="AZ1969" s="24"/>
      <c r="BA1969" s="24"/>
    </row>
    <row r="1970" spans="19:53">
      <c r="S1970"/>
      <c r="AG1970" s="24"/>
      <c r="AH1970" s="24"/>
      <c r="AI1970" s="24"/>
      <c r="AJ1970" s="24"/>
      <c r="AK1970" s="24"/>
      <c r="AM1970" s="171"/>
      <c r="AT1970" s="24"/>
      <c r="AU1970" s="24"/>
      <c r="AV1970" s="24"/>
      <c r="AW1970" s="24"/>
      <c r="AX1970" s="24"/>
      <c r="AY1970" s="24"/>
      <c r="AZ1970" s="24"/>
      <c r="BA1970" s="24"/>
    </row>
    <row r="1971" spans="19:53">
      <c r="S1971"/>
      <c r="AG1971" s="24"/>
      <c r="AH1971" s="24"/>
      <c r="AI1971" s="24"/>
      <c r="AJ1971" s="24"/>
      <c r="AK1971" s="24"/>
      <c r="AM1971" s="171"/>
      <c r="AT1971" s="24"/>
      <c r="AU1971" s="24"/>
      <c r="AV1971" s="24"/>
      <c r="AW1971" s="24"/>
      <c r="AX1971" s="24"/>
      <c r="AY1971" s="24"/>
      <c r="AZ1971" s="24"/>
      <c r="BA1971" s="24"/>
    </row>
    <row r="1972" spans="19:53">
      <c r="S1972"/>
      <c r="AG1972" s="24"/>
      <c r="AH1972" s="24"/>
      <c r="AI1972" s="24"/>
      <c r="AJ1972" s="24"/>
      <c r="AK1972" s="24"/>
      <c r="AM1972" s="171"/>
      <c r="AT1972" s="24"/>
      <c r="AU1972" s="24"/>
      <c r="AV1972" s="24"/>
      <c r="AW1972" s="24"/>
      <c r="AX1972" s="24"/>
      <c r="AY1972" s="24"/>
      <c r="AZ1972" s="24"/>
      <c r="BA1972" s="24"/>
    </row>
    <row r="1973" spans="19:53">
      <c r="S1973"/>
      <c r="AG1973" s="24"/>
      <c r="AH1973" s="24"/>
      <c r="AI1973" s="24"/>
      <c r="AJ1973" s="24"/>
      <c r="AK1973" s="24"/>
      <c r="AM1973" s="171"/>
      <c r="AT1973" s="24"/>
      <c r="AU1973" s="24"/>
      <c r="AV1973" s="24"/>
      <c r="AW1973" s="24"/>
      <c r="AX1973" s="24"/>
      <c r="AY1973" s="24"/>
      <c r="AZ1973" s="24"/>
      <c r="BA1973" s="24"/>
    </row>
    <row r="1974" spans="19:53">
      <c r="S1974"/>
      <c r="AG1974" s="24"/>
      <c r="AH1974" s="24"/>
      <c r="AI1974" s="24"/>
      <c r="AJ1974" s="24"/>
      <c r="AK1974" s="24"/>
      <c r="AM1974" s="171"/>
      <c r="AT1974" s="24"/>
      <c r="AU1974" s="24"/>
      <c r="AV1974" s="24"/>
      <c r="AW1974" s="24"/>
      <c r="AX1974" s="24"/>
      <c r="AY1974" s="24"/>
      <c r="AZ1974" s="24"/>
      <c r="BA1974" s="24"/>
    </row>
    <row r="1975" spans="19:53">
      <c r="S1975"/>
      <c r="AG1975" s="24"/>
      <c r="AH1975" s="24"/>
      <c r="AI1975" s="24"/>
      <c r="AJ1975" s="24"/>
      <c r="AK1975" s="24"/>
      <c r="AM1975" s="171"/>
      <c r="AT1975" s="24"/>
      <c r="AU1975" s="24"/>
      <c r="AV1975" s="24"/>
      <c r="AW1975" s="24"/>
      <c r="AX1975" s="24"/>
      <c r="AY1975" s="24"/>
      <c r="AZ1975" s="24"/>
      <c r="BA1975" s="24"/>
    </row>
    <row r="1976" spans="19:53">
      <c r="S1976"/>
      <c r="AG1976" s="24"/>
      <c r="AH1976" s="24"/>
      <c r="AI1976" s="24"/>
      <c r="AJ1976" s="24"/>
      <c r="AK1976" s="24"/>
      <c r="AM1976" s="171"/>
      <c r="AT1976" s="24"/>
      <c r="AU1976" s="24"/>
      <c r="AV1976" s="24"/>
      <c r="AW1976" s="24"/>
      <c r="AX1976" s="24"/>
      <c r="AY1976" s="24"/>
      <c r="AZ1976" s="24"/>
      <c r="BA1976" s="24"/>
    </row>
    <row r="1977" spans="19:53">
      <c r="S1977"/>
      <c r="AG1977" s="24"/>
      <c r="AH1977" s="24"/>
      <c r="AI1977" s="24"/>
      <c r="AJ1977" s="24"/>
      <c r="AK1977" s="24"/>
      <c r="AM1977" s="171"/>
      <c r="AT1977" s="24"/>
      <c r="AU1977" s="24"/>
      <c r="AV1977" s="24"/>
      <c r="AW1977" s="24"/>
      <c r="AX1977" s="24"/>
      <c r="AY1977" s="24"/>
      <c r="AZ1977" s="24"/>
      <c r="BA1977" s="24"/>
    </row>
    <row r="1978" spans="19:53">
      <c r="S1978"/>
      <c r="AG1978" s="24"/>
      <c r="AH1978" s="24"/>
      <c r="AI1978" s="24"/>
      <c r="AJ1978" s="24"/>
      <c r="AK1978" s="24"/>
      <c r="AM1978" s="171"/>
      <c r="AT1978" s="24"/>
      <c r="AU1978" s="24"/>
      <c r="AV1978" s="24"/>
      <c r="AW1978" s="24"/>
      <c r="AX1978" s="24"/>
      <c r="AY1978" s="24"/>
      <c r="AZ1978" s="24"/>
      <c r="BA1978" s="24"/>
    </row>
    <row r="1979" spans="19:53">
      <c r="S1979"/>
      <c r="AG1979" s="24"/>
      <c r="AH1979" s="24"/>
      <c r="AI1979" s="24"/>
      <c r="AJ1979" s="24"/>
      <c r="AK1979" s="24"/>
      <c r="AM1979" s="171"/>
      <c r="AT1979" s="24"/>
      <c r="AU1979" s="24"/>
      <c r="AV1979" s="24"/>
      <c r="AW1979" s="24"/>
      <c r="AX1979" s="24"/>
      <c r="AY1979" s="24"/>
      <c r="AZ1979" s="24"/>
      <c r="BA1979" s="24"/>
    </row>
    <row r="1980" spans="19:53">
      <c r="S1980"/>
      <c r="AG1980" s="24"/>
      <c r="AH1980" s="24"/>
      <c r="AI1980" s="24"/>
      <c r="AJ1980" s="24"/>
      <c r="AK1980" s="24"/>
      <c r="AM1980" s="171"/>
      <c r="AT1980" s="24"/>
      <c r="AU1980" s="24"/>
      <c r="AV1980" s="24"/>
      <c r="AW1980" s="24"/>
      <c r="AX1980" s="24"/>
      <c r="AY1980" s="24"/>
      <c r="AZ1980" s="24"/>
      <c r="BA1980" s="24"/>
    </row>
    <row r="1981" spans="19:53">
      <c r="S1981"/>
      <c r="AG1981" s="24"/>
      <c r="AH1981" s="24"/>
      <c r="AI1981" s="24"/>
      <c r="AJ1981" s="24"/>
      <c r="AK1981" s="24"/>
      <c r="AM1981" s="171"/>
      <c r="AT1981" s="24"/>
      <c r="AU1981" s="24"/>
      <c r="AV1981" s="24"/>
      <c r="AW1981" s="24"/>
      <c r="AX1981" s="24"/>
      <c r="AY1981" s="24"/>
      <c r="AZ1981" s="24"/>
      <c r="BA1981" s="24"/>
    </row>
    <row r="1982" spans="19:53">
      <c r="S1982"/>
      <c r="AG1982" s="24"/>
      <c r="AH1982" s="24"/>
      <c r="AI1982" s="24"/>
      <c r="AJ1982" s="24"/>
      <c r="AK1982" s="24"/>
      <c r="AM1982" s="171"/>
      <c r="AT1982" s="24"/>
      <c r="AU1982" s="24"/>
      <c r="AV1982" s="24"/>
      <c r="AW1982" s="24"/>
      <c r="AX1982" s="24"/>
      <c r="AY1982" s="24"/>
      <c r="AZ1982" s="24"/>
      <c r="BA1982" s="24"/>
    </row>
    <row r="1983" spans="19:53">
      <c r="S1983"/>
      <c r="AG1983" s="24"/>
      <c r="AH1983" s="24"/>
      <c r="AI1983" s="24"/>
      <c r="AJ1983" s="24"/>
      <c r="AK1983" s="24"/>
      <c r="AM1983" s="171"/>
      <c r="AT1983" s="24"/>
      <c r="AU1983" s="24"/>
      <c r="AV1983" s="24"/>
      <c r="AW1983" s="24"/>
      <c r="AX1983" s="24"/>
      <c r="AY1983" s="24"/>
      <c r="AZ1983" s="24"/>
      <c r="BA1983" s="24"/>
    </row>
    <row r="1984" spans="19:53">
      <c r="S1984"/>
      <c r="AG1984" s="24"/>
      <c r="AH1984" s="24"/>
      <c r="AI1984" s="24"/>
      <c r="AJ1984" s="24"/>
      <c r="AK1984" s="24"/>
      <c r="AM1984" s="171"/>
      <c r="AT1984" s="24"/>
      <c r="AU1984" s="24"/>
      <c r="AV1984" s="24"/>
      <c r="AW1984" s="24"/>
      <c r="AX1984" s="24"/>
      <c r="AY1984" s="24"/>
      <c r="AZ1984" s="24"/>
      <c r="BA1984" s="24"/>
    </row>
    <row r="1985" spans="19:53">
      <c r="S1985"/>
      <c r="AG1985" s="24"/>
      <c r="AH1985" s="24"/>
      <c r="AI1985" s="24"/>
      <c r="AJ1985" s="24"/>
      <c r="AK1985" s="24"/>
      <c r="AM1985" s="171"/>
      <c r="AT1985" s="24"/>
      <c r="AU1985" s="24"/>
      <c r="AV1985" s="24"/>
      <c r="AW1985" s="24"/>
      <c r="AX1985" s="24"/>
      <c r="AY1985" s="24"/>
      <c r="AZ1985" s="24"/>
      <c r="BA1985" s="24"/>
    </row>
    <row r="1986" spans="19:53">
      <c r="S1986"/>
      <c r="AG1986" s="24"/>
      <c r="AH1986" s="24"/>
      <c r="AI1986" s="24"/>
      <c r="AJ1986" s="24"/>
      <c r="AK1986" s="24"/>
      <c r="AM1986" s="171"/>
      <c r="AT1986" s="24"/>
      <c r="AU1986" s="24"/>
      <c r="AV1986" s="24"/>
      <c r="AW1986" s="24"/>
      <c r="AX1986" s="24"/>
      <c r="AY1986" s="24"/>
      <c r="AZ1986" s="24"/>
      <c r="BA1986" s="24"/>
    </row>
    <row r="1987" spans="19:53">
      <c r="S1987"/>
      <c r="AG1987" s="24"/>
      <c r="AH1987" s="24"/>
      <c r="AI1987" s="24"/>
      <c r="AJ1987" s="24"/>
      <c r="AK1987" s="24"/>
      <c r="AM1987" s="171"/>
      <c r="AT1987" s="24"/>
      <c r="AU1987" s="24"/>
      <c r="AV1987" s="24"/>
      <c r="AW1987" s="24"/>
      <c r="AX1987" s="24"/>
      <c r="AY1987" s="24"/>
      <c r="AZ1987" s="24"/>
      <c r="BA1987" s="24"/>
    </row>
    <row r="1988" spans="19:53">
      <c r="S1988"/>
      <c r="AG1988" s="24"/>
      <c r="AH1988" s="24"/>
      <c r="AI1988" s="24"/>
      <c r="AJ1988" s="24"/>
      <c r="AK1988" s="24"/>
      <c r="AM1988" s="171"/>
      <c r="AT1988" s="24"/>
      <c r="AU1988" s="24"/>
      <c r="AV1988" s="24"/>
      <c r="AW1988" s="24"/>
      <c r="AX1988" s="24"/>
      <c r="AY1988" s="24"/>
      <c r="AZ1988" s="24"/>
      <c r="BA1988" s="24"/>
    </row>
    <row r="1989" spans="19:53">
      <c r="S1989"/>
      <c r="AG1989" s="24"/>
      <c r="AH1989" s="24"/>
      <c r="AI1989" s="24"/>
      <c r="AJ1989" s="24"/>
      <c r="AK1989" s="24"/>
      <c r="AM1989" s="171"/>
      <c r="AT1989" s="24"/>
      <c r="AU1989" s="24"/>
      <c r="AV1989" s="24"/>
      <c r="AW1989" s="24"/>
      <c r="AX1989" s="24"/>
      <c r="AY1989" s="24"/>
      <c r="AZ1989" s="24"/>
      <c r="BA1989" s="24"/>
    </row>
    <row r="1990" spans="19:53">
      <c r="S1990"/>
      <c r="AG1990" s="24"/>
      <c r="AH1990" s="24"/>
      <c r="AI1990" s="24"/>
      <c r="AJ1990" s="24"/>
      <c r="AK1990" s="24"/>
      <c r="AM1990" s="171"/>
      <c r="AT1990" s="24"/>
      <c r="AU1990" s="24"/>
      <c r="AV1990" s="24"/>
      <c r="AW1990" s="24"/>
      <c r="AX1990" s="24"/>
      <c r="AY1990" s="24"/>
      <c r="AZ1990" s="24"/>
      <c r="BA1990" s="24"/>
    </row>
    <row r="1991" spans="19:53">
      <c r="S1991"/>
      <c r="AG1991" s="24"/>
      <c r="AH1991" s="24"/>
      <c r="AI1991" s="24"/>
      <c r="AJ1991" s="24"/>
      <c r="AK1991" s="24"/>
      <c r="AM1991" s="171"/>
      <c r="AT1991" s="24"/>
      <c r="AU1991" s="24"/>
      <c r="AV1991" s="24"/>
      <c r="AW1991" s="24"/>
      <c r="AX1991" s="24"/>
      <c r="AY1991" s="24"/>
      <c r="AZ1991" s="24"/>
      <c r="BA1991" s="24"/>
    </row>
    <row r="1992" spans="19:53">
      <c r="S1992"/>
      <c r="AG1992" s="24"/>
      <c r="AH1992" s="24"/>
      <c r="AI1992" s="24"/>
      <c r="AJ1992" s="24"/>
      <c r="AK1992" s="24"/>
      <c r="AM1992" s="171"/>
      <c r="AT1992" s="24"/>
      <c r="AU1992" s="24"/>
      <c r="AV1992" s="24"/>
      <c r="AW1992" s="24"/>
      <c r="AX1992" s="24"/>
      <c r="AY1992" s="24"/>
      <c r="AZ1992" s="24"/>
      <c r="BA1992" s="24"/>
    </row>
    <row r="1993" spans="19:53">
      <c r="S1993"/>
      <c r="AG1993" s="24"/>
      <c r="AH1993" s="24"/>
      <c r="AI1993" s="24"/>
      <c r="AJ1993" s="24"/>
      <c r="AK1993" s="24"/>
      <c r="AM1993" s="171"/>
      <c r="AT1993" s="24"/>
      <c r="AU1993" s="24"/>
      <c r="AV1993" s="24"/>
      <c r="AW1993" s="24"/>
      <c r="AX1993" s="24"/>
      <c r="AY1993" s="24"/>
      <c r="AZ1993" s="24"/>
      <c r="BA1993" s="24"/>
    </row>
    <row r="1994" spans="19:53">
      <c r="S1994"/>
      <c r="AG1994" s="24"/>
      <c r="AH1994" s="24"/>
      <c r="AI1994" s="24"/>
      <c r="AJ1994" s="24"/>
      <c r="AK1994" s="24"/>
      <c r="AM1994" s="171"/>
      <c r="AT1994" s="24"/>
      <c r="AU1994" s="24"/>
      <c r="AV1994" s="24"/>
      <c r="AW1994" s="24"/>
      <c r="AX1994" s="24"/>
      <c r="AY1994" s="24"/>
      <c r="AZ1994" s="24"/>
      <c r="BA1994" s="24"/>
    </row>
    <row r="1995" spans="19:53">
      <c r="S1995"/>
      <c r="AG1995" s="24"/>
      <c r="AH1995" s="24"/>
      <c r="AI1995" s="24"/>
      <c r="AJ1995" s="24"/>
      <c r="AK1995" s="24"/>
      <c r="AM1995" s="171"/>
      <c r="AT1995" s="24"/>
      <c r="AU1995" s="24"/>
      <c r="AV1995" s="24"/>
      <c r="AW1995" s="24"/>
      <c r="AX1995" s="24"/>
      <c r="AY1995" s="24"/>
      <c r="AZ1995" s="24"/>
      <c r="BA1995" s="24"/>
    </row>
    <row r="1996" spans="19:53">
      <c r="S1996"/>
      <c r="AG1996" s="24"/>
      <c r="AH1996" s="24"/>
      <c r="AI1996" s="24"/>
      <c r="AJ1996" s="24"/>
      <c r="AK1996" s="24"/>
      <c r="AM1996" s="171"/>
      <c r="AT1996" s="24"/>
      <c r="AU1996" s="24"/>
      <c r="AV1996" s="24"/>
      <c r="AW1996" s="24"/>
      <c r="AX1996" s="24"/>
      <c r="AY1996" s="24"/>
      <c r="AZ1996" s="24"/>
      <c r="BA1996" s="24"/>
    </row>
    <row r="1997" spans="19:53">
      <c r="S1997"/>
      <c r="AG1997" s="24"/>
      <c r="AH1997" s="24"/>
      <c r="AI1997" s="24"/>
      <c r="AJ1997" s="24"/>
      <c r="AK1997" s="24"/>
      <c r="AM1997" s="171"/>
      <c r="AT1997" s="24"/>
      <c r="AU1997" s="24"/>
      <c r="AV1997" s="24"/>
      <c r="AW1997" s="24"/>
      <c r="AX1997" s="24"/>
      <c r="AY1997" s="24"/>
      <c r="AZ1997" s="24"/>
      <c r="BA1997" s="24"/>
    </row>
    <row r="1998" spans="19:53">
      <c r="S1998"/>
      <c r="AG1998" s="24"/>
      <c r="AH1998" s="24"/>
      <c r="AI1998" s="24"/>
      <c r="AJ1998" s="24"/>
      <c r="AK1998" s="24"/>
      <c r="AM1998" s="171"/>
      <c r="AT1998" s="24"/>
      <c r="AU1998" s="24"/>
      <c r="AV1998" s="24"/>
      <c r="AW1998" s="24"/>
      <c r="AX1998" s="24"/>
      <c r="AY1998" s="24"/>
      <c r="AZ1998" s="24"/>
      <c r="BA1998" s="24"/>
    </row>
    <row r="1999" spans="19:53">
      <c r="S1999"/>
      <c r="AG1999" s="24"/>
      <c r="AH1999" s="24"/>
      <c r="AI1999" s="24"/>
      <c r="AJ1999" s="24"/>
      <c r="AK1999" s="24"/>
      <c r="AM1999" s="171"/>
      <c r="AT1999" s="24"/>
      <c r="AU1999" s="24"/>
      <c r="AV1999" s="24"/>
      <c r="AW1999" s="24"/>
      <c r="AX1999" s="24"/>
      <c r="AY1999" s="24"/>
      <c r="AZ1999" s="24"/>
      <c r="BA1999" s="24"/>
    </row>
    <row r="2000" spans="19:53">
      <c r="S2000"/>
      <c r="AG2000" s="24"/>
      <c r="AH2000" s="24"/>
      <c r="AI2000" s="24"/>
      <c r="AJ2000" s="24"/>
      <c r="AK2000" s="24"/>
      <c r="AM2000" s="171"/>
      <c r="AT2000" s="24"/>
      <c r="AU2000" s="24"/>
      <c r="AV2000" s="24"/>
      <c r="AW2000" s="24"/>
      <c r="AX2000" s="24"/>
      <c r="AY2000" s="24"/>
      <c r="AZ2000" s="24"/>
      <c r="BA2000" s="24"/>
    </row>
    <row r="2001" spans="19:53">
      <c r="S2001"/>
      <c r="AG2001" s="24"/>
      <c r="AH2001" s="24"/>
      <c r="AI2001" s="24"/>
      <c r="AJ2001" s="24"/>
      <c r="AK2001" s="24"/>
      <c r="AM2001" s="171"/>
      <c r="AT2001" s="24"/>
      <c r="AU2001" s="24"/>
      <c r="AV2001" s="24"/>
      <c r="AW2001" s="24"/>
      <c r="AX2001" s="24"/>
      <c r="AY2001" s="24"/>
      <c r="AZ2001" s="24"/>
      <c r="BA2001" s="24"/>
    </row>
    <row r="2002" spans="19:53">
      <c r="S2002"/>
      <c r="AG2002" s="24"/>
      <c r="AH2002" s="24"/>
      <c r="AI2002" s="24"/>
      <c r="AJ2002" s="24"/>
      <c r="AK2002" s="24"/>
      <c r="AM2002" s="171"/>
      <c r="AT2002" s="24"/>
      <c r="AU2002" s="24"/>
      <c r="AV2002" s="24"/>
      <c r="AW2002" s="24"/>
      <c r="AX2002" s="24"/>
      <c r="AY2002" s="24"/>
      <c r="AZ2002" s="24"/>
      <c r="BA2002" s="24"/>
    </row>
    <row r="2003" spans="19:53">
      <c r="S2003"/>
      <c r="AG2003" s="24"/>
      <c r="AH2003" s="24"/>
      <c r="AI2003" s="24"/>
      <c r="AJ2003" s="24"/>
      <c r="AK2003" s="24"/>
      <c r="AM2003" s="171"/>
      <c r="AT2003" s="24"/>
      <c r="AU2003" s="24"/>
      <c r="AV2003" s="24"/>
      <c r="AW2003" s="24"/>
      <c r="AX2003" s="24"/>
      <c r="AY2003" s="24"/>
      <c r="AZ2003" s="24"/>
      <c r="BA2003" s="24"/>
    </row>
    <row r="2004" spans="19:53">
      <c r="S2004"/>
      <c r="AG2004" s="24"/>
      <c r="AH2004" s="24"/>
      <c r="AI2004" s="24"/>
      <c r="AJ2004" s="24"/>
      <c r="AK2004" s="24"/>
      <c r="AM2004" s="171"/>
      <c r="AT2004" s="24"/>
      <c r="AU2004" s="24"/>
      <c r="AV2004" s="24"/>
      <c r="AW2004" s="24"/>
      <c r="AX2004" s="24"/>
      <c r="AY2004" s="24"/>
      <c r="AZ2004" s="24"/>
      <c r="BA2004" s="24"/>
    </row>
    <row r="2005" spans="19:53">
      <c r="S2005"/>
      <c r="AG2005" s="24"/>
      <c r="AH2005" s="24"/>
      <c r="AI2005" s="24"/>
      <c r="AJ2005" s="24"/>
      <c r="AK2005" s="24"/>
      <c r="AM2005" s="171"/>
      <c r="AT2005" s="24"/>
      <c r="AU2005" s="24"/>
      <c r="AV2005" s="24"/>
      <c r="AW2005" s="24"/>
      <c r="AX2005" s="24"/>
      <c r="AY2005" s="24"/>
      <c r="AZ2005" s="24"/>
      <c r="BA2005" s="24"/>
    </row>
    <row r="2006" spans="19:53">
      <c r="S2006"/>
      <c r="AG2006" s="24"/>
      <c r="AH2006" s="24"/>
      <c r="AI2006" s="24"/>
      <c r="AJ2006" s="24"/>
      <c r="AK2006" s="24"/>
      <c r="AM2006" s="171"/>
      <c r="AT2006" s="24"/>
      <c r="AU2006" s="24"/>
      <c r="AV2006" s="24"/>
      <c r="AW2006" s="24"/>
      <c r="AX2006" s="24"/>
      <c r="AY2006" s="24"/>
      <c r="AZ2006" s="24"/>
      <c r="BA2006" s="24"/>
    </row>
    <row r="2007" spans="19:53">
      <c r="S2007"/>
      <c r="AG2007" s="24"/>
      <c r="AH2007" s="24"/>
      <c r="AI2007" s="24"/>
      <c r="AJ2007" s="24"/>
      <c r="AK2007" s="24"/>
      <c r="AM2007" s="171"/>
      <c r="AT2007" s="24"/>
      <c r="AU2007" s="24"/>
      <c r="AV2007" s="24"/>
      <c r="AW2007" s="24"/>
      <c r="AX2007" s="24"/>
      <c r="AY2007" s="24"/>
      <c r="AZ2007" s="24"/>
      <c r="BA2007" s="24"/>
    </row>
    <row r="2008" spans="19:53">
      <c r="S2008"/>
      <c r="AG2008" s="24"/>
      <c r="AH2008" s="24"/>
      <c r="AI2008" s="24"/>
      <c r="AJ2008" s="24"/>
      <c r="AK2008" s="24"/>
      <c r="AM2008" s="171"/>
      <c r="AT2008" s="24"/>
      <c r="AU2008" s="24"/>
      <c r="AV2008" s="24"/>
      <c r="AW2008" s="24"/>
      <c r="AX2008" s="24"/>
      <c r="AY2008" s="24"/>
      <c r="AZ2008" s="24"/>
      <c r="BA2008" s="24"/>
    </row>
    <row r="2009" spans="19:53">
      <c r="S2009"/>
      <c r="AG2009" s="24"/>
      <c r="AH2009" s="24"/>
      <c r="AI2009" s="24"/>
      <c r="AJ2009" s="24"/>
      <c r="AK2009" s="24"/>
      <c r="AM2009" s="171"/>
      <c r="AT2009" s="24"/>
      <c r="AU2009" s="24"/>
      <c r="AV2009" s="24"/>
      <c r="AW2009" s="24"/>
      <c r="AX2009" s="24"/>
      <c r="AY2009" s="24"/>
      <c r="AZ2009" s="24"/>
      <c r="BA2009" s="24"/>
    </row>
    <row r="2010" spans="19:53">
      <c r="S2010"/>
      <c r="AG2010" s="24"/>
      <c r="AH2010" s="24"/>
      <c r="AI2010" s="24"/>
      <c r="AJ2010" s="24"/>
      <c r="AK2010" s="24"/>
      <c r="AM2010" s="171"/>
      <c r="AT2010" s="24"/>
      <c r="AU2010" s="24"/>
      <c r="AV2010" s="24"/>
      <c r="AW2010" s="24"/>
      <c r="AX2010" s="24"/>
      <c r="AY2010" s="24"/>
      <c r="AZ2010" s="24"/>
      <c r="BA2010" s="24"/>
    </row>
    <row r="2011" spans="19:53">
      <c r="S2011"/>
      <c r="AG2011" s="24"/>
      <c r="AH2011" s="24"/>
      <c r="AI2011" s="24"/>
      <c r="AJ2011" s="24"/>
      <c r="AK2011" s="24"/>
      <c r="AM2011" s="171"/>
      <c r="AT2011" s="24"/>
      <c r="AU2011" s="24"/>
      <c r="AV2011" s="24"/>
      <c r="AW2011" s="24"/>
      <c r="AX2011" s="24"/>
      <c r="AY2011" s="24"/>
      <c r="AZ2011" s="24"/>
      <c r="BA2011" s="24"/>
    </row>
    <row r="2012" spans="19:53">
      <c r="S2012"/>
      <c r="AG2012" s="24"/>
      <c r="AH2012" s="24"/>
      <c r="AI2012" s="24"/>
      <c r="AJ2012" s="24"/>
      <c r="AK2012" s="24"/>
      <c r="AM2012" s="171"/>
      <c r="AT2012" s="24"/>
      <c r="AU2012" s="24"/>
      <c r="AV2012" s="24"/>
      <c r="AW2012" s="24"/>
      <c r="AX2012" s="24"/>
      <c r="AY2012" s="24"/>
      <c r="AZ2012" s="24"/>
      <c r="BA2012" s="24"/>
    </row>
    <row r="2013" spans="19:53">
      <c r="S2013"/>
      <c r="AG2013" s="24"/>
      <c r="AH2013" s="24"/>
      <c r="AI2013" s="24"/>
      <c r="AJ2013" s="24"/>
      <c r="AK2013" s="24"/>
      <c r="AM2013" s="171"/>
      <c r="AT2013" s="24"/>
      <c r="AU2013" s="24"/>
      <c r="AV2013" s="24"/>
      <c r="AW2013" s="24"/>
      <c r="AX2013" s="24"/>
      <c r="AY2013" s="24"/>
      <c r="AZ2013" s="24"/>
      <c r="BA2013" s="24"/>
    </row>
    <row r="2014" spans="19:53">
      <c r="S2014"/>
      <c r="AG2014" s="24"/>
      <c r="AH2014" s="24"/>
      <c r="AI2014" s="24"/>
      <c r="AJ2014" s="24"/>
      <c r="AK2014" s="24"/>
      <c r="AM2014" s="171"/>
      <c r="AT2014" s="24"/>
      <c r="AU2014" s="24"/>
      <c r="AV2014" s="24"/>
      <c r="AW2014" s="24"/>
      <c r="AX2014" s="24"/>
      <c r="AY2014" s="24"/>
      <c r="AZ2014" s="24"/>
      <c r="BA2014" s="24"/>
    </row>
    <row r="2015" spans="19:53">
      <c r="S2015"/>
      <c r="AG2015" s="24"/>
      <c r="AH2015" s="24"/>
      <c r="AI2015" s="24"/>
      <c r="AJ2015" s="24"/>
      <c r="AK2015" s="24"/>
      <c r="AM2015" s="171"/>
      <c r="AT2015" s="24"/>
      <c r="AU2015" s="24"/>
      <c r="AV2015" s="24"/>
      <c r="AW2015" s="24"/>
      <c r="AX2015" s="24"/>
      <c r="AY2015" s="24"/>
      <c r="AZ2015" s="24"/>
      <c r="BA2015" s="24"/>
    </row>
    <row r="2016" spans="19:53">
      <c r="S2016"/>
      <c r="AG2016" s="24"/>
      <c r="AH2016" s="24"/>
      <c r="AI2016" s="24"/>
      <c r="AJ2016" s="24"/>
      <c r="AK2016" s="24"/>
      <c r="AM2016" s="171"/>
      <c r="AT2016" s="24"/>
      <c r="AU2016" s="24"/>
      <c r="AV2016" s="24"/>
      <c r="AW2016" s="24"/>
      <c r="AX2016" s="24"/>
      <c r="AY2016" s="24"/>
      <c r="AZ2016" s="24"/>
      <c r="BA2016" s="24"/>
    </row>
    <row r="2017" spans="19:53">
      <c r="S2017"/>
      <c r="AG2017" s="24"/>
      <c r="AH2017" s="24"/>
      <c r="AI2017" s="24"/>
      <c r="AJ2017" s="24"/>
      <c r="AK2017" s="24"/>
      <c r="AM2017" s="171"/>
      <c r="AT2017" s="24"/>
      <c r="AU2017" s="24"/>
      <c r="AV2017" s="24"/>
      <c r="AW2017" s="24"/>
      <c r="AX2017" s="24"/>
      <c r="AY2017" s="24"/>
      <c r="AZ2017" s="24"/>
      <c r="BA2017" s="24"/>
    </row>
    <row r="2018" spans="19:53">
      <c r="S2018"/>
      <c r="AG2018" s="24"/>
      <c r="AH2018" s="24"/>
      <c r="AI2018" s="24"/>
      <c r="AJ2018" s="24"/>
      <c r="AK2018" s="24"/>
      <c r="AM2018" s="171"/>
      <c r="AT2018" s="24"/>
      <c r="AU2018" s="24"/>
      <c r="AV2018" s="24"/>
      <c r="AW2018" s="24"/>
      <c r="AX2018" s="24"/>
      <c r="AY2018" s="24"/>
      <c r="AZ2018" s="24"/>
      <c r="BA2018" s="24"/>
    </row>
    <row r="2019" spans="19:53">
      <c r="S2019"/>
      <c r="AG2019" s="24"/>
      <c r="AH2019" s="24"/>
      <c r="AI2019" s="24"/>
      <c r="AJ2019" s="24"/>
      <c r="AK2019" s="24"/>
      <c r="AM2019" s="171"/>
      <c r="AT2019" s="24"/>
      <c r="AU2019" s="24"/>
      <c r="AV2019" s="24"/>
      <c r="AW2019" s="24"/>
      <c r="AX2019" s="24"/>
      <c r="AY2019" s="24"/>
      <c r="AZ2019" s="24"/>
      <c r="BA2019" s="24"/>
    </row>
    <row r="2020" spans="19:53">
      <c r="S2020"/>
      <c r="AG2020" s="24"/>
      <c r="AH2020" s="24"/>
      <c r="AI2020" s="24"/>
      <c r="AJ2020" s="24"/>
      <c r="AK2020" s="24"/>
      <c r="AM2020" s="171"/>
      <c r="AT2020" s="24"/>
      <c r="AU2020" s="24"/>
      <c r="AV2020" s="24"/>
      <c r="AW2020" s="24"/>
      <c r="AX2020" s="24"/>
      <c r="AY2020" s="24"/>
      <c r="AZ2020" s="24"/>
      <c r="BA2020" s="24"/>
    </row>
    <row r="2021" spans="19:53">
      <c r="S2021"/>
      <c r="AG2021" s="24"/>
      <c r="AH2021" s="24"/>
      <c r="AI2021" s="24"/>
      <c r="AJ2021" s="24"/>
      <c r="AK2021" s="24"/>
      <c r="AM2021" s="171"/>
      <c r="AT2021" s="24"/>
      <c r="AU2021" s="24"/>
      <c r="AV2021" s="24"/>
      <c r="AW2021" s="24"/>
      <c r="AX2021" s="24"/>
      <c r="AY2021" s="24"/>
      <c r="AZ2021" s="24"/>
      <c r="BA2021" s="24"/>
    </row>
    <row r="2022" spans="19:53">
      <c r="S2022"/>
      <c r="AG2022" s="24"/>
      <c r="AH2022" s="24"/>
      <c r="AI2022" s="24"/>
      <c r="AJ2022" s="24"/>
      <c r="AK2022" s="24"/>
      <c r="AM2022" s="171"/>
      <c r="AT2022" s="24"/>
      <c r="AU2022" s="24"/>
      <c r="AV2022" s="24"/>
      <c r="AW2022" s="24"/>
      <c r="AX2022" s="24"/>
      <c r="AY2022" s="24"/>
      <c r="AZ2022" s="24"/>
      <c r="BA2022" s="24"/>
    </row>
    <row r="2023" spans="19:53">
      <c r="S2023"/>
      <c r="AG2023" s="24"/>
      <c r="AH2023" s="24"/>
      <c r="AI2023" s="24"/>
      <c r="AJ2023" s="24"/>
      <c r="AK2023" s="24"/>
      <c r="AM2023" s="171"/>
      <c r="AT2023" s="24"/>
      <c r="AU2023" s="24"/>
      <c r="AV2023" s="24"/>
      <c r="AW2023" s="24"/>
      <c r="AX2023" s="24"/>
      <c r="AY2023" s="24"/>
      <c r="AZ2023" s="24"/>
      <c r="BA2023" s="24"/>
    </row>
    <row r="2024" spans="19:53">
      <c r="S2024"/>
      <c r="AG2024" s="24"/>
      <c r="AH2024" s="24"/>
      <c r="AI2024" s="24"/>
      <c r="AJ2024" s="24"/>
      <c r="AK2024" s="24"/>
      <c r="AM2024" s="171"/>
      <c r="AT2024" s="24"/>
      <c r="AU2024" s="24"/>
      <c r="AV2024" s="24"/>
      <c r="AW2024" s="24"/>
      <c r="AX2024" s="24"/>
      <c r="AY2024" s="24"/>
      <c r="AZ2024" s="24"/>
      <c r="BA2024" s="24"/>
    </row>
    <row r="2025" spans="19:53">
      <c r="S2025"/>
      <c r="AG2025" s="24"/>
      <c r="AH2025" s="24"/>
      <c r="AI2025" s="24"/>
      <c r="AJ2025" s="24"/>
      <c r="AK2025" s="24"/>
      <c r="AM2025" s="171"/>
      <c r="AT2025" s="24"/>
      <c r="AU2025" s="24"/>
      <c r="AV2025" s="24"/>
      <c r="AW2025" s="24"/>
      <c r="AX2025" s="24"/>
      <c r="AY2025" s="24"/>
      <c r="AZ2025" s="24"/>
      <c r="BA2025" s="24"/>
    </row>
    <row r="2026" spans="19:53">
      <c r="S2026"/>
      <c r="AG2026" s="24"/>
      <c r="AH2026" s="24"/>
      <c r="AI2026" s="24"/>
      <c r="AJ2026" s="24"/>
      <c r="AK2026" s="24"/>
      <c r="AM2026" s="171"/>
      <c r="AT2026" s="24"/>
      <c r="AU2026" s="24"/>
      <c r="AV2026" s="24"/>
      <c r="AW2026" s="24"/>
      <c r="AX2026" s="24"/>
      <c r="AY2026" s="24"/>
      <c r="AZ2026" s="24"/>
      <c r="BA2026" s="24"/>
    </row>
    <row r="2027" spans="19:53">
      <c r="S2027"/>
      <c r="AG2027" s="24"/>
      <c r="AH2027" s="24"/>
      <c r="AI2027" s="24"/>
      <c r="AJ2027" s="24"/>
      <c r="AK2027" s="24"/>
      <c r="AM2027" s="171"/>
      <c r="AT2027" s="24"/>
      <c r="AU2027" s="24"/>
      <c r="AV2027" s="24"/>
      <c r="AW2027" s="24"/>
      <c r="AX2027" s="24"/>
      <c r="AY2027" s="24"/>
      <c r="AZ2027" s="24"/>
      <c r="BA2027" s="24"/>
    </row>
    <row r="2028" spans="19:53">
      <c r="S2028"/>
      <c r="AG2028" s="24"/>
      <c r="AH2028" s="24"/>
      <c r="AI2028" s="24"/>
      <c r="AJ2028" s="24"/>
      <c r="AK2028" s="24"/>
      <c r="AM2028" s="171"/>
      <c r="AT2028" s="24"/>
      <c r="AU2028" s="24"/>
      <c r="AV2028" s="24"/>
      <c r="AW2028" s="24"/>
      <c r="AX2028" s="24"/>
      <c r="AY2028" s="24"/>
      <c r="AZ2028" s="24"/>
      <c r="BA2028" s="24"/>
    </row>
    <row r="2029" spans="19:53">
      <c r="S2029"/>
      <c r="AG2029" s="24"/>
      <c r="AH2029" s="24"/>
      <c r="AI2029" s="24"/>
      <c r="AJ2029" s="24"/>
      <c r="AK2029" s="24"/>
      <c r="AM2029" s="171"/>
      <c r="AT2029" s="24"/>
      <c r="AU2029" s="24"/>
      <c r="AV2029" s="24"/>
      <c r="AW2029" s="24"/>
      <c r="AX2029" s="24"/>
      <c r="AY2029" s="24"/>
      <c r="AZ2029" s="24"/>
      <c r="BA2029" s="24"/>
    </row>
    <row r="2030" spans="19:53">
      <c r="S2030"/>
      <c r="AG2030" s="24"/>
      <c r="AH2030" s="24"/>
      <c r="AI2030" s="24"/>
      <c r="AJ2030" s="24"/>
      <c r="AK2030" s="24"/>
      <c r="AM2030" s="171"/>
      <c r="AT2030" s="24"/>
      <c r="AU2030" s="24"/>
      <c r="AV2030" s="24"/>
      <c r="AW2030" s="24"/>
      <c r="AX2030" s="24"/>
      <c r="AY2030" s="24"/>
      <c r="AZ2030" s="24"/>
      <c r="BA2030" s="24"/>
    </row>
    <row r="2031" spans="19:53">
      <c r="S2031"/>
      <c r="AG2031" s="24"/>
      <c r="AH2031" s="24"/>
      <c r="AI2031" s="24"/>
      <c r="AJ2031" s="24"/>
      <c r="AK2031" s="24"/>
      <c r="AM2031" s="171"/>
      <c r="AT2031" s="24"/>
      <c r="AU2031" s="24"/>
      <c r="AV2031" s="24"/>
      <c r="AW2031" s="24"/>
      <c r="AX2031" s="24"/>
      <c r="AY2031" s="24"/>
      <c r="AZ2031" s="24"/>
      <c r="BA2031" s="24"/>
    </row>
    <row r="2032" spans="19:53">
      <c r="S2032"/>
      <c r="AG2032" s="24"/>
      <c r="AH2032" s="24"/>
      <c r="AI2032" s="24"/>
      <c r="AJ2032" s="24"/>
      <c r="AK2032" s="24"/>
      <c r="AM2032" s="171"/>
      <c r="AT2032" s="24"/>
      <c r="AU2032" s="24"/>
      <c r="AV2032" s="24"/>
      <c r="AW2032" s="24"/>
      <c r="AX2032" s="24"/>
      <c r="AY2032" s="24"/>
      <c r="AZ2032" s="24"/>
      <c r="BA2032" s="24"/>
    </row>
    <row r="2033" spans="19:53">
      <c r="S2033"/>
      <c r="AG2033" s="24"/>
      <c r="AH2033" s="24"/>
      <c r="AI2033" s="24"/>
      <c r="AJ2033" s="24"/>
      <c r="AK2033" s="24"/>
      <c r="AM2033" s="171"/>
      <c r="AT2033" s="24"/>
      <c r="AU2033" s="24"/>
      <c r="AV2033" s="24"/>
      <c r="AW2033" s="24"/>
      <c r="AX2033" s="24"/>
      <c r="AY2033" s="24"/>
      <c r="AZ2033" s="24"/>
      <c r="BA2033" s="24"/>
    </row>
    <row r="2034" spans="19:53">
      <c r="S2034"/>
      <c r="AG2034" s="24"/>
      <c r="AH2034" s="24"/>
      <c r="AI2034" s="24"/>
      <c r="AJ2034" s="24"/>
      <c r="AK2034" s="24"/>
      <c r="AM2034" s="171"/>
      <c r="AT2034" s="24"/>
      <c r="AU2034" s="24"/>
      <c r="AV2034" s="24"/>
      <c r="AW2034" s="24"/>
      <c r="AX2034" s="24"/>
      <c r="AY2034" s="24"/>
      <c r="AZ2034" s="24"/>
      <c r="BA2034" s="24"/>
    </row>
    <row r="2035" spans="19:53">
      <c r="S2035"/>
      <c r="AG2035" s="24"/>
      <c r="AH2035" s="24"/>
      <c r="AI2035" s="24"/>
      <c r="AJ2035" s="24"/>
      <c r="AK2035" s="24"/>
      <c r="AM2035" s="171"/>
      <c r="AT2035" s="24"/>
      <c r="AU2035" s="24"/>
      <c r="AV2035" s="24"/>
      <c r="AW2035" s="24"/>
      <c r="AX2035" s="24"/>
      <c r="AY2035" s="24"/>
      <c r="AZ2035" s="24"/>
      <c r="BA2035" s="24"/>
    </row>
    <row r="2036" spans="19:53">
      <c r="S2036"/>
      <c r="AG2036" s="24"/>
      <c r="AH2036" s="24"/>
      <c r="AI2036" s="24"/>
      <c r="AJ2036" s="24"/>
      <c r="AK2036" s="24"/>
      <c r="AM2036" s="171"/>
      <c r="AT2036" s="24"/>
      <c r="AU2036" s="24"/>
      <c r="AV2036" s="24"/>
      <c r="AW2036" s="24"/>
      <c r="AX2036" s="24"/>
      <c r="AY2036" s="24"/>
      <c r="AZ2036" s="24"/>
      <c r="BA2036" s="24"/>
    </row>
    <row r="2037" spans="19:53">
      <c r="S2037"/>
      <c r="AG2037" s="24"/>
      <c r="AH2037" s="24"/>
      <c r="AI2037" s="24"/>
      <c r="AJ2037" s="24"/>
      <c r="AK2037" s="24"/>
      <c r="AM2037" s="171"/>
      <c r="AT2037" s="24"/>
      <c r="AU2037" s="24"/>
      <c r="AV2037" s="24"/>
      <c r="AW2037" s="24"/>
      <c r="AX2037" s="24"/>
      <c r="AY2037" s="24"/>
      <c r="AZ2037" s="24"/>
      <c r="BA2037" s="24"/>
    </row>
    <row r="2038" spans="19:53">
      <c r="S2038"/>
      <c r="AG2038" s="24"/>
      <c r="AH2038" s="24"/>
      <c r="AI2038" s="24"/>
      <c r="AJ2038" s="24"/>
      <c r="AK2038" s="24"/>
      <c r="AM2038" s="171"/>
      <c r="AT2038" s="24"/>
      <c r="AU2038" s="24"/>
      <c r="AV2038" s="24"/>
      <c r="AW2038" s="24"/>
      <c r="AX2038" s="24"/>
      <c r="AY2038" s="24"/>
      <c r="AZ2038" s="24"/>
      <c r="BA2038" s="24"/>
    </row>
    <row r="2039" spans="19:53">
      <c r="S2039"/>
      <c r="AG2039" s="24"/>
      <c r="AH2039" s="24"/>
      <c r="AI2039" s="24"/>
      <c r="AJ2039" s="24"/>
      <c r="AK2039" s="24"/>
      <c r="AM2039" s="171"/>
      <c r="AT2039" s="24"/>
      <c r="AU2039" s="24"/>
      <c r="AV2039" s="24"/>
      <c r="AW2039" s="24"/>
      <c r="AX2039" s="24"/>
      <c r="AY2039" s="24"/>
      <c r="AZ2039" s="24"/>
      <c r="BA2039" s="24"/>
    </row>
    <row r="2040" spans="19:53">
      <c r="S2040"/>
      <c r="AG2040" s="24"/>
      <c r="AH2040" s="24"/>
      <c r="AI2040" s="24"/>
      <c r="AJ2040" s="24"/>
      <c r="AK2040" s="24"/>
      <c r="AM2040" s="171"/>
      <c r="AT2040" s="24"/>
      <c r="AU2040" s="24"/>
      <c r="AV2040" s="24"/>
      <c r="AW2040" s="24"/>
      <c r="AX2040" s="24"/>
      <c r="AY2040" s="24"/>
      <c r="AZ2040" s="24"/>
      <c r="BA2040" s="24"/>
    </row>
    <row r="2041" spans="19:53">
      <c r="S2041"/>
      <c r="AG2041" s="24"/>
      <c r="AH2041" s="24"/>
      <c r="AI2041" s="24"/>
      <c r="AJ2041" s="24"/>
      <c r="AK2041" s="24"/>
      <c r="AM2041" s="171"/>
      <c r="AT2041" s="24"/>
      <c r="AU2041" s="24"/>
      <c r="AV2041" s="24"/>
      <c r="AW2041" s="24"/>
      <c r="AX2041" s="24"/>
      <c r="AY2041" s="24"/>
      <c r="AZ2041" s="24"/>
      <c r="BA2041" s="24"/>
    </row>
    <row r="2042" spans="19:53">
      <c r="S2042"/>
      <c r="AG2042" s="24"/>
      <c r="AH2042" s="24"/>
      <c r="AI2042" s="24"/>
      <c r="AJ2042" s="24"/>
      <c r="AK2042" s="24"/>
      <c r="AM2042" s="171"/>
      <c r="AT2042" s="24"/>
      <c r="AU2042" s="24"/>
      <c r="AV2042" s="24"/>
      <c r="AW2042" s="24"/>
      <c r="AX2042" s="24"/>
      <c r="AY2042" s="24"/>
      <c r="AZ2042" s="24"/>
      <c r="BA2042" s="24"/>
    </row>
    <row r="2043" spans="19:53">
      <c r="S2043"/>
      <c r="AG2043" s="24"/>
      <c r="AH2043" s="24"/>
      <c r="AI2043" s="24"/>
      <c r="AJ2043" s="24"/>
      <c r="AK2043" s="24"/>
      <c r="AM2043" s="171"/>
      <c r="AT2043" s="24"/>
      <c r="AU2043" s="24"/>
      <c r="AV2043" s="24"/>
      <c r="AW2043" s="24"/>
      <c r="AX2043" s="24"/>
      <c r="AY2043" s="24"/>
      <c r="AZ2043" s="24"/>
      <c r="BA2043" s="24"/>
    </row>
    <row r="2044" spans="19:53">
      <c r="S2044"/>
      <c r="AG2044" s="24"/>
      <c r="AH2044" s="24"/>
      <c r="AI2044" s="24"/>
      <c r="AJ2044" s="24"/>
      <c r="AK2044" s="24"/>
      <c r="AM2044" s="171"/>
      <c r="AT2044" s="24"/>
      <c r="AU2044" s="24"/>
      <c r="AV2044" s="24"/>
      <c r="AW2044" s="24"/>
      <c r="AX2044" s="24"/>
      <c r="AY2044" s="24"/>
      <c r="AZ2044" s="24"/>
      <c r="BA2044" s="24"/>
    </row>
    <row r="2045" spans="19:53">
      <c r="S2045"/>
      <c r="AG2045" s="24"/>
      <c r="AH2045" s="24"/>
      <c r="AI2045" s="24"/>
      <c r="AJ2045" s="24"/>
      <c r="AK2045" s="24"/>
      <c r="AM2045" s="171"/>
      <c r="AT2045" s="24"/>
      <c r="AU2045" s="24"/>
      <c r="AV2045" s="24"/>
      <c r="AW2045" s="24"/>
      <c r="AX2045" s="24"/>
      <c r="AY2045" s="24"/>
      <c r="AZ2045" s="24"/>
      <c r="BA2045" s="24"/>
    </row>
    <row r="2046" spans="19:53">
      <c r="S2046"/>
      <c r="AG2046" s="24"/>
      <c r="AH2046" s="24"/>
      <c r="AI2046" s="24"/>
      <c r="AJ2046" s="24"/>
      <c r="AK2046" s="24"/>
      <c r="AM2046" s="171"/>
      <c r="AT2046" s="24"/>
      <c r="AU2046" s="24"/>
      <c r="AV2046" s="24"/>
      <c r="AW2046" s="24"/>
      <c r="AX2046" s="24"/>
      <c r="AY2046" s="24"/>
      <c r="AZ2046" s="24"/>
      <c r="BA2046" s="24"/>
    </row>
    <row r="2047" spans="19:53">
      <c r="S2047"/>
      <c r="AG2047" s="24"/>
      <c r="AH2047" s="24"/>
      <c r="AI2047" s="24"/>
      <c r="AJ2047" s="24"/>
      <c r="AK2047" s="24"/>
      <c r="AM2047" s="171"/>
      <c r="AT2047" s="24"/>
      <c r="AU2047" s="24"/>
      <c r="AV2047" s="24"/>
      <c r="AW2047" s="24"/>
      <c r="AX2047" s="24"/>
      <c r="AY2047" s="24"/>
      <c r="AZ2047" s="24"/>
      <c r="BA2047" s="24"/>
    </row>
    <row r="2048" spans="19:53">
      <c r="S2048"/>
      <c r="AG2048" s="24"/>
      <c r="AH2048" s="24"/>
      <c r="AI2048" s="24"/>
      <c r="AJ2048" s="24"/>
      <c r="AK2048" s="24"/>
      <c r="AM2048" s="171"/>
      <c r="AT2048" s="24"/>
      <c r="AU2048" s="24"/>
      <c r="AV2048" s="24"/>
      <c r="AW2048" s="24"/>
      <c r="AX2048" s="24"/>
      <c r="AY2048" s="24"/>
      <c r="AZ2048" s="24"/>
      <c r="BA2048" s="24"/>
    </row>
    <row r="2049" spans="19:53">
      <c r="S2049"/>
      <c r="AG2049" s="24"/>
      <c r="AH2049" s="24"/>
      <c r="AI2049" s="24"/>
      <c r="AJ2049" s="24"/>
      <c r="AK2049" s="24"/>
      <c r="AM2049" s="171"/>
      <c r="AT2049" s="24"/>
      <c r="AU2049" s="24"/>
      <c r="AV2049" s="24"/>
      <c r="AW2049" s="24"/>
      <c r="AX2049" s="24"/>
      <c r="AY2049" s="24"/>
      <c r="AZ2049" s="24"/>
      <c r="BA2049" s="24"/>
    </row>
    <row r="2050" spans="19:53">
      <c r="S2050"/>
      <c r="AG2050" s="24"/>
      <c r="AH2050" s="24"/>
      <c r="AI2050" s="24"/>
      <c r="AJ2050" s="24"/>
      <c r="AK2050" s="24"/>
      <c r="AM2050" s="171"/>
      <c r="AT2050" s="24"/>
      <c r="AU2050" s="24"/>
      <c r="AV2050" s="24"/>
      <c r="AW2050" s="24"/>
      <c r="AX2050" s="24"/>
      <c r="AY2050" s="24"/>
      <c r="AZ2050" s="24"/>
      <c r="BA2050" s="24"/>
    </row>
    <row r="2051" spans="19:53">
      <c r="S2051"/>
      <c r="AG2051" s="24"/>
      <c r="AH2051" s="24"/>
      <c r="AI2051" s="24"/>
      <c r="AJ2051" s="24"/>
      <c r="AK2051" s="24"/>
      <c r="AM2051" s="171"/>
      <c r="AT2051" s="24"/>
      <c r="AU2051" s="24"/>
      <c r="AV2051" s="24"/>
      <c r="AW2051" s="24"/>
      <c r="AX2051" s="24"/>
      <c r="AY2051" s="24"/>
      <c r="AZ2051" s="24"/>
      <c r="BA2051" s="24"/>
    </row>
    <row r="2052" spans="19:53">
      <c r="S2052"/>
      <c r="AG2052" s="24"/>
      <c r="AH2052" s="24"/>
      <c r="AI2052" s="24"/>
      <c r="AJ2052" s="24"/>
      <c r="AK2052" s="24"/>
      <c r="AM2052" s="171"/>
      <c r="AT2052" s="24"/>
      <c r="AU2052" s="24"/>
      <c r="AV2052" s="24"/>
      <c r="AW2052" s="24"/>
      <c r="AX2052" s="24"/>
      <c r="AY2052" s="24"/>
      <c r="AZ2052" s="24"/>
      <c r="BA2052" s="24"/>
    </row>
    <row r="2053" spans="19:53">
      <c r="S2053"/>
      <c r="AG2053" s="24"/>
      <c r="AH2053" s="24"/>
      <c r="AI2053" s="24"/>
      <c r="AJ2053" s="24"/>
      <c r="AK2053" s="24"/>
      <c r="AM2053" s="171"/>
      <c r="AT2053" s="24"/>
      <c r="AU2053" s="24"/>
      <c r="AV2053" s="24"/>
      <c r="AW2053" s="24"/>
      <c r="AX2053" s="24"/>
      <c r="AY2053" s="24"/>
      <c r="AZ2053" s="24"/>
      <c r="BA2053" s="24"/>
    </row>
    <row r="2054" spans="19:53">
      <c r="S2054"/>
      <c r="AG2054" s="24"/>
      <c r="AH2054" s="24"/>
      <c r="AI2054" s="24"/>
      <c r="AJ2054" s="24"/>
      <c r="AK2054" s="24"/>
      <c r="AM2054" s="171"/>
      <c r="AT2054" s="24"/>
      <c r="AU2054" s="24"/>
      <c r="AV2054" s="24"/>
      <c r="AW2054" s="24"/>
      <c r="AX2054" s="24"/>
      <c r="AY2054" s="24"/>
      <c r="AZ2054" s="24"/>
      <c r="BA2054" s="24"/>
    </row>
    <row r="2055" spans="19:53">
      <c r="S2055"/>
      <c r="AG2055" s="24"/>
      <c r="AH2055" s="24"/>
      <c r="AI2055" s="24"/>
      <c r="AJ2055" s="24"/>
      <c r="AK2055" s="24"/>
      <c r="AM2055" s="171"/>
      <c r="AT2055" s="24"/>
      <c r="AU2055" s="24"/>
      <c r="AV2055" s="24"/>
      <c r="AW2055" s="24"/>
      <c r="AX2055" s="24"/>
      <c r="AY2055" s="24"/>
      <c r="AZ2055" s="24"/>
      <c r="BA2055" s="24"/>
    </row>
    <row r="2056" spans="19:53">
      <c r="S2056"/>
      <c r="AG2056" s="24"/>
      <c r="AH2056" s="24"/>
      <c r="AI2056" s="24"/>
      <c r="AJ2056" s="24"/>
      <c r="AK2056" s="24"/>
      <c r="AM2056" s="171"/>
      <c r="AT2056" s="24"/>
      <c r="AU2056" s="24"/>
      <c r="AV2056" s="24"/>
      <c r="AW2056" s="24"/>
      <c r="AX2056" s="24"/>
      <c r="AY2056" s="24"/>
      <c r="AZ2056" s="24"/>
      <c r="BA2056" s="24"/>
    </row>
    <row r="2057" spans="19:53">
      <c r="S2057"/>
      <c r="AG2057" s="24"/>
      <c r="AH2057" s="24"/>
      <c r="AI2057" s="24"/>
      <c r="AJ2057" s="24"/>
      <c r="AK2057" s="24"/>
      <c r="AM2057" s="171"/>
      <c r="AT2057" s="24"/>
      <c r="AU2057" s="24"/>
      <c r="AV2057" s="24"/>
      <c r="AW2057" s="24"/>
      <c r="AX2057" s="24"/>
      <c r="AY2057" s="24"/>
      <c r="AZ2057" s="24"/>
      <c r="BA2057" s="24"/>
    </row>
    <row r="2058" spans="19:53">
      <c r="S2058"/>
      <c r="AG2058" s="24"/>
      <c r="AH2058" s="24"/>
      <c r="AI2058" s="24"/>
      <c r="AJ2058" s="24"/>
      <c r="AK2058" s="24"/>
      <c r="AM2058" s="171"/>
      <c r="AT2058" s="24"/>
      <c r="AU2058" s="24"/>
      <c r="AV2058" s="24"/>
      <c r="AW2058" s="24"/>
      <c r="AX2058" s="24"/>
      <c r="AY2058" s="24"/>
      <c r="AZ2058" s="24"/>
      <c r="BA2058" s="24"/>
    </row>
    <row r="2059" spans="19:53">
      <c r="S2059"/>
      <c r="AG2059" s="24"/>
      <c r="AH2059" s="24"/>
      <c r="AI2059" s="24"/>
      <c r="AJ2059" s="24"/>
      <c r="AK2059" s="24"/>
      <c r="AL2059" s="27"/>
      <c r="AM2059" s="171"/>
      <c r="AT2059" s="24"/>
      <c r="AU2059" s="24"/>
      <c r="AV2059" s="24"/>
      <c r="AW2059" s="24"/>
      <c r="AX2059" s="24"/>
      <c r="AY2059" s="24"/>
      <c r="AZ2059" s="24"/>
      <c r="BA2059" s="24"/>
    </row>
    <row r="2060" spans="19:53">
      <c r="S2060"/>
      <c r="AG2060" s="24"/>
      <c r="AH2060" s="24"/>
      <c r="AI2060" s="24"/>
      <c r="AJ2060" s="24"/>
      <c r="AK2060" s="24"/>
      <c r="AL2060" s="27"/>
      <c r="AM2060" s="171"/>
      <c r="AT2060" s="24"/>
      <c r="AU2060" s="24"/>
      <c r="AV2060" s="24"/>
      <c r="AW2060" s="24"/>
      <c r="AX2060" s="24"/>
      <c r="AY2060" s="24"/>
      <c r="AZ2060" s="24"/>
      <c r="BA2060" s="24"/>
    </row>
    <row r="2061" spans="19:53">
      <c r="S2061"/>
      <c r="AG2061" s="24"/>
      <c r="AH2061" s="24"/>
      <c r="AI2061" s="24"/>
      <c r="AJ2061" s="24"/>
      <c r="AK2061" s="24"/>
      <c r="AL2061" s="27"/>
      <c r="AM2061" s="171"/>
      <c r="AT2061" s="24"/>
      <c r="AU2061" s="24"/>
      <c r="AV2061" s="24"/>
      <c r="AW2061" s="24"/>
      <c r="AX2061" s="24"/>
      <c r="AY2061" s="24"/>
      <c r="AZ2061" s="24"/>
      <c r="BA2061" s="24"/>
    </row>
    <row r="2062" spans="19:53">
      <c r="S2062"/>
      <c r="AG2062" s="24"/>
      <c r="AH2062" s="24"/>
      <c r="AI2062" s="24"/>
      <c r="AJ2062" s="24"/>
      <c r="AK2062" s="24"/>
      <c r="AL2062" s="27"/>
      <c r="AM2062" s="171"/>
      <c r="AT2062" s="24"/>
      <c r="AU2062" s="24"/>
      <c r="AV2062" s="24"/>
      <c r="AW2062" s="24"/>
      <c r="AX2062" s="24"/>
      <c r="AY2062" s="24"/>
      <c r="AZ2062" s="24"/>
      <c r="BA2062" s="24"/>
    </row>
    <row r="2063" spans="19:53">
      <c r="S2063"/>
      <c r="AG2063" s="24"/>
      <c r="AH2063" s="24"/>
      <c r="AI2063" s="24"/>
      <c r="AJ2063" s="24"/>
      <c r="AK2063" s="24"/>
      <c r="AL2063" s="27"/>
      <c r="AM2063" s="171"/>
      <c r="AT2063" s="24"/>
      <c r="AU2063" s="24"/>
      <c r="AV2063" s="24"/>
      <c r="AW2063" s="24"/>
      <c r="AX2063" s="24"/>
      <c r="AY2063" s="24"/>
      <c r="AZ2063" s="24"/>
      <c r="BA2063" s="24"/>
    </row>
    <row r="2064" spans="19:53">
      <c r="S2064"/>
      <c r="AG2064" s="24"/>
      <c r="AH2064" s="24"/>
      <c r="AI2064" s="24"/>
      <c r="AJ2064" s="24"/>
      <c r="AK2064" s="24"/>
      <c r="AL2064" s="27"/>
      <c r="AM2064" s="171"/>
      <c r="AT2064" s="24"/>
      <c r="AU2064" s="24"/>
      <c r="AV2064" s="24"/>
      <c r="AW2064" s="24"/>
      <c r="AX2064" s="24"/>
      <c r="AY2064" s="24"/>
      <c r="AZ2064" s="24"/>
      <c r="BA2064" s="24"/>
    </row>
    <row r="2065" spans="19:53">
      <c r="S2065"/>
      <c r="AG2065" s="24"/>
      <c r="AH2065" s="24"/>
      <c r="AI2065" s="24"/>
      <c r="AJ2065" s="24"/>
      <c r="AK2065" s="24"/>
      <c r="AL2065" s="27"/>
      <c r="AM2065" s="171"/>
      <c r="AT2065" s="24"/>
      <c r="AU2065" s="24"/>
      <c r="AV2065" s="24"/>
      <c r="AW2065" s="24"/>
      <c r="AX2065" s="24"/>
      <c r="AY2065" s="24"/>
      <c r="AZ2065" s="24"/>
      <c r="BA2065" s="24"/>
    </row>
    <row r="2066" spans="19:53">
      <c r="S2066"/>
      <c r="AG2066" s="24"/>
      <c r="AH2066" s="24"/>
      <c r="AI2066" s="24"/>
      <c r="AJ2066" s="24"/>
      <c r="AK2066" s="24"/>
      <c r="AL2066" s="27"/>
      <c r="AM2066" s="171"/>
      <c r="AT2066" s="24"/>
      <c r="AU2066" s="24"/>
      <c r="AV2066" s="24"/>
      <c r="AW2066" s="24"/>
      <c r="AX2066" s="24"/>
      <c r="AY2066" s="24"/>
      <c r="AZ2066" s="24"/>
      <c r="BA2066" s="24"/>
    </row>
    <row r="2067" spans="19:53">
      <c r="S2067"/>
      <c r="AG2067" s="24"/>
      <c r="AH2067" s="24"/>
      <c r="AI2067" s="24"/>
      <c r="AJ2067" s="24"/>
      <c r="AK2067" s="24"/>
      <c r="AL2067" s="27"/>
      <c r="AM2067" s="171"/>
      <c r="AT2067" s="24"/>
      <c r="AU2067" s="24"/>
      <c r="AV2067" s="24"/>
      <c r="AW2067" s="24"/>
      <c r="AX2067" s="24"/>
      <c r="AY2067" s="24"/>
      <c r="AZ2067" s="24"/>
      <c r="BA2067" s="24"/>
    </row>
    <row r="2068" spans="19:53">
      <c r="S2068"/>
      <c r="AG2068" s="24"/>
      <c r="AH2068" s="24"/>
      <c r="AI2068" s="24"/>
      <c r="AJ2068" s="24"/>
      <c r="AK2068" s="24"/>
      <c r="AL2068" s="27"/>
      <c r="AM2068" s="171"/>
      <c r="AT2068" s="24"/>
      <c r="AU2068" s="24"/>
      <c r="AV2068" s="24"/>
      <c r="AW2068" s="24"/>
      <c r="AX2068" s="24"/>
      <c r="AY2068" s="24"/>
      <c r="AZ2068" s="24"/>
      <c r="BA2068" s="24"/>
    </row>
    <row r="2069" spans="19:53">
      <c r="S2069"/>
      <c r="AG2069" s="24"/>
      <c r="AH2069" s="24"/>
      <c r="AI2069" s="24"/>
      <c r="AJ2069" s="24"/>
      <c r="AK2069" s="24"/>
      <c r="AL2069" s="27"/>
      <c r="AM2069" s="171"/>
      <c r="AT2069" s="24"/>
      <c r="AU2069" s="24"/>
      <c r="AV2069" s="24"/>
      <c r="AW2069" s="24"/>
      <c r="AX2069" s="24"/>
      <c r="AY2069" s="24"/>
      <c r="AZ2069" s="24"/>
      <c r="BA2069" s="24"/>
    </row>
    <row r="2070" spans="19:53">
      <c r="S2070"/>
      <c r="AG2070" s="24"/>
      <c r="AH2070" s="24"/>
      <c r="AI2070" s="24"/>
      <c r="AJ2070" s="24"/>
      <c r="AK2070" s="24"/>
      <c r="AL2070" s="27"/>
      <c r="AM2070" s="171"/>
      <c r="AT2070" s="24"/>
      <c r="AU2070" s="24"/>
      <c r="AV2070" s="24"/>
      <c r="AW2070" s="24"/>
      <c r="AX2070" s="24"/>
      <c r="AY2070" s="24"/>
      <c r="AZ2070" s="24"/>
      <c r="BA2070" s="24"/>
    </row>
    <row r="2071" spans="19:53">
      <c r="S2071"/>
      <c r="AG2071" s="24"/>
      <c r="AH2071" s="24"/>
      <c r="AI2071" s="24"/>
      <c r="AJ2071" s="24"/>
      <c r="AK2071" s="24"/>
      <c r="AL2071" s="27"/>
      <c r="AM2071" s="171"/>
      <c r="AT2071" s="24"/>
      <c r="AU2071" s="24"/>
      <c r="AV2071" s="24"/>
      <c r="AW2071" s="24"/>
      <c r="AX2071" s="24"/>
      <c r="AY2071" s="24"/>
      <c r="AZ2071" s="24"/>
      <c r="BA2071" s="24"/>
    </row>
    <row r="2072" spans="19:53">
      <c r="S2072"/>
      <c r="AG2072" s="24"/>
      <c r="AH2072" s="24"/>
      <c r="AI2072" s="24"/>
      <c r="AJ2072" s="24"/>
      <c r="AK2072" s="24"/>
      <c r="AL2072" s="27"/>
      <c r="AM2072" s="171"/>
      <c r="AT2072" s="24"/>
      <c r="AU2072" s="24"/>
      <c r="AV2072" s="24"/>
      <c r="AW2072" s="24"/>
      <c r="AX2072" s="24"/>
      <c r="AY2072" s="24"/>
      <c r="AZ2072" s="24"/>
      <c r="BA2072" s="24"/>
    </row>
    <row r="2073" spans="19:53">
      <c r="S2073"/>
      <c r="AG2073" s="24"/>
      <c r="AH2073" s="24"/>
      <c r="AI2073" s="24"/>
      <c r="AJ2073" s="24"/>
      <c r="AK2073" s="24"/>
      <c r="AL2073" s="27"/>
      <c r="AM2073" s="171"/>
      <c r="AT2073" s="24"/>
      <c r="AU2073" s="24"/>
      <c r="AV2073" s="24"/>
      <c r="AW2073" s="24"/>
      <c r="AX2073" s="24"/>
      <c r="AY2073" s="24"/>
      <c r="AZ2073" s="24"/>
      <c r="BA2073" s="24"/>
    </row>
    <row r="2074" spans="19:53">
      <c r="S2074"/>
      <c r="AG2074" s="24"/>
      <c r="AH2074" s="24"/>
      <c r="AI2074" s="24"/>
      <c r="AJ2074" s="24"/>
      <c r="AK2074" s="24"/>
      <c r="AL2074" s="27"/>
      <c r="AM2074" s="171"/>
      <c r="AT2074" s="24"/>
      <c r="AU2074" s="24"/>
      <c r="AV2074" s="24"/>
      <c r="AW2074" s="24"/>
      <c r="AX2074" s="24"/>
      <c r="AY2074" s="24"/>
      <c r="AZ2074" s="24"/>
      <c r="BA2074" s="24"/>
    </row>
    <row r="2075" spans="19:53">
      <c r="S2075"/>
      <c r="AG2075" s="24"/>
      <c r="AH2075" s="24"/>
      <c r="AI2075" s="24"/>
      <c r="AJ2075" s="24"/>
      <c r="AK2075" s="24"/>
      <c r="AL2075" s="27"/>
      <c r="AM2075" s="171"/>
      <c r="AT2075" s="24"/>
      <c r="AU2075" s="24"/>
      <c r="AV2075" s="24"/>
      <c r="AW2075" s="24"/>
      <c r="AX2075" s="24"/>
      <c r="AY2075" s="24"/>
      <c r="AZ2075" s="24"/>
      <c r="BA2075" s="24"/>
    </row>
    <row r="2076" spans="19:53">
      <c r="S2076"/>
      <c r="AG2076" s="24"/>
      <c r="AH2076" s="24"/>
      <c r="AI2076" s="24"/>
      <c r="AJ2076" s="24"/>
      <c r="AK2076" s="24"/>
      <c r="AL2076" s="27"/>
      <c r="AM2076" s="171"/>
      <c r="AT2076" s="24"/>
      <c r="AU2076" s="24"/>
      <c r="AV2076" s="24"/>
      <c r="AW2076" s="24"/>
      <c r="AX2076" s="24"/>
      <c r="AY2076" s="24"/>
      <c r="AZ2076" s="24"/>
      <c r="BA2076" s="24"/>
    </row>
    <row r="2077" spans="19:53">
      <c r="S2077"/>
      <c r="AG2077" s="24"/>
      <c r="AH2077" s="24"/>
      <c r="AI2077" s="24"/>
      <c r="AJ2077" s="24"/>
      <c r="AK2077" s="24"/>
      <c r="AL2077" s="27"/>
      <c r="AM2077" s="171"/>
      <c r="AT2077" s="24"/>
      <c r="AU2077" s="24"/>
      <c r="AV2077" s="24"/>
      <c r="AW2077" s="24"/>
      <c r="AX2077" s="24"/>
      <c r="AY2077" s="24"/>
      <c r="AZ2077" s="24"/>
      <c r="BA2077" s="24"/>
    </row>
    <row r="2078" spans="19:53">
      <c r="S2078"/>
      <c r="AG2078" s="24"/>
      <c r="AH2078" s="24"/>
      <c r="AI2078" s="24"/>
      <c r="AJ2078" s="24"/>
      <c r="AK2078" s="24"/>
      <c r="AL2078" s="27"/>
      <c r="AM2078" s="171"/>
      <c r="AT2078" s="24"/>
      <c r="AU2078" s="24"/>
      <c r="AV2078" s="24"/>
      <c r="AW2078" s="24"/>
      <c r="AX2078" s="24"/>
      <c r="AY2078" s="24"/>
      <c r="AZ2078" s="24"/>
      <c r="BA2078" s="24"/>
    </row>
    <row r="2079" spans="19:53">
      <c r="S2079"/>
      <c r="AG2079" s="24"/>
      <c r="AH2079" s="24"/>
      <c r="AI2079" s="24"/>
      <c r="AJ2079" s="24"/>
      <c r="AK2079" s="24"/>
      <c r="AL2079" s="27"/>
      <c r="AM2079" s="171"/>
      <c r="AT2079" s="24"/>
      <c r="AU2079" s="24"/>
      <c r="AV2079" s="24"/>
      <c r="AW2079" s="24"/>
      <c r="AX2079" s="24"/>
      <c r="AY2079" s="24"/>
      <c r="AZ2079" s="24"/>
      <c r="BA2079" s="24"/>
    </row>
    <row r="2080" spans="19:53">
      <c r="S2080"/>
      <c r="AG2080" s="24"/>
      <c r="AH2080" s="24"/>
      <c r="AI2080" s="24"/>
      <c r="AJ2080" s="24"/>
      <c r="AK2080" s="24"/>
      <c r="AL2080" s="27"/>
      <c r="AM2080" s="171"/>
      <c r="AT2080" s="24"/>
      <c r="AU2080" s="24"/>
      <c r="AV2080" s="24"/>
      <c r="AW2080" s="24"/>
      <c r="AX2080" s="24"/>
      <c r="AY2080" s="24"/>
      <c r="AZ2080" s="24"/>
      <c r="BA2080" s="24"/>
    </row>
    <row r="2081" spans="19:53">
      <c r="S2081"/>
      <c r="AG2081" s="24"/>
      <c r="AH2081" s="24"/>
      <c r="AI2081" s="24"/>
      <c r="AJ2081" s="24"/>
      <c r="AK2081" s="24"/>
      <c r="AL2081" s="27"/>
      <c r="AM2081" s="171"/>
      <c r="AT2081" s="24"/>
      <c r="AU2081" s="24"/>
      <c r="AV2081" s="24"/>
      <c r="AW2081" s="24"/>
      <c r="AX2081" s="24"/>
      <c r="AY2081" s="24"/>
      <c r="AZ2081" s="24"/>
      <c r="BA2081" s="24"/>
    </row>
    <row r="2082" spans="19:53">
      <c r="S2082"/>
      <c r="AG2082" s="24"/>
      <c r="AH2082" s="24"/>
      <c r="AI2082" s="24"/>
      <c r="AJ2082" s="24"/>
      <c r="AK2082" s="24"/>
      <c r="AL2082" s="27"/>
      <c r="AM2082" s="171"/>
      <c r="AT2082" s="24"/>
      <c r="AU2082" s="24"/>
      <c r="AV2082" s="24"/>
      <c r="AW2082" s="24"/>
      <c r="AX2082" s="24"/>
      <c r="AY2082" s="24"/>
      <c r="AZ2082" s="24"/>
      <c r="BA2082" s="24"/>
    </row>
    <row r="2083" spans="19:53">
      <c r="S2083"/>
      <c r="AG2083" s="24"/>
      <c r="AH2083" s="24"/>
      <c r="AI2083" s="24"/>
      <c r="AJ2083" s="24"/>
      <c r="AK2083" s="24"/>
      <c r="AL2083" s="27"/>
      <c r="AM2083" s="171"/>
      <c r="AT2083" s="24"/>
      <c r="AU2083" s="24"/>
      <c r="AV2083" s="24"/>
      <c r="AW2083" s="24"/>
      <c r="AX2083" s="24"/>
      <c r="AY2083" s="24"/>
      <c r="AZ2083" s="24"/>
      <c r="BA2083" s="24"/>
    </row>
    <row r="2084" spans="19:53">
      <c r="S2084"/>
      <c r="AG2084" s="24"/>
      <c r="AH2084" s="24"/>
      <c r="AI2084" s="24"/>
      <c r="AJ2084" s="24"/>
      <c r="AK2084" s="24"/>
      <c r="AL2084" s="27"/>
      <c r="AM2084" s="171"/>
      <c r="AT2084" s="24"/>
      <c r="AU2084" s="24"/>
      <c r="AV2084" s="24"/>
      <c r="AW2084" s="24"/>
      <c r="AX2084" s="24"/>
      <c r="AY2084" s="24"/>
      <c r="AZ2084" s="24"/>
      <c r="BA2084" s="24"/>
    </row>
    <row r="2085" spans="19:53">
      <c r="S2085"/>
      <c r="AG2085" s="24"/>
      <c r="AH2085" s="24"/>
      <c r="AI2085" s="24"/>
      <c r="AJ2085" s="24"/>
      <c r="AK2085" s="24"/>
      <c r="AL2085" s="27"/>
      <c r="AM2085" s="171"/>
      <c r="AT2085" s="24"/>
      <c r="AU2085" s="24"/>
      <c r="AV2085" s="24"/>
      <c r="AW2085" s="24"/>
      <c r="AX2085" s="24"/>
      <c r="AY2085" s="24"/>
      <c r="AZ2085" s="24"/>
      <c r="BA2085" s="24"/>
    </row>
    <row r="2086" spans="19:53">
      <c r="S2086"/>
      <c r="AG2086" s="24"/>
      <c r="AH2086" s="24"/>
      <c r="AI2086" s="24"/>
      <c r="AJ2086" s="24"/>
      <c r="AK2086" s="24"/>
      <c r="AL2086" s="27"/>
      <c r="AM2086" s="171"/>
      <c r="AT2086" s="24"/>
      <c r="AU2086" s="24"/>
      <c r="AV2086" s="24"/>
      <c r="AW2086" s="24"/>
      <c r="AX2086" s="24"/>
      <c r="AY2086" s="24"/>
      <c r="AZ2086" s="24"/>
      <c r="BA2086" s="24"/>
    </row>
    <row r="2087" spans="19:53">
      <c r="S2087"/>
      <c r="AG2087" s="24"/>
      <c r="AH2087" s="24"/>
      <c r="AI2087" s="24"/>
      <c r="AJ2087" s="24"/>
      <c r="AK2087" s="24"/>
      <c r="AL2087" s="27"/>
      <c r="AM2087" s="171"/>
      <c r="AT2087" s="24"/>
      <c r="AU2087" s="24"/>
      <c r="AV2087" s="24"/>
      <c r="AW2087" s="24"/>
      <c r="AX2087" s="24"/>
      <c r="AY2087" s="24"/>
      <c r="AZ2087" s="24"/>
      <c r="BA2087" s="24"/>
    </row>
    <row r="2088" spans="19:53">
      <c r="S2088"/>
      <c r="AG2088" s="24"/>
      <c r="AH2088" s="24"/>
      <c r="AI2088" s="24"/>
      <c r="AJ2088" s="24"/>
      <c r="AK2088" s="24"/>
      <c r="AL2088" s="27"/>
      <c r="AM2088" s="171"/>
      <c r="AT2088" s="24"/>
      <c r="AU2088" s="24"/>
      <c r="AV2088" s="24"/>
      <c r="AW2088" s="24"/>
      <c r="AX2088" s="24"/>
      <c r="AY2088" s="24"/>
      <c r="AZ2088" s="24"/>
      <c r="BA2088" s="24"/>
    </row>
    <row r="2089" spans="19:53">
      <c r="S2089"/>
      <c r="AG2089" s="24"/>
      <c r="AH2089" s="24"/>
      <c r="AI2089" s="24"/>
      <c r="AJ2089" s="24"/>
      <c r="AK2089" s="24"/>
      <c r="AL2089" s="27"/>
      <c r="AM2089" s="171"/>
      <c r="AT2089" s="24"/>
      <c r="AU2089" s="24"/>
      <c r="AV2089" s="24"/>
      <c r="AW2089" s="24"/>
      <c r="AX2089" s="24"/>
      <c r="AY2089" s="24"/>
      <c r="AZ2089" s="24"/>
      <c r="BA2089" s="24"/>
    </row>
    <row r="2090" spans="19:53">
      <c r="S2090"/>
      <c r="AG2090" s="24"/>
      <c r="AH2090" s="24"/>
      <c r="AI2090" s="24"/>
      <c r="AJ2090" s="24"/>
      <c r="AK2090" s="24"/>
      <c r="AL2090" s="27"/>
      <c r="AM2090" s="171"/>
      <c r="AT2090" s="24"/>
      <c r="AU2090" s="24"/>
      <c r="AV2090" s="24"/>
      <c r="AW2090" s="24"/>
      <c r="AX2090" s="24"/>
      <c r="AY2090" s="24"/>
      <c r="AZ2090" s="24"/>
      <c r="BA2090" s="24"/>
    </row>
    <row r="2091" spans="19:53">
      <c r="S2091"/>
      <c r="AG2091" s="24"/>
      <c r="AH2091" s="24"/>
      <c r="AI2091" s="24"/>
      <c r="AJ2091" s="24"/>
      <c r="AK2091" s="24"/>
      <c r="AL2091" s="27"/>
      <c r="AM2091" s="171"/>
      <c r="AT2091" s="24"/>
      <c r="AU2091" s="24"/>
      <c r="AV2091" s="24"/>
      <c r="AW2091" s="24"/>
      <c r="AX2091" s="24"/>
      <c r="AY2091" s="24"/>
      <c r="AZ2091" s="24"/>
      <c r="BA2091" s="24"/>
    </row>
    <row r="2092" spans="19:53">
      <c r="S2092"/>
      <c r="AG2092" s="24"/>
      <c r="AH2092" s="24"/>
      <c r="AI2092" s="24"/>
      <c r="AJ2092" s="24"/>
      <c r="AK2092" s="24"/>
      <c r="AL2092" s="27"/>
      <c r="AM2092" s="171"/>
      <c r="AT2092" s="24"/>
      <c r="AU2092" s="24"/>
      <c r="AV2092" s="24"/>
      <c r="AW2092" s="24"/>
      <c r="AX2092" s="24"/>
      <c r="AY2092" s="24"/>
      <c r="AZ2092" s="24"/>
      <c r="BA2092" s="24"/>
    </row>
    <row r="2093" spans="19:53">
      <c r="S2093"/>
      <c r="AG2093" s="24"/>
      <c r="AH2093" s="24"/>
      <c r="AI2093" s="24"/>
      <c r="AJ2093" s="24"/>
      <c r="AK2093" s="24"/>
      <c r="AL2093" s="27"/>
      <c r="AM2093" s="171"/>
      <c r="AT2093" s="24"/>
      <c r="AU2093" s="24"/>
      <c r="AV2093" s="24"/>
      <c r="AW2093" s="24"/>
      <c r="AX2093" s="24"/>
      <c r="AY2093" s="24"/>
      <c r="AZ2093" s="24"/>
      <c r="BA2093" s="24"/>
    </row>
    <row r="2094" spans="19:53">
      <c r="S2094"/>
      <c r="AG2094" s="24"/>
      <c r="AH2094" s="24"/>
      <c r="AI2094" s="24"/>
      <c r="AJ2094" s="24"/>
      <c r="AK2094" s="24"/>
      <c r="AL2094" s="27"/>
      <c r="AM2094" s="171"/>
      <c r="AT2094" s="24"/>
      <c r="AU2094" s="24"/>
      <c r="AV2094" s="24"/>
      <c r="AW2094" s="24"/>
      <c r="AX2094" s="24"/>
      <c r="AY2094" s="24"/>
      <c r="AZ2094" s="24"/>
      <c r="BA2094" s="24"/>
    </row>
    <row r="2095" spans="19:53">
      <c r="S2095"/>
      <c r="AG2095" s="24"/>
      <c r="AH2095" s="24"/>
      <c r="AI2095" s="24"/>
      <c r="AJ2095" s="24"/>
      <c r="AK2095" s="24"/>
      <c r="AL2095" s="27"/>
      <c r="AM2095" s="171"/>
      <c r="AT2095" s="24"/>
      <c r="AU2095" s="24"/>
      <c r="AV2095" s="24"/>
      <c r="AW2095" s="24"/>
      <c r="AX2095" s="24"/>
      <c r="AY2095" s="24"/>
      <c r="AZ2095" s="24"/>
      <c r="BA2095" s="24"/>
    </row>
    <row r="2096" spans="19:53">
      <c r="S2096"/>
      <c r="AG2096" s="24"/>
      <c r="AH2096" s="24"/>
      <c r="AI2096" s="24"/>
      <c r="AJ2096" s="24"/>
      <c r="AK2096" s="24"/>
      <c r="AL2096" s="27"/>
      <c r="AM2096" s="171"/>
      <c r="AT2096" s="24"/>
      <c r="AU2096" s="24"/>
      <c r="AV2096" s="24"/>
      <c r="AW2096" s="24"/>
      <c r="AX2096" s="24"/>
      <c r="AY2096" s="24"/>
      <c r="AZ2096" s="24"/>
      <c r="BA2096" s="24"/>
    </row>
    <row r="2097" spans="19:53">
      <c r="S2097"/>
      <c r="AG2097" s="24"/>
      <c r="AH2097" s="24"/>
      <c r="AI2097" s="24"/>
      <c r="AJ2097" s="24"/>
      <c r="AK2097" s="24"/>
      <c r="AL2097" s="27"/>
      <c r="AM2097" s="171"/>
      <c r="AT2097" s="24"/>
      <c r="AU2097" s="24"/>
      <c r="AV2097" s="24"/>
      <c r="AW2097" s="24"/>
      <c r="AX2097" s="24"/>
      <c r="AY2097" s="24"/>
      <c r="AZ2097" s="24"/>
      <c r="BA2097" s="24"/>
    </row>
    <row r="2098" spans="19:53">
      <c r="S2098"/>
      <c r="AG2098" s="24"/>
      <c r="AH2098" s="24"/>
      <c r="AI2098" s="24"/>
      <c r="AJ2098" s="24"/>
      <c r="AK2098" s="24"/>
      <c r="AL2098" s="27"/>
      <c r="AM2098" s="171"/>
      <c r="AT2098" s="24"/>
      <c r="AU2098" s="24"/>
      <c r="AV2098" s="24"/>
      <c r="AW2098" s="24"/>
      <c r="AX2098" s="24"/>
      <c r="AY2098" s="24"/>
      <c r="AZ2098" s="24"/>
      <c r="BA2098" s="24"/>
    </row>
    <row r="2099" spans="19:53">
      <c r="S2099"/>
      <c r="AG2099" s="24"/>
      <c r="AH2099" s="24"/>
      <c r="AI2099" s="24"/>
      <c r="AJ2099" s="24"/>
      <c r="AK2099" s="24"/>
      <c r="AL2099" s="27"/>
      <c r="AM2099" s="171"/>
      <c r="AT2099" s="24"/>
      <c r="AU2099" s="24"/>
      <c r="AV2099" s="24"/>
      <c r="AW2099" s="24"/>
      <c r="AX2099" s="24"/>
      <c r="AY2099" s="24"/>
      <c r="AZ2099" s="24"/>
      <c r="BA2099" s="24"/>
    </row>
    <row r="2100" spans="19:53">
      <c r="S2100"/>
      <c r="AG2100" s="24"/>
      <c r="AH2100" s="24"/>
      <c r="AI2100" s="24"/>
      <c r="AJ2100" s="24"/>
      <c r="AK2100" s="24"/>
      <c r="AL2100" s="27"/>
      <c r="AM2100" s="171"/>
      <c r="AT2100" s="24"/>
      <c r="AU2100" s="24"/>
      <c r="AV2100" s="24"/>
      <c r="AW2100" s="24"/>
      <c r="AX2100" s="24"/>
      <c r="AY2100" s="24"/>
      <c r="AZ2100" s="24"/>
      <c r="BA2100" s="24"/>
    </row>
    <row r="2101" spans="19:53">
      <c r="S2101"/>
      <c r="AG2101" s="24"/>
      <c r="AH2101" s="24"/>
      <c r="AI2101" s="24"/>
      <c r="AJ2101" s="24"/>
      <c r="AK2101" s="24"/>
      <c r="AL2101" s="27"/>
      <c r="AM2101" s="171"/>
      <c r="AT2101" s="24"/>
      <c r="AU2101" s="24"/>
      <c r="AV2101" s="24"/>
      <c r="AW2101" s="24"/>
      <c r="AX2101" s="24"/>
      <c r="AY2101" s="24"/>
      <c r="AZ2101" s="24"/>
      <c r="BA2101" s="24"/>
    </row>
    <row r="2102" spans="19:53">
      <c r="S2102"/>
      <c r="AG2102" s="24"/>
      <c r="AH2102" s="24"/>
      <c r="AI2102" s="24"/>
      <c r="AJ2102" s="24"/>
      <c r="AK2102" s="24"/>
      <c r="AL2102" s="27"/>
      <c r="AM2102" s="171"/>
      <c r="AT2102" s="24"/>
      <c r="AU2102" s="24"/>
      <c r="AV2102" s="24"/>
      <c r="AW2102" s="24"/>
      <c r="AX2102" s="24"/>
      <c r="AY2102" s="24"/>
      <c r="AZ2102" s="24"/>
      <c r="BA2102" s="24"/>
    </row>
    <row r="2103" spans="19:53">
      <c r="S2103"/>
      <c r="AG2103" s="24"/>
      <c r="AH2103" s="24"/>
      <c r="AI2103" s="24"/>
      <c r="AJ2103" s="24"/>
      <c r="AK2103" s="24"/>
      <c r="AL2103" s="27"/>
      <c r="AM2103" s="171"/>
      <c r="AT2103" s="24"/>
      <c r="AU2103" s="24"/>
      <c r="AV2103" s="24"/>
      <c r="AW2103" s="24"/>
      <c r="AX2103" s="24"/>
      <c r="AY2103" s="24"/>
      <c r="AZ2103" s="24"/>
      <c r="BA2103" s="24"/>
    </row>
    <row r="2104" spans="19:53">
      <c r="S2104"/>
      <c r="AG2104" s="24"/>
      <c r="AH2104" s="24"/>
      <c r="AI2104" s="24"/>
      <c r="AJ2104" s="24"/>
      <c r="AK2104" s="24"/>
      <c r="AL2104" s="27"/>
      <c r="AM2104" s="171"/>
      <c r="AT2104" s="24"/>
      <c r="AU2104" s="24"/>
      <c r="AV2104" s="24"/>
      <c r="AW2104" s="24"/>
      <c r="AX2104" s="24"/>
      <c r="AY2104" s="24"/>
      <c r="AZ2104" s="24"/>
      <c r="BA2104" s="24"/>
    </row>
    <row r="2105" spans="19:53">
      <c r="S2105"/>
      <c r="AG2105" s="24"/>
      <c r="AH2105" s="24"/>
      <c r="AI2105" s="24"/>
      <c r="AJ2105" s="24"/>
      <c r="AK2105" s="24"/>
      <c r="AL2105" s="27"/>
      <c r="AM2105" s="171"/>
      <c r="AT2105" s="24"/>
      <c r="AU2105" s="24"/>
      <c r="AV2105" s="24"/>
      <c r="AW2105" s="24"/>
      <c r="AX2105" s="24"/>
      <c r="AY2105" s="24"/>
      <c r="AZ2105" s="24"/>
      <c r="BA2105" s="24"/>
    </row>
    <row r="2106" spans="19:53">
      <c r="S2106"/>
      <c r="AG2106" s="24"/>
      <c r="AH2106" s="24"/>
      <c r="AI2106" s="24"/>
      <c r="AJ2106" s="24"/>
      <c r="AK2106" s="24"/>
      <c r="AL2106" s="27"/>
      <c r="AM2106" s="171"/>
      <c r="AT2106" s="24"/>
      <c r="AU2106" s="24"/>
      <c r="AV2106" s="24"/>
      <c r="AW2106" s="24"/>
      <c r="AX2106" s="24"/>
      <c r="AY2106" s="24"/>
      <c r="AZ2106" s="24"/>
      <c r="BA2106" s="24"/>
    </row>
    <row r="2107" spans="19:53">
      <c r="S2107"/>
      <c r="AG2107" s="24"/>
      <c r="AH2107" s="24"/>
      <c r="AI2107" s="24"/>
      <c r="AJ2107" s="24"/>
      <c r="AK2107" s="24"/>
      <c r="AL2107" s="27"/>
      <c r="AM2107" s="171"/>
      <c r="AT2107" s="24"/>
      <c r="AU2107" s="24"/>
      <c r="AV2107" s="24"/>
      <c r="AW2107" s="24"/>
      <c r="AX2107" s="24"/>
      <c r="AY2107" s="24"/>
      <c r="AZ2107" s="24"/>
      <c r="BA2107" s="24"/>
    </row>
    <row r="2108" spans="19:53">
      <c r="S2108"/>
      <c r="AG2108" s="24"/>
      <c r="AH2108" s="24"/>
      <c r="AI2108" s="24"/>
      <c r="AJ2108" s="24"/>
      <c r="AK2108" s="24"/>
      <c r="AL2108" s="27"/>
      <c r="AM2108" s="171"/>
      <c r="AT2108" s="24"/>
      <c r="AU2108" s="24"/>
      <c r="AV2108" s="24"/>
      <c r="AW2108" s="24"/>
      <c r="AX2108" s="24"/>
      <c r="AY2108" s="24"/>
      <c r="AZ2108" s="24"/>
      <c r="BA2108" s="24"/>
    </row>
    <row r="2109" spans="19:53">
      <c r="S2109"/>
      <c r="AG2109" s="24"/>
      <c r="AH2109" s="24"/>
      <c r="AI2109" s="24"/>
      <c r="AJ2109" s="24"/>
      <c r="AK2109" s="24"/>
      <c r="AL2109" s="27"/>
      <c r="AM2109" s="171"/>
      <c r="AT2109" s="24"/>
      <c r="AU2109" s="24"/>
      <c r="AV2109" s="24"/>
      <c r="AW2109" s="24"/>
      <c r="AX2109" s="24"/>
      <c r="AY2109" s="24"/>
      <c r="AZ2109" s="24"/>
      <c r="BA2109" s="24"/>
    </row>
    <row r="2110" spans="19:53">
      <c r="S2110"/>
      <c r="AG2110" s="24"/>
      <c r="AH2110" s="24"/>
      <c r="AI2110" s="24"/>
      <c r="AJ2110" s="24"/>
      <c r="AK2110" s="24"/>
      <c r="AL2110" s="27"/>
      <c r="AM2110" s="171"/>
      <c r="AT2110" s="24"/>
      <c r="AU2110" s="24"/>
      <c r="AV2110" s="24"/>
      <c r="AW2110" s="24"/>
      <c r="AX2110" s="24"/>
      <c r="AY2110" s="24"/>
      <c r="AZ2110" s="24"/>
      <c r="BA2110" s="24"/>
    </row>
    <row r="2111" spans="19:53">
      <c r="S2111"/>
      <c r="AG2111" s="24"/>
      <c r="AH2111" s="24"/>
      <c r="AI2111" s="24"/>
      <c r="AJ2111" s="24"/>
      <c r="AK2111" s="24"/>
      <c r="AL2111" s="27"/>
      <c r="AM2111" s="171"/>
      <c r="AT2111" s="24"/>
      <c r="AU2111" s="24"/>
      <c r="AV2111" s="24"/>
      <c r="AW2111" s="24"/>
      <c r="AX2111" s="24"/>
      <c r="AY2111" s="24"/>
      <c r="AZ2111" s="24"/>
      <c r="BA2111" s="24"/>
    </row>
    <row r="2112" spans="19:53">
      <c r="S2112"/>
      <c r="AG2112" s="24"/>
      <c r="AH2112" s="24"/>
      <c r="AI2112" s="24"/>
      <c r="AJ2112" s="24"/>
      <c r="AK2112" s="24"/>
      <c r="AL2112" s="27"/>
      <c r="AM2112" s="171"/>
      <c r="AT2112" s="24"/>
      <c r="AU2112" s="24"/>
      <c r="AV2112" s="24"/>
      <c r="AW2112" s="24"/>
      <c r="AX2112" s="24"/>
      <c r="AY2112" s="24"/>
      <c r="AZ2112" s="24"/>
      <c r="BA2112" s="24"/>
    </row>
    <row r="2113" spans="19:53">
      <c r="S2113"/>
      <c r="AG2113" s="24"/>
      <c r="AH2113" s="24"/>
      <c r="AI2113" s="24"/>
      <c r="AJ2113" s="24"/>
      <c r="AK2113" s="24"/>
      <c r="AL2113" s="27"/>
      <c r="AM2113" s="171"/>
      <c r="AT2113" s="24"/>
      <c r="AU2113" s="24"/>
      <c r="AV2113" s="24"/>
      <c r="AW2113" s="24"/>
      <c r="AX2113" s="24"/>
      <c r="AY2113" s="24"/>
      <c r="AZ2113" s="24"/>
      <c r="BA2113" s="24"/>
    </row>
    <row r="2114" spans="19:53">
      <c r="S2114"/>
      <c r="AG2114" s="24"/>
      <c r="AH2114" s="24"/>
      <c r="AI2114" s="24"/>
      <c r="AJ2114" s="24"/>
      <c r="AK2114" s="24"/>
      <c r="AL2114" s="27"/>
      <c r="AM2114" s="171"/>
      <c r="AT2114" s="24"/>
      <c r="AU2114" s="24"/>
      <c r="AV2114" s="24"/>
      <c r="AW2114" s="24"/>
      <c r="AX2114" s="24"/>
      <c r="AY2114" s="24"/>
      <c r="AZ2114" s="24"/>
      <c r="BA2114" s="24"/>
    </row>
    <row r="2115" spans="19:53">
      <c r="S2115"/>
      <c r="AG2115" s="24"/>
      <c r="AH2115" s="24"/>
      <c r="AI2115" s="24"/>
      <c r="AJ2115" s="24"/>
      <c r="AK2115" s="24"/>
      <c r="AL2115" s="27"/>
      <c r="AM2115" s="171"/>
      <c r="AT2115" s="24"/>
      <c r="AU2115" s="24"/>
      <c r="AV2115" s="24"/>
      <c r="AW2115" s="24"/>
      <c r="AX2115" s="24"/>
      <c r="AY2115" s="24"/>
      <c r="AZ2115" s="24"/>
      <c r="BA2115" s="24"/>
    </row>
    <row r="2116" spans="19:53">
      <c r="S2116"/>
      <c r="AG2116" s="24"/>
      <c r="AH2116" s="24"/>
      <c r="AI2116" s="24"/>
      <c r="AJ2116" s="24"/>
      <c r="AK2116" s="24"/>
      <c r="AL2116" s="27"/>
      <c r="AM2116" s="171"/>
      <c r="AT2116" s="24"/>
      <c r="AU2116" s="24"/>
      <c r="AV2116" s="24"/>
      <c r="AW2116" s="24"/>
      <c r="AX2116" s="24"/>
      <c r="AY2116" s="24"/>
      <c r="AZ2116" s="24"/>
      <c r="BA2116" s="24"/>
    </row>
    <row r="2117" spans="19:53">
      <c r="S2117"/>
      <c r="AG2117" s="24"/>
      <c r="AH2117" s="24"/>
      <c r="AI2117" s="24"/>
      <c r="AJ2117" s="24"/>
      <c r="AK2117" s="24"/>
      <c r="AL2117" s="27"/>
      <c r="AM2117" s="171"/>
      <c r="AT2117" s="24"/>
      <c r="AU2117" s="24"/>
      <c r="AV2117" s="24"/>
      <c r="AW2117" s="24"/>
      <c r="AX2117" s="24"/>
      <c r="AY2117" s="24"/>
      <c r="AZ2117" s="24"/>
      <c r="BA2117" s="24"/>
    </row>
    <row r="2118" spans="19:53">
      <c r="S2118"/>
      <c r="AG2118" s="24"/>
      <c r="AH2118" s="24"/>
      <c r="AI2118" s="24"/>
      <c r="AJ2118" s="24"/>
      <c r="AK2118" s="24"/>
      <c r="AL2118" s="27"/>
      <c r="AM2118" s="171"/>
      <c r="AT2118" s="24"/>
      <c r="AU2118" s="24"/>
      <c r="AV2118" s="24"/>
      <c r="AW2118" s="24"/>
      <c r="AX2118" s="24"/>
      <c r="AY2118" s="24"/>
      <c r="AZ2118" s="24"/>
      <c r="BA2118" s="24"/>
    </row>
    <row r="2119" spans="19:53">
      <c r="S2119"/>
      <c r="AG2119" s="24"/>
      <c r="AH2119" s="24"/>
      <c r="AI2119" s="24"/>
      <c r="AJ2119" s="24"/>
      <c r="AK2119" s="24"/>
      <c r="AL2119" s="27"/>
      <c r="AM2119" s="171"/>
      <c r="AT2119" s="24"/>
      <c r="AU2119" s="24"/>
      <c r="AV2119" s="24"/>
      <c r="AW2119" s="24"/>
      <c r="AX2119" s="24"/>
      <c r="AY2119" s="24"/>
      <c r="AZ2119" s="24"/>
      <c r="BA2119" s="24"/>
    </row>
    <row r="2120" spans="19:53">
      <c r="S2120"/>
      <c r="AG2120" s="24"/>
      <c r="AH2120" s="24"/>
      <c r="AI2120" s="24"/>
      <c r="AJ2120" s="24"/>
      <c r="AK2120" s="24"/>
      <c r="AL2120" s="27"/>
      <c r="AM2120" s="171"/>
      <c r="AT2120" s="24"/>
      <c r="AU2120" s="24"/>
      <c r="AV2120" s="24"/>
      <c r="AW2120" s="24"/>
      <c r="AX2120" s="24"/>
      <c r="AY2120" s="24"/>
      <c r="AZ2120" s="24"/>
      <c r="BA2120" s="24"/>
    </row>
    <row r="2121" spans="19:53">
      <c r="S2121"/>
      <c r="AG2121" s="24"/>
      <c r="AH2121" s="24"/>
      <c r="AI2121" s="24"/>
      <c r="AJ2121" s="24"/>
      <c r="AK2121" s="24"/>
      <c r="AL2121" s="27"/>
      <c r="AM2121" s="171"/>
      <c r="AT2121" s="24"/>
      <c r="AU2121" s="24"/>
      <c r="AV2121" s="24"/>
      <c r="AW2121" s="24"/>
      <c r="AX2121" s="24"/>
      <c r="AY2121" s="24"/>
      <c r="AZ2121" s="24"/>
      <c r="BA2121" s="24"/>
    </row>
    <row r="2122" spans="19:53">
      <c r="S2122"/>
      <c r="AG2122" s="24"/>
      <c r="AH2122" s="24"/>
      <c r="AI2122" s="24"/>
      <c r="AJ2122" s="24"/>
      <c r="AK2122" s="24"/>
      <c r="AL2122" s="27"/>
      <c r="AM2122" s="171"/>
      <c r="AT2122" s="24"/>
      <c r="AU2122" s="24"/>
      <c r="AV2122" s="24"/>
      <c r="AW2122" s="24"/>
      <c r="AX2122" s="24"/>
      <c r="AY2122" s="24"/>
      <c r="AZ2122" s="24"/>
      <c r="BA2122" s="24"/>
    </row>
    <row r="2123" spans="19:53">
      <c r="S2123"/>
      <c r="AG2123" s="24"/>
      <c r="AH2123" s="24"/>
      <c r="AI2123" s="24"/>
      <c r="AJ2123" s="24"/>
      <c r="AK2123" s="24"/>
      <c r="AL2123" s="27"/>
      <c r="AM2123" s="171"/>
      <c r="AT2123" s="24"/>
      <c r="AU2123" s="24"/>
      <c r="AV2123" s="24"/>
      <c r="AW2123" s="24"/>
      <c r="AX2123" s="24"/>
      <c r="AY2123" s="24"/>
      <c r="AZ2123" s="24"/>
      <c r="BA2123" s="24"/>
    </row>
    <row r="2124" spans="19:53">
      <c r="S2124"/>
      <c r="AG2124" s="24"/>
      <c r="AH2124" s="24"/>
      <c r="AI2124" s="24"/>
      <c r="AJ2124" s="24"/>
      <c r="AK2124" s="24"/>
      <c r="AL2124" s="27"/>
      <c r="AM2124" s="171"/>
      <c r="AT2124" s="24"/>
      <c r="AU2124" s="24"/>
      <c r="AV2124" s="24"/>
      <c r="AW2124" s="24"/>
      <c r="AX2124" s="24"/>
      <c r="AY2124" s="24"/>
      <c r="AZ2124" s="24"/>
      <c r="BA2124" s="24"/>
    </row>
    <row r="2125" spans="19:53">
      <c r="S2125"/>
      <c r="AG2125" s="24"/>
      <c r="AH2125" s="24"/>
      <c r="AI2125" s="24"/>
      <c r="AJ2125" s="24"/>
      <c r="AK2125" s="24"/>
      <c r="AL2125" s="27"/>
      <c r="AM2125" s="171"/>
      <c r="AT2125" s="24"/>
      <c r="AU2125" s="24"/>
      <c r="AV2125" s="24"/>
      <c r="AW2125" s="24"/>
      <c r="AX2125" s="24"/>
      <c r="AY2125" s="24"/>
      <c r="AZ2125" s="24"/>
      <c r="BA2125" s="24"/>
    </row>
    <row r="2126" spans="19:53">
      <c r="S2126"/>
      <c r="AG2126" s="24"/>
      <c r="AH2126" s="24"/>
      <c r="AI2126" s="24"/>
      <c r="AJ2126" s="24"/>
      <c r="AK2126" s="24"/>
      <c r="AL2126" s="27"/>
      <c r="AM2126" s="171"/>
      <c r="AT2126" s="24"/>
      <c r="AU2126" s="24"/>
      <c r="AV2126" s="24"/>
      <c r="AW2126" s="24"/>
      <c r="AX2126" s="24"/>
      <c r="AY2126" s="24"/>
      <c r="AZ2126" s="24"/>
      <c r="BA2126" s="24"/>
    </row>
    <row r="2127" spans="19:53">
      <c r="S2127"/>
      <c r="AG2127" s="24"/>
      <c r="AH2127" s="24"/>
      <c r="AI2127" s="24"/>
      <c r="AJ2127" s="24"/>
      <c r="AK2127" s="24"/>
      <c r="AL2127" s="27"/>
      <c r="AM2127" s="171"/>
      <c r="AT2127" s="24"/>
      <c r="AU2127" s="24"/>
      <c r="AV2127" s="24"/>
      <c r="AW2127" s="24"/>
      <c r="AX2127" s="24"/>
      <c r="AY2127" s="24"/>
      <c r="AZ2127" s="24"/>
      <c r="BA2127" s="24"/>
    </row>
    <row r="2128" spans="19:53">
      <c r="S2128"/>
      <c r="AG2128" s="24"/>
      <c r="AH2128" s="24"/>
      <c r="AI2128" s="24"/>
      <c r="AJ2128" s="24"/>
      <c r="AK2128" s="24"/>
      <c r="AL2128" s="27"/>
      <c r="AM2128" s="171"/>
      <c r="AT2128" s="24"/>
      <c r="AU2128" s="24"/>
      <c r="AV2128" s="24"/>
      <c r="AW2128" s="24"/>
      <c r="AX2128" s="24"/>
      <c r="AY2128" s="24"/>
      <c r="AZ2128" s="24"/>
      <c r="BA2128" s="24"/>
    </row>
    <row r="2129" spans="19:53">
      <c r="S2129"/>
      <c r="AG2129" s="24"/>
      <c r="AH2129" s="24"/>
      <c r="AI2129" s="24"/>
      <c r="AJ2129" s="24"/>
      <c r="AK2129" s="24"/>
      <c r="AL2129" s="27"/>
      <c r="AM2129" s="171"/>
      <c r="AT2129" s="24"/>
      <c r="AU2129" s="24"/>
      <c r="AV2129" s="24"/>
      <c r="AW2129" s="24"/>
      <c r="AX2129" s="24"/>
      <c r="AY2129" s="24"/>
      <c r="AZ2129" s="24"/>
      <c r="BA2129" s="24"/>
    </row>
    <row r="2130" spans="19:53">
      <c r="S2130"/>
      <c r="AG2130" s="24"/>
      <c r="AH2130" s="24"/>
      <c r="AI2130" s="24"/>
      <c r="AJ2130" s="24"/>
      <c r="AK2130" s="24"/>
      <c r="AL2130" s="27"/>
      <c r="AM2130" s="171"/>
      <c r="AT2130" s="24"/>
      <c r="AU2130" s="24"/>
      <c r="AV2130" s="24"/>
      <c r="AW2130" s="24"/>
      <c r="AX2130" s="24"/>
      <c r="AY2130" s="24"/>
      <c r="AZ2130" s="24"/>
      <c r="BA2130" s="24"/>
    </row>
    <row r="2131" spans="19:53">
      <c r="S2131"/>
      <c r="AG2131" s="24"/>
      <c r="AH2131" s="24"/>
      <c r="AI2131" s="24"/>
      <c r="AJ2131" s="24"/>
      <c r="AK2131" s="24"/>
      <c r="AL2131" s="27"/>
      <c r="AM2131" s="171"/>
      <c r="AT2131" s="24"/>
      <c r="AU2131" s="24"/>
      <c r="AV2131" s="24"/>
      <c r="AW2131" s="24"/>
      <c r="AX2131" s="24"/>
      <c r="AY2131" s="24"/>
      <c r="AZ2131" s="24"/>
      <c r="BA2131" s="24"/>
    </row>
    <row r="2132" spans="19:53">
      <c r="S2132"/>
      <c r="AG2132" s="24"/>
      <c r="AH2132" s="24"/>
      <c r="AI2132" s="24"/>
      <c r="AJ2132" s="24"/>
      <c r="AK2132" s="24"/>
      <c r="AL2132" s="27"/>
      <c r="AM2132" s="171"/>
      <c r="AT2132" s="24"/>
      <c r="AU2132" s="24"/>
      <c r="AV2132" s="24"/>
      <c r="AW2132" s="24"/>
      <c r="AX2132" s="24"/>
      <c r="AY2132" s="24"/>
      <c r="AZ2132" s="24"/>
      <c r="BA2132" s="24"/>
    </row>
    <row r="2133" spans="19:53">
      <c r="S2133"/>
      <c r="AG2133" s="24"/>
      <c r="AH2133" s="24"/>
      <c r="AI2133" s="24"/>
      <c r="AJ2133" s="24"/>
      <c r="AK2133" s="24"/>
      <c r="AL2133" s="27"/>
      <c r="AM2133" s="171"/>
      <c r="AT2133" s="24"/>
      <c r="AU2133" s="24"/>
      <c r="AV2133" s="24"/>
      <c r="AW2133" s="24"/>
      <c r="AX2133" s="24"/>
      <c r="AY2133" s="24"/>
      <c r="AZ2133" s="24"/>
      <c r="BA2133" s="24"/>
    </row>
    <row r="2134" spans="19:53">
      <c r="S2134"/>
      <c r="AG2134" s="24"/>
      <c r="AH2134" s="24"/>
      <c r="AI2134" s="24"/>
      <c r="AJ2134" s="24"/>
      <c r="AK2134" s="24"/>
      <c r="AL2134" s="27"/>
      <c r="AM2134" s="171"/>
      <c r="AT2134" s="24"/>
      <c r="AU2134" s="24"/>
      <c r="AV2134" s="24"/>
      <c r="AW2134" s="24"/>
      <c r="AX2134" s="24"/>
      <c r="AY2134" s="24"/>
      <c r="AZ2134" s="24"/>
      <c r="BA2134" s="24"/>
    </row>
    <row r="2135" spans="19:53">
      <c r="S2135"/>
      <c r="AG2135" s="24"/>
      <c r="AH2135" s="24"/>
      <c r="AI2135" s="24"/>
      <c r="AJ2135" s="24"/>
      <c r="AK2135" s="24"/>
      <c r="AL2135" s="27"/>
      <c r="AM2135" s="171"/>
      <c r="AT2135" s="24"/>
      <c r="AU2135" s="24"/>
      <c r="AV2135" s="24"/>
      <c r="AW2135" s="24"/>
      <c r="AX2135" s="24"/>
      <c r="AY2135" s="24"/>
      <c r="AZ2135" s="24"/>
      <c r="BA2135" s="24"/>
    </row>
    <row r="2136" spans="19:53">
      <c r="S2136"/>
      <c r="AG2136" s="24"/>
      <c r="AH2136" s="24"/>
      <c r="AI2136" s="24"/>
      <c r="AJ2136" s="24"/>
      <c r="AK2136" s="24"/>
      <c r="AL2136" s="27"/>
      <c r="AM2136" s="171"/>
      <c r="AT2136" s="24"/>
      <c r="AU2136" s="24"/>
      <c r="AV2136" s="24"/>
      <c r="AW2136" s="24"/>
      <c r="AX2136" s="24"/>
      <c r="AY2136" s="24"/>
      <c r="AZ2136" s="24"/>
      <c r="BA2136" s="24"/>
    </row>
    <row r="2137" spans="19:53">
      <c r="S2137"/>
      <c r="AG2137" s="24"/>
      <c r="AH2137" s="24"/>
      <c r="AI2137" s="24"/>
      <c r="AJ2137" s="24"/>
      <c r="AK2137" s="24"/>
      <c r="AL2137" s="27"/>
      <c r="AM2137" s="171"/>
      <c r="AT2137" s="24"/>
      <c r="AU2137" s="24"/>
      <c r="AV2137" s="24"/>
      <c r="AW2137" s="24"/>
      <c r="AX2137" s="24"/>
      <c r="AY2137" s="24"/>
      <c r="AZ2137" s="24"/>
      <c r="BA2137" s="24"/>
    </row>
    <row r="2138" spans="19:53">
      <c r="S2138"/>
      <c r="AG2138" s="24"/>
      <c r="AH2138" s="24"/>
      <c r="AI2138" s="24"/>
      <c r="AJ2138" s="24"/>
      <c r="AK2138" s="24"/>
      <c r="AL2138" s="27"/>
      <c r="AM2138" s="171"/>
      <c r="AT2138" s="24"/>
      <c r="AU2138" s="24"/>
      <c r="AV2138" s="24"/>
      <c r="AW2138" s="24"/>
      <c r="AX2138" s="24"/>
      <c r="AY2138" s="24"/>
      <c r="AZ2138" s="24"/>
      <c r="BA2138" s="24"/>
    </row>
    <row r="2139" spans="19:53">
      <c r="S2139"/>
      <c r="AG2139" s="24"/>
      <c r="AH2139" s="24"/>
      <c r="AI2139" s="24"/>
      <c r="AJ2139" s="24"/>
      <c r="AK2139" s="24"/>
      <c r="AL2139" s="27"/>
      <c r="AM2139" s="171"/>
      <c r="AT2139" s="24"/>
      <c r="AU2139" s="24"/>
      <c r="AV2139" s="24"/>
      <c r="AW2139" s="24"/>
      <c r="AX2139" s="24"/>
      <c r="AY2139" s="24"/>
      <c r="AZ2139" s="24"/>
      <c r="BA2139" s="24"/>
    </row>
    <row r="2140" spans="19:53">
      <c r="S2140"/>
      <c r="AG2140" s="24"/>
      <c r="AH2140" s="24"/>
      <c r="AI2140" s="24"/>
      <c r="AJ2140" s="24"/>
      <c r="AK2140" s="24"/>
      <c r="AL2140" s="27"/>
      <c r="AM2140" s="171"/>
      <c r="AT2140" s="24"/>
      <c r="AU2140" s="24"/>
      <c r="AV2140" s="24"/>
      <c r="AW2140" s="24"/>
      <c r="AX2140" s="24"/>
      <c r="AY2140" s="24"/>
      <c r="AZ2140" s="24"/>
      <c r="BA2140" s="24"/>
    </row>
    <row r="2141" spans="19:53">
      <c r="S2141"/>
      <c r="AG2141" s="24"/>
      <c r="AH2141" s="24"/>
      <c r="AI2141" s="24"/>
      <c r="AJ2141" s="24"/>
      <c r="AK2141" s="24"/>
      <c r="AL2141" s="27"/>
      <c r="AM2141" s="171"/>
      <c r="AT2141" s="24"/>
      <c r="AU2141" s="24"/>
      <c r="AV2141" s="24"/>
      <c r="AW2141" s="24"/>
      <c r="AX2141" s="24"/>
      <c r="AY2141" s="24"/>
      <c r="AZ2141" s="24"/>
      <c r="BA2141" s="24"/>
    </row>
    <row r="2142" spans="19:53">
      <c r="S2142"/>
      <c r="AG2142" s="24"/>
      <c r="AH2142" s="24"/>
      <c r="AI2142" s="24"/>
      <c r="AJ2142" s="24"/>
      <c r="AK2142" s="24"/>
      <c r="AL2142" s="27"/>
      <c r="AM2142" s="171"/>
      <c r="AT2142" s="24"/>
      <c r="AU2142" s="24"/>
      <c r="AV2142" s="24"/>
      <c r="AW2142" s="24"/>
      <c r="AX2142" s="24"/>
      <c r="AY2142" s="24"/>
      <c r="AZ2142" s="24"/>
      <c r="BA2142" s="24"/>
    </row>
    <row r="2143" spans="19:53">
      <c r="S2143"/>
      <c r="AG2143" s="24"/>
      <c r="AH2143" s="24"/>
      <c r="AI2143" s="24"/>
      <c r="AJ2143" s="24"/>
      <c r="AK2143" s="24"/>
      <c r="AL2143" s="27"/>
      <c r="AM2143" s="171"/>
      <c r="AT2143" s="24"/>
      <c r="AU2143" s="24"/>
      <c r="AV2143" s="24"/>
      <c r="AW2143" s="24"/>
      <c r="AX2143" s="24"/>
      <c r="AY2143" s="24"/>
      <c r="AZ2143" s="24"/>
      <c r="BA2143" s="24"/>
    </row>
    <row r="2144" spans="19:53">
      <c r="S2144"/>
      <c r="AG2144" s="24"/>
      <c r="AH2144" s="24"/>
      <c r="AI2144" s="24"/>
      <c r="AJ2144" s="24"/>
      <c r="AK2144" s="24"/>
      <c r="AL2144" s="27"/>
      <c r="AM2144" s="171"/>
      <c r="AT2144" s="24"/>
      <c r="AU2144" s="24"/>
      <c r="AV2144" s="24"/>
      <c r="AW2144" s="24"/>
      <c r="AX2144" s="24"/>
      <c r="AY2144" s="24"/>
      <c r="AZ2144" s="24"/>
      <c r="BA2144" s="24"/>
    </row>
    <row r="2145" spans="19:53">
      <c r="S2145"/>
      <c r="AG2145" s="24"/>
      <c r="AH2145" s="24"/>
      <c r="AI2145" s="24"/>
      <c r="AJ2145" s="24"/>
      <c r="AK2145" s="24"/>
      <c r="AL2145" s="27"/>
      <c r="AM2145" s="171"/>
      <c r="AT2145" s="24"/>
      <c r="AU2145" s="24"/>
      <c r="AV2145" s="24"/>
      <c r="AW2145" s="24"/>
      <c r="AX2145" s="24"/>
      <c r="AY2145" s="24"/>
      <c r="AZ2145" s="24"/>
      <c r="BA2145" s="24"/>
    </row>
    <row r="2146" spans="19:53">
      <c r="S2146"/>
      <c r="AG2146" s="24"/>
      <c r="AH2146" s="24"/>
      <c r="AI2146" s="24"/>
      <c r="AJ2146" s="24"/>
      <c r="AK2146" s="24"/>
      <c r="AL2146" s="27"/>
      <c r="AM2146" s="171"/>
      <c r="AT2146" s="24"/>
      <c r="AU2146" s="24"/>
      <c r="AV2146" s="24"/>
      <c r="AW2146" s="24"/>
      <c r="AX2146" s="24"/>
      <c r="AY2146" s="24"/>
      <c r="AZ2146" s="24"/>
      <c r="BA2146" s="24"/>
    </row>
    <row r="2147" spans="19:53">
      <c r="S2147"/>
      <c r="AG2147" s="24"/>
      <c r="AH2147" s="24"/>
      <c r="AI2147" s="24"/>
      <c r="AJ2147" s="24"/>
      <c r="AK2147" s="24"/>
      <c r="AL2147" s="27"/>
      <c r="AM2147" s="171"/>
      <c r="AT2147" s="24"/>
      <c r="AU2147" s="24"/>
      <c r="AV2147" s="24"/>
      <c r="AW2147" s="24"/>
      <c r="AX2147" s="24"/>
      <c r="AY2147" s="24"/>
      <c r="AZ2147" s="24"/>
      <c r="BA2147" s="24"/>
    </row>
    <row r="2148" spans="19:53">
      <c r="S2148"/>
      <c r="AG2148" s="24"/>
      <c r="AH2148" s="24"/>
      <c r="AI2148" s="24"/>
      <c r="AJ2148" s="24"/>
      <c r="AK2148" s="24"/>
      <c r="AL2148" s="27"/>
      <c r="AM2148" s="171"/>
      <c r="AT2148" s="24"/>
      <c r="AU2148" s="24"/>
      <c r="AV2148" s="24"/>
      <c r="AW2148" s="24"/>
      <c r="AX2148" s="24"/>
      <c r="AY2148" s="24"/>
      <c r="AZ2148" s="24"/>
      <c r="BA2148" s="24"/>
    </row>
    <row r="2149" spans="19:53">
      <c r="S2149"/>
      <c r="AG2149" s="24"/>
      <c r="AH2149" s="24"/>
      <c r="AI2149" s="24"/>
      <c r="AJ2149" s="24"/>
      <c r="AK2149" s="24"/>
      <c r="AL2149" s="27"/>
      <c r="AM2149" s="171"/>
      <c r="AT2149" s="24"/>
      <c r="AU2149" s="24"/>
      <c r="AV2149" s="24"/>
      <c r="AW2149" s="24"/>
      <c r="AX2149" s="24"/>
      <c r="AY2149" s="24"/>
      <c r="AZ2149" s="24"/>
      <c r="BA2149" s="24"/>
    </row>
    <row r="2150" spans="19:53">
      <c r="S2150"/>
      <c r="AG2150" s="24"/>
      <c r="AH2150" s="24"/>
      <c r="AI2150" s="24"/>
      <c r="AJ2150" s="24"/>
      <c r="AK2150" s="24"/>
      <c r="AL2150" s="27"/>
      <c r="AM2150" s="171"/>
      <c r="AT2150" s="24"/>
      <c r="AU2150" s="24"/>
      <c r="AV2150" s="24"/>
      <c r="AW2150" s="24"/>
      <c r="AX2150" s="24"/>
      <c r="AY2150" s="24"/>
      <c r="AZ2150" s="24"/>
      <c r="BA2150" s="24"/>
    </row>
    <row r="2151" spans="19:53">
      <c r="S2151"/>
      <c r="AG2151" s="24"/>
      <c r="AH2151" s="24"/>
      <c r="AI2151" s="24"/>
      <c r="AJ2151" s="24"/>
      <c r="AK2151" s="24"/>
      <c r="AL2151" s="27"/>
      <c r="AM2151" s="171"/>
      <c r="AT2151" s="24"/>
      <c r="AU2151" s="24"/>
      <c r="AV2151" s="24"/>
      <c r="AW2151" s="24"/>
      <c r="AX2151" s="24"/>
      <c r="AY2151" s="24"/>
      <c r="AZ2151" s="24"/>
      <c r="BA2151" s="24"/>
    </row>
    <row r="2152" spans="19:53">
      <c r="S2152"/>
      <c r="AG2152" s="24"/>
      <c r="AH2152" s="24"/>
      <c r="AI2152" s="24"/>
      <c r="AJ2152" s="24"/>
      <c r="AK2152" s="24"/>
      <c r="AL2152" s="27"/>
      <c r="AM2152" s="171"/>
      <c r="AT2152" s="24"/>
      <c r="AU2152" s="24"/>
      <c r="AV2152" s="24"/>
      <c r="AW2152" s="24"/>
      <c r="AX2152" s="24"/>
      <c r="AY2152" s="24"/>
      <c r="AZ2152" s="24"/>
      <c r="BA2152" s="24"/>
    </row>
    <row r="2153" spans="19:53">
      <c r="S2153"/>
      <c r="AG2153" s="24"/>
      <c r="AH2153" s="24"/>
      <c r="AI2153" s="24"/>
      <c r="AJ2153" s="24"/>
      <c r="AK2153" s="24"/>
      <c r="AL2153" s="27"/>
      <c r="AM2153" s="171"/>
      <c r="AT2153" s="24"/>
      <c r="AU2153" s="24"/>
      <c r="AV2153" s="24"/>
      <c r="AW2153" s="24"/>
      <c r="AX2153" s="24"/>
      <c r="AY2153" s="24"/>
      <c r="AZ2153" s="24"/>
      <c r="BA2153" s="24"/>
    </row>
    <row r="2154" spans="19:53">
      <c r="S2154"/>
      <c r="AG2154" s="24"/>
      <c r="AH2154" s="24"/>
      <c r="AI2154" s="24"/>
      <c r="AJ2154" s="24"/>
      <c r="AK2154" s="24"/>
      <c r="AL2154" s="27"/>
      <c r="AM2154" s="171"/>
      <c r="AT2154" s="24"/>
      <c r="AU2154" s="24"/>
      <c r="AV2154" s="24"/>
      <c r="AW2154" s="24"/>
      <c r="AX2154" s="24"/>
      <c r="AY2154" s="24"/>
      <c r="AZ2154" s="24"/>
      <c r="BA2154" s="24"/>
    </row>
    <row r="2155" spans="19:53">
      <c r="S2155"/>
      <c r="AG2155" s="24"/>
      <c r="AH2155" s="24"/>
      <c r="AI2155" s="24"/>
      <c r="AJ2155" s="24"/>
      <c r="AK2155" s="24"/>
      <c r="AL2155" s="27"/>
      <c r="AM2155" s="171"/>
      <c r="AT2155" s="24"/>
      <c r="AU2155" s="24"/>
      <c r="AV2155" s="24"/>
      <c r="AW2155" s="24"/>
      <c r="AX2155" s="24"/>
      <c r="AY2155" s="24"/>
      <c r="AZ2155" s="24"/>
      <c r="BA2155" s="24"/>
    </row>
    <row r="2156" spans="19:53">
      <c r="S2156"/>
      <c r="AG2156" s="24"/>
      <c r="AH2156" s="24"/>
      <c r="AI2156" s="24"/>
      <c r="AJ2156" s="24"/>
      <c r="AK2156" s="24"/>
      <c r="AL2156" s="27"/>
      <c r="AM2156" s="171"/>
      <c r="AT2156" s="24"/>
      <c r="AU2156" s="24"/>
      <c r="AV2156" s="24"/>
      <c r="AW2156" s="24"/>
      <c r="AX2156" s="24"/>
      <c r="AY2156" s="24"/>
      <c r="AZ2156" s="24"/>
      <c r="BA2156" s="24"/>
    </row>
    <row r="2157" spans="19:53">
      <c r="S2157"/>
      <c r="AG2157" s="24"/>
      <c r="AH2157" s="24"/>
      <c r="AI2157" s="24"/>
      <c r="AJ2157" s="24"/>
      <c r="AK2157" s="24"/>
      <c r="AL2157" s="27"/>
      <c r="AM2157" s="171"/>
      <c r="AT2157" s="24"/>
      <c r="AU2157" s="24"/>
      <c r="AV2157" s="24"/>
      <c r="AW2157" s="24"/>
      <c r="AX2157" s="24"/>
      <c r="AY2157" s="24"/>
      <c r="AZ2157" s="24"/>
      <c r="BA2157" s="24"/>
    </row>
    <row r="2158" spans="19:53">
      <c r="S2158"/>
      <c r="AG2158" s="24"/>
      <c r="AH2158" s="24"/>
      <c r="AI2158" s="24"/>
      <c r="AJ2158" s="24"/>
      <c r="AK2158" s="24"/>
      <c r="AL2158" s="27"/>
      <c r="AM2158" s="171"/>
      <c r="AT2158" s="24"/>
      <c r="AU2158" s="24"/>
      <c r="AV2158" s="24"/>
      <c r="AW2158" s="24"/>
      <c r="AX2158" s="24"/>
      <c r="AY2158" s="24"/>
      <c r="AZ2158" s="24"/>
      <c r="BA2158" s="24"/>
    </row>
    <row r="2159" spans="19:53">
      <c r="S2159"/>
      <c r="AG2159" s="24"/>
      <c r="AH2159" s="24"/>
      <c r="AI2159" s="24"/>
      <c r="AJ2159" s="24"/>
      <c r="AK2159" s="24"/>
      <c r="AL2159" s="27"/>
      <c r="AM2159" s="171"/>
      <c r="AT2159" s="24"/>
      <c r="AU2159" s="24"/>
      <c r="AV2159" s="24"/>
      <c r="AW2159" s="24"/>
      <c r="AX2159" s="24"/>
      <c r="AY2159" s="24"/>
      <c r="AZ2159" s="24"/>
      <c r="BA2159" s="24"/>
    </row>
    <row r="2160" spans="19:53">
      <c r="S2160"/>
      <c r="AG2160" s="24"/>
      <c r="AH2160" s="24"/>
      <c r="AI2160" s="24"/>
      <c r="AJ2160" s="24"/>
      <c r="AK2160" s="24"/>
      <c r="AL2160" s="27"/>
      <c r="AM2160" s="171"/>
      <c r="AT2160" s="24"/>
      <c r="AU2160" s="24"/>
      <c r="AV2160" s="24"/>
      <c r="AW2160" s="24"/>
      <c r="AX2160" s="24"/>
      <c r="AY2160" s="24"/>
      <c r="AZ2160" s="24"/>
      <c r="BA2160" s="24"/>
    </row>
    <row r="2161" spans="19:53">
      <c r="S2161"/>
      <c r="AG2161" s="24"/>
      <c r="AH2161" s="24"/>
      <c r="AI2161" s="24"/>
      <c r="AJ2161" s="24"/>
      <c r="AK2161" s="24"/>
      <c r="AL2161" s="27"/>
      <c r="AM2161" s="171"/>
      <c r="AT2161" s="24"/>
      <c r="AU2161" s="24"/>
      <c r="AV2161" s="24"/>
      <c r="AW2161" s="24"/>
      <c r="AX2161" s="24"/>
      <c r="AY2161" s="24"/>
      <c r="AZ2161" s="24"/>
      <c r="BA2161" s="24"/>
    </row>
    <row r="2162" spans="19:53">
      <c r="S2162"/>
      <c r="AG2162" s="24"/>
      <c r="AH2162" s="24"/>
      <c r="AI2162" s="24"/>
      <c r="AJ2162" s="24"/>
      <c r="AK2162" s="24"/>
      <c r="AL2162" s="27"/>
      <c r="AM2162" s="171"/>
      <c r="AT2162" s="24"/>
      <c r="AU2162" s="24"/>
      <c r="AV2162" s="24"/>
      <c r="AW2162" s="24"/>
      <c r="AX2162" s="24"/>
      <c r="AY2162" s="24"/>
      <c r="AZ2162" s="24"/>
      <c r="BA2162" s="24"/>
    </row>
    <row r="2163" spans="19:53">
      <c r="S2163"/>
      <c r="AG2163" s="24"/>
      <c r="AH2163" s="24"/>
      <c r="AI2163" s="24"/>
      <c r="AJ2163" s="24"/>
      <c r="AK2163" s="24"/>
      <c r="AL2163" s="27"/>
      <c r="AM2163" s="171"/>
      <c r="AT2163" s="24"/>
      <c r="AU2163" s="24"/>
      <c r="AV2163" s="24"/>
      <c r="AW2163" s="24"/>
      <c r="AX2163" s="24"/>
      <c r="AY2163" s="24"/>
      <c r="AZ2163" s="24"/>
      <c r="BA2163" s="24"/>
    </row>
    <row r="2164" spans="19:53">
      <c r="S2164"/>
      <c r="AG2164" s="24"/>
      <c r="AH2164" s="24"/>
      <c r="AI2164" s="24"/>
      <c r="AJ2164" s="24"/>
      <c r="AK2164" s="24"/>
      <c r="AL2164" s="27"/>
      <c r="AM2164" s="171"/>
      <c r="AT2164" s="24"/>
      <c r="AU2164" s="24"/>
      <c r="AV2164" s="24"/>
      <c r="AW2164" s="24"/>
      <c r="AX2164" s="24"/>
      <c r="AY2164" s="24"/>
      <c r="AZ2164" s="24"/>
      <c r="BA2164" s="24"/>
    </row>
    <row r="2165" spans="19:53">
      <c r="S2165"/>
      <c r="AG2165" s="24"/>
      <c r="AH2165" s="24"/>
      <c r="AI2165" s="24"/>
      <c r="AJ2165" s="24"/>
      <c r="AK2165" s="24"/>
      <c r="AL2165" s="27"/>
      <c r="AM2165" s="171"/>
      <c r="AT2165" s="24"/>
      <c r="AU2165" s="24"/>
      <c r="AV2165" s="24"/>
      <c r="AW2165" s="24"/>
      <c r="AX2165" s="24"/>
      <c r="AY2165" s="24"/>
      <c r="AZ2165" s="24"/>
      <c r="BA2165" s="24"/>
    </row>
    <row r="2166" spans="19:53">
      <c r="S2166"/>
      <c r="AG2166" s="24"/>
      <c r="AH2166" s="24"/>
      <c r="AI2166" s="24"/>
      <c r="AJ2166" s="24"/>
      <c r="AK2166" s="24"/>
      <c r="AL2166" s="27"/>
      <c r="AM2166" s="171"/>
      <c r="AT2166" s="24"/>
      <c r="AU2166" s="24"/>
      <c r="AV2166" s="24"/>
      <c r="AW2166" s="24"/>
      <c r="AX2166" s="24"/>
      <c r="AY2166" s="24"/>
      <c r="AZ2166" s="24"/>
      <c r="BA2166" s="24"/>
    </row>
    <row r="2167" spans="19:53">
      <c r="S2167"/>
      <c r="AG2167" s="24"/>
      <c r="AH2167" s="24"/>
      <c r="AI2167" s="24"/>
      <c r="AJ2167" s="24"/>
      <c r="AK2167" s="24"/>
      <c r="AL2167" s="27"/>
      <c r="AM2167" s="171"/>
      <c r="AT2167" s="24"/>
      <c r="AU2167" s="24"/>
      <c r="AV2167" s="24"/>
      <c r="AW2167" s="24"/>
      <c r="AX2167" s="24"/>
      <c r="AY2167" s="24"/>
      <c r="AZ2167" s="24"/>
      <c r="BA2167" s="24"/>
    </row>
    <row r="2168" spans="19:53">
      <c r="S2168"/>
      <c r="AG2168" s="24"/>
      <c r="AH2168" s="24"/>
      <c r="AI2168" s="24"/>
      <c r="AJ2168" s="24"/>
      <c r="AK2168" s="24"/>
      <c r="AL2168" s="27"/>
      <c r="AM2168" s="171"/>
      <c r="AT2168" s="24"/>
      <c r="AU2168" s="24"/>
      <c r="AV2168" s="24"/>
      <c r="AW2168" s="24"/>
      <c r="AX2168" s="24"/>
      <c r="AY2168" s="24"/>
      <c r="AZ2168" s="24"/>
      <c r="BA2168" s="24"/>
    </row>
    <row r="2169" spans="19:53">
      <c r="S2169"/>
      <c r="AG2169" s="24"/>
      <c r="AH2169" s="24"/>
      <c r="AI2169" s="24"/>
      <c r="AJ2169" s="24"/>
      <c r="AK2169" s="24"/>
      <c r="AL2169" s="27"/>
      <c r="AM2169" s="171"/>
      <c r="AT2169" s="24"/>
      <c r="AU2169" s="24"/>
      <c r="AV2169" s="24"/>
      <c r="AW2169" s="24"/>
      <c r="AX2169" s="24"/>
      <c r="AY2169" s="24"/>
      <c r="AZ2169" s="24"/>
      <c r="BA2169" s="24"/>
    </row>
    <row r="2170" spans="19:53">
      <c r="S2170"/>
      <c r="AG2170" s="24"/>
      <c r="AH2170" s="24"/>
      <c r="AI2170" s="24"/>
      <c r="AJ2170" s="24"/>
      <c r="AK2170" s="24"/>
      <c r="AL2170" s="27"/>
      <c r="AM2170" s="171"/>
      <c r="AT2170" s="24"/>
      <c r="AU2170" s="24"/>
      <c r="AV2170" s="24"/>
      <c r="AW2170" s="24"/>
      <c r="AX2170" s="24"/>
      <c r="AY2170" s="24"/>
      <c r="AZ2170" s="24"/>
      <c r="BA2170" s="24"/>
    </row>
    <row r="2171" spans="19:53">
      <c r="S2171"/>
      <c r="AG2171" s="24"/>
      <c r="AH2171" s="24"/>
      <c r="AI2171" s="24"/>
      <c r="AJ2171" s="24"/>
      <c r="AK2171" s="24"/>
      <c r="AL2171" s="27"/>
      <c r="AM2171" s="171"/>
      <c r="AT2171" s="24"/>
      <c r="AU2171" s="24"/>
      <c r="AV2171" s="24"/>
      <c r="AW2171" s="24"/>
      <c r="AX2171" s="24"/>
      <c r="AY2171" s="24"/>
      <c r="AZ2171" s="24"/>
      <c r="BA2171" s="24"/>
    </row>
    <row r="2172" spans="19:53">
      <c r="S2172"/>
      <c r="AG2172" s="24"/>
      <c r="AH2172" s="24"/>
      <c r="AI2172" s="24"/>
      <c r="AJ2172" s="24"/>
      <c r="AK2172" s="24"/>
      <c r="AL2172" s="27"/>
      <c r="AM2172" s="171"/>
      <c r="AT2172" s="24"/>
      <c r="AU2172" s="24"/>
      <c r="AV2172" s="24"/>
      <c r="AW2172" s="24"/>
      <c r="AX2172" s="24"/>
      <c r="AY2172" s="24"/>
      <c r="AZ2172" s="24"/>
      <c r="BA2172" s="24"/>
    </row>
    <row r="2173" spans="19:53">
      <c r="S2173"/>
      <c r="AG2173" s="24"/>
      <c r="AH2173" s="24"/>
      <c r="AI2173" s="24"/>
      <c r="AJ2173" s="24"/>
      <c r="AK2173" s="24"/>
      <c r="AL2173" s="27"/>
      <c r="AM2173" s="171"/>
      <c r="AT2173" s="24"/>
      <c r="AU2173" s="24"/>
      <c r="AV2173" s="24"/>
      <c r="AW2173" s="24"/>
      <c r="AX2173" s="24"/>
      <c r="AY2173" s="24"/>
      <c r="AZ2173" s="24"/>
      <c r="BA2173" s="24"/>
    </row>
    <row r="2174" spans="19:53">
      <c r="S2174"/>
      <c r="AG2174" s="24"/>
      <c r="AH2174" s="24"/>
      <c r="AI2174" s="24"/>
      <c r="AJ2174" s="24"/>
      <c r="AK2174" s="24"/>
      <c r="AL2174" s="27"/>
      <c r="AM2174" s="171"/>
      <c r="AT2174" s="24"/>
      <c r="AU2174" s="24"/>
      <c r="AV2174" s="24"/>
      <c r="AW2174" s="24"/>
      <c r="AX2174" s="24"/>
      <c r="AY2174" s="24"/>
      <c r="AZ2174" s="24"/>
      <c r="BA2174" s="24"/>
    </row>
    <row r="2175" spans="19:53">
      <c r="S2175"/>
      <c r="AG2175" s="24"/>
      <c r="AH2175" s="24"/>
      <c r="AI2175" s="24"/>
      <c r="AJ2175" s="24"/>
      <c r="AK2175" s="24"/>
      <c r="AL2175" s="27"/>
      <c r="AM2175" s="171"/>
      <c r="AT2175" s="24"/>
      <c r="AU2175" s="24"/>
      <c r="AV2175" s="24"/>
      <c r="AW2175" s="24"/>
      <c r="AX2175" s="24"/>
      <c r="AY2175" s="24"/>
      <c r="AZ2175" s="24"/>
      <c r="BA2175" s="24"/>
    </row>
    <row r="2176" spans="19:53">
      <c r="S2176"/>
      <c r="AG2176" s="24"/>
      <c r="AH2176" s="24"/>
      <c r="AI2176" s="24"/>
      <c r="AJ2176" s="24"/>
      <c r="AK2176" s="24"/>
      <c r="AL2176" s="27"/>
      <c r="AM2176" s="171"/>
      <c r="AT2176" s="24"/>
      <c r="AU2176" s="24"/>
      <c r="AV2176" s="24"/>
      <c r="AW2176" s="24"/>
      <c r="AX2176" s="24"/>
      <c r="AY2176" s="24"/>
      <c r="AZ2176" s="24"/>
      <c r="BA2176" s="24"/>
    </row>
    <row r="2177" spans="19:53">
      <c r="S2177"/>
      <c r="AG2177" s="24"/>
      <c r="AH2177" s="24"/>
      <c r="AI2177" s="24"/>
      <c r="AJ2177" s="24"/>
      <c r="AK2177" s="24"/>
      <c r="AL2177" s="27"/>
      <c r="AM2177" s="171"/>
      <c r="AT2177" s="24"/>
      <c r="AU2177" s="24"/>
      <c r="AV2177" s="24"/>
      <c r="AW2177" s="24"/>
      <c r="AX2177" s="24"/>
      <c r="AY2177" s="24"/>
      <c r="AZ2177" s="24"/>
      <c r="BA2177" s="24"/>
    </row>
    <row r="2178" spans="19:53">
      <c r="S2178"/>
      <c r="AG2178" s="24"/>
      <c r="AH2178" s="24"/>
      <c r="AI2178" s="24"/>
      <c r="AJ2178" s="24"/>
      <c r="AK2178" s="24"/>
      <c r="AL2178" s="27"/>
      <c r="AM2178" s="171"/>
      <c r="AT2178" s="24"/>
      <c r="AU2178" s="24"/>
      <c r="AV2178" s="24"/>
      <c r="AW2178" s="24"/>
      <c r="AX2178" s="24"/>
      <c r="AY2178" s="24"/>
      <c r="AZ2178" s="24"/>
      <c r="BA2178" s="24"/>
    </row>
    <row r="2179" spans="19:53">
      <c r="S2179"/>
      <c r="AG2179" s="24"/>
      <c r="AH2179" s="24"/>
      <c r="AI2179" s="24"/>
      <c r="AJ2179" s="24"/>
      <c r="AK2179" s="24"/>
      <c r="AL2179" s="27"/>
      <c r="AM2179" s="171"/>
      <c r="AT2179" s="24"/>
      <c r="AU2179" s="24"/>
      <c r="AV2179" s="24"/>
      <c r="AW2179" s="24"/>
      <c r="AX2179" s="24"/>
      <c r="AY2179" s="24"/>
      <c r="AZ2179" s="24"/>
      <c r="BA2179" s="24"/>
    </row>
    <row r="2180" spans="19:53">
      <c r="S2180"/>
      <c r="AG2180" s="24"/>
      <c r="AH2180" s="24"/>
      <c r="AI2180" s="24"/>
      <c r="AJ2180" s="24"/>
      <c r="AK2180" s="24"/>
      <c r="AL2180" s="27"/>
      <c r="AM2180" s="171"/>
      <c r="AT2180" s="24"/>
      <c r="AU2180" s="24"/>
      <c r="AV2180" s="24"/>
      <c r="AW2180" s="24"/>
      <c r="AX2180" s="24"/>
      <c r="AY2180" s="24"/>
      <c r="AZ2180" s="24"/>
      <c r="BA2180" s="24"/>
    </row>
    <row r="2181" spans="19:53">
      <c r="S2181"/>
      <c r="AG2181" s="24"/>
      <c r="AH2181" s="24"/>
      <c r="AI2181" s="24"/>
      <c r="AJ2181" s="24"/>
      <c r="AK2181" s="24"/>
      <c r="AL2181" s="27"/>
      <c r="AM2181" s="171"/>
      <c r="AT2181" s="24"/>
      <c r="AU2181" s="24"/>
      <c r="AV2181" s="24"/>
      <c r="AW2181" s="24"/>
      <c r="AX2181" s="24"/>
      <c r="AY2181" s="24"/>
      <c r="AZ2181" s="24"/>
      <c r="BA2181" s="24"/>
    </row>
    <row r="2182" spans="19:53">
      <c r="S2182"/>
      <c r="AG2182" s="24"/>
      <c r="AH2182" s="24"/>
      <c r="AI2182" s="24"/>
      <c r="AJ2182" s="24"/>
      <c r="AK2182" s="24"/>
      <c r="AL2182" s="27"/>
      <c r="AM2182" s="171"/>
      <c r="AT2182" s="24"/>
      <c r="AU2182" s="24"/>
      <c r="AV2182" s="24"/>
      <c r="AW2182" s="24"/>
      <c r="AX2182" s="24"/>
      <c r="AY2182" s="24"/>
      <c r="AZ2182" s="24"/>
      <c r="BA2182" s="24"/>
    </row>
    <row r="2183" spans="19:53">
      <c r="S2183"/>
      <c r="AG2183" s="24"/>
      <c r="AH2183" s="24"/>
      <c r="AI2183" s="24"/>
      <c r="AJ2183" s="24"/>
      <c r="AK2183" s="24"/>
      <c r="AL2183" s="27"/>
      <c r="AM2183" s="171"/>
      <c r="AT2183" s="24"/>
      <c r="AU2183" s="24"/>
      <c r="AV2183" s="24"/>
      <c r="AW2183" s="24"/>
      <c r="AX2183" s="24"/>
      <c r="AY2183" s="24"/>
      <c r="AZ2183" s="24"/>
      <c r="BA2183" s="24"/>
    </row>
    <row r="2184" spans="19:53">
      <c r="S2184"/>
      <c r="AG2184" s="24"/>
      <c r="AH2184" s="24"/>
      <c r="AI2184" s="24"/>
      <c r="AJ2184" s="24"/>
      <c r="AK2184" s="24"/>
      <c r="AL2184" s="27"/>
      <c r="AM2184" s="171"/>
      <c r="AT2184" s="24"/>
      <c r="AU2184" s="24"/>
      <c r="AV2184" s="24"/>
      <c r="AW2184" s="24"/>
      <c r="AX2184" s="24"/>
      <c r="AY2184" s="24"/>
      <c r="AZ2184" s="24"/>
      <c r="BA2184" s="24"/>
    </row>
    <row r="2185" spans="19:53">
      <c r="S2185"/>
      <c r="AG2185" s="24"/>
      <c r="AH2185" s="24"/>
      <c r="AI2185" s="24"/>
      <c r="AJ2185" s="24"/>
      <c r="AK2185" s="24"/>
      <c r="AL2185" s="27"/>
      <c r="AM2185" s="171"/>
      <c r="AT2185" s="24"/>
      <c r="AU2185" s="24"/>
      <c r="AV2185" s="24"/>
      <c r="AW2185" s="24"/>
      <c r="AX2185" s="24"/>
      <c r="AY2185" s="24"/>
      <c r="AZ2185" s="24"/>
      <c r="BA2185" s="24"/>
    </row>
    <row r="2186" spans="19:53">
      <c r="S2186"/>
      <c r="AG2186" s="24"/>
      <c r="AH2186" s="24"/>
      <c r="AI2186" s="24"/>
      <c r="AJ2186" s="24"/>
      <c r="AK2186" s="24"/>
      <c r="AL2186" s="27"/>
      <c r="AM2186" s="171"/>
      <c r="AT2186" s="24"/>
      <c r="AU2186" s="24"/>
      <c r="AV2186" s="24"/>
      <c r="AW2186" s="24"/>
      <c r="AX2186" s="24"/>
      <c r="AY2186" s="24"/>
      <c r="AZ2186" s="24"/>
      <c r="BA2186" s="24"/>
    </row>
    <row r="2187" spans="19:53">
      <c r="S2187"/>
      <c r="AG2187" s="24"/>
      <c r="AH2187" s="24"/>
      <c r="AI2187" s="24"/>
      <c r="AJ2187" s="24"/>
      <c r="AK2187" s="24"/>
      <c r="AL2187" s="27"/>
      <c r="AM2187" s="171"/>
      <c r="AT2187" s="24"/>
      <c r="AU2187" s="24"/>
      <c r="AV2187" s="24"/>
      <c r="AW2187" s="24"/>
      <c r="AX2187" s="24"/>
      <c r="AY2187" s="24"/>
      <c r="AZ2187" s="24"/>
      <c r="BA2187" s="24"/>
    </row>
    <row r="2188" spans="19:53">
      <c r="S2188"/>
      <c r="AG2188" s="24"/>
      <c r="AH2188" s="24"/>
      <c r="AI2188" s="24"/>
      <c r="AJ2188" s="24"/>
      <c r="AK2188" s="24"/>
      <c r="AL2188" s="27"/>
      <c r="AM2188" s="171"/>
      <c r="AT2188" s="24"/>
      <c r="AU2188" s="24"/>
      <c r="AV2188" s="24"/>
      <c r="AW2188" s="24"/>
      <c r="AX2188" s="24"/>
      <c r="AY2188" s="24"/>
      <c r="AZ2188" s="24"/>
      <c r="BA2188" s="24"/>
    </row>
    <row r="2189" spans="19:53">
      <c r="S2189"/>
      <c r="AG2189" s="24"/>
      <c r="AH2189" s="24"/>
      <c r="AI2189" s="24"/>
      <c r="AJ2189" s="24"/>
      <c r="AK2189" s="24"/>
      <c r="AL2189" s="27"/>
      <c r="AM2189" s="171"/>
      <c r="AT2189" s="24"/>
      <c r="AU2189" s="24"/>
      <c r="AV2189" s="24"/>
      <c r="AW2189" s="24"/>
      <c r="AX2189" s="24"/>
      <c r="AY2189" s="24"/>
      <c r="AZ2189" s="24"/>
      <c r="BA2189" s="24"/>
    </row>
    <row r="2190" spans="19:53">
      <c r="S2190"/>
      <c r="AG2190" s="24"/>
      <c r="AH2190" s="24"/>
      <c r="AI2190" s="24"/>
      <c r="AJ2190" s="24"/>
      <c r="AK2190" s="24"/>
      <c r="AL2190" s="27"/>
      <c r="AM2190" s="171"/>
      <c r="AT2190" s="24"/>
      <c r="AU2190" s="24"/>
      <c r="AV2190" s="24"/>
      <c r="AW2190" s="24"/>
      <c r="AX2190" s="24"/>
      <c r="AY2190" s="24"/>
      <c r="AZ2190" s="24"/>
      <c r="BA2190" s="24"/>
    </row>
    <row r="2191" spans="19:53">
      <c r="S2191"/>
      <c r="AG2191" s="24"/>
      <c r="AH2191" s="24"/>
      <c r="AI2191" s="24"/>
      <c r="AJ2191" s="24"/>
      <c r="AK2191" s="24"/>
      <c r="AL2191" s="27"/>
      <c r="AM2191" s="171"/>
      <c r="AT2191" s="24"/>
      <c r="AU2191" s="24"/>
      <c r="AV2191" s="24"/>
      <c r="AW2191" s="24"/>
      <c r="AX2191" s="24"/>
      <c r="AY2191" s="24"/>
      <c r="AZ2191" s="24"/>
      <c r="BA2191" s="24"/>
    </row>
    <row r="2192" spans="19:53">
      <c r="S2192"/>
      <c r="AG2192" s="24"/>
      <c r="AH2192" s="24"/>
      <c r="AI2192" s="24"/>
      <c r="AJ2192" s="24"/>
      <c r="AK2192" s="24"/>
      <c r="AL2192" s="27"/>
      <c r="AM2192" s="171"/>
      <c r="AT2192" s="24"/>
      <c r="AU2192" s="24"/>
      <c r="AV2192" s="24"/>
      <c r="AW2192" s="24"/>
      <c r="AX2192" s="24"/>
      <c r="AY2192" s="24"/>
      <c r="AZ2192" s="24"/>
      <c r="BA2192" s="24"/>
    </row>
    <row r="2193" spans="19:53">
      <c r="S2193"/>
      <c r="AG2193" s="24"/>
      <c r="AH2193" s="24"/>
      <c r="AI2193" s="24"/>
      <c r="AJ2193" s="24"/>
      <c r="AK2193" s="24"/>
      <c r="AL2193" s="27"/>
      <c r="AM2193" s="171"/>
      <c r="AT2193" s="24"/>
      <c r="AU2193" s="24"/>
      <c r="AV2193" s="24"/>
      <c r="AW2193" s="24"/>
      <c r="AX2193" s="24"/>
      <c r="AY2193" s="24"/>
      <c r="AZ2193" s="24"/>
      <c r="BA2193" s="24"/>
    </row>
    <row r="2194" spans="19:53">
      <c r="S2194"/>
      <c r="AG2194" s="24"/>
      <c r="AH2194" s="24"/>
      <c r="AI2194" s="24"/>
      <c r="AJ2194" s="24"/>
      <c r="AK2194" s="24"/>
      <c r="AL2194" s="27"/>
      <c r="AM2194" s="171"/>
      <c r="AT2194" s="24"/>
      <c r="AU2194" s="24"/>
      <c r="AV2194" s="24"/>
      <c r="AW2194" s="24"/>
      <c r="AX2194" s="24"/>
      <c r="AY2194" s="24"/>
      <c r="AZ2194" s="24"/>
      <c r="BA2194" s="24"/>
    </row>
    <row r="2195" spans="19:53">
      <c r="S2195"/>
      <c r="AG2195" s="24"/>
      <c r="AH2195" s="24"/>
      <c r="AI2195" s="24"/>
      <c r="AJ2195" s="24"/>
      <c r="AK2195" s="24"/>
      <c r="AL2195" s="27"/>
      <c r="AM2195" s="171"/>
      <c r="AT2195" s="24"/>
      <c r="AU2195" s="24"/>
      <c r="AV2195" s="24"/>
      <c r="AW2195" s="24"/>
      <c r="AX2195" s="24"/>
      <c r="AY2195" s="24"/>
      <c r="AZ2195" s="24"/>
      <c r="BA2195" s="24"/>
    </row>
    <row r="2196" spans="19:53">
      <c r="S2196"/>
      <c r="AG2196" s="24"/>
      <c r="AH2196" s="24"/>
      <c r="AI2196" s="24"/>
      <c r="AJ2196" s="24"/>
      <c r="AK2196" s="24"/>
      <c r="AL2196" s="27"/>
      <c r="AM2196" s="171"/>
      <c r="AT2196" s="24"/>
      <c r="AU2196" s="24"/>
      <c r="AV2196" s="24"/>
      <c r="AW2196" s="24"/>
      <c r="AX2196" s="24"/>
      <c r="AY2196" s="24"/>
      <c r="AZ2196" s="24"/>
      <c r="BA2196" s="24"/>
    </row>
    <row r="2197" spans="19:53">
      <c r="S2197"/>
      <c r="AG2197" s="24"/>
      <c r="AH2197" s="24"/>
      <c r="AI2197" s="24"/>
      <c r="AJ2197" s="24"/>
      <c r="AK2197" s="24"/>
      <c r="AL2197" s="27"/>
      <c r="AM2197" s="171"/>
      <c r="AT2197" s="24"/>
      <c r="AU2197" s="24"/>
      <c r="AV2197" s="24"/>
      <c r="AW2197" s="24"/>
      <c r="AX2197" s="24"/>
      <c r="AY2197" s="24"/>
      <c r="AZ2197" s="24"/>
      <c r="BA2197" s="24"/>
    </row>
    <row r="2198" spans="19:53">
      <c r="S2198"/>
      <c r="AG2198" s="24"/>
      <c r="AH2198" s="24"/>
      <c r="AI2198" s="24"/>
      <c r="AJ2198" s="24"/>
      <c r="AK2198" s="24"/>
      <c r="AL2198" s="27"/>
      <c r="AM2198" s="171"/>
      <c r="AT2198" s="24"/>
      <c r="AU2198" s="24"/>
      <c r="AV2198" s="24"/>
      <c r="AW2198" s="24"/>
      <c r="AX2198" s="24"/>
      <c r="AY2198" s="24"/>
      <c r="AZ2198" s="24"/>
      <c r="BA2198" s="24"/>
    </row>
    <row r="2199" spans="19:53">
      <c r="S2199"/>
      <c r="AG2199" s="24"/>
      <c r="AH2199" s="24"/>
      <c r="AI2199" s="24"/>
      <c r="AJ2199" s="24"/>
      <c r="AK2199" s="24"/>
      <c r="AL2199" s="27"/>
      <c r="AM2199" s="171"/>
      <c r="AT2199" s="24"/>
      <c r="AU2199" s="24"/>
      <c r="AV2199" s="24"/>
      <c r="AW2199" s="24"/>
      <c r="AX2199" s="24"/>
      <c r="AY2199" s="24"/>
      <c r="AZ2199" s="24"/>
      <c r="BA2199" s="24"/>
    </row>
    <row r="2200" spans="19:53">
      <c r="S2200"/>
      <c r="AG2200" s="24"/>
      <c r="AH2200" s="24"/>
      <c r="AI2200" s="24"/>
      <c r="AJ2200" s="24"/>
      <c r="AK2200" s="24"/>
      <c r="AL2200" s="27"/>
      <c r="AM2200" s="171"/>
      <c r="AT2200" s="24"/>
      <c r="AU2200" s="24"/>
      <c r="AV2200" s="24"/>
      <c r="AW2200" s="24"/>
      <c r="AX2200" s="24"/>
      <c r="AY2200" s="24"/>
      <c r="AZ2200" s="24"/>
      <c r="BA2200" s="24"/>
    </row>
    <row r="2201" spans="19:53">
      <c r="S2201"/>
      <c r="AG2201" s="24"/>
      <c r="AH2201" s="24"/>
      <c r="AI2201" s="24"/>
      <c r="AJ2201" s="24"/>
      <c r="AK2201" s="24"/>
      <c r="AL2201" s="27"/>
      <c r="AM2201" s="171"/>
      <c r="AT2201" s="24"/>
      <c r="AU2201" s="24"/>
      <c r="AV2201" s="24"/>
      <c r="AW2201" s="24"/>
      <c r="AX2201" s="24"/>
      <c r="AY2201" s="24"/>
      <c r="AZ2201" s="24"/>
      <c r="BA2201" s="24"/>
    </row>
    <row r="2202" spans="19:53">
      <c r="S2202"/>
      <c r="AG2202" s="24"/>
      <c r="AH2202" s="24"/>
      <c r="AI2202" s="24"/>
      <c r="AJ2202" s="24"/>
      <c r="AK2202" s="24"/>
      <c r="AL2202" s="27"/>
      <c r="AM2202" s="171"/>
      <c r="AT2202" s="24"/>
      <c r="AU2202" s="24"/>
      <c r="AV2202" s="24"/>
      <c r="AW2202" s="24"/>
      <c r="AX2202" s="24"/>
      <c r="AY2202" s="24"/>
      <c r="AZ2202" s="24"/>
      <c r="BA2202" s="24"/>
    </row>
    <row r="2203" spans="19:53">
      <c r="S2203"/>
      <c r="AG2203" s="24"/>
      <c r="AH2203" s="24"/>
      <c r="AI2203" s="24"/>
      <c r="AJ2203" s="24"/>
      <c r="AK2203" s="24"/>
      <c r="AL2203" s="27"/>
      <c r="AM2203" s="171"/>
      <c r="AT2203" s="24"/>
      <c r="AU2203" s="24"/>
      <c r="AV2203" s="24"/>
      <c r="AW2203" s="24"/>
      <c r="AX2203" s="24"/>
      <c r="AY2203" s="24"/>
      <c r="AZ2203" s="24"/>
      <c r="BA2203" s="24"/>
    </row>
    <row r="2204" spans="19:53">
      <c r="S2204"/>
      <c r="AG2204" s="24"/>
      <c r="AH2204" s="24"/>
      <c r="AI2204" s="24"/>
      <c r="AJ2204" s="24"/>
      <c r="AK2204" s="24"/>
      <c r="AL2204" s="27"/>
      <c r="AM2204" s="171"/>
      <c r="AT2204" s="24"/>
      <c r="AU2204" s="24"/>
      <c r="AV2204" s="24"/>
      <c r="AW2204" s="24"/>
      <c r="AX2204" s="24"/>
      <c r="AY2204" s="24"/>
      <c r="AZ2204" s="24"/>
      <c r="BA2204" s="24"/>
    </row>
    <row r="2205" spans="19:53">
      <c r="S2205"/>
      <c r="AG2205" s="24"/>
      <c r="AH2205" s="24"/>
      <c r="AI2205" s="24"/>
      <c r="AJ2205" s="24"/>
      <c r="AK2205" s="24"/>
      <c r="AL2205" s="27"/>
      <c r="AM2205" s="171"/>
      <c r="AT2205" s="24"/>
      <c r="AU2205" s="24"/>
      <c r="AV2205" s="24"/>
      <c r="AW2205" s="24"/>
      <c r="AX2205" s="24"/>
      <c r="AY2205" s="24"/>
      <c r="AZ2205" s="24"/>
      <c r="BA2205" s="24"/>
    </row>
    <row r="2206" spans="19:53">
      <c r="S2206"/>
      <c r="AG2206" s="24"/>
      <c r="AH2206" s="24"/>
      <c r="AI2206" s="24"/>
      <c r="AJ2206" s="24"/>
      <c r="AK2206" s="24"/>
      <c r="AL2206" s="27"/>
      <c r="AM2206" s="171"/>
      <c r="AT2206" s="24"/>
      <c r="AU2206" s="24"/>
      <c r="AV2206" s="24"/>
      <c r="AW2206" s="24"/>
      <c r="AX2206" s="24"/>
      <c r="AY2206" s="24"/>
      <c r="AZ2206" s="24"/>
      <c r="BA2206" s="24"/>
    </row>
    <row r="2207" spans="19:53">
      <c r="S2207"/>
      <c r="AG2207" s="24"/>
      <c r="AH2207" s="24"/>
      <c r="AI2207" s="24"/>
      <c r="AJ2207" s="24"/>
      <c r="AK2207" s="24"/>
      <c r="AL2207" s="27"/>
      <c r="AM2207" s="171"/>
      <c r="AT2207" s="24"/>
      <c r="AU2207" s="24"/>
      <c r="AV2207" s="24"/>
      <c r="AW2207" s="24"/>
      <c r="AX2207" s="24"/>
      <c r="AY2207" s="24"/>
      <c r="AZ2207" s="24"/>
      <c r="BA2207" s="24"/>
    </row>
    <row r="2208" spans="19:53">
      <c r="S2208"/>
      <c r="AG2208" s="24"/>
      <c r="AH2208" s="24"/>
      <c r="AI2208" s="24"/>
      <c r="AJ2208" s="24"/>
      <c r="AK2208" s="24"/>
      <c r="AL2208" s="27"/>
      <c r="AM2208" s="171"/>
      <c r="AT2208" s="24"/>
      <c r="AU2208" s="24"/>
      <c r="AV2208" s="24"/>
      <c r="AW2208" s="24"/>
      <c r="AX2208" s="24"/>
      <c r="AY2208" s="24"/>
      <c r="AZ2208" s="24"/>
      <c r="BA2208" s="24"/>
    </row>
    <row r="2209" spans="19:53">
      <c r="S2209"/>
      <c r="AG2209" s="24"/>
      <c r="AH2209" s="24"/>
      <c r="AI2209" s="24"/>
      <c r="AJ2209" s="24"/>
      <c r="AK2209" s="24"/>
      <c r="AL2209" s="27"/>
      <c r="AM2209" s="171"/>
      <c r="AT2209" s="24"/>
      <c r="AU2209" s="24"/>
      <c r="AV2209" s="24"/>
      <c r="AW2209" s="24"/>
      <c r="AX2209" s="24"/>
      <c r="AY2209" s="24"/>
      <c r="AZ2209" s="24"/>
      <c r="BA2209" s="24"/>
    </row>
    <row r="2210" spans="19:53">
      <c r="S2210"/>
      <c r="AG2210" s="24"/>
      <c r="AH2210" s="24"/>
      <c r="AI2210" s="24"/>
      <c r="AJ2210" s="24"/>
      <c r="AK2210" s="24"/>
      <c r="AL2210" s="27"/>
      <c r="AM2210" s="171"/>
      <c r="AT2210" s="24"/>
      <c r="AU2210" s="24"/>
      <c r="AV2210" s="24"/>
      <c r="AW2210" s="24"/>
      <c r="AX2210" s="24"/>
      <c r="AY2210" s="24"/>
      <c r="AZ2210" s="24"/>
      <c r="BA2210" s="24"/>
    </row>
    <row r="2211" spans="19:53">
      <c r="S2211"/>
      <c r="AG2211" s="24"/>
      <c r="AH2211" s="24"/>
      <c r="AI2211" s="24"/>
      <c r="AJ2211" s="24"/>
      <c r="AK2211" s="24"/>
      <c r="AL2211" s="27"/>
      <c r="AM2211" s="171"/>
      <c r="AT2211" s="24"/>
      <c r="AU2211" s="24"/>
      <c r="AV2211" s="24"/>
      <c r="AW2211" s="24"/>
      <c r="AX2211" s="24"/>
      <c r="AY2211" s="24"/>
      <c r="AZ2211" s="24"/>
      <c r="BA2211" s="24"/>
    </row>
    <row r="2212" spans="19:53">
      <c r="S2212"/>
      <c r="AG2212" s="24"/>
      <c r="AH2212" s="24"/>
      <c r="AI2212" s="24"/>
      <c r="AJ2212" s="24"/>
      <c r="AK2212" s="24"/>
      <c r="AL2212" s="27"/>
      <c r="AM2212" s="171"/>
      <c r="AT2212" s="24"/>
      <c r="AU2212" s="24"/>
      <c r="AV2212" s="24"/>
      <c r="AW2212" s="24"/>
      <c r="AX2212" s="24"/>
      <c r="AY2212" s="24"/>
      <c r="AZ2212" s="24"/>
      <c r="BA2212" s="24"/>
    </row>
    <row r="2213" spans="19:53">
      <c r="S2213"/>
      <c r="AG2213" s="24"/>
      <c r="AH2213" s="24"/>
      <c r="AI2213" s="24"/>
      <c r="AJ2213" s="24"/>
      <c r="AK2213" s="24"/>
      <c r="AL2213" s="27"/>
      <c r="AM2213" s="171"/>
      <c r="AT2213" s="24"/>
      <c r="AU2213" s="24"/>
      <c r="AV2213" s="24"/>
      <c r="AW2213" s="24"/>
      <c r="AX2213" s="24"/>
      <c r="AY2213" s="24"/>
      <c r="AZ2213" s="24"/>
      <c r="BA2213" s="24"/>
    </row>
    <row r="2214" spans="19:53">
      <c r="S2214"/>
      <c r="AG2214" s="24"/>
      <c r="AH2214" s="24"/>
      <c r="AI2214" s="24"/>
      <c r="AJ2214" s="24"/>
      <c r="AK2214" s="24"/>
      <c r="AL2214" s="27"/>
      <c r="AM2214" s="171"/>
      <c r="AT2214" s="24"/>
      <c r="AU2214" s="24"/>
      <c r="AV2214" s="24"/>
      <c r="AW2214" s="24"/>
      <c r="AX2214" s="24"/>
      <c r="AY2214" s="24"/>
      <c r="AZ2214" s="24"/>
      <c r="BA2214" s="24"/>
    </row>
    <row r="2215" spans="19:53">
      <c r="S2215"/>
      <c r="AG2215" s="24"/>
      <c r="AH2215" s="24"/>
      <c r="AI2215" s="24"/>
      <c r="AJ2215" s="24"/>
      <c r="AK2215" s="24"/>
      <c r="AL2215" s="27"/>
      <c r="AM2215" s="171"/>
      <c r="AT2215" s="24"/>
      <c r="AU2215" s="24"/>
      <c r="AV2215" s="24"/>
      <c r="AW2215" s="24"/>
      <c r="AX2215" s="24"/>
      <c r="AY2215" s="24"/>
      <c r="AZ2215" s="24"/>
      <c r="BA2215" s="24"/>
    </row>
    <row r="2216" spans="19:53">
      <c r="S2216"/>
      <c r="AG2216" s="24"/>
      <c r="AH2216" s="24"/>
      <c r="AI2216" s="24"/>
      <c r="AJ2216" s="24"/>
      <c r="AK2216" s="24"/>
      <c r="AL2216" s="27"/>
      <c r="AM2216" s="171"/>
      <c r="AT2216" s="24"/>
      <c r="AU2216" s="24"/>
      <c r="AV2216" s="24"/>
      <c r="AW2216" s="24"/>
      <c r="AX2216" s="24"/>
      <c r="AY2216" s="24"/>
      <c r="AZ2216" s="24"/>
      <c r="BA2216" s="24"/>
    </row>
    <row r="2217" spans="19:53">
      <c r="S2217"/>
      <c r="AG2217" s="24"/>
      <c r="AH2217" s="24"/>
      <c r="AI2217" s="24"/>
      <c r="AJ2217" s="24"/>
      <c r="AK2217" s="24"/>
      <c r="AL2217" s="27"/>
      <c r="AM2217" s="171"/>
      <c r="AT2217" s="24"/>
      <c r="AU2217" s="24"/>
      <c r="AV2217" s="24"/>
      <c r="AW2217" s="24"/>
      <c r="AX2217" s="24"/>
      <c r="AY2217" s="24"/>
      <c r="AZ2217" s="24"/>
      <c r="BA2217" s="24"/>
    </row>
    <row r="2218" spans="19:53">
      <c r="S2218"/>
      <c r="AG2218" s="24"/>
      <c r="AH2218" s="24"/>
      <c r="AI2218" s="24"/>
      <c r="AJ2218" s="24"/>
      <c r="AK2218" s="24"/>
      <c r="AL2218" s="27"/>
      <c r="AM2218" s="171"/>
      <c r="AT2218" s="24"/>
      <c r="AU2218" s="24"/>
      <c r="AV2218" s="24"/>
      <c r="AW2218" s="24"/>
      <c r="AX2218" s="24"/>
      <c r="AY2218" s="24"/>
      <c r="AZ2218" s="24"/>
      <c r="BA2218" s="24"/>
    </row>
    <row r="2219" spans="19:53">
      <c r="S2219"/>
      <c r="AG2219" s="24"/>
      <c r="AH2219" s="24"/>
      <c r="AI2219" s="24"/>
      <c r="AJ2219" s="24"/>
      <c r="AK2219" s="24"/>
      <c r="AL2219" s="27"/>
      <c r="AM2219" s="171"/>
      <c r="AT2219" s="24"/>
      <c r="AU2219" s="24"/>
      <c r="AV2219" s="24"/>
      <c r="AW2219" s="24"/>
      <c r="AX2219" s="24"/>
      <c r="AY2219" s="24"/>
      <c r="AZ2219" s="24"/>
      <c r="BA2219" s="24"/>
    </row>
    <row r="2220" spans="19:53">
      <c r="S2220"/>
      <c r="AG2220" s="24"/>
      <c r="AH2220" s="24"/>
      <c r="AI2220" s="24"/>
      <c r="AJ2220" s="24"/>
      <c r="AK2220" s="24"/>
      <c r="AL2220" s="27"/>
      <c r="AM2220" s="171"/>
      <c r="AT2220" s="24"/>
      <c r="AU2220" s="24"/>
      <c r="AV2220" s="24"/>
      <c r="AW2220" s="24"/>
      <c r="AX2220" s="24"/>
      <c r="AY2220" s="24"/>
      <c r="AZ2220" s="24"/>
      <c r="BA2220" s="24"/>
    </row>
    <row r="2221" spans="19:53">
      <c r="S2221"/>
      <c r="AG2221" s="24"/>
      <c r="AH2221" s="24"/>
      <c r="AI2221" s="24"/>
      <c r="AJ2221" s="24"/>
      <c r="AK2221" s="24"/>
      <c r="AL2221" s="27"/>
      <c r="AM2221" s="171"/>
      <c r="AT2221" s="24"/>
      <c r="AU2221" s="24"/>
      <c r="AV2221" s="24"/>
      <c r="AW2221" s="24"/>
      <c r="AX2221" s="24"/>
      <c r="AY2221" s="24"/>
      <c r="AZ2221" s="24"/>
      <c r="BA2221" s="24"/>
    </row>
    <row r="2222" spans="19:53">
      <c r="S2222"/>
      <c r="AG2222" s="24"/>
      <c r="AH2222" s="24"/>
      <c r="AI2222" s="24"/>
      <c r="AJ2222" s="24"/>
      <c r="AK2222" s="24"/>
      <c r="AL2222" s="27"/>
      <c r="AM2222" s="171"/>
      <c r="AT2222" s="24"/>
      <c r="AU2222" s="24"/>
      <c r="AV2222" s="24"/>
      <c r="AW2222" s="24"/>
      <c r="AX2222" s="24"/>
      <c r="AY2222" s="24"/>
      <c r="AZ2222" s="24"/>
      <c r="BA2222" s="24"/>
    </row>
    <row r="2223" spans="19:53">
      <c r="S2223"/>
      <c r="AG2223" s="24"/>
      <c r="AH2223" s="24"/>
      <c r="AI2223" s="24"/>
      <c r="AJ2223" s="24"/>
      <c r="AK2223" s="24"/>
      <c r="AL2223" s="27"/>
      <c r="AM2223" s="171"/>
      <c r="AT2223" s="24"/>
      <c r="AU2223" s="24"/>
      <c r="AV2223" s="24"/>
      <c r="AW2223" s="24"/>
      <c r="AX2223" s="24"/>
      <c r="AY2223" s="24"/>
      <c r="AZ2223" s="24"/>
      <c r="BA2223" s="24"/>
    </row>
    <row r="2224" spans="19:53">
      <c r="S2224"/>
      <c r="AG2224" s="24"/>
      <c r="AH2224" s="24"/>
      <c r="AI2224" s="24"/>
      <c r="AJ2224" s="24"/>
      <c r="AK2224" s="24"/>
      <c r="AL2224" s="27"/>
      <c r="AM2224" s="171"/>
      <c r="AT2224" s="24"/>
      <c r="AU2224" s="24"/>
      <c r="AV2224" s="24"/>
      <c r="AW2224" s="24"/>
      <c r="AX2224" s="24"/>
      <c r="AY2224" s="24"/>
      <c r="AZ2224" s="24"/>
      <c r="BA2224" s="24"/>
    </row>
    <row r="2225" spans="19:53">
      <c r="S2225"/>
      <c r="AG2225" s="24"/>
      <c r="AH2225" s="24"/>
      <c r="AI2225" s="24"/>
      <c r="AJ2225" s="24"/>
      <c r="AK2225" s="24"/>
      <c r="AL2225" s="27"/>
      <c r="AM2225" s="171"/>
      <c r="AT2225" s="24"/>
      <c r="AU2225" s="24"/>
      <c r="AV2225" s="24"/>
      <c r="AW2225" s="24"/>
      <c r="AX2225" s="24"/>
      <c r="AY2225" s="24"/>
      <c r="AZ2225" s="24"/>
      <c r="BA2225" s="24"/>
    </row>
    <row r="2226" spans="19:53">
      <c r="S2226"/>
      <c r="AG2226" s="24"/>
      <c r="AH2226" s="24"/>
      <c r="AI2226" s="24"/>
      <c r="AJ2226" s="24"/>
      <c r="AK2226" s="24"/>
      <c r="AL2226" s="27"/>
      <c r="AM2226" s="171"/>
      <c r="AT2226" s="24"/>
      <c r="AU2226" s="24"/>
      <c r="AV2226" s="24"/>
      <c r="AW2226" s="24"/>
      <c r="AX2226" s="24"/>
      <c r="AY2226" s="24"/>
      <c r="AZ2226" s="24"/>
      <c r="BA2226" s="24"/>
    </row>
    <row r="2227" spans="19:53">
      <c r="S2227"/>
      <c r="AG2227" s="24"/>
      <c r="AH2227" s="24"/>
      <c r="AI2227" s="24"/>
      <c r="AJ2227" s="24"/>
      <c r="AK2227" s="24"/>
      <c r="AL2227" s="27"/>
      <c r="AM2227" s="171"/>
      <c r="AT2227" s="24"/>
      <c r="AU2227" s="24"/>
      <c r="AV2227" s="24"/>
      <c r="AW2227" s="24"/>
      <c r="AX2227" s="24"/>
      <c r="AY2227" s="24"/>
      <c r="AZ2227" s="24"/>
      <c r="BA2227" s="24"/>
    </row>
    <row r="2228" spans="19:53">
      <c r="S2228"/>
      <c r="AG2228" s="24"/>
      <c r="AH2228" s="24"/>
      <c r="AI2228" s="24"/>
      <c r="AJ2228" s="24"/>
      <c r="AK2228" s="24"/>
      <c r="AL2228" s="27"/>
      <c r="AM2228" s="171"/>
      <c r="AT2228" s="24"/>
      <c r="AU2228" s="24"/>
      <c r="AV2228" s="24"/>
      <c r="AW2228" s="24"/>
      <c r="AX2228" s="24"/>
      <c r="AY2228" s="24"/>
      <c r="AZ2228" s="24"/>
      <c r="BA2228" s="24"/>
    </row>
    <row r="2229" spans="19:53">
      <c r="S2229"/>
      <c r="AG2229" s="24"/>
      <c r="AH2229" s="24"/>
      <c r="AI2229" s="24"/>
      <c r="AJ2229" s="24"/>
      <c r="AK2229" s="24"/>
      <c r="AL2229" s="27"/>
      <c r="AM2229" s="171"/>
      <c r="AT2229" s="24"/>
      <c r="AU2229" s="24"/>
      <c r="AV2229" s="24"/>
      <c r="AW2229" s="24"/>
      <c r="AX2229" s="24"/>
      <c r="AY2229" s="24"/>
      <c r="AZ2229" s="24"/>
      <c r="BA2229" s="24"/>
    </row>
    <row r="2230" spans="19:53">
      <c r="S2230"/>
      <c r="AG2230" s="24"/>
      <c r="AH2230" s="24"/>
      <c r="AI2230" s="24"/>
      <c r="AJ2230" s="24"/>
      <c r="AK2230" s="24"/>
      <c r="AL2230" s="27"/>
      <c r="AM2230" s="171"/>
      <c r="AT2230" s="24"/>
      <c r="AU2230" s="24"/>
      <c r="AV2230" s="24"/>
      <c r="AW2230" s="24"/>
      <c r="AX2230" s="24"/>
      <c r="AY2230" s="24"/>
      <c r="AZ2230" s="24"/>
      <c r="BA2230" s="24"/>
    </row>
    <row r="2231" spans="19:53">
      <c r="S2231"/>
      <c r="AG2231" s="24"/>
      <c r="AH2231" s="24"/>
      <c r="AI2231" s="24"/>
      <c r="AJ2231" s="24"/>
      <c r="AK2231" s="24"/>
      <c r="AL2231" s="27"/>
      <c r="AM2231" s="171"/>
      <c r="AT2231" s="24"/>
      <c r="AU2231" s="24"/>
      <c r="AV2231" s="24"/>
      <c r="AW2231" s="24"/>
      <c r="AX2231" s="24"/>
      <c r="AY2231" s="24"/>
      <c r="AZ2231" s="24"/>
      <c r="BA2231" s="24"/>
    </row>
    <row r="2232" spans="19:53">
      <c r="S2232"/>
      <c r="AG2232" s="24"/>
      <c r="AH2232" s="24"/>
      <c r="AI2232" s="24"/>
      <c r="AJ2232" s="24"/>
      <c r="AK2232" s="24"/>
      <c r="AL2232" s="27"/>
      <c r="AM2232" s="171"/>
      <c r="AT2232" s="24"/>
      <c r="AU2232" s="24"/>
      <c r="AV2232" s="24"/>
      <c r="AW2232" s="24"/>
      <c r="AX2232" s="24"/>
      <c r="AY2232" s="24"/>
      <c r="AZ2232" s="24"/>
      <c r="BA2232" s="24"/>
    </row>
    <row r="2233" spans="19:53">
      <c r="S2233"/>
      <c r="AG2233" s="24"/>
      <c r="AH2233" s="24"/>
      <c r="AI2233" s="24"/>
      <c r="AJ2233" s="24"/>
      <c r="AK2233" s="24"/>
      <c r="AL2233" s="27"/>
      <c r="AM2233" s="171"/>
      <c r="AT2233" s="24"/>
      <c r="AU2233" s="24"/>
      <c r="AV2233" s="24"/>
      <c r="AW2233" s="24"/>
      <c r="AX2233" s="24"/>
      <c r="AY2233" s="24"/>
      <c r="AZ2233" s="24"/>
      <c r="BA2233" s="24"/>
    </row>
    <row r="2234" spans="19:53">
      <c r="S2234"/>
      <c r="AG2234" s="24"/>
      <c r="AH2234" s="24"/>
      <c r="AI2234" s="24"/>
      <c r="AJ2234" s="24"/>
      <c r="AK2234" s="24"/>
      <c r="AL2234" s="27"/>
      <c r="AM2234" s="171"/>
      <c r="AT2234" s="24"/>
      <c r="AU2234" s="24"/>
      <c r="AV2234" s="24"/>
      <c r="AW2234" s="24"/>
      <c r="AX2234" s="24"/>
      <c r="AY2234" s="24"/>
      <c r="AZ2234" s="24"/>
      <c r="BA2234" s="24"/>
    </row>
    <row r="2235" spans="19:53">
      <c r="S2235"/>
      <c r="AG2235" s="24"/>
      <c r="AH2235" s="24"/>
      <c r="AI2235" s="24"/>
      <c r="AJ2235" s="24"/>
      <c r="AK2235" s="24"/>
      <c r="AL2235" s="27"/>
      <c r="AM2235" s="171"/>
      <c r="AT2235" s="24"/>
      <c r="AU2235" s="24"/>
      <c r="AV2235" s="24"/>
      <c r="AW2235" s="24"/>
      <c r="AX2235" s="24"/>
      <c r="AY2235" s="24"/>
      <c r="AZ2235" s="24"/>
      <c r="BA2235" s="24"/>
    </row>
    <row r="2236" spans="19:53">
      <c r="S2236"/>
      <c r="AG2236" s="24"/>
      <c r="AH2236" s="24"/>
      <c r="AI2236" s="24"/>
      <c r="AJ2236" s="24"/>
      <c r="AK2236" s="24"/>
      <c r="AL2236" s="27"/>
      <c r="AM2236" s="171"/>
      <c r="AT2236" s="24"/>
      <c r="AU2236" s="24"/>
      <c r="AV2236" s="24"/>
      <c r="AW2236" s="24"/>
      <c r="AX2236" s="24"/>
      <c r="AY2236" s="24"/>
      <c r="AZ2236" s="24"/>
      <c r="BA2236" s="24"/>
    </row>
    <row r="2237" spans="19:53">
      <c r="S2237"/>
      <c r="AG2237" s="24"/>
      <c r="AH2237" s="24"/>
      <c r="AI2237" s="24"/>
      <c r="AJ2237" s="24"/>
      <c r="AK2237" s="24"/>
      <c r="AL2237" s="27"/>
      <c r="AM2237" s="171"/>
      <c r="AT2237" s="24"/>
      <c r="AU2237" s="24"/>
      <c r="AV2237" s="24"/>
      <c r="AW2237" s="24"/>
      <c r="AX2237" s="24"/>
      <c r="AY2237" s="24"/>
      <c r="AZ2237" s="24"/>
      <c r="BA2237" s="24"/>
    </row>
    <row r="2238" spans="19:53">
      <c r="S2238"/>
      <c r="AG2238" s="24"/>
      <c r="AH2238" s="24"/>
      <c r="AI2238" s="24"/>
      <c r="AJ2238" s="24"/>
      <c r="AK2238" s="24"/>
      <c r="AL2238" s="27"/>
      <c r="AM2238" s="171"/>
      <c r="AT2238" s="24"/>
      <c r="AU2238" s="24"/>
      <c r="AV2238" s="24"/>
      <c r="AW2238" s="24"/>
      <c r="AX2238" s="24"/>
      <c r="AY2238" s="24"/>
      <c r="AZ2238" s="24"/>
      <c r="BA2238" s="24"/>
    </row>
    <row r="2239" spans="19:53">
      <c r="S2239"/>
      <c r="AG2239" s="24"/>
      <c r="AH2239" s="24"/>
      <c r="AI2239" s="24"/>
      <c r="AJ2239" s="24"/>
      <c r="AK2239" s="24"/>
      <c r="AL2239" s="27"/>
      <c r="AM2239" s="171"/>
      <c r="AT2239" s="24"/>
      <c r="AU2239" s="24"/>
      <c r="AV2239" s="24"/>
      <c r="AW2239" s="24"/>
      <c r="AX2239" s="24"/>
      <c r="AY2239" s="24"/>
      <c r="AZ2239" s="24"/>
      <c r="BA2239" s="24"/>
    </row>
    <row r="2240" spans="19:53">
      <c r="S2240"/>
      <c r="AG2240" s="24"/>
      <c r="AH2240" s="24"/>
      <c r="AI2240" s="24"/>
      <c r="AJ2240" s="24"/>
      <c r="AK2240" s="24"/>
      <c r="AL2240" s="27"/>
      <c r="AM2240" s="171"/>
      <c r="AT2240" s="24"/>
      <c r="AU2240" s="24"/>
      <c r="AV2240" s="24"/>
      <c r="AW2240" s="24"/>
      <c r="AX2240" s="24"/>
      <c r="AY2240" s="24"/>
      <c r="AZ2240" s="24"/>
      <c r="BA2240" s="24"/>
    </row>
    <row r="2241" spans="19:53">
      <c r="S2241"/>
      <c r="AG2241" s="24"/>
      <c r="AH2241" s="24"/>
      <c r="AI2241" s="24"/>
      <c r="AJ2241" s="24"/>
      <c r="AK2241" s="24"/>
      <c r="AL2241" s="27"/>
      <c r="AM2241" s="171"/>
      <c r="AT2241" s="24"/>
      <c r="AU2241" s="24"/>
      <c r="AV2241" s="24"/>
      <c r="AW2241" s="24"/>
      <c r="AX2241" s="24"/>
      <c r="AY2241" s="24"/>
      <c r="AZ2241" s="24"/>
      <c r="BA2241" s="24"/>
    </row>
    <row r="2242" spans="19:53">
      <c r="S2242"/>
      <c r="AG2242" s="24"/>
      <c r="AH2242" s="24"/>
      <c r="AI2242" s="24"/>
      <c r="AJ2242" s="24"/>
      <c r="AK2242" s="24"/>
      <c r="AL2242" s="27"/>
      <c r="AM2242" s="171"/>
      <c r="AT2242" s="24"/>
      <c r="AU2242" s="24"/>
      <c r="AV2242" s="24"/>
      <c r="AW2242" s="24"/>
      <c r="AX2242" s="24"/>
      <c r="AY2242" s="24"/>
      <c r="AZ2242" s="24"/>
      <c r="BA2242" s="24"/>
    </row>
    <row r="2243" spans="19:53">
      <c r="S2243"/>
      <c r="AG2243" s="24"/>
      <c r="AH2243" s="24"/>
      <c r="AI2243" s="24"/>
      <c r="AJ2243" s="24"/>
      <c r="AK2243" s="24"/>
      <c r="AL2243" s="27"/>
      <c r="AM2243" s="171"/>
      <c r="AT2243" s="24"/>
      <c r="AU2243" s="24"/>
      <c r="AV2243" s="24"/>
      <c r="AW2243" s="24"/>
      <c r="AX2243" s="24"/>
      <c r="AY2243" s="24"/>
      <c r="AZ2243" s="24"/>
      <c r="BA2243" s="24"/>
    </row>
    <row r="2244" spans="19:53">
      <c r="S2244"/>
      <c r="AG2244" s="24"/>
      <c r="AH2244" s="24"/>
      <c r="AI2244" s="24"/>
      <c r="AJ2244" s="24"/>
      <c r="AK2244" s="24"/>
      <c r="AL2244" s="27"/>
      <c r="AM2244" s="171"/>
      <c r="AT2244" s="24"/>
      <c r="AU2244" s="24"/>
      <c r="AV2244" s="24"/>
      <c r="AW2244" s="24"/>
      <c r="AX2244" s="24"/>
      <c r="AY2244" s="24"/>
      <c r="AZ2244" s="24"/>
      <c r="BA2244" s="24"/>
    </row>
    <row r="2245" spans="19:53">
      <c r="S2245"/>
      <c r="AG2245" s="24"/>
      <c r="AH2245" s="24"/>
      <c r="AI2245" s="24"/>
      <c r="AJ2245" s="24"/>
      <c r="AK2245" s="24"/>
      <c r="AL2245" s="27"/>
      <c r="AM2245" s="171"/>
      <c r="AT2245" s="24"/>
      <c r="AU2245" s="24"/>
      <c r="AV2245" s="24"/>
      <c r="AW2245" s="24"/>
      <c r="AX2245" s="24"/>
      <c r="AY2245" s="24"/>
      <c r="AZ2245" s="24"/>
      <c r="BA2245" s="24"/>
    </row>
    <row r="2246" spans="19:53">
      <c r="S2246"/>
      <c r="AG2246" s="24"/>
      <c r="AH2246" s="24"/>
      <c r="AI2246" s="24"/>
      <c r="AJ2246" s="24"/>
      <c r="AK2246" s="24"/>
      <c r="AL2246" s="27"/>
      <c r="AM2246" s="171"/>
      <c r="AT2246" s="24"/>
      <c r="AU2246" s="24"/>
      <c r="AV2246" s="24"/>
      <c r="AW2246" s="24"/>
      <c r="AX2246" s="24"/>
      <c r="AY2246" s="24"/>
      <c r="AZ2246" s="24"/>
      <c r="BA2246" s="24"/>
    </row>
    <row r="2247" spans="19:53">
      <c r="S2247"/>
      <c r="AG2247" s="24"/>
      <c r="AH2247" s="24"/>
      <c r="AI2247" s="24"/>
      <c r="AJ2247" s="24"/>
      <c r="AK2247" s="24"/>
      <c r="AL2247" s="27"/>
      <c r="AM2247" s="171"/>
      <c r="AT2247" s="24"/>
      <c r="AU2247" s="24"/>
      <c r="AV2247" s="24"/>
      <c r="AW2247" s="24"/>
      <c r="AX2247" s="24"/>
      <c r="AY2247" s="24"/>
      <c r="AZ2247" s="24"/>
      <c r="BA2247" s="24"/>
    </row>
    <row r="2248" spans="19:53">
      <c r="S2248"/>
      <c r="AG2248" s="24"/>
      <c r="AH2248" s="24"/>
      <c r="AI2248" s="24"/>
      <c r="AJ2248" s="24"/>
      <c r="AK2248" s="24"/>
      <c r="AL2248" s="27"/>
      <c r="AM2248" s="171"/>
      <c r="AT2248" s="24"/>
      <c r="AU2248" s="24"/>
      <c r="AV2248" s="24"/>
      <c r="AW2248" s="24"/>
      <c r="AX2248" s="24"/>
      <c r="AY2248" s="24"/>
      <c r="AZ2248" s="24"/>
      <c r="BA2248" s="24"/>
    </row>
    <row r="2249" spans="19:53">
      <c r="S2249"/>
      <c r="AG2249" s="24"/>
      <c r="AH2249" s="24"/>
      <c r="AI2249" s="24"/>
      <c r="AJ2249" s="24"/>
      <c r="AK2249" s="24"/>
      <c r="AL2249" s="27"/>
      <c r="AM2249" s="171"/>
      <c r="AT2249" s="24"/>
      <c r="AU2249" s="24"/>
      <c r="AV2249" s="24"/>
      <c r="AW2249" s="24"/>
      <c r="AX2249" s="24"/>
      <c r="AY2249" s="24"/>
      <c r="AZ2249" s="24"/>
      <c r="BA2249" s="24"/>
    </row>
    <row r="2250" spans="19:53">
      <c r="S2250"/>
      <c r="AG2250" s="24"/>
      <c r="AH2250" s="24"/>
      <c r="AI2250" s="24"/>
      <c r="AJ2250" s="24"/>
      <c r="AK2250" s="24"/>
      <c r="AL2250" s="27"/>
      <c r="AM2250" s="171"/>
      <c r="AT2250" s="24"/>
      <c r="AU2250" s="24"/>
      <c r="AV2250" s="24"/>
      <c r="AW2250" s="24"/>
      <c r="AX2250" s="24"/>
      <c r="AY2250" s="24"/>
      <c r="AZ2250" s="24"/>
      <c r="BA2250" s="24"/>
    </row>
    <row r="2251" spans="19:53">
      <c r="S2251"/>
      <c r="AG2251" s="24"/>
      <c r="AH2251" s="24"/>
      <c r="AI2251" s="24"/>
      <c r="AJ2251" s="24"/>
      <c r="AK2251" s="24"/>
      <c r="AL2251" s="27"/>
      <c r="AM2251" s="171"/>
      <c r="AT2251" s="24"/>
      <c r="AU2251" s="24"/>
      <c r="AV2251" s="24"/>
      <c r="AW2251" s="24"/>
      <c r="AX2251" s="24"/>
      <c r="AY2251" s="24"/>
      <c r="AZ2251" s="24"/>
      <c r="BA2251" s="24"/>
    </row>
    <row r="2252" spans="19:53">
      <c r="S2252"/>
      <c r="AG2252" s="24"/>
      <c r="AH2252" s="24"/>
      <c r="AI2252" s="24"/>
      <c r="AJ2252" s="24"/>
      <c r="AK2252" s="24"/>
      <c r="AL2252" s="27"/>
      <c r="AM2252" s="171"/>
      <c r="AT2252" s="24"/>
      <c r="AU2252" s="24"/>
      <c r="AV2252" s="24"/>
      <c r="AW2252" s="24"/>
      <c r="AX2252" s="24"/>
      <c r="AY2252" s="24"/>
      <c r="AZ2252" s="24"/>
      <c r="BA2252" s="24"/>
    </row>
    <row r="2253" spans="19:53">
      <c r="S2253"/>
      <c r="AG2253" s="24"/>
      <c r="AH2253" s="24"/>
      <c r="AI2253" s="24"/>
      <c r="AJ2253" s="24"/>
      <c r="AK2253" s="24"/>
      <c r="AL2253" s="27"/>
      <c r="AM2253" s="171"/>
      <c r="AT2253" s="24"/>
      <c r="AU2253" s="24"/>
      <c r="AV2253" s="24"/>
      <c r="AW2253" s="24"/>
      <c r="AX2253" s="24"/>
      <c r="AY2253" s="24"/>
      <c r="AZ2253" s="24"/>
      <c r="BA2253" s="24"/>
    </row>
    <row r="2254" spans="19:53">
      <c r="S2254"/>
      <c r="AG2254" s="24"/>
      <c r="AH2254" s="24"/>
      <c r="AI2254" s="24"/>
      <c r="AJ2254" s="24"/>
      <c r="AK2254" s="24"/>
      <c r="AL2254" s="27"/>
      <c r="AM2254" s="171"/>
      <c r="AT2254" s="24"/>
      <c r="AU2254" s="24"/>
      <c r="AV2254" s="24"/>
      <c r="AW2254" s="24"/>
      <c r="AX2254" s="24"/>
      <c r="AY2254" s="24"/>
      <c r="AZ2254" s="24"/>
      <c r="BA2254" s="24"/>
    </row>
    <row r="2255" spans="19:53">
      <c r="S2255"/>
      <c r="AG2255" s="24"/>
      <c r="AH2255" s="24"/>
      <c r="AI2255" s="24"/>
      <c r="AJ2255" s="24"/>
      <c r="AK2255" s="24"/>
      <c r="AL2255" s="27"/>
      <c r="AM2255" s="171"/>
      <c r="AT2255" s="24"/>
      <c r="AU2255" s="24"/>
      <c r="AV2255" s="24"/>
      <c r="AW2255" s="24"/>
      <c r="AX2255" s="24"/>
      <c r="AY2255" s="24"/>
      <c r="AZ2255" s="24"/>
      <c r="BA2255" s="24"/>
    </row>
    <row r="2256" spans="19:53">
      <c r="S2256"/>
      <c r="AG2256" s="24"/>
      <c r="AH2256" s="24"/>
      <c r="AI2256" s="24"/>
      <c r="AJ2256" s="24"/>
      <c r="AK2256" s="24"/>
      <c r="AL2256" s="27"/>
      <c r="AM2256" s="171"/>
      <c r="AT2256" s="24"/>
      <c r="AU2256" s="24"/>
      <c r="AV2256" s="24"/>
      <c r="AW2256" s="24"/>
      <c r="AX2256" s="24"/>
      <c r="AY2256" s="24"/>
      <c r="AZ2256" s="24"/>
      <c r="BA2256" s="24"/>
    </row>
    <row r="2257" spans="19:53">
      <c r="S2257"/>
      <c r="AG2257" s="24"/>
      <c r="AH2257" s="24"/>
      <c r="AI2257" s="24"/>
      <c r="AJ2257" s="24"/>
      <c r="AK2257" s="24"/>
      <c r="AL2257" s="27"/>
      <c r="AM2257" s="171"/>
      <c r="AT2257" s="24"/>
      <c r="AU2257" s="24"/>
      <c r="AV2257" s="24"/>
      <c r="AW2257" s="24"/>
      <c r="AX2257" s="24"/>
      <c r="AY2257" s="24"/>
      <c r="AZ2257" s="24"/>
      <c r="BA2257" s="24"/>
    </row>
    <row r="2258" spans="19:53">
      <c r="S2258"/>
      <c r="AG2258" s="24"/>
      <c r="AH2258" s="24"/>
      <c r="AI2258" s="24"/>
      <c r="AJ2258" s="24"/>
      <c r="AK2258" s="24"/>
      <c r="AL2258" s="27"/>
      <c r="AM2258" s="171"/>
      <c r="AT2258" s="24"/>
      <c r="AU2258" s="24"/>
      <c r="AV2258" s="24"/>
      <c r="AW2258" s="24"/>
      <c r="AX2258" s="24"/>
      <c r="AY2258" s="24"/>
      <c r="AZ2258" s="24"/>
      <c r="BA2258" s="24"/>
    </row>
    <row r="2259" spans="19:53">
      <c r="S2259"/>
      <c r="AG2259" s="24"/>
      <c r="AH2259" s="24"/>
      <c r="AI2259" s="24"/>
      <c r="AJ2259" s="24"/>
      <c r="AK2259" s="24"/>
      <c r="AL2259" s="27"/>
      <c r="AM2259" s="171"/>
      <c r="AT2259" s="24"/>
      <c r="AU2259" s="24"/>
      <c r="AV2259" s="24"/>
      <c r="AW2259" s="24"/>
      <c r="AX2259" s="24"/>
      <c r="AY2259" s="24"/>
      <c r="AZ2259" s="24"/>
      <c r="BA2259" s="24"/>
    </row>
    <row r="2260" spans="19:53">
      <c r="S2260"/>
      <c r="AG2260" s="24"/>
      <c r="AH2260" s="24"/>
      <c r="AI2260" s="24"/>
      <c r="AJ2260" s="24"/>
      <c r="AK2260" s="24"/>
      <c r="AL2260" s="27"/>
      <c r="AM2260" s="171"/>
      <c r="AT2260" s="24"/>
      <c r="AU2260" s="24"/>
      <c r="AV2260" s="24"/>
      <c r="AW2260" s="24"/>
      <c r="AX2260" s="24"/>
      <c r="AY2260" s="24"/>
      <c r="AZ2260" s="24"/>
      <c r="BA2260" s="24"/>
    </row>
    <row r="2261" spans="19:53">
      <c r="S2261"/>
      <c r="AG2261" s="24"/>
      <c r="AH2261" s="24"/>
      <c r="AI2261" s="24"/>
      <c r="AJ2261" s="24"/>
      <c r="AK2261" s="24"/>
      <c r="AL2261" s="27"/>
      <c r="AM2261" s="171"/>
      <c r="AT2261" s="24"/>
      <c r="AU2261" s="24"/>
      <c r="AV2261" s="24"/>
      <c r="AW2261" s="24"/>
      <c r="AX2261" s="24"/>
      <c r="AY2261" s="24"/>
      <c r="AZ2261" s="24"/>
      <c r="BA2261" s="24"/>
    </row>
    <row r="2262" spans="19:53">
      <c r="S2262"/>
      <c r="AG2262" s="24"/>
      <c r="AH2262" s="24"/>
      <c r="AI2262" s="24"/>
      <c r="AJ2262" s="24"/>
      <c r="AK2262" s="24"/>
      <c r="AL2262" s="27"/>
      <c r="AM2262" s="171"/>
      <c r="AT2262" s="24"/>
      <c r="AU2262" s="24"/>
      <c r="AV2262" s="24"/>
      <c r="AW2262" s="24"/>
      <c r="AX2262" s="24"/>
      <c r="AY2262" s="24"/>
      <c r="AZ2262" s="24"/>
      <c r="BA2262" s="24"/>
    </row>
    <row r="2263" spans="19:53">
      <c r="S2263"/>
      <c r="AG2263" s="24"/>
      <c r="AH2263" s="24"/>
      <c r="AI2263" s="24"/>
      <c r="AJ2263" s="24"/>
      <c r="AK2263" s="24"/>
      <c r="AL2263" s="27"/>
      <c r="AM2263" s="171"/>
      <c r="AT2263" s="24"/>
      <c r="AU2263" s="24"/>
      <c r="AV2263" s="24"/>
      <c r="AW2263" s="24"/>
      <c r="AX2263" s="24"/>
      <c r="AY2263" s="24"/>
      <c r="AZ2263" s="24"/>
      <c r="BA2263" s="24"/>
    </row>
    <row r="2264" spans="19:53">
      <c r="S2264"/>
      <c r="AG2264" s="24"/>
      <c r="AH2264" s="24"/>
      <c r="AI2264" s="24"/>
      <c r="AJ2264" s="24"/>
      <c r="AK2264" s="24"/>
      <c r="AL2264" s="27"/>
      <c r="AM2264" s="171"/>
      <c r="AT2264" s="24"/>
      <c r="AU2264" s="24"/>
      <c r="AV2264" s="24"/>
      <c r="AW2264" s="24"/>
      <c r="AX2264" s="24"/>
      <c r="AY2264" s="24"/>
      <c r="AZ2264" s="24"/>
      <c r="BA2264" s="24"/>
    </row>
    <row r="2265" spans="19:53">
      <c r="S2265"/>
      <c r="AG2265" s="24"/>
      <c r="AH2265" s="24"/>
      <c r="AI2265" s="24"/>
      <c r="AJ2265" s="24"/>
      <c r="AK2265" s="24"/>
      <c r="AL2265" s="27"/>
      <c r="AM2265" s="171"/>
      <c r="AT2265" s="24"/>
      <c r="AU2265" s="24"/>
      <c r="AV2265" s="24"/>
      <c r="AW2265" s="24"/>
      <c r="AX2265" s="24"/>
      <c r="AY2265" s="24"/>
      <c r="AZ2265" s="24"/>
      <c r="BA2265" s="24"/>
    </row>
    <row r="2266" spans="19:53">
      <c r="S2266"/>
      <c r="AG2266" s="24"/>
      <c r="AH2266" s="24"/>
      <c r="AI2266" s="24"/>
      <c r="AJ2266" s="24"/>
      <c r="AK2266" s="24"/>
      <c r="AL2266" s="27"/>
      <c r="AM2266" s="171"/>
      <c r="AT2266" s="24"/>
      <c r="AU2266" s="24"/>
      <c r="AV2266" s="24"/>
      <c r="AW2266" s="24"/>
      <c r="AX2266" s="24"/>
      <c r="AY2266" s="24"/>
      <c r="AZ2266" s="24"/>
      <c r="BA2266" s="24"/>
    </row>
    <row r="2267" spans="19:53">
      <c r="S2267"/>
      <c r="AG2267" s="24"/>
      <c r="AH2267" s="24"/>
      <c r="AI2267" s="24"/>
      <c r="AJ2267" s="24"/>
      <c r="AK2267" s="24"/>
      <c r="AL2267" s="27"/>
      <c r="AM2267" s="171"/>
      <c r="AT2267" s="24"/>
      <c r="AU2267" s="24"/>
      <c r="AV2267" s="24"/>
      <c r="AW2267" s="24"/>
      <c r="AX2267" s="24"/>
      <c r="AY2267" s="24"/>
      <c r="AZ2267" s="24"/>
      <c r="BA2267" s="24"/>
    </row>
    <row r="2268" spans="19:53">
      <c r="S2268"/>
      <c r="AG2268" s="24"/>
      <c r="AH2268" s="24"/>
      <c r="AI2268" s="24"/>
      <c r="AJ2268" s="24"/>
      <c r="AK2268" s="24"/>
      <c r="AL2268" s="27"/>
      <c r="AM2268" s="171"/>
      <c r="AT2268" s="24"/>
      <c r="AU2268" s="24"/>
      <c r="AV2268" s="24"/>
      <c r="AW2268" s="24"/>
      <c r="AX2268" s="24"/>
      <c r="AY2268" s="24"/>
      <c r="AZ2268" s="24"/>
      <c r="BA2268" s="24"/>
    </row>
    <row r="2269" spans="19:53">
      <c r="S2269"/>
      <c r="AG2269" s="24"/>
      <c r="AH2269" s="24"/>
      <c r="AI2269" s="24"/>
      <c r="AJ2269" s="24"/>
      <c r="AK2269" s="24"/>
      <c r="AL2269" s="27"/>
      <c r="AM2269" s="171"/>
      <c r="AT2269" s="24"/>
      <c r="AU2269" s="24"/>
      <c r="AV2269" s="24"/>
      <c r="AW2269" s="24"/>
      <c r="AX2269" s="24"/>
      <c r="AY2269" s="24"/>
      <c r="AZ2269" s="24"/>
      <c r="BA2269" s="24"/>
    </row>
    <row r="2270" spans="19:53">
      <c r="S2270"/>
      <c r="AG2270" s="24"/>
      <c r="AH2270" s="24"/>
      <c r="AI2270" s="24"/>
      <c r="AJ2270" s="24"/>
      <c r="AK2270" s="24"/>
      <c r="AL2270" s="27"/>
      <c r="AM2270" s="171"/>
      <c r="AT2270" s="24"/>
      <c r="AU2270" s="24"/>
      <c r="AV2270" s="24"/>
      <c r="AW2270" s="24"/>
      <c r="AX2270" s="24"/>
      <c r="AY2270" s="24"/>
      <c r="AZ2270" s="24"/>
      <c r="BA2270" s="24"/>
    </row>
    <row r="2271" spans="19:53">
      <c r="S2271"/>
      <c r="AG2271" s="24"/>
      <c r="AH2271" s="24"/>
      <c r="AI2271" s="24"/>
      <c r="AJ2271" s="24"/>
      <c r="AK2271" s="24"/>
      <c r="AL2271" s="27"/>
      <c r="AM2271" s="171"/>
      <c r="AT2271" s="24"/>
      <c r="AU2271" s="24"/>
      <c r="AV2271" s="24"/>
      <c r="AW2271" s="24"/>
      <c r="AX2271" s="24"/>
      <c r="AY2271" s="24"/>
      <c r="AZ2271" s="24"/>
      <c r="BA2271" s="24"/>
    </row>
    <row r="2272" spans="19:53">
      <c r="S2272"/>
      <c r="AG2272" s="24"/>
      <c r="AH2272" s="24"/>
      <c r="AI2272" s="24"/>
      <c r="AJ2272" s="24"/>
      <c r="AK2272" s="24"/>
      <c r="AL2272" s="27"/>
      <c r="AM2272" s="171"/>
      <c r="AT2272" s="24"/>
      <c r="AU2272" s="24"/>
      <c r="AV2272" s="24"/>
      <c r="AW2272" s="24"/>
      <c r="AX2272" s="24"/>
      <c r="AY2272" s="24"/>
      <c r="AZ2272" s="24"/>
      <c r="BA2272" s="24"/>
    </row>
    <row r="2273" spans="19:53">
      <c r="S2273"/>
      <c r="AG2273" s="24"/>
      <c r="AH2273" s="24"/>
      <c r="AI2273" s="24"/>
      <c r="AJ2273" s="24"/>
      <c r="AK2273" s="24"/>
      <c r="AL2273" s="27"/>
      <c r="AM2273" s="171"/>
      <c r="AT2273" s="24"/>
      <c r="AU2273" s="24"/>
      <c r="AV2273" s="24"/>
      <c r="AW2273" s="24"/>
      <c r="AX2273" s="24"/>
      <c r="AY2273" s="24"/>
      <c r="AZ2273" s="24"/>
      <c r="BA2273" s="24"/>
    </row>
    <row r="2274" spans="19:53">
      <c r="S2274"/>
      <c r="AG2274" s="24"/>
      <c r="AH2274" s="24"/>
      <c r="AI2274" s="24"/>
      <c r="AJ2274" s="24"/>
      <c r="AK2274" s="24"/>
      <c r="AL2274" s="27"/>
      <c r="AM2274" s="171"/>
      <c r="AT2274" s="24"/>
      <c r="AU2274" s="24"/>
      <c r="AV2274" s="24"/>
      <c r="AW2274" s="24"/>
      <c r="AX2274" s="24"/>
      <c r="AY2274" s="24"/>
      <c r="AZ2274" s="24"/>
      <c r="BA2274" s="24"/>
    </row>
    <row r="2275" spans="19:53">
      <c r="S2275"/>
      <c r="AG2275" s="24"/>
      <c r="AH2275" s="24"/>
      <c r="AI2275" s="24"/>
      <c r="AJ2275" s="24"/>
      <c r="AK2275" s="24"/>
      <c r="AL2275" s="27"/>
      <c r="AM2275" s="171"/>
      <c r="AT2275" s="24"/>
      <c r="AU2275" s="24"/>
      <c r="AV2275" s="24"/>
      <c r="AW2275" s="24"/>
      <c r="AX2275" s="24"/>
      <c r="AY2275" s="24"/>
      <c r="AZ2275" s="24"/>
      <c r="BA2275" s="24"/>
    </row>
    <row r="2276" spans="19:53">
      <c r="S2276"/>
      <c r="AG2276" s="24"/>
      <c r="AH2276" s="24"/>
      <c r="AI2276" s="24"/>
      <c r="AJ2276" s="24"/>
      <c r="AK2276" s="24"/>
      <c r="AL2276" s="27"/>
      <c r="AM2276" s="171"/>
      <c r="AT2276" s="24"/>
      <c r="AU2276" s="24"/>
      <c r="AV2276" s="24"/>
      <c r="AW2276" s="24"/>
      <c r="AX2276" s="24"/>
      <c r="AY2276" s="24"/>
      <c r="AZ2276" s="24"/>
      <c r="BA2276" s="24"/>
    </row>
    <row r="2277" spans="19:53">
      <c r="S2277"/>
      <c r="AG2277" s="24"/>
      <c r="AH2277" s="24"/>
      <c r="AI2277" s="24"/>
      <c r="AJ2277" s="24"/>
      <c r="AK2277" s="24"/>
      <c r="AL2277" s="27"/>
      <c r="AM2277" s="171"/>
      <c r="AT2277" s="24"/>
      <c r="AU2277" s="24"/>
      <c r="AV2277" s="24"/>
      <c r="AW2277" s="24"/>
      <c r="AX2277" s="24"/>
      <c r="AY2277" s="24"/>
      <c r="AZ2277" s="24"/>
      <c r="BA2277" s="24"/>
    </row>
    <row r="2278" spans="19:53">
      <c r="S2278"/>
      <c r="AG2278" s="24"/>
      <c r="AH2278" s="24"/>
      <c r="AI2278" s="24"/>
      <c r="AJ2278" s="24"/>
      <c r="AK2278" s="24"/>
      <c r="AL2278" s="27"/>
      <c r="AM2278" s="171"/>
      <c r="AT2278" s="24"/>
      <c r="AU2278" s="24"/>
      <c r="AV2278" s="24"/>
      <c r="AW2278" s="24"/>
      <c r="AX2278" s="24"/>
      <c r="AY2278" s="24"/>
      <c r="AZ2278" s="24"/>
      <c r="BA2278" s="24"/>
    </row>
    <row r="2279" spans="19:53">
      <c r="S2279"/>
      <c r="AG2279" s="24"/>
      <c r="AH2279" s="24"/>
      <c r="AI2279" s="24"/>
      <c r="AJ2279" s="24"/>
      <c r="AK2279" s="24"/>
      <c r="AL2279" s="27"/>
      <c r="AM2279" s="171"/>
      <c r="AT2279" s="24"/>
      <c r="AU2279" s="24"/>
      <c r="AV2279" s="24"/>
      <c r="AW2279" s="24"/>
      <c r="AX2279" s="24"/>
      <c r="AY2279" s="24"/>
      <c r="AZ2279" s="24"/>
      <c r="BA2279" s="24"/>
    </row>
    <row r="2280" spans="19:53">
      <c r="S2280"/>
      <c r="AG2280" s="24"/>
      <c r="AH2280" s="24"/>
      <c r="AI2280" s="24"/>
      <c r="AJ2280" s="24"/>
      <c r="AK2280" s="24"/>
      <c r="AL2280" s="27"/>
      <c r="AM2280" s="171"/>
      <c r="AT2280" s="24"/>
      <c r="AU2280" s="24"/>
      <c r="AV2280" s="24"/>
      <c r="AW2280" s="24"/>
      <c r="AX2280" s="24"/>
      <c r="AY2280" s="24"/>
      <c r="AZ2280" s="24"/>
      <c r="BA2280" s="24"/>
    </row>
    <row r="2281" spans="19:53">
      <c r="S2281"/>
      <c r="AG2281" s="24"/>
      <c r="AH2281" s="24"/>
      <c r="AI2281" s="24"/>
      <c r="AJ2281" s="24"/>
      <c r="AK2281" s="24"/>
      <c r="AL2281" s="27"/>
      <c r="AM2281" s="171"/>
      <c r="AT2281" s="24"/>
      <c r="AU2281" s="24"/>
      <c r="AV2281" s="24"/>
      <c r="AW2281" s="24"/>
      <c r="AX2281" s="24"/>
      <c r="AY2281" s="24"/>
      <c r="AZ2281" s="24"/>
      <c r="BA2281" s="24"/>
    </row>
    <row r="2282" spans="19:53">
      <c r="S2282"/>
      <c r="AG2282" s="24"/>
      <c r="AH2282" s="24"/>
      <c r="AI2282" s="24"/>
      <c r="AJ2282" s="24"/>
      <c r="AK2282" s="24"/>
      <c r="AL2282" s="27"/>
      <c r="AM2282" s="171"/>
      <c r="AT2282" s="24"/>
      <c r="AU2282" s="24"/>
      <c r="AV2282" s="24"/>
      <c r="AW2282" s="24"/>
      <c r="AX2282" s="24"/>
      <c r="AY2282" s="24"/>
      <c r="AZ2282" s="24"/>
      <c r="BA2282" s="24"/>
    </row>
    <row r="2283" spans="19:53">
      <c r="S2283"/>
      <c r="AG2283" s="24"/>
      <c r="AH2283" s="24"/>
      <c r="AI2283" s="24"/>
      <c r="AJ2283" s="24"/>
      <c r="AK2283" s="24"/>
      <c r="AL2283" s="27"/>
      <c r="AM2283" s="171"/>
      <c r="AT2283" s="24"/>
      <c r="AU2283" s="24"/>
      <c r="AV2283" s="24"/>
      <c r="AW2283" s="24"/>
      <c r="AX2283" s="24"/>
      <c r="AY2283" s="24"/>
      <c r="AZ2283" s="24"/>
      <c r="BA2283" s="24"/>
    </row>
    <row r="2284" spans="19:53">
      <c r="S2284"/>
      <c r="AG2284" s="24"/>
      <c r="AH2284" s="24"/>
      <c r="AI2284" s="24"/>
      <c r="AJ2284" s="24"/>
      <c r="AK2284" s="24"/>
      <c r="AL2284" s="27"/>
      <c r="AM2284" s="171"/>
      <c r="AT2284" s="24"/>
      <c r="AU2284" s="24"/>
      <c r="AV2284" s="24"/>
      <c r="AW2284" s="24"/>
      <c r="AX2284" s="24"/>
      <c r="AY2284" s="24"/>
      <c r="AZ2284" s="24"/>
      <c r="BA2284" s="24"/>
    </row>
    <row r="2285" spans="19:53">
      <c r="S2285"/>
      <c r="AG2285" s="24"/>
      <c r="AH2285" s="24"/>
      <c r="AI2285" s="24"/>
      <c r="AJ2285" s="24"/>
      <c r="AK2285" s="24"/>
      <c r="AL2285" s="27"/>
      <c r="AM2285" s="171"/>
      <c r="AT2285" s="24"/>
      <c r="AU2285" s="24"/>
      <c r="AV2285" s="24"/>
      <c r="AW2285" s="24"/>
      <c r="AX2285" s="24"/>
      <c r="AY2285" s="24"/>
      <c r="AZ2285" s="24"/>
      <c r="BA2285" s="24"/>
    </row>
    <row r="2286" spans="19:53">
      <c r="S2286"/>
      <c r="AG2286" s="24"/>
      <c r="AH2286" s="24"/>
      <c r="AI2286" s="24"/>
      <c r="AJ2286" s="24"/>
      <c r="AK2286" s="24"/>
      <c r="AL2286" s="27"/>
      <c r="AM2286" s="171"/>
      <c r="AT2286" s="24"/>
      <c r="AU2286" s="24"/>
      <c r="AV2286" s="24"/>
      <c r="AW2286" s="24"/>
      <c r="AX2286" s="24"/>
      <c r="AY2286" s="24"/>
      <c r="AZ2286" s="24"/>
      <c r="BA2286" s="24"/>
    </row>
    <row r="2287" spans="19:53">
      <c r="S2287"/>
      <c r="AG2287" s="24"/>
      <c r="AH2287" s="24"/>
      <c r="AI2287" s="24"/>
      <c r="AJ2287" s="24"/>
      <c r="AK2287" s="24"/>
      <c r="AL2287" s="27"/>
      <c r="AM2287" s="171"/>
      <c r="AT2287" s="24"/>
      <c r="AU2287" s="24"/>
      <c r="AV2287" s="24"/>
      <c r="AW2287" s="24"/>
      <c r="AX2287" s="24"/>
      <c r="AY2287" s="24"/>
      <c r="AZ2287" s="24"/>
      <c r="BA2287" s="24"/>
    </row>
    <row r="2288" spans="19:53">
      <c r="S2288"/>
      <c r="AG2288" s="24"/>
      <c r="AH2288" s="24"/>
      <c r="AI2288" s="24"/>
      <c r="AJ2288" s="24"/>
      <c r="AK2288" s="24"/>
      <c r="AL2288" s="27"/>
      <c r="AM2288" s="171"/>
      <c r="AT2288" s="24"/>
      <c r="AU2288" s="24"/>
      <c r="AV2288" s="24"/>
      <c r="AW2288" s="24"/>
      <c r="AX2288" s="24"/>
      <c r="AY2288" s="24"/>
      <c r="AZ2288" s="24"/>
      <c r="BA2288" s="24"/>
    </row>
    <row r="2289" spans="19:53">
      <c r="S2289"/>
      <c r="AG2289" s="24"/>
      <c r="AH2289" s="24"/>
      <c r="AI2289" s="24"/>
      <c r="AJ2289" s="24"/>
      <c r="AK2289" s="24"/>
      <c r="AL2289" s="27"/>
      <c r="AM2289" s="171"/>
      <c r="AT2289" s="24"/>
      <c r="AU2289" s="24"/>
      <c r="AV2289" s="24"/>
      <c r="AW2289" s="24"/>
      <c r="AX2289" s="24"/>
      <c r="AY2289" s="24"/>
      <c r="AZ2289" s="24"/>
      <c r="BA2289" s="24"/>
    </row>
    <row r="2290" spans="19:53">
      <c r="S2290"/>
      <c r="AG2290" s="24"/>
      <c r="AH2290" s="24"/>
      <c r="AI2290" s="24"/>
      <c r="AJ2290" s="24"/>
      <c r="AK2290" s="24"/>
      <c r="AL2290" s="27"/>
      <c r="AM2290" s="171"/>
      <c r="AT2290" s="24"/>
      <c r="AU2290" s="24"/>
      <c r="AV2290" s="24"/>
      <c r="AW2290" s="24"/>
      <c r="AX2290" s="24"/>
      <c r="AY2290" s="24"/>
      <c r="AZ2290" s="24"/>
      <c r="BA2290" s="24"/>
    </row>
    <row r="2291" spans="19:53">
      <c r="S2291"/>
      <c r="AG2291" s="24"/>
      <c r="AH2291" s="24"/>
      <c r="AI2291" s="24"/>
      <c r="AJ2291" s="24"/>
      <c r="AK2291" s="24"/>
      <c r="AL2291" s="27"/>
      <c r="AM2291" s="171"/>
      <c r="AT2291" s="24"/>
      <c r="AU2291" s="24"/>
      <c r="AV2291" s="24"/>
      <c r="AW2291" s="24"/>
      <c r="AX2291" s="24"/>
      <c r="AY2291" s="24"/>
      <c r="AZ2291" s="24"/>
      <c r="BA2291" s="24"/>
    </row>
    <row r="2292" spans="19:53">
      <c r="S2292"/>
      <c r="AG2292" s="24"/>
      <c r="AH2292" s="24"/>
      <c r="AI2292" s="24"/>
      <c r="AJ2292" s="24"/>
      <c r="AK2292" s="24"/>
      <c r="AL2292" s="27"/>
      <c r="AM2292" s="171"/>
      <c r="AT2292" s="24"/>
      <c r="AU2292" s="24"/>
      <c r="AV2292" s="24"/>
      <c r="AW2292" s="24"/>
      <c r="AX2292" s="24"/>
      <c r="AY2292" s="24"/>
      <c r="AZ2292" s="24"/>
      <c r="BA2292" s="24"/>
    </row>
    <row r="2293" spans="19:53">
      <c r="S2293"/>
      <c r="AG2293" s="24"/>
      <c r="AH2293" s="24"/>
      <c r="AI2293" s="24"/>
      <c r="AJ2293" s="24"/>
      <c r="AK2293" s="24"/>
      <c r="AL2293" s="27"/>
      <c r="AM2293" s="171"/>
      <c r="AT2293" s="24"/>
      <c r="AU2293" s="24"/>
      <c r="AV2293" s="24"/>
      <c r="AW2293" s="24"/>
      <c r="AX2293" s="24"/>
      <c r="AY2293" s="24"/>
      <c r="AZ2293" s="24"/>
      <c r="BA2293" s="24"/>
    </row>
    <row r="2294" spans="19:53">
      <c r="S2294"/>
      <c r="AG2294" s="24"/>
      <c r="AH2294" s="24"/>
      <c r="AI2294" s="24"/>
      <c r="AJ2294" s="24"/>
      <c r="AK2294" s="24"/>
      <c r="AL2294" s="27"/>
      <c r="AM2294" s="171"/>
      <c r="AT2294" s="24"/>
      <c r="AU2294" s="24"/>
      <c r="AV2294" s="24"/>
      <c r="AW2294" s="24"/>
      <c r="AX2294" s="24"/>
      <c r="AY2294" s="24"/>
      <c r="AZ2294" s="24"/>
      <c r="BA2294" s="24"/>
    </row>
    <row r="2295" spans="19:53">
      <c r="S2295"/>
      <c r="AG2295" s="24"/>
      <c r="AH2295" s="24"/>
      <c r="AI2295" s="24"/>
      <c r="AJ2295" s="24"/>
      <c r="AK2295" s="24"/>
      <c r="AL2295" s="27"/>
      <c r="AM2295" s="171"/>
      <c r="AT2295" s="24"/>
      <c r="AU2295" s="24"/>
      <c r="AV2295" s="24"/>
      <c r="AW2295" s="24"/>
      <c r="AX2295" s="24"/>
      <c r="AY2295" s="24"/>
      <c r="AZ2295" s="24"/>
      <c r="BA2295" s="24"/>
    </row>
    <row r="2296" spans="19:53">
      <c r="S2296"/>
      <c r="AG2296" s="24"/>
      <c r="AH2296" s="24"/>
      <c r="AI2296" s="24"/>
      <c r="AJ2296" s="24"/>
      <c r="AK2296" s="24"/>
      <c r="AL2296" s="27"/>
      <c r="AM2296" s="171"/>
      <c r="AT2296" s="24"/>
      <c r="AU2296" s="24"/>
      <c r="AV2296" s="24"/>
      <c r="AW2296" s="24"/>
      <c r="AX2296" s="24"/>
      <c r="AY2296" s="24"/>
      <c r="AZ2296" s="24"/>
      <c r="BA2296" s="24"/>
    </row>
    <row r="2297" spans="19:53">
      <c r="S2297"/>
      <c r="AG2297" s="24"/>
      <c r="AH2297" s="24"/>
      <c r="AI2297" s="24"/>
      <c r="AJ2297" s="24"/>
      <c r="AK2297" s="24"/>
      <c r="AL2297" s="27"/>
      <c r="AM2297" s="171"/>
      <c r="AT2297" s="24"/>
      <c r="AU2297" s="24"/>
      <c r="AV2297" s="24"/>
      <c r="AW2297" s="24"/>
      <c r="AX2297" s="24"/>
      <c r="AY2297" s="24"/>
      <c r="AZ2297" s="24"/>
      <c r="BA2297" s="24"/>
    </row>
    <row r="2298" spans="19:53">
      <c r="S2298"/>
      <c r="AG2298" s="24"/>
      <c r="AH2298" s="24"/>
      <c r="AI2298" s="24"/>
      <c r="AJ2298" s="24"/>
      <c r="AK2298" s="24"/>
      <c r="AL2298" s="27"/>
      <c r="AM2298" s="171"/>
      <c r="AT2298" s="24"/>
      <c r="AU2298" s="24"/>
      <c r="AV2298" s="24"/>
      <c r="AW2298" s="24"/>
      <c r="AX2298" s="24"/>
      <c r="AY2298" s="24"/>
      <c r="AZ2298" s="24"/>
      <c r="BA2298" s="24"/>
    </row>
    <row r="2299" spans="19:53">
      <c r="S2299"/>
      <c r="AG2299" s="24"/>
      <c r="AH2299" s="24"/>
      <c r="AI2299" s="24"/>
      <c r="AJ2299" s="24"/>
      <c r="AK2299" s="24"/>
      <c r="AL2299" s="27"/>
      <c r="AM2299" s="171"/>
      <c r="AT2299" s="24"/>
      <c r="AU2299" s="24"/>
      <c r="AV2299" s="24"/>
      <c r="AW2299" s="24"/>
      <c r="AX2299" s="24"/>
      <c r="AY2299" s="24"/>
      <c r="AZ2299" s="24"/>
      <c r="BA2299" s="24"/>
    </row>
    <row r="2300" spans="19:53">
      <c r="S2300"/>
      <c r="AG2300" s="24"/>
      <c r="AH2300" s="24"/>
      <c r="AI2300" s="24"/>
      <c r="AJ2300" s="24"/>
      <c r="AK2300" s="24"/>
      <c r="AL2300" s="27"/>
      <c r="AM2300" s="171"/>
      <c r="AT2300" s="24"/>
      <c r="AU2300" s="24"/>
      <c r="AV2300" s="24"/>
      <c r="AW2300" s="24"/>
      <c r="AX2300" s="24"/>
      <c r="AY2300" s="24"/>
      <c r="AZ2300" s="24"/>
      <c r="BA2300" s="24"/>
    </row>
    <row r="2301" spans="19:53">
      <c r="S2301"/>
      <c r="AG2301" s="24"/>
      <c r="AH2301" s="24"/>
      <c r="AI2301" s="24"/>
      <c r="AJ2301" s="24"/>
      <c r="AK2301" s="24"/>
      <c r="AL2301" s="27"/>
      <c r="AM2301" s="171"/>
      <c r="AT2301" s="24"/>
      <c r="AU2301" s="24"/>
      <c r="AV2301" s="24"/>
      <c r="AW2301" s="24"/>
      <c r="AX2301" s="24"/>
      <c r="AY2301" s="24"/>
      <c r="AZ2301" s="24"/>
      <c r="BA2301" s="24"/>
    </row>
    <row r="2302" spans="19:53">
      <c r="S2302"/>
      <c r="AG2302" s="24"/>
      <c r="AH2302" s="24"/>
      <c r="AI2302" s="24"/>
      <c r="AJ2302" s="24"/>
      <c r="AK2302" s="24"/>
      <c r="AL2302" s="27"/>
      <c r="AM2302" s="171"/>
      <c r="AT2302" s="24"/>
      <c r="AU2302" s="24"/>
      <c r="AV2302" s="24"/>
      <c r="AW2302" s="24"/>
      <c r="AX2302" s="24"/>
      <c r="AY2302" s="24"/>
      <c r="AZ2302" s="24"/>
      <c r="BA2302" s="24"/>
    </row>
    <row r="2303" spans="19:53">
      <c r="S2303"/>
      <c r="AG2303" s="24"/>
      <c r="AH2303" s="24"/>
      <c r="AI2303" s="24"/>
      <c r="AJ2303" s="24"/>
      <c r="AK2303" s="24"/>
      <c r="AL2303" s="27"/>
      <c r="AM2303" s="171"/>
      <c r="AT2303" s="24"/>
      <c r="AU2303" s="24"/>
      <c r="AV2303" s="24"/>
      <c r="AW2303" s="24"/>
      <c r="AX2303" s="24"/>
      <c r="AY2303" s="24"/>
      <c r="AZ2303" s="24"/>
      <c r="BA2303" s="24"/>
    </row>
    <row r="2304" spans="19:53">
      <c r="S2304"/>
      <c r="AG2304" s="24"/>
      <c r="AH2304" s="24"/>
      <c r="AI2304" s="24"/>
      <c r="AJ2304" s="24"/>
      <c r="AK2304" s="24"/>
      <c r="AL2304" s="27"/>
      <c r="AM2304" s="171"/>
      <c r="AT2304" s="24"/>
      <c r="AU2304" s="24"/>
      <c r="AV2304" s="24"/>
      <c r="AW2304" s="24"/>
      <c r="AX2304" s="24"/>
      <c r="AY2304" s="24"/>
      <c r="AZ2304" s="24"/>
      <c r="BA2304" s="24"/>
    </row>
    <row r="2305" spans="19:53">
      <c r="S2305"/>
      <c r="AG2305" s="24"/>
      <c r="AH2305" s="24"/>
      <c r="AI2305" s="24"/>
      <c r="AJ2305" s="24"/>
      <c r="AK2305" s="24"/>
      <c r="AL2305" s="27"/>
      <c r="AM2305" s="171"/>
      <c r="AT2305" s="24"/>
      <c r="AU2305" s="24"/>
      <c r="AV2305" s="24"/>
      <c r="AW2305" s="24"/>
      <c r="AX2305" s="24"/>
      <c r="AY2305" s="24"/>
      <c r="AZ2305" s="24"/>
      <c r="BA2305" s="24"/>
    </row>
    <row r="2306" spans="19:53">
      <c r="S2306"/>
      <c r="AG2306" s="24"/>
      <c r="AH2306" s="24"/>
      <c r="AI2306" s="24"/>
      <c r="AJ2306" s="24"/>
      <c r="AK2306" s="24"/>
      <c r="AL2306" s="27"/>
      <c r="AM2306" s="171"/>
      <c r="AT2306" s="24"/>
      <c r="AU2306" s="24"/>
      <c r="AV2306" s="24"/>
      <c r="AW2306" s="24"/>
      <c r="AX2306" s="24"/>
      <c r="AY2306" s="24"/>
      <c r="AZ2306" s="24"/>
      <c r="BA2306" s="24"/>
    </row>
    <row r="2307" spans="19:53">
      <c r="S2307"/>
      <c r="AG2307" s="24"/>
      <c r="AH2307" s="24"/>
      <c r="AI2307" s="24"/>
      <c r="AJ2307" s="24"/>
      <c r="AK2307" s="24"/>
      <c r="AL2307" s="27"/>
      <c r="AM2307" s="171"/>
      <c r="AT2307" s="24"/>
      <c r="AU2307" s="24"/>
      <c r="AV2307" s="24"/>
      <c r="AW2307" s="24"/>
      <c r="AX2307" s="24"/>
      <c r="AY2307" s="24"/>
      <c r="AZ2307" s="24"/>
      <c r="BA2307" s="24"/>
    </row>
    <row r="2308" spans="19:53">
      <c r="S2308"/>
      <c r="AG2308" s="24"/>
      <c r="AH2308" s="24"/>
      <c r="AI2308" s="24"/>
      <c r="AJ2308" s="24"/>
      <c r="AK2308" s="24"/>
      <c r="AL2308" s="27"/>
      <c r="AM2308" s="171"/>
      <c r="AT2308" s="24"/>
      <c r="AU2308" s="24"/>
      <c r="AV2308" s="24"/>
      <c r="AW2308" s="24"/>
      <c r="AX2308" s="24"/>
      <c r="AY2308" s="24"/>
      <c r="AZ2308" s="24"/>
      <c r="BA2308" s="24"/>
    </row>
    <row r="2309" spans="19:53">
      <c r="S2309"/>
      <c r="AG2309" s="24"/>
      <c r="AH2309" s="24"/>
      <c r="AI2309" s="24"/>
      <c r="AJ2309" s="24"/>
      <c r="AK2309" s="24"/>
      <c r="AL2309" s="27"/>
      <c r="AM2309" s="171"/>
      <c r="AT2309" s="24"/>
      <c r="AU2309" s="24"/>
      <c r="AV2309" s="24"/>
      <c r="AW2309" s="24"/>
      <c r="AX2309" s="24"/>
      <c r="AY2309" s="24"/>
      <c r="AZ2309" s="24"/>
      <c r="BA2309" s="24"/>
    </row>
    <row r="2310" spans="19:53">
      <c r="S2310"/>
      <c r="AG2310" s="24"/>
      <c r="AH2310" s="24"/>
      <c r="AI2310" s="24"/>
      <c r="AJ2310" s="24"/>
      <c r="AK2310" s="24"/>
      <c r="AL2310" s="27"/>
      <c r="AM2310" s="171"/>
      <c r="AT2310" s="24"/>
      <c r="AU2310" s="24"/>
      <c r="AV2310" s="24"/>
      <c r="AW2310" s="24"/>
      <c r="AX2310" s="24"/>
      <c r="AY2310" s="24"/>
      <c r="AZ2310" s="24"/>
      <c r="BA2310" s="24"/>
    </row>
    <row r="2311" spans="19:53">
      <c r="S2311"/>
      <c r="AG2311" s="24"/>
      <c r="AH2311" s="24"/>
      <c r="AI2311" s="24"/>
      <c r="AJ2311" s="24"/>
      <c r="AK2311" s="24"/>
      <c r="AL2311" s="27"/>
      <c r="AM2311" s="171"/>
      <c r="AT2311" s="24"/>
      <c r="AU2311" s="24"/>
      <c r="AV2311" s="24"/>
      <c r="AW2311" s="24"/>
      <c r="AX2311" s="24"/>
      <c r="AY2311" s="24"/>
      <c r="AZ2311" s="24"/>
      <c r="BA2311" s="24"/>
    </row>
    <row r="2312" spans="19:53">
      <c r="S2312"/>
      <c r="AG2312" s="24"/>
      <c r="AH2312" s="24"/>
      <c r="AI2312" s="24"/>
      <c r="AJ2312" s="24"/>
      <c r="AK2312" s="24"/>
      <c r="AL2312" s="27"/>
      <c r="AM2312" s="171"/>
      <c r="AT2312" s="24"/>
      <c r="AU2312" s="24"/>
      <c r="AV2312" s="24"/>
      <c r="AW2312" s="24"/>
      <c r="AX2312" s="24"/>
      <c r="AY2312" s="24"/>
      <c r="AZ2312" s="24"/>
      <c r="BA2312" s="24"/>
    </row>
    <row r="2313" spans="19:53">
      <c r="S2313"/>
      <c r="AG2313" s="24"/>
      <c r="AH2313" s="24"/>
      <c r="AI2313" s="24"/>
      <c r="AJ2313" s="24"/>
      <c r="AK2313" s="24"/>
      <c r="AL2313" s="27"/>
      <c r="AM2313" s="171"/>
      <c r="AT2313" s="24"/>
      <c r="AU2313" s="24"/>
      <c r="AV2313" s="24"/>
      <c r="AW2313" s="24"/>
      <c r="AX2313" s="24"/>
      <c r="AY2313" s="24"/>
      <c r="AZ2313" s="24"/>
      <c r="BA2313" s="24"/>
    </row>
    <row r="2314" spans="19:53">
      <c r="S2314"/>
      <c r="AG2314" s="24"/>
      <c r="AH2314" s="24"/>
      <c r="AI2314" s="24"/>
      <c r="AJ2314" s="24"/>
      <c r="AK2314" s="24"/>
      <c r="AL2314" s="27"/>
      <c r="AM2314" s="171"/>
      <c r="AT2314" s="24"/>
      <c r="AU2314" s="24"/>
      <c r="AV2314" s="24"/>
      <c r="AW2314" s="24"/>
      <c r="AX2314" s="24"/>
      <c r="AY2314" s="24"/>
      <c r="AZ2314" s="24"/>
      <c r="BA2314" s="24"/>
    </row>
    <row r="2315" spans="19:53">
      <c r="S2315"/>
      <c r="AG2315" s="24"/>
      <c r="AH2315" s="24"/>
      <c r="AI2315" s="24"/>
      <c r="AJ2315" s="24"/>
      <c r="AK2315" s="24"/>
      <c r="AL2315" s="27"/>
      <c r="AM2315" s="171"/>
      <c r="AT2315" s="24"/>
      <c r="AU2315" s="24"/>
      <c r="AV2315" s="24"/>
      <c r="AW2315" s="24"/>
      <c r="AX2315" s="24"/>
      <c r="AY2315" s="24"/>
      <c r="AZ2315" s="24"/>
      <c r="BA2315" s="24"/>
    </row>
    <row r="2316" spans="19:53">
      <c r="S2316"/>
      <c r="AG2316" s="24"/>
      <c r="AH2316" s="24"/>
      <c r="AI2316" s="24"/>
      <c r="AJ2316" s="24"/>
      <c r="AK2316" s="24"/>
      <c r="AL2316" s="27"/>
      <c r="AM2316" s="171"/>
      <c r="AT2316" s="24"/>
      <c r="AU2316" s="24"/>
      <c r="AV2316" s="24"/>
      <c r="AW2316" s="24"/>
      <c r="AX2316" s="24"/>
      <c r="AY2316" s="24"/>
      <c r="AZ2316" s="24"/>
      <c r="BA2316" s="24"/>
    </row>
    <row r="2317" spans="19:53">
      <c r="S2317"/>
      <c r="AG2317" s="24"/>
      <c r="AH2317" s="24"/>
      <c r="AI2317" s="24"/>
      <c r="AJ2317" s="24"/>
      <c r="AK2317" s="24"/>
      <c r="AL2317" s="27"/>
      <c r="AM2317" s="171"/>
      <c r="AT2317" s="24"/>
      <c r="AU2317" s="24"/>
      <c r="AV2317" s="24"/>
      <c r="AW2317" s="24"/>
      <c r="AX2317" s="24"/>
      <c r="AY2317" s="24"/>
      <c r="AZ2317" s="24"/>
      <c r="BA2317" s="24"/>
    </row>
    <row r="2318" spans="19:53">
      <c r="S2318"/>
      <c r="AG2318" s="24"/>
      <c r="AH2318" s="24"/>
      <c r="AI2318" s="24"/>
      <c r="AJ2318" s="24"/>
      <c r="AK2318" s="24"/>
      <c r="AL2318" s="27"/>
      <c r="AM2318" s="171"/>
      <c r="AT2318" s="24"/>
      <c r="AU2318" s="24"/>
      <c r="AV2318" s="24"/>
      <c r="AW2318" s="24"/>
      <c r="AX2318" s="24"/>
      <c r="AY2318" s="24"/>
      <c r="AZ2318" s="24"/>
      <c r="BA2318" s="24"/>
    </row>
    <row r="2319" spans="19:53">
      <c r="S2319"/>
      <c r="AG2319" s="24"/>
      <c r="AH2319" s="24"/>
      <c r="AI2319" s="24"/>
      <c r="AJ2319" s="24"/>
      <c r="AK2319" s="24"/>
      <c r="AL2319" s="27"/>
      <c r="AM2319" s="171"/>
      <c r="AT2319" s="24"/>
      <c r="AU2319" s="24"/>
      <c r="AV2319" s="24"/>
      <c r="AW2319" s="24"/>
      <c r="AX2319" s="24"/>
      <c r="AY2319" s="24"/>
      <c r="AZ2319" s="24"/>
      <c r="BA2319" s="24"/>
    </row>
    <row r="2320" spans="19:53">
      <c r="S2320"/>
      <c r="AG2320" s="24"/>
      <c r="AH2320" s="24"/>
      <c r="AI2320" s="24"/>
      <c r="AJ2320" s="24"/>
      <c r="AK2320" s="24"/>
      <c r="AL2320" s="27"/>
      <c r="AM2320" s="171"/>
      <c r="AT2320" s="24"/>
      <c r="AU2320" s="24"/>
      <c r="AV2320" s="24"/>
      <c r="AW2320" s="24"/>
      <c r="AX2320" s="24"/>
      <c r="AY2320" s="24"/>
      <c r="AZ2320" s="24"/>
      <c r="BA2320" s="24"/>
    </row>
    <row r="2321" spans="19:53">
      <c r="S2321"/>
      <c r="AG2321" s="24"/>
      <c r="AH2321" s="24"/>
      <c r="AI2321" s="24"/>
      <c r="AJ2321" s="24"/>
      <c r="AK2321" s="24"/>
      <c r="AL2321" s="27"/>
      <c r="AM2321" s="171"/>
      <c r="AT2321" s="24"/>
      <c r="AU2321" s="24"/>
      <c r="AV2321" s="24"/>
      <c r="AW2321" s="24"/>
      <c r="AX2321" s="24"/>
      <c r="AY2321" s="24"/>
      <c r="AZ2321" s="24"/>
      <c r="BA2321" s="24"/>
    </row>
    <row r="2322" spans="19:53">
      <c r="S2322"/>
      <c r="AG2322" s="24"/>
      <c r="AH2322" s="24"/>
      <c r="AI2322" s="24"/>
      <c r="AJ2322" s="24"/>
      <c r="AK2322" s="24"/>
      <c r="AL2322" s="27"/>
      <c r="AM2322" s="171"/>
      <c r="AT2322" s="24"/>
      <c r="AU2322" s="24"/>
      <c r="AV2322" s="24"/>
      <c r="AW2322" s="24"/>
      <c r="AX2322" s="24"/>
      <c r="AY2322" s="24"/>
      <c r="AZ2322" s="24"/>
      <c r="BA2322" s="24"/>
    </row>
    <row r="2323" spans="19:53">
      <c r="S2323"/>
      <c r="AG2323" s="24"/>
      <c r="AH2323" s="24"/>
      <c r="AI2323" s="24"/>
      <c r="AJ2323" s="24"/>
      <c r="AK2323" s="24"/>
      <c r="AL2323" s="27"/>
      <c r="AM2323" s="171"/>
      <c r="AT2323" s="24"/>
      <c r="AU2323" s="24"/>
      <c r="AV2323" s="24"/>
      <c r="AW2323" s="24"/>
      <c r="AX2323" s="24"/>
      <c r="AY2323" s="24"/>
      <c r="AZ2323" s="24"/>
      <c r="BA2323" s="24"/>
    </row>
    <row r="2324" spans="19:53">
      <c r="S2324"/>
      <c r="AG2324" s="24"/>
      <c r="AH2324" s="24"/>
      <c r="AI2324" s="24"/>
      <c r="AJ2324" s="24"/>
      <c r="AK2324" s="24"/>
      <c r="AL2324" s="27"/>
      <c r="AM2324" s="171"/>
      <c r="AT2324" s="24"/>
      <c r="AU2324" s="24"/>
      <c r="AV2324" s="24"/>
      <c r="AW2324" s="24"/>
      <c r="AX2324" s="24"/>
      <c r="AY2324" s="24"/>
      <c r="AZ2324" s="24"/>
      <c r="BA2324" s="24"/>
    </row>
    <row r="2325" spans="19:53">
      <c r="S2325"/>
      <c r="AG2325" s="24"/>
      <c r="AH2325" s="24"/>
      <c r="AI2325" s="24"/>
      <c r="AJ2325" s="24"/>
      <c r="AK2325" s="24"/>
      <c r="AL2325" s="27"/>
      <c r="AM2325" s="171"/>
      <c r="AT2325" s="24"/>
      <c r="AU2325" s="24"/>
      <c r="AV2325" s="24"/>
      <c r="AW2325" s="24"/>
      <c r="AX2325" s="24"/>
      <c r="AY2325" s="24"/>
      <c r="AZ2325" s="24"/>
      <c r="BA2325" s="24"/>
    </row>
    <row r="2326" spans="19:53">
      <c r="S2326"/>
      <c r="AG2326" s="24"/>
      <c r="AH2326" s="24"/>
      <c r="AI2326" s="24"/>
      <c r="AJ2326" s="24"/>
      <c r="AK2326" s="24"/>
      <c r="AL2326" s="27"/>
      <c r="AM2326" s="171"/>
      <c r="AT2326" s="24"/>
      <c r="AU2326" s="24"/>
      <c r="AV2326" s="24"/>
      <c r="AW2326" s="24"/>
      <c r="AX2326" s="24"/>
      <c r="AY2326" s="24"/>
      <c r="AZ2326" s="24"/>
      <c r="BA2326" s="24"/>
    </row>
    <row r="2327" spans="19:53">
      <c r="S2327"/>
      <c r="AG2327" s="24"/>
      <c r="AH2327" s="24"/>
      <c r="AI2327" s="24"/>
      <c r="AJ2327" s="24"/>
      <c r="AK2327" s="24"/>
      <c r="AL2327" s="27"/>
      <c r="AM2327" s="171"/>
      <c r="AT2327" s="24"/>
      <c r="AU2327" s="24"/>
      <c r="AV2327" s="24"/>
      <c r="AW2327" s="24"/>
      <c r="AX2327" s="24"/>
      <c r="AY2327" s="24"/>
      <c r="AZ2327" s="24"/>
      <c r="BA2327" s="24"/>
    </row>
    <row r="2328" spans="19:53">
      <c r="S2328"/>
      <c r="AG2328" s="24"/>
      <c r="AH2328" s="24"/>
      <c r="AI2328" s="24"/>
      <c r="AJ2328" s="24"/>
      <c r="AK2328" s="24"/>
      <c r="AL2328" s="27"/>
      <c r="AM2328" s="171"/>
      <c r="AT2328" s="24"/>
      <c r="AU2328" s="24"/>
      <c r="AV2328" s="24"/>
      <c r="AW2328" s="24"/>
      <c r="AX2328" s="24"/>
      <c r="AY2328" s="24"/>
      <c r="AZ2328" s="24"/>
      <c r="BA2328" s="24"/>
    </row>
    <row r="2329" spans="19:53">
      <c r="S2329"/>
      <c r="AG2329" s="24"/>
      <c r="AH2329" s="24"/>
      <c r="AI2329" s="24"/>
      <c r="AJ2329" s="24"/>
      <c r="AK2329" s="24"/>
      <c r="AL2329" s="27"/>
      <c r="AM2329" s="171"/>
      <c r="AT2329" s="24"/>
      <c r="AU2329" s="24"/>
      <c r="AV2329" s="24"/>
      <c r="AW2329" s="24"/>
      <c r="AX2329" s="24"/>
      <c r="AY2329" s="24"/>
      <c r="AZ2329" s="24"/>
      <c r="BA2329" s="24"/>
    </row>
    <row r="2330" spans="19:53">
      <c r="S2330"/>
      <c r="AG2330" s="24"/>
      <c r="AH2330" s="24"/>
      <c r="AI2330" s="24"/>
      <c r="AJ2330" s="24"/>
      <c r="AK2330" s="24"/>
      <c r="AL2330" s="27"/>
      <c r="AM2330" s="171"/>
      <c r="AT2330" s="24"/>
      <c r="AU2330" s="24"/>
      <c r="AV2330" s="24"/>
      <c r="AW2330" s="24"/>
      <c r="AX2330" s="24"/>
      <c r="AY2330" s="24"/>
      <c r="AZ2330" s="24"/>
      <c r="BA2330" s="24"/>
    </row>
    <row r="2331" spans="19:53">
      <c r="S2331"/>
      <c r="AG2331" s="24"/>
      <c r="AH2331" s="24"/>
      <c r="AI2331" s="24"/>
      <c r="AJ2331" s="24"/>
      <c r="AK2331" s="24"/>
      <c r="AL2331" s="27"/>
      <c r="AM2331" s="171"/>
      <c r="AT2331" s="24"/>
      <c r="AU2331" s="24"/>
      <c r="AV2331" s="24"/>
      <c r="AW2331" s="24"/>
      <c r="AX2331" s="24"/>
      <c r="AY2331" s="24"/>
      <c r="AZ2331" s="24"/>
      <c r="BA2331" s="24"/>
    </row>
    <row r="2332" spans="19:53">
      <c r="S2332"/>
      <c r="AG2332" s="24"/>
      <c r="AH2332" s="24"/>
      <c r="AI2332" s="24"/>
      <c r="AJ2332" s="24"/>
      <c r="AK2332" s="24"/>
      <c r="AL2332" s="27"/>
      <c r="AM2332" s="171"/>
      <c r="AT2332" s="24"/>
      <c r="AU2332" s="24"/>
      <c r="AV2332" s="24"/>
      <c r="AW2332" s="24"/>
      <c r="AX2332" s="24"/>
      <c r="AY2332" s="24"/>
      <c r="AZ2332" s="24"/>
      <c r="BA2332" s="24"/>
    </row>
    <row r="2333" spans="19:53">
      <c r="S2333"/>
      <c r="AG2333" s="24"/>
      <c r="AH2333" s="24"/>
      <c r="AI2333" s="24"/>
      <c r="AJ2333" s="24"/>
      <c r="AK2333" s="24"/>
      <c r="AL2333" s="27"/>
      <c r="AM2333" s="171"/>
      <c r="AT2333" s="24"/>
      <c r="AU2333" s="24"/>
      <c r="AV2333" s="24"/>
      <c r="AW2333" s="24"/>
      <c r="AX2333" s="24"/>
      <c r="AY2333" s="24"/>
      <c r="AZ2333" s="24"/>
      <c r="BA2333" s="24"/>
    </row>
    <row r="2334" spans="19:53">
      <c r="S2334"/>
      <c r="AG2334" s="24"/>
      <c r="AH2334" s="24"/>
      <c r="AI2334" s="24"/>
      <c r="AJ2334" s="24"/>
      <c r="AK2334" s="24"/>
      <c r="AL2334" s="27"/>
      <c r="AM2334" s="171"/>
      <c r="AT2334" s="24"/>
      <c r="AU2334" s="24"/>
      <c r="AV2334" s="24"/>
      <c r="AW2334" s="24"/>
      <c r="AX2334" s="24"/>
      <c r="AY2334" s="24"/>
      <c r="AZ2334" s="24"/>
      <c r="BA2334" s="24"/>
    </row>
    <row r="2335" spans="19:53">
      <c r="S2335"/>
      <c r="AG2335" s="24"/>
      <c r="AH2335" s="24"/>
      <c r="AI2335" s="24"/>
      <c r="AJ2335" s="24"/>
      <c r="AK2335" s="24"/>
      <c r="AL2335" s="27"/>
      <c r="AM2335" s="171"/>
      <c r="AT2335" s="24"/>
      <c r="AU2335" s="24"/>
      <c r="AV2335" s="24"/>
      <c r="AW2335" s="24"/>
      <c r="AX2335" s="24"/>
      <c r="AY2335" s="24"/>
      <c r="AZ2335" s="24"/>
      <c r="BA2335" s="24"/>
    </row>
    <row r="2336" spans="19:53">
      <c r="S2336"/>
      <c r="AG2336" s="24"/>
      <c r="AH2336" s="24"/>
      <c r="AI2336" s="24"/>
      <c r="AJ2336" s="24"/>
      <c r="AK2336" s="24"/>
      <c r="AL2336" s="27"/>
      <c r="AM2336" s="171"/>
      <c r="AT2336" s="24"/>
      <c r="AU2336" s="24"/>
      <c r="AV2336" s="24"/>
      <c r="AW2336" s="24"/>
      <c r="AX2336" s="24"/>
      <c r="AY2336" s="24"/>
      <c r="AZ2336" s="24"/>
      <c r="BA2336" s="24"/>
    </row>
    <row r="2337" spans="19:53">
      <c r="S2337"/>
      <c r="AG2337" s="24"/>
      <c r="AH2337" s="24"/>
      <c r="AI2337" s="24"/>
      <c r="AJ2337" s="24"/>
      <c r="AK2337" s="24"/>
      <c r="AL2337" s="27"/>
      <c r="AM2337" s="171"/>
      <c r="AT2337" s="24"/>
      <c r="AU2337" s="24"/>
      <c r="AV2337" s="24"/>
      <c r="AW2337" s="24"/>
      <c r="AX2337" s="24"/>
      <c r="AY2337" s="24"/>
      <c r="AZ2337" s="24"/>
      <c r="BA2337" s="24"/>
    </row>
    <row r="2338" spans="19:53">
      <c r="S2338"/>
      <c r="AG2338" s="24"/>
      <c r="AH2338" s="24"/>
      <c r="AI2338" s="24"/>
      <c r="AJ2338" s="24"/>
      <c r="AK2338" s="24"/>
      <c r="AL2338" s="27"/>
      <c r="AM2338" s="171"/>
      <c r="AT2338" s="24"/>
      <c r="AU2338" s="24"/>
      <c r="AV2338" s="24"/>
      <c r="AW2338" s="24"/>
      <c r="AX2338" s="24"/>
      <c r="AY2338" s="24"/>
      <c r="AZ2338" s="24"/>
      <c r="BA2338" s="24"/>
    </row>
    <row r="2339" spans="19:53">
      <c r="S2339"/>
      <c r="AG2339" s="24"/>
      <c r="AH2339" s="24"/>
      <c r="AI2339" s="24"/>
      <c r="AJ2339" s="24"/>
      <c r="AK2339" s="24"/>
      <c r="AL2339" s="27"/>
      <c r="AM2339" s="171"/>
      <c r="AT2339" s="24"/>
      <c r="AU2339" s="24"/>
      <c r="AV2339" s="24"/>
      <c r="AW2339" s="24"/>
      <c r="AX2339" s="24"/>
      <c r="AY2339" s="24"/>
      <c r="AZ2339" s="24"/>
      <c r="BA2339" s="24"/>
    </row>
    <row r="2340" spans="19:53">
      <c r="S2340"/>
      <c r="AG2340" s="24"/>
      <c r="AH2340" s="24"/>
      <c r="AI2340" s="24"/>
      <c r="AJ2340" s="24"/>
      <c r="AK2340" s="24"/>
      <c r="AL2340" s="27"/>
      <c r="AM2340" s="171"/>
      <c r="AT2340" s="24"/>
      <c r="AU2340" s="24"/>
      <c r="AV2340" s="24"/>
      <c r="AW2340" s="24"/>
      <c r="AX2340" s="24"/>
      <c r="AY2340" s="24"/>
      <c r="AZ2340" s="24"/>
      <c r="BA2340" s="24"/>
    </row>
    <row r="2341" spans="19:53">
      <c r="S2341"/>
      <c r="AG2341" s="24"/>
      <c r="AH2341" s="24"/>
      <c r="AI2341" s="24"/>
      <c r="AJ2341" s="24"/>
      <c r="AK2341" s="24"/>
      <c r="AL2341" s="27"/>
      <c r="AM2341" s="171"/>
      <c r="AT2341" s="24"/>
      <c r="AU2341" s="24"/>
      <c r="AV2341" s="24"/>
      <c r="AW2341" s="24"/>
      <c r="AX2341" s="24"/>
      <c r="AY2341" s="24"/>
      <c r="AZ2341" s="24"/>
      <c r="BA2341" s="24"/>
    </row>
    <row r="2342" spans="19:53">
      <c r="S2342"/>
      <c r="AG2342" s="24"/>
      <c r="AH2342" s="24"/>
      <c r="AI2342" s="24"/>
      <c r="AJ2342" s="24"/>
      <c r="AK2342" s="24"/>
      <c r="AL2342" s="27"/>
      <c r="AM2342" s="171"/>
      <c r="AT2342" s="24"/>
      <c r="AU2342" s="24"/>
      <c r="AV2342" s="24"/>
      <c r="AW2342" s="24"/>
      <c r="AX2342" s="24"/>
      <c r="AY2342" s="24"/>
      <c r="AZ2342" s="24"/>
      <c r="BA2342" s="24"/>
    </row>
    <row r="2343" spans="19:53">
      <c r="S2343"/>
      <c r="AG2343" s="24"/>
      <c r="AH2343" s="24"/>
      <c r="AI2343" s="24"/>
      <c r="AJ2343" s="24"/>
      <c r="AK2343" s="24"/>
      <c r="AL2343" s="27"/>
      <c r="AM2343" s="171"/>
      <c r="AT2343" s="24"/>
      <c r="AU2343" s="24"/>
      <c r="AV2343" s="24"/>
      <c r="AW2343" s="24"/>
      <c r="AX2343" s="24"/>
      <c r="AY2343" s="24"/>
      <c r="AZ2343" s="24"/>
      <c r="BA2343" s="24"/>
    </row>
    <row r="2344" spans="19:53">
      <c r="S2344"/>
      <c r="AG2344" s="24"/>
      <c r="AH2344" s="24"/>
      <c r="AI2344" s="24"/>
      <c r="AJ2344" s="24"/>
      <c r="AK2344" s="24"/>
      <c r="AL2344" s="27"/>
      <c r="AM2344" s="171"/>
      <c r="AT2344" s="24"/>
      <c r="AU2344" s="24"/>
      <c r="AV2344" s="24"/>
      <c r="AW2344" s="24"/>
      <c r="AX2344" s="24"/>
      <c r="AY2344" s="24"/>
      <c r="AZ2344" s="24"/>
      <c r="BA2344" s="24"/>
    </row>
    <row r="2345" spans="19:53">
      <c r="S2345"/>
      <c r="AG2345" s="24"/>
      <c r="AH2345" s="24"/>
      <c r="AI2345" s="24"/>
      <c r="AJ2345" s="24"/>
      <c r="AK2345" s="24"/>
      <c r="AL2345" s="27"/>
      <c r="AM2345" s="171"/>
      <c r="AT2345" s="24"/>
      <c r="AU2345" s="24"/>
      <c r="AV2345" s="24"/>
      <c r="AW2345" s="24"/>
      <c r="AX2345" s="24"/>
      <c r="AY2345" s="24"/>
      <c r="AZ2345" s="24"/>
      <c r="BA2345" s="24"/>
    </row>
    <row r="2346" spans="19:53">
      <c r="S2346"/>
      <c r="AG2346" s="24"/>
      <c r="AH2346" s="24"/>
      <c r="AI2346" s="24"/>
      <c r="AJ2346" s="24"/>
      <c r="AK2346" s="24"/>
      <c r="AL2346" s="27"/>
      <c r="AM2346" s="171"/>
      <c r="AT2346" s="24"/>
      <c r="AU2346" s="24"/>
      <c r="AV2346" s="24"/>
      <c r="AW2346" s="24"/>
      <c r="AX2346" s="24"/>
      <c r="AY2346" s="24"/>
      <c r="AZ2346" s="24"/>
      <c r="BA2346" s="24"/>
    </row>
    <row r="2347" spans="19:53">
      <c r="S2347"/>
      <c r="AG2347" s="24"/>
      <c r="AH2347" s="24"/>
      <c r="AI2347" s="24"/>
      <c r="AJ2347" s="24"/>
      <c r="AK2347" s="24"/>
      <c r="AL2347" s="27"/>
      <c r="AM2347" s="171"/>
      <c r="AT2347" s="24"/>
      <c r="AU2347" s="24"/>
      <c r="AV2347" s="24"/>
      <c r="AW2347" s="24"/>
      <c r="AX2347" s="24"/>
      <c r="AY2347" s="24"/>
      <c r="AZ2347" s="24"/>
      <c r="BA2347" s="24"/>
    </row>
    <row r="2348" spans="19:53">
      <c r="S2348"/>
      <c r="AG2348" s="24"/>
      <c r="AH2348" s="24"/>
      <c r="AI2348" s="24"/>
      <c r="AJ2348" s="24"/>
      <c r="AK2348" s="24"/>
      <c r="AL2348" s="27"/>
      <c r="AM2348" s="171"/>
      <c r="AT2348" s="24"/>
      <c r="AU2348" s="24"/>
      <c r="AV2348" s="24"/>
      <c r="AW2348" s="24"/>
      <c r="AX2348" s="24"/>
      <c r="AY2348" s="24"/>
      <c r="AZ2348" s="24"/>
      <c r="BA2348" s="24"/>
    </row>
    <row r="2349" spans="19:53">
      <c r="S2349"/>
      <c r="AG2349" s="24"/>
      <c r="AH2349" s="24"/>
      <c r="AI2349" s="24"/>
      <c r="AJ2349" s="24"/>
      <c r="AK2349" s="24"/>
      <c r="AL2349" s="27"/>
      <c r="AM2349" s="171"/>
      <c r="AT2349" s="24"/>
      <c r="AU2349" s="24"/>
      <c r="AV2349" s="24"/>
      <c r="AW2349" s="24"/>
      <c r="AX2349" s="24"/>
      <c r="AY2349" s="24"/>
      <c r="AZ2349" s="24"/>
      <c r="BA2349" s="24"/>
    </row>
    <row r="2350" spans="19:53">
      <c r="S2350"/>
      <c r="AG2350" s="24"/>
      <c r="AH2350" s="24"/>
      <c r="AI2350" s="24"/>
      <c r="AJ2350" s="24"/>
      <c r="AK2350" s="24"/>
      <c r="AL2350" s="27"/>
      <c r="AM2350" s="171"/>
      <c r="AT2350" s="24"/>
      <c r="AU2350" s="24"/>
      <c r="AV2350" s="24"/>
      <c r="AW2350" s="24"/>
      <c r="AX2350" s="24"/>
      <c r="AY2350" s="24"/>
      <c r="AZ2350" s="24"/>
      <c r="BA2350" s="24"/>
    </row>
    <row r="2351" spans="19:53">
      <c r="S2351"/>
      <c r="AG2351" s="24"/>
      <c r="AH2351" s="24"/>
      <c r="AI2351" s="24"/>
      <c r="AJ2351" s="24"/>
      <c r="AK2351" s="24"/>
      <c r="AL2351" s="27"/>
      <c r="AM2351" s="171"/>
      <c r="AT2351" s="24"/>
      <c r="AU2351" s="24"/>
      <c r="AV2351" s="24"/>
      <c r="AW2351" s="24"/>
      <c r="AX2351" s="24"/>
      <c r="AY2351" s="24"/>
      <c r="AZ2351" s="24"/>
      <c r="BA2351" s="24"/>
    </row>
    <row r="2352" spans="19:53">
      <c r="S2352"/>
      <c r="AG2352" s="24"/>
      <c r="AH2352" s="24"/>
      <c r="AI2352" s="24"/>
      <c r="AJ2352" s="24"/>
      <c r="AK2352" s="24"/>
      <c r="AL2352" s="27"/>
      <c r="AM2352" s="171"/>
      <c r="AT2352" s="24"/>
      <c r="AU2352" s="24"/>
      <c r="AV2352" s="24"/>
      <c r="AW2352" s="24"/>
      <c r="AX2352" s="24"/>
      <c r="AY2352" s="24"/>
      <c r="AZ2352" s="24"/>
      <c r="BA2352" s="24"/>
    </row>
    <row r="2353" spans="19:53">
      <c r="S2353"/>
      <c r="AG2353" s="24"/>
      <c r="AH2353" s="24"/>
      <c r="AI2353" s="24"/>
      <c r="AJ2353" s="24"/>
      <c r="AK2353" s="24"/>
      <c r="AL2353" s="27"/>
      <c r="AM2353" s="171"/>
      <c r="AT2353" s="24"/>
      <c r="AU2353" s="24"/>
      <c r="AV2353" s="24"/>
      <c r="AW2353" s="24"/>
      <c r="AX2353" s="24"/>
      <c r="AY2353" s="24"/>
      <c r="AZ2353" s="24"/>
      <c r="BA2353" s="24"/>
    </row>
    <row r="2354" spans="19:53">
      <c r="S2354"/>
      <c r="AG2354" s="24"/>
      <c r="AH2354" s="24"/>
      <c r="AI2354" s="24"/>
      <c r="AJ2354" s="24"/>
      <c r="AK2354" s="24"/>
      <c r="AL2354" s="27"/>
      <c r="AM2354" s="171"/>
      <c r="AT2354" s="24"/>
      <c r="AU2354" s="24"/>
      <c r="AV2354" s="24"/>
      <c r="AW2354" s="24"/>
      <c r="AX2354" s="24"/>
      <c r="AY2354" s="24"/>
      <c r="AZ2354" s="24"/>
      <c r="BA2354" s="24"/>
    </row>
    <row r="2355" spans="19:53">
      <c r="S2355"/>
      <c r="AG2355" s="24"/>
      <c r="AH2355" s="24"/>
      <c r="AI2355" s="24"/>
      <c r="AJ2355" s="24"/>
      <c r="AK2355" s="24"/>
      <c r="AL2355" s="27"/>
      <c r="AM2355" s="171"/>
      <c r="AT2355" s="24"/>
      <c r="AU2355" s="24"/>
      <c r="AV2355" s="24"/>
      <c r="AW2355" s="24"/>
      <c r="AX2355" s="24"/>
      <c r="AY2355" s="24"/>
      <c r="AZ2355" s="24"/>
      <c r="BA2355" s="24"/>
    </row>
    <row r="2356" spans="19:53">
      <c r="S2356"/>
      <c r="AG2356" s="24"/>
      <c r="AH2356" s="24"/>
      <c r="AI2356" s="24"/>
      <c r="AJ2356" s="24"/>
      <c r="AK2356" s="24"/>
      <c r="AL2356" s="27"/>
      <c r="AM2356" s="171"/>
      <c r="AT2356" s="24"/>
      <c r="AU2356" s="24"/>
      <c r="AV2356" s="24"/>
      <c r="AW2356" s="24"/>
      <c r="AX2356" s="24"/>
      <c r="AY2356" s="24"/>
      <c r="AZ2356" s="24"/>
      <c r="BA2356" s="24"/>
    </row>
    <row r="2357" spans="19:53">
      <c r="S2357"/>
      <c r="AG2357" s="24"/>
      <c r="AH2357" s="24"/>
      <c r="AI2357" s="24"/>
      <c r="AJ2357" s="24"/>
      <c r="AK2357" s="24"/>
      <c r="AL2357" s="27"/>
      <c r="AM2357" s="171"/>
      <c r="AT2357" s="24"/>
      <c r="AU2357" s="24"/>
      <c r="AV2357" s="24"/>
      <c r="AW2357" s="24"/>
      <c r="AX2357" s="24"/>
      <c r="AY2357" s="24"/>
      <c r="AZ2357" s="24"/>
      <c r="BA2357" s="24"/>
    </row>
    <row r="2358" spans="19:53">
      <c r="S2358"/>
      <c r="AG2358" s="24"/>
      <c r="AH2358" s="24"/>
      <c r="AI2358" s="24"/>
      <c r="AJ2358" s="24"/>
      <c r="AK2358" s="24"/>
      <c r="AL2358" s="27"/>
      <c r="AM2358" s="171"/>
      <c r="AT2358" s="24"/>
      <c r="AU2358" s="24"/>
      <c r="AV2358" s="24"/>
      <c r="AW2358" s="24"/>
      <c r="AX2358" s="24"/>
      <c r="AY2358" s="24"/>
      <c r="AZ2358" s="24"/>
      <c r="BA2358" s="24"/>
    </row>
    <row r="2359" spans="19:53">
      <c r="S2359"/>
      <c r="AG2359" s="24"/>
      <c r="AH2359" s="24"/>
      <c r="AI2359" s="24"/>
      <c r="AJ2359" s="24"/>
      <c r="AK2359" s="24"/>
      <c r="AL2359" s="27"/>
      <c r="AM2359" s="171"/>
      <c r="AT2359" s="24"/>
      <c r="AU2359" s="24"/>
      <c r="AV2359" s="24"/>
      <c r="AW2359" s="24"/>
      <c r="AX2359" s="24"/>
      <c r="AY2359" s="24"/>
      <c r="AZ2359" s="24"/>
      <c r="BA2359" s="24"/>
    </row>
    <row r="2360" spans="19:53">
      <c r="S2360"/>
      <c r="AG2360" s="24"/>
      <c r="AH2360" s="24"/>
      <c r="AI2360" s="24"/>
      <c r="AJ2360" s="24"/>
      <c r="AK2360" s="24"/>
      <c r="AL2360" s="27"/>
      <c r="AM2360" s="171"/>
      <c r="AT2360" s="24"/>
      <c r="AU2360" s="24"/>
      <c r="AV2360" s="24"/>
      <c r="AW2360" s="24"/>
      <c r="AX2360" s="24"/>
      <c r="AY2360" s="24"/>
      <c r="AZ2360" s="24"/>
      <c r="BA2360" s="24"/>
    </row>
    <row r="2361" spans="19:53">
      <c r="S2361"/>
      <c r="AG2361" s="24"/>
      <c r="AH2361" s="24"/>
      <c r="AI2361" s="24"/>
      <c r="AJ2361" s="24"/>
      <c r="AK2361" s="24"/>
      <c r="AL2361" s="27"/>
      <c r="AM2361" s="171"/>
      <c r="AT2361" s="24"/>
      <c r="AU2361" s="24"/>
      <c r="AV2361" s="24"/>
      <c r="AW2361" s="24"/>
      <c r="AX2361" s="24"/>
      <c r="AY2361" s="24"/>
      <c r="AZ2361" s="24"/>
      <c r="BA2361" s="24"/>
    </row>
    <row r="2362" spans="19:53">
      <c r="S2362"/>
      <c r="AG2362" s="24"/>
      <c r="AH2362" s="24"/>
      <c r="AI2362" s="24"/>
      <c r="AJ2362" s="24"/>
      <c r="AK2362" s="24"/>
      <c r="AL2362" s="27"/>
      <c r="AM2362" s="171"/>
      <c r="AT2362" s="24"/>
      <c r="AU2362" s="24"/>
      <c r="AV2362" s="24"/>
      <c r="AW2362" s="24"/>
      <c r="AX2362" s="24"/>
      <c r="AY2362" s="24"/>
      <c r="AZ2362" s="24"/>
      <c r="BA2362" s="24"/>
    </row>
    <row r="2363" spans="19:53">
      <c r="S2363"/>
      <c r="AG2363" s="24"/>
      <c r="AH2363" s="24"/>
      <c r="AI2363" s="24"/>
      <c r="AJ2363" s="24"/>
      <c r="AK2363" s="24"/>
      <c r="AL2363" s="27"/>
      <c r="AM2363" s="171"/>
      <c r="AT2363" s="24"/>
      <c r="AU2363" s="24"/>
      <c r="AV2363" s="24"/>
      <c r="AW2363" s="24"/>
      <c r="AX2363" s="24"/>
      <c r="AY2363" s="24"/>
      <c r="AZ2363" s="24"/>
      <c r="BA2363" s="24"/>
    </row>
    <row r="2364" spans="19:53">
      <c r="S2364"/>
      <c r="AG2364" s="24"/>
      <c r="AH2364" s="24"/>
      <c r="AI2364" s="24"/>
      <c r="AJ2364" s="24"/>
      <c r="AK2364" s="24"/>
      <c r="AL2364" s="27"/>
      <c r="AM2364" s="171"/>
      <c r="AT2364" s="24"/>
      <c r="AU2364" s="24"/>
      <c r="AV2364" s="24"/>
      <c r="AW2364" s="24"/>
      <c r="AX2364" s="24"/>
      <c r="AY2364" s="24"/>
      <c r="AZ2364" s="24"/>
      <c r="BA2364" s="24"/>
    </row>
    <row r="2365" spans="19:53">
      <c r="S2365"/>
      <c r="AG2365" s="24"/>
      <c r="AH2365" s="24"/>
      <c r="AI2365" s="24"/>
      <c r="AJ2365" s="24"/>
      <c r="AK2365" s="24"/>
      <c r="AL2365" s="27"/>
      <c r="AM2365" s="171"/>
      <c r="AT2365" s="24"/>
      <c r="AU2365" s="24"/>
      <c r="AV2365" s="24"/>
      <c r="AW2365" s="24"/>
      <c r="AX2365" s="24"/>
      <c r="AY2365" s="24"/>
      <c r="AZ2365" s="24"/>
      <c r="BA2365" s="24"/>
    </row>
    <row r="2366" spans="19:53">
      <c r="S2366"/>
      <c r="AG2366" s="24"/>
      <c r="AH2366" s="24"/>
      <c r="AI2366" s="24"/>
      <c r="AJ2366" s="24"/>
      <c r="AK2366" s="24"/>
      <c r="AL2366" s="27"/>
      <c r="AM2366" s="171"/>
      <c r="AT2366" s="24"/>
      <c r="AU2366" s="24"/>
      <c r="AV2366" s="24"/>
      <c r="AW2366" s="24"/>
      <c r="AX2366" s="24"/>
      <c r="AY2366" s="24"/>
      <c r="AZ2366" s="24"/>
      <c r="BA2366" s="24"/>
    </row>
    <row r="2367" spans="19:53">
      <c r="S2367"/>
      <c r="AG2367" s="24"/>
      <c r="AH2367" s="24"/>
      <c r="AI2367" s="24"/>
      <c r="AJ2367" s="24"/>
      <c r="AK2367" s="24"/>
      <c r="AL2367" s="27"/>
      <c r="AM2367" s="171"/>
      <c r="AT2367" s="24"/>
      <c r="AU2367" s="24"/>
      <c r="AV2367" s="24"/>
      <c r="AW2367" s="24"/>
      <c r="AX2367" s="24"/>
      <c r="AY2367" s="24"/>
      <c r="AZ2367" s="24"/>
      <c r="BA2367" s="24"/>
    </row>
    <row r="2368" spans="19:53">
      <c r="S2368"/>
      <c r="AG2368" s="24"/>
      <c r="AH2368" s="24"/>
      <c r="AI2368" s="24"/>
      <c r="AJ2368" s="24"/>
      <c r="AK2368" s="24"/>
      <c r="AL2368" s="27"/>
      <c r="AM2368" s="171"/>
      <c r="AT2368" s="24"/>
      <c r="AU2368" s="24"/>
      <c r="AV2368" s="24"/>
      <c r="AW2368" s="24"/>
      <c r="AX2368" s="24"/>
      <c r="AY2368" s="24"/>
      <c r="AZ2368" s="24"/>
      <c r="BA2368" s="24"/>
    </row>
    <row r="2369" spans="19:53">
      <c r="S2369"/>
      <c r="AG2369" s="24"/>
      <c r="AH2369" s="24"/>
      <c r="AI2369" s="24"/>
      <c r="AJ2369" s="24"/>
      <c r="AK2369" s="24"/>
      <c r="AL2369" s="27"/>
      <c r="AM2369" s="171"/>
      <c r="AT2369" s="24"/>
      <c r="AU2369" s="24"/>
      <c r="AV2369" s="24"/>
      <c r="AW2369" s="24"/>
      <c r="AX2369" s="24"/>
      <c r="AY2369" s="24"/>
      <c r="AZ2369" s="24"/>
      <c r="BA2369" s="24"/>
    </row>
    <row r="2370" spans="19:53">
      <c r="S2370"/>
      <c r="AG2370" s="24"/>
      <c r="AH2370" s="24"/>
      <c r="AI2370" s="24"/>
      <c r="AJ2370" s="24"/>
      <c r="AK2370" s="24"/>
      <c r="AL2370" s="27"/>
      <c r="AM2370" s="171"/>
      <c r="AT2370" s="24"/>
      <c r="AU2370" s="24"/>
      <c r="AV2370" s="24"/>
      <c r="AW2370" s="24"/>
      <c r="AX2370" s="24"/>
      <c r="AY2370" s="24"/>
      <c r="AZ2370" s="24"/>
      <c r="BA2370" s="24"/>
    </row>
    <row r="2371" spans="19:53">
      <c r="S2371"/>
      <c r="AG2371" s="24"/>
      <c r="AH2371" s="24"/>
      <c r="AI2371" s="24"/>
      <c r="AJ2371" s="24"/>
      <c r="AK2371" s="24"/>
      <c r="AL2371" s="27"/>
      <c r="AM2371" s="171"/>
      <c r="AT2371" s="24"/>
      <c r="AU2371" s="24"/>
      <c r="AV2371" s="24"/>
      <c r="AW2371" s="24"/>
      <c r="AX2371" s="24"/>
      <c r="AY2371" s="24"/>
      <c r="AZ2371" s="24"/>
      <c r="BA2371" s="24"/>
    </row>
    <row r="2372" spans="19:53">
      <c r="S2372"/>
      <c r="AG2372" s="24"/>
      <c r="AH2372" s="24"/>
      <c r="AI2372" s="24"/>
      <c r="AJ2372" s="24"/>
      <c r="AK2372" s="24"/>
      <c r="AL2372" s="27"/>
      <c r="AM2372" s="171"/>
      <c r="AT2372" s="24"/>
      <c r="AU2372" s="24"/>
      <c r="AV2372" s="24"/>
      <c r="AW2372" s="24"/>
      <c r="AX2372" s="24"/>
      <c r="AY2372" s="24"/>
      <c r="AZ2372" s="24"/>
      <c r="BA2372" s="24"/>
    </row>
    <row r="2373" spans="19:53">
      <c r="S2373"/>
      <c r="AG2373" s="24"/>
      <c r="AH2373" s="24"/>
      <c r="AI2373" s="24"/>
      <c r="AJ2373" s="24"/>
      <c r="AK2373" s="24"/>
      <c r="AL2373" s="27"/>
      <c r="AM2373" s="171"/>
      <c r="AT2373" s="24"/>
      <c r="AU2373" s="24"/>
      <c r="AV2373" s="24"/>
      <c r="AW2373" s="24"/>
      <c r="AX2373" s="24"/>
      <c r="AY2373" s="24"/>
      <c r="AZ2373" s="24"/>
      <c r="BA2373" s="24"/>
    </row>
    <row r="2374" spans="19:53">
      <c r="S2374"/>
      <c r="AG2374" s="24"/>
      <c r="AH2374" s="24"/>
      <c r="AI2374" s="24"/>
      <c r="AJ2374" s="24"/>
      <c r="AK2374" s="24"/>
      <c r="AL2374" s="27"/>
      <c r="AM2374" s="171"/>
      <c r="AT2374" s="24"/>
      <c r="AU2374" s="24"/>
      <c r="AV2374" s="24"/>
      <c r="AW2374" s="24"/>
      <c r="AX2374" s="24"/>
      <c r="AY2374" s="24"/>
      <c r="AZ2374" s="24"/>
      <c r="BA2374" s="24"/>
    </row>
    <row r="2375" spans="19:53">
      <c r="S2375"/>
      <c r="AG2375" s="24"/>
      <c r="AH2375" s="24"/>
      <c r="AI2375" s="24"/>
      <c r="AJ2375" s="24"/>
      <c r="AK2375" s="24"/>
      <c r="AL2375" s="27"/>
      <c r="AM2375" s="171"/>
      <c r="AT2375" s="24"/>
      <c r="AU2375" s="24"/>
      <c r="AV2375" s="24"/>
      <c r="AW2375" s="24"/>
      <c r="AX2375" s="24"/>
      <c r="AY2375" s="24"/>
      <c r="AZ2375" s="24"/>
      <c r="BA2375" s="24"/>
    </row>
    <row r="2376" spans="19:53">
      <c r="S2376"/>
      <c r="AG2376" s="24"/>
      <c r="AH2376" s="24"/>
      <c r="AI2376" s="24"/>
      <c r="AJ2376" s="24"/>
      <c r="AK2376" s="24"/>
      <c r="AL2376" s="27"/>
      <c r="AM2376" s="171"/>
      <c r="AT2376" s="24"/>
      <c r="AU2376" s="24"/>
      <c r="AV2376" s="24"/>
      <c r="AW2376" s="24"/>
      <c r="AX2376" s="24"/>
      <c r="AY2376" s="24"/>
      <c r="AZ2376" s="24"/>
      <c r="BA2376" s="24"/>
    </row>
    <row r="2377" spans="19:53">
      <c r="S2377"/>
      <c r="AG2377" s="24"/>
      <c r="AH2377" s="24"/>
      <c r="AI2377" s="24"/>
      <c r="AJ2377" s="24"/>
      <c r="AK2377" s="24"/>
      <c r="AL2377" s="27"/>
      <c r="AM2377" s="171"/>
      <c r="AT2377" s="24"/>
      <c r="AU2377" s="24"/>
      <c r="AV2377" s="24"/>
      <c r="AW2377" s="24"/>
      <c r="AX2377" s="24"/>
      <c r="AY2377" s="24"/>
      <c r="AZ2377" s="24"/>
      <c r="BA2377" s="24"/>
    </row>
    <row r="2378" spans="19:53">
      <c r="S2378"/>
      <c r="AG2378" s="24"/>
      <c r="AH2378" s="24"/>
      <c r="AI2378" s="24"/>
      <c r="AJ2378" s="24"/>
      <c r="AK2378" s="24"/>
      <c r="AL2378" s="27"/>
      <c r="AM2378" s="171"/>
      <c r="AT2378" s="24"/>
      <c r="AU2378" s="24"/>
      <c r="AV2378" s="24"/>
      <c r="AW2378" s="24"/>
      <c r="AX2378" s="24"/>
      <c r="AY2378" s="24"/>
      <c r="AZ2378" s="24"/>
      <c r="BA2378" s="24"/>
    </row>
    <row r="2379" spans="19:53">
      <c r="S2379"/>
      <c r="AG2379" s="24"/>
      <c r="AH2379" s="24"/>
      <c r="AI2379" s="24"/>
      <c r="AJ2379" s="24"/>
      <c r="AK2379" s="24"/>
      <c r="AL2379" s="27"/>
      <c r="AM2379" s="171"/>
      <c r="AT2379" s="24"/>
      <c r="AU2379" s="24"/>
      <c r="AV2379" s="24"/>
      <c r="AW2379" s="24"/>
      <c r="AX2379" s="24"/>
      <c r="AY2379" s="24"/>
      <c r="AZ2379" s="24"/>
      <c r="BA2379" s="24"/>
    </row>
    <row r="2380" spans="19:53">
      <c r="S2380"/>
      <c r="AG2380" s="24"/>
      <c r="AH2380" s="24"/>
      <c r="AI2380" s="24"/>
      <c r="AJ2380" s="24"/>
      <c r="AK2380" s="24"/>
      <c r="AL2380" s="27"/>
      <c r="AM2380" s="171"/>
      <c r="AT2380" s="24"/>
      <c r="AU2380" s="24"/>
      <c r="AV2380" s="24"/>
      <c r="AW2380" s="24"/>
      <c r="AX2380" s="24"/>
      <c r="AY2380" s="24"/>
      <c r="AZ2380" s="24"/>
      <c r="BA2380" s="24"/>
    </row>
    <row r="2381" spans="19:53">
      <c r="S2381"/>
      <c r="AG2381" s="24"/>
      <c r="AH2381" s="24"/>
      <c r="AI2381" s="24"/>
      <c r="AJ2381" s="24"/>
      <c r="AK2381" s="24"/>
      <c r="AL2381" s="27"/>
      <c r="AM2381" s="171"/>
      <c r="AT2381" s="24"/>
      <c r="AU2381" s="24"/>
      <c r="AV2381" s="24"/>
      <c r="AW2381" s="24"/>
      <c r="AX2381" s="24"/>
      <c r="AY2381" s="24"/>
      <c r="AZ2381" s="24"/>
      <c r="BA2381" s="24"/>
    </row>
    <row r="2382" spans="19:53">
      <c r="S2382"/>
      <c r="AG2382" s="24"/>
      <c r="AH2382" s="24"/>
      <c r="AI2382" s="24"/>
      <c r="AJ2382" s="24"/>
      <c r="AK2382" s="24"/>
      <c r="AL2382" s="27"/>
      <c r="AM2382" s="171"/>
      <c r="AT2382" s="24"/>
      <c r="AU2382" s="24"/>
      <c r="AV2382" s="24"/>
      <c r="AW2382" s="24"/>
      <c r="AX2382" s="24"/>
      <c r="AY2382" s="24"/>
      <c r="AZ2382" s="24"/>
      <c r="BA2382" s="24"/>
    </row>
    <row r="2383" spans="19:53">
      <c r="S2383"/>
      <c r="AG2383" s="24"/>
      <c r="AH2383" s="24"/>
      <c r="AI2383" s="24"/>
      <c r="AJ2383" s="24"/>
      <c r="AK2383" s="24"/>
      <c r="AL2383" s="27"/>
      <c r="AM2383" s="171"/>
      <c r="AT2383" s="24"/>
      <c r="AU2383" s="24"/>
      <c r="AV2383" s="24"/>
      <c r="AW2383" s="24"/>
      <c r="AX2383" s="24"/>
      <c r="AY2383" s="24"/>
      <c r="AZ2383" s="24"/>
      <c r="BA2383" s="24"/>
    </row>
    <row r="2384" spans="19:53">
      <c r="S2384"/>
      <c r="AG2384" s="24"/>
      <c r="AH2384" s="24"/>
      <c r="AI2384" s="24"/>
      <c r="AJ2384" s="24"/>
      <c r="AK2384" s="24"/>
      <c r="AL2384" s="27"/>
      <c r="AM2384" s="171"/>
      <c r="AT2384" s="24"/>
      <c r="AU2384" s="24"/>
      <c r="AV2384" s="24"/>
      <c r="AW2384" s="24"/>
      <c r="AX2384" s="24"/>
      <c r="AY2384" s="24"/>
      <c r="AZ2384" s="24"/>
      <c r="BA2384" s="24"/>
    </row>
    <row r="2385" spans="19:53">
      <c r="S2385"/>
      <c r="AG2385" s="24"/>
      <c r="AH2385" s="24"/>
      <c r="AI2385" s="24"/>
      <c r="AJ2385" s="24"/>
      <c r="AK2385" s="24"/>
      <c r="AL2385" s="27"/>
      <c r="AM2385" s="171"/>
      <c r="AT2385" s="24"/>
      <c r="AU2385" s="24"/>
      <c r="AV2385" s="24"/>
      <c r="AW2385" s="24"/>
      <c r="AX2385" s="24"/>
      <c r="AY2385" s="24"/>
      <c r="AZ2385" s="24"/>
      <c r="BA2385" s="24"/>
    </row>
    <row r="2386" spans="19:53">
      <c r="S2386"/>
      <c r="AG2386" s="24"/>
      <c r="AH2386" s="24"/>
      <c r="AI2386" s="24"/>
      <c r="AJ2386" s="24"/>
      <c r="AK2386" s="24"/>
      <c r="AL2386" s="27"/>
      <c r="AM2386" s="171"/>
      <c r="AT2386" s="24"/>
      <c r="AU2386" s="24"/>
      <c r="AV2386" s="24"/>
      <c r="AW2386" s="24"/>
      <c r="AX2386" s="24"/>
      <c r="AY2386" s="24"/>
      <c r="AZ2386" s="24"/>
      <c r="BA2386" s="24"/>
    </row>
    <row r="2387" spans="19:53">
      <c r="S2387"/>
      <c r="AG2387" s="24"/>
      <c r="AH2387" s="24"/>
      <c r="AI2387" s="24"/>
      <c r="AJ2387" s="24"/>
      <c r="AK2387" s="24"/>
      <c r="AL2387" s="27"/>
      <c r="AM2387" s="171"/>
      <c r="AT2387" s="24"/>
      <c r="AU2387" s="24"/>
      <c r="AV2387" s="24"/>
      <c r="AW2387" s="24"/>
      <c r="AX2387" s="24"/>
      <c r="AY2387" s="24"/>
      <c r="AZ2387" s="24"/>
      <c r="BA2387" s="24"/>
    </row>
    <row r="2388" spans="19:53">
      <c r="S2388"/>
      <c r="AG2388" s="24"/>
      <c r="AH2388" s="24"/>
      <c r="AI2388" s="24"/>
      <c r="AJ2388" s="24"/>
      <c r="AK2388" s="24"/>
      <c r="AL2388" s="27"/>
      <c r="AM2388" s="171"/>
      <c r="AT2388" s="24"/>
      <c r="AU2388" s="24"/>
      <c r="AV2388" s="24"/>
      <c r="AW2388" s="24"/>
      <c r="AX2388" s="24"/>
      <c r="AY2388" s="24"/>
      <c r="AZ2388" s="24"/>
      <c r="BA2388" s="24"/>
    </row>
    <row r="2389" spans="19:53">
      <c r="S2389"/>
      <c r="AG2389" s="24"/>
      <c r="AH2389" s="24"/>
      <c r="AI2389" s="24"/>
      <c r="AJ2389" s="24"/>
      <c r="AK2389" s="24"/>
      <c r="AL2389" s="27"/>
      <c r="AM2389" s="171"/>
      <c r="AT2389" s="24"/>
      <c r="AU2389" s="24"/>
      <c r="AV2389" s="24"/>
      <c r="AW2389" s="24"/>
      <c r="AX2389" s="24"/>
      <c r="AY2389" s="24"/>
      <c r="AZ2389" s="24"/>
      <c r="BA2389" s="24"/>
    </row>
    <row r="2390" spans="19:53">
      <c r="S2390"/>
      <c r="AG2390" s="24"/>
      <c r="AH2390" s="24"/>
      <c r="AI2390" s="24"/>
      <c r="AJ2390" s="24"/>
      <c r="AK2390" s="24"/>
      <c r="AL2390" s="27"/>
      <c r="AM2390" s="171"/>
      <c r="AT2390" s="24"/>
      <c r="AU2390" s="24"/>
      <c r="AV2390" s="24"/>
      <c r="AW2390" s="24"/>
      <c r="AX2390" s="24"/>
      <c r="AY2390" s="24"/>
      <c r="AZ2390" s="24"/>
      <c r="BA2390" s="24"/>
    </row>
    <row r="2391" spans="19:53">
      <c r="S2391"/>
      <c r="AG2391" s="24"/>
      <c r="AH2391" s="24"/>
      <c r="AI2391" s="24"/>
      <c r="AJ2391" s="24"/>
      <c r="AK2391" s="24"/>
      <c r="AL2391" s="27"/>
      <c r="AM2391" s="171"/>
      <c r="AT2391" s="24"/>
      <c r="AU2391" s="24"/>
      <c r="AV2391" s="24"/>
      <c r="AW2391" s="24"/>
      <c r="AX2391" s="24"/>
      <c r="AY2391" s="24"/>
      <c r="AZ2391" s="24"/>
      <c r="BA2391" s="24"/>
    </row>
    <row r="2392" spans="19:53">
      <c r="S2392"/>
      <c r="AG2392" s="24"/>
      <c r="AH2392" s="24"/>
      <c r="AI2392" s="24"/>
      <c r="AJ2392" s="24"/>
      <c r="AK2392" s="24"/>
      <c r="AL2392" s="27"/>
      <c r="AM2392" s="171"/>
      <c r="AT2392" s="24"/>
      <c r="AU2392" s="24"/>
      <c r="AV2392" s="24"/>
      <c r="AW2392" s="24"/>
      <c r="AX2392" s="24"/>
      <c r="AY2392" s="24"/>
      <c r="AZ2392" s="24"/>
      <c r="BA2392" s="24"/>
    </row>
    <row r="2393" spans="19:53">
      <c r="S2393"/>
      <c r="AG2393" s="24"/>
      <c r="AH2393" s="24"/>
      <c r="AI2393" s="24"/>
      <c r="AJ2393" s="24"/>
      <c r="AK2393" s="24"/>
      <c r="AL2393" s="27"/>
      <c r="AM2393" s="171"/>
      <c r="AT2393" s="24"/>
      <c r="AU2393" s="24"/>
      <c r="AV2393" s="24"/>
      <c r="AW2393" s="24"/>
      <c r="AX2393" s="24"/>
      <c r="AY2393" s="24"/>
      <c r="AZ2393" s="24"/>
      <c r="BA2393" s="24"/>
    </row>
    <row r="2394" spans="19:53">
      <c r="S2394"/>
      <c r="AG2394" s="24"/>
      <c r="AH2394" s="24"/>
      <c r="AI2394" s="24"/>
      <c r="AJ2394" s="24"/>
      <c r="AK2394" s="24"/>
      <c r="AL2394" s="27"/>
      <c r="AM2394" s="171"/>
      <c r="AT2394" s="24"/>
      <c r="AU2394" s="24"/>
      <c r="AV2394" s="24"/>
      <c r="AW2394" s="24"/>
      <c r="AX2394" s="24"/>
      <c r="AY2394" s="24"/>
      <c r="AZ2394" s="24"/>
      <c r="BA2394" s="24"/>
    </row>
    <row r="2395" spans="19:53">
      <c r="S2395"/>
      <c r="AG2395" s="24"/>
      <c r="AH2395" s="24"/>
      <c r="AI2395" s="24"/>
      <c r="AJ2395" s="24"/>
      <c r="AK2395" s="24"/>
      <c r="AL2395" s="27"/>
      <c r="AM2395" s="171"/>
      <c r="AT2395" s="24"/>
      <c r="AU2395" s="24"/>
      <c r="AV2395" s="24"/>
      <c r="AW2395" s="24"/>
      <c r="AX2395" s="24"/>
      <c r="AY2395" s="24"/>
      <c r="AZ2395" s="24"/>
      <c r="BA2395" s="24"/>
    </row>
    <row r="2396" spans="19:53">
      <c r="S2396"/>
      <c r="AG2396" s="24"/>
      <c r="AH2396" s="24"/>
      <c r="AI2396" s="24"/>
      <c r="AJ2396" s="24"/>
      <c r="AK2396" s="24"/>
      <c r="AL2396" s="27"/>
      <c r="AM2396" s="171"/>
      <c r="AT2396" s="24"/>
      <c r="AU2396" s="24"/>
      <c r="AV2396" s="24"/>
      <c r="AW2396" s="24"/>
      <c r="AX2396" s="24"/>
      <c r="AY2396" s="24"/>
      <c r="AZ2396" s="24"/>
      <c r="BA2396" s="24"/>
    </row>
    <row r="2397" spans="19:53">
      <c r="S2397"/>
      <c r="AG2397" s="24"/>
      <c r="AH2397" s="24"/>
      <c r="AI2397" s="24"/>
      <c r="AJ2397" s="24"/>
      <c r="AK2397" s="24"/>
      <c r="AL2397" s="27"/>
      <c r="AM2397" s="171"/>
      <c r="AT2397" s="24"/>
      <c r="AU2397" s="24"/>
      <c r="AV2397" s="24"/>
      <c r="AW2397" s="24"/>
      <c r="AX2397" s="24"/>
      <c r="AY2397" s="24"/>
      <c r="AZ2397" s="24"/>
      <c r="BA2397" s="24"/>
    </row>
    <row r="2398" spans="19:53">
      <c r="S2398"/>
      <c r="AG2398" s="24"/>
      <c r="AH2398" s="24"/>
      <c r="AI2398" s="24"/>
      <c r="AJ2398" s="24"/>
      <c r="AK2398" s="24"/>
      <c r="AL2398" s="27"/>
      <c r="AM2398" s="171"/>
      <c r="AT2398" s="24"/>
      <c r="AU2398" s="24"/>
      <c r="AV2398" s="24"/>
      <c r="AW2398" s="24"/>
      <c r="AX2398" s="24"/>
      <c r="AY2398" s="24"/>
      <c r="AZ2398" s="24"/>
      <c r="BA2398" s="24"/>
    </row>
    <row r="2399" spans="19:53">
      <c r="S2399"/>
      <c r="AG2399" s="24"/>
      <c r="AH2399" s="24"/>
      <c r="AI2399" s="24"/>
      <c r="AJ2399" s="24"/>
      <c r="AK2399" s="24"/>
      <c r="AL2399" s="27"/>
      <c r="AM2399" s="171"/>
      <c r="AT2399" s="24"/>
      <c r="AU2399" s="24"/>
      <c r="AV2399" s="24"/>
      <c r="AW2399" s="24"/>
      <c r="AX2399" s="24"/>
      <c r="AY2399" s="24"/>
      <c r="AZ2399" s="24"/>
      <c r="BA2399" s="24"/>
    </row>
    <row r="2400" spans="19:53">
      <c r="S2400"/>
      <c r="AG2400" s="24"/>
      <c r="AH2400" s="24"/>
      <c r="AI2400" s="24"/>
      <c r="AJ2400" s="24"/>
      <c r="AK2400" s="24"/>
      <c r="AL2400" s="27"/>
      <c r="AM2400" s="171"/>
      <c r="AT2400" s="24"/>
      <c r="AU2400" s="24"/>
      <c r="AV2400" s="24"/>
      <c r="AW2400" s="24"/>
      <c r="AX2400" s="24"/>
      <c r="AY2400" s="24"/>
      <c r="AZ2400" s="24"/>
      <c r="BA2400" s="24"/>
    </row>
    <row r="2401" spans="19:53">
      <c r="S2401"/>
      <c r="AG2401" s="24"/>
      <c r="AH2401" s="24"/>
      <c r="AI2401" s="24"/>
      <c r="AJ2401" s="24"/>
      <c r="AK2401" s="24"/>
      <c r="AL2401" s="27"/>
      <c r="AM2401" s="171"/>
      <c r="AT2401" s="24"/>
      <c r="AU2401" s="24"/>
      <c r="AV2401" s="24"/>
      <c r="AW2401" s="24"/>
      <c r="AX2401" s="24"/>
      <c r="AY2401" s="24"/>
      <c r="AZ2401" s="24"/>
      <c r="BA2401" s="24"/>
    </row>
    <row r="2402" spans="19:53">
      <c r="S2402"/>
      <c r="AG2402" s="24"/>
      <c r="AH2402" s="24"/>
      <c r="AI2402" s="24"/>
      <c r="AJ2402" s="24"/>
      <c r="AK2402" s="24"/>
      <c r="AL2402" s="27"/>
      <c r="AM2402" s="171"/>
      <c r="AT2402" s="24"/>
      <c r="AU2402" s="24"/>
      <c r="AV2402" s="24"/>
      <c r="AW2402" s="24"/>
      <c r="AX2402" s="24"/>
      <c r="AY2402" s="24"/>
      <c r="AZ2402" s="24"/>
      <c r="BA2402" s="24"/>
    </row>
    <row r="2403" spans="19:53">
      <c r="S2403"/>
      <c r="AG2403" s="24"/>
      <c r="AH2403" s="24"/>
      <c r="AI2403" s="24"/>
      <c r="AJ2403" s="24"/>
      <c r="AK2403" s="24"/>
      <c r="AL2403" s="27"/>
      <c r="AM2403" s="171"/>
      <c r="AT2403" s="24"/>
      <c r="AU2403" s="24"/>
      <c r="AV2403" s="24"/>
      <c r="AW2403" s="24"/>
      <c r="AX2403" s="24"/>
      <c r="AY2403" s="24"/>
      <c r="AZ2403" s="24"/>
      <c r="BA2403" s="24"/>
    </row>
    <row r="2404" spans="19:53">
      <c r="S2404"/>
      <c r="AG2404" s="24"/>
      <c r="AH2404" s="24"/>
      <c r="AI2404" s="24"/>
      <c r="AJ2404" s="24"/>
      <c r="AK2404" s="24"/>
      <c r="AL2404" s="27"/>
      <c r="AM2404" s="171"/>
      <c r="AT2404" s="24"/>
      <c r="AU2404" s="24"/>
      <c r="AV2404" s="24"/>
      <c r="AW2404" s="24"/>
      <c r="AX2404" s="24"/>
      <c r="AY2404" s="24"/>
      <c r="AZ2404" s="24"/>
      <c r="BA2404" s="24"/>
    </row>
    <row r="2405" spans="19:53">
      <c r="S2405"/>
      <c r="AG2405" s="24"/>
      <c r="AH2405" s="24"/>
      <c r="AI2405" s="24"/>
      <c r="AJ2405" s="24"/>
      <c r="AK2405" s="24"/>
      <c r="AL2405" s="27"/>
      <c r="AM2405" s="171"/>
      <c r="AT2405" s="24"/>
      <c r="AU2405" s="24"/>
      <c r="AV2405" s="24"/>
      <c r="AW2405" s="24"/>
      <c r="AX2405" s="24"/>
      <c r="AY2405" s="24"/>
      <c r="AZ2405" s="24"/>
      <c r="BA2405" s="24"/>
    </row>
    <row r="2406" spans="19:53">
      <c r="S2406"/>
      <c r="AG2406" s="24"/>
      <c r="AH2406" s="24"/>
      <c r="AI2406" s="24"/>
      <c r="AJ2406" s="24"/>
      <c r="AK2406" s="24"/>
      <c r="AL2406" s="27"/>
      <c r="AM2406" s="171"/>
      <c r="AT2406" s="24"/>
      <c r="AU2406" s="24"/>
      <c r="AV2406" s="24"/>
      <c r="AW2406" s="24"/>
      <c r="AX2406" s="24"/>
      <c r="AY2406" s="24"/>
      <c r="AZ2406" s="24"/>
      <c r="BA2406" s="24"/>
    </row>
    <row r="2407" spans="19:53">
      <c r="S2407"/>
      <c r="AG2407" s="24"/>
      <c r="AH2407" s="24"/>
      <c r="AI2407" s="24"/>
      <c r="AJ2407" s="24"/>
      <c r="AK2407" s="24"/>
      <c r="AL2407" s="27"/>
      <c r="AM2407" s="171"/>
      <c r="AT2407" s="24"/>
      <c r="AU2407" s="24"/>
      <c r="AV2407" s="24"/>
      <c r="AW2407" s="24"/>
      <c r="AX2407" s="24"/>
      <c r="AY2407" s="24"/>
      <c r="AZ2407" s="24"/>
      <c r="BA2407" s="24"/>
    </row>
    <row r="2408" spans="19:53">
      <c r="S2408"/>
      <c r="AG2408" s="24"/>
      <c r="AH2408" s="24"/>
      <c r="AI2408" s="24"/>
      <c r="AJ2408" s="24"/>
      <c r="AK2408" s="24"/>
      <c r="AL2408" s="27"/>
      <c r="AM2408" s="171"/>
      <c r="AT2408" s="24"/>
      <c r="AU2408" s="24"/>
      <c r="AV2408" s="24"/>
      <c r="AW2408" s="24"/>
      <c r="AX2408" s="24"/>
      <c r="AY2408" s="24"/>
      <c r="AZ2408" s="24"/>
      <c r="BA2408" s="24"/>
    </row>
    <row r="2409" spans="19:53">
      <c r="S2409"/>
      <c r="AG2409" s="24"/>
      <c r="AH2409" s="24"/>
      <c r="AI2409" s="24"/>
      <c r="AJ2409" s="24"/>
      <c r="AK2409" s="24"/>
      <c r="AL2409" s="27"/>
      <c r="AM2409" s="171"/>
      <c r="AT2409" s="24"/>
      <c r="AU2409" s="24"/>
      <c r="AV2409" s="24"/>
      <c r="AW2409" s="24"/>
      <c r="AX2409" s="24"/>
      <c r="AY2409" s="24"/>
      <c r="AZ2409" s="24"/>
      <c r="BA2409" s="24"/>
    </row>
    <row r="2410" spans="19:53">
      <c r="S2410"/>
      <c r="AG2410" s="24"/>
      <c r="AH2410" s="24"/>
      <c r="AI2410" s="24"/>
      <c r="AJ2410" s="24"/>
      <c r="AK2410" s="24"/>
      <c r="AL2410" s="27"/>
      <c r="AM2410" s="171"/>
      <c r="AT2410" s="24"/>
      <c r="AU2410" s="24"/>
      <c r="AV2410" s="24"/>
      <c r="AW2410" s="24"/>
      <c r="AX2410" s="24"/>
      <c r="AY2410" s="24"/>
      <c r="AZ2410" s="24"/>
      <c r="BA2410" s="24"/>
    </row>
    <row r="2411" spans="19:53">
      <c r="S2411"/>
      <c r="AG2411" s="24"/>
      <c r="AH2411" s="24"/>
      <c r="AI2411" s="24"/>
      <c r="AJ2411" s="24"/>
      <c r="AK2411" s="24"/>
      <c r="AL2411" s="27"/>
      <c r="AM2411" s="171"/>
      <c r="AT2411" s="24"/>
      <c r="AU2411" s="24"/>
      <c r="AV2411" s="24"/>
      <c r="AW2411" s="24"/>
      <c r="AX2411" s="24"/>
      <c r="AY2411" s="24"/>
      <c r="AZ2411" s="24"/>
      <c r="BA2411" s="24"/>
    </row>
    <row r="2412" spans="19:53">
      <c r="S2412"/>
      <c r="AG2412" s="24"/>
      <c r="AH2412" s="24"/>
      <c r="AI2412" s="24"/>
      <c r="AJ2412" s="24"/>
      <c r="AK2412" s="24"/>
      <c r="AL2412" s="27"/>
      <c r="AM2412" s="171"/>
      <c r="AT2412" s="24"/>
      <c r="AU2412" s="24"/>
      <c r="AV2412" s="24"/>
      <c r="AW2412" s="24"/>
      <c r="AX2412" s="24"/>
      <c r="AY2412" s="24"/>
      <c r="AZ2412" s="24"/>
      <c r="BA2412" s="24"/>
    </row>
    <row r="2413" spans="19:53">
      <c r="S2413"/>
      <c r="AG2413" s="24"/>
      <c r="AH2413" s="24"/>
      <c r="AI2413" s="24"/>
      <c r="AJ2413" s="24"/>
      <c r="AK2413" s="24"/>
      <c r="AL2413" s="27"/>
      <c r="AM2413" s="171"/>
      <c r="AT2413" s="24"/>
      <c r="AU2413" s="24"/>
      <c r="AV2413" s="24"/>
      <c r="AW2413" s="24"/>
      <c r="AX2413" s="24"/>
      <c r="AY2413" s="24"/>
      <c r="AZ2413" s="24"/>
      <c r="BA2413" s="24"/>
    </row>
    <row r="2414" spans="19:53">
      <c r="S2414"/>
      <c r="AG2414" s="24"/>
      <c r="AH2414" s="24"/>
      <c r="AI2414" s="24"/>
      <c r="AJ2414" s="24"/>
      <c r="AK2414" s="24"/>
      <c r="AL2414" s="27"/>
      <c r="AM2414" s="171"/>
      <c r="AT2414" s="24"/>
      <c r="AU2414" s="24"/>
      <c r="AV2414" s="24"/>
      <c r="AW2414" s="24"/>
      <c r="AX2414" s="24"/>
      <c r="AY2414" s="24"/>
      <c r="AZ2414" s="24"/>
      <c r="BA2414" s="24"/>
    </row>
    <row r="2415" spans="19:53">
      <c r="S2415"/>
      <c r="AG2415" s="24"/>
      <c r="AH2415" s="24"/>
      <c r="AI2415" s="24"/>
      <c r="AJ2415" s="24"/>
      <c r="AK2415" s="24"/>
      <c r="AL2415" s="27"/>
      <c r="AM2415" s="171"/>
      <c r="AT2415" s="24"/>
      <c r="AU2415" s="24"/>
      <c r="AV2415" s="24"/>
      <c r="AW2415" s="24"/>
      <c r="AX2415" s="24"/>
      <c r="AY2415" s="24"/>
      <c r="AZ2415" s="24"/>
      <c r="BA2415" s="24"/>
    </row>
    <row r="2416" spans="19:53">
      <c r="S2416"/>
      <c r="AG2416" s="24"/>
      <c r="AH2416" s="24"/>
      <c r="AI2416" s="24"/>
      <c r="AJ2416" s="24"/>
      <c r="AK2416" s="24"/>
      <c r="AL2416" s="27"/>
      <c r="AM2416" s="171"/>
      <c r="AT2416" s="24"/>
      <c r="AU2416" s="24"/>
      <c r="AV2416" s="24"/>
      <c r="AW2416" s="24"/>
      <c r="AX2416" s="24"/>
      <c r="AY2416" s="24"/>
      <c r="AZ2416" s="24"/>
      <c r="BA2416" s="24"/>
    </row>
    <row r="2417" spans="19:53">
      <c r="S2417"/>
      <c r="AG2417" s="24"/>
      <c r="AH2417" s="24"/>
      <c r="AI2417" s="24"/>
      <c r="AJ2417" s="24"/>
      <c r="AK2417" s="24"/>
      <c r="AL2417" s="27"/>
      <c r="AM2417" s="171"/>
      <c r="AT2417" s="24"/>
      <c r="AU2417" s="24"/>
      <c r="AV2417" s="24"/>
      <c r="AW2417" s="24"/>
      <c r="AX2417" s="24"/>
      <c r="AY2417" s="24"/>
      <c r="AZ2417" s="24"/>
      <c r="BA2417" s="24"/>
    </row>
    <row r="2418" spans="19:53">
      <c r="S2418"/>
      <c r="AG2418" s="24"/>
      <c r="AH2418" s="24"/>
      <c r="AI2418" s="24"/>
      <c r="AJ2418" s="24"/>
      <c r="AK2418" s="24"/>
      <c r="AL2418" s="27"/>
      <c r="AM2418" s="171"/>
      <c r="AT2418" s="24"/>
      <c r="AU2418" s="24"/>
      <c r="AV2418" s="24"/>
      <c r="AW2418" s="24"/>
      <c r="AX2418" s="24"/>
      <c r="AY2418" s="24"/>
      <c r="AZ2418" s="24"/>
      <c r="BA2418" s="24"/>
    </row>
    <row r="2419" spans="19:53">
      <c r="S2419"/>
      <c r="AG2419" s="24"/>
      <c r="AH2419" s="24"/>
      <c r="AI2419" s="24"/>
      <c r="AJ2419" s="24"/>
      <c r="AK2419" s="24"/>
      <c r="AL2419" s="27"/>
      <c r="AM2419" s="171"/>
      <c r="AT2419" s="24"/>
      <c r="AU2419" s="24"/>
      <c r="AV2419" s="24"/>
      <c r="AW2419" s="24"/>
      <c r="AX2419" s="24"/>
      <c r="AY2419" s="24"/>
      <c r="AZ2419" s="24"/>
      <c r="BA2419" s="24"/>
    </row>
    <row r="2420" spans="19:53">
      <c r="S2420"/>
      <c r="AG2420" s="24"/>
      <c r="AH2420" s="24"/>
      <c r="AI2420" s="24"/>
      <c r="AJ2420" s="24"/>
      <c r="AK2420" s="24"/>
      <c r="AL2420" s="27"/>
      <c r="AM2420" s="171"/>
      <c r="AT2420" s="24"/>
      <c r="AU2420" s="24"/>
      <c r="AV2420" s="24"/>
      <c r="AW2420" s="24"/>
      <c r="AX2420" s="24"/>
      <c r="AY2420" s="24"/>
      <c r="AZ2420" s="24"/>
      <c r="BA2420" s="24"/>
    </row>
    <row r="2421" spans="19:53">
      <c r="S2421"/>
      <c r="AG2421" s="24"/>
      <c r="AH2421" s="24"/>
      <c r="AI2421" s="24"/>
      <c r="AJ2421" s="24"/>
      <c r="AK2421" s="24"/>
      <c r="AL2421" s="27"/>
      <c r="AM2421" s="171"/>
      <c r="AT2421" s="24"/>
      <c r="AU2421" s="24"/>
      <c r="AV2421" s="24"/>
      <c r="AW2421" s="24"/>
      <c r="AX2421" s="24"/>
      <c r="AY2421" s="24"/>
      <c r="AZ2421" s="24"/>
      <c r="BA2421" s="24"/>
    </row>
    <row r="2422" spans="19:53">
      <c r="S2422"/>
      <c r="AG2422" s="24"/>
      <c r="AH2422" s="24"/>
      <c r="AI2422" s="24"/>
      <c r="AJ2422" s="24"/>
      <c r="AK2422" s="24"/>
      <c r="AL2422" s="27"/>
      <c r="AM2422" s="171"/>
      <c r="AT2422" s="24"/>
      <c r="AU2422" s="24"/>
      <c r="AV2422" s="24"/>
      <c r="AW2422" s="24"/>
      <c r="AX2422" s="24"/>
      <c r="AY2422" s="24"/>
      <c r="AZ2422" s="24"/>
      <c r="BA2422" s="24"/>
    </row>
    <row r="2423" spans="19:53">
      <c r="S2423"/>
      <c r="AG2423" s="24"/>
      <c r="AH2423" s="24"/>
      <c r="AI2423" s="24"/>
      <c r="AJ2423" s="24"/>
      <c r="AK2423" s="24"/>
      <c r="AL2423" s="27"/>
      <c r="AM2423" s="171"/>
      <c r="AT2423" s="24"/>
      <c r="AU2423" s="24"/>
      <c r="AV2423" s="24"/>
      <c r="AW2423" s="24"/>
      <c r="AX2423" s="24"/>
      <c r="AY2423" s="24"/>
      <c r="AZ2423" s="24"/>
      <c r="BA2423" s="24"/>
    </row>
    <row r="2424" spans="19:53">
      <c r="S2424"/>
      <c r="AG2424" s="24"/>
      <c r="AH2424" s="24"/>
      <c r="AI2424" s="24"/>
      <c r="AJ2424" s="24"/>
      <c r="AK2424" s="24"/>
      <c r="AL2424" s="27"/>
      <c r="AM2424" s="171"/>
      <c r="AT2424" s="24"/>
      <c r="AU2424" s="24"/>
      <c r="AV2424" s="24"/>
      <c r="AW2424" s="24"/>
      <c r="AX2424" s="24"/>
      <c r="AY2424" s="24"/>
      <c r="AZ2424" s="24"/>
      <c r="BA2424" s="24"/>
    </row>
    <row r="2425" spans="19:53">
      <c r="S2425"/>
      <c r="AG2425" s="24"/>
      <c r="AH2425" s="24"/>
      <c r="AI2425" s="24"/>
      <c r="AJ2425" s="24"/>
      <c r="AK2425" s="24"/>
      <c r="AL2425" s="27"/>
      <c r="AM2425" s="171"/>
      <c r="AT2425" s="24"/>
      <c r="AU2425" s="24"/>
      <c r="AV2425" s="24"/>
      <c r="AW2425" s="24"/>
      <c r="AX2425" s="24"/>
      <c r="AY2425" s="24"/>
      <c r="AZ2425" s="24"/>
      <c r="BA2425" s="24"/>
    </row>
    <row r="2426" spans="19:53">
      <c r="S2426"/>
      <c r="AG2426" s="24"/>
      <c r="AH2426" s="24"/>
      <c r="AI2426" s="24"/>
      <c r="AJ2426" s="24"/>
      <c r="AK2426" s="24"/>
      <c r="AL2426" s="27"/>
      <c r="AM2426" s="171"/>
      <c r="AT2426" s="24"/>
      <c r="AU2426" s="24"/>
      <c r="AV2426" s="24"/>
      <c r="AW2426" s="24"/>
      <c r="AX2426" s="24"/>
      <c r="AY2426" s="24"/>
      <c r="AZ2426" s="24"/>
      <c r="BA2426" s="24"/>
    </row>
    <row r="2427" spans="19:53">
      <c r="S2427"/>
      <c r="AG2427" s="24"/>
      <c r="AH2427" s="24"/>
      <c r="AI2427" s="24"/>
      <c r="AJ2427" s="24"/>
      <c r="AK2427" s="24"/>
      <c r="AL2427" s="27"/>
      <c r="AM2427" s="171"/>
      <c r="AT2427" s="24"/>
      <c r="AU2427" s="24"/>
      <c r="AV2427" s="24"/>
      <c r="AW2427" s="24"/>
      <c r="AX2427" s="24"/>
      <c r="AY2427" s="24"/>
      <c r="AZ2427" s="24"/>
      <c r="BA2427" s="24"/>
    </row>
    <row r="2428" spans="19:53">
      <c r="S2428"/>
      <c r="AG2428" s="24"/>
      <c r="AH2428" s="24"/>
      <c r="AI2428" s="24"/>
      <c r="AJ2428" s="24"/>
      <c r="AK2428" s="24"/>
      <c r="AL2428" s="27"/>
      <c r="AM2428" s="171"/>
      <c r="AT2428" s="24"/>
      <c r="AU2428" s="24"/>
      <c r="AV2428" s="24"/>
      <c r="AW2428" s="24"/>
      <c r="AX2428" s="24"/>
      <c r="AY2428" s="24"/>
      <c r="AZ2428" s="24"/>
      <c r="BA2428" s="24"/>
    </row>
    <row r="2429" spans="19:53">
      <c r="S2429"/>
      <c r="AG2429" s="24"/>
      <c r="AH2429" s="24"/>
      <c r="AI2429" s="24"/>
      <c r="AJ2429" s="24"/>
      <c r="AK2429" s="24"/>
      <c r="AL2429" s="27"/>
      <c r="AM2429" s="171"/>
      <c r="AT2429" s="24"/>
      <c r="AU2429" s="24"/>
      <c r="AV2429" s="24"/>
      <c r="AW2429" s="24"/>
      <c r="AX2429" s="24"/>
      <c r="AY2429" s="24"/>
      <c r="AZ2429" s="24"/>
      <c r="BA2429" s="24"/>
    </row>
    <row r="2430" spans="19:53">
      <c r="S2430"/>
      <c r="AG2430" s="24"/>
      <c r="AH2430" s="24"/>
      <c r="AI2430" s="24"/>
      <c r="AJ2430" s="24"/>
      <c r="AK2430" s="24"/>
      <c r="AL2430" s="27"/>
      <c r="AM2430" s="171"/>
      <c r="AT2430" s="24"/>
      <c r="AU2430" s="24"/>
      <c r="AV2430" s="24"/>
      <c r="AW2430" s="24"/>
      <c r="AX2430" s="24"/>
      <c r="AY2430" s="24"/>
      <c r="AZ2430" s="24"/>
      <c r="BA2430" s="24"/>
    </row>
    <row r="2431" spans="19:53">
      <c r="S2431"/>
      <c r="AG2431" s="24"/>
      <c r="AH2431" s="24"/>
      <c r="AI2431" s="24"/>
      <c r="AJ2431" s="24"/>
      <c r="AK2431" s="24"/>
      <c r="AL2431" s="27"/>
      <c r="AM2431" s="171"/>
      <c r="AT2431" s="24"/>
      <c r="AU2431" s="24"/>
      <c r="AV2431" s="24"/>
      <c r="AW2431" s="24"/>
      <c r="AX2431" s="24"/>
      <c r="AY2431" s="24"/>
      <c r="AZ2431" s="24"/>
      <c r="BA2431" s="24"/>
    </row>
    <row r="2432" spans="19:53">
      <c r="S2432"/>
      <c r="AG2432" s="24"/>
      <c r="AH2432" s="24"/>
      <c r="AI2432" s="24"/>
      <c r="AJ2432" s="24"/>
      <c r="AK2432" s="24"/>
      <c r="AL2432" s="27"/>
      <c r="AM2432" s="171"/>
      <c r="AT2432" s="24"/>
      <c r="AU2432" s="24"/>
      <c r="AV2432" s="24"/>
      <c r="AW2432" s="24"/>
      <c r="AX2432" s="24"/>
      <c r="AY2432" s="24"/>
      <c r="AZ2432" s="24"/>
      <c r="BA2432" s="24"/>
    </row>
    <row r="2433" spans="19:53">
      <c r="S2433"/>
      <c r="AG2433" s="24"/>
      <c r="AH2433" s="24"/>
      <c r="AI2433" s="24"/>
      <c r="AJ2433" s="24"/>
      <c r="AK2433" s="24"/>
      <c r="AL2433" s="27"/>
      <c r="AM2433" s="171"/>
      <c r="AT2433" s="24"/>
      <c r="AU2433" s="24"/>
      <c r="AV2433" s="24"/>
      <c r="AW2433" s="24"/>
      <c r="AX2433" s="24"/>
      <c r="AY2433" s="24"/>
      <c r="AZ2433" s="24"/>
      <c r="BA2433" s="24"/>
    </row>
    <row r="2434" spans="19:53">
      <c r="S2434"/>
      <c r="AG2434" s="24"/>
      <c r="AH2434" s="24"/>
      <c r="AI2434" s="24"/>
      <c r="AJ2434" s="24"/>
      <c r="AK2434" s="24"/>
      <c r="AL2434" s="27"/>
      <c r="AM2434" s="171"/>
      <c r="AT2434" s="24"/>
      <c r="AU2434" s="24"/>
      <c r="AV2434" s="24"/>
      <c r="AW2434" s="24"/>
      <c r="AX2434" s="24"/>
      <c r="AY2434" s="24"/>
      <c r="AZ2434" s="24"/>
      <c r="BA2434" s="24"/>
    </row>
    <row r="2435" spans="19:53">
      <c r="S2435"/>
      <c r="AG2435" s="24"/>
      <c r="AH2435" s="24"/>
      <c r="AI2435" s="24"/>
      <c r="AJ2435" s="24"/>
      <c r="AK2435" s="24"/>
      <c r="AL2435" s="27"/>
      <c r="AM2435" s="171"/>
      <c r="AT2435" s="24"/>
      <c r="AU2435" s="24"/>
      <c r="AV2435" s="24"/>
      <c r="AW2435" s="24"/>
      <c r="AX2435" s="24"/>
      <c r="AY2435" s="24"/>
      <c r="AZ2435" s="24"/>
      <c r="BA2435" s="24"/>
    </row>
    <row r="2436" spans="19:53">
      <c r="S2436"/>
      <c r="AG2436" s="24"/>
      <c r="AH2436" s="24"/>
      <c r="AI2436" s="24"/>
      <c r="AJ2436" s="24"/>
      <c r="AK2436" s="24"/>
      <c r="AL2436" s="27"/>
      <c r="AM2436" s="171"/>
      <c r="AT2436" s="24"/>
      <c r="AU2436" s="24"/>
      <c r="AV2436" s="24"/>
      <c r="AW2436" s="24"/>
      <c r="AX2436" s="24"/>
      <c r="AY2436" s="24"/>
      <c r="AZ2436" s="24"/>
      <c r="BA2436" s="24"/>
    </row>
    <row r="2437" spans="19:53">
      <c r="S2437"/>
      <c r="AG2437" s="24"/>
      <c r="AH2437" s="24"/>
      <c r="AI2437" s="24"/>
      <c r="AJ2437" s="24"/>
      <c r="AK2437" s="24"/>
      <c r="AL2437" s="27"/>
      <c r="AM2437" s="171"/>
      <c r="AT2437" s="24"/>
      <c r="AU2437" s="24"/>
      <c r="AV2437" s="24"/>
      <c r="AW2437" s="24"/>
      <c r="AX2437" s="24"/>
      <c r="AY2437" s="24"/>
      <c r="AZ2437" s="24"/>
      <c r="BA2437" s="24"/>
    </row>
    <row r="2438" spans="19:53">
      <c r="S2438"/>
      <c r="AG2438" s="24"/>
      <c r="AH2438" s="24"/>
      <c r="AI2438" s="24"/>
      <c r="AJ2438" s="24"/>
      <c r="AK2438" s="24"/>
      <c r="AL2438" s="27"/>
      <c r="AM2438" s="171"/>
      <c r="AT2438" s="24"/>
      <c r="AU2438" s="24"/>
      <c r="AV2438" s="24"/>
      <c r="AW2438" s="24"/>
      <c r="AX2438" s="24"/>
      <c r="AY2438" s="24"/>
      <c r="AZ2438" s="24"/>
      <c r="BA2438" s="24"/>
    </row>
    <row r="2439" spans="19:53">
      <c r="S2439"/>
      <c r="AG2439" s="24"/>
      <c r="AH2439" s="24"/>
      <c r="AI2439" s="24"/>
      <c r="AJ2439" s="24"/>
      <c r="AK2439" s="24"/>
      <c r="AL2439" s="27"/>
      <c r="AM2439" s="171"/>
      <c r="AT2439" s="24"/>
      <c r="AU2439" s="24"/>
      <c r="AV2439" s="24"/>
      <c r="AW2439" s="24"/>
      <c r="AX2439" s="24"/>
      <c r="AY2439" s="24"/>
      <c r="AZ2439" s="24"/>
      <c r="BA2439" s="24"/>
    </row>
    <row r="2440" spans="19:53">
      <c r="S2440"/>
      <c r="AG2440" s="24"/>
      <c r="AH2440" s="24"/>
      <c r="AI2440" s="24"/>
      <c r="AJ2440" s="24"/>
      <c r="AK2440" s="24"/>
      <c r="AL2440" s="27"/>
      <c r="AM2440" s="171"/>
      <c r="AT2440" s="24"/>
      <c r="AU2440" s="24"/>
      <c r="AV2440" s="24"/>
      <c r="AW2440" s="24"/>
      <c r="AX2440" s="24"/>
      <c r="AY2440" s="24"/>
      <c r="AZ2440" s="24"/>
      <c r="BA2440" s="24"/>
    </row>
    <row r="2441" spans="19:53">
      <c r="S2441"/>
      <c r="AG2441" s="24"/>
      <c r="AH2441" s="24"/>
      <c r="AI2441" s="24"/>
      <c r="AJ2441" s="24"/>
      <c r="AK2441" s="24"/>
      <c r="AL2441" s="27"/>
      <c r="AM2441" s="171"/>
      <c r="AT2441" s="24"/>
      <c r="AU2441" s="24"/>
      <c r="AV2441" s="24"/>
      <c r="AW2441" s="24"/>
      <c r="AX2441" s="24"/>
      <c r="AY2441" s="24"/>
      <c r="AZ2441" s="24"/>
      <c r="BA2441" s="24"/>
    </row>
    <row r="2442" spans="19:53">
      <c r="S2442"/>
      <c r="AG2442" s="24"/>
      <c r="AH2442" s="24"/>
      <c r="AI2442" s="24"/>
      <c r="AJ2442" s="24"/>
      <c r="AK2442" s="24"/>
      <c r="AL2442" s="27"/>
      <c r="AM2442" s="171"/>
      <c r="AT2442" s="24"/>
      <c r="AU2442" s="24"/>
      <c r="AV2442" s="24"/>
      <c r="AW2442" s="24"/>
      <c r="AX2442" s="24"/>
      <c r="AY2442" s="24"/>
      <c r="AZ2442" s="24"/>
      <c r="BA2442" s="24"/>
    </row>
    <row r="2443" spans="19:53">
      <c r="S2443"/>
      <c r="AG2443" s="24"/>
      <c r="AH2443" s="24"/>
      <c r="AI2443" s="24"/>
      <c r="AJ2443" s="24"/>
      <c r="AK2443" s="24"/>
      <c r="AL2443" s="27"/>
      <c r="AM2443" s="171"/>
      <c r="AT2443" s="24"/>
      <c r="AU2443" s="24"/>
      <c r="AV2443" s="24"/>
      <c r="AW2443" s="24"/>
      <c r="AX2443" s="24"/>
      <c r="AY2443" s="24"/>
      <c r="AZ2443" s="24"/>
      <c r="BA2443" s="24"/>
    </row>
    <row r="2444" spans="19:53">
      <c r="S2444"/>
      <c r="AG2444" s="24"/>
      <c r="AH2444" s="24"/>
      <c r="AI2444" s="24"/>
      <c r="AJ2444" s="24"/>
      <c r="AK2444" s="24"/>
      <c r="AL2444" s="27"/>
      <c r="AM2444" s="171"/>
      <c r="AT2444" s="24"/>
      <c r="AU2444" s="24"/>
      <c r="AV2444" s="24"/>
      <c r="AW2444" s="24"/>
      <c r="AX2444" s="24"/>
      <c r="AY2444" s="24"/>
      <c r="AZ2444" s="24"/>
      <c r="BA2444" s="24"/>
    </row>
    <row r="2445" spans="19:53">
      <c r="S2445"/>
      <c r="AG2445" s="24"/>
      <c r="AH2445" s="24"/>
      <c r="AI2445" s="24"/>
      <c r="AJ2445" s="24"/>
      <c r="AK2445" s="24"/>
      <c r="AL2445" s="27"/>
      <c r="AM2445" s="171"/>
      <c r="AT2445" s="24"/>
      <c r="AU2445" s="24"/>
      <c r="AV2445" s="24"/>
      <c r="AW2445" s="24"/>
      <c r="AX2445" s="24"/>
      <c r="AY2445" s="24"/>
      <c r="AZ2445" s="24"/>
      <c r="BA2445" s="24"/>
    </row>
    <row r="2446" spans="19:53">
      <c r="S2446"/>
      <c r="AG2446" s="24"/>
      <c r="AH2446" s="24"/>
      <c r="AI2446" s="24"/>
      <c r="AJ2446" s="24"/>
      <c r="AK2446" s="24"/>
      <c r="AL2446" s="27"/>
      <c r="AM2446" s="171"/>
      <c r="AT2446" s="24"/>
      <c r="AU2446" s="24"/>
      <c r="AV2446" s="24"/>
      <c r="AW2446" s="24"/>
      <c r="AX2446" s="24"/>
      <c r="AY2446" s="24"/>
      <c r="AZ2446" s="24"/>
      <c r="BA2446" s="24"/>
    </row>
    <row r="2447" spans="19:53">
      <c r="S2447"/>
      <c r="AG2447" s="24"/>
      <c r="AH2447" s="24"/>
      <c r="AI2447" s="24"/>
      <c r="AJ2447" s="24"/>
      <c r="AK2447" s="24"/>
      <c r="AL2447" s="27"/>
      <c r="AM2447" s="171"/>
      <c r="AT2447" s="24"/>
      <c r="AU2447" s="24"/>
      <c r="AV2447" s="24"/>
      <c r="AW2447" s="24"/>
      <c r="AX2447" s="24"/>
      <c r="AY2447" s="24"/>
      <c r="AZ2447" s="24"/>
      <c r="BA2447" s="24"/>
    </row>
    <row r="2448" spans="19:53">
      <c r="S2448"/>
      <c r="AG2448" s="24"/>
      <c r="AH2448" s="24"/>
      <c r="AI2448" s="24"/>
      <c r="AJ2448" s="24"/>
      <c r="AK2448" s="24"/>
      <c r="AL2448" s="27"/>
      <c r="AM2448" s="171"/>
      <c r="AT2448" s="24"/>
      <c r="AU2448" s="24"/>
      <c r="AV2448" s="24"/>
      <c r="AW2448" s="24"/>
      <c r="AX2448" s="24"/>
      <c r="AY2448" s="24"/>
      <c r="AZ2448" s="24"/>
      <c r="BA2448" s="24"/>
    </row>
    <row r="2449" spans="19:53">
      <c r="S2449"/>
      <c r="AG2449" s="24"/>
      <c r="AH2449" s="24"/>
      <c r="AI2449" s="24"/>
      <c r="AJ2449" s="24"/>
      <c r="AK2449" s="24"/>
      <c r="AL2449" s="27"/>
      <c r="AM2449" s="171"/>
      <c r="AT2449" s="24"/>
      <c r="AU2449" s="24"/>
      <c r="AV2449" s="24"/>
      <c r="AW2449" s="24"/>
      <c r="AX2449" s="24"/>
      <c r="AY2449" s="24"/>
      <c r="AZ2449" s="24"/>
      <c r="BA2449" s="24"/>
    </row>
    <row r="2450" spans="19:53">
      <c r="S2450"/>
      <c r="AG2450" s="24"/>
      <c r="AH2450" s="24"/>
      <c r="AI2450" s="24"/>
      <c r="AJ2450" s="24"/>
      <c r="AK2450" s="24"/>
      <c r="AL2450" s="27"/>
      <c r="AM2450" s="171"/>
      <c r="AT2450" s="24"/>
      <c r="AU2450" s="24"/>
      <c r="AV2450" s="24"/>
      <c r="AW2450" s="24"/>
      <c r="AX2450" s="24"/>
      <c r="AY2450" s="24"/>
      <c r="AZ2450" s="24"/>
      <c r="BA2450" s="24"/>
    </row>
    <row r="2451" spans="19:53">
      <c r="S2451"/>
      <c r="AG2451" s="24"/>
      <c r="AH2451" s="24"/>
      <c r="AI2451" s="24"/>
      <c r="AJ2451" s="24"/>
      <c r="AK2451" s="24"/>
      <c r="AL2451" s="27"/>
      <c r="AM2451" s="171"/>
      <c r="AT2451" s="24"/>
      <c r="AU2451" s="24"/>
      <c r="AV2451" s="24"/>
      <c r="AW2451" s="24"/>
      <c r="AX2451" s="24"/>
      <c r="AY2451" s="24"/>
      <c r="AZ2451" s="24"/>
      <c r="BA2451" s="24"/>
    </row>
    <row r="2452" spans="19:53">
      <c r="S2452"/>
      <c r="AG2452" s="24"/>
      <c r="AH2452" s="24"/>
      <c r="AI2452" s="24"/>
      <c r="AJ2452" s="24"/>
      <c r="AK2452" s="24"/>
      <c r="AL2452" s="27"/>
      <c r="AM2452" s="171"/>
      <c r="AT2452" s="24"/>
      <c r="AU2452" s="24"/>
      <c r="AV2452" s="24"/>
      <c r="AW2452" s="24"/>
      <c r="AX2452" s="24"/>
      <c r="AY2452" s="24"/>
      <c r="AZ2452" s="24"/>
      <c r="BA2452" s="24"/>
    </row>
    <row r="2453" spans="19:53">
      <c r="S2453"/>
      <c r="AG2453" s="24"/>
      <c r="AH2453" s="24"/>
      <c r="AI2453" s="24"/>
      <c r="AJ2453" s="24"/>
      <c r="AK2453" s="24"/>
      <c r="AL2453" s="27"/>
      <c r="AM2453" s="171"/>
      <c r="AT2453" s="24"/>
      <c r="AU2453" s="24"/>
      <c r="AV2453" s="24"/>
      <c r="AW2453" s="24"/>
      <c r="AX2453" s="24"/>
      <c r="AY2453" s="24"/>
      <c r="AZ2453" s="24"/>
      <c r="BA2453" s="24"/>
    </row>
    <row r="2454" spans="19:53">
      <c r="S2454"/>
      <c r="AG2454" s="24"/>
      <c r="AH2454" s="24"/>
      <c r="AI2454" s="24"/>
      <c r="AJ2454" s="24"/>
      <c r="AK2454" s="24"/>
      <c r="AL2454" s="27"/>
      <c r="AM2454" s="171"/>
      <c r="AT2454" s="24"/>
      <c r="AU2454" s="24"/>
      <c r="AV2454" s="24"/>
      <c r="AW2454" s="24"/>
      <c r="AX2454" s="24"/>
      <c r="AY2454" s="24"/>
      <c r="AZ2454" s="24"/>
      <c r="BA2454" s="24"/>
    </row>
    <row r="2455" spans="19:53">
      <c r="S2455"/>
      <c r="AG2455" s="24"/>
      <c r="AH2455" s="24"/>
      <c r="AI2455" s="24"/>
      <c r="AJ2455" s="24"/>
      <c r="AK2455" s="24"/>
      <c r="AL2455" s="27"/>
      <c r="AM2455" s="171"/>
      <c r="AT2455" s="24"/>
      <c r="AU2455" s="24"/>
      <c r="AV2455" s="24"/>
      <c r="AW2455" s="24"/>
      <c r="AX2455" s="24"/>
      <c r="AY2455" s="24"/>
      <c r="AZ2455" s="24"/>
      <c r="BA2455" s="24"/>
    </row>
    <row r="2456" spans="19:53">
      <c r="S2456"/>
      <c r="AG2456" s="24"/>
      <c r="AH2456" s="24"/>
      <c r="AI2456" s="24"/>
      <c r="AJ2456" s="24"/>
      <c r="AK2456" s="24"/>
      <c r="AL2456" s="27"/>
      <c r="AM2456" s="171"/>
      <c r="AT2456" s="24"/>
      <c r="AU2456" s="24"/>
      <c r="AV2456" s="24"/>
      <c r="AW2456" s="24"/>
      <c r="AX2456" s="24"/>
      <c r="AY2456" s="24"/>
      <c r="AZ2456" s="24"/>
      <c r="BA2456" s="24"/>
    </row>
    <row r="2457" spans="19:53">
      <c r="S2457"/>
      <c r="AG2457" s="24"/>
      <c r="AH2457" s="24"/>
      <c r="AI2457" s="24"/>
      <c r="AJ2457" s="24"/>
      <c r="AK2457" s="24"/>
      <c r="AL2457" s="27"/>
      <c r="AM2457" s="171"/>
      <c r="AT2457" s="24"/>
      <c r="AU2457" s="24"/>
      <c r="AV2457" s="24"/>
      <c r="AW2457" s="24"/>
      <c r="AX2457" s="24"/>
      <c r="AY2457" s="24"/>
      <c r="AZ2457" s="24"/>
      <c r="BA2457" s="24"/>
    </row>
    <row r="2458" spans="19:53">
      <c r="S2458"/>
      <c r="AG2458" s="24"/>
      <c r="AH2458" s="24"/>
      <c r="AI2458" s="24"/>
      <c r="AJ2458" s="24"/>
      <c r="AK2458" s="24"/>
      <c r="AL2458" s="27"/>
      <c r="AM2458" s="171"/>
      <c r="AT2458" s="24"/>
      <c r="AU2458" s="24"/>
      <c r="AV2458" s="24"/>
      <c r="AW2458" s="24"/>
      <c r="AX2458" s="24"/>
      <c r="AY2458" s="24"/>
      <c r="AZ2458" s="24"/>
      <c r="BA2458" s="24"/>
    </row>
    <row r="2459" spans="19:53">
      <c r="S2459"/>
      <c r="AG2459" s="24"/>
      <c r="AH2459" s="24"/>
      <c r="AI2459" s="24"/>
      <c r="AJ2459" s="24"/>
      <c r="AK2459" s="24"/>
      <c r="AL2459" s="27"/>
      <c r="AM2459" s="171"/>
      <c r="AT2459" s="24"/>
      <c r="AU2459" s="24"/>
      <c r="AV2459" s="24"/>
      <c r="AW2459" s="24"/>
      <c r="AX2459" s="24"/>
      <c r="AY2459" s="24"/>
      <c r="AZ2459" s="24"/>
      <c r="BA2459" s="24"/>
    </row>
    <row r="2460" spans="19:53">
      <c r="S2460"/>
      <c r="AG2460" s="24"/>
      <c r="AH2460" s="24"/>
      <c r="AI2460" s="24"/>
      <c r="AJ2460" s="24"/>
      <c r="AK2460" s="24"/>
      <c r="AL2460" s="27"/>
      <c r="AM2460" s="171"/>
      <c r="AT2460" s="24"/>
      <c r="AU2460" s="24"/>
      <c r="AV2460" s="24"/>
      <c r="AW2460" s="24"/>
      <c r="AX2460" s="24"/>
      <c r="AY2460" s="24"/>
      <c r="AZ2460" s="24"/>
      <c r="BA2460" s="24"/>
    </row>
    <row r="2461" spans="19:53">
      <c r="S2461"/>
      <c r="AG2461" s="24"/>
      <c r="AH2461" s="24"/>
      <c r="AI2461" s="24"/>
      <c r="AJ2461" s="24"/>
      <c r="AK2461" s="24"/>
      <c r="AL2461" s="27"/>
      <c r="AM2461" s="171"/>
      <c r="AT2461" s="24"/>
      <c r="AU2461" s="24"/>
      <c r="AV2461" s="24"/>
      <c r="AW2461" s="24"/>
      <c r="AX2461" s="24"/>
      <c r="AY2461" s="24"/>
      <c r="AZ2461" s="24"/>
      <c r="BA2461" s="24"/>
    </row>
    <row r="2462" spans="19:53">
      <c r="S2462"/>
      <c r="AG2462" s="24"/>
      <c r="AH2462" s="24"/>
      <c r="AI2462" s="24"/>
      <c r="AJ2462" s="24"/>
      <c r="AK2462" s="24"/>
      <c r="AL2462" s="27"/>
      <c r="AM2462" s="171"/>
      <c r="AT2462" s="24"/>
      <c r="AU2462" s="24"/>
      <c r="AV2462" s="24"/>
      <c r="AW2462" s="24"/>
      <c r="AX2462" s="24"/>
      <c r="AY2462" s="24"/>
      <c r="AZ2462" s="24"/>
      <c r="BA2462" s="24"/>
    </row>
    <row r="2463" spans="19:53">
      <c r="S2463"/>
      <c r="AG2463" s="24"/>
      <c r="AH2463" s="24"/>
      <c r="AI2463" s="24"/>
      <c r="AJ2463" s="24"/>
      <c r="AK2463" s="24"/>
      <c r="AL2463" s="27"/>
      <c r="AM2463" s="171"/>
      <c r="AT2463" s="24"/>
      <c r="AU2463" s="24"/>
      <c r="AV2463" s="24"/>
      <c r="AW2463" s="24"/>
      <c r="AX2463" s="24"/>
      <c r="AY2463" s="24"/>
      <c r="AZ2463" s="24"/>
      <c r="BA2463" s="24"/>
    </row>
    <row r="2464" spans="19:53">
      <c r="S2464"/>
      <c r="AG2464" s="24"/>
      <c r="AH2464" s="24"/>
      <c r="AI2464" s="24"/>
      <c r="AJ2464" s="24"/>
      <c r="AK2464" s="24"/>
      <c r="AL2464" s="27"/>
      <c r="AM2464" s="171"/>
      <c r="AT2464" s="24"/>
      <c r="AU2464" s="24"/>
      <c r="AV2464" s="24"/>
      <c r="AW2464" s="24"/>
      <c r="AX2464" s="24"/>
      <c r="AY2464" s="24"/>
      <c r="AZ2464" s="24"/>
      <c r="BA2464" s="24"/>
    </row>
    <row r="2465" spans="19:53">
      <c r="S2465"/>
      <c r="AG2465" s="24"/>
      <c r="AH2465" s="24"/>
      <c r="AI2465" s="24"/>
      <c r="AJ2465" s="24"/>
      <c r="AK2465" s="24"/>
      <c r="AL2465" s="27"/>
      <c r="AM2465" s="171"/>
      <c r="AT2465" s="24"/>
      <c r="AU2465" s="24"/>
      <c r="AV2465" s="24"/>
      <c r="AW2465" s="24"/>
      <c r="AX2465" s="24"/>
      <c r="AY2465" s="24"/>
      <c r="AZ2465" s="24"/>
      <c r="BA2465" s="24"/>
    </row>
    <row r="2466" spans="19:53">
      <c r="S2466"/>
      <c r="AG2466" s="24"/>
      <c r="AH2466" s="24"/>
      <c r="AI2466" s="24"/>
      <c r="AJ2466" s="24"/>
      <c r="AK2466" s="24"/>
      <c r="AL2466" s="27"/>
      <c r="AM2466" s="171"/>
      <c r="AT2466" s="24"/>
      <c r="AU2466" s="24"/>
      <c r="AV2466" s="24"/>
      <c r="AW2466" s="24"/>
      <c r="AX2466" s="24"/>
      <c r="AY2466" s="24"/>
      <c r="AZ2466" s="24"/>
      <c r="BA2466" s="24"/>
    </row>
    <row r="2467" spans="19:53">
      <c r="S2467"/>
      <c r="AG2467" s="24"/>
      <c r="AH2467" s="24"/>
      <c r="AI2467" s="24"/>
      <c r="AJ2467" s="24"/>
      <c r="AK2467" s="24"/>
      <c r="AL2467" s="27"/>
      <c r="AM2467" s="171"/>
      <c r="AT2467" s="24"/>
      <c r="AU2467" s="24"/>
      <c r="AV2467" s="24"/>
      <c r="AW2467" s="24"/>
      <c r="AX2467" s="24"/>
      <c r="AY2467" s="24"/>
      <c r="AZ2467" s="24"/>
      <c r="BA2467" s="24"/>
    </row>
    <row r="2468" spans="19:53">
      <c r="S2468"/>
      <c r="AG2468" s="24"/>
      <c r="AH2468" s="24"/>
      <c r="AI2468" s="24"/>
      <c r="AJ2468" s="24"/>
      <c r="AK2468" s="24"/>
      <c r="AL2468" s="27"/>
      <c r="AM2468" s="171"/>
      <c r="AT2468" s="24"/>
      <c r="AU2468" s="24"/>
      <c r="AV2468" s="24"/>
      <c r="AW2468" s="24"/>
      <c r="AX2468" s="24"/>
      <c r="AY2468" s="24"/>
      <c r="AZ2468" s="24"/>
      <c r="BA2468" s="24"/>
    </row>
    <row r="2469" spans="19:53">
      <c r="S2469"/>
      <c r="AG2469" s="24"/>
      <c r="AH2469" s="24"/>
      <c r="AI2469" s="24"/>
      <c r="AJ2469" s="24"/>
      <c r="AK2469" s="24"/>
      <c r="AL2469" s="27"/>
      <c r="AM2469" s="171"/>
      <c r="AT2469" s="24"/>
      <c r="AU2469" s="24"/>
      <c r="AV2469" s="24"/>
      <c r="AW2469" s="24"/>
      <c r="AX2469" s="24"/>
      <c r="AY2469" s="24"/>
      <c r="AZ2469" s="24"/>
      <c r="BA2469" s="24"/>
    </row>
    <row r="2470" spans="19:53">
      <c r="S2470"/>
      <c r="AG2470" s="24"/>
      <c r="AH2470" s="24"/>
      <c r="AI2470" s="24"/>
      <c r="AJ2470" s="24"/>
      <c r="AK2470" s="24"/>
      <c r="AL2470" s="27"/>
      <c r="AM2470" s="171"/>
      <c r="AT2470" s="24"/>
      <c r="AU2470" s="24"/>
      <c r="AV2470" s="24"/>
      <c r="AW2470" s="24"/>
      <c r="AX2470" s="24"/>
      <c r="AY2470" s="24"/>
      <c r="AZ2470" s="24"/>
      <c r="BA2470" s="24"/>
    </row>
    <row r="2471" spans="19:53">
      <c r="S2471"/>
      <c r="AG2471" s="24"/>
      <c r="AH2471" s="24"/>
      <c r="AI2471" s="24"/>
      <c r="AJ2471" s="24"/>
      <c r="AK2471" s="24"/>
      <c r="AL2471" s="27"/>
      <c r="AM2471" s="171"/>
      <c r="AT2471" s="24"/>
      <c r="AU2471" s="24"/>
      <c r="AV2471" s="24"/>
      <c r="AW2471" s="24"/>
      <c r="AX2471" s="24"/>
      <c r="AY2471" s="24"/>
      <c r="AZ2471" s="24"/>
      <c r="BA2471" s="24"/>
    </row>
    <row r="2472" spans="19:53">
      <c r="S2472"/>
      <c r="AG2472" s="24"/>
      <c r="AH2472" s="24"/>
      <c r="AI2472" s="24"/>
      <c r="AJ2472" s="24"/>
      <c r="AK2472" s="24"/>
      <c r="AL2472" s="27"/>
      <c r="AM2472" s="171"/>
      <c r="AT2472" s="24"/>
      <c r="AU2472" s="24"/>
      <c r="AV2472" s="24"/>
      <c r="AW2472" s="24"/>
      <c r="AX2472" s="24"/>
      <c r="AY2472" s="24"/>
      <c r="AZ2472" s="24"/>
      <c r="BA2472" s="24"/>
    </row>
    <row r="2473" spans="19:53">
      <c r="S2473"/>
      <c r="AG2473" s="24"/>
      <c r="AH2473" s="24"/>
      <c r="AI2473" s="24"/>
      <c r="AJ2473" s="24"/>
      <c r="AK2473" s="24"/>
      <c r="AL2473" s="27"/>
      <c r="AM2473" s="171"/>
      <c r="AT2473" s="24"/>
      <c r="AU2473" s="24"/>
      <c r="AV2473" s="24"/>
      <c r="AW2473" s="24"/>
      <c r="AX2473" s="24"/>
      <c r="AY2473" s="24"/>
      <c r="AZ2473" s="24"/>
      <c r="BA2473" s="24"/>
    </row>
    <row r="2474" spans="19:53">
      <c r="S2474"/>
      <c r="AG2474" s="24"/>
      <c r="AH2474" s="24"/>
      <c r="AI2474" s="24"/>
      <c r="AJ2474" s="24"/>
      <c r="AK2474" s="24"/>
      <c r="AL2474" s="27"/>
      <c r="AM2474" s="171"/>
      <c r="AT2474" s="24"/>
      <c r="AU2474" s="24"/>
      <c r="AV2474" s="24"/>
      <c r="AW2474" s="24"/>
      <c r="AX2474" s="24"/>
      <c r="AY2474" s="24"/>
      <c r="AZ2474" s="24"/>
      <c r="BA2474" s="24"/>
    </row>
    <row r="2475" spans="19:53">
      <c r="S2475"/>
      <c r="AG2475" s="24"/>
      <c r="AH2475" s="24"/>
      <c r="AI2475" s="24"/>
      <c r="AJ2475" s="24"/>
      <c r="AK2475" s="24"/>
      <c r="AL2475" s="27"/>
      <c r="AM2475" s="171"/>
      <c r="AT2475" s="24"/>
      <c r="AU2475" s="24"/>
      <c r="AV2475" s="24"/>
      <c r="AW2475" s="24"/>
      <c r="AX2475" s="24"/>
      <c r="AY2475" s="24"/>
      <c r="AZ2475" s="24"/>
      <c r="BA2475" s="24"/>
    </row>
    <row r="2476" spans="19:53">
      <c r="S2476"/>
      <c r="AG2476" s="24"/>
      <c r="AH2476" s="24"/>
      <c r="AI2476" s="24"/>
      <c r="AJ2476" s="24"/>
      <c r="AK2476" s="24"/>
      <c r="AL2476" s="27"/>
      <c r="AM2476" s="171"/>
      <c r="AT2476" s="24"/>
      <c r="AU2476" s="24"/>
      <c r="AV2476" s="24"/>
      <c r="AW2476" s="24"/>
      <c r="AX2476" s="24"/>
      <c r="AY2476" s="24"/>
      <c r="AZ2476" s="24"/>
      <c r="BA2476" s="24"/>
    </row>
    <row r="2477" spans="19:53">
      <c r="S2477"/>
      <c r="AG2477" s="24"/>
      <c r="AH2477" s="24"/>
      <c r="AI2477" s="24"/>
      <c r="AJ2477" s="24"/>
      <c r="AK2477" s="24"/>
      <c r="AL2477" s="27"/>
      <c r="AM2477" s="171"/>
      <c r="AT2477" s="24"/>
      <c r="AU2477" s="24"/>
      <c r="AV2477" s="24"/>
      <c r="AW2477" s="24"/>
      <c r="AX2477" s="24"/>
      <c r="AY2477" s="24"/>
      <c r="AZ2477" s="24"/>
      <c r="BA2477" s="24"/>
    </row>
    <row r="2478" spans="19:53">
      <c r="S2478"/>
      <c r="AG2478" s="24"/>
      <c r="AH2478" s="24"/>
      <c r="AI2478" s="24"/>
      <c r="AJ2478" s="24"/>
      <c r="AK2478" s="24"/>
      <c r="AL2478" s="27"/>
      <c r="AM2478" s="171"/>
      <c r="AT2478" s="24"/>
      <c r="AU2478" s="24"/>
      <c r="AV2478" s="24"/>
      <c r="AW2478" s="24"/>
      <c r="AX2478" s="24"/>
      <c r="AY2478" s="24"/>
      <c r="AZ2478" s="24"/>
      <c r="BA2478" s="24"/>
    </row>
    <row r="2479" spans="19:53">
      <c r="S2479"/>
      <c r="AG2479" s="24"/>
      <c r="AH2479" s="24"/>
      <c r="AI2479" s="24"/>
      <c r="AJ2479" s="24"/>
      <c r="AK2479" s="24"/>
      <c r="AL2479" s="27"/>
      <c r="AM2479" s="171"/>
      <c r="AT2479" s="24"/>
      <c r="AU2479" s="24"/>
      <c r="AV2479" s="24"/>
      <c r="AW2479" s="24"/>
      <c r="AX2479" s="24"/>
      <c r="AY2479" s="24"/>
      <c r="AZ2479" s="24"/>
      <c r="BA2479" s="24"/>
    </row>
    <row r="2480" spans="19:53">
      <c r="S2480"/>
      <c r="AG2480" s="24"/>
      <c r="AH2480" s="24"/>
      <c r="AI2480" s="24"/>
      <c r="AJ2480" s="24"/>
      <c r="AK2480" s="24"/>
      <c r="AL2480" s="27"/>
      <c r="AM2480" s="171"/>
      <c r="AT2480" s="24"/>
      <c r="AU2480" s="24"/>
      <c r="AV2480" s="24"/>
      <c r="AW2480" s="24"/>
      <c r="AX2480" s="24"/>
      <c r="AY2480" s="24"/>
      <c r="AZ2480" s="24"/>
      <c r="BA2480" s="24"/>
    </row>
    <row r="2481" spans="19:53">
      <c r="S2481"/>
      <c r="AG2481" s="24"/>
      <c r="AH2481" s="24"/>
      <c r="AI2481" s="24"/>
      <c r="AJ2481" s="24"/>
      <c r="AK2481" s="24"/>
      <c r="AL2481" s="27"/>
      <c r="AM2481" s="171"/>
      <c r="AT2481" s="24"/>
      <c r="AU2481" s="24"/>
      <c r="AV2481" s="24"/>
      <c r="AW2481" s="24"/>
      <c r="AX2481" s="24"/>
      <c r="AY2481" s="24"/>
      <c r="AZ2481" s="24"/>
      <c r="BA2481" s="24"/>
    </row>
    <row r="2482" spans="19:53">
      <c r="S2482"/>
      <c r="AG2482" s="24"/>
      <c r="AH2482" s="24"/>
      <c r="AI2482" s="24"/>
      <c r="AJ2482" s="24"/>
      <c r="AK2482" s="24"/>
      <c r="AL2482" s="27"/>
      <c r="AM2482" s="171"/>
      <c r="AT2482" s="24"/>
      <c r="AU2482" s="24"/>
      <c r="AV2482" s="24"/>
      <c r="AW2482" s="24"/>
      <c r="AX2482" s="24"/>
      <c r="AY2482" s="24"/>
      <c r="AZ2482" s="24"/>
      <c r="BA2482" s="24"/>
    </row>
    <row r="2483" spans="19:53">
      <c r="S2483"/>
      <c r="AG2483" s="24"/>
      <c r="AH2483" s="24"/>
      <c r="AI2483" s="24"/>
      <c r="AJ2483" s="24"/>
      <c r="AK2483" s="24"/>
      <c r="AL2483" s="27"/>
      <c r="AM2483" s="171"/>
      <c r="AT2483" s="24"/>
      <c r="AU2483" s="24"/>
      <c r="AV2483" s="24"/>
      <c r="AW2483" s="24"/>
      <c r="AX2483" s="24"/>
      <c r="AY2483" s="24"/>
      <c r="AZ2483" s="24"/>
      <c r="BA2483" s="24"/>
    </row>
    <row r="2484" spans="19:53">
      <c r="S2484"/>
      <c r="AG2484" s="24"/>
      <c r="AH2484" s="24"/>
      <c r="AI2484" s="24"/>
      <c r="AJ2484" s="24"/>
      <c r="AK2484" s="24"/>
      <c r="AL2484" s="27"/>
      <c r="AM2484" s="171"/>
      <c r="AT2484" s="24"/>
      <c r="AU2484" s="24"/>
      <c r="AV2484" s="24"/>
      <c r="AW2484" s="24"/>
      <c r="AX2484" s="24"/>
      <c r="AY2484" s="24"/>
      <c r="AZ2484" s="24"/>
      <c r="BA2484" s="24"/>
    </row>
    <row r="2485" spans="19:53">
      <c r="S2485"/>
      <c r="AG2485" s="24"/>
      <c r="AH2485" s="24"/>
      <c r="AI2485" s="24"/>
      <c r="AJ2485" s="24"/>
      <c r="AK2485" s="24"/>
      <c r="AL2485" s="27"/>
      <c r="AM2485" s="171"/>
      <c r="AT2485" s="24"/>
      <c r="AU2485" s="24"/>
      <c r="AV2485" s="24"/>
      <c r="AW2485" s="24"/>
      <c r="AX2485" s="24"/>
      <c r="AY2485" s="24"/>
      <c r="AZ2485" s="24"/>
      <c r="BA2485" s="24"/>
    </row>
    <row r="2486" spans="19:53">
      <c r="S2486"/>
      <c r="AG2486" s="24"/>
      <c r="AH2486" s="24"/>
      <c r="AI2486" s="24"/>
      <c r="AJ2486" s="24"/>
      <c r="AK2486" s="24"/>
      <c r="AL2486" s="27"/>
      <c r="AM2486" s="171"/>
      <c r="AT2486" s="24"/>
      <c r="AU2486" s="24"/>
      <c r="AV2486" s="24"/>
      <c r="AW2486" s="24"/>
      <c r="AX2486" s="24"/>
      <c r="AY2486" s="24"/>
      <c r="AZ2486" s="24"/>
      <c r="BA2486" s="24"/>
    </row>
    <row r="2487" spans="19:53">
      <c r="S2487"/>
      <c r="AG2487" s="24"/>
      <c r="AH2487" s="24"/>
      <c r="AI2487" s="24"/>
      <c r="AJ2487" s="24"/>
      <c r="AK2487" s="24"/>
      <c r="AL2487" s="27"/>
      <c r="AM2487" s="171"/>
      <c r="AT2487" s="24"/>
      <c r="AU2487" s="24"/>
      <c r="AV2487" s="24"/>
      <c r="AW2487" s="24"/>
      <c r="AX2487" s="24"/>
      <c r="AY2487" s="24"/>
      <c r="AZ2487" s="24"/>
      <c r="BA2487" s="24"/>
    </row>
    <row r="2488" spans="19:53">
      <c r="S2488"/>
      <c r="AG2488" s="24"/>
      <c r="AH2488" s="24"/>
      <c r="AI2488" s="24"/>
      <c r="AJ2488" s="24"/>
      <c r="AK2488" s="24"/>
      <c r="AL2488" s="27"/>
      <c r="AM2488" s="171"/>
      <c r="AT2488" s="24"/>
      <c r="AU2488" s="24"/>
      <c r="AV2488" s="24"/>
      <c r="AW2488" s="24"/>
      <c r="AX2488" s="24"/>
      <c r="AY2488" s="24"/>
      <c r="AZ2488" s="24"/>
      <c r="BA2488" s="24"/>
    </row>
    <row r="2489" spans="19:53">
      <c r="S2489"/>
      <c r="AG2489" s="24"/>
      <c r="AH2489" s="24"/>
      <c r="AI2489" s="24"/>
      <c r="AJ2489" s="24"/>
      <c r="AK2489" s="24"/>
      <c r="AL2489" s="27"/>
      <c r="AM2489" s="171"/>
      <c r="AT2489" s="24"/>
      <c r="AU2489" s="24"/>
      <c r="AV2489" s="24"/>
      <c r="AW2489" s="24"/>
      <c r="AX2489" s="24"/>
      <c r="AY2489" s="24"/>
      <c r="AZ2489" s="24"/>
      <c r="BA2489" s="24"/>
    </row>
    <row r="2490" spans="19:53">
      <c r="S2490"/>
      <c r="AG2490" s="24"/>
      <c r="AH2490" s="24"/>
      <c r="AI2490" s="24"/>
      <c r="AJ2490" s="24"/>
      <c r="AK2490" s="24"/>
      <c r="AL2490" s="27"/>
      <c r="AM2490" s="171"/>
      <c r="AT2490" s="24"/>
      <c r="AU2490" s="24"/>
      <c r="AV2490" s="24"/>
      <c r="AW2490" s="24"/>
      <c r="AX2490" s="24"/>
      <c r="AY2490" s="24"/>
      <c r="AZ2490" s="24"/>
      <c r="BA2490" s="24"/>
    </row>
    <row r="2491" spans="19:53">
      <c r="S2491"/>
      <c r="AG2491" s="24"/>
      <c r="AH2491" s="24"/>
      <c r="AI2491" s="24"/>
      <c r="AJ2491" s="24"/>
      <c r="AK2491" s="24"/>
      <c r="AL2491" s="27"/>
      <c r="AM2491" s="171"/>
      <c r="AT2491" s="24"/>
      <c r="AU2491" s="24"/>
      <c r="AV2491" s="24"/>
      <c r="AW2491" s="24"/>
      <c r="AX2491" s="24"/>
      <c r="AY2491" s="24"/>
      <c r="AZ2491" s="24"/>
      <c r="BA2491" s="24"/>
    </row>
    <row r="2492" spans="19:53">
      <c r="S2492"/>
      <c r="AG2492" s="24"/>
      <c r="AH2492" s="24"/>
      <c r="AI2492" s="24"/>
      <c r="AJ2492" s="24"/>
      <c r="AK2492" s="24"/>
      <c r="AL2492" s="27"/>
      <c r="AM2492" s="171"/>
      <c r="AT2492" s="24"/>
      <c r="AU2492" s="24"/>
      <c r="AV2492" s="24"/>
      <c r="AW2492" s="24"/>
      <c r="AX2492" s="24"/>
      <c r="AY2492" s="24"/>
      <c r="AZ2492" s="24"/>
      <c r="BA2492" s="24"/>
    </row>
    <row r="2493" spans="19:53">
      <c r="S2493"/>
      <c r="AG2493" s="24"/>
      <c r="AH2493" s="24"/>
      <c r="AI2493" s="24"/>
      <c r="AJ2493" s="24"/>
      <c r="AK2493" s="24"/>
      <c r="AL2493" s="27"/>
      <c r="AM2493" s="171"/>
      <c r="AT2493" s="24"/>
      <c r="AU2493" s="24"/>
      <c r="AV2493" s="24"/>
      <c r="AW2493" s="24"/>
      <c r="AX2493" s="24"/>
      <c r="AY2493" s="24"/>
      <c r="AZ2493" s="24"/>
      <c r="BA2493" s="24"/>
    </row>
    <row r="2494" spans="19:53">
      <c r="S2494"/>
      <c r="AG2494" s="24"/>
      <c r="AH2494" s="24"/>
      <c r="AI2494" s="24"/>
      <c r="AJ2494" s="24"/>
      <c r="AK2494" s="24"/>
      <c r="AL2494" s="27"/>
      <c r="AM2494" s="171"/>
      <c r="AT2494" s="24"/>
      <c r="AU2494" s="24"/>
      <c r="AV2494" s="24"/>
      <c r="AW2494" s="24"/>
      <c r="AX2494" s="24"/>
      <c r="AY2494" s="24"/>
      <c r="AZ2494" s="24"/>
      <c r="BA2494" s="24"/>
    </row>
    <row r="2495" spans="19:53">
      <c r="S2495"/>
      <c r="AG2495" s="24"/>
      <c r="AH2495" s="24"/>
      <c r="AI2495" s="24"/>
      <c r="AJ2495" s="24"/>
      <c r="AK2495" s="24"/>
      <c r="AL2495" s="27"/>
      <c r="AM2495" s="171"/>
      <c r="AT2495" s="24"/>
      <c r="AU2495" s="24"/>
      <c r="AV2495" s="24"/>
      <c r="AW2495" s="24"/>
      <c r="AX2495" s="24"/>
      <c r="AY2495" s="24"/>
      <c r="AZ2495" s="24"/>
      <c r="BA2495" s="24"/>
    </row>
    <row r="2496" spans="19:53">
      <c r="S2496"/>
      <c r="AG2496" s="24"/>
      <c r="AH2496" s="24"/>
      <c r="AI2496" s="24"/>
      <c r="AJ2496" s="24"/>
      <c r="AK2496" s="24"/>
      <c r="AL2496" s="27"/>
      <c r="AM2496" s="171"/>
      <c r="AT2496" s="24"/>
      <c r="AU2496" s="24"/>
      <c r="AV2496" s="24"/>
      <c r="AW2496" s="24"/>
      <c r="AX2496" s="24"/>
      <c r="AY2496" s="24"/>
      <c r="AZ2496" s="24"/>
      <c r="BA2496" s="24"/>
    </row>
    <row r="2497" spans="19:53">
      <c r="S2497"/>
      <c r="AG2497" s="24"/>
      <c r="AH2497" s="24"/>
      <c r="AI2497" s="24"/>
      <c r="AJ2497" s="24"/>
      <c r="AK2497" s="24"/>
      <c r="AL2497" s="27"/>
      <c r="AM2497" s="171"/>
      <c r="AT2497" s="24"/>
      <c r="AU2497" s="24"/>
      <c r="AV2497" s="24"/>
      <c r="AW2497" s="24"/>
      <c r="AX2497" s="24"/>
      <c r="AY2497" s="24"/>
      <c r="AZ2497" s="24"/>
      <c r="BA2497" s="24"/>
    </row>
    <row r="2498" spans="19:53">
      <c r="S2498"/>
      <c r="AG2498" s="24"/>
      <c r="AH2498" s="24"/>
      <c r="AI2498" s="24"/>
      <c r="AJ2498" s="24"/>
      <c r="AK2498" s="24"/>
      <c r="AL2498" s="27"/>
      <c r="AM2498" s="171"/>
      <c r="AT2498" s="24"/>
      <c r="AU2498" s="24"/>
      <c r="AV2498" s="24"/>
      <c r="AW2498" s="24"/>
      <c r="AX2498" s="24"/>
      <c r="AY2498" s="24"/>
      <c r="AZ2498" s="24"/>
      <c r="BA2498" s="24"/>
    </row>
    <row r="2499" spans="19:53">
      <c r="S2499"/>
      <c r="AG2499" s="24"/>
      <c r="AH2499" s="24"/>
      <c r="AI2499" s="24"/>
      <c r="AJ2499" s="24"/>
      <c r="AK2499" s="24"/>
      <c r="AL2499" s="27"/>
      <c r="AM2499" s="171"/>
      <c r="AT2499" s="24"/>
      <c r="AU2499" s="24"/>
      <c r="AV2499" s="24"/>
      <c r="AW2499" s="24"/>
      <c r="AX2499" s="24"/>
      <c r="AY2499" s="24"/>
      <c r="AZ2499" s="24"/>
      <c r="BA2499" s="24"/>
    </row>
    <row r="2500" spans="19:53">
      <c r="S2500"/>
      <c r="AG2500" s="24"/>
      <c r="AH2500" s="24"/>
      <c r="AI2500" s="24"/>
      <c r="AJ2500" s="24"/>
      <c r="AK2500" s="24"/>
      <c r="AL2500" s="27"/>
      <c r="AM2500" s="171"/>
      <c r="AT2500" s="24"/>
      <c r="AU2500" s="24"/>
      <c r="AV2500" s="24"/>
      <c r="AW2500" s="24"/>
      <c r="AX2500" s="24"/>
      <c r="AY2500" s="24"/>
      <c r="AZ2500" s="24"/>
      <c r="BA2500" s="24"/>
    </row>
    <row r="2501" spans="19:53">
      <c r="S2501"/>
      <c r="AG2501" s="24"/>
      <c r="AH2501" s="24"/>
      <c r="AI2501" s="24"/>
      <c r="AJ2501" s="24"/>
      <c r="AK2501" s="24"/>
      <c r="AL2501" s="27"/>
      <c r="AM2501" s="171"/>
      <c r="AT2501" s="24"/>
      <c r="AU2501" s="24"/>
      <c r="AV2501" s="24"/>
      <c r="AW2501" s="24"/>
      <c r="AX2501" s="24"/>
      <c r="AY2501" s="24"/>
      <c r="AZ2501" s="24"/>
      <c r="BA2501" s="24"/>
    </row>
    <row r="2502" spans="19:53">
      <c r="S2502"/>
      <c r="AG2502" s="24"/>
      <c r="AH2502" s="24"/>
      <c r="AI2502" s="24"/>
      <c r="AJ2502" s="24"/>
      <c r="AK2502" s="24"/>
      <c r="AL2502" s="27"/>
      <c r="AM2502" s="171"/>
      <c r="AT2502" s="24"/>
      <c r="AU2502" s="24"/>
      <c r="AV2502" s="24"/>
      <c r="AW2502" s="24"/>
      <c r="AX2502" s="24"/>
      <c r="AY2502" s="24"/>
      <c r="AZ2502" s="24"/>
      <c r="BA2502" s="24"/>
    </row>
    <row r="2503" spans="19:53">
      <c r="S2503"/>
      <c r="AG2503" s="24"/>
      <c r="AH2503" s="24"/>
      <c r="AI2503" s="24"/>
      <c r="AJ2503" s="24"/>
      <c r="AK2503" s="24"/>
      <c r="AL2503" s="27"/>
      <c r="AM2503" s="171"/>
      <c r="AT2503" s="24"/>
      <c r="AU2503" s="24"/>
      <c r="AV2503" s="24"/>
      <c r="AW2503" s="24"/>
      <c r="AX2503" s="24"/>
      <c r="AY2503" s="24"/>
      <c r="AZ2503" s="24"/>
      <c r="BA2503" s="24"/>
    </row>
    <row r="2504" spans="19:53">
      <c r="S2504"/>
      <c r="AG2504" s="24"/>
      <c r="AH2504" s="24"/>
      <c r="AI2504" s="24"/>
      <c r="AJ2504" s="24"/>
      <c r="AK2504" s="24"/>
      <c r="AL2504" s="27"/>
      <c r="AM2504" s="171"/>
      <c r="AT2504" s="24"/>
      <c r="AU2504" s="24"/>
      <c r="AV2504" s="24"/>
      <c r="AW2504" s="24"/>
      <c r="AX2504" s="24"/>
      <c r="AY2504" s="24"/>
      <c r="AZ2504" s="24"/>
      <c r="BA2504" s="24"/>
    </row>
    <row r="2505" spans="19:53">
      <c r="S2505"/>
      <c r="AG2505" s="24"/>
      <c r="AH2505" s="24"/>
      <c r="AI2505" s="24"/>
      <c r="AJ2505" s="24"/>
      <c r="AK2505" s="24"/>
      <c r="AL2505" s="27"/>
      <c r="AM2505" s="171"/>
      <c r="AT2505" s="24"/>
      <c r="AU2505" s="24"/>
      <c r="AV2505" s="24"/>
      <c r="AW2505" s="24"/>
      <c r="AX2505" s="24"/>
      <c r="AY2505" s="24"/>
      <c r="AZ2505" s="24"/>
      <c r="BA2505" s="24"/>
    </row>
    <row r="2506" spans="19:53">
      <c r="S2506"/>
      <c r="AG2506" s="24"/>
      <c r="AH2506" s="24"/>
      <c r="AI2506" s="24"/>
      <c r="AJ2506" s="24"/>
      <c r="AK2506" s="24"/>
      <c r="AL2506" s="27"/>
      <c r="AM2506" s="171"/>
      <c r="AT2506" s="24"/>
      <c r="AU2506" s="24"/>
      <c r="AV2506" s="24"/>
      <c r="AW2506" s="24"/>
      <c r="AX2506" s="24"/>
      <c r="AY2506" s="24"/>
      <c r="AZ2506" s="24"/>
      <c r="BA2506" s="24"/>
    </row>
    <row r="2507" spans="19:53">
      <c r="S2507"/>
      <c r="AG2507" s="24"/>
      <c r="AH2507" s="24"/>
      <c r="AI2507" s="24"/>
      <c r="AJ2507" s="24"/>
      <c r="AK2507" s="24"/>
      <c r="AL2507" s="27"/>
      <c r="AM2507" s="171"/>
      <c r="AT2507" s="24"/>
      <c r="AU2507" s="24"/>
      <c r="AV2507" s="24"/>
      <c r="AW2507" s="24"/>
      <c r="AX2507" s="24"/>
      <c r="AY2507" s="24"/>
      <c r="AZ2507" s="24"/>
      <c r="BA2507" s="24"/>
    </row>
    <row r="2508" spans="19:53">
      <c r="S2508"/>
      <c r="AG2508" s="24"/>
      <c r="AH2508" s="24"/>
      <c r="AI2508" s="24"/>
      <c r="AJ2508" s="24"/>
      <c r="AK2508" s="24"/>
      <c r="AL2508" s="27"/>
      <c r="AM2508" s="171"/>
      <c r="AT2508" s="24"/>
      <c r="AU2508" s="24"/>
      <c r="AV2508" s="24"/>
      <c r="AW2508" s="24"/>
      <c r="AX2508" s="24"/>
      <c r="AY2508" s="24"/>
      <c r="AZ2508" s="24"/>
      <c r="BA2508" s="24"/>
    </row>
    <row r="2509" spans="19:53">
      <c r="S2509"/>
      <c r="AG2509" s="24"/>
      <c r="AH2509" s="24"/>
      <c r="AI2509" s="24"/>
      <c r="AJ2509" s="24"/>
      <c r="AK2509" s="24"/>
      <c r="AL2509" s="27"/>
      <c r="AM2509" s="171"/>
      <c r="AT2509" s="24"/>
      <c r="AU2509" s="24"/>
      <c r="AV2509" s="24"/>
      <c r="AW2509" s="24"/>
      <c r="AX2509" s="24"/>
      <c r="AY2509" s="24"/>
      <c r="AZ2509" s="24"/>
      <c r="BA2509" s="24"/>
    </row>
    <row r="2510" spans="19:53">
      <c r="S2510"/>
      <c r="AG2510" s="24"/>
      <c r="AH2510" s="24"/>
      <c r="AI2510" s="24"/>
      <c r="AJ2510" s="24"/>
      <c r="AK2510" s="24"/>
      <c r="AL2510" s="27"/>
      <c r="AM2510" s="171"/>
      <c r="AT2510" s="24"/>
      <c r="AU2510" s="24"/>
      <c r="AV2510" s="24"/>
      <c r="AW2510" s="24"/>
      <c r="AX2510" s="24"/>
      <c r="AY2510" s="24"/>
      <c r="AZ2510" s="24"/>
      <c r="BA2510" s="24"/>
    </row>
    <row r="2511" spans="19:53">
      <c r="S2511"/>
      <c r="AG2511" s="24"/>
      <c r="AH2511" s="24"/>
      <c r="AI2511" s="24"/>
      <c r="AJ2511" s="24"/>
      <c r="AK2511" s="24"/>
      <c r="AL2511" s="27"/>
      <c r="AM2511" s="171"/>
      <c r="AT2511" s="24"/>
      <c r="AU2511" s="24"/>
      <c r="AV2511" s="24"/>
      <c r="AW2511" s="24"/>
      <c r="AX2511" s="24"/>
      <c r="AY2511" s="24"/>
      <c r="AZ2511" s="24"/>
      <c r="BA2511" s="24"/>
    </row>
    <row r="2512" spans="19:53">
      <c r="S2512"/>
      <c r="AG2512" s="24"/>
      <c r="AH2512" s="24"/>
      <c r="AI2512" s="24"/>
      <c r="AJ2512" s="24"/>
      <c r="AK2512" s="24"/>
      <c r="AL2512" s="27"/>
      <c r="AM2512" s="171"/>
      <c r="AT2512" s="24"/>
      <c r="AU2512" s="24"/>
      <c r="AV2512" s="24"/>
      <c r="AW2512" s="24"/>
      <c r="AX2512" s="24"/>
      <c r="AY2512" s="24"/>
      <c r="AZ2512" s="24"/>
      <c r="BA2512" s="24"/>
    </row>
    <row r="2513" spans="19:53">
      <c r="S2513"/>
      <c r="AG2513" s="24"/>
      <c r="AH2513" s="24"/>
      <c r="AI2513" s="24"/>
      <c r="AJ2513" s="24"/>
      <c r="AK2513" s="24"/>
      <c r="AL2513" s="27"/>
      <c r="AM2513" s="171"/>
      <c r="AT2513" s="24"/>
      <c r="AU2513" s="24"/>
      <c r="AV2513" s="24"/>
      <c r="AW2513" s="24"/>
      <c r="AX2513" s="24"/>
      <c r="AY2513" s="24"/>
      <c r="AZ2513" s="24"/>
      <c r="BA2513" s="24"/>
    </row>
    <row r="2514" spans="19:53">
      <c r="S2514"/>
      <c r="AG2514" s="24"/>
      <c r="AH2514" s="24"/>
      <c r="AI2514" s="24"/>
      <c r="AJ2514" s="24"/>
      <c r="AK2514" s="24"/>
      <c r="AL2514" s="27"/>
      <c r="AM2514" s="171"/>
      <c r="AT2514" s="24"/>
      <c r="AU2514" s="24"/>
      <c r="AV2514" s="24"/>
      <c r="AW2514" s="24"/>
      <c r="AX2514" s="24"/>
      <c r="AY2514" s="24"/>
      <c r="AZ2514" s="24"/>
      <c r="BA2514" s="24"/>
    </row>
    <row r="2515" spans="19:53">
      <c r="S2515"/>
      <c r="AG2515" s="24"/>
      <c r="AH2515" s="24"/>
      <c r="AI2515" s="24"/>
      <c r="AJ2515" s="24"/>
      <c r="AK2515" s="24"/>
      <c r="AL2515" s="27"/>
      <c r="AM2515" s="171"/>
      <c r="AT2515" s="24"/>
      <c r="AU2515" s="24"/>
      <c r="AV2515" s="24"/>
      <c r="AW2515" s="24"/>
      <c r="AX2515" s="24"/>
      <c r="AY2515" s="24"/>
      <c r="AZ2515" s="24"/>
      <c r="BA2515" s="24"/>
    </row>
    <row r="2516" spans="19:53">
      <c r="S2516"/>
      <c r="AG2516" s="24"/>
      <c r="AH2516" s="24"/>
      <c r="AI2516" s="24"/>
      <c r="AJ2516" s="24"/>
      <c r="AK2516" s="24"/>
      <c r="AL2516" s="27"/>
      <c r="AM2516" s="171"/>
      <c r="AT2516" s="24"/>
      <c r="AU2516" s="24"/>
      <c r="AV2516" s="24"/>
      <c r="AW2516" s="24"/>
      <c r="AX2516" s="24"/>
      <c r="AY2516" s="24"/>
      <c r="AZ2516" s="24"/>
      <c r="BA2516" s="24"/>
    </row>
    <row r="2517" spans="19:53">
      <c r="S2517"/>
      <c r="AG2517" s="24"/>
      <c r="AH2517" s="24"/>
      <c r="AI2517" s="24"/>
      <c r="AJ2517" s="24"/>
      <c r="AK2517" s="24"/>
      <c r="AL2517" s="27"/>
      <c r="AM2517" s="171"/>
      <c r="AT2517" s="24"/>
      <c r="AU2517" s="24"/>
      <c r="AV2517" s="24"/>
      <c r="AW2517" s="24"/>
      <c r="AX2517" s="24"/>
      <c r="AY2517" s="24"/>
      <c r="AZ2517" s="24"/>
      <c r="BA2517" s="24"/>
    </row>
    <row r="2518" spans="19:53">
      <c r="S2518"/>
      <c r="AG2518" s="24"/>
      <c r="AH2518" s="24"/>
      <c r="AI2518" s="24"/>
      <c r="AJ2518" s="24"/>
      <c r="AK2518" s="24"/>
      <c r="AL2518" s="27"/>
      <c r="AM2518" s="171"/>
      <c r="AT2518" s="24"/>
      <c r="AU2518" s="24"/>
      <c r="AV2518" s="24"/>
      <c r="AW2518" s="24"/>
      <c r="AX2518" s="24"/>
      <c r="AY2518" s="24"/>
      <c r="AZ2518" s="24"/>
      <c r="BA2518" s="24"/>
    </row>
    <row r="2519" spans="19:53">
      <c r="S2519"/>
      <c r="AG2519" s="24"/>
      <c r="AH2519" s="24"/>
      <c r="AI2519" s="24"/>
      <c r="AJ2519" s="24"/>
      <c r="AK2519" s="24"/>
      <c r="AL2519" s="27"/>
      <c r="AM2519" s="171"/>
      <c r="AT2519" s="24"/>
      <c r="AU2519" s="24"/>
      <c r="AV2519" s="24"/>
      <c r="AW2519" s="24"/>
      <c r="AX2519" s="24"/>
      <c r="AY2519" s="24"/>
      <c r="AZ2519" s="24"/>
      <c r="BA2519" s="24"/>
    </row>
    <row r="2520" spans="19:53">
      <c r="S2520"/>
      <c r="AG2520" s="24"/>
      <c r="AH2520" s="24"/>
      <c r="AI2520" s="24"/>
      <c r="AJ2520" s="24"/>
      <c r="AK2520" s="24"/>
      <c r="AL2520" s="27"/>
      <c r="AM2520" s="171"/>
      <c r="AT2520" s="24"/>
      <c r="AU2520" s="24"/>
      <c r="AV2520" s="24"/>
      <c r="AW2520" s="24"/>
      <c r="AX2520" s="24"/>
      <c r="AY2520" s="24"/>
      <c r="AZ2520" s="24"/>
      <c r="BA2520" s="24"/>
    </row>
    <row r="2521" spans="19:53">
      <c r="S2521"/>
      <c r="AG2521" s="24"/>
      <c r="AH2521" s="24"/>
      <c r="AI2521" s="24"/>
      <c r="AJ2521" s="24"/>
      <c r="AK2521" s="24"/>
      <c r="AL2521" s="27"/>
      <c r="AM2521" s="171"/>
      <c r="AT2521" s="24"/>
      <c r="AU2521" s="24"/>
      <c r="AV2521" s="24"/>
      <c r="AW2521" s="24"/>
      <c r="AX2521" s="24"/>
      <c r="AY2521" s="24"/>
      <c r="AZ2521" s="24"/>
      <c r="BA2521" s="24"/>
    </row>
    <row r="2522" spans="19:53">
      <c r="S2522"/>
      <c r="AG2522" s="24"/>
      <c r="AH2522" s="24"/>
      <c r="AI2522" s="24"/>
      <c r="AJ2522" s="24"/>
      <c r="AK2522" s="24"/>
      <c r="AL2522" s="27"/>
      <c r="AM2522" s="171"/>
      <c r="AT2522" s="24"/>
      <c r="AU2522" s="24"/>
      <c r="AV2522" s="24"/>
      <c r="AW2522" s="24"/>
      <c r="AX2522" s="24"/>
      <c r="AY2522" s="24"/>
      <c r="AZ2522" s="24"/>
      <c r="BA2522" s="24"/>
    </row>
    <row r="2523" spans="19:53">
      <c r="S2523"/>
      <c r="AG2523" s="24"/>
      <c r="AH2523" s="24"/>
      <c r="AI2523" s="24"/>
      <c r="AJ2523" s="24"/>
      <c r="AK2523" s="24"/>
      <c r="AL2523" s="27"/>
      <c r="AM2523" s="171"/>
      <c r="AT2523" s="24"/>
      <c r="AU2523" s="24"/>
      <c r="AV2523" s="24"/>
      <c r="AW2523" s="24"/>
      <c r="AX2523" s="24"/>
      <c r="AY2523" s="24"/>
      <c r="AZ2523" s="24"/>
      <c r="BA2523" s="24"/>
    </row>
    <row r="2524" spans="19:53">
      <c r="S2524"/>
      <c r="AG2524" s="24"/>
      <c r="AH2524" s="24"/>
      <c r="AI2524" s="24"/>
      <c r="AJ2524" s="24"/>
      <c r="AK2524" s="24"/>
      <c r="AL2524" s="27"/>
      <c r="AM2524" s="171"/>
      <c r="AT2524" s="24"/>
      <c r="AU2524" s="24"/>
      <c r="AV2524" s="24"/>
      <c r="AW2524" s="24"/>
      <c r="AX2524" s="24"/>
      <c r="AY2524" s="24"/>
      <c r="AZ2524" s="24"/>
      <c r="BA2524" s="24"/>
    </row>
    <row r="2525" spans="19:53">
      <c r="S2525"/>
      <c r="AG2525" s="24"/>
      <c r="AH2525" s="24"/>
      <c r="AI2525" s="24"/>
      <c r="AJ2525" s="24"/>
      <c r="AK2525" s="24"/>
      <c r="AL2525" s="27"/>
      <c r="AM2525" s="171"/>
      <c r="AT2525" s="24"/>
      <c r="AU2525" s="24"/>
      <c r="AV2525" s="24"/>
      <c r="AW2525" s="24"/>
      <c r="AX2525" s="24"/>
      <c r="AY2525" s="24"/>
      <c r="AZ2525" s="24"/>
      <c r="BA2525" s="24"/>
    </row>
    <row r="2526" spans="19:53">
      <c r="S2526"/>
      <c r="AG2526" s="24"/>
      <c r="AH2526" s="24"/>
      <c r="AI2526" s="24"/>
      <c r="AJ2526" s="24"/>
      <c r="AK2526" s="24"/>
      <c r="AL2526" s="27"/>
      <c r="AM2526" s="171"/>
      <c r="AT2526" s="24"/>
      <c r="AU2526" s="24"/>
      <c r="AV2526" s="24"/>
      <c r="AW2526" s="24"/>
      <c r="AX2526" s="24"/>
      <c r="AY2526" s="24"/>
      <c r="AZ2526" s="24"/>
      <c r="BA2526" s="24"/>
    </row>
    <row r="2527" spans="19:53">
      <c r="S2527"/>
      <c r="AG2527" s="24"/>
      <c r="AH2527" s="24"/>
      <c r="AI2527" s="24"/>
      <c r="AJ2527" s="24"/>
      <c r="AK2527" s="24"/>
      <c r="AL2527" s="27"/>
      <c r="AM2527" s="171"/>
      <c r="AT2527" s="24"/>
      <c r="AU2527" s="24"/>
      <c r="AV2527" s="24"/>
      <c r="AW2527" s="24"/>
      <c r="AX2527" s="24"/>
      <c r="AY2527" s="24"/>
      <c r="AZ2527" s="24"/>
      <c r="BA2527" s="24"/>
    </row>
    <row r="2528" spans="19:53">
      <c r="S2528"/>
      <c r="AG2528" s="24"/>
      <c r="AH2528" s="24"/>
      <c r="AI2528" s="24"/>
      <c r="AJ2528" s="24"/>
      <c r="AK2528" s="24"/>
      <c r="AL2528" s="27"/>
      <c r="AM2528" s="171"/>
      <c r="AT2528" s="24"/>
      <c r="AU2528" s="24"/>
      <c r="AV2528" s="24"/>
      <c r="AW2528" s="24"/>
      <c r="AX2528" s="24"/>
      <c r="AY2528" s="24"/>
      <c r="AZ2528" s="24"/>
      <c r="BA2528" s="24"/>
    </row>
    <row r="2529" spans="19:53">
      <c r="S2529"/>
      <c r="AG2529" s="24"/>
      <c r="AH2529" s="24"/>
      <c r="AI2529" s="24"/>
      <c r="AJ2529" s="24"/>
      <c r="AK2529" s="24"/>
      <c r="AL2529" s="27"/>
      <c r="AM2529" s="171"/>
      <c r="AT2529" s="24"/>
      <c r="AU2529" s="24"/>
      <c r="AV2529" s="24"/>
      <c r="AW2529" s="24"/>
      <c r="AX2529" s="24"/>
      <c r="AY2529" s="24"/>
      <c r="AZ2529" s="24"/>
      <c r="BA2529" s="24"/>
    </row>
    <row r="2530" spans="19:53">
      <c r="S2530"/>
      <c r="AG2530" s="24"/>
      <c r="AH2530" s="24"/>
      <c r="AI2530" s="24"/>
      <c r="AJ2530" s="24"/>
      <c r="AK2530" s="24"/>
      <c r="AL2530" s="27"/>
      <c r="AM2530" s="171"/>
      <c r="AT2530" s="24"/>
      <c r="AU2530" s="24"/>
      <c r="AV2530" s="24"/>
      <c r="AW2530" s="24"/>
      <c r="AX2530" s="24"/>
      <c r="AY2530" s="24"/>
      <c r="AZ2530" s="24"/>
      <c r="BA2530" s="24"/>
    </row>
    <row r="2531" spans="19:53">
      <c r="S2531"/>
    </row>
    <row r="2532" spans="19:53">
      <c r="S2532"/>
    </row>
    <row r="2533" spans="19:53">
      <c r="S2533"/>
    </row>
    <row r="2534" spans="19:53">
      <c r="S2534"/>
    </row>
    <row r="2535" spans="19:53">
      <c r="S2535"/>
    </row>
    <row r="2536" spans="19:53">
      <c r="S2536"/>
    </row>
    <row r="2537" spans="19:53">
      <c r="S2537"/>
    </row>
    <row r="2538" spans="19:53">
      <c r="S2538"/>
    </row>
    <row r="2539" spans="19:53">
      <c r="S2539"/>
    </row>
    <row r="2540" spans="19:53">
      <c r="S2540"/>
    </row>
    <row r="2541" spans="19:53">
      <c r="S2541"/>
    </row>
    <row r="2542" spans="19:53">
      <c r="S2542"/>
    </row>
    <row r="2543" spans="19:53">
      <c r="S2543"/>
    </row>
    <row r="2544" spans="19:53">
      <c r="S2544"/>
    </row>
    <row r="2545" spans="19:19">
      <c r="S2545"/>
    </row>
    <row r="2546" spans="19:19">
      <c r="S2546"/>
    </row>
    <row r="2547" spans="19:19">
      <c r="S2547"/>
    </row>
    <row r="2548" spans="19:19">
      <c r="S2548"/>
    </row>
    <row r="2549" spans="19:19">
      <c r="S2549"/>
    </row>
    <row r="2550" spans="19:19">
      <c r="S2550"/>
    </row>
    <row r="2551" spans="19:19">
      <c r="S2551"/>
    </row>
    <row r="2552" spans="19:19">
      <c r="S2552"/>
    </row>
    <row r="2553" spans="19:19">
      <c r="S2553"/>
    </row>
    <row r="2554" spans="19:19">
      <c r="S2554"/>
    </row>
    <row r="2555" spans="19:19">
      <c r="S2555"/>
    </row>
    <row r="2556" spans="19:19">
      <c r="S2556"/>
    </row>
    <row r="2557" spans="19:19">
      <c r="S2557"/>
    </row>
    <row r="2558" spans="19:19">
      <c r="S2558"/>
    </row>
    <row r="2559" spans="19:19">
      <c r="S2559"/>
    </row>
    <row r="2560" spans="19:19">
      <c r="S2560"/>
    </row>
    <row r="2561" spans="19:19">
      <c r="S2561"/>
    </row>
    <row r="2562" spans="19:19">
      <c r="S2562"/>
    </row>
    <row r="2563" spans="19:19">
      <c r="S2563"/>
    </row>
    <row r="2564" spans="19:19">
      <c r="S2564"/>
    </row>
    <row r="2565" spans="19:19">
      <c r="S2565"/>
    </row>
    <row r="2566" spans="19:19">
      <c r="S2566"/>
    </row>
    <row r="2567" spans="19:19">
      <c r="S2567"/>
    </row>
    <row r="2568" spans="19:19">
      <c r="S2568"/>
    </row>
    <row r="2569" spans="19:19">
      <c r="S2569"/>
    </row>
    <row r="2570" spans="19:19">
      <c r="S2570"/>
    </row>
    <row r="2571" spans="19:19">
      <c r="S2571"/>
    </row>
    <row r="2572" spans="19:19">
      <c r="S2572"/>
    </row>
    <row r="2573" spans="19:19">
      <c r="S2573"/>
    </row>
    <row r="2574" spans="19:19">
      <c r="S2574"/>
    </row>
    <row r="2575" spans="19:19">
      <c r="S2575"/>
    </row>
    <row r="2576" spans="19:19">
      <c r="S2576"/>
    </row>
    <row r="2577" spans="19:19">
      <c r="S2577"/>
    </row>
    <row r="2578" spans="19:19">
      <c r="S2578"/>
    </row>
    <row r="2579" spans="19:19">
      <c r="S2579"/>
    </row>
    <row r="2580" spans="19:19">
      <c r="S2580"/>
    </row>
    <row r="2581" spans="19:19">
      <c r="S2581"/>
    </row>
    <row r="2582" spans="19:19">
      <c r="S2582"/>
    </row>
    <row r="2583" spans="19:19">
      <c r="S2583"/>
    </row>
    <row r="2584" spans="19:19">
      <c r="S2584"/>
    </row>
    <row r="2585" spans="19:19">
      <c r="S2585"/>
    </row>
    <row r="2586" spans="19:19">
      <c r="S2586"/>
    </row>
    <row r="2587" spans="19:19">
      <c r="S2587"/>
    </row>
    <row r="2588" spans="19:19">
      <c r="S2588"/>
    </row>
    <row r="2589" spans="19:19">
      <c r="S2589"/>
    </row>
    <row r="2590" spans="19:19">
      <c r="S2590"/>
    </row>
    <row r="2591" spans="19:19">
      <c r="S2591"/>
    </row>
    <row r="2592" spans="19:19">
      <c r="S2592"/>
    </row>
    <row r="2593" spans="19:19">
      <c r="S2593"/>
    </row>
    <row r="2594" spans="19:19">
      <c r="S2594"/>
    </row>
    <row r="2595" spans="19:19">
      <c r="S2595"/>
    </row>
    <row r="2596" spans="19:19">
      <c r="S2596"/>
    </row>
    <row r="2597" spans="19:19">
      <c r="S2597"/>
    </row>
    <row r="2598" spans="19:19">
      <c r="S2598"/>
    </row>
    <row r="2599" spans="19:19">
      <c r="S2599"/>
    </row>
    <row r="2600" spans="19:19">
      <c r="S2600"/>
    </row>
    <row r="2601" spans="19:19">
      <c r="S2601"/>
    </row>
    <row r="2602" spans="19:19">
      <c r="S2602"/>
    </row>
    <row r="2603" spans="19:19">
      <c r="S2603"/>
    </row>
    <row r="2604" spans="19:19">
      <c r="S2604"/>
    </row>
    <row r="2605" spans="19:19">
      <c r="S2605"/>
    </row>
    <row r="2606" spans="19:19">
      <c r="S2606"/>
    </row>
    <row r="2607" spans="19:19">
      <c r="S2607"/>
    </row>
    <row r="2608" spans="19:19">
      <c r="S2608"/>
    </row>
    <row r="2609" spans="19:19">
      <c r="S2609"/>
    </row>
    <row r="2610" spans="19:19">
      <c r="S2610"/>
    </row>
    <row r="2611" spans="19:19">
      <c r="S2611"/>
    </row>
    <row r="2612" spans="19:19">
      <c r="S2612"/>
    </row>
    <row r="2613" spans="19:19">
      <c r="S2613"/>
    </row>
    <row r="2614" spans="19:19">
      <c r="S2614"/>
    </row>
    <row r="2615" spans="19:19">
      <c r="S2615"/>
    </row>
    <row r="2616" spans="19:19">
      <c r="S2616"/>
    </row>
    <row r="2617" spans="19:19">
      <c r="S2617"/>
    </row>
    <row r="2618" spans="19:19">
      <c r="S2618"/>
    </row>
    <row r="2619" spans="19:19">
      <c r="S2619"/>
    </row>
    <row r="2620" spans="19:19">
      <c r="S2620"/>
    </row>
    <row r="2621" spans="19:19">
      <c r="S2621"/>
    </row>
    <row r="2622" spans="19:19">
      <c r="S2622"/>
    </row>
    <row r="2623" spans="19:19">
      <c r="S2623"/>
    </row>
    <row r="2624" spans="19:19">
      <c r="S2624"/>
    </row>
    <row r="2625" spans="19:19">
      <c r="S2625"/>
    </row>
    <row r="2626" spans="19:19">
      <c r="S2626"/>
    </row>
    <row r="2627" spans="19:19">
      <c r="S2627"/>
    </row>
    <row r="2628" spans="19:19">
      <c r="S2628"/>
    </row>
    <row r="2629" spans="19:19">
      <c r="S2629"/>
    </row>
    <row r="2630" spans="19:19">
      <c r="S2630"/>
    </row>
    <row r="2631" spans="19:19">
      <c r="S2631"/>
    </row>
    <row r="2632" spans="19:19">
      <c r="S2632"/>
    </row>
    <row r="2633" spans="19:19">
      <c r="S2633"/>
    </row>
    <row r="2634" spans="19:19">
      <c r="S2634"/>
    </row>
    <row r="2635" spans="19:19">
      <c r="S2635"/>
    </row>
    <row r="2636" spans="19:19">
      <c r="S2636"/>
    </row>
    <row r="2637" spans="19:19">
      <c r="S2637"/>
    </row>
    <row r="2638" spans="19:19">
      <c r="S2638"/>
    </row>
    <row r="2639" spans="19:19">
      <c r="S2639"/>
    </row>
    <row r="2640" spans="19:19">
      <c r="S2640"/>
    </row>
    <row r="2641" spans="19:19">
      <c r="S2641"/>
    </row>
    <row r="2642" spans="19:19">
      <c r="S2642"/>
    </row>
    <row r="2643" spans="19:19">
      <c r="S2643"/>
    </row>
    <row r="2644" spans="19:19">
      <c r="S2644"/>
    </row>
    <row r="2645" spans="19:19">
      <c r="S2645"/>
    </row>
    <row r="2646" spans="19:19">
      <c r="S2646"/>
    </row>
    <row r="2647" spans="19:19">
      <c r="S2647"/>
    </row>
    <row r="2648" spans="19:19">
      <c r="S2648"/>
    </row>
    <row r="2649" spans="19:19">
      <c r="S2649"/>
    </row>
    <row r="2650" spans="19:19">
      <c r="S2650"/>
    </row>
    <row r="2651" spans="19:19">
      <c r="S2651"/>
    </row>
    <row r="2652" spans="19:19">
      <c r="S2652"/>
    </row>
    <row r="2653" spans="19:19">
      <c r="S2653"/>
    </row>
    <row r="2654" spans="19:19">
      <c r="S2654"/>
    </row>
    <row r="2655" spans="19:19">
      <c r="S2655"/>
    </row>
    <row r="2656" spans="19:19">
      <c r="S2656"/>
    </row>
    <row r="2657" spans="19:19">
      <c r="S2657"/>
    </row>
    <row r="2658" spans="19:19">
      <c r="S2658"/>
    </row>
    <row r="2659" spans="19:19">
      <c r="S2659"/>
    </row>
    <row r="2660" spans="19:19">
      <c r="S2660"/>
    </row>
    <row r="2661" spans="19:19">
      <c r="S2661"/>
    </row>
    <row r="2662" spans="19:19">
      <c r="S2662"/>
    </row>
    <row r="2663" spans="19:19">
      <c r="S2663"/>
    </row>
    <row r="2664" spans="19:19">
      <c r="S2664"/>
    </row>
    <row r="2665" spans="19:19">
      <c r="S2665"/>
    </row>
    <row r="2666" spans="19:19">
      <c r="S2666"/>
    </row>
    <row r="2667" spans="19:19">
      <c r="S2667"/>
    </row>
    <row r="2668" spans="19:19">
      <c r="S2668"/>
    </row>
    <row r="2669" spans="19:19">
      <c r="S2669"/>
    </row>
    <row r="2670" spans="19:19">
      <c r="S2670"/>
    </row>
    <row r="2671" spans="19:19">
      <c r="S2671"/>
    </row>
    <row r="2672" spans="19:19">
      <c r="S2672"/>
    </row>
    <row r="2673" spans="19:19">
      <c r="S2673"/>
    </row>
    <row r="2674" spans="19:19">
      <c r="S2674"/>
    </row>
    <row r="2675" spans="19:19">
      <c r="S2675"/>
    </row>
    <row r="2676" spans="19:19">
      <c r="S2676"/>
    </row>
    <row r="2677" spans="19:19">
      <c r="S2677"/>
    </row>
    <row r="2678" spans="19:19">
      <c r="S2678"/>
    </row>
    <row r="2679" spans="19:19">
      <c r="S2679"/>
    </row>
    <row r="2680" spans="19:19">
      <c r="S2680"/>
    </row>
    <row r="2681" spans="19:19">
      <c r="S2681"/>
    </row>
    <row r="2682" spans="19:19">
      <c r="S2682"/>
    </row>
    <row r="2683" spans="19:19">
      <c r="S2683"/>
    </row>
    <row r="2684" spans="19:19">
      <c r="S2684"/>
    </row>
    <row r="2685" spans="19:19">
      <c r="S2685"/>
    </row>
    <row r="2686" spans="19:19">
      <c r="S2686"/>
    </row>
    <row r="2687" spans="19:19">
      <c r="S2687"/>
    </row>
    <row r="2688" spans="19:19">
      <c r="S2688"/>
    </row>
    <row r="2689" spans="19:19">
      <c r="S2689"/>
    </row>
    <row r="2690" spans="19:19">
      <c r="S2690"/>
    </row>
    <row r="2691" spans="19:19">
      <c r="S2691"/>
    </row>
    <row r="2692" spans="19:19">
      <c r="S2692"/>
    </row>
    <row r="2693" spans="19:19">
      <c r="S2693"/>
    </row>
    <row r="2694" spans="19:19">
      <c r="S2694"/>
    </row>
    <row r="2695" spans="19:19">
      <c r="S2695"/>
    </row>
    <row r="2696" spans="19:19">
      <c r="S2696"/>
    </row>
    <row r="2697" spans="19:19">
      <c r="S2697"/>
    </row>
    <row r="2698" spans="19:19">
      <c r="S2698"/>
    </row>
    <row r="2699" spans="19:19">
      <c r="S2699"/>
    </row>
    <row r="2700" spans="19:19">
      <c r="S2700"/>
    </row>
    <row r="2701" spans="19:19">
      <c r="S2701"/>
    </row>
    <row r="2702" spans="19:19">
      <c r="S2702"/>
    </row>
    <row r="2703" spans="19:19">
      <c r="S2703"/>
    </row>
    <row r="2704" spans="19:19">
      <c r="S2704"/>
    </row>
    <row r="2705" spans="19:19">
      <c r="S2705"/>
    </row>
    <row r="2706" spans="19:19">
      <c r="S2706"/>
    </row>
    <row r="2707" spans="19:19">
      <c r="S2707"/>
    </row>
    <row r="2708" spans="19:19">
      <c r="S2708"/>
    </row>
    <row r="2709" spans="19:19">
      <c r="S2709"/>
    </row>
    <row r="2710" spans="19:19">
      <c r="S2710"/>
    </row>
    <row r="2711" spans="19:19">
      <c r="S2711"/>
    </row>
    <row r="2712" spans="19:19">
      <c r="S2712"/>
    </row>
    <row r="2713" spans="19:19">
      <c r="S2713"/>
    </row>
    <row r="2714" spans="19:19">
      <c r="S2714"/>
    </row>
    <row r="2715" spans="19:19">
      <c r="S2715"/>
    </row>
    <row r="2716" spans="19:19">
      <c r="S2716"/>
    </row>
    <row r="2717" spans="19:19">
      <c r="S2717"/>
    </row>
    <row r="2718" spans="19:19">
      <c r="S2718"/>
    </row>
    <row r="2719" spans="19:19">
      <c r="S2719"/>
    </row>
    <row r="2720" spans="19:19">
      <c r="S2720"/>
    </row>
    <row r="2721" spans="19:19">
      <c r="S2721"/>
    </row>
    <row r="2722" spans="19:19">
      <c r="S2722"/>
    </row>
    <row r="2723" spans="19:19">
      <c r="S2723"/>
    </row>
    <row r="2724" spans="19:19">
      <c r="S2724"/>
    </row>
    <row r="2725" spans="19:19">
      <c r="S2725"/>
    </row>
    <row r="2726" spans="19:19">
      <c r="S2726"/>
    </row>
    <row r="2727" spans="19:19">
      <c r="S2727"/>
    </row>
    <row r="2728" spans="19:19">
      <c r="S2728"/>
    </row>
    <row r="2729" spans="19:19">
      <c r="S2729"/>
    </row>
    <row r="2730" spans="19:19">
      <c r="S2730"/>
    </row>
    <row r="2731" spans="19:19">
      <c r="S2731"/>
    </row>
    <row r="2732" spans="19:19">
      <c r="S2732"/>
    </row>
    <row r="2733" spans="19:19">
      <c r="S2733"/>
    </row>
    <row r="2734" spans="19:19">
      <c r="S2734"/>
    </row>
    <row r="2735" spans="19:19">
      <c r="S2735"/>
    </row>
    <row r="2736" spans="19:19">
      <c r="S2736"/>
    </row>
    <row r="2737" spans="19:19">
      <c r="S2737"/>
    </row>
    <row r="2738" spans="19:19">
      <c r="S2738"/>
    </row>
    <row r="2739" spans="19:19">
      <c r="S2739"/>
    </row>
    <row r="2740" spans="19:19">
      <c r="S2740"/>
    </row>
    <row r="2741" spans="19:19">
      <c r="S2741"/>
    </row>
    <row r="2742" spans="19:19">
      <c r="S2742"/>
    </row>
    <row r="2743" spans="19:19">
      <c r="S2743"/>
    </row>
    <row r="2744" spans="19:19">
      <c r="S2744"/>
    </row>
    <row r="2745" spans="19:19">
      <c r="S2745"/>
    </row>
    <row r="2746" spans="19:19">
      <c r="S2746"/>
    </row>
    <row r="2747" spans="19:19">
      <c r="S2747"/>
    </row>
    <row r="2748" spans="19:19">
      <c r="S2748"/>
    </row>
    <row r="2749" spans="19:19">
      <c r="S2749"/>
    </row>
    <row r="2750" spans="19:19">
      <c r="S2750"/>
    </row>
    <row r="2751" spans="19:19">
      <c r="S2751"/>
    </row>
    <row r="2752" spans="19:19">
      <c r="S2752"/>
    </row>
    <row r="2753" spans="19:19">
      <c r="S2753"/>
    </row>
    <row r="2754" spans="19:19">
      <c r="S2754"/>
    </row>
    <row r="2755" spans="19:19">
      <c r="S2755"/>
    </row>
    <row r="2756" spans="19:19">
      <c r="S2756"/>
    </row>
    <row r="2757" spans="19:19">
      <c r="S2757"/>
    </row>
    <row r="2758" spans="19:19">
      <c r="S2758"/>
    </row>
    <row r="2759" spans="19:19">
      <c r="S2759"/>
    </row>
    <row r="2760" spans="19:19">
      <c r="S2760"/>
    </row>
    <row r="2761" spans="19:19">
      <c r="S2761"/>
    </row>
    <row r="2762" spans="19:19">
      <c r="S2762"/>
    </row>
    <row r="2763" spans="19:19">
      <c r="S2763"/>
    </row>
    <row r="2764" spans="19:19">
      <c r="S2764"/>
    </row>
    <row r="2765" spans="19:19">
      <c r="S2765"/>
    </row>
    <row r="2766" spans="19:19">
      <c r="S2766"/>
    </row>
    <row r="2767" spans="19:19">
      <c r="S2767"/>
    </row>
    <row r="2768" spans="19:19">
      <c r="S2768"/>
    </row>
    <row r="2769" spans="19:19">
      <c r="S2769"/>
    </row>
    <row r="2770" spans="19:19">
      <c r="S2770"/>
    </row>
    <row r="2771" spans="19:19">
      <c r="S2771"/>
    </row>
    <row r="2772" spans="19:19">
      <c r="S2772"/>
    </row>
    <row r="2773" spans="19:19">
      <c r="S2773"/>
    </row>
    <row r="2774" spans="19:19">
      <c r="S2774"/>
    </row>
    <row r="2775" spans="19:19">
      <c r="S2775"/>
    </row>
    <row r="2776" spans="19:19">
      <c r="S2776"/>
    </row>
    <row r="2777" spans="19:19">
      <c r="S2777"/>
    </row>
    <row r="2778" spans="19:19">
      <c r="S2778"/>
    </row>
    <row r="2779" spans="19:19">
      <c r="S2779"/>
    </row>
    <row r="2780" spans="19:19">
      <c r="S2780"/>
    </row>
    <row r="2781" spans="19:19">
      <c r="S2781"/>
    </row>
    <row r="2782" spans="19:19">
      <c r="S2782"/>
    </row>
    <row r="2783" spans="19:19">
      <c r="S2783"/>
    </row>
    <row r="2784" spans="19:19">
      <c r="S2784"/>
    </row>
    <row r="2785" spans="19:19">
      <c r="S2785"/>
    </row>
    <row r="2786" spans="19:19">
      <c r="S2786"/>
    </row>
    <row r="2787" spans="19:19">
      <c r="S2787"/>
    </row>
    <row r="2788" spans="19:19">
      <c r="S2788"/>
    </row>
    <row r="2789" spans="19:19">
      <c r="S2789"/>
    </row>
    <row r="2790" spans="19:19">
      <c r="S2790"/>
    </row>
    <row r="2791" spans="19:19">
      <c r="S2791"/>
    </row>
    <row r="2792" spans="19:19">
      <c r="S2792"/>
    </row>
    <row r="2793" spans="19:19">
      <c r="S2793"/>
    </row>
    <row r="2794" spans="19:19">
      <c r="S2794"/>
    </row>
    <row r="2795" spans="19:19">
      <c r="S2795"/>
    </row>
    <row r="2796" spans="19:19">
      <c r="S2796"/>
    </row>
    <row r="2797" spans="19:19">
      <c r="S2797"/>
    </row>
    <row r="2798" spans="19:19">
      <c r="S2798"/>
    </row>
    <row r="2799" spans="19:19">
      <c r="S2799"/>
    </row>
    <row r="2800" spans="19:19">
      <c r="S2800"/>
    </row>
    <row r="2801" spans="19:19">
      <c r="S2801"/>
    </row>
    <row r="2802" spans="19:19">
      <c r="S2802"/>
    </row>
    <row r="2803" spans="19:19">
      <c r="S2803"/>
    </row>
    <row r="2804" spans="19:19">
      <c r="S2804"/>
    </row>
    <row r="2805" spans="19:19">
      <c r="S2805"/>
    </row>
    <row r="2806" spans="19:19">
      <c r="S2806"/>
    </row>
    <row r="2807" spans="19:19">
      <c r="S2807"/>
    </row>
    <row r="2808" spans="19:19">
      <c r="S2808"/>
    </row>
    <row r="2809" spans="19:19">
      <c r="S2809"/>
    </row>
    <row r="2810" spans="19:19">
      <c r="S2810"/>
    </row>
    <row r="2811" spans="19:19">
      <c r="S2811"/>
    </row>
    <row r="2812" spans="19:19">
      <c r="S2812"/>
    </row>
    <row r="2813" spans="19:19">
      <c r="S2813"/>
    </row>
    <row r="2814" spans="19:19">
      <c r="S2814"/>
    </row>
    <row r="2815" spans="19:19">
      <c r="S2815"/>
    </row>
    <row r="2816" spans="19:19">
      <c r="S2816"/>
    </row>
    <row r="2817" spans="19:19">
      <c r="S2817"/>
    </row>
    <row r="2818" spans="19:19">
      <c r="S2818"/>
    </row>
    <row r="2819" spans="19:19">
      <c r="S2819"/>
    </row>
    <row r="2820" spans="19:19">
      <c r="S2820"/>
    </row>
    <row r="2821" spans="19:19">
      <c r="S2821"/>
    </row>
    <row r="2822" spans="19:19">
      <c r="S2822"/>
    </row>
    <row r="2823" spans="19:19">
      <c r="S2823"/>
    </row>
    <row r="2824" spans="19:19">
      <c r="S2824"/>
    </row>
    <row r="2825" spans="19:19">
      <c r="S2825"/>
    </row>
    <row r="2826" spans="19:19">
      <c r="S2826"/>
    </row>
    <row r="2827" spans="19:19">
      <c r="S2827"/>
    </row>
    <row r="2828" spans="19:19">
      <c r="S2828"/>
    </row>
    <row r="2829" spans="19:19">
      <c r="S2829"/>
    </row>
    <row r="2830" spans="19:19">
      <c r="S2830"/>
    </row>
    <row r="2831" spans="19:19">
      <c r="S2831"/>
    </row>
    <row r="2832" spans="19:19">
      <c r="S2832"/>
    </row>
    <row r="2833" spans="19:19">
      <c r="S2833"/>
    </row>
    <row r="2834" spans="19:19">
      <c r="S2834"/>
    </row>
    <row r="2835" spans="19:19">
      <c r="S2835"/>
    </row>
    <row r="2836" spans="19:19">
      <c r="S2836"/>
    </row>
    <row r="2837" spans="19:19">
      <c r="S2837"/>
    </row>
    <row r="2838" spans="19:19">
      <c r="S2838"/>
    </row>
    <row r="2839" spans="19:19">
      <c r="S2839"/>
    </row>
    <row r="2840" spans="19:19">
      <c r="S2840"/>
    </row>
    <row r="2841" spans="19:19">
      <c r="S2841"/>
    </row>
    <row r="2842" spans="19:19">
      <c r="S2842"/>
    </row>
    <row r="2843" spans="19:19">
      <c r="S2843"/>
    </row>
    <row r="2844" spans="19:19">
      <c r="S2844"/>
    </row>
    <row r="2845" spans="19:19">
      <c r="S2845"/>
    </row>
    <row r="2846" spans="19:19">
      <c r="S2846"/>
    </row>
    <row r="2847" spans="19:19">
      <c r="S2847"/>
    </row>
    <row r="2848" spans="19:19">
      <c r="S2848"/>
    </row>
    <row r="2849" spans="19:19">
      <c r="S2849"/>
    </row>
    <row r="2850" spans="19:19">
      <c r="S2850"/>
    </row>
    <row r="2851" spans="19:19">
      <c r="S2851"/>
    </row>
    <row r="2852" spans="19:19">
      <c r="S2852"/>
    </row>
    <row r="2853" spans="19:19">
      <c r="S2853"/>
    </row>
    <row r="2854" spans="19:19">
      <c r="S2854"/>
    </row>
    <row r="2855" spans="19:19">
      <c r="S2855"/>
    </row>
    <row r="2856" spans="19:19">
      <c r="S2856"/>
    </row>
    <row r="2857" spans="19:19">
      <c r="S2857"/>
    </row>
    <row r="2858" spans="19:19">
      <c r="S2858"/>
    </row>
    <row r="2859" spans="19:19">
      <c r="S2859"/>
    </row>
    <row r="2860" spans="19:19">
      <c r="S2860"/>
    </row>
    <row r="2861" spans="19:19">
      <c r="S2861"/>
    </row>
    <row r="2862" spans="19:19">
      <c r="S2862"/>
    </row>
    <row r="2863" spans="19:19">
      <c r="S2863"/>
    </row>
    <row r="2864" spans="19:19">
      <c r="S2864"/>
    </row>
    <row r="2865" spans="19:19">
      <c r="S2865"/>
    </row>
    <row r="2866" spans="19:19">
      <c r="S2866"/>
    </row>
    <row r="2867" spans="19:19">
      <c r="S2867"/>
    </row>
    <row r="2868" spans="19:19">
      <c r="S2868"/>
    </row>
    <row r="2869" spans="19:19">
      <c r="S2869"/>
    </row>
    <row r="2870" spans="19:19">
      <c r="S2870"/>
    </row>
    <row r="2871" spans="19:19">
      <c r="S2871"/>
    </row>
    <row r="2872" spans="19:19">
      <c r="S2872"/>
    </row>
    <row r="2873" spans="19:19">
      <c r="S2873"/>
    </row>
    <row r="2874" spans="19:19">
      <c r="S2874"/>
    </row>
    <row r="2875" spans="19:19">
      <c r="S2875"/>
    </row>
    <row r="2876" spans="19:19">
      <c r="S2876"/>
    </row>
    <row r="2877" spans="19:19">
      <c r="S2877"/>
    </row>
    <row r="2878" spans="19:19">
      <c r="S2878"/>
    </row>
    <row r="2879" spans="19:19">
      <c r="S2879"/>
    </row>
    <row r="2880" spans="19:19">
      <c r="S2880"/>
    </row>
    <row r="2881" spans="19:19">
      <c r="S2881"/>
    </row>
    <row r="2882" spans="19:19">
      <c r="S2882"/>
    </row>
    <row r="2883" spans="19:19">
      <c r="S2883"/>
    </row>
    <row r="2884" spans="19:19">
      <c r="S2884"/>
    </row>
    <row r="2885" spans="19:19">
      <c r="S2885"/>
    </row>
    <row r="2886" spans="19:19">
      <c r="S2886"/>
    </row>
    <row r="2887" spans="19:19">
      <c r="S2887"/>
    </row>
    <row r="2888" spans="19:19">
      <c r="S2888"/>
    </row>
    <row r="2889" spans="19:19">
      <c r="S2889"/>
    </row>
    <row r="2890" spans="19:19">
      <c r="S2890"/>
    </row>
    <row r="2891" spans="19:19">
      <c r="S2891"/>
    </row>
    <row r="2892" spans="19:19">
      <c r="S2892"/>
    </row>
    <row r="2893" spans="19:19">
      <c r="S2893"/>
    </row>
    <row r="2894" spans="19:19">
      <c r="S2894"/>
    </row>
    <row r="2895" spans="19:19">
      <c r="S2895"/>
    </row>
    <row r="2896" spans="19:19">
      <c r="S2896"/>
    </row>
    <row r="2897" spans="19:19">
      <c r="S2897"/>
    </row>
    <row r="2898" spans="19:19">
      <c r="S2898"/>
    </row>
    <row r="2899" spans="19:19">
      <c r="S2899"/>
    </row>
    <row r="2900" spans="19:19">
      <c r="S2900"/>
    </row>
    <row r="2901" spans="19:19">
      <c r="S2901"/>
    </row>
    <row r="2902" spans="19:19">
      <c r="S2902"/>
    </row>
    <row r="2903" spans="19:19">
      <c r="S2903"/>
    </row>
    <row r="2904" spans="19:19">
      <c r="S2904"/>
    </row>
    <row r="2905" spans="19:19">
      <c r="S2905"/>
    </row>
    <row r="2906" spans="19:19">
      <c r="S2906"/>
    </row>
    <row r="2907" spans="19:19">
      <c r="S2907"/>
    </row>
    <row r="2908" spans="19:19">
      <c r="S2908"/>
    </row>
    <row r="2909" spans="19:19">
      <c r="S2909"/>
    </row>
    <row r="2910" spans="19:19">
      <c r="S2910"/>
    </row>
    <row r="2911" spans="19:19">
      <c r="S2911"/>
    </row>
    <row r="2912" spans="19:19">
      <c r="S2912"/>
    </row>
    <row r="2913" spans="19:19">
      <c r="S2913"/>
    </row>
    <row r="2914" spans="19:19">
      <c r="S2914"/>
    </row>
    <row r="2915" spans="19:19">
      <c r="S2915"/>
    </row>
    <row r="2916" spans="19:19">
      <c r="S2916"/>
    </row>
    <row r="2917" spans="19:19">
      <c r="S2917"/>
    </row>
    <row r="2918" spans="19:19">
      <c r="S2918"/>
    </row>
    <row r="2919" spans="19:19">
      <c r="S2919"/>
    </row>
    <row r="2920" spans="19:19">
      <c r="S2920"/>
    </row>
    <row r="2921" spans="19:19">
      <c r="S2921"/>
    </row>
    <row r="2922" spans="19:19">
      <c r="S2922"/>
    </row>
    <row r="2923" spans="19:19">
      <c r="S2923"/>
    </row>
    <row r="2924" spans="19:19">
      <c r="S2924"/>
    </row>
    <row r="2925" spans="19:19">
      <c r="S2925"/>
    </row>
    <row r="2926" spans="19:19">
      <c r="S2926"/>
    </row>
    <row r="2927" spans="19:19">
      <c r="S2927"/>
    </row>
    <row r="2928" spans="19:19">
      <c r="S2928"/>
    </row>
    <row r="2929" spans="19:19">
      <c r="S2929"/>
    </row>
    <row r="2930" spans="19:19">
      <c r="S2930"/>
    </row>
    <row r="2931" spans="19:19">
      <c r="S2931"/>
    </row>
    <row r="2932" spans="19:19">
      <c r="S2932"/>
    </row>
    <row r="2933" spans="19:19">
      <c r="S2933"/>
    </row>
    <row r="2934" spans="19:19">
      <c r="S2934"/>
    </row>
    <row r="2935" spans="19:19">
      <c r="S2935"/>
    </row>
    <row r="2936" spans="19:19">
      <c r="S2936"/>
    </row>
    <row r="2937" spans="19:19">
      <c r="S2937"/>
    </row>
    <row r="2938" spans="19:19">
      <c r="S2938"/>
    </row>
    <row r="2939" spans="19:19">
      <c r="S2939"/>
    </row>
    <row r="2940" spans="19:19">
      <c r="S2940"/>
    </row>
    <row r="2941" spans="19:19">
      <c r="S2941"/>
    </row>
    <row r="2942" spans="19:19">
      <c r="S2942"/>
    </row>
    <row r="2943" spans="19:19">
      <c r="S2943"/>
    </row>
    <row r="2944" spans="19:19">
      <c r="S2944"/>
    </row>
    <row r="2945" spans="19:19">
      <c r="S2945"/>
    </row>
    <row r="2946" spans="19:19">
      <c r="S2946"/>
    </row>
    <row r="2947" spans="19:19">
      <c r="S2947"/>
    </row>
    <row r="2948" spans="19:19">
      <c r="S2948"/>
    </row>
    <row r="2949" spans="19:19">
      <c r="S2949"/>
    </row>
    <row r="2950" spans="19:19">
      <c r="S2950"/>
    </row>
    <row r="2951" spans="19:19">
      <c r="S2951"/>
    </row>
    <row r="2952" spans="19:19">
      <c r="S2952"/>
    </row>
    <row r="2953" spans="19:19">
      <c r="S2953"/>
    </row>
    <row r="2954" spans="19:19">
      <c r="S2954"/>
    </row>
    <row r="2955" spans="19:19">
      <c r="S2955"/>
    </row>
    <row r="2956" spans="19:19">
      <c r="S2956"/>
    </row>
    <row r="2957" spans="19:19">
      <c r="S2957"/>
    </row>
    <row r="2958" spans="19:19">
      <c r="S2958"/>
    </row>
    <row r="2959" spans="19:19">
      <c r="S2959"/>
    </row>
    <row r="2960" spans="19:19">
      <c r="S2960"/>
    </row>
    <row r="2961" spans="19:19">
      <c r="S2961"/>
    </row>
    <row r="2962" spans="19:19">
      <c r="S2962"/>
    </row>
    <row r="2963" spans="19:19">
      <c r="S2963"/>
    </row>
    <row r="2964" spans="19:19">
      <c r="S2964"/>
    </row>
    <row r="2965" spans="19:19">
      <c r="S2965"/>
    </row>
    <row r="2966" spans="19:19">
      <c r="S2966"/>
    </row>
    <row r="2967" spans="19:19">
      <c r="S2967"/>
    </row>
    <row r="2968" spans="19:19">
      <c r="S2968"/>
    </row>
    <row r="2969" spans="19:19">
      <c r="S2969"/>
    </row>
    <row r="2970" spans="19:19">
      <c r="S2970"/>
    </row>
    <row r="2971" spans="19:19">
      <c r="S2971"/>
    </row>
    <row r="2972" spans="19:19">
      <c r="S2972"/>
    </row>
    <row r="2973" spans="19:19">
      <c r="S2973"/>
    </row>
    <row r="2974" spans="19:19">
      <c r="S2974"/>
    </row>
    <row r="2975" spans="19:19">
      <c r="S2975"/>
    </row>
    <row r="2976" spans="19:19">
      <c r="S2976"/>
    </row>
    <row r="2977" spans="19:19">
      <c r="S2977"/>
    </row>
    <row r="2978" spans="19:19">
      <c r="S2978"/>
    </row>
    <row r="2979" spans="19:19">
      <c r="S2979"/>
    </row>
    <row r="2980" spans="19:19">
      <c r="S2980"/>
    </row>
    <row r="2981" spans="19:19">
      <c r="S2981"/>
    </row>
    <row r="2982" spans="19:19">
      <c r="S2982"/>
    </row>
    <row r="2983" spans="19:19">
      <c r="S2983"/>
    </row>
    <row r="2984" spans="19:19">
      <c r="S2984"/>
    </row>
    <row r="2985" spans="19:19">
      <c r="S2985"/>
    </row>
    <row r="2986" spans="19:19">
      <c r="S2986"/>
    </row>
    <row r="2987" spans="19:19">
      <c r="S2987"/>
    </row>
    <row r="2988" spans="19:19">
      <c r="S2988"/>
    </row>
    <row r="2989" spans="19:19">
      <c r="S2989"/>
    </row>
    <row r="2990" spans="19:19">
      <c r="S2990"/>
    </row>
    <row r="2991" spans="19:19">
      <c r="S2991"/>
    </row>
    <row r="2992" spans="19:19">
      <c r="S2992"/>
    </row>
    <row r="2993" spans="19:19">
      <c r="S2993"/>
    </row>
    <row r="2994" spans="19:19">
      <c r="S2994"/>
    </row>
    <row r="2995" spans="19:19">
      <c r="S2995"/>
    </row>
    <row r="2996" spans="19:19">
      <c r="S2996"/>
    </row>
    <row r="2997" spans="19:19">
      <c r="S2997"/>
    </row>
    <row r="2998" spans="19:19">
      <c r="S2998"/>
    </row>
    <row r="2999" spans="19:19">
      <c r="S2999"/>
    </row>
    <row r="3000" spans="19:19">
      <c r="S3000"/>
    </row>
    <row r="3001" spans="19:19">
      <c r="S3001"/>
    </row>
    <row r="3002" spans="19:19">
      <c r="S3002"/>
    </row>
    <row r="3003" spans="19:19">
      <c r="S3003"/>
    </row>
    <row r="3004" spans="19:19">
      <c r="S3004"/>
    </row>
    <row r="3005" spans="19:19">
      <c r="S3005"/>
    </row>
    <row r="3006" spans="19:19">
      <c r="S3006"/>
    </row>
    <row r="3007" spans="19:19">
      <c r="S3007"/>
    </row>
    <row r="3008" spans="19:19">
      <c r="S3008"/>
    </row>
    <row r="3009" spans="19:19">
      <c r="S3009"/>
    </row>
    <row r="3010" spans="19:19">
      <c r="S3010"/>
    </row>
    <row r="3011" spans="19:19">
      <c r="S3011"/>
    </row>
    <row r="3012" spans="19:19">
      <c r="S3012"/>
    </row>
    <row r="3013" spans="19:19">
      <c r="S3013"/>
    </row>
    <row r="3014" spans="19:19">
      <c r="S3014"/>
    </row>
    <row r="3015" spans="19:19">
      <c r="S3015"/>
    </row>
    <row r="3016" spans="19:19">
      <c r="S3016"/>
    </row>
    <row r="3017" spans="19:19">
      <c r="S3017"/>
    </row>
    <row r="3018" spans="19:19">
      <c r="S3018"/>
    </row>
    <row r="3019" spans="19:19">
      <c r="S3019"/>
    </row>
    <row r="3020" spans="19:19">
      <c r="S3020"/>
    </row>
    <row r="3021" spans="19:19">
      <c r="S3021"/>
    </row>
    <row r="3022" spans="19:19">
      <c r="S3022"/>
    </row>
    <row r="3023" spans="19:19">
      <c r="S3023"/>
    </row>
    <row r="3024" spans="19:19">
      <c r="S3024"/>
    </row>
    <row r="3025" spans="19:19">
      <c r="S3025"/>
    </row>
    <row r="3026" spans="19:19">
      <c r="S3026"/>
    </row>
    <row r="3027" spans="19:19">
      <c r="S3027"/>
    </row>
    <row r="3028" spans="19:19">
      <c r="S3028"/>
    </row>
    <row r="3029" spans="19:19">
      <c r="S3029"/>
    </row>
    <row r="3030" spans="19:19">
      <c r="S3030"/>
    </row>
    <row r="3031" spans="19:19">
      <c r="S3031"/>
    </row>
    <row r="3032" spans="19:19">
      <c r="S3032"/>
    </row>
    <row r="3033" spans="19:19">
      <c r="S3033"/>
    </row>
    <row r="3034" spans="19:19">
      <c r="S3034"/>
    </row>
    <row r="3035" spans="19:19">
      <c r="S3035"/>
    </row>
    <row r="3036" spans="19:19">
      <c r="S3036"/>
    </row>
    <row r="3037" spans="19:19">
      <c r="S3037"/>
    </row>
    <row r="3038" spans="19:19">
      <c r="S3038"/>
    </row>
    <row r="3039" spans="19:19">
      <c r="S3039"/>
    </row>
    <row r="3040" spans="19:19">
      <c r="S3040"/>
    </row>
    <row r="3041" spans="19:19">
      <c r="S3041"/>
    </row>
    <row r="3042" spans="19:19">
      <c r="S3042"/>
    </row>
    <row r="3043" spans="19:19">
      <c r="S3043"/>
    </row>
    <row r="3044" spans="19:19">
      <c r="S3044"/>
    </row>
    <row r="3045" spans="19:19">
      <c r="S3045"/>
    </row>
    <row r="3046" spans="19:19">
      <c r="S3046"/>
    </row>
    <row r="3047" spans="19:19">
      <c r="S3047"/>
    </row>
    <row r="3048" spans="19:19">
      <c r="S3048"/>
    </row>
    <row r="3049" spans="19:19">
      <c r="S3049"/>
    </row>
    <row r="3050" spans="19:19">
      <c r="S3050"/>
    </row>
    <row r="3051" spans="19:19">
      <c r="S3051"/>
    </row>
    <row r="3052" spans="19:19">
      <c r="S3052"/>
    </row>
    <row r="3053" spans="19:19">
      <c r="S3053"/>
    </row>
    <row r="3054" spans="19:19">
      <c r="S3054"/>
    </row>
    <row r="3055" spans="19:19">
      <c r="S3055"/>
    </row>
    <row r="3056" spans="19:19">
      <c r="S3056"/>
    </row>
    <row r="3057" spans="19:19">
      <c r="S3057"/>
    </row>
    <row r="3058" spans="19:19">
      <c r="S3058"/>
    </row>
    <row r="3059" spans="19:19">
      <c r="S3059"/>
    </row>
    <row r="3060" spans="19:19">
      <c r="S3060"/>
    </row>
    <row r="3061" spans="19:19">
      <c r="S3061"/>
    </row>
    <row r="3062" spans="19:19">
      <c r="S3062"/>
    </row>
    <row r="3063" spans="19:19">
      <c r="S3063"/>
    </row>
    <row r="3064" spans="19:19">
      <c r="S3064"/>
    </row>
    <row r="3065" spans="19:19">
      <c r="S3065"/>
    </row>
    <row r="3066" spans="19:19">
      <c r="S3066"/>
    </row>
    <row r="3067" spans="19:19">
      <c r="S3067"/>
    </row>
    <row r="3068" spans="19:19">
      <c r="S3068"/>
    </row>
    <row r="3069" spans="19:19">
      <c r="S3069"/>
    </row>
    <row r="3070" spans="19:19">
      <c r="S3070"/>
    </row>
    <row r="3071" spans="19:19">
      <c r="S3071"/>
    </row>
    <row r="3072" spans="19:19">
      <c r="S3072"/>
    </row>
    <row r="3073" spans="19:19">
      <c r="S3073"/>
    </row>
    <row r="3074" spans="19:19">
      <c r="S3074"/>
    </row>
    <row r="3075" spans="19:19">
      <c r="S3075"/>
    </row>
    <row r="3076" spans="19:19">
      <c r="S3076"/>
    </row>
    <row r="3077" spans="19:19">
      <c r="S3077"/>
    </row>
    <row r="3078" spans="19:19">
      <c r="S3078"/>
    </row>
    <row r="3079" spans="19:19">
      <c r="S3079"/>
    </row>
    <row r="3080" spans="19:19">
      <c r="S3080"/>
    </row>
    <row r="3081" spans="19:19">
      <c r="S3081"/>
    </row>
    <row r="3082" spans="19:19">
      <c r="S3082"/>
    </row>
    <row r="3083" spans="19:19">
      <c r="S3083"/>
    </row>
    <row r="3084" spans="19:19">
      <c r="S3084"/>
    </row>
    <row r="3085" spans="19:19">
      <c r="S3085"/>
    </row>
    <row r="3086" spans="19:19">
      <c r="S3086"/>
    </row>
    <row r="3087" spans="19:19">
      <c r="S3087"/>
    </row>
    <row r="3088" spans="19:19">
      <c r="S3088"/>
    </row>
    <row r="3089" spans="19:19">
      <c r="S3089"/>
    </row>
    <row r="3090" spans="19:19">
      <c r="S3090"/>
    </row>
    <row r="3091" spans="19:19">
      <c r="S3091"/>
    </row>
    <row r="3092" spans="19:19">
      <c r="S3092"/>
    </row>
    <row r="3093" spans="19:19">
      <c r="S3093"/>
    </row>
    <row r="3094" spans="19:19">
      <c r="S3094"/>
    </row>
    <row r="3095" spans="19:19">
      <c r="S3095"/>
    </row>
    <row r="3096" spans="19:19">
      <c r="S3096"/>
    </row>
    <row r="3097" spans="19:19">
      <c r="S3097"/>
    </row>
    <row r="3098" spans="19:19">
      <c r="S3098"/>
    </row>
    <row r="3099" spans="19:19">
      <c r="S3099"/>
    </row>
    <row r="3100" spans="19:19">
      <c r="S3100"/>
    </row>
    <row r="3101" spans="19:19">
      <c r="S3101"/>
    </row>
    <row r="3102" spans="19:19">
      <c r="S3102"/>
    </row>
    <row r="3103" spans="19:19">
      <c r="S3103"/>
    </row>
    <row r="3104" spans="19:19">
      <c r="S3104"/>
    </row>
    <row r="3105" spans="19:19">
      <c r="S3105"/>
    </row>
    <row r="3106" spans="19:19">
      <c r="S3106"/>
    </row>
    <row r="3107" spans="19:19">
      <c r="S3107"/>
    </row>
    <row r="3108" spans="19:19">
      <c r="S3108"/>
    </row>
    <row r="3109" spans="19:19">
      <c r="S3109"/>
    </row>
    <row r="3110" spans="19:19">
      <c r="S3110"/>
    </row>
    <row r="3111" spans="19:19">
      <c r="S3111"/>
    </row>
    <row r="3112" spans="19:19">
      <c r="S3112"/>
    </row>
    <row r="3113" spans="19:19">
      <c r="S3113"/>
    </row>
    <row r="3114" spans="19:19">
      <c r="S3114"/>
    </row>
    <row r="3115" spans="19:19">
      <c r="S3115"/>
    </row>
    <row r="3116" spans="19:19">
      <c r="S3116"/>
    </row>
    <row r="3117" spans="19:19">
      <c r="S3117"/>
    </row>
    <row r="3118" spans="19:19">
      <c r="S3118"/>
    </row>
    <row r="3119" spans="19:19">
      <c r="S3119"/>
    </row>
    <row r="3120" spans="19:19">
      <c r="S3120"/>
    </row>
    <row r="3121" spans="19:19">
      <c r="S3121"/>
    </row>
    <row r="3122" spans="19:19">
      <c r="S3122"/>
    </row>
    <row r="3123" spans="19:19">
      <c r="S3123"/>
    </row>
    <row r="3124" spans="19:19">
      <c r="S3124"/>
    </row>
    <row r="3125" spans="19:19">
      <c r="S3125"/>
    </row>
    <row r="3126" spans="19:19">
      <c r="S3126"/>
    </row>
    <row r="3127" spans="19:19">
      <c r="S3127"/>
    </row>
    <row r="3128" spans="19:19">
      <c r="S3128"/>
    </row>
    <row r="3129" spans="19:19">
      <c r="S3129"/>
    </row>
    <row r="3130" spans="19:19">
      <c r="S3130"/>
    </row>
    <row r="3131" spans="19:19">
      <c r="S3131"/>
    </row>
    <row r="3132" spans="19:19">
      <c r="S3132"/>
    </row>
    <row r="3133" spans="19:19">
      <c r="S3133"/>
    </row>
    <row r="3134" spans="19:19">
      <c r="S3134"/>
    </row>
    <row r="3135" spans="19:19">
      <c r="S3135"/>
    </row>
    <row r="3136" spans="19:19">
      <c r="S3136"/>
    </row>
    <row r="3137" spans="19:19">
      <c r="S3137"/>
    </row>
    <row r="3138" spans="19:19">
      <c r="S3138"/>
    </row>
    <row r="3139" spans="19:19">
      <c r="S3139"/>
    </row>
    <row r="3140" spans="19:19">
      <c r="S3140"/>
    </row>
    <row r="3141" spans="19:19">
      <c r="S3141"/>
    </row>
    <row r="3142" spans="19:19">
      <c r="S3142"/>
    </row>
    <row r="3143" spans="19:19">
      <c r="S3143"/>
    </row>
    <row r="3144" spans="19:19">
      <c r="S3144"/>
    </row>
    <row r="3145" spans="19:19">
      <c r="S3145"/>
    </row>
    <row r="3146" spans="19:19">
      <c r="S3146"/>
    </row>
    <row r="3147" spans="19:19">
      <c r="S3147"/>
    </row>
    <row r="3148" spans="19:19">
      <c r="S3148"/>
    </row>
    <row r="3149" spans="19:19">
      <c r="S3149"/>
    </row>
    <row r="3150" spans="19:19">
      <c r="S3150"/>
    </row>
    <row r="3151" spans="19:19">
      <c r="S3151"/>
    </row>
    <row r="3152" spans="19:19">
      <c r="S3152"/>
    </row>
    <row r="3153" spans="19:19">
      <c r="S3153"/>
    </row>
    <row r="3154" spans="19:19">
      <c r="S3154"/>
    </row>
    <row r="3155" spans="19:19">
      <c r="S3155"/>
    </row>
    <row r="3156" spans="19:19">
      <c r="S3156"/>
    </row>
    <row r="3157" spans="19:19">
      <c r="S3157"/>
    </row>
    <row r="3158" spans="19:19">
      <c r="S3158"/>
    </row>
    <row r="3159" spans="19:19">
      <c r="S3159"/>
    </row>
    <row r="3160" spans="19:19">
      <c r="S3160"/>
    </row>
    <row r="3161" spans="19:19">
      <c r="S3161"/>
    </row>
    <row r="3162" spans="19:19">
      <c r="S3162"/>
    </row>
    <row r="3163" spans="19:19">
      <c r="S3163"/>
    </row>
    <row r="3164" spans="19:19">
      <c r="S3164"/>
    </row>
    <row r="3165" spans="19:19">
      <c r="S3165"/>
    </row>
    <row r="3166" spans="19:19">
      <c r="S3166"/>
    </row>
    <row r="3167" spans="19:19">
      <c r="S3167"/>
    </row>
    <row r="3168" spans="19:19">
      <c r="S3168"/>
    </row>
    <row r="3169" spans="19:19">
      <c r="S3169"/>
    </row>
    <row r="3170" spans="19:19">
      <c r="S3170"/>
    </row>
    <row r="3171" spans="19:19">
      <c r="S3171"/>
    </row>
    <row r="3172" spans="19:19">
      <c r="S3172"/>
    </row>
    <row r="3173" spans="19:19">
      <c r="S3173"/>
    </row>
    <row r="3174" spans="19:19">
      <c r="S3174"/>
    </row>
    <row r="3175" spans="19:19">
      <c r="S3175"/>
    </row>
    <row r="3176" spans="19:19">
      <c r="S3176"/>
    </row>
    <row r="3177" spans="19:19">
      <c r="S3177"/>
    </row>
    <row r="3178" spans="19:19">
      <c r="S3178"/>
    </row>
    <row r="3179" spans="19:19">
      <c r="S3179"/>
    </row>
    <row r="3180" spans="19:19">
      <c r="S3180"/>
    </row>
    <row r="3181" spans="19:19">
      <c r="S3181"/>
    </row>
    <row r="3182" spans="19:19">
      <c r="S3182"/>
    </row>
    <row r="3183" spans="19:19">
      <c r="S3183"/>
    </row>
    <row r="3184" spans="19:19">
      <c r="S3184"/>
    </row>
    <row r="3185" spans="19:19">
      <c r="S3185"/>
    </row>
    <row r="3186" spans="19:19">
      <c r="S3186"/>
    </row>
    <row r="3187" spans="19:19">
      <c r="S3187"/>
    </row>
    <row r="3188" spans="19:19">
      <c r="S3188"/>
    </row>
    <row r="3189" spans="19:19">
      <c r="S3189"/>
    </row>
    <row r="3190" spans="19:19">
      <c r="S3190"/>
    </row>
    <row r="3191" spans="19:19">
      <c r="S3191"/>
    </row>
    <row r="3192" spans="19:19">
      <c r="S3192"/>
    </row>
    <row r="3193" spans="19:19">
      <c r="S3193"/>
    </row>
    <row r="3194" spans="19:19">
      <c r="S3194"/>
    </row>
    <row r="3195" spans="19:19">
      <c r="S3195"/>
    </row>
    <row r="3196" spans="19:19">
      <c r="S3196"/>
    </row>
    <row r="3197" spans="19:19">
      <c r="S3197"/>
    </row>
    <row r="3198" spans="19:19">
      <c r="S3198"/>
    </row>
    <row r="3199" spans="19:19">
      <c r="S3199"/>
    </row>
    <row r="3200" spans="19:19">
      <c r="S3200"/>
    </row>
    <row r="3201" spans="19:19">
      <c r="S3201"/>
    </row>
    <row r="3202" spans="19:19">
      <c r="S3202"/>
    </row>
    <row r="3203" spans="19:19">
      <c r="S3203"/>
    </row>
    <row r="3204" spans="19:19">
      <c r="S3204"/>
    </row>
    <row r="3205" spans="19:19">
      <c r="S3205"/>
    </row>
    <row r="3206" spans="19:19">
      <c r="S3206"/>
    </row>
    <row r="3207" spans="19:19">
      <c r="S3207"/>
    </row>
    <row r="3208" spans="19:19">
      <c r="S3208"/>
    </row>
    <row r="3209" spans="19:19">
      <c r="S3209"/>
    </row>
    <row r="3210" spans="19:19">
      <c r="S3210"/>
    </row>
    <row r="3211" spans="19:19">
      <c r="S3211"/>
    </row>
    <row r="3212" spans="19:19">
      <c r="S3212"/>
    </row>
    <row r="3213" spans="19:19">
      <c r="S3213"/>
    </row>
    <row r="3214" spans="19:19">
      <c r="S3214"/>
    </row>
    <row r="3215" spans="19:19">
      <c r="S3215"/>
    </row>
    <row r="3216" spans="19:19">
      <c r="S3216"/>
    </row>
    <row r="3217" spans="19:19">
      <c r="S3217"/>
    </row>
    <row r="3218" spans="19:19">
      <c r="S3218"/>
    </row>
    <row r="3219" spans="19:19">
      <c r="S3219"/>
    </row>
    <row r="3220" spans="19:19">
      <c r="S3220"/>
    </row>
    <row r="3221" spans="19:19">
      <c r="S3221"/>
    </row>
    <row r="3222" spans="19:19">
      <c r="S3222"/>
    </row>
    <row r="3223" spans="19:19">
      <c r="S3223"/>
    </row>
    <row r="3224" spans="19:19">
      <c r="S3224"/>
    </row>
    <row r="3225" spans="19:19">
      <c r="S3225"/>
    </row>
    <row r="3226" spans="19:19">
      <c r="S3226"/>
    </row>
    <row r="3227" spans="19:19">
      <c r="S3227"/>
    </row>
    <row r="3228" spans="19:19">
      <c r="S3228"/>
    </row>
    <row r="3229" spans="19:19">
      <c r="S3229"/>
    </row>
    <row r="3230" spans="19:19">
      <c r="S3230"/>
    </row>
    <row r="3231" spans="19:19">
      <c r="S3231"/>
    </row>
    <row r="3232" spans="19:19">
      <c r="S3232"/>
    </row>
    <row r="3233" spans="19:19">
      <c r="S3233"/>
    </row>
    <row r="3234" spans="19:19">
      <c r="S3234"/>
    </row>
    <row r="3235" spans="19:19">
      <c r="S3235"/>
    </row>
    <row r="3236" spans="19:19">
      <c r="S3236"/>
    </row>
    <row r="3237" spans="19:19">
      <c r="S3237"/>
    </row>
    <row r="3238" spans="19:19">
      <c r="S3238"/>
    </row>
    <row r="3239" spans="19:19">
      <c r="S3239"/>
    </row>
    <row r="3240" spans="19:19">
      <c r="S3240"/>
    </row>
    <row r="3241" spans="19:19">
      <c r="S3241"/>
    </row>
    <row r="3242" spans="19:19">
      <c r="S3242"/>
    </row>
    <row r="3243" spans="19:19">
      <c r="S3243"/>
    </row>
    <row r="3244" spans="19:19">
      <c r="S3244"/>
    </row>
    <row r="3245" spans="19:19">
      <c r="S3245"/>
    </row>
    <row r="3246" spans="19:19">
      <c r="S3246"/>
    </row>
    <row r="3247" spans="19:19">
      <c r="S3247"/>
    </row>
    <row r="3248" spans="19:19">
      <c r="S3248"/>
    </row>
    <row r="3249" spans="19:19">
      <c r="S3249"/>
    </row>
    <row r="3250" spans="19:19">
      <c r="S3250"/>
    </row>
    <row r="3251" spans="19:19">
      <c r="S3251"/>
    </row>
    <row r="3252" spans="19:19">
      <c r="S3252"/>
    </row>
    <row r="3253" spans="19:19">
      <c r="S3253"/>
    </row>
    <row r="3254" spans="19:19">
      <c r="S3254"/>
    </row>
    <row r="3255" spans="19:19">
      <c r="S3255"/>
    </row>
    <row r="3256" spans="19:19">
      <c r="S3256"/>
    </row>
    <row r="3257" spans="19:19">
      <c r="S3257"/>
    </row>
    <row r="3258" spans="19:19">
      <c r="S3258"/>
    </row>
    <row r="3259" spans="19:19">
      <c r="S3259"/>
    </row>
    <row r="3260" spans="19:19">
      <c r="S3260"/>
    </row>
    <row r="3261" spans="19:19">
      <c r="S3261"/>
    </row>
    <row r="3262" spans="19:19">
      <c r="S3262"/>
    </row>
    <row r="3263" spans="19:19">
      <c r="S3263"/>
    </row>
    <row r="3264" spans="19:19">
      <c r="S3264"/>
    </row>
    <row r="3265" spans="19:19">
      <c r="S3265"/>
    </row>
    <row r="3266" spans="19:19">
      <c r="S3266"/>
    </row>
    <row r="3267" spans="19:19">
      <c r="S3267"/>
    </row>
    <row r="3268" spans="19:19">
      <c r="S3268"/>
    </row>
    <row r="3269" spans="19:19">
      <c r="S3269"/>
    </row>
    <row r="3270" spans="19:19">
      <c r="S3270"/>
    </row>
    <row r="3271" spans="19:19">
      <c r="S3271"/>
    </row>
    <row r="3272" spans="19:19">
      <c r="S3272"/>
    </row>
    <row r="3273" spans="19:19">
      <c r="S3273"/>
    </row>
    <row r="3274" spans="19:19">
      <c r="S3274"/>
    </row>
    <row r="3275" spans="19:19">
      <c r="S3275"/>
    </row>
    <row r="3276" spans="19:19">
      <c r="S3276"/>
    </row>
    <row r="3277" spans="19:19">
      <c r="S3277"/>
    </row>
    <row r="3278" spans="19:19">
      <c r="S3278"/>
    </row>
    <row r="3279" spans="19:19">
      <c r="S3279"/>
    </row>
    <row r="3280" spans="19:19">
      <c r="S3280"/>
    </row>
    <row r="3281" spans="19:19">
      <c r="S3281"/>
    </row>
    <row r="3282" spans="19:19">
      <c r="S3282"/>
    </row>
    <row r="3283" spans="19:19">
      <c r="S3283"/>
    </row>
    <row r="3284" spans="19:19">
      <c r="S3284"/>
    </row>
    <row r="3285" spans="19:19">
      <c r="S3285"/>
    </row>
    <row r="3286" spans="19:19">
      <c r="S3286"/>
    </row>
    <row r="3287" spans="19:19">
      <c r="S3287"/>
    </row>
    <row r="3288" spans="19:19">
      <c r="S3288"/>
    </row>
    <row r="3289" spans="19:19">
      <c r="S3289"/>
    </row>
    <row r="3290" spans="19:19">
      <c r="S3290"/>
    </row>
    <row r="3291" spans="19:19">
      <c r="S3291"/>
    </row>
    <row r="3292" spans="19:19">
      <c r="S3292"/>
    </row>
    <row r="3293" spans="19:19">
      <c r="S3293"/>
    </row>
    <row r="3294" spans="19:19">
      <c r="S3294"/>
    </row>
    <row r="3295" spans="19:19">
      <c r="S3295"/>
    </row>
    <row r="3296" spans="19:19">
      <c r="S3296"/>
    </row>
    <row r="3297" spans="19:19">
      <c r="S3297"/>
    </row>
    <row r="3298" spans="19:19">
      <c r="S3298"/>
    </row>
    <row r="3299" spans="19:19">
      <c r="S3299"/>
    </row>
    <row r="3300" spans="19:19">
      <c r="S3300"/>
    </row>
    <row r="3301" spans="19:19">
      <c r="S3301"/>
    </row>
    <row r="3302" spans="19:19">
      <c r="S3302"/>
    </row>
    <row r="3303" spans="19:19">
      <c r="S3303"/>
    </row>
    <row r="3304" spans="19:19">
      <c r="S3304"/>
    </row>
    <row r="3305" spans="19:19">
      <c r="S3305"/>
    </row>
    <row r="3306" spans="19:19">
      <c r="S3306"/>
    </row>
    <row r="3307" spans="19:19">
      <c r="S3307"/>
    </row>
    <row r="3308" spans="19:19">
      <c r="S3308"/>
    </row>
    <row r="3309" spans="19:19">
      <c r="S3309"/>
    </row>
    <row r="3310" spans="19:19">
      <c r="S3310"/>
    </row>
    <row r="3311" spans="19:19">
      <c r="S3311"/>
    </row>
    <row r="3312" spans="19:19">
      <c r="S3312"/>
    </row>
    <row r="3313" spans="19:19">
      <c r="S3313"/>
    </row>
    <row r="3314" spans="19:19">
      <c r="S3314"/>
    </row>
    <row r="3315" spans="19:19">
      <c r="S3315"/>
    </row>
    <row r="3316" spans="19:19">
      <c r="S3316"/>
    </row>
    <row r="3317" spans="19:19">
      <c r="S3317"/>
    </row>
    <row r="3318" spans="19:19">
      <c r="S3318"/>
    </row>
    <row r="3319" spans="19:19">
      <c r="S3319"/>
    </row>
    <row r="3320" spans="19:19">
      <c r="S3320"/>
    </row>
    <row r="3321" spans="19:19">
      <c r="S3321"/>
    </row>
    <row r="3322" spans="19:19">
      <c r="S3322"/>
    </row>
    <row r="3323" spans="19:19">
      <c r="S3323"/>
    </row>
    <row r="3324" spans="19:19">
      <c r="S3324"/>
    </row>
    <row r="3325" spans="19:19">
      <c r="S3325"/>
    </row>
    <row r="3326" spans="19:19">
      <c r="S3326"/>
    </row>
    <row r="3327" spans="19:19">
      <c r="S3327"/>
    </row>
    <row r="3328" spans="19:19">
      <c r="S3328"/>
    </row>
    <row r="3329" spans="19:19">
      <c r="S3329"/>
    </row>
    <row r="3330" spans="19:19">
      <c r="S3330"/>
    </row>
    <row r="3331" spans="19:19">
      <c r="S3331"/>
    </row>
    <row r="3332" spans="19:19">
      <c r="S3332"/>
    </row>
    <row r="3333" spans="19:19">
      <c r="S3333"/>
    </row>
    <row r="3334" spans="19:19">
      <c r="S3334"/>
    </row>
    <row r="3335" spans="19:19">
      <c r="S3335"/>
    </row>
    <row r="3336" spans="19:19">
      <c r="S3336"/>
    </row>
    <row r="3337" spans="19:19">
      <c r="S3337"/>
    </row>
    <row r="3338" spans="19:19">
      <c r="S3338"/>
    </row>
    <row r="3339" spans="19:19">
      <c r="S3339"/>
    </row>
    <row r="3340" spans="19:19">
      <c r="S3340"/>
    </row>
    <row r="3341" spans="19:19">
      <c r="S3341"/>
    </row>
    <row r="3342" spans="19:19">
      <c r="S3342"/>
    </row>
    <row r="3343" spans="19:19">
      <c r="S3343"/>
    </row>
    <row r="3344" spans="19:19">
      <c r="S3344"/>
    </row>
    <row r="3345" spans="19:19">
      <c r="S3345"/>
    </row>
    <row r="3346" spans="19:19">
      <c r="S3346"/>
    </row>
    <row r="3347" spans="19:19">
      <c r="S3347"/>
    </row>
    <row r="3348" spans="19:19">
      <c r="S3348"/>
    </row>
    <row r="3349" spans="19:19">
      <c r="S3349"/>
    </row>
    <row r="3350" spans="19:19">
      <c r="S3350"/>
    </row>
    <row r="3351" spans="19:19">
      <c r="S3351"/>
    </row>
    <row r="3352" spans="19:19">
      <c r="S3352"/>
    </row>
    <row r="3353" spans="19:19">
      <c r="S3353"/>
    </row>
    <row r="3354" spans="19:19">
      <c r="S3354"/>
    </row>
    <row r="3355" spans="19:19">
      <c r="S3355"/>
    </row>
    <row r="3356" spans="19:19">
      <c r="S3356"/>
    </row>
    <row r="3357" spans="19:19">
      <c r="S3357"/>
    </row>
    <row r="3358" spans="19:19">
      <c r="S3358"/>
    </row>
    <row r="3359" spans="19:19">
      <c r="S3359"/>
    </row>
    <row r="3360" spans="19:19">
      <c r="S3360"/>
    </row>
    <row r="3361" spans="19:19">
      <c r="S3361"/>
    </row>
    <row r="3362" spans="19:19">
      <c r="S3362"/>
    </row>
    <row r="3363" spans="19:19">
      <c r="S3363"/>
    </row>
    <row r="3364" spans="19:19">
      <c r="S3364"/>
    </row>
    <row r="3365" spans="19:19">
      <c r="S3365"/>
    </row>
    <row r="3366" spans="19:19">
      <c r="S3366"/>
    </row>
    <row r="3367" spans="19:19">
      <c r="S3367"/>
    </row>
    <row r="3368" spans="19:19">
      <c r="S3368"/>
    </row>
    <row r="3369" spans="19:19">
      <c r="S3369"/>
    </row>
    <row r="3370" spans="19:19">
      <c r="S3370"/>
    </row>
    <row r="3371" spans="19:19">
      <c r="S3371"/>
    </row>
    <row r="3372" spans="19:19">
      <c r="S3372"/>
    </row>
    <row r="3373" spans="19:19">
      <c r="S3373"/>
    </row>
    <row r="3374" spans="19:19">
      <c r="S3374"/>
    </row>
    <row r="3375" spans="19:19">
      <c r="S3375"/>
    </row>
    <row r="3376" spans="19:19">
      <c r="S3376"/>
    </row>
    <row r="3377" spans="19:19">
      <c r="S3377"/>
    </row>
    <row r="3378" spans="19:19">
      <c r="S3378"/>
    </row>
    <row r="3379" spans="19:19">
      <c r="S3379"/>
    </row>
    <row r="3380" spans="19:19">
      <c r="S3380"/>
    </row>
    <row r="3381" spans="19:19">
      <c r="S3381"/>
    </row>
    <row r="3382" spans="19:19">
      <c r="S3382"/>
    </row>
    <row r="3383" spans="19:19">
      <c r="S3383"/>
    </row>
    <row r="3384" spans="19:19">
      <c r="S3384"/>
    </row>
    <row r="3385" spans="19:19">
      <c r="S3385"/>
    </row>
    <row r="3386" spans="19:19">
      <c r="S3386"/>
    </row>
    <row r="3387" spans="19:19">
      <c r="S3387"/>
    </row>
    <row r="3388" spans="19:19">
      <c r="S3388"/>
    </row>
    <row r="3389" spans="19:19">
      <c r="S3389"/>
    </row>
    <row r="3390" spans="19:19">
      <c r="S3390"/>
    </row>
    <row r="3391" spans="19:19">
      <c r="S3391"/>
    </row>
    <row r="3392" spans="19:19">
      <c r="S3392"/>
    </row>
    <row r="3393" spans="19:19">
      <c r="S3393"/>
    </row>
    <row r="3394" spans="19:19">
      <c r="S3394"/>
    </row>
    <row r="3395" spans="19:19">
      <c r="S3395"/>
    </row>
    <row r="3396" spans="19:19">
      <c r="S3396"/>
    </row>
    <row r="3397" spans="19:19">
      <c r="S3397"/>
    </row>
    <row r="3398" spans="19:19">
      <c r="S3398"/>
    </row>
    <row r="3399" spans="19:19">
      <c r="S3399"/>
    </row>
    <row r="3400" spans="19:19">
      <c r="S3400"/>
    </row>
    <row r="3401" spans="19:19">
      <c r="S3401"/>
    </row>
    <row r="3402" spans="19:19">
      <c r="S3402"/>
    </row>
    <row r="3403" spans="19:19">
      <c r="S3403"/>
    </row>
    <row r="3404" spans="19:19">
      <c r="S3404"/>
    </row>
    <row r="3405" spans="19:19">
      <c r="S3405"/>
    </row>
    <row r="3406" spans="19:19">
      <c r="S3406"/>
    </row>
    <row r="3407" spans="19:19">
      <c r="S3407"/>
    </row>
    <row r="3408" spans="19:19">
      <c r="S3408"/>
    </row>
    <row r="3409" spans="19:19">
      <c r="S3409"/>
    </row>
    <row r="3410" spans="19:19">
      <c r="S3410"/>
    </row>
    <row r="3411" spans="19:19">
      <c r="S3411"/>
    </row>
    <row r="3412" spans="19:19">
      <c r="S3412"/>
    </row>
    <row r="3413" spans="19:19">
      <c r="S3413"/>
    </row>
    <row r="3414" spans="19:19">
      <c r="S3414"/>
    </row>
    <row r="3415" spans="19:19">
      <c r="S3415"/>
    </row>
    <row r="3416" spans="19:19">
      <c r="S3416"/>
    </row>
    <row r="3417" spans="19:19">
      <c r="S3417"/>
    </row>
    <row r="3418" spans="19:19">
      <c r="S3418"/>
    </row>
    <row r="3419" spans="19:19">
      <c r="S3419"/>
    </row>
    <row r="3420" spans="19:19">
      <c r="S3420"/>
    </row>
    <row r="3421" spans="19:19">
      <c r="S3421"/>
    </row>
    <row r="3422" spans="19:19">
      <c r="S3422"/>
    </row>
    <row r="3423" spans="19:19">
      <c r="S3423"/>
    </row>
    <row r="3424" spans="19:19">
      <c r="S3424"/>
    </row>
    <row r="3425" spans="19:19">
      <c r="S3425"/>
    </row>
    <row r="3426" spans="19:19">
      <c r="S3426"/>
    </row>
    <row r="3427" spans="19:19">
      <c r="S3427"/>
    </row>
    <row r="3428" spans="19:19">
      <c r="S3428"/>
    </row>
    <row r="3429" spans="19:19">
      <c r="S3429"/>
    </row>
    <row r="3430" spans="19:19">
      <c r="S3430"/>
    </row>
    <row r="3431" spans="19:19">
      <c r="S3431"/>
    </row>
    <row r="3432" spans="19:19">
      <c r="S3432"/>
    </row>
    <row r="3433" spans="19:19">
      <c r="S3433"/>
    </row>
    <row r="3434" spans="19:19">
      <c r="S3434"/>
    </row>
    <row r="3435" spans="19:19">
      <c r="S3435"/>
    </row>
    <row r="3436" spans="19:19">
      <c r="S3436"/>
    </row>
    <row r="3437" spans="19:19">
      <c r="S3437"/>
    </row>
    <row r="3438" spans="19:19">
      <c r="S3438"/>
    </row>
    <row r="3439" spans="19:19">
      <c r="S3439"/>
    </row>
    <row r="3440" spans="19:19">
      <c r="S3440"/>
    </row>
    <row r="3441" spans="19:19">
      <c r="S3441"/>
    </row>
    <row r="3442" spans="19:19">
      <c r="S3442"/>
    </row>
    <row r="3443" spans="19:19">
      <c r="S3443"/>
    </row>
    <row r="3444" spans="19:19">
      <c r="S3444"/>
    </row>
    <row r="3445" spans="19:19">
      <c r="S3445"/>
    </row>
    <row r="3446" spans="19:19">
      <c r="S3446"/>
    </row>
    <row r="3447" spans="19:19">
      <c r="S3447"/>
    </row>
    <row r="3448" spans="19:19">
      <c r="S3448"/>
    </row>
    <row r="3449" spans="19:19">
      <c r="S3449"/>
    </row>
    <row r="3450" spans="19:19">
      <c r="S3450"/>
    </row>
    <row r="3451" spans="19:19">
      <c r="S3451"/>
    </row>
    <row r="3452" spans="19:19">
      <c r="S3452"/>
    </row>
    <row r="3453" spans="19:19">
      <c r="S3453"/>
    </row>
    <row r="3454" spans="19:19">
      <c r="S3454"/>
    </row>
    <row r="3455" spans="19:19">
      <c r="S3455"/>
    </row>
    <row r="3456" spans="19:19">
      <c r="S3456"/>
    </row>
    <row r="3457" spans="19:19">
      <c r="S3457"/>
    </row>
    <row r="3458" spans="19:19">
      <c r="S3458"/>
    </row>
    <row r="3459" spans="19:19">
      <c r="S3459"/>
    </row>
    <row r="3460" spans="19:19">
      <c r="S3460"/>
    </row>
    <row r="3461" spans="19:19">
      <c r="S3461"/>
    </row>
    <row r="3462" spans="19:19">
      <c r="S3462"/>
    </row>
    <row r="3463" spans="19:19">
      <c r="S3463"/>
    </row>
    <row r="3464" spans="19:19">
      <c r="S3464"/>
    </row>
    <row r="3465" spans="19:19">
      <c r="S3465"/>
    </row>
    <row r="3466" spans="19:19">
      <c r="S3466"/>
    </row>
    <row r="3467" spans="19:19">
      <c r="S3467"/>
    </row>
    <row r="3468" spans="19:19">
      <c r="S3468"/>
    </row>
    <row r="3469" spans="19:19">
      <c r="S3469"/>
    </row>
    <row r="3470" spans="19:19">
      <c r="S3470"/>
    </row>
    <row r="3471" spans="19:19">
      <c r="S3471"/>
    </row>
    <row r="3472" spans="19:19">
      <c r="S3472"/>
    </row>
    <row r="3473" spans="19:19">
      <c r="S3473"/>
    </row>
    <row r="3474" spans="19:19">
      <c r="S3474"/>
    </row>
    <row r="3475" spans="19:19">
      <c r="S3475"/>
    </row>
    <row r="3476" spans="19:19">
      <c r="S3476"/>
    </row>
    <row r="3477" spans="19:19">
      <c r="S3477"/>
    </row>
    <row r="3478" spans="19:19">
      <c r="S3478"/>
    </row>
    <row r="3479" spans="19:19">
      <c r="S3479"/>
    </row>
    <row r="3480" spans="19:19">
      <c r="S3480"/>
    </row>
    <row r="3481" spans="19:19">
      <c r="S3481"/>
    </row>
    <row r="3482" spans="19:19">
      <c r="S3482"/>
    </row>
    <row r="3483" spans="19:19">
      <c r="S3483"/>
    </row>
    <row r="3484" spans="19:19">
      <c r="S3484"/>
    </row>
    <row r="3485" spans="19:19">
      <c r="S3485"/>
    </row>
    <row r="3486" spans="19:19">
      <c r="S3486"/>
    </row>
    <row r="3487" spans="19:19">
      <c r="S3487"/>
    </row>
    <row r="3488" spans="19:19">
      <c r="S3488"/>
    </row>
    <row r="3489" spans="19:19">
      <c r="S3489"/>
    </row>
    <row r="3490" spans="19:19">
      <c r="S3490"/>
    </row>
    <row r="3491" spans="19:19">
      <c r="S3491"/>
    </row>
    <row r="3492" spans="19:19">
      <c r="S3492"/>
    </row>
    <row r="3493" spans="19:19">
      <c r="S3493"/>
    </row>
    <row r="3494" spans="19:19">
      <c r="S3494"/>
    </row>
    <row r="3495" spans="19:19">
      <c r="S3495"/>
    </row>
    <row r="3496" spans="19:19">
      <c r="S3496"/>
    </row>
    <row r="3497" spans="19:19">
      <c r="S3497"/>
    </row>
    <row r="3498" spans="19:19">
      <c r="S3498"/>
    </row>
    <row r="3499" spans="19:19">
      <c r="S3499"/>
    </row>
    <row r="3500" spans="19:19">
      <c r="S3500"/>
    </row>
    <row r="3501" spans="19:19">
      <c r="S3501"/>
    </row>
    <row r="3502" spans="19:19">
      <c r="S3502"/>
    </row>
    <row r="3503" spans="19:19">
      <c r="S3503"/>
    </row>
    <row r="3504" spans="19:19">
      <c r="S3504"/>
    </row>
    <row r="3505" spans="19:19">
      <c r="S3505"/>
    </row>
    <row r="3506" spans="19:19">
      <c r="S3506"/>
    </row>
    <row r="3507" spans="19:19">
      <c r="S3507"/>
    </row>
    <row r="3508" spans="19:19">
      <c r="S3508"/>
    </row>
    <row r="3509" spans="19:19">
      <c r="S3509"/>
    </row>
    <row r="3510" spans="19:19">
      <c r="S3510"/>
    </row>
    <row r="3511" spans="19:19">
      <c r="S3511"/>
    </row>
    <row r="3512" spans="19:19">
      <c r="S3512"/>
    </row>
    <row r="3513" spans="19:19">
      <c r="S3513"/>
    </row>
    <row r="3514" spans="19:19">
      <c r="S3514"/>
    </row>
    <row r="3515" spans="19:19">
      <c r="S3515"/>
    </row>
    <row r="3516" spans="19:19">
      <c r="S3516"/>
    </row>
    <row r="3517" spans="19:19">
      <c r="S3517"/>
    </row>
    <row r="3518" spans="19:19">
      <c r="S3518"/>
    </row>
    <row r="3519" spans="19:19">
      <c r="S3519"/>
    </row>
    <row r="3520" spans="19:19">
      <c r="S3520"/>
    </row>
    <row r="3521" spans="19:19">
      <c r="S3521"/>
    </row>
    <row r="3522" spans="19:19">
      <c r="S3522"/>
    </row>
    <row r="3523" spans="19:19">
      <c r="S3523"/>
    </row>
    <row r="3524" spans="19:19">
      <c r="S3524"/>
    </row>
    <row r="3525" spans="19:19">
      <c r="S3525"/>
    </row>
    <row r="3526" spans="19:19">
      <c r="S3526"/>
    </row>
    <row r="3527" spans="19:19">
      <c r="S3527"/>
    </row>
    <row r="3528" spans="19:19">
      <c r="S3528"/>
    </row>
    <row r="3529" spans="19:19">
      <c r="S3529"/>
    </row>
    <row r="3530" spans="19:19">
      <c r="S3530"/>
    </row>
    <row r="3531" spans="19:19">
      <c r="S3531"/>
    </row>
    <row r="3532" spans="19:19">
      <c r="S3532"/>
    </row>
    <row r="3533" spans="19:19">
      <c r="S3533"/>
    </row>
    <row r="3534" spans="19:19">
      <c r="S3534"/>
    </row>
    <row r="3535" spans="19:19">
      <c r="S3535"/>
    </row>
    <row r="3536" spans="19:19">
      <c r="S3536"/>
    </row>
    <row r="3537" spans="19:19">
      <c r="S3537"/>
    </row>
    <row r="3538" spans="19:19">
      <c r="S3538"/>
    </row>
    <row r="3539" spans="19:19">
      <c r="S3539"/>
    </row>
    <row r="3540" spans="19:19">
      <c r="S3540"/>
    </row>
    <row r="3541" spans="19:19">
      <c r="S3541"/>
    </row>
    <row r="3542" spans="19:19">
      <c r="S3542"/>
    </row>
    <row r="3543" spans="19:19">
      <c r="S3543"/>
    </row>
    <row r="3544" spans="19:19">
      <c r="S3544"/>
    </row>
    <row r="3545" spans="19:19">
      <c r="S3545"/>
    </row>
    <row r="3546" spans="19:19">
      <c r="S3546"/>
    </row>
    <row r="3547" spans="19:19">
      <c r="S3547"/>
    </row>
    <row r="3548" spans="19:19">
      <c r="S3548"/>
    </row>
    <row r="3549" spans="19:19">
      <c r="S3549"/>
    </row>
    <row r="3550" spans="19:19">
      <c r="S3550"/>
    </row>
    <row r="3551" spans="19:19">
      <c r="S3551"/>
    </row>
    <row r="3552" spans="19:19">
      <c r="S3552"/>
    </row>
    <row r="3553" spans="19:19">
      <c r="S3553"/>
    </row>
    <row r="3554" spans="19:19">
      <c r="S3554"/>
    </row>
    <row r="3555" spans="19:19">
      <c r="S3555"/>
    </row>
    <row r="3556" spans="19:19">
      <c r="S3556"/>
    </row>
    <row r="3557" spans="19:19">
      <c r="S3557"/>
    </row>
    <row r="3558" spans="19:19">
      <c r="S3558"/>
    </row>
    <row r="3559" spans="19:19">
      <c r="S3559"/>
    </row>
    <row r="3560" spans="19:19">
      <c r="S3560"/>
    </row>
    <row r="3561" spans="19:19">
      <c r="S3561"/>
    </row>
    <row r="3562" spans="19:19">
      <c r="S3562"/>
    </row>
    <row r="3563" spans="19:19">
      <c r="S3563"/>
    </row>
    <row r="3564" spans="19:19">
      <c r="S3564"/>
    </row>
    <row r="3565" spans="19:19">
      <c r="S3565"/>
    </row>
    <row r="3566" spans="19:19">
      <c r="S3566"/>
    </row>
    <row r="3567" spans="19:19">
      <c r="S3567"/>
    </row>
    <row r="3568" spans="19:19">
      <c r="S3568"/>
    </row>
    <row r="3569" spans="19:19">
      <c r="S3569"/>
    </row>
    <row r="3570" spans="19:19">
      <c r="S3570"/>
    </row>
    <row r="3571" spans="19:19">
      <c r="S3571"/>
    </row>
    <row r="3572" spans="19:19">
      <c r="S3572"/>
    </row>
    <row r="3573" spans="19:19">
      <c r="S3573"/>
    </row>
    <row r="3574" spans="19:19">
      <c r="S3574"/>
    </row>
    <row r="3575" spans="19:19">
      <c r="S3575"/>
    </row>
    <row r="3576" spans="19:19">
      <c r="S3576"/>
    </row>
    <row r="3577" spans="19:19">
      <c r="S3577"/>
    </row>
    <row r="3578" spans="19:19">
      <c r="S3578"/>
    </row>
    <row r="3579" spans="19:19">
      <c r="S3579"/>
    </row>
    <row r="3580" spans="19:19">
      <c r="S3580"/>
    </row>
    <row r="3581" spans="19:19">
      <c r="S3581"/>
    </row>
    <row r="3582" spans="19:19">
      <c r="S3582"/>
    </row>
    <row r="3583" spans="19:19">
      <c r="S3583"/>
    </row>
    <row r="3584" spans="19:19">
      <c r="S3584"/>
    </row>
    <row r="3585" spans="19:19">
      <c r="S3585"/>
    </row>
    <row r="3586" spans="19:19">
      <c r="S3586"/>
    </row>
    <row r="3587" spans="19:19">
      <c r="S3587"/>
    </row>
    <row r="3588" spans="19:19">
      <c r="S3588"/>
    </row>
    <row r="3589" spans="19:19">
      <c r="S3589"/>
    </row>
    <row r="3590" spans="19:19">
      <c r="S3590"/>
    </row>
    <row r="3591" spans="19:19">
      <c r="S3591"/>
    </row>
    <row r="3592" spans="19:19">
      <c r="S3592"/>
    </row>
    <row r="3593" spans="19:19">
      <c r="S3593"/>
    </row>
    <row r="3594" spans="19:19">
      <c r="S3594"/>
    </row>
    <row r="3595" spans="19:19">
      <c r="S3595"/>
    </row>
    <row r="3596" spans="19:19">
      <c r="S3596"/>
    </row>
    <row r="3597" spans="19:19">
      <c r="S3597"/>
    </row>
    <row r="3598" spans="19:19">
      <c r="S3598"/>
    </row>
    <row r="3599" spans="19:19">
      <c r="S3599"/>
    </row>
    <row r="3600" spans="19:19">
      <c r="S3600"/>
    </row>
    <row r="3601" spans="19:19">
      <c r="S3601"/>
    </row>
    <row r="3602" spans="19:19">
      <c r="S3602"/>
    </row>
    <row r="3603" spans="19:19">
      <c r="S3603"/>
    </row>
    <row r="3604" spans="19:19">
      <c r="S3604"/>
    </row>
    <row r="3605" spans="19:19">
      <c r="S3605"/>
    </row>
    <row r="3606" spans="19:19">
      <c r="S3606"/>
    </row>
    <row r="3607" spans="19:19">
      <c r="S3607"/>
    </row>
    <row r="3608" spans="19:19">
      <c r="S3608"/>
    </row>
    <row r="3609" spans="19:19">
      <c r="S3609"/>
    </row>
    <row r="3610" spans="19:19">
      <c r="S3610"/>
    </row>
    <row r="3611" spans="19:19">
      <c r="S3611"/>
    </row>
    <row r="3612" spans="19:19">
      <c r="S3612"/>
    </row>
    <row r="3613" spans="19:19">
      <c r="S3613"/>
    </row>
    <row r="3614" spans="19:19">
      <c r="S3614"/>
    </row>
    <row r="3615" spans="19:19">
      <c r="S3615"/>
    </row>
    <row r="3616" spans="19:19">
      <c r="S3616"/>
    </row>
    <row r="3617" spans="19:19">
      <c r="S3617"/>
    </row>
    <row r="3618" spans="19:19">
      <c r="S3618"/>
    </row>
    <row r="3619" spans="19:19">
      <c r="S3619"/>
    </row>
    <row r="3620" spans="19:19">
      <c r="S3620"/>
    </row>
    <row r="3621" spans="19:19">
      <c r="S3621"/>
    </row>
    <row r="3622" spans="19:19">
      <c r="S3622"/>
    </row>
    <row r="3623" spans="19:19">
      <c r="S3623"/>
    </row>
    <row r="3624" spans="19:19">
      <c r="S3624"/>
    </row>
    <row r="3625" spans="19:19">
      <c r="S3625"/>
    </row>
    <row r="3626" spans="19:19">
      <c r="S3626"/>
    </row>
    <row r="3627" spans="19:19">
      <c r="S3627"/>
    </row>
    <row r="3628" spans="19:19">
      <c r="S3628"/>
    </row>
    <row r="3629" spans="19:19">
      <c r="S3629"/>
    </row>
    <row r="3630" spans="19:19">
      <c r="S3630"/>
    </row>
    <row r="3631" spans="19:19">
      <c r="S3631"/>
    </row>
    <row r="3632" spans="19:19">
      <c r="S3632"/>
    </row>
    <row r="3633" spans="19:19">
      <c r="S3633"/>
    </row>
    <row r="3634" spans="19:19">
      <c r="S3634"/>
    </row>
    <row r="3635" spans="19:19">
      <c r="S3635"/>
    </row>
    <row r="3636" spans="19:19">
      <c r="S3636"/>
    </row>
    <row r="3637" spans="19:19">
      <c r="S3637"/>
    </row>
    <row r="3638" spans="19:19">
      <c r="S3638"/>
    </row>
    <row r="3639" spans="19:19">
      <c r="S3639"/>
    </row>
    <row r="3640" spans="19:19">
      <c r="S3640"/>
    </row>
    <row r="3641" spans="19:19">
      <c r="S3641"/>
    </row>
    <row r="3642" spans="19:19">
      <c r="S3642"/>
    </row>
    <row r="3643" spans="19:19">
      <c r="S3643"/>
    </row>
    <row r="3644" spans="19:19">
      <c r="S3644"/>
    </row>
    <row r="3645" spans="19:19">
      <c r="S3645"/>
    </row>
    <row r="3646" spans="19:19">
      <c r="S3646"/>
    </row>
    <row r="3647" spans="19:19">
      <c r="S3647"/>
    </row>
    <row r="3648" spans="19:19">
      <c r="S3648"/>
    </row>
    <row r="3649" spans="19:19">
      <c r="S3649"/>
    </row>
    <row r="3650" spans="19:19">
      <c r="S3650"/>
    </row>
    <row r="3651" spans="19:19">
      <c r="S3651"/>
    </row>
    <row r="3652" spans="19:19">
      <c r="S3652"/>
    </row>
    <row r="3653" spans="19:19">
      <c r="S3653"/>
    </row>
    <row r="3654" spans="19:19">
      <c r="S3654"/>
    </row>
    <row r="3655" spans="19:19">
      <c r="S3655"/>
    </row>
    <row r="3656" spans="19:19">
      <c r="S3656"/>
    </row>
    <row r="3657" spans="19:19">
      <c r="S3657"/>
    </row>
    <row r="3658" spans="19:19">
      <c r="S3658"/>
    </row>
    <row r="3659" spans="19:19">
      <c r="S3659"/>
    </row>
    <row r="3660" spans="19:19">
      <c r="S3660"/>
    </row>
    <row r="3661" spans="19:19">
      <c r="S3661"/>
    </row>
    <row r="3662" spans="19:19">
      <c r="S3662"/>
    </row>
    <row r="3663" spans="19:19">
      <c r="S3663"/>
    </row>
    <row r="3664" spans="19:19">
      <c r="S3664"/>
    </row>
    <row r="3665" spans="19:19">
      <c r="S3665"/>
    </row>
    <row r="3666" spans="19:19">
      <c r="S3666"/>
    </row>
    <row r="3667" spans="19:19">
      <c r="S3667"/>
    </row>
    <row r="3668" spans="19:19">
      <c r="S3668"/>
    </row>
    <row r="3669" spans="19:19">
      <c r="S3669"/>
    </row>
    <row r="3670" spans="19:19">
      <c r="S3670"/>
    </row>
    <row r="3671" spans="19:19">
      <c r="S3671"/>
    </row>
    <row r="3672" spans="19:19">
      <c r="S3672"/>
    </row>
    <row r="3673" spans="19:19">
      <c r="S3673"/>
    </row>
    <row r="3674" spans="19:19">
      <c r="S3674"/>
    </row>
    <row r="3675" spans="19:19">
      <c r="S3675"/>
    </row>
    <row r="3676" spans="19:19">
      <c r="S3676"/>
    </row>
    <row r="3677" spans="19:19">
      <c r="S3677"/>
    </row>
    <row r="3678" spans="19:19">
      <c r="S3678"/>
    </row>
    <row r="3679" spans="19:19">
      <c r="S3679"/>
    </row>
    <row r="3680" spans="19:19">
      <c r="S3680"/>
    </row>
    <row r="3681" spans="19:19">
      <c r="S3681"/>
    </row>
    <row r="3682" spans="19:19">
      <c r="S3682"/>
    </row>
    <row r="3683" spans="19:19">
      <c r="S3683"/>
    </row>
    <row r="3684" spans="19:19">
      <c r="S3684"/>
    </row>
    <row r="3685" spans="19:19">
      <c r="S3685"/>
    </row>
    <row r="3686" spans="19:19">
      <c r="S3686"/>
    </row>
    <row r="3687" spans="19:19">
      <c r="S3687"/>
    </row>
    <row r="3688" spans="19:19">
      <c r="S3688"/>
    </row>
    <row r="3689" spans="19:19">
      <c r="S3689"/>
    </row>
    <row r="3690" spans="19:19">
      <c r="S3690"/>
    </row>
    <row r="3691" spans="19:19">
      <c r="S3691"/>
    </row>
    <row r="3692" spans="19:19">
      <c r="S3692"/>
    </row>
    <row r="3693" spans="19:19">
      <c r="S3693"/>
    </row>
    <row r="3694" spans="19:19">
      <c r="S3694"/>
    </row>
    <row r="3695" spans="19:19">
      <c r="S3695"/>
    </row>
    <row r="3696" spans="19:19">
      <c r="S3696"/>
    </row>
    <row r="3697" spans="19:19">
      <c r="S3697"/>
    </row>
    <row r="3698" spans="19:19">
      <c r="S3698"/>
    </row>
    <row r="3699" spans="19:19">
      <c r="S3699"/>
    </row>
    <row r="3700" spans="19:19">
      <c r="S3700"/>
    </row>
    <row r="3701" spans="19:19">
      <c r="S3701"/>
    </row>
    <row r="3702" spans="19:19">
      <c r="S3702"/>
    </row>
    <row r="3703" spans="19:19">
      <c r="S3703"/>
    </row>
    <row r="3704" spans="19:19">
      <c r="S3704"/>
    </row>
    <row r="3705" spans="19:19">
      <c r="S3705"/>
    </row>
    <row r="3706" spans="19:19">
      <c r="S3706"/>
    </row>
    <row r="3707" spans="19:19">
      <c r="S3707"/>
    </row>
    <row r="3708" spans="19:19">
      <c r="S3708"/>
    </row>
    <row r="3709" spans="19:19">
      <c r="S3709"/>
    </row>
    <row r="3710" spans="19:19">
      <c r="S3710"/>
    </row>
    <row r="3711" spans="19:19">
      <c r="S3711"/>
    </row>
    <row r="3712" spans="19:19">
      <c r="S3712"/>
    </row>
    <row r="3713" spans="19:19">
      <c r="S3713"/>
    </row>
    <row r="3714" spans="19:19">
      <c r="S3714"/>
    </row>
    <row r="3715" spans="19:19">
      <c r="S3715"/>
    </row>
    <row r="3716" spans="19:19">
      <c r="S3716"/>
    </row>
    <row r="3717" spans="19:19">
      <c r="S3717"/>
    </row>
    <row r="3718" spans="19:19">
      <c r="S3718"/>
    </row>
    <row r="3719" spans="19:19">
      <c r="S3719"/>
    </row>
    <row r="3720" spans="19:19">
      <c r="S3720"/>
    </row>
    <row r="3721" spans="19:19">
      <c r="S3721"/>
    </row>
    <row r="3722" spans="19:19">
      <c r="S3722"/>
    </row>
    <row r="3723" spans="19:19">
      <c r="S3723"/>
    </row>
    <row r="3724" spans="19:19">
      <c r="S3724"/>
    </row>
    <row r="3725" spans="19:19">
      <c r="S3725"/>
    </row>
    <row r="3726" spans="19:19">
      <c r="S3726"/>
    </row>
    <row r="3727" spans="19:19">
      <c r="S3727"/>
    </row>
    <row r="3728" spans="19:19">
      <c r="S3728"/>
    </row>
    <row r="3729" spans="19:19">
      <c r="S3729"/>
    </row>
    <row r="3730" spans="19:19">
      <c r="S3730"/>
    </row>
    <row r="3731" spans="19:19">
      <c r="S3731"/>
    </row>
    <row r="3732" spans="19:19">
      <c r="S3732"/>
    </row>
    <row r="3733" spans="19:19">
      <c r="S3733"/>
    </row>
    <row r="3734" spans="19:19">
      <c r="S3734"/>
    </row>
    <row r="3735" spans="19:19">
      <c r="S3735"/>
    </row>
    <row r="3736" spans="19:19">
      <c r="S3736"/>
    </row>
    <row r="3737" spans="19:19">
      <c r="S3737"/>
    </row>
    <row r="3738" spans="19:19">
      <c r="S3738"/>
    </row>
    <row r="3739" spans="19:19">
      <c r="S3739"/>
    </row>
    <row r="3740" spans="19:19">
      <c r="S3740"/>
    </row>
    <row r="3741" spans="19:19">
      <c r="S3741"/>
    </row>
    <row r="3742" spans="19:19">
      <c r="S3742"/>
    </row>
    <row r="3743" spans="19:19">
      <c r="S3743"/>
    </row>
    <row r="3744" spans="19:19">
      <c r="S3744"/>
    </row>
    <row r="3745" spans="19:19">
      <c r="S3745"/>
    </row>
    <row r="3746" spans="19:19">
      <c r="S3746"/>
    </row>
    <row r="3747" spans="19:19">
      <c r="S3747"/>
    </row>
    <row r="3748" spans="19:19">
      <c r="S3748"/>
    </row>
    <row r="3749" spans="19:19">
      <c r="S3749"/>
    </row>
    <row r="3750" spans="19:19">
      <c r="S3750"/>
    </row>
    <row r="3751" spans="19:19">
      <c r="S3751"/>
    </row>
    <row r="3752" spans="19:19">
      <c r="S3752"/>
    </row>
    <row r="3753" spans="19:19">
      <c r="S3753"/>
    </row>
    <row r="3754" spans="19:19">
      <c r="S3754"/>
    </row>
    <row r="3755" spans="19:19">
      <c r="S3755"/>
    </row>
    <row r="3756" spans="19:19">
      <c r="S3756"/>
    </row>
    <row r="3757" spans="19:19">
      <c r="S3757"/>
    </row>
    <row r="3758" spans="19:19">
      <c r="S3758"/>
    </row>
    <row r="3759" spans="19:19">
      <c r="S3759"/>
    </row>
    <row r="3760" spans="19:19">
      <c r="S3760"/>
    </row>
    <row r="3761" spans="19:19">
      <c r="S3761"/>
    </row>
    <row r="3762" spans="19:19">
      <c r="S3762"/>
    </row>
    <row r="3763" spans="19:19">
      <c r="S3763"/>
    </row>
    <row r="3764" spans="19:19">
      <c r="S3764"/>
    </row>
    <row r="3765" spans="19:19">
      <c r="S3765"/>
    </row>
    <row r="3766" spans="19:19">
      <c r="S3766"/>
    </row>
    <row r="3767" spans="19:19">
      <c r="S3767"/>
    </row>
    <row r="3768" spans="19:19">
      <c r="S3768"/>
    </row>
    <row r="3769" spans="19:19">
      <c r="S3769"/>
    </row>
    <row r="3770" spans="19:19">
      <c r="S3770"/>
    </row>
    <row r="3771" spans="19:19">
      <c r="S3771"/>
    </row>
    <row r="3772" spans="19:19">
      <c r="S3772"/>
    </row>
    <row r="3773" spans="19:19">
      <c r="S3773"/>
    </row>
    <row r="3774" spans="19:19">
      <c r="S3774"/>
    </row>
    <row r="3775" spans="19:19">
      <c r="S3775"/>
    </row>
    <row r="3776" spans="19:19">
      <c r="S3776"/>
    </row>
    <row r="3777" spans="19:19">
      <c r="S3777"/>
    </row>
    <row r="3778" spans="19:19">
      <c r="S3778"/>
    </row>
    <row r="3779" spans="19:19">
      <c r="S3779"/>
    </row>
    <row r="3780" spans="19:19">
      <c r="S3780"/>
    </row>
    <row r="3781" spans="19:19">
      <c r="S3781"/>
    </row>
    <row r="3782" spans="19:19">
      <c r="S3782"/>
    </row>
    <row r="3783" spans="19:19">
      <c r="S3783"/>
    </row>
    <row r="3784" spans="19:19">
      <c r="S3784"/>
    </row>
    <row r="3785" spans="19:19">
      <c r="S3785"/>
    </row>
    <row r="3786" spans="19:19">
      <c r="S3786"/>
    </row>
    <row r="3787" spans="19:19">
      <c r="S3787"/>
    </row>
    <row r="3788" spans="19:19">
      <c r="S3788"/>
    </row>
    <row r="3789" spans="19:19">
      <c r="S3789"/>
    </row>
    <row r="3790" spans="19:19">
      <c r="S3790"/>
    </row>
    <row r="3791" spans="19:19">
      <c r="S3791"/>
    </row>
    <row r="3792" spans="19:19">
      <c r="S3792"/>
    </row>
    <row r="3793" spans="19:19">
      <c r="S3793"/>
    </row>
    <row r="3794" spans="19:19">
      <c r="S3794"/>
    </row>
    <row r="3795" spans="19:19">
      <c r="S3795"/>
    </row>
    <row r="3796" spans="19:19">
      <c r="S3796"/>
    </row>
    <row r="3797" spans="19:19">
      <c r="S3797"/>
    </row>
    <row r="3798" spans="19:19">
      <c r="S3798"/>
    </row>
    <row r="3799" spans="19:19">
      <c r="S3799"/>
    </row>
    <row r="3800" spans="19:19">
      <c r="S3800"/>
    </row>
    <row r="3801" spans="19:19">
      <c r="S3801"/>
    </row>
    <row r="3802" spans="19:19">
      <c r="S3802"/>
    </row>
    <row r="3803" spans="19:19">
      <c r="S3803"/>
    </row>
    <row r="3804" spans="19:19">
      <c r="S3804"/>
    </row>
    <row r="3805" spans="19:19">
      <c r="S3805"/>
    </row>
    <row r="3806" spans="19:19">
      <c r="S3806"/>
    </row>
    <row r="3807" spans="19:19">
      <c r="S3807"/>
    </row>
    <row r="3808" spans="19:19">
      <c r="S3808"/>
    </row>
    <row r="3809" spans="19:19">
      <c r="S3809"/>
    </row>
    <row r="3810" spans="19:19">
      <c r="S3810"/>
    </row>
    <row r="3811" spans="19:19">
      <c r="S3811"/>
    </row>
    <row r="3812" spans="19:19">
      <c r="S3812"/>
    </row>
    <row r="3813" spans="19:19">
      <c r="S3813"/>
    </row>
    <row r="3814" spans="19:19">
      <c r="S3814"/>
    </row>
    <row r="3815" spans="19:19">
      <c r="S3815"/>
    </row>
    <row r="3816" spans="19:19">
      <c r="S3816"/>
    </row>
    <row r="3817" spans="19:19">
      <c r="S3817"/>
    </row>
    <row r="3818" spans="19:19">
      <c r="S3818"/>
    </row>
    <row r="3819" spans="19:19">
      <c r="S3819"/>
    </row>
    <row r="3820" spans="19:19">
      <c r="S3820"/>
    </row>
    <row r="3821" spans="19:19">
      <c r="S3821"/>
    </row>
    <row r="3822" spans="19:19">
      <c r="S3822"/>
    </row>
    <row r="3823" spans="19:19">
      <c r="S3823"/>
    </row>
    <row r="3824" spans="19:19">
      <c r="S3824"/>
    </row>
    <row r="3825" spans="19:19">
      <c r="S3825"/>
    </row>
    <row r="3826" spans="19:19">
      <c r="S3826"/>
    </row>
    <row r="3827" spans="19:19">
      <c r="S3827"/>
    </row>
    <row r="3828" spans="19:19">
      <c r="S3828"/>
    </row>
    <row r="3829" spans="19:19">
      <c r="S3829"/>
    </row>
    <row r="3830" spans="19:19">
      <c r="S3830"/>
    </row>
    <row r="3831" spans="19:19">
      <c r="S3831"/>
    </row>
    <row r="3832" spans="19:19">
      <c r="S3832"/>
    </row>
    <row r="3833" spans="19:19">
      <c r="S3833"/>
    </row>
    <row r="3834" spans="19:19">
      <c r="S3834"/>
    </row>
    <row r="3835" spans="19:19">
      <c r="S3835"/>
    </row>
    <row r="3836" spans="19:19">
      <c r="S3836"/>
    </row>
    <row r="3837" spans="19:19">
      <c r="S3837"/>
    </row>
    <row r="3838" spans="19:19">
      <c r="S3838"/>
    </row>
    <row r="3839" spans="19:19">
      <c r="S3839"/>
    </row>
    <row r="3840" spans="19:19">
      <c r="S3840"/>
    </row>
    <row r="3841" spans="19:19">
      <c r="S3841"/>
    </row>
    <row r="3842" spans="19:19">
      <c r="S3842"/>
    </row>
    <row r="3843" spans="19:19">
      <c r="S3843"/>
    </row>
    <row r="3844" spans="19:19">
      <c r="S3844"/>
    </row>
    <row r="3845" spans="19:19">
      <c r="S3845"/>
    </row>
    <row r="3846" spans="19:19">
      <c r="S3846"/>
    </row>
    <row r="3847" spans="19:19">
      <c r="S3847"/>
    </row>
    <row r="3848" spans="19:19">
      <c r="S3848"/>
    </row>
    <row r="3849" spans="19:19">
      <c r="S3849"/>
    </row>
    <row r="3850" spans="19:19">
      <c r="S3850"/>
    </row>
    <row r="3851" spans="19:19">
      <c r="S3851"/>
    </row>
    <row r="3852" spans="19:19">
      <c r="S3852"/>
    </row>
    <row r="3853" spans="19:19">
      <c r="S3853"/>
    </row>
    <row r="3854" spans="19:19">
      <c r="S3854"/>
    </row>
    <row r="3855" spans="19:19">
      <c r="S3855"/>
    </row>
    <row r="3856" spans="19:19">
      <c r="S3856"/>
    </row>
    <row r="3857" spans="19:19">
      <c r="S3857"/>
    </row>
    <row r="3858" spans="19:19">
      <c r="S3858"/>
    </row>
    <row r="3859" spans="19:19">
      <c r="S3859"/>
    </row>
    <row r="3860" spans="19:19">
      <c r="S3860"/>
    </row>
    <row r="3861" spans="19:19">
      <c r="S3861"/>
    </row>
    <row r="3862" spans="19:19">
      <c r="S3862"/>
    </row>
    <row r="3863" spans="19:19">
      <c r="S3863"/>
    </row>
    <row r="3864" spans="19:19">
      <c r="S3864"/>
    </row>
    <row r="3865" spans="19:19">
      <c r="S3865"/>
    </row>
    <row r="3866" spans="19:19">
      <c r="S3866"/>
    </row>
    <row r="3867" spans="19:19">
      <c r="S3867"/>
    </row>
    <row r="3868" spans="19:19">
      <c r="S3868"/>
    </row>
    <row r="3869" spans="19:19">
      <c r="S3869"/>
    </row>
    <row r="3870" spans="19:19">
      <c r="S3870"/>
    </row>
    <row r="3871" spans="19:19">
      <c r="S3871"/>
    </row>
    <row r="3872" spans="19:19">
      <c r="S3872"/>
    </row>
    <row r="3873" spans="19:19">
      <c r="S3873"/>
    </row>
    <row r="3874" spans="19:19">
      <c r="S3874"/>
    </row>
    <row r="3875" spans="19:19">
      <c r="S3875"/>
    </row>
    <row r="3876" spans="19:19">
      <c r="S3876"/>
    </row>
    <row r="3877" spans="19:19">
      <c r="S3877"/>
    </row>
    <row r="3878" spans="19:19">
      <c r="S3878"/>
    </row>
    <row r="3879" spans="19:19">
      <c r="S3879"/>
    </row>
    <row r="3880" spans="19:19">
      <c r="S3880"/>
    </row>
    <row r="3881" spans="19:19">
      <c r="S3881"/>
    </row>
    <row r="3882" spans="19:19">
      <c r="S3882"/>
    </row>
    <row r="3883" spans="19:19">
      <c r="S3883"/>
    </row>
    <row r="3884" spans="19:19">
      <c r="S3884"/>
    </row>
    <row r="3885" spans="19:19">
      <c r="S3885"/>
    </row>
    <row r="3886" spans="19:19">
      <c r="S3886"/>
    </row>
    <row r="3887" spans="19:19">
      <c r="S3887"/>
    </row>
    <row r="3888" spans="19:19">
      <c r="S3888"/>
    </row>
    <row r="3889" spans="19:19">
      <c r="S3889"/>
    </row>
    <row r="3890" spans="19:19">
      <c r="S3890"/>
    </row>
    <row r="3891" spans="19:19">
      <c r="S3891"/>
    </row>
    <row r="3892" spans="19:19">
      <c r="S3892"/>
    </row>
    <row r="3893" spans="19:19">
      <c r="S3893"/>
    </row>
    <row r="3894" spans="19:19">
      <c r="S3894"/>
    </row>
    <row r="3895" spans="19:19">
      <c r="S3895"/>
    </row>
    <row r="3896" spans="19:19">
      <c r="S3896"/>
    </row>
    <row r="3897" spans="19:19">
      <c r="S3897"/>
    </row>
    <row r="3898" spans="19:19">
      <c r="S3898"/>
    </row>
    <row r="3899" spans="19:19">
      <c r="S3899"/>
    </row>
    <row r="3900" spans="19:19">
      <c r="S3900"/>
    </row>
    <row r="3901" spans="19:19">
      <c r="S3901"/>
    </row>
    <row r="3902" spans="19:19">
      <c r="S3902"/>
    </row>
    <row r="3903" spans="19:19">
      <c r="S3903"/>
    </row>
    <row r="3904" spans="19:19">
      <c r="S3904"/>
    </row>
    <row r="3905" spans="19:19">
      <c r="S3905"/>
    </row>
    <row r="3906" spans="19:19">
      <c r="S3906"/>
    </row>
    <row r="3907" spans="19:19">
      <c r="S3907"/>
    </row>
    <row r="3908" spans="19:19">
      <c r="S3908"/>
    </row>
    <row r="3909" spans="19:19">
      <c r="S3909"/>
    </row>
    <row r="3910" spans="19:19">
      <c r="S3910"/>
    </row>
    <row r="3911" spans="19:19">
      <c r="S3911"/>
    </row>
    <row r="3912" spans="19:19">
      <c r="S3912"/>
    </row>
    <row r="3913" spans="19:19">
      <c r="S3913"/>
    </row>
    <row r="3914" spans="19:19">
      <c r="S3914"/>
    </row>
    <row r="3915" spans="19:19">
      <c r="S3915"/>
    </row>
    <row r="3916" spans="19:19">
      <c r="S3916"/>
    </row>
    <row r="3917" spans="19:19">
      <c r="S3917"/>
    </row>
    <row r="3918" spans="19:19">
      <c r="S3918"/>
    </row>
    <row r="3919" spans="19:19">
      <c r="S3919"/>
    </row>
    <row r="3920" spans="19:19">
      <c r="S3920"/>
    </row>
    <row r="3921" spans="19:19">
      <c r="S3921"/>
    </row>
    <row r="3922" spans="19:19">
      <c r="S3922"/>
    </row>
    <row r="3923" spans="19:19">
      <c r="S3923"/>
    </row>
    <row r="3924" spans="19:19">
      <c r="S3924"/>
    </row>
    <row r="3925" spans="19:19">
      <c r="S3925"/>
    </row>
    <row r="3926" spans="19:19">
      <c r="S3926"/>
    </row>
    <row r="3927" spans="19:19">
      <c r="S3927"/>
    </row>
    <row r="3928" spans="19:19">
      <c r="S3928"/>
    </row>
    <row r="3929" spans="19:19">
      <c r="S3929"/>
    </row>
    <row r="3930" spans="19:19">
      <c r="S3930"/>
    </row>
    <row r="3931" spans="19:19">
      <c r="S3931"/>
    </row>
    <row r="3932" spans="19:19">
      <c r="S3932"/>
    </row>
    <row r="3933" spans="19:19">
      <c r="S3933"/>
    </row>
    <row r="3934" spans="19:19">
      <c r="S3934"/>
    </row>
    <row r="3935" spans="19:19">
      <c r="S3935"/>
    </row>
    <row r="3936" spans="19:19">
      <c r="S3936"/>
    </row>
    <row r="3937" spans="19:19">
      <c r="S3937"/>
    </row>
    <row r="3938" spans="19:19">
      <c r="S3938"/>
    </row>
    <row r="3939" spans="19:19">
      <c r="S3939"/>
    </row>
    <row r="3940" spans="19:19">
      <c r="S3940"/>
    </row>
    <row r="3941" spans="19:19">
      <c r="S3941"/>
    </row>
    <row r="3942" spans="19:19">
      <c r="S3942"/>
    </row>
    <row r="3943" spans="19:19">
      <c r="S3943"/>
    </row>
    <row r="3944" spans="19:19">
      <c r="S3944"/>
    </row>
    <row r="3945" spans="19:19">
      <c r="S3945"/>
    </row>
    <row r="3946" spans="19:19">
      <c r="S3946"/>
    </row>
    <row r="3947" spans="19:19">
      <c r="S3947"/>
    </row>
    <row r="3948" spans="19:19">
      <c r="S3948"/>
    </row>
    <row r="3949" spans="19:19">
      <c r="S3949"/>
    </row>
    <row r="3950" spans="19:19">
      <c r="S3950"/>
    </row>
    <row r="3951" spans="19:19">
      <c r="S3951"/>
    </row>
    <row r="3952" spans="19:19">
      <c r="S3952"/>
    </row>
    <row r="3953" spans="19:19">
      <c r="S3953"/>
    </row>
    <row r="3954" spans="19:19">
      <c r="S3954"/>
    </row>
    <row r="3955" spans="19:19">
      <c r="S3955"/>
    </row>
    <row r="3956" spans="19:19">
      <c r="S3956"/>
    </row>
    <row r="3957" spans="19:19">
      <c r="S3957"/>
    </row>
    <row r="3958" spans="19:19">
      <c r="S3958"/>
    </row>
    <row r="3959" spans="19:19">
      <c r="S3959"/>
    </row>
    <row r="3960" spans="19:19">
      <c r="S3960"/>
    </row>
    <row r="3961" spans="19:19">
      <c r="S3961"/>
    </row>
    <row r="3962" spans="19:19">
      <c r="S3962"/>
    </row>
    <row r="3963" spans="19:19">
      <c r="S3963"/>
    </row>
    <row r="3964" spans="19:19">
      <c r="S3964"/>
    </row>
    <row r="3965" spans="19:19">
      <c r="S3965"/>
    </row>
    <row r="3966" spans="19:19">
      <c r="S3966"/>
    </row>
    <row r="3967" spans="19:19">
      <c r="S3967"/>
    </row>
    <row r="3968" spans="19:19">
      <c r="S3968"/>
    </row>
    <row r="3969" spans="19:19">
      <c r="S3969"/>
    </row>
    <row r="3970" spans="19:19">
      <c r="S3970"/>
    </row>
    <row r="3971" spans="19:19">
      <c r="S3971"/>
    </row>
    <row r="3972" spans="19:19">
      <c r="S3972"/>
    </row>
    <row r="3973" spans="19:19">
      <c r="S3973"/>
    </row>
    <row r="3974" spans="19:19">
      <c r="S3974"/>
    </row>
    <row r="3975" spans="19:19">
      <c r="S3975"/>
    </row>
    <row r="3976" spans="19:19">
      <c r="S3976"/>
    </row>
    <row r="3977" spans="19:19">
      <c r="S3977"/>
    </row>
    <row r="3978" spans="19:19">
      <c r="S3978"/>
    </row>
    <row r="3979" spans="19:19">
      <c r="S3979"/>
    </row>
    <row r="3980" spans="19:19">
      <c r="S3980"/>
    </row>
    <row r="3981" spans="19:19">
      <c r="S3981"/>
    </row>
    <row r="3982" spans="19:19">
      <c r="S3982"/>
    </row>
    <row r="3983" spans="19:19">
      <c r="S3983"/>
    </row>
    <row r="3984" spans="19:19">
      <c r="S3984"/>
    </row>
    <row r="3985" spans="19:19">
      <c r="S3985"/>
    </row>
    <row r="3986" spans="19:19">
      <c r="S3986"/>
    </row>
    <row r="3987" spans="19:19">
      <c r="S3987"/>
    </row>
    <row r="3988" spans="19:19">
      <c r="S3988"/>
    </row>
    <row r="3989" spans="19:19">
      <c r="S3989"/>
    </row>
    <row r="3990" spans="19:19">
      <c r="S3990"/>
    </row>
    <row r="3991" spans="19:19">
      <c r="S3991"/>
    </row>
    <row r="3992" spans="19:19">
      <c r="S3992"/>
    </row>
    <row r="3993" spans="19:19">
      <c r="S3993"/>
    </row>
    <row r="3994" spans="19:19">
      <c r="S3994"/>
    </row>
    <row r="3995" spans="19:19">
      <c r="S3995"/>
    </row>
    <row r="3996" spans="19:19">
      <c r="S3996"/>
    </row>
    <row r="3997" spans="19:19">
      <c r="S3997"/>
    </row>
    <row r="3998" spans="19:19">
      <c r="S3998"/>
    </row>
    <row r="3999" spans="19:19">
      <c r="S3999"/>
    </row>
    <row r="4000" spans="19:19">
      <c r="S4000"/>
    </row>
    <row r="4001" spans="19:19">
      <c r="S4001"/>
    </row>
    <row r="4002" spans="19:19">
      <c r="S4002"/>
    </row>
    <row r="4003" spans="19:19">
      <c r="S4003"/>
    </row>
    <row r="4004" spans="19:19">
      <c r="S4004"/>
    </row>
    <row r="4005" spans="19:19">
      <c r="S4005"/>
    </row>
    <row r="4006" spans="19:19">
      <c r="S4006"/>
    </row>
    <row r="4007" spans="19:19">
      <c r="S4007"/>
    </row>
    <row r="4008" spans="19:19">
      <c r="S4008"/>
    </row>
    <row r="4009" spans="19:19">
      <c r="S4009"/>
    </row>
    <row r="4010" spans="19:19">
      <c r="S4010"/>
    </row>
    <row r="4011" spans="19:19">
      <c r="S4011"/>
    </row>
    <row r="4012" spans="19:19">
      <c r="S4012"/>
    </row>
    <row r="4013" spans="19:19">
      <c r="S4013"/>
    </row>
    <row r="4014" spans="19:19">
      <c r="S4014"/>
    </row>
    <row r="4015" spans="19:19">
      <c r="S4015"/>
    </row>
    <row r="4016" spans="19:19">
      <c r="S4016"/>
    </row>
    <row r="4017" spans="19:19">
      <c r="S4017"/>
    </row>
    <row r="4018" spans="19:19">
      <c r="S4018"/>
    </row>
    <row r="4019" spans="19:19">
      <c r="S4019"/>
    </row>
    <row r="4020" spans="19:19">
      <c r="S4020"/>
    </row>
    <row r="4021" spans="19:19">
      <c r="S4021"/>
    </row>
    <row r="4022" spans="19:19">
      <c r="S4022"/>
    </row>
    <row r="4023" spans="19:19">
      <c r="S4023"/>
    </row>
    <row r="4024" spans="19:19">
      <c r="S4024"/>
    </row>
    <row r="4025" spans="19:19">
      <c r="S4025"/>
    </row>
    <row r="4026" spans="19:19">
      <c r="S4026"/>
    </row>
    <row r="4027" spans="19:19">
      <c r="S4027"/>
    </row>
    <row r="4028" spans="19:19">
      <c r="S4028"/>
    </row>
    <row r="4029" spans="19:19">
      <c r="S4029"/>
    </row>
    <row r="4030" spans="19:19">
      <c r="S4030"/>
    </row>
    <row r="4031" spans="19:19">
      <c r="S4031"/>
    </row>
    <row r="4032" spans="19:19">
      <c r="S4032"/>
    </row>
    <row r="4033" spans="19:19">
      <c r="S4033"/>
    </row>
    <row r="4034" spans="19:19">
      <c r="S4034"/>
    </row>
    <row r="4035" spans="19:19">
      <c r="S4035"/>
    </row>
    <row r="4036" spans="19:19">
      <c r="S4036"/>
    </row>
    <row r="4037" spans="19:19">
      <c r="S4037"/>
    </row>
    <row r="4038" spans="19:19">
      <c r="S4038"/>
    </row>
    <row r="4039" spans="19:19">
      <c r="S4039"/>
    </row>
    <row r="4040" spans="19:19">
      <c r="S4040"/>
    </row>
    <row r="4041" spans="19:19">
      <c r="S4041"/>
    </row>
    <row r="4042" spans="19:19">
      <c r="S4042"/>
    </row>
    <row r="4043" spans="19:19">
      <c r="S4043"/>
    </row>
    <row r="4044" spans="19:19">
      <c r="S4044"/>
    </row>
    <row r="4045" spans="19:19">
      <c r="S4045"/>
    </row>
    <row r="4046" spans="19:19">
      <c r="S4046"/>
    </row>
    <row r="4047" spans="19:19">
      <c r="S4047"/>
    </row>
    <row r="4048" spans="19:19">
      <c r="S4048"/>
    </row>
    <row r="4049" spans="19:19">
      <c r="S4049"/>
    </row>
    <row r="4050" spans="19:19">
      <c r="S4050"/>
    </row>
    <row r="4051" spans="19:19">
      <c r="S4051"/>
    </row>
    <row r="4052" spans="19:19">
      <c r="S4052"/>
    </row>
    <row r="4053" spans="19:19">
      <c r="S4053"/>
    </row>
    <row r="4054" spans="19:19">
      <c r="S4054"/>
    </row>
    <row r="4055" spans="19:19">
      <c r="S4055"/>
    </row>
    <row r="4056" spans="19:19">
      <c r="S4056"/>
    </row>
    <row r="4057" spans="19:19">
      <c r="S4057"/>
    </row>
    <row r="4058" spans="19:19">
      <c r="S4058"/>
    </row>
    <row r="4059" spans="19:19">
      <c r="S4059"/>
    </row>
    <row r="4060" spans="19:19">
      <c r="S4060"/>
    </row>
    <row r="4061" spans="19:19">
      <c r="S4061"/>
    </row>
    <row r="4062" spans="19:19">
      <c r="S4062"/>
    </row>
    <row r="4063" spans="19:19">
      <c r="S4063"/>
    </row>
    <row r="4064" spans="19:19">
      <c r="S4064"/>
    </row>
    <row r="4065" spans="19:19">
      <c r="S4065"/>
    </row>
    <row r="4066" spans="19:19">
      <c r="S4066"/>
    </row>
    <row r="4067" spans="19:19">
      <c r="S4067"/>
    </row>
    <row r="4068" spans="19:19">
      <c r="S4068"/>
    </row>
    <row r="4069" spans="19:19">
      <c r="S4069"/>
    </row>
    <row r="4070" spans="19:19">
      <c r="S4070"/>
    </row>
    <row r="4071" spans="19:19">
      <c r="S4071"/>
    </row>
    <row r="4072" spans="19:19">
      <c r="S4072"/>
    </row>
    <row r="4073" spans="19:19">
      <c r="S4073"/>
    </row>
    <row r="4074" spans="19:19">
      <c r="S4074"/>
    </row>
    <row r="4075" spans="19:19">
      <c r="S4075"/>
    </row>
    <row r="4076" spans="19:19">
      <c r="S4076"/>
    </row>
    <row r="4077" spans="19:19">
      <c r="S4077"/>
    </row>
    <row r="4078" spans="19:19">
      <c r="S4078"/>
    </row>
    <row r="4079" spans="19:19">
      <c r="S4079"/>
    </row>
    <row r="4080" spans="19:19">
      <c r="S4080"/>
    </row>
    <row r="4081" spans="19:19">
      <c r="S4081"/>
    </row>
    <row r="4082" spans="19:19">
      <c r="S4082"/>
    </row>
    <row r="4083" spans="19:19">
      <c r="S4083"/>
    </row>
    <row r="4084" spans="19:19">
      <c r="S4084"/>
    </row>
    <row r="4085" spans="19:19">
      <c r="S4085"/>
    </row>
    <row r="4086" spans="19:19">
      <c r="S4086"/>
    </row>
    <row r="4087" spans="19:19">
      <c r="S4087"/>
    </row>
    <row r="4088" spans="19:19">
      <c r="S4088"/>
    </row>
    <row r="4089" spans="19:19">
      <c r="S4089"/>
    </row>
    <row r="4090" spans="19:19">
      <c r="S4090"/>
    </row>
    <row r="4091" spans="19:19">
      <c r="S4091"/>
    </row>
    <row r="4092" spans="19:19">
      <c r="S4092"/>
    </row>
    <row r="4093" spans="19:19">
      <c r="S4093"/>
    </row>
    <row r="4094" spans="19:19">
      <c r="S4094"/>
    </row>
    <row r="4095" spans="19:19">
      <c r="S4095"/>
    </row>
    <row r="4096" spans="19:19">
      <c r="S4096"/>
    </row>
    <row r="4097" spans="19:19">
      <c r="S4097"/>
    </row>
    <row r="4098" spans="19:19">
      <c r="S4098"/>
    </row>
    <row r="4099" spans="19:19">
      <c r="S4099"/>
    </row>
    <row r="4100" spans="19:19">
      <c r="S4100"/>
    </row>
    <row r="4101" spans="19:19">
      <c r="S4101"/>
    </row>
    <row r="4102" spans="19:19">
      <c r="S4102"/>
    </row>
    <row r="4103" spans="19:19">
      <c r="S4103"/>
    </row>
    <row r="4104" spans="19:19">
      <c r="S4104"/>
    </row>
    <row r="4105" spans="19:19">
      <c r="S4105"/>
    </row>
    <row r="4106" spans="19:19">
      <c r="S4106"/>
    </row>
    <row r="4107" spans="19:19">
      <c r="S4107"/>
    </row>
    <row r="4108" spans="19:19">
      <c r="S4108"/>
    </row>
    <row r="4109" spans="19:19">
      <c r="S4109"/>
    </row>
    <row r="4110" spans="19:19">
      <c r="S4110"/>
    </row>
    <row r="4111" spans="19:19">
      <c r="S4111"/>
    </row>
    <row r="4112" spans="19:19">
      <c r="S4112"/>
    </row>
    <row r="4113" spans="19:19">
      <c r="S4113"/>
    </row>
    <row r="4114" spans="19:19">
      <c r="S4114"/>
    </row>
    <row r="4115" spans="19:19">
      <c r="S4115"/>
    </row>
    <row r="4116" spans="19:19">
      <c r="S4116"/>
    </row>
    <row r="4117" spans="19:19">
      <c r="S4117"/>
    </row>
    <row r="4118" spans="19:19">
      <c r="S4118"/>
    </row>
    <row r="4119" spans="19:19">
      <c r="S4119"/>
    </row>
    <row r="4120" spans="19:19">
      <c r="S4120"/>
    </row>
    <row r="4121" spans="19:19">
      <c r="S4121"/>
    </row>
    <row r="4122" spans="19:19">
      <c r="S4122"/>
    </row>
    <row r="4123" spans="19:19">
      <c r="S4123"/>
    </row>
    <row r="4124" spans="19:19">
      <c r="S4124"/>
    </row>
    <row r="4125" spans="19:19">
      <c r="S4125"/>
    </row>
    <row r="4126" spans="19:19">
      <c r="S4126"/>
    </row>
    <row r="4127" spans="19:19">
      <c r="S4127"/>
    </row>
    <row r="4128" spans="19:19">
      <c r="S4128"/>
    </row>
    <row r="4129" spans="19:19">
      <c r="S4129"/>
    </row>
    <row r="4130" spans="19:19">
      <c r="S4130"/>
    </row>
    <row r="4131" spans="19:19">
      <c r="S4131"/>
    </row>
    <row r="4132" spans="19:19">
      <c r="S4132"/>
    </row>
    <row r="4133" spans="19:19">
      <c r="S4133"/>
    </row>
    <row r="4134" spans="19:19">
      <c r="S4134"/>
    </row>
    <row r="4135" spans="19:19">
      <c r="S4135"/>
    </row>
    <row r="4136" spans="19:19">
      <c r="S4136"/>
    </row>
    <row r="4137" spans="19:19">
      <c r="S4137"/>
    </row>
    <row r="4138" spans="19:19">
      <c r="S4138"/>
    </row>
    <row r="4139" spans="19:19">
      <c r="S4139"/>
    </row>
    <row r="4140" spans="19:19">
      <c r="S4140"/>
    </row>
    <row r="4141" spans="19:19">
      <c r="S4141"/>
    </row>
    <row r="4142" spans="19:19">
      <c r="S4142"/>
    </row>
    <row r="4143" spans="19:19">
      <c r="S4143"/>
    </row>
    <row r="4144" spans="19:19">
      <c r="S4144"/>
    </row>
    <row r="4145" spans="19:19">
      <c r="S4145"/>
    </row>
    <row r="4146" spans="19:19">
      <c r="S4146"/>
    </row>
    <row r="4147" spans="19:19">
      <c r="S4147"/>
    </row>
    <row r="4148" spans="19:19">
      <c r="S4148"/>
    </row>
    <row r="4149" spans="19:19">
      <c r="S4149"/>
    </row>
    <row r="4150" spans="19:19">
      <c r="S4150"/>
    </row>
    <row r="4151" spans="19:19">
      <c r="S4151"/>
    </row>
    <row r="4152" spans="19:19">
      <c r="S4152"/>
    </row>
    <row r="4153" spans="19:19">
      <c r="S4153"/>
    </row>
    <row r="4154" spans="19:19">
      <c r="S4154"/>
    </row>
    <row r="4155" spans="19:19">
      <c r="S4155"/>
    </row>
    <row r="4156" spans="19:19">
      <c r="S4156"/>
    </row>
    <row r="4157" spans="19:19">
      <c r="S4157"/>
    </row>
    <row r="4158" spans="19:19">
      <c r="S4158"/>
    </row>
    <row r="4159" spans="19:19">
      <c r="S4159"/>
    </row>
    <row r="4160" spans="19:19">
      <c r="S4160"/>
    </row>
    <row r="4161" spans="19:19">
      <c r="S4161"/>
    </row>
    <row r="4162" spans="19:19">
      <c r="S4162"/>
    </row>
    <row r="4163" spans="19:19">
      <c r="S4163"/>
    </row>
    <row r="4164" spans="19:19">
      <c r="S4164"/>
    </row>
    <row r="4165" spans="19:19">
      <c r="S4165"/>
    </row>
    <row r="4166" spans="19:19">
      <c r="S4166"/>
    </row>
    <row r="4167" spans="19:19">
      <c r="S4167"/>
    </row>
    <row r="4168" spans="19:19">
      <c r="S4168"/>
    </row>
    <row r="4169" spans="19:19">
      <c r="S4169"/>
    </row>
    <row r="4170" spans="19:19">
      <c r="S4170"/>
    </row>
    <row r="4171" spans="19:19">
      <c r="S4171"/>
    </row>
    <row r="4172" spans="19:19">
      <c r="S4172"/>
    </row>
    <row r="4173" spans="19:19">
      <c r="S4173"/>
    </row>
    <row r="4174" spans="19:19">
      <c r="S4174"/>
    </row>
    <row r="4175" spans="19:19">
      <c r="S4175"/>
    </row>
    <row r="4176" spans="19:19">
      <c r="S4176"/>
    </row>
    <row r="4177" spans="19:19">
      <c r="S4177"/>
    </row>
    <row r="4178" spans="19:19">
      <c r="S4178"/>
    </row>
    <row r="4179" spans="19:19">
      <c r="S4179"/>
    </row>
    <row r="4180" spans="19:19">
      <c r="S4180"/>
    </row>
    <row r="4181" spans="19:19">
      <c r="S4181"/>
    </row>
    <row r="4182" spans="19:19">
      <c r="S4182"/>
    </row>
    <row r="4183" spans="19:19">
      <c r="S4183"/>
    </row>
    <row r="4184" spans="19:19">
      <c r="S4184"/>
    </row>
    <row r="4185" spans="19:19">
      <c r="S4185"/>
    </row>
    <row r="4186" spans="19:19">
      <c r="S4186"/>
    </row>
    <row r="4187" spans="19:19">
      <c r="S4187"/>
    </row>
    <row r="4188" spans="19:19">
      <c r="S4188"/>
    </row>
    <row r="4189" spans="19:19">
      <c r="S4189"/>
    </row>
    <row r="4190" spans="19:19">
      <c r="S4190"/>
    </row>
    <row r="4191" spans="19:19">
      <c r="S4191"/>
    </row>
    <row r="4192" spans="19:19">
      <c r="S4192"/>
    </row>
    <row r="4193" spans="19:19">
      <c r="S4193"/>
    </row>
    <row r="4194" spans="19:19">
      <c r="S4194"/>
    </row>
    <row r="4195" spans="19:19">
      <c r="S4195"/>
    </row>
    <row r="4196" spans="19:19">
      <c r="S4196"/>
    </row>
    <row r="4197" spans="19:19">
      <c r="S4197"/>
    </row>
    <row r="4198" spans="19:19">
      <c r="S4198"/>
    </row>
    <row r="4199" spans="19:19">
      <c r="S4199"/>
    </row>
    <row r="4200" spans="19:19">
      <c r="S4200"/>
    </row>
    <row r="4201" spans="19:19">
      <c r="S4201"/>
    </row>
    <row r="4202" spans="19:19">
      <c r="S4202"/>
    </row>
    <row r="4203" spans="19:19">
      <c r="S4203"/>
    </row>
    <row r="4204" spans="19:19">
      <c r="S4204"/>
    </row>
    <row r="4205" spans="19:19">
      <c r="S4205"/>
    </row>
    <row r="4206" spans="19:19">
      <c r="S4206"/>
    </row>
    <row r="4207" spans="19:19">
      <c r="S4207"/>
    </row>
    <row r="4208" spans="19:19">
      <c r="S4208"/>
    </row>
    <row r="4209" spans="19:19">
      <c r="S4209"/>
    </row>
    <row r="4210" spans="19:19">
      <c r="S4210"/>
    </row>
    <row r="4211" spans="19:19">
      <c r="S4211"/>
    </row>
    <row r="4212" spans="19:19">
      <c r="S4212"/>
    </row>
    <row r="4213" spans="19:19">
      <c r="S4213"/>
    </row>
    <row r="4214" spans="19:19">
      <c r="S4214"/>
    </row>
    <row r="4215" spans="19:19">
      <c r="S4215"/>
    </row>
    <row r="4216" spans="19:19">
      <c r="S4216"/>
    </row>
    <row r="4217" spans="19:19">
      <c r="S4217"/>
    </row>
    <row r="4218" spans="19:19">
      <c r="S4218"/>
    </row>
    <row r="4219" spans="19:19">
      <c r="S4219"/>
    </row>
    <row r="4220" spans="19:19">
      <c r="S4220"/>
    </row>
    <row r="4221" spans="19:19">
      <c r="S4221"/>
    </row>
    <row r="4222" spans="19:19">
      <c r="S4222"/>
    </row>
    <row r="4223" spans="19:19">
      <c r="S4223"/>
    </row>
    <row r="4224" spans="19:19">
      <c r="S4224"/>
    </row>
    <row r="4225" spans="19:19">
      <c r="S4225"/>
    </row>
    <row r="4226" spans="19:19">
      <c r="S4226"/>
    </row>
    <row r="4227" spans="19:19">
      <c r="S4227"/>
    </row>
    <row r="4228" spans="19:19">
      <c r="S4228"/>
    </row>
    <row r="4229" spans="19:19">
      <c r="S4229"/>
    </row>
    <row r="4230" spans="19:19">
      <c r="S4230"/>
    </row>
    <row r="4231" spans="19:19">
      <c r="S4231"/>
    </row>
    <row r="4232" spans="19:19">
      <c r="S4232"/>
    </row>
    <row r="4233" spans="19:19">
      <c r="S4233"/>
    </row>
    <row r="4234" spans="19:19">
      <c r="S4234"/>
    </row>
    <row r="4235" spans="19:19">
      <c r="S4235"/>
    </row>
    <row r="4236" spans="19:19">
      <c r="S4236"/>
    </row>
    <row r="4237" spans="19:19">
      <c r="S4237"/>
    </row>
    <row r="4238" spans="19:19">
      <c r="S4238"/>
    </row>
    <row r="4239" spans="19:19">
      <c r="S4239"/>
    </row>
    <row r="4240" spans="19:19">
      <c r="S4240"/>
    </row>
    <row r="4241" spans="19:19">
      <c r="S4241"/>
    </row>
    <row r="4242" spans="19:19">
      <c r="S4242"/>
    </row>
    <row r="4243" spans="19:19">
      <c r="S4243"/>
    </row>
    <row r="4244" spans="19:19">
      <c r="S4244"/>
    </row>
    <row r="4245" spans="19:19">
      <c r="S4245"/>
    </row>
    <row r="4246" spans="19:19">
      <c r="S4246"/>
    </row>
    <row r="4247" spans="19:19">
      <c r="S4247"/>
    </row>
    <row r="4248" spans="19:19">
      <c r="S4248"/>
    </row>
    <row r="4249" spans="19:19">
      <c r="S4249"/>
    </row>
    <row r="4250" spans="19:19">
      <c r="S4250"/>
    </row>
    <row r="4251" spans="19:19">
      <c r="S4251"/>
    </row>
    <row r="4252" spans="19:19">
      <c r="S4252"/>
    </row>
    <row r="4253" spans="19:19">
      <c r="S4253"/>
    </row>
    <row r="4254" spans="19:19">
      <c r="S4254"/>
    </row>
    <row r="4255" spans="19:19">
      <c r="S4255"/>
    </row>
    <row r="4256" spans="19:19">
      <c r="S4256"/>
    </row>
    <row r="4257" spans="19:19">
      <c r="S4257"/>
    </row>
    <row r="4258" spans="19:19">
      <c r="S4258"/>
    </row>
    <row r="4259" spans="19:19">
      <c r="S4259"/>
    </row>
    <row r="4260" spans="19:19">
      <c r="S4260"/>
    </row>
    <row r="4261" spans="19:19">
      <c r="S4261"/>
    </row>
    <row r="4262" spans="19:19">
      <c r="S4262"/>
    </row>
    <row r="4263" spans="19:19">
      <c r="S4263"/>
    </row>
    <row r="4264" spans="19:19">
      <c r="S4264"/>
    </row>
    <row r="4265" spans="19:19">
      <c r="S4265"/>
    </row>
    <row r="4266" spans="19:19">
      <c r="S4266"/>
    </row>
    <row r="4267" spans="19:19">
      <c r="S4267"/>
    </row>
    <row r="4268" spans="19:19">
      <c r="S4268"/>
    </row>
    <row r="4269" spans="19:19">
      <c r="S4269"/>
    </row>
    <row r="4270" spans="19:19">
      <c r="S4270"/>
    </row>
    <row r="4271" spans="19:19">
      <c r="S4271"/>
    </row>
    <row r="4272" spans="19:19">
      <c r="S4272"/>
    </row>
    <row r="4273" spans="19:19">
      <c r="S4273"/>
    </row>
    <row r="4274" spans="19:19">
      <c r="S4274"/>
    </row>
    <row r="4275" spans="19:19">
      <c r="S4275"/>
    </row>
    <row r="4276" spans="19:19">
      <c r="S4276"/>
    </row>
    <row r="4277" spans="19:19">
      <c r="S4277"/>
    </row>
    <row r="4278" spans="19:19">
      <c r="S4278"/>
    </row>
    <row r="4279" spans="19:19">
      <c r="S4279"/>
    </row>
    <row r="4280" spans="19:19">
      <c r="S4280"/>
    </row>
    <row r="4281" spans="19:19">
      <c r="S4281"/>
    </row>
    <row r="4282" spans="19:19">
      <c r="S4282"/>
    </row>
    <row r="4283" spans="19:19">
      <c r="S4283"/>
    </row>
    <row r="4284" spans="19:19">
      <c r="S4284"/>
    </row>
    <row r="4285" spans="19:19">
      <c r="S4285"/>
    </row>
    <row r="4286" spans="19:19">
      <c r="S4286"/>
    </row>
    <row r="4287" spans="19:19">
      <c r="S4287"/>
    </row>
    <row r="4288" spans="19:19">
      <c r="S4288"/>
    </row>
    <row r="4289" spans="19:19">
      <c r="S4289"/>
    </row>
    <row r="4290" spans="19:19">
      <c r="S4290"/>
    </row>
    <row r="4291" spans="19:19">
      <c r="S4291"/>
    </row>
    <row r="4292" spans="19:19">
      <c r="S4292"/>
    </row>
    <row r="4293" spans="19:19">
      <c r="S4293"/>
    </row>
    <row r="4294" spans="19:19">
      <c r="S4294"/>
    </row>
    <row r="4295" spans="19:19">
      <c r="S4295"/>
    </row>
    <row r="4296" spans="19:19">
      <c r="S4296"/>
    </row>
    <row r="4297" spans="19:19">
      <c r="S4297"/>
    </row>
    <row r="4298" spans="19:19">
      <c r="S4298"/>
    </row>
    <row r="4299" spans="19:19">
      <c r="S4299"/>
    </row>
    <row r="4300" spans="19:19">
      <c r="S4300"/>
    </row>
    <row r="4301" spans="19:19">
      <c r="S4301"/>
    </row>
    <row r="4302" spans="19:19">
      <c r="S4302"/>
    </row>
    <row r="4303" spans="19:19">
      <c r="S4303"/>
    </row>
    <row r="4304" spans="19:19">
      <c r="S4304"/>
    </row>
    <row r="4305" spans="19:19">
      <c r="S4305"/>
    </row>
    <row r="4306" spans="19:19">
      <c r="S4306"/>
    </row>
    <row r="4307" spans="19:19">
      <c r="S4307"/>
    </row>
    <row r="4308" spans="19:19">
      <c r="S4308"/>
    </row>
    <row r="4309" spans="19:19">
      <c r="S4309"/>
    </row>
    <row r="4310" spans="19:19">
      <c r="S4310"/>
    </row>
    <row r="4311" spans="19:19">
      <c r="S4311"/>
    </row>
    <row r="4312" spans="19:19">
      <c r="S4312"/>
    </row>
    <row r="4313" spans="19:19">
      <c r="S4313"/>
    </row>
    <row r="4314" spans="19:19">
      <c r="S4314"/>
    </row>
    <row r="4315" spans="19:19">
      <c r="S4315"/>
    </row>
    <row r="4316" spans="19:19">
      <c r="S4316"/>
    </row>
    <row r="4317" spans="19:19">
      <c r="S4317"/>
    </row>
    <row r="4318" spans="19:19">
      <c r="S4318"/>
    </row>
    <row r="4319" spans="19:19">
      <c r="S4319"/>
    </row>
    <row r="4320" spans="19:19">
      <c r="S4320"/>
    </row>
    <row r="4321" spans="19:19">
      <c r="S4321"/>
    </row>
    <row r="4322" spans="19:19">
      <c r="S4322"/>
    </row>
    <row r="4323" spans="19:19">
      <c r="S4323"/>
    </row>
    <row r="4324" spans="19:19">
      <c r="S4324"/>
    </row>
    <row r="4325" spans="19:19">
      <c r="S4325"/>
    </row>
    <row r="4326" spans="19:19">
      <c r="S4326"/>
    </row>
    <row r="4327" spans="19:19">
      <c r="S4327"/>
    </row>
    <row r="4328" spans="19:19">
      <c r="S4328"/>
    </row>
    <row r="4329" spans="19:19">
      <c r="S4329"/>
    </row>
    <row r="4330" spans="19:19">
      <c r="S4330"/>
    </row>
    <row r="4331" spans="19:19">
      <c r="S4331"/>
    </row>
    <row r="4332" spans="19:19">
      <c r="S4332"/>
    </row>
    <row r="4333" spans="19:19">
      <c r="S4333"/>
    </row>
    <row r="4334" spans="19:19">
      <c r="S4334"/>
    </row>
    <row r="4335" spans="19:19">
      <c r="S4335"/>
    </row>
    <row r="4336" spans="19:19">
      <c r="S4336"/>
    </row>
    <row r="4337" spans="19:19">
      <c r="S4337"/>
    </row>
    <row r="4338" spans="19:19">
      <c r="S4338"/>
    </row>
    <row r="4339" spans="19:19">
      <c r="S4339"/>
    </row>
    <row r="4340" spans="19:19">
      <c r="S4340"/>
    </row>
    <row r="4341" spans="19:19">
      <c r="S4341"/>
    </row>
    <row r="4342" spans="19:19">
      <c r="S4342"/>
    </row>
    <row r="4343" spans="19:19">
      <c r="S4343"/>
    </row>
    <row r="4344" spans="19:19">
      <c r="S4344"/>
    </row>
    <row r="4345" spans="19:19">
      <c r="S4345"/>
    </row>
    <row r="4346" spans="19:19">
      <c r="S4346"/>
    </row>
    <row r="4347" spans="19:19">
      <c r="S4347"/>
    </row>
    <row r="4348" spans="19:19">
      <c r="S4348"/>
    </row>
    <row r="4349" spans="19:19">
      <c r="S4349"/>
    </row>
    <row r="4350" spans="19:19">
      <c r="S4350"/>
    </row>
    <row r="4351" spans="19:19">
      <c r="S4351"/>
    </row>
    <row r="4352" spans="19:19">
      <c r="S4352"/>
    </row>
    <row r="4353" spans="19:19">
      <c r="S4353"/>
    </row>
    <row r="4354" spans="19:19">
      <c r="S4354"/>
    </row>
    <row r="4355" spans="19:19">
      <c r="S4355"/>
    </row>
    <row r="4356" spans="19:19">
      <c r="S4356"/>
    </row>
    <row r="4357" spans="19:19">
      <c r="S4357"/>
    </row>
    <row r="4358" spans="19:19">
      <c r="S4358"/>
    </row>
    <row r="4359" spans="19:19">
      <c r="S4359"/>
    </row>
    <row r="4360" spans="19:19">
      <c r="S4360"/>
    </row>
    <row r="4361" spans="19:19">
      <c r="S4361"/>
    </row>
    <row r="4362" spans="19:19">
      <c r="S4362"/>
    </row>
    <row r="4363" spans="19:19">
      <c r="S4363"/>
    </row>
    <row r="4364" spans="19:19">
      <c r="S4364"/>
    </row>
    <row r="4365" spans="19:19">
      <c r="S4365"/>
    </row>
    <row r="4366" spans="19:19">
      <c r="S4366"/>
    </row>
    <row r="4367" spans="19:19">
      <c r="S4367"/>
    </row>
    <row r="4368" spans="19:19">
      <c r="S4368"/>
    </row>
    <row r="4369" spans="19:19">
      <c r="S4369"/>
    </row>
    <row r="4370" spans="19:19">
      <c r="S4370"/>
    </row>
    <row r="4371" spans="19:19">
      <c r="S4371"/>
    </row>
    <row r="4372" spans="19:19">
      <c r="S4372"/>
    </row>
    <row r="4373" spans="19:19">
      <c r="S4373"/>
    </row>
    <row r="4374" spans="19:19">
      <c r="S4374"/>
    </row>
    <row r="4375" spans="19:19">
      <c r="S4375"/>
    </row>
    <row r="4376" spans="19:19">
      <c r="S4376"/>
    </row>
    <row r="4377" spans="19:19">
      <c r="S4377"/>
    </row>
    <row r="4378" spans="19:19">
      <c r="S4378"/>
    </row>
    <row r="4379" spans="19:19">
      <c r="S4379"/>
    </row>
    <row r="4380" spans="19:19">
      <c r="S4380"/>
    </row>
    <row r="4381" spans="19:19">
      <c r="S4381"/>
    </row>
    <row r="4382" spans="19:19">
      <c r="S4382"/>
    </row>
    <row r="4383" spans="19:19">
      <c r="S4383"/>
    </row>
    <row r="4384" spans="19:19">
      <c r="S4384"/>
    </row>
    <row r="4385" spans="19:19">
      <c r="S4385"/>
    </row>
    <row r="4386" spans="19:19">
      <c r="S4386"/>
    </row>
    <row r="4387" spans="19:19">
      <c r="S4387"/>
    </row>
    <row r="4388" spans="19:19">
      <c r="S4388"/>
    </row>
    <row r="4389" spans="19:19">
      <c r="S4389"/>
    </row>
    <row r="4390" spans="19:19">
      <c r="S4390"/>
    </row>
    <row r="4391" spans="19:19">
      <c r="S4391"/>
    </row>
    <row r="4392" spans="19:19">
      <c r="S4392"/>
    </row>
    <row r="4393" spans="19:19">
      <c r="S4393"/>
    </row>
    <row r="4394" spans="19:19">
      <c r="S4394"/>
    </row>
    <row r="4395" spans="19:19">
      <c r="S4395"/>
    </row>
    <row r="4396" spans="19:19">
      <c r="S4396"/>
    </row>
    <row r="4397" spans="19:19">
      <c r="S4397"/>
    </row>
    <row r="4398" spans="19:19">
      <c r="S4398"/>
    </row>
    <row r="4399" spans="19:19">
      <c r="S4399"/>
    </row>
    <row r="4400" spans="19:19">
      <c r="S4400"/>
    </row>
    <row r="4401" spans="19:19">
      <c r="S4401"/>
    </row>
    <row r="4402" spans="19:19">
      <c r="S4402"/>
    </row>
    <row r="4403" spans="19:19">
      <c r="S4403"/>
    </row>
    <row r="4404" spans="19:19">
      <c r="S4404"/>
    </row>
    <row r="4405" spans="19:19">
      <c r="S4405"/>
    </row>
    <row r="4406" spans="19:19">
      <c r="S4406"/>
    </row>
    <row r="4407" spans="19:19">
      <c r="S4407"/>
    </row>
    <row r="4408" spans="19:19">
      <c r="S4408"/>
    </row>
    <row r="4409" spans="19:19">
      <c r="S4409"/>
    </row>
    <row r="4410" spans="19:19">
      <c r="S4410"/>
    </row>
    <row r="4411" spans="19:19">
      <c r="S4411"/>
    </row>
    <row r="4412" spans="19:19">
      <c r="S4412"/>
    </row>
    <row r="4413" spans="19:19">
      <c r="S4413"/>
    </row>
    <row r="4414" spans="19:19">
      <c r="S4414"/>
    </row>
    <row r="4415" spans="19:19">
      <c r="S4415"/>
    </row>
    <row r="4416" spans="19:19">
      <c r="S4416"/>
    </row>
    <row r="4417" spans="19:19">
      <c r="S4417"/>
    </row>
    <row r="4418" spans="19:19">
      <c r="S4418"/>
    </row>
    <row r="4419" spans="19:19">
      <c r="S4419"/>
    </row>
    <row r="4420" spans="19:19">
      <c r="S4420"/>
    </row>
    <row r="4421" spans="19:19">
      <c r="S4421"/>
    </row>
    <row r="4422" spans="19:19">
      <c r="S4422"/>
    </row>
    <row r="4423" spans="19:19">
      <c r="S4423"/>
    </row>
    <row r="4424" spans="19:19">
      <c r="S4424"/>
    </row>
    <row r="4425" spans="19:19">
      <c r="S4425"/>
    </row>
    <row r="4426" spans="19:19">
      <c r="S4426"/>
    </row>
    <row r="4427" spans="19:19">
      <c r="S4427"/>
    </row>
    <row r="4428" spans="19:19">
      <c r="S4428"/>
    </row>
    <row r="4429" spans="19:19">
      <c r="S4429"/>
    </row>
    <row r="4430" spans="19:19">
      <c r="S4430"/>
    </row>
    <row r="4431" spans="19:19">
      <c r="S4431"/>
    </row>
    <row r="4432" spans="19:19">
      <c r="S4432"/>
    </row>
    <row r="4433" spans="19:19">
      <c r="S4433"/>
    </row>
    <row r="4434" spans="19:19">
      <c r="S4434"/>
    </row>
    <row r="4435" spans="19:19">
      <c r="S4435"/>
    </row>
    <row r="4436" spans="19:19">
      <c r="S4436"/>
    </row>
    <row r="4437" spans="19:19">
      <c r="S4437"/>
    </row>
    <row r="4438" spans="19:19">
      <c r="S4438"/>
    </row>
    <row r="4439" spans="19:19">
      <c r="S4439"/>
    </row>
    <row r="4440" spans="19:19">
      <c r="S4440"/>
    </row>
    <row r="4441" spans="19:19">
      <c r="S4441"/>
    </row>
    <row r="4442" spans="19:19">
      <c r="S4442"/>
    </row>
    <row r="4443" spans="19:19">
      <c r="S4443"/>
    </row>
    <row r="4444" spans="19:19">
      <c r="S4444"/>
    </row>
    <row r="4445" spans="19:19">
      <c r="S4445"/>
    </row>
    <row r="4446" spans="19:19">
      <c r="S4446"/>
    </row>
    <row r="4447" spans="19:19">
      <c r="S4447"/>
    </row>
    <row r="4448" spans="19:19">
      <c r="S4448"/>
    </row>
    <row r="4449" spans="19:19">
      <c r="S4449"/>
    </row>
    <row r="4450" spans="19:19">
      <c r="S4450"/>
    </row>
    <row r="4451" spans="19:19">
      <c r="S4451"/>
    </row>
    <row r="4452" spans="19:19">
      <c r="S4452"/>
    </row>
    <row r="4453" spans="19:19">
      <c r="S4453"/>
    </row>
    <row r="4454" spans="19:19">
      <c r="S4454"/>
    </row>
    <row r="4455" spans="19:19">
      <c r="S4455"/>
    </row>
    <row r="4456" spans="19:19">
      <c r="S4456"/>
    </row>
    <row r="4457" spans="19:19">
      <c r="S4457"/>
    </row>
    <row r="4458" spans="19:19">
      <c r="S4458"/>
    </row>
    <row r="4459" spans="19:19">
      <c r="S4459"/>
    </row>
    <row r="4460" spans="19:19">
      <c r="S4460"/>
    </row>
    <row r="4461" spans="19:19">
      <c r="S4461"/>
    </row>
    <row r="4462" spans="19:19">
      <c r="S4462"/>
    </row>
    <row r="4463" spans="19:19">
      <c r="S4463"/>
    </row>
    <row r="4464" spans="19:19">
      <c r="S4464"/>
    </row>
    <row r="4465" spans="19:19">
      <c r="S4465"/>
    </row>
    <row r="4466" spans="19:19">
      <c r="S4466"/>
    </row>
    <row r="4467" spans="19:19">
      <c r="S4467"/>
    </row>
    <row r="4468" spans="19:19">
      <c r="S4468"/>
    </row>
    <row r="4469" spans="19:19">
      <c r="S4469"/>
    </row>
    <row r="4470" spans="19:19">
      <c r="S4470"/>
    </row>
    <row r="4471" spans="19:19">
      <c r="S4471"/>
    </row>
    <row r="4472" spans="19:19">
      <c r="S4472"/>
    </row>
    <row r="4473" spans="19:19">
      <c r="S4473"/>
    </row>
    <row r="4474" spans="19:19">
      <c r="S4474"/>
    </row>
    <row r="4475" spans="19:19">
      <c r="S4475"/>
    </row>
    <row r="4476" spans="19:19">
      <c r="S4476"/>
    </row>
    <row r="4477" spans="19:19">
      <c r="S4477"/>
    </row>
    <row r="4478" spans="19:19">
      <c r="S4478"/>
    </row>
    <row r="4479" spans="19:19">
      <c r="S4479"/>
    </row>
    <row r="4480" spans="19:19">
      <c r="S4480"/>
    </row>
    <row r="4481" spans="19:19">
      <c r="S4481"/>
    </row>
    <row r="4482" spans="19:19">
      <c r="S4482"/>
    </row>
    <row r="4483" spans="19:19">
      <c r="S4483"/>
    </row>
    <row r="4484" spans="19:19">
      <c r="S4484"/>
    </row>
    <row r="4485" spans="19:19">
      <c r="S4485"/>
    </row>
    <row r="4486" spans="19:19">
      <c r="S4486"/>
    </row>
    <row r="4487" spans="19:19">
      <c r="S4487"/>
    </row>
    <row r="4488" spans="19:19">
      <c r="S4488"/>
    </row>
    <row r="4489" spans="19:19">
      <c r="S4489"/>
    </row>
    <row r="4490" spans="19:19">
      <c r="S4490"/>
    </row>
    <row r="4491" spans="19:19">
      <c r="S4491"/>
    </row>
    <row r="4492" spans="19:19">
      <c r="S4492"/>
    </row>
    <row r="4493" spans="19:19">
      <c r="S4493"/>
    </row>
    <row r="4494" spans="19:19">
      <c r="S4494"/>
    </row>
    <row r="4495" spans="19:19">
      <c r="S4495"/>
    </row>
    <row r="4496" spans="19:19">
      <c r="S4496"/>
    </row>
    <row r="4497" spans="19:19">
      <c r="S4497"/>
    </row>
    <row r="4498" spans="19:19">
      <c r="S4498"/>
    </row>
    <row r="4499" spans="19:19">
      <c r="S4499"/>
    </row>
    <row r="4500" spans="19:19">
      <c r="S4500"/>
    </row>
    <row r="4501" spans="19:19">
      <c r="S4501"/>
    </row>
    <row r="4502" spans="19:19">
      <c r="S4502"/>
    </row>
    <row r="4503" spans="19:19">
      <c r="S4503"/>
    </row>
    <row r="4504" spans="19:19">
      <c r="S4504"/>
    </row>
    <row r="4505" spans="19:19">
      <c r="S4505"/>
    </row>
    <row r="4506" spans="19:19">
      <c r="S4506"/>
    </row>
    <row r="4507" spans="19:19">
      <c r="S4507"/>
    </row>
    <row r="4508" spans="19:19">
      <c r="S4508"/>
    </row>
    <row r="4509" spans="19:19">
      <c r="S4509"/>
    </row>
    <row r="4510" spans="19:19">
      <c r="S4510"/>
    </row>
    <row r="4511" spans="19:19">
      <c r="S4511"/>
    </row>
    <row r="4512" spans="19:19">
      <c r="S4512"/>
    </row>
    <row r="4513" spans="19:19">
      <c r="S4513"/>
    </row>
    <row r="4514" spans="19:19">
      <c r="S4514"/>
    </row>
    <row r="4515" spans="19:19">
      <c r="S4515"/>
    </row>
    <row r="4516" spans="19:19">
      <c r="S4516"/>
    </row>
    <row r="4517" spans="19:19">
      <c r="S4517"/>
    </row>
    <row r="4518" spans="19:19">
      <c r="S4518"/>
    </row>
    <row r="4519" spans="19:19">
      <c r="S4519"/>
    </row>
    <row r="4520" spans="19:19">
      <c r="S4520"/>
    </row>
    <row r="4521" spans="19:19">
      <c r="S4521"/>
    </row>
    <row r="4522" spans="19:19">
      <c r="S4522"/>
    </row>
    <row r="4523" spans="19:19">
      <c r="S4523"/>
    </row>
    <row r="4524" spans="19:19">
      <c r="S4524"/>
    </row>
    <row r="4525" spans="19:19">
      <c r="S4525"/>
    </row>
    <row r="4526" spans="19:19">
      <c r="S4526"/>
    </row>
    <row r="4527" spans="19:19">
      <c r="S4527"/>
    </row>
    <row r="4528" spans="19:19">
      <c r="S4528"/>
    </row>
    <row r="4529" spans="19:19">
      <c r="S4529"/>
    </row>
    <row r="4530" spans="19:19">
      <c r="S4530"/>
    </row>
    <row r="4531" spans="19:19">
      <c r="S4531"/>
    </row>
    <row r="4532" spans="19:19">
      <c r="S4532"/>
    </row>
    <row r="4533" spans="19:19">
      <c r="S4533"/>
    </row>
    <row r="4534" spans="19:19">
      <c r="S4534"/>
    </row>
    <row r="4535" spans="19:19">
      <c r="S4535"/>
    </row>
    <row r="4536" spans="19:19">
      <c r="S4536"/>
    </row>
    <row r="4537" spans="19:19">
      <c r="S4537"/>
    </row>
    <row r="4538" spans="19:19">
      <c r="S4538"/>
    </row>
    <row r="4539" spans="19:19">
      <c r="S4539"/>
    </row>
    <row r="4540" spans="19:19">
      <c r="S4540"/>
    </row>
    <row r="4541" spans="19:19">
      <c r="S4541"/>
    </row>
    <row r="4542" spans="19:19">
      <c r="S4542"/>
    </row>
    <row r="4543" spans="19:19">
      <c r="S4543"/>
    </row>
    <row r="4544" spans="19:19">
      <c r="S4544"/>
    </row>
    <row r="4545" spans="19:19">
      <c r="S4545"/>
    </row>
    <row r="4546" spans="19:19">
      <c r="S4546"/>
    </row>
    <row r="4547" spans="19:19">
      <c r="S4547"/>
    </row>
    <row r="4548" spans="19:19">
      <c r="S4548"/>
    </row>
    <row r="4549" spans="19:19">
      <c r="S4549"/>
    </row>
    <row r="4550" spans="19:19">
      <c r="S4550"/>
    </row>
    <row r="4551" spans="19:19">
      <c r="S4551"/>
    </row>
    <row r="4552" spans="19:19">
      <c r="S4552"/>
    </row>
    <row r="4553" spans="19:19">
      <c r="S4553"/>
    </row>
    <row r="4554" spans="19:19">
      <c r="S4554"/>
    </row>
    <row r="4555" spans="19:19">
      <c r="S4555"/>
    </row>
    <row r="4556" spans="19:19">
      <c r="S4556"/>
    </row>
    <row r="4557" spans="19:19">
      <c r="S4557"/>
    </row>
    <row r="4558" spans="19:19">
      <c r="S4558"/>
    </row>
    <row r="4559" spans="19:19">
      <c r="S4559"/>
    </row>
    <row r="4560" spans="19:19">
      <c r="S4560"/>
    </row>
    <row r="4561" spans="19:19">
      <c r="S4561"/>
    </row>
    <row r="4562" spans="19:19">
      <c r="S4562"/>
    </row>
    <row r="4563" spans="19:19">
      <c r="S4563"/>
    </row>
    <row r="4564" spans="19:19">
      <c r="S4564"/>
    </row>
    <row r="4565" spans="19:19">
      <c r="S4565"/>
    </row>
    <row r="4566" spans="19:19">
      <c r="S4566"/>
    </row>
    <row r="4567" spans="19:19">
      <c r="S4567"/>
    </row>
    <row r="4568" spans="19:19">
      <c r="S4568"/>
    </row>
    <row r="4569" spans="19:19">
      <c r="S4569"/>
    </row>
    <row r="4570" spans="19:19">
      <c r="S4570"/>
    </row>
    <row r="4571" spans="19:19">
      <c r="S4571"/>
    </row>
    <row r="4572" spans="19:19">
      <c r="S4572"/>
    </row>
    <row r="4573" spans="19:19">
      <c r="S4573"/>
    </row>
    <row r="4574" spans="19:19">
      <c r="S4574"/>
    </row>
    <row r="4575" spans="19:19">
      <c r="S4575"/>
    </row>
    <row r="4576" spans="19:19">
      <c r="S4576"/>
    </row>
    <row r="4577" spans="19:19">
      <c r="S4577"/>
    </row>
    <row r="4578" spans="19:19">
      <c r="S4578"/>
    </row>
    <row r="4579" spans="19:19">
      <c r="S4579"/>
    </row>
    <row r="4580" spans="19:19">
      <c r="S4580"/>
    </row>
    <row r="4581" spans="19:19">
      <c r="S4581"/>
    </row>
    <row r="4582" spans="19:19">
      <c r="S4582"/>
    </row>
    <row r="4583" spans="19:19">
      <c r="S4583"/>
    </row>
    <row r="4584" spans="19:19">
      <c r="S4584"/>
    </row>
    <row r="4585" spans="19:19">
      <c r="S4585"/>
    </row>
    <row r="4586" spans="19:19">
      <c r="S4586"/>
    </row>
    <row r="4587" spans="19:19">
      <c r="S4587"/>
    </row>
    <row r="4588" spans="19:19">
      <c r="S4588"/>
    </row>
    <row r="4589" spans="19:19">
      <c r="S4589"/>
    </row>
    <row r="4590" spans="19:19">
      <c r="S4590"/>
    </row>
    <row r="4591" spans="19:19">
      <c r="S4591"/>
    </row>
    <row r="4592" spans="19:19">
      <c r="S4592"/>
    </row>
    <row r="4593" spans="19:19">
      <c r="S4593"/>
    </row>
    <row r="4594" spans="19:19">
      <c r="S4594"/>
    </row>
    <row r="4595" spans="19:19">
      <c r="S4595"/>
    </row>
    <row r="4596" spans="19:19">
      <c r="S4596"/>
    </row>
    <row r="4597" spans="19:19">
      <c r="S4597"/>
    </row>
    <row r="4598" spans="19:19">
      <c r="S4598"/>
    </row>
    <row r="4599" spans="19:19">
      <c r="S4599"/>
    </row>
    <row r="4600" spans="19:19">
      <c r="S4600"/>
    </row>
    <row r="4601" spans="19:19">
      <c r="S4601"/>
    </row>
    <row r="4602" spans="19:19">
      <c r="S4602"/>
    </row>
    <row r="4603" spans="19:19">
      <c r="S4603"/>
    </row>
    <row r="4604" spans="19:19">
      <c r="S4604"/>
    </row>
    <row r="4605" spans="19:19">
      <c r="S4605"/>
    </row>
    <row r="4606" spans="19:19">
      <c r="S4606"/>
    </row>
    <row r="4607" spans="19:19">
      <c r="S4607"/>
    </row>
    <row r="4608" spans="19:19">
      <c r="S4608"/>
    </row>
    <row r="4609" spans="19:19">
      <c r="S4609"/>
    </row>
    <row r="4610" spans="19:19">
      <c r="S4610"/>
    </row>
    <row r="4611" spans="19:19">
      <c r="S4611"/>
    </row>
    <row r="4612" spans="19:19">
      <c r="S4612"/>
    </row>
    <row r="4613" spans="19:19">
      <c r="S4613"/>
    </row>
    <row r="4614" spans="19:19">
      <c r="S4614"/>
    </row>
    <row r="4615" spans="19:19">
      <c r="S4615"/>
    </row>
    <row r="4616" spans="19:19">
      <c r="S4616"/>
    </row>
    <row r="4617" spans="19:19">
      <c r="S4617"/>
    </row>
    <row r="4618" spans="19:19">
      <c r="S4618"/>
    </row>
    <row r="4619" spans="19:19">
      <c r="S4619"/>
    </row>
    <row r="4620" spans="19:19">
      <c r="S4620"/>
    </row>
    <row r="4621" spans="19:19">
      <c r="S4621"/>
    </row>
    <row r="4622" spans="19:19">
      <c r="S4622"/>
    </row>
    <row r="4623" spans="19:19">
      <c r="S4623"/>
    </row>
    <row r="4624" spans="19:19">
      <c r="S4624"/>
    </row>
    <row r="4625" spans="19:19">
      <c r="S4625"/>
    </row>
    <row r="4626" spans="19:19">
      <c r="S4626"/>
    </row>
    <row r="4627" spans="19:19">
      <c r="S4627"/>
    </row>
    <row r="4628" spans="19:19">
      <c r="S4628"/>
    </row>
    <row r="4629" spans="19:19">
      <c r="S4629"/>
    </row>
    <row r="4630" spans="19:19">
      <c r="S4630"/>
    </row>
    <row r="4631" spans="19:19">
      <c r="S4631"/>
    </row>
    <row r="4632" spans="19:19">
      <c r="S4632"/>
    </row>
    <row r="4633" spans="19:19">
      <c r="S4633"/>
    </row>
    <row r="4634" spans="19:19">
      <c r="S4634"/>
    </row>
    <row r="4635" spans="19:19">
      <c r="S4635"/>
    </row>
    <row r="4636" spans="19:19">
      <c r="S4636"/>
    </row>
    <row r="4637" spans="19:19">
      <c r="S4637"/>
    </row>
    <row r="4638" spans="19:19">
      <c r="S4638"/>
    </row>
    <row r="4639" spans="19:19">
      <c r="S4639"/>
    </row>
    <row r="4640" spans="19:19">
      <c r="S4640"/>
    </row>
    <row r="4641" spans="19:19">
      <c r="S4641"/>
    </row>
    <row r="4642" spans="19:19">
      <c r="S4642"/>
    </row>
    <row r="4643" spans="19:19">
      <c r="S4643"/>
    </row>
    <row r="4644" spans="19:19">
      <c r="S4644"/>
    </row>
    <row r="4645" spans="19:19">
      <c r="S4645"/>
    </row>
    <row r="4646" spans="19:19">
      <c r="S4646"/>
    </row>
    <row r="4647" spans="19:19">
      <c r="S4647"/>
    </row>
    <row r="4648" spans="19:19">
      <c r="S4648"/>
    </row>
    <row r="4649" spans="19:19">
      <c r="S4649"/>
    </row>
    <row r="4650" spans="19:19">
      <c r="S4650"/>
    </row>
    <row r="4651" spans="19:19">
      <c r="S4651"/>
    </row>
    <row r="4652" spans="19:19">
      <c r="S4652"/>
    </row>
    <row r="4653" spans="19:19">
      <c r="S4653"/>
    </row>
    <row r="4654" spans="19:19">
      <c r="S4654"/>
    </row>
    <row r="4655" spans="19:19">
      <c r="S4655"/>
    </row>
    <row r="4656" spans="19:19">
      <c r="S4656"/>
    </row>
    <row r="4657" spans="19:19">
      <c r="S4657"/>
    </row>
    <row r="4658" spans="19:19">
      <c r="S4658"/>
    </row>
    <row r="4659" spans="19:19">
      <c r="S4659"/>
    </row>
    <row r="4660" spans="19:19">
      <c r="S4660"/>
    </row>
    <row r="4661" spans="19:19">
      <c r="S4661"/>
    </row>
    <row r="4662" spans="19:19">
      <c r="S4662"/>
    </row>
    <row r="4663" spans="19:19">
      <c r="S4663"/>
    </row>
    <row r="4664" spans="19:19">
      <c r="S4664"/>
    </row>
    <row r="4665" spans="19:19">
      <c r="S4665"/>
    </row>
    <row r="4666" spans="19:19">
      <c r="S4666"/>
    </row>
    <row r="4667" spans="19:19">
      <c r="S4667"/>
    </row>
    <row r="4668" spans="19:19">
      <c r="S4668"/>
    </row>
    <row r="4669" spans="19:19">
      <c r="S4669"/>
    </row>
    <row r="4670" spans="19:19">
      <c r="S4670"/>
    </row>
    <row r="4671" spans="19:19">
      <c r="S4671"/>
    </row>
    <row r="4672" spans="19:19">
      <c r="S4672"/>
    </row>
    <row r="4673" spans="19:19">
      <c r="S4673"/>
    </row>
    <row r="4674" spans="19:19">
      <c r="S4674"/>
    </row>
    <row r="4675" spans="19:19">
      <c r="S4675"/>
    </row>
    <row r="4676" spans="19:19">
      <c r="S4676"/>
    </row>
    <row r="4677" spans="19:19">
      <c r="S4677"/>
    </row>
    <row r="4678" spans="19:19">
      <c r="S4678"/>
    </row>
    <row r="4679" spans="19:19">
      <c r="S4679"/>
    </row>
    <row r="4680" spans="19:19">
      <c r="S4680"/>
    </row>
    <row r="4681" spans="19:19">
      <c r="S4681"/>
    </row>
    <row r="4682" spans="19:19">
      <c r="S4682"/>
    </row>
    <row r="4683" spans="19:19">
      <c r="S4683"/>
    </row>
    <row r="4684" spans="19:19">
      <c r="S4684"/>
    </row>
    <row r="4685" spans="19:19">
      <c r="S4685"/>
    </row>
    <row r="4686" spans="19:19">
      <c r="S4686"/>
    </row>
    <row r="4687" spans="19:19">
      <c r="S4687"/>
    </row>
    <row r="4688" spans="19:19">
      <c r="S4688"/>
    </row>
    <row r="4689" spans="19:19">
      <c r="S4689"/>
    </row>
    <row r="4690" spans="19:19">
      <c r="S4690"/>
    </row>
    <row r="4691" spans="19:19">
      <c r="S4691"/>
    </row>
    <row r="4692" spans="19:19">
      <c r="S4692"/>
    </row>
    <row r="4693" spans="19:19">
      <c r="S4693"/>
    </row>
    <row r="4694" spans="19:19">
      <c r="S4694"/>
    </row>
    <row r="4695" spans="19:19">
      <c r="S4695"/>
    </row>
    <row r="4696" spans="19:19">
      <c r="S4696"/>
    </row>
    <row r="4697" spans="19:19">
      <c r="S4697"/>
    </row>
    <row r="4698" spans="19:19">
      <c r="S4698"/>
    </row>
    <row r="4699" spans="19:19">
      <c r="S4699"/>
    </row>
    <row r="4700" spans="19:19">
      <c r="S4700"/>
    </row>
    <row r="4701" spans="19:19">
      <c r="S4701"/>
    </row>
    <row r="4702" spans="19:19">
      <c r="S4702"/>
    </row>
    <row r="4703" spans="19:19">
      <c r="S4703"/>
    </row>
    <row r="4704" spans="19:19">
      <c r="S4704"/>
    </row>
    <row r="4705" spans="19:19">
      <c r="S4705"/>
    </row>
    <row r="4706" spans="19:19">
      <c r="S4706"/>
    </row>
    <row r="4707" spans="19:19">
      <c r="S4707"/>
    </row>
    <row r="4708" spans="19:19">
      <c r="S4708"/>
    </row>
    <row r="4709" spans="19:19">
      <c r="S4709"/>
    </row>
    <row r="4710" spans="19:19">
      <c r="S4710"/>
    </row>
    <row r="4711" spans="19:19">
      <c r="S4711"/>
    </row>
    <row r="4712" spans="19:19">
      <c r="S4712"/>
    </row>
    <row r="4713" spans="19:19">
      <c r="S4713"/>
    </row>
    <row r="4714" spans="19:19">
      <c r="S4714"/>
    </row>
    <row r="4715" spans="19:19">
      <c r="S4715"/>
    </row>
    <row r="4716" spans="19:19">
      <c r="S4716"/>
    </row>
    <row r="4717" spans="19:19">
      <c r="S4717"/>
    </row>
    <row r="4718" spans="19:19">
      <c r="S4718"/>
    </row>
    <row r="4719" spans="19:19">
      <c r="S4719"/>
    </row>
    <row r="4720" spans="19:19">
      <c r="S4720"/>
    </row>
    <row r="4721" spans="19:19">
      <c r="S4721"/>
    </row>
    <row r="4722" spans="19:19">
      <c r="S4722"/>
    </row>
    <row r="4723" spans="19:19">
      <c r="S4723"/>
    </row>
    <row r="4724" spans="19:19">
      <c r="S4724"/>
    </row>
    <row r="4725" spans="19:19">
      <c r="S4725"/>
    </row>
    <row r="4726" spans="19:19">
      <c r="S4726"/>
    </row>
    <row r="4727" spans="19:19">
      <c r="S4727"/>
    </row>
    <row r="4728" spans="19:19">
      <c r="S4728"/>
    </row>
    <row r="4729" spans="19:19">
      <c r="S4729"/>
    </row>
    <row r="4730" spans="19:19">
      <c r="S4730"/>
    </row>
    <row r="4731" spans="19:19">
      <c r="S4731"/>
    </row>
    <row r="4732" spans="19:19">
      <c r="S4732"/>
    </row>
    <row r="4733" spans="19:19">
      <c r="S4733"/>
    </row>
    <row r="4734" spans="19:19">
      <c r="S4734"/>
    </row>
    <row r="4735" spans="19:19">
      <c r="S4735"/>
    </row>
    <row r="4736" spans="19:19">
      <c r="S4736"/>
    </row>
    <row r="4737" spans="19:19">
      <c r="S4737"/>
    </row>
    <row r="4738" spans="19:19">
      <c r="S4738"/>
    </row>
    <row r="4739" spans="19:19">
      <c r="S4739"/>
    </row>
    <row r="4740" spans="19:19">
      <c r="S4740"/>
    </row>
    <row r="4741" spans="19:19">
      <c r="S4741"/>
    </row>
    <row r="4742" spans="19:19">
      <c r="S4742"/>
    </row>
    <row r="4743" spans="19:19">
      <c r="S4743"/>
    </row>
    <row r="4744" spans="19:19">
      <c r="S4744"/>
    </row>
    <row r="4745" spans="19:19">
      <c r="S4745"/>
    </row>
    <row r="4746" spans="19:19">
      <c r="S4746"/>
    </row>
    <row r="4747" spans="19:19">
      <c r="S4747"/>
    </row>
    <row r="4748" spans="19:19">
      <c r="S4748"/>
    </row>
    <row r="4749" spans="19:19">
      <c r="S4749"/>
    </row>
    <row r="4750" spans="19:19">
      <c r="S4750"/>
    </row>
    <row r="4751" spans="19:19">
      <c r="S4751"/>
    </row>
    <row r="4752" spans="19:19">
      <c r="S4752"/>
    </row>
    <row r="4753" spans="19:19">
      <c r="S4753"/>
    </row>
    <row r="4754" spans="19:19">
      <c r="S4754"/>
    </row>
    <row r="4755" spans="19:19">
      <c r="S4755"/>
    </row>
    <row r="4756" spans="19:19">
      <c r="S4756"/>
    </row>
    <row r="4757" spans="19:19">
      <c r="S4757"/>
    </row>
    <row r="4758" spans="19:19">
      <c r="S4758"/>
    </row>
    <row r="4759" spans="19:19">
      <c r="S4759"/>
    </row>
    <row r="4760" spans="19:19">
      <c r="S4760"/>
    </row>
    <row r="4761" spans="19:19">
      <c r="S4761"/>
    </row>
    <row r="4762" spans="19:19">
      <c r="S4762"/>
    </row>
    <row r="4763" spans="19:19">
      <c r="S4763"/>
    </row>
    <row r="4764" spans="19:19">
      <c r="S4764"/>
    </row>
    <row r="4765" spans="19:19">
      <c r="S4765"/>
    </row>
    <row r="4766" spans="19:19">
      <c r="S4766"/>
    </row>
    <row r="4767" spans="19:19">
      <c r="S4767"/>
    </row>
    <row r="4768" spans="19:19">
      <c r="S4768"/>
    </row>
    <row r="4769" spans="19:19">
      <c r="S4769"/>
    </row>
    <row r="4770" spans="19:19">
      <c r="S4770"/>
    </row>
    <row r="4771" spans="19:19">
      <c r="S4771"/>
    </row>
    <row r="4772" spans="19:19">
      <c r="S4772"/>
    </row>
    <row r="4773" spans="19:19">
      <c r="S4773"/>
    </row>
    <row r="4774" spans="19:19">
      <c r="S4774"/>
    </row>
    <row r="4775" spans="19:19">
      <c r="S4775"/>
    </row>
    <row r="4776" spans="19:19">
      <c r="S4776"/>
    </row>
    <row r="4777" spans="19:19">
      <c r="S4777"/>
    </row>
    <row r="4778" spans="19:19">
      <c r="S4778"/>
    </row>
    <row r="4779" spans="19:19">
      <c r="S4779"/>
    </row>
    <row r="4780" spans="19:19">
      <c r="S4780"/>
    </row>
    <row r="4781" spans="19:19">
      <c r="S4781"/>
    </row>
    <row r="4782" spans="19:19">
      <c r="S4782"/>
    </row>
    <row r="4783" spans="19:19">
      <c r="S4783"/>
    </row>
    <row r="4784" spans="19:19">
      <c r="S4784"/>
    </row>
    <row r="4785" spans="19:19">
      <c r="S4785"/>
    </row>
    <row r="4786" spans="19:19">
      <c r="S4786"/>
    </row>
    <row r="4787" spans="19:19">
      <c r="S4787"/>
    </row>
    <row r="4788" spans="19:19">
      <c r="S4788"/>
    </row>
    <row r="4789" spans="19:19">
      <c r="S4789"/>
    </row>
    <row r="4790" spans="19:19">
      <c r="S4790"/>
    </row>
    <row r="4791" spans="19:19">
      <c r="S4791"/>
    </row>
    <row r="4792" spans="19:19">
      <c r="S4792"/>
    </row>
    <row r="4793" spans="19:19">
      <c r="S4793"/>
    </row>
    <row r="4794" spans="19:19">
      <c r="S4794"/>
    </row>
    <row r="4795" spans="19:19">
      <c r="S4795"/>
    </row>
    <row r="4796" spans="19:19">
      <c r="S4796"/>
    </row>
    <row r="4797" spans="19:19">
      <c r="S4797"/>
    </row>
    <row r="4798" spans="19:19">
      <c r="S4798"/>
    </row>
    <row r="4799" spans="19:19">
      <c r="S4799"/>
    </row>
    <row r="4800" spans="19:19">
      <c r="S4800"/>
    </row>
    <row r="4801" spans="19:19">
      <c r="S4801"/>
    </row>
    <row r="4802" spans="19:19">
      <c r="S4802"/>
    </row>
    <row r="4803" spans="19:19">
      <c r="S4803"/>
    </row>
    <row r="4804" spans="19:19">
      <c r="S4804"/>
    </row>
    <row r="4805" spans="19:19">
      <c r="S4805"/>
    </row>
    <row r="4806" spans="19:19">
      <c r="S4806"/>
    </row>
    <row r="4807" spans="19:19">
      <c r="S4807"/>
    </row>
    <row r="4808" spans="19:19">
      <c r="S4808"/>
    </row>
    <row r="4809" spans="19:19">
      <c r="S4809"/>
    </row>
    <row r="4810" spans="19:19">
      <c r="S4810"/>
    </row>
    <row r="4811" spans="19:19">
      <c r="S4811"/>
    </row>
    <row r="4812" spans="19:19">
      <c r="S4812"/>
    </row>
    <row r="4813" spans="19:19">
      <c r="S4813"/>
    </row>
    <row r="4814" spans="19:19">
      <c r="S4814"/>
    </row>
    <row r="4815" spans="19:19">
      <c r="S4815"/>
    </row>
    <row r="4816" spans="19:19">
      <c r="S4816"/>
    </row>
    <row r="4817" spans="19:19">
      <c r="S4817"/>
    </row>
    <row r="4818" spans="19:19">
      <c r="S4818"/>
    </row>
    <row r="4819" spans="19:19">
      <c r="S4819"/>
    </row>
    <row r="4820" spans="19:19">
      <c r="S4820"/>
    </row>
    <row r="4821" spans="19:19">
      <c r="S4821"/>
    </row>
    <row r="4822" spans="19:19">
      <c r="S4822"/>
    </row>
    <row r="4823" spans="19:19">
      <c r="S4823"/>
    </row>
    <row r="4824" spans="19:19">
      <c r="S4824"/>
    </row>
    <row r="4825" spans="19:19">
      <c r="S4825"/>
    </row>
    <row r="4826" spans="19:19">
      <c r="S4826"/>
    </row>
    <row r="4827" spans="19:19">
      <c r="S4827"/>
    </row>
    <row r="4828" spans="19:19">
      <c r="S4828"/>
    </row>
    <row r="4829" spans="19:19">
      <c r="S4829"/>
    </row>
    <row r="4830" spans="19:19">
      <c r="S4830"/>
    </row>
    <row r="4831" spans="19:19">
      <c r="S4831"/>
    </row>
    <row r="4832" spans="19:19">
      <c r="S4832"/>
    </row>
    <row r="4833" spans="19:19">
      <c r="S4833"/>
    </row>
    <row r="4834" spans="19:19">
      <c r="S4834"/>
    </row>
    <row r="4835" spans="19:19">
      <c r="S4835"/>
    </row>
    <row r="4836" spans="19:19">
      <c r="S4836"/>
    </row>
    <row r="4837" spans="19:19">
      <c r="S4837"/>
    </row>
    <row r="4838" spans="19:19">
      <c r="S4838"/>
    </row>
    <row r="4839" spans="19:19">
      <c r="S4839"/>
    </row>
    <row r="4840" spans="19:19">
      <c r="S4840"/>
    </row>
    <row r="4841" spans="19:19">
      <c r="S4841"/>
    </row>
    <row r="4842" spans="19:19">
      <c r="S4842"/>
    </row>
    <row r="4843" spans="19:19">
      <c r="S4843"/>
    </row>
    <row r="4844" spans="19:19">
      <c r="S4844"/>
    </row>
    <row r="4845" spans="19:19">
      <c r="S4845"/>
    </row>
    <row r="4846" spans="19:19">
      <c r="S4846"/>
    </row>
    <row r="4847" spans="19:19">
      <c r="S4847"/>
    </row>
    <row r="4848" spans="19:19">
      <c r="S4848"/>
    </row>
    <row r="4849" spans="19:19">
      <c r="S4849"/>
    </row>
    <row r="4850" spans="19:19">
      <c r="S4850"/>
    </row>
    <row r="4851" spans="19:19">
      <c r="S4851"/>
    </row>
    <row r="4852" spans="19:19">
      <c r="S4852"/>
    </row>
    <row r="4853" spans="19:19">
      <c r="S4853"/>
    </row>
    <row r="4854" spans="19:19">
      <c r="S4854"/>
    </row>
    <row r="4855" spans="19:19">
      <c r="S4855"/>
    </row>
    <row r="4856" spans="19:19">
      <c r="S4856"/>
    </row>
    <row r="4857" spans="19:19">
      <c r="S4857"/>
    </row>
    <row r="4858" spans="19:19">
      <c r="S4858"/>
    </row>
    <row r="4859" spans="19:19">
      <c r="S4859"/>
    </row>
    <row r="4860" spans="19:19">
      <c r="S4860"/>
    </row>
    <row r="4861" spans="19:19">
      <c r="S4861"/>
    </row>
    <row r="4862" spans="19:19">
      <c r="S4862"/>
    </row>
    <row r="4863" spans="19:19">
      <c r="S4863"/>
    </row>
    <row r="4864" spans="19:19">
      <c r="S4864"/>
    </row>
    <row r="4865" spans="19:19">
      <c r="S4865"/>
    </row>
    <row r="4866" spans="19:19">
      <c r="S4866"/>
    </row>
    <row r="4867" spans="19:19">
      <c r="S4867"/>
    </row>
    <row r="4868" spans="19:19">
      <c r="S4868"/>
    </row>
    <row r="4869" spans="19:19">
      <c r="S4869"/>
    </row>
    <row r="4870" spans="19:19">
      <c r="S4870"/>
    </row>
    <row r="4871" spans="19:19">
      <c r="S4871"/>
    </row>
    <row r="4872" spans="19:19">
      <c r="S4872"/>
    </row>
    <row r="4873" spans="19:19">
      <c r="S4873"/>
    </row>
    <row r="4874" spans="19:19">
      <c r="S4874"/>
    </row>
    <row r="4875" spans="19:19">
      <c r="S4875"/>
    </row>
    <row r="4876" spans="19:19">
      <c r="S4876"/>
    </row>
    <row r="4877" spans="19:19">
      <c r="S4877"/>
    </row>
    <row r="4878" spans="19:19">
      <c r="S4878"/>
    </row>
    <row r="4879" spans="19:19">
      <c r="S4879"/>
    </row>
    <row r="4880" spans="19:19">
      <c r="S4880"/>
    </row>
    <row r="4881" spans="19:19">
      <c r="S4881"/>
    </row>
    <row r="4882" spans="19:19">
      <c r="S4882"/>
    </row>
    <row r="4883" spans="19:19">
      <c r="S4883"/>
    </row>
    <row r="4884" spans="19:19">
      <c r="S4884"/>
    </row>
    <row r="4885" spans="19:19">
      <c r="S4885"/>
    </row>
    <row r="4886" spans="19:19">
      <c r="S4886"/>
    </row>
    <row r="4887" spans="19:19">
      <c r="S4887"/>
    </row>
    <row r="4888" spans="19:19">
      <c r="S4888"/>
    </row>
    <row r="4889" spans="19:19">
      <c r="S4889"/>
    </row>
    <row r="4890" spans="19:19">
      <c r="S4890"/>
    </row>
    <row r="4891" spans="19:19">
      <c r="S4891"/>
    </row>
    <row r="4892" spans="19:19">
      <c r="S4892"/>
    </row>
    <row r="4893" spans="19:19">
      <c r="S4893"/>
    </row>
    <row r="4894" spans="19:19">
      <c r="S4894"/>
    </row>
    <row r="4895" spans="19:19">
      <c r="S4895"/>
    </row>
    <row r="4896" spans="19:19">
      <c r="S4896"/>
    </row>
    <row r="4897" spans="19:19">
      <c r="S4897"/>
    </row>
    <row r="4898" spans="19:19">
      <c r="S4898"/>
    </row>
    <row r="4899" spans="19:19">
      <c r="S4899"/>
    </row>
    <row r="4900" spans="19:19">
      <c r="S4900"/>
    </row>
    <row r="4901" spans="19:19">
      <c r="S4901"/>
    </row>
    <row r="4902" spans="19:19">
      <c r="S4902"/>
    </row>
    <row r="4903" spans="19:19">
      <c r="S4903"/>
    </row>
    <row r="4904" spans="19:19">
      <c r="S4904"/>
    </row>
    <row r="4905" spans="19:19">
      <c r="S4905"/>
    </row>
    <row r="4906" spans="19:19">
      <c r="S4906"/>
    </row>
    <row r="4907" spans="19:19">
      <c r="S4907"/>
    </row>
    <row r="4908" spans="19:19">
      <c r="S4908"/>
    </row>
    <row r="4909" spans="19:19">
      <c r="S4909"/>
    </row>
    <row r="4910" spans="19:19">
      <c r="S4910"/>
    </row>
    <row r="4911" spans="19:19">
      <c r="S4911"/>
    </row>
    <row r="4912" spans="19:19">
      <c r="S4912"/>
    </row>
    <row r="4913" spans="19:19">
      <c r="S4913"/>
    </row>
    <row r="4914" spans="19:19">
      <c r="S4914"/>
    </row>
    <row r="4915" spans="19:19">
      <c r="S4915"/>
    </row>
    <row r="4916" spans="19:19">
      <c r="S4916"/>
    </row>
    <row r="4917" spans="19:19">
      <c r="S4917"/>
    </row>
    <row r="4918" spans="19:19">
      <c r="S4918"/>
    </row>
    <row r="4919" spans="19:19">
      <c r="S4919"/>
    </row>
    <row r="4920" spans="19:19">
      <c r="S4920"/>
    </row>
    <row r="4921" spans="19:19">
      <c r="S4921"/>
    </row>
    <row r="4922" spans="19:19">
      <c r="S4922"/>
    </row>
    <row r="4923" spans="19:19">
      <c r="S4923"/>
    </row>
    <row r="4924" spans="19:19">
      <c r="S4924"/>
    </row>
    <row r="4925" spans="19:19">
      <c r="S4925"/>
    </row>
    <row r="4926" spans="19:19">
      <c r="S4926"/>
    </row>
    <row r="4927" spans="19:19">
      <c r="S4927"/>
    </row>
    <row r="4928" spans="19:19">
      <c r="S4928"/>
    </row>
    <row r="4929" spans="19:19">
      <c r="S4929"/>
    </row>
    <row r="4930" spans="19:19">
      <c r="S4930"/>
    </row>
    <row r="4931" spans="19:19">
      <c r="S4931"/>
    </row>
    <row r="4932" spans="19:19">
      <c r="S4932"/>
    </row>
    <row r="4933" spans="19:19">
      <c r="S4933"/>
    </row>
    <row r="4934" spans="19:19">
      <c r="S4934"/>
    </row>
    <row r="4935" spans="19:19">
      <c r="S4935"/>
    </row>
    <row r="4936" spans="19:19">
      <c r="S4936"/>
    </row>
    <row r="4937" spans="19:19">
      <c r="S4937"/>
    </row>
    <row r="4938" spans="19:19">
      <c r="S4938"/>
    </row>
    <row r="4939" spans="19:19">
      <c r="S4939"/>
    </row>
    <row r="4940" spans="19:19">
      <c r="S4940"/>
    </row>
    <row r="4941" spans="19:19">
      <c r="S4941"/>
    </row>
    <row r="4942" spans="19:19">
      <c r="S4942"/>
    </row>
    <row r="4943" spans="19:19">
      <c r="S4943"/>
    </row>
    <row r="4944" spans="19:19">
      <c r="S4944"/>
    </row>
    <row r="4945" spans="19:19">
      <c r="S4945"/>
    </row>
    <row r="4946" spans="19:19">
      <c r="S4946"/>
    </row>
    <row r="4947" spans="19:19">
      <c r="S4947"/>
    </row>
    <row r="4948" spans="19:19">
      <c r="S4948"/>
    </row>
    <row r="4949" spans="19:19">
      <c r="S4949"/>
    </row>
    <row r="4950" spans="19:19">
      <c r="S4950"/>
    </row>
    <row r="4951" spans="19:19">
      <c r="S4951"/>
    </row>
    <row r="4952" spans="19:19">
      <c r="S4952"/>
    </row>
    <row r="4953" spans="19:19">
      <c r="S4953"/>
    </row>
    <row r="4954" spans="19:19">
      <c r="S4954"/>
    </row>
    <row r="4955" spans="19:19">
      <c r="S4955"/>
    </row>
    <row r="4956" spans="19:19">
      <c r="S4956"/>
    </row>
    <row r="4957" spans="19:19">
      <c r="S4957"/>
    </row>
    <row r="4958" spans="19:19">
      <c r="S4958"/>
    </row>
    <row r="4959" spans="19:19">
      <c r="S4959"/>
    </row>
    <row r="4960" spans="19:19">
      <c r="S4960"/>
    </row>
    <row r="4961" spans="19:19">
      <c r="S4961"/>
    </row>
    <row r="4962" spans="19:19">
      <c r="S4962"/>
    </row>
    <row r="4963" spans="19:19">
      <c r="S4963"/>
    </row>
    <row r="4964" spans="19:19">
      <c r="S4964"/>
    </row>
    <row r="4965" spans="19:19">
      <c r="S4965"/>
    </row>
    <row r="4966" spans="19:19">
      <c r="S4966"/>
    </row>
    <row r="4967" spans="19:19">
      <c r="S4967"/>
    </row>
    <row r="4968" spans="19:19">
      <c r="S4968"/>
    </row>
    <row r="4969" spans="19:19">
      <c r="S4969"/>
    </row>
    <row r="4970" spans="19:19">
      <c r="S4970"/>
    </row>
    <row r="4971" spans="19:19">
      <c r="S4971"/>
    </row>
    <row r="4972" spans="19:19">
      <c r="S4972"/>
    </row>
    <row r="4973" spans="19:19">
      <c r="S4973"/>
    </row>
    <row r="4974" spans="19:19">
      <c r="S4974"/>
    </row>
    <row r="4975" spans="19:19">
      <c r="S4975"/>
    </row>
    <row r="4976" spans="19:19">
      <c r="S4976"/>
    </row>
    <row r="4977" spans="19:19">
      <c r="S4977"/>
    </row>
    <row r="4978" spans="19:19">
      <c r="S4978"/>
    </row>
    <row r="4979" spans="19:19">
      <c r="S4979"/>
    </row>
    <row r="4980" spans="19:19">
      <c r="S4980"/>
    </row>
    <row r="4981" spans="19:19">
      <c r="S4981"/>
    </row>
    <row r="4982" spans="19:19">
      <c r="S4982"/>
    </row>
    <row r="4983" spans="19:19">
      <c r="S4983"/>
    </row>
    <row r="4984" spans="19:19">
      <c r="S4984"/>
    </row>
    <row r="4985" spans="19:19">
      <c r="S4985"/>
    </row>
    <row r="4986" spans="19:19">
      <c r="S4986"/>
    </row>
    <row r="4987" spans="19:19">
      <c r="S4987"/>
    </row>
    <row r="4988" spans="19:19">
      <c r="S4988"/>
    </row>
    <row r="4989" spans="19:19">
      <c r="S4989"/>
    </row>
    <row r="4990" spans="19:19">
      <c r="S4990"/>
    </row>
    <row r="4991" spans="19:19">
      <c r="S4991"/>
    </row>
    <row r="4992" spans="19:19">
      <c r="S4992"/>
    </row>
    <row r="4993" spans="19:19">
      <c r="S4993"/>
    </row>
    <row r="4994" spans="19:19">
      <c r="S4994"/>
    </row>
    <row r="4995" spans="19:19">
      <c r="S4995"/>
    </row>
    <row r="4996" spans="19:19">
      <c r="S4996"/>
    </row>
    <row r="4997" spans="19:19">
      <c r="S4997"/>
    </row>
    <row r="4998" spans="19:19">
      <c r="S4998"/>
    </row>
    <row r="4999" spans="19:19">
      <c r="S4999"/>
    </row>
    <row r="5000" spans="19:19">
      <c r="S5000"/>
    </row>
    <row r="5001" spans="19:19">
      <c r="S5001"/>
    </row>
    <row r="5002" spans="19:19">
      <c r="S5002"/>
    </row>
    <row r="5003" spans="19:19">
      <c r="S5003"/>
    </row>
    <row r="5004" spans="19:19">
      <c r="S5004"/>
    </row>
    <row r="5005" spans="19:19">
      <c r="S5005"/>
    </row>
    <row r="5006" spans="19:19">
      <c r="S5006"/>
    </row>
    <row r="5007" spans="19:19">
      <c r="S5007"/>
    </row>
    <row r="5008" spans="19:19">
      <c r="S5008"/>
    </row>
    <row r="5009" spans="19:19">
      <c r="S5009"/>
    </row>
    <row r="5010" spans="19:19">
      <c r="S5010"/>
    </row>
    <row r="5011" spans="19:19">
      <c r="S5011"/>
    </row>
    <row r="5012" spans="19:19">
      <c r="S5012"/>
    </row>
    <row r="5013" spans="19:19">
      <c r="S5013"/>
    </row>
    <row r="5014" spans="19:19">
      <c r="S5014"/>
    </row>
    <row r="5015" spans="19:19">
      <c r="S5015"/>
    </row>
    <row r="5016" spans="19:19">
      <c r="S5016"/>
    </row>
    <row r="5017" spans="19:19">
      <c r="S5017"/>
    </row>
    <row r="5018" spans="19:19">
      <c r="S5018"/>
    </row>
    <row r="5019" spans="19:19">
      <c r="S5019"/>
    </row>
    <row r="5020" spans="19:19">
      <c r="S5020"/>
    </row>
    <row r="5021" spans="19:19">
      <c r="S5021"/>
    </row>
    <row r="5022" spans="19:19">
      <c r="S5022"/>
    </row>
    <row r="5023" spans="19:19">
      <c r="S5023"/>
    </row>
    <row r="5024" spans="19:19">
      <c r="S5024"/>
    </row>
    <row r="5025" spans="19:19">
      <c r="S5025"/>
    </row>
    <row r="5026" spans="19:19">
      <c r="S5026"/>
    </row>
    <row r="5027" spans="19:19">
      <c r="S5027"/>
    </row>
    <row r="5028" spans="19:19">
      <c r="S5028"/>
    </row>
    <row r="5029" spans="19:19">
      <c r="S5029"/>
    </row>
    <row r="5030" spans="19:19">
      <c r="S5030"/>
    </row>
    <row r="5031" spans="19:19">
      <c r="S5031"/>
    </row>
    <row r="5032" spans="19:19">
      <c r="S5032"/>
    </row>
    <row r="5033" spans="19:19">
      <c r="S5033"/>
    </row>
    <row r="5034" spans="19:19">
      <c r="S5034"/>
    </row>
    <row r="5035" spans="19:19">
      <c r="S5035"/>
    </row>
    <row r="5036" spans="19:19">
      <c r="S5036"/>
    </row>
    <row r="5037" spans="19:19">
      <c r="S5037"/>
    </row>
    <row r="5038" spans="19:19">
      <c r="S5038"/>
    </row>
    <row r="5039" spans="19:19">
      <c r="S5039"/>
    </row>
    <row r="5040" spans="19:19">
      <c r="S5040"/>
    </row>
    <row r="5041" spans="19:19">
      <c r="S5041"/>
    </row>
    <row r="5042" spans="19:19">
      <c r="S5042"/>
    </row>
    <row r="5043" spans="19:19">
      <c r="S5043"/>
    </row>
    <row r="5044" spans="19:19">
      <c r="S5044"/>
    </row>
    <row r="5045" spans="19:19">
      <c r="S5045"/>
    </row>
    <row r="5046" spans="19:19">
      <c r="S5046"/>
    </row>
    <row r="5047" spans="19:19">
      <c r="S5047"/>
    </row>
    <row r="5048" spans="19:19">
      <c r="S5048"/>
    </row>
    <row r="5049" spans="19:19">
      <c r="S5049"/>
    </row>
    <row r="5050" spans="19:19">
      <c r="S5050"/>
    </row>
    <row r="5051" spans="19:19">
      <c r="S5051"/>
    </row>
    <row r="5052" spans="19:19">
      <c r="S5052"/>
    </row>
    <row r="5053" spans="19:19">
      <c r="S5053"/>
    </row>
    <row r="5054" spans="19:19">
      <c r="S5054"/>
    </row>
    <row r="5055" spans="19:19">
      <c r="S5055"/>
    </row>
    <row r="5056" spans="19:19">
      <c r="S5056"/>
    </row>
    <row r="5057" spans="19:19">
      <c r="S5057"/>
    </row>
    <row r="5058" spans="19:19">
      <c r="S5058"/>
    </row>
    <row r="5059" spans="19:19">
      <c r="S5059"/>
    </row>
    <row r="5060" spans="19:19">
      <c r="S5060"/>
    </row>
    <row r="5061" spans="19:19">
      <c r="S5061"/>
    </row>
    <row r="5062" spans="19:19">
      <c r="S5062"/>
    </row>
    <row r="5063" spans="19:19">
      <c r="S5063"/>
    </row>
    <row r="5064" spans="19:19">
      <c r="S5064"/>
    </row>
    <row r="5065" spans="19:19">
      <c r="S5065"/>
    </row>
    <row r="5066" spans="19:19">
      <c r="S5066"/>
    </row>
    <row r="5067" spans="19:19">
      <c r="S5067"/>
    </row>
    <row r="5068" spans="19:19">
      <c r="S5068"/>
    </row>
    <row r="5069" spans="19:19">
      <c r="S5069"/>
    </row>
    <row r="5070" spans="19:19">
      <c r="S5070"/>
    </row>
    <row r="5071" spans="19:19">
      <c r="S5071"/>
    </row>
    <row r="5072" spans="19:19">
      <c r="S5072"/>
    </row>
    <row r="5073" spans="19:19">
      <c r="S5073"/>
    </row>
    <row r="5074" spans="19:19">
      <c r="S5074"/>
    </row>
    <row r="5075" spans="19:19">
      <c r="S5075"/>
    </row>
    <row r="5076" spans="19:19">
      <c r="S5076"/>
    </row>
    <row r="5077" spans="19:19">
      <c r="S5077"/>
    </row>
    <row r="5078" spans="19:19">
      <c r="S5078"/>
    </row>
    <row r="5079" spans="19:19">
      <c r="S5079"/>
    </row>
    <row r="5080" spans="19:19">
      <c r="S5080"/>
    </row>
    <row r="5081" spans="19:19">
      <c r="S5081"/>
    </row>
    <row r="5082" spans="19:19">
      <c r="S5082"/>
    </row>
    <row r="5083" spans="19:19">
      <c r="S5083"/>
    </row>
    <row r="5084" spans="19:19">
      <c r="S5084"/>
    </row>
    <row r="5085" spans="19:19">
      <c r="S5085"/>
    </row>
    <row r="5086" spans="19:19">
      <c r="S5086"/>
    </row>
    <row r="5087" spans="19:19">
      <c r="S5087"/>
    </row>
    <row r="5088" spans="19:19">
      <c r="S5088"/>
    </row>
    <row r="5089" spans="19:19">
      <c r="S5089"/>
    </row>
    <row r="5090" spans="19:19">
      <c r="S5090"/>
    </row>
    <row r="5091" spans="19:19">
      <c r="S5091"/>
    </row>
    <row r="5092" spans="19:19">
      <c r="S5092"/>
    </row>
    <row r="5093" spans="19:19">
      <c r="S5093"/>
    </row>
    <row r="5094" spans="19:19">
      <c r="S5094"/>
    </row>
    <row r="5095" spans="19:19">
      <c r="S5095"/>
    </row>
    <row r="5096" spans="19:19">
      <c r="S5096"/>
    </row>
    <row r="5097" spans="19:19">
      <c r="S5097"/>
    </row>
    <row r="5098" spans="19:19">
      <c r="S5098"/>
    </row>
    <row r="5099" spans="19:19">
      <c r="S5099"/>
    </row>
    <row r="5100" spans="19:19">
      <c r="S5100"/>
    </row>
    <row r="5101" spans="19:19">
      <c r="S5101"/>
    </row>
    <row r="5102" spans="19:19">
      <c r="S5102"/>
    </row>
    <row r="5103" spans="19:19">
      <c r="S5103"/>
    </row>
    <row r="5104" spans="19:19">
      <c r="S5104"/>
    </row>
    <row r="5105" spans="19:19">
      <c r="S5105"/>
    </row>
    <row r="5106" spans="19:19">
      <c r="S5106"/>
    </row>
    <row r="5107" spans="19:19">
      <c r="S5107"/>
    </row>
    <row r="5108" spans="19:19">
      <c r="S5108"/>
    </row>
    <row r="5109" spans="19:19">
      <c r="S5109"/>
    </row>
    <row r="5110" spans="19:19">
      <c r="S5110"/>
    </row>
    <row r="5111" spans="19:19">
      <c r="S5111"/>
    </row>
    <row r="5112" spans="19:19">
      <c r="S5112"/>
    </row>
    <row r="5113" spans="19:19">
      <c r="S5113"/>
    </row>
    <row r="5114" spans="19:19">
      <c r="S5114"/>
    </row>
    <row r="5115" spans="19:19">
      <c r="S5115"/>
    </row>
    <row r="5116" spans="19:19">
      <c r="S5116"/>
    </row>
    <row r="5117" spans="19:19">
      <c r="S5117"/>
    </row>
    <row r="5118" spans="19:19">
      <c r="S5118"/>
    </row>
    <row r="5119" spans="19:19">
      <c r="S5119"/>
    </row>
    <row r="5120" spans="19:19">
      <c r="S5120"/>
    </row>
    <row r="5121" spans="19:19">
      <c r="S5121"/>
    </row>
    <row r="5122" spans="19:19">
      <c r="S5122"/>
    </row>
    <row r="5123" spans="19:19">
      <c r="S5123"/>
    </row>
    <row r="5124" spans="19:19">
      <c r="S5124"/>
    </row>
    <row r="5125" spans="19:19">
      <c r="S5125"/>
    </row>
    <row r="5126" spans="19:19">
      <c r="S5126"/>
    </row>
    <row r="5127" spans="19:19">
      <c r="S5127"/>
    </row>
    <row r="5128" spans="19:19">
      <c r="S5128"/>
    </row>
    <row r="5129" spans="19:19">
      <c r="S5129"/>
    </row>
    <row r="5130" spans="19:19">
      <c r="S5130"/>
    </row>
    <row r="5131" spans="19:19">
      <c r="S5131"/>
    </row>
    <row r="5132" spans="19:19">
      <c r="S5132"/>
    </row>
    <row r="5133" spans="19:19">
      <c r="S5133"/>
    </row>
    <row r="5134" spans="19:19">
      <c r="S5134"/>
    </row>
    <row r="5135" spans="19:19">
      <c r="S5135"/>
    </row>
    <row r="5136" spans="19:19">
      <c r="S5136"/>
    </row>
    <row r="5137" spans="19:19">
      <c r="S5137"/>
    </row>
    <row r="5138" spans="19:19">
      <c r="S5138"/>
    </row>
    <row r="5139" spans="19:19">
      <c r="S5139"/>
    </row>
    <row r="5140" spans="19:19">
      <c r="S5140"/>
    </row>
    <row r="5141" spans="19:19">
      <c r="S5141"/>
    </row>
    <row r="5142" spans="19:19">
      <c r="S5142"/>
    </row>
    <row r="5143" spans="19:19">
      <c r="S5143"/>
    </row>
    <row r="5144" spans="19:19">
      <c r="S5144"/>
    </row>
    <row r="5145" spans="19:19">
      <c r="S5145"/>
    </row>
    <row r="5146" spans="19:19">
      <c r="S5146"/>
    </row>
    <row r="5147" spans="19:19">
      <c r="S5147"/>
    </row>
    <row r="5148" spans="19:19">
      <c r="S5148"/>
    </row>
    <row r="5149" spans="19:19">
      <c r="S5149"/>
    </row>
    <row r="5150" spans="19:19">
      <c r="S5150"/>
    </row>
    <row r="5151" spans="19:19">
      <c r="S5151"/>
    </row>
    <row r="5152" spans="19:19">
      <c r="S5152"/>
    </row>
    <row r="5153" spans="19:19">
      <c r="S5153"/>
    </row>
    <row r="5154" spans="19:19">
      <c r="S5154"/>
    </row>
    <row r="5155" spans="19:19">
      <c r="S5155"/>
    </row>
    <row r="5156" spans="19:19">
      <c r="S5156"/>
    </row>
    <row r="5157" spans="19:19">
      <c r="S5157"/>
    </row>
    <row r="5158" spans="19:19">
      <c r="S5158"/>
    </row>
    <row r="5159" spans="19:19">
      <c r="S5159"/>
    </row>
    <row r="5160" spans="19:19">
      <c r="S5160"/>
    </row>
    <row r="5161" spans="19:19">
      <c r="S5161"/>
    </row>
    <row r="5162" spans="19:19">
      <c r="S5162"/>
    </row>
    <row r="5163" spans="19:19">
      <c r="S5163"/>
    </row>
    <row r="5164" spans="19:19">
      <c r="S5164"/>
    </row>
    <row r="5165" spans="19:19">
      <c r="S5165"/>
    </row>
    <row r="5166" spans="19:19">
      <c r="S5166"/>
    </row>
    <row r="5167" spans="19:19">
      <c r="S5167"/>
    </row>
    <row r="5168" spans="19:19">
      <c r="S5168"/>
    </row>
    <row r="5169" spans="19:19">
      <c r="S5169"/>
    </row>
    <row r="5170" spans="19:19">
      <c r="S5170"/>
    </row>
    <row r="5171" spans="19:19">
      <c r="S5171"/>
    </row>
    <row r="5172" spans="19:19">
      <c r="S5172"/>
    </row>
    <row r="5173" spans="19:19">
      <c r="S5173"/>
    </row>
    <row r="5174" spans="19:19">
      <c r="S5174"/>
    </row>
    <row r="5175" spans="19:19">
      <c r="S5175"/>
    </row>
    <row r="5176" spans="19:19">
      <c r="S5176"/>
    </row>
    <row r="5177" spans="19:19">
      <c r="S5177"/>
    </row>
    <row r="5178" spans="19:19">
      <c r="S5178"/>
    </row>
    <row r="5179" spans="19:19">
      <c r="S5179"/>
    </row>
    <row r="5180" spans="19:19">
      <c r="S5180"/>
    </row>
    <row r="5181" spans="19:19">
      <c r="S5181"/>
    </row>
    <row r="5182" spans="19:19">
      <c r="S5182"/>
    </row>
    <row r="5183" spans="19:19">
      <c r="S5183"/>
    </row>
    <row r="5184" spans="19:19">
      <c r="S5184"/>
    </row>
    <row r="5185" spans="19:19">
      <c r="S5185"/>
    </row>
    <row r="5186" spans="19:19">
      <c r="S5186"/>
    </row>
    <row r="5187" spans="19:19">
      <c r="S5187"/>
    </row>
    <row r="5188" spans="19:19">
      <c r="S5188"/>
    </row>
    <row r="5189" spans="19:19">
      <c r="S5189"/>
    </row>
    <row r="5190" spans="19:19">
      <c r="S5190"/>
    </row>
    <row r="5191" spans="19:19">
      <c r="S5191"/>
    </row>
    <row r="5192" spans="19:19">
      <c r="S5192"/>
    </row>
    <row r="5193" spans="19:19">
      <c r="S5193"/>
    </row>
    <row r="5194" spans="19:19">
      <c r="S5194"/>
    </row>
    <row r="5195" spans="19:19">
      <c r="S5195"/>
    </row>
    <row r="5196" spans="19:19">
      <c r="S5196"/>
    </row>
    <row r="5197" spans="19:19">
      <c r="S5197"/>
    </row>
    <row r="5198" spans="19:19">
      <c r="S5198"/>
    </row>
    <row r="5199" spans="19:19">
      <c r="S5199"/>
    </row>
    <row r="5200" spans="19:19">
      <c r="S5200"/>
    </row>
    <row r="5201" spans="19:19">
      <c r="S5201"/>
    </row>
    <row r="5202" spans="19:19">
      <c r="S5202"/>
    </row>
    <row r="5203" spans="19:19">
      <c r="S5203"/>
    </row>
    <row r="5204" spans="19:19">
      <c r="S5204"/>
    </row>
    <row r="5205" spans="19:19">
      <c r="S5205"/>
    </row>
    <row r="5206" spans="19:19">
      <c r="S5206"/>
    </row>
    <row r="5207" spans="19:19">
      <c r="S5207"/>
    </row>
    <row r="5208" spans="19:19">
      <c r="S5208"/>
    </row>
    <row r="5209" spans="19:19">
      <c r="S5209"/>
    </row>
    <row r="5210" spans="19:19">
      <c r="S5210"/>
    </row>
    <row r="5211" spans="19:19">
      <c r="S5211"/>
    </row>
    <row r="5212" spans="19:19">
      <c r="S5212"/>
    </row>
    <row r="5213" spans="19:19">
      <c r="S5213"/>
    </row>
    <row r="5214" spans="19:19">
      <c r="S5214"/>
    </row>
    <row r="5215" spans="19:19">
      <c r="S5215"/>
    </row>
    <row r="5216" spans="19:19">
      <c r="S5216"/>
    </row>
    <row r="5217" spans="19:19">
      <c r="S5217"/>
    </row>
    <row r="5218" spans="19:19">
      <c r="S5218"/>
    </row>
    <row r="5219" spans="19:19">
      <c r="S5219"/>
    </row>
    <row r="5220" spans="19:19">
      <c r="S5220"/>
    </row>
    <row r="5221" spans="19:19">
      <c r="S5221"/>
    </row>
    <row r="5222" spans="19:19">
      <c r="S5222"/>
    </row>
    <row r="5223" spans="19:19">
      <c r="S5223"/>
    </row>
    <row r="5224" spans="19:19">
      <c r="S5224"/>
    </row>
    <row r="5225" spans="19:19">
      <c r="S5225"/>
    </row>
    <row r="5226" spans="19:19">
      <c r="S5226"/>
    </row>
    <row r="5227" spans="19:19">
      <c r="S5227"/>
    </row>
    <row r="5228" spans="19:19">
      <c r="S5228"/>
    </row>
    <row r="5229" spans="19:19">
      <c r="S5229"/>
    </row>
    <row r="5230" spans="19:19">
      <c r="S5230"/>
    </row>
    <row r="5231" spans="19:19">
      <c r="S5231"/>
    </row>
    <row r="5232" spans="19:19">
      <c r="S5232"/>
    </row>
    <row r="5233" spans="19:19">
      <c r="S5233"/>
    </row>
    <row r="5234" spans="19:19">
      <c r="S5234"/>
    </row>
    <row r="5235" spans="19:19">
      <c r="S5235"/>
    </row>
    <row r="5236" spans="19:19">
      <c r="S5236"/>
    </row>
    <row r="5237" spans="19:19">
      <c r="S5237"/>
    </row>
    <row r="5238" spans="19:19">
      <c r="S5238"/>
    </row>
    <row r="5239" spans="19:19">
      <c r="S5239"/>
    </row>
    <row r="5240" spans="19:19">
      <c r="S5240"/>
    </row>
    <row r="5241" spans="19:19">
      <c r="S5241"/>
    </row>
    <row r="5242" spans="19:19">
      <c r="S5242"/>
    </row>
    <row r="5243" spans="19:19">
      <c r="S5243"/>
    </row>
    <row r="5244" spans="19:19">
      <c r="S5244"/>
    </row>
    <row r="5245" spans="19:19">
      <c r="S5245"/>
    </row>
    <row r="5246" spans="19:19">
      <c r="S5246"/>
    </row>
    <row r="5247" spans="19:19">
      <c r="S5247"/>
    </row>
    <row r="5248" spans="19:19">
      <c r="S5248"/>
    </row>
    <row r="5249" spans="19:19">
      <c r="S5249"/>
    </row>
    <row r="5250" spans="19:19">
      <c r="S5250"/>
    </row>
    <row r="5251" spans="19:19">
      <c r="S5251"/>
    </row>
    <row r="5252" spans="19:19">
      <c r="S5252"/>
    </row>
    <row r="5253" spans="19:19">
      <c r="S5253"/>
    </row>
    <row r="5254" spans="19:19">
      <c r="S5254"/>
    </row>
    <row r="5255" spans="19:19">
      <c r="S5255"/>
    </row>
    <row r="5256" spans="19:19">
      <c r="S5256"/>
    </row>
    <row r="5257" spans="19:19">
      <c r="S5257"/>
    </row>
    <row r="5258" spans="19:19">
      <c r="S5258"/>
    </row>
    <row r="5259" spans="19:19">
      <c r="S5259"/>
    </row>
    <row r="5260" spans="19:19">
      <c r="S5260"/>
    </row>
    <row r="5261" spans="19:19">
      <c r="S5261"/>
    </row>
    <row r="5262" spans="19:19">
      <c r="S5262"/>
    </row>
    <row r="5263" spans="19:19">
      <c r="S5263"/>
    </row>
    <row r="5264" spans="19:19">
      <c r="S5264"/>
    </row>
    <row r="5265" spans="19:19">
      <c r="S5265"/>
    </row>
    <row r="5266" spans="19:19">
      <c r="S5266"/>
    </row>
    <row r="5267" spans="19:19">
      <c r="S5267"/>
    </row>
    <row r="5268" spans="19:19">
      <c r="S5268"/>
    </row>
    <row r="5269" spans="19:19">
      <c r="S5269"/>
    </row>
    <row r="5270" spans="19:19">
      <c r="S5270"/>
    </row>
    <row r="5271" spans="19:19">
      <c r="S5271"/>
    </row>
    <row r="5272" spans="19:19">
      <c r="S5272"/>
    </row>
    <row r="5273" spans="19:19">
      <c r="S5273"/>
    </row>
    <row r="5274" spans="19:19">
      <c r="S5274"/>
    </row>
    <row r="5275" spans="19:19">
      <c r="S5275"/>
    </row>
    <row r="5276" spans="19:19">
      <c r="S5276"/>
    </row>
    <row r="5277" spans="19:19">
      <c r="S5277"/>
    </row>
    <row r="5278" spans="19:19">
      <c r="S5278"/>
    </row>
    <row r="5279" spans="19:19">
      <c r="S5279"/>
    </row>
    <row r="5280" spans="19:19">
      <c r="S5280"/>
    </row>
    <row r="5281" spans="19:19">
      <c r="S5281"/>
    </row>
    <row r="5282" spans="19:19">
      <c r="S5282"/>
    </row>
    <row r="5283" spans="19:19">
      <c r="S5283"/>
    </row>
    <row r="5284" spans="19:19">
      <c r="S5284"/>
    </row>
    <row r="5285" spans="19:19">
      <c r="S5285"/>
    </row>
    <row r="5286" spans="19:19">
      <c r="S5286"/>
    </row>
    <row r="5287" spans="19:19">
      <c r="S5287"/>
    </row>
    <row r="5288" spans="19:19">
      <c r="S5288"/>
    </row>
    <row r="5289" spans="19:19">
      <c r="S5289"/>
    </row>
    <row r="5290" spans="19:19">
      <c r="S5290"/>
    </row>
    <row r="5291" spans="19:19">
      <c r="S5291"/>
    </row>
    <row r="5292" spans="19:19">
      <c r="S5292"/>
    </row>
    <row r="5293" spans="19:19">
      <c r="S5293"/>
    </row>
    <row r="5294" spans="19:19">
      <c r="S5294"/>
    </row>
    <row r="5295" spans="19:19">
      <c r="S5295"/>
    </row>
    <row r="5296" spans="19:19">
      <c r="S5296"/>
    </row>
    <row r="5297" spans="19:19">
      <c r="S5297"/>
    </row>
    <row r="5298" spans="19:19">
      <c r="S5298"/>
    </row>
    <row r="5299" spans="19:19">
      <c r="S5299"/>
    </row>
    <row r="5300" spans="19:19">
      <c r="S5300"/>
    </row>
    <row r="5301" spans="19:19">
      <c r="S5301"/>
    </row>
    <row r="5302" spans="19:19">
      <c r="S5302"/>
    </row>
    <row r="5303" spans="19:19">
      <c r="S5303"/>
    </row>
    <row r="5304" spans="19:19">
      <c r="S5304"/>
    </row>
    <row r="5305" spans="19:19">
      <c r="S5305"/>
    </row>
    <row r="5306" spans="19:19">
      <c r="S5306"/>
    </row>
    <row r="5307" spans="19:19">
      <c r="S5307"/>
    </row>
    <row r="5308" spans="19:19">
      <c r="S5308"/>
    </row>
    <row r="5309" spans="19:19">
      <c r="S5309"/>
    </row>
    <row r="5310" spans="19:19">
      <c r="S5310"/>
    </row>
    <row r="5311" spans="19:19">
      <c r="S5311"/>
    </row>
    <row r="5312" spans="19:19">
      <c r="S5312"/>
    </row>
    <row r="5313" spans="19:19">
      <c r="S5313"/>
    </row>
    <row r="5314" spans="19:19">
      <c r="S5314"/>
    </row>
    <row r="5315" spans="19:19">
      <c r="S5315"/>
    </row>
    <row r="5316" spans="19:19">
      <c r="S5316"/>
    </row>
    <row r="5317" spans="19:19">
      <c r="S5317"/>
    </row>
    <row r="5318" spans="19:19">
      <c r="S5318"/>
    </row>
    <row r="5319" spans="19:19">
      <c r="S5319"/>
    </row>
    <row r="5320" spans="19:19">
      <c r="S5320"/>
    </row>
    <row r="5321" spans="19:19">
      <c r="S5321"/>
    </row>
    <row r="5322" spans="19:19">
      <c r="S5322"/>
    </row>
    <row r="5323" spans="19:19">
      <c r="S5323"/>
    </row>
    <row r="5324" spans="19:19">
      <c r="S5324"/>
    </row>
    <row r="5325" spans="19:19">
      <c r="S5325"/>
    </row>
    <row r="5326" spans="19:19">
      <c r="S5326"/>
    </row>
    <row r="5327" spans="19:19">
      <c r="S5327"/>
    </row>
    <row r="5328" spans="19:19">
      <c r="S5328"/>
    </row>
    <row r="5329" spans="19:19">
      <c r="S5329"/>
    </row>
    <row r="5330" spans="19:19">
      <c r="S5330"/>
    </row>
    <row r="5331" spans="19:19">
      <c r="S5331"/>
    </row>
    <row r="5332" spans="19:19">
      <c r="S5332"/>
    </row>
    <row r="5333" spans="19:19">
      <c r="S5333"/>
    </row>
    <row r="5334" spans="19:19">
      <c r="S5334"/>
    </row>
    <row r="5335" spans="19:19">
      <c r="S5335"/>
    </row>
    <row r="5336" spans="19:19">
      <c r="S5336"/>
    </row>
    <row r="5337" spans="19:19">
      <c r="S5337"/>
    </row>
    <row r="5338" spans="19:19">
      <c r="S5338"/>
    </row>
    <row r="5339" spans="19:19">
      <c r="S5339"/>
    </row>
    <row r="5340" spans="19:19">
      <c r="S5340"/>
    </row>
    <row r="5341" spans="19:19">
      <c r="S5341"/>
    </row>
    <row r="5342" spans="19:19">
      <c r="S5342"/>
    </row>
    <row r="5343" spans="19:19">
      <c r="S5343"/>
    </row>
    <row r="5344" spans="19:19">
      <c r="S5344"/>
    </row>
    <row r="5345" spans="19:19">
      <c r="S5345"/>
    </row>
    <row r="5346" spans="19:19">
      <c r="S5346"/>
    </row>
    <row r="5347" spans="19:19">
      <c r="S5347"/>
    </row>
    <row r="5348" spans="19:19">
      <c r="S5348"/>
    </row>
    <row r="5349" spans="19:19">
      <c r="S5349"/>
    </row>
    <row r="5350" spans="19:19">
      <c r="S5350"/>
    </row>
    <row r="5351" spans="19:19">
      <c r="S5351"/>
    </row>
    <row r="5352" spans="19:19">
      <c r="S5352"/>
    </row>
    <row r="5353" spans="19:19">
      <c r="S5353"/>
    </row>
    <row r="5354" spans="19:19">
      <c r="S5354"/>
    </row>
    <row r="5355" spans="19:19">
      <c r="S5355"/>
    </row>
    <row r="5356" spans="19:19">
      <c r="S5356"/>
    </row>
    <row r="5357" spans="19:19">
      <c r="S5357"/>
    </row>
    <row r="5358" spans="19:19">
      <c r="S5358"/>
    </row>
    <row r="5359" spans="19:19">
      <c r="S5359"/>
    </row>
    <row r="5360" spans="19:19">
      <c r="S5360"/>
    </row>
    <row r="5361" spans="19:19">
      <c r="S5361"/>
    </row>
    <row r="5362" spans="19:19">
      <c r="S5362"/>
    </row>
    <row r="5363" spans="19:19">
      <c r="S5363"/>
    </row>
    <row r="5364" spans="19:19">
      <c r="S5364"/>
    </row>
    <row r="5365" spans="19:19">
      <c r="S5365"/>
    </row>
    <row r="5366" spans="19:19">
      <c r="S5366"/>
    </row>
    <row r="5367" spans="19:19">
      <c r="S5367"/>
    </row>
    <row r="5368" spans="19:19">
      <c r="S5368"/>
    </row>
    <row r="5369" spans="19:19">
      <c r="S5369"/>
    </row>
    <row r="5370" spans="19:19">
      <c r="S5370"/>
    </row>
    <row r="5371" spans="19:19">
      <c r="S5371"/>
    </row>
    <row r="5372" spans="19:19">
      <c r="S5372"/>
    </row>
    <row r="5373" spans="19:19">
      <c r="S5373"/>
    </row>
    <row r="5374" spans="19:19">
      <c r="S5374"/>
    </row>
    <row r="5375" spans="19:19">
      <c r="S5375"/>
    </row>
    <row r="5376" spans="19:19">
      <c r="S5376"/>
    </row>
    <row r="5377" spans="19:19">
      <c r="S5377"/>
    </row>
    <row r="5378" spans="19:19">
      <c r="S5378"/>
    </row>
    <row r="5379" spans="19:19">
      <c r="S5379"/>
    </row>
    <row r="5380" spans="19:19">
      <c r="S5380"/>
    </row>
    <row r="5381" spans="19:19">
      <c r="S5381"/>
    </row>
    <row r="5382" spans="19:19">
      <c r="S5382"/>
    </row>
    <row r="5383" spans="19:19">
      <c r="S5383"/>
    </row>
    <row r="5384" spans="19:19">
      <c r="S5384"/>
    </row>
    <row r="5385" spans="19:19">
      <c r="S5385"/>
    </row>
    <row r="5386" spans="19:19">
      <c r="S5386"/>
    </row>
    <row r="5387" spans="19:19">
      <c r="S5387"/>
    </row>
    <row r="5388" spans="19:19">
      <c r="S5388"/>
    </row>
    <row r="5389" spans="19:19">
      <c r="S5389"/>
    </row>
    <row r="5390" spans="19:19">
      <c r="S5390"/>
    </row>
    <row r="5391" spans="19:19">
      <c r="S5391"/>
    </row>
    <row r="5392" spans="19:19">
      <c r="S5392"/>
    </row>
    <row r="5393" spans="19:19">
      <c r="S5393"/>
    </row>
    <row r="5394" spans="19:19">
      <c r="S5394"/>
    </row>
    <row r="5395" spans="19:19">
      <c r="S5395"/>
    </row>
    <row r="5396" spans="19:19">
      <c r="S5396"/>
    </row>
    <row r="5397" spans="19:19">
      <c r="S5397"/>
    </row>
    <row r="5398" spans="19:19">
      <c r="S5398"/>
    </row>
    <row r="5399" spans="19:19">
      <c r="S5399"/>
    </row>
    <row r="5400" spans="19:19">
      <c r="S5400"/>
    </row>
    <row r="5401" spans="19:19">
      <c r="S5401"/>
    </row>
    <row r="5402" spans="19:19">
      <c r="S5402"/>
    </row>
    <row r="5403" spans="19:19">
      <c r="S5403"/>
    </row>
    <row r="5404" spans="19:19">
      <c r="S5404"/>
    </row>
    <row r="5405" spans="19:19">
      <c r="S5405"/>
    </row>
    <row r="5406" spans="19:19">
      <c r="S5406"/>
    </row>
    <row r="5407" spans="19:19">
      <c r="S5407"/>
    </row>
    <row r="5408" spans="19:19">
      <c r="S5408"/>
    </row>
    <row r="5409" spans="19:19">
      <c r="S5409"/>
    </row>
    <row r="5410" spans="19:19">
      <c r="S5410"/>
    </row>
    <row r="5411" spans="19:19">
      <c r="S5411"/>
    </row>
    <row r="5412" spans="19:19">
      <c r="S5412"/>
    </row>
    <row r="5413" spans="19:19">
      <c r="S5413"/>
    </row>
    <row r="5414" spans="19:19">
      <c r="S5414"/>
    </row>
    <row r="5415" spans="19:19">
      <c r="S5415"/>
    </row>
    <row r="5416" spans="19:19">
      <c r="S5416"/>
    </row>
    <row r="5417" spans="19:19">
      <c r="S5417"/>
    </row>
    <row r="5418" spans="19:19">
      <c r="S5418"/>
    </row>
    <row r="5419" spans="19:19">
      <c r="S5419"/>
    </row>
    <row r="5420" spans="19:19">
      <c r="S5420"/>
    </row>
    <row r="5421" spans="19:19">
      <c r="S5421"/>
    </row>
    <row r="5422" spans="19:19">
      <c r="S5422"/>
    </row>
    <row r="5423" spans="19:19">
      <c r="S5423"/>
    </row>
    <row r="5424" spans="19:19">
      <c r="S5424"/>
    </row>
    <row r="5425" spans="19:19">
      <c r="S5425"/>
    </row>
    <row r="5426" spans="19:19">
      <c r="S5426"/>
    </row>
    <row r="5427" spans="19:19">
      <c r="S5427"/>
    </row>
    <row r="5428" spans="19:19">
      <c r="S5428"/>
    </row>
    <row r="5429" spans="19:19">
      <c r="S5429"/>
    </row>
    <row r="5430" spans="19:19">
      <c r="S5430"/>
    </row>
    <row r="5431" spans="19:19">
      <c r="S5431"/>
    </row>
    <row r="5432" spans="19:19">
      <c r="S5432"/>
    </row>
    <row r="5433" spans="19:19">
      <c r="S5433"/>
    </row>
    <row r="5434" spans="19:19">
      <c r="S5434"/>
    </row>
    <row r="5435" spans="19:19">
      <c r="S5435"/>
    </row>
    <row r="5436" spans="19:19">
      <c r="S5436"/>
    </row>
    <row r="5437" spans="19:19">
      <c r="S5437"/>
    </row>
    <row r="5438" spans="19:19">
      <c r="S5438"/>
    </row>
    <row r="5439" spans="19:19">
      <c r="S5439"/>
    </row>
    <row r="5440" spans="19:19">
      <c r="S5440"/>
    </row>
    <row r="5441" spans="19:19">
      <c r="S5441"/>
    </row>
    <row r="5442" spans="19:19">
      <c r="S5442"/>
    </row>
    <row r="5443" spans="19:19">
      <c r="S5443"/>
    </row>
    <row r="5444" spans="19:19">
      <c r="S5444"/>
    </row>
    <row r="5445" spans="19:19">
      <c r="S5445"/>
    </row>
    <row r="5446" spans="19:19">
      <c r="S5446"/>
    </row>
    <row r="5447" spans="19:19">
      <c r="S5447"/>
    </row>
    <row r="5448" spans="19:19">
      <c r="S5448"/>
    </row>
    <row r="5449" spans="19:19">
      <c r="S5449"/>
    </row>
    <row r="5450" spans="19:19">
      <c r="S5450"/>
    </row>
    <row r="5451" spans="19:19">
      <c r="S5451"/>
    </row>
    <row r="5452" spans="19:19">
      <c r="S5452"/>
    </row>
    <row r="5453" spans="19:19">
      <c r="S5453"/>
    </row>
    <row r="5454" spans="19:19">
      <c r="S5454"/>
    </row>
    <row r="5455" spans="19:19">
      <c r="S5455"/>
    </row>
    <row r="5456" spans="19:19">
      <c r="S5456"/>
    </row>
    <row r="5457" spans="19:19">
      <c r="S5457"/>
    </row>
    <row r="5458" spans="19:19">
      <c r="S5458"/>
    </row>
    <row r="5459" spans="19:19">
      <c r="S5459"/>
    </row>
    <row r="5460" spans="19:19">
      <c r="S5460"/>
    </row>
    <row r="5461" spans="19:19">
      <c r="S5461"/>
    </row>
    <row r="5462" spans="19:19">
      <c r="S5462"/>
    </row>
    <row r="5463" spans="19:19">
      <c r="S5463"/>
    </row>
    <row r="5464" spans="19:19">
      <c r="S5464"/>
    </row>
    <row r="5465" spans="19:19">
      <c r="S5465"/>
    </row>
    <row r="5466" spans="19:19">
      <c r="S5466"/>
    </row>
    <row r="5467" spans="19:19">
      <c r="S5467"/>
    </row>
    <row r="5468" spans="19:19">
      <c r="S5468"/>
    </row>
    <row r="5469" spans="19:19">
      <c r="S5469"/>
    </row>
    <row r="5470" spans="19:19">
      <c r="S5470"/>
    </row>
    <row r="5471" spans="19:19">
      <c r="S5471"/>
    </row>
    <row r="5472" spans="19:19">
      <c r="S5472"/>
    </row>
    <row r="5473" spans="19:19">
      <c r="S5473"/>
    </row>
    <row r="5474" spans="19:19">
      <c r="S5474"/>
    </row>
    <row r="5475" spans="19:19">
      <c r="S5475"/>
    </row>
    <row r="5476" spans="19:19">
      <c r="S5476"/>
    </row>
    <row r="5477" spans="19:19">
      <c r="S5477"/>
    </row>
    <row r="5478" spans="19:19">
      <c r="S5478"/>
    </row>
    <row r="5479" spans="19:19">
      <c r="S5479"/>
    </row>
    <row r="5480" spans="19:19">
      <c r="S5480"/>
    </row>
    <row r="5481" spans="19:19">
      <c r="S5481"/>
    </row>
    <row r="5482" spans="19:19">
      <c r="S5482"/>
    </row>
    <row r="5483" spans="19:19">
      <c r="S5483"/>
    </row>
    <row r="5484" spans="19:19">
      <c r="S5484"/>
    </row>
    <row r="5485" spans="19:19">
      <c r="S5485"/>
    </row>
    <row r="5486" spans="19:19">
      <c r="S5486"/>
    </row>
    <row r="5487" spans="19:19">
      <c r="S5487"/>
    </row>
    <row r="5488" spans="19:19">
      <c r="S5488"/>
    </row>
    <row r="5489" spans="19:19">
      <c r="S5489"/>
    </row>
    <row r="5490" spans="19:19">
      <c r="S5490"/>
    </row>
    <row r="5491" spans="19:19">
      <c r="S5491"/>
    </row>
    <row r="5492" spans="19:19">
      <c r="S5492"/>
    </row>
    <row r="5493" spans="19:19">
      <c r="S5493"/>
    </row>
    <row r="5494" spans="19:19">
      <c r="S5494"/>
    </row>
    <row r="5495" spans="19:19">
      <c r="S5495"/>
    </row>
    <row r="5496" spans="19:19">
      <c r="S5496"/>
    </row>
    <row r="5497" spans="19:19">
      <c r="S5497"/>
    </row>
    <row r="5498" spans="19:19">
      <c r="S5498"/>
    </row>
    <row r="5499" spans="19:19">
      <c r="S5499"/>
    </row>
    <row r="5500" spans="19:19">
      <c r="S5500"/>
    </row>
    <row r="5501" spans="19:19">
      <c r="S5501"/>
    </row>
    <row r="5502" spans="19:19">
      <c r="S5502"/>
    </row>
    <row r="5503" spans="19:19">
      <c r="S5503"/>
    </row>
    <row r="5504" spans="19:19">
      <c r="S5504"/>
    </row>
    <row r="5505" spans="19:19">
      <c r="S5505"/>
    </row>
    <row r="5506" spans="19:19">
      <c r="S5506"/>
    </row>
    <row r="5507" spans="19:19">
      <c r="S5507"/>
    </row>
    <row r="5508" spans="19:19">
      <c r="S5508"/>
    </row>
    <row r="5509" spans="19:19">
      <c r="S5509"/>
    </row>
    <row r="5510" spans="19:19">
      <c r="S5510"/>
    </row>
    <row r="5511" spans="19:19">
      <c r="S5511"/>
    </row>
    <row r="5512" spans="19:19">
      <c r="S5512"/>
    </row>
    <row r="5513" spans="19:19">
      <c r="S5513"/>
    </row>
    <row r="5514" spans="19:19">
      <c r="S5514"/>
    </row>
    <row r="5515" spans="19:19">
      <c r="S5515"/>
    </row>
    <row r="5516" spans="19:19">
      <c r="S5516"/>
    </row>
    <row r="5517" spans="19:19">
      <c r="S5517"/>
    </row>
    <row r="5518" spans="19:19">
      <c r="S5518"/>
    </row>
    <row r="5519" spans="19:19">
      <c r="S5519"/>
    </row>
    <row r="5520" spans="19:19">
      <c r="S5520"/>
    </row>
    <row r="5521" spans="19:19">
      <c r="S5521"/>
    </row>
    <row r="5522" spans="19:19">
      <c r="S5522"/>
    </row>
    <row r="5523" spans="19:19">
      <c r="S5523"/>
    </row>
    <row r="5524" spans="19:19">
      <c r="S5524"/>
    </row>
    <row r="5525" spans="19:19">
      <c r="S5525"/>
    </row>
    <row r="5526" spans="19:19">
      <c r="S5526"/>
    </row>
    <row r="5527" spans="19:19">
      <c r="S5527"/>
    </row>
    <row r="5528" spans="19:19">
      <c r="S5528"/>
    </row>
    <row r="5529" spans="19:19">
      <c r="S5529"/>
    </row>
    <row r="5530" spans="19:19">
      <c r="S5530"/>
    </row>
    <row r="5531" spans="19:19">
      <c r="S5531"/>
    </row>
    <row r="5532" spans="19:19">
      <c r="S5532"/>
    </row>
    <row r="5533" spans="19:19">
      <c r="S5533"/>
    </row>
    <row r="5534" spans="19:19">
      <c r="S5534"/>
    </row>
    <row r="5535" spans="19:19">
      <c r="S5535"/>
    </row>
    <row r="5536" spans="19:19">
      <c r="S5536"/>
    </row>
    <row r="5537" spans="19:19">
      <c r="S5537"/>
    </row>
    <row r="5538" spans="19:19">
      <c r="S5538"/>
    </row>
    <row r="5539" spans="19:19">
      <c r="S5539"/>
    </row>
    <row r="5540" spans="19:19">
      <c r="S5540"/>
    </row>
    <row r="5541" spans="19:19">
      <c r="S5541"/>
    </row>
    <row r="5542" spans="19:19">
      <c r="S5542"/>
    </row>
    <row r="5543" spans="19:19">
      <c r="S5543"/>
    </row>
    <row r="5544" spans="19:19">
      <c r="S5544"/>
    </row>
    <row r="5545" spans="19:19">
      <c r="S5545"/>
    </row>
    <row r="5546" spans="19:19">
      <c r="S5546"/>
    </row>
    <row r="5547" spans="19:19">
      <c r="S5547"/>
    </row>
    <row r="5548" spans="19:19">
      <c r="S5548"/>
    </row>
    <row r="5549" spans="19:19">
      <c r="S5549"/>
    </row>
    <row r="5550" spans="19:19">
      <c r="S5550"/>
    </row>
    <row r="5551" spans="19:19">
      <c r="S5551"/>
    </row>
    <row r="5552" spans="19:19">
      <c r="S5552"/>
    </row>
    <row r="5553" spans="19:19">
      <c r="S5553"/>
    </row>
    <row r="5554" spans="19:19">
      <c r="S5554"/>
    </row>
    <row r="5555" spans="19:19">
      <c r="S5555"/>
    </row>
    <row r="5556" spans="19:19">
      <c r="S5556"/>
    </row>
    <row r="5557" spans="19:19">
      <c r="S5557"/>
    </row>
    <row r="5558" spans="19:19">
      <c r="S5558"/>
    </row>
    <row r="5559" spans="19:19">
      <c r="S5559"/>
    </row>
    <row r="5560" spans="19:19">
      <c r="S5560"/>
    </row>
    <row r="5561" spans="19:19">
      <c r="S5561"/>
    </row>
    <row r="5562" spans="19:19">
      <c r="S5562"/>
    </row>
    <row r="5563" spans="19:19">
      <c r="S5563"/>
    </row>
    <row r="5564" spans="19:19">
      <c r="S5564"/>
    </row>
    <row r="5565" spans="19:19">
      <c r="S5565"/>
    </row>
    <row r="5566" spans="19:19">
      <c r="S5566"/>
    </row>
    <row r="5567" spans="19:19">
      <c r="S5567"/>
    </row>
    <row r="5568" spans="19:19">
      <c r="S5568"/>
    </row>
    <row r="5569" spans="19:19">
      <c r="S5569"/>
    </row>
    <row r="5570" spans="19:19">
      <c r="S5570"/>
    </row>
    <row r="5571" spans="19:19">
      <c r="S5571"/>
    </row>
    <row r="5572" spans="19:19">
      <c r="S5572"/>
    </row>
    <row r="5573" spans="19:19">
      <c r="S5573"/>
    </row>
    <row r="5574" spans="19:19">
      <c r="S5574"/>
    </row>
    <row r="5575" spans="19:19">
      <c r="S5575"/>
    </row>
    <row r="5576" spans="19:19">
      <c r="S5576"/>
    </row>
    <row r="5577" spans="19:19">
      <c r="S5577"/>
    </row>
    <row r="5578" spans="19:19">
      <c r="S5578"/>
    </row>
    <row r="5579" spans="19:19">
      <c r="S5579"/>
    </row>
    <row r="5580" spans="19:19">
      <c r="S5580"/>
    </row>
    <row r="5581" spans="19:19">
      <c r="S5581"/>
    </row>
    <row r="5582" spans="19:19">
      <c r="S5582"/>
    </row>
    <row r="5583" spans="19:19">
      <c r="S5583"/>
    </row>
    <row r="5584" spans="19:19">
      <c r="S5584"/>
    </row>
    <row r="5585" spans="19:19">
      <c r="S5585"/>
    </row>
    <row r="5586" spans="19:19">
      <c r="S5586"/>
    </row>
    <row r="5587" spans="19:19">
      <c r="S5587"/>
    </row>
    <row r="5588" spans="19:19">
      <c r="S5588"/>
    </row>
    <row r="5589" spans="19:19">
      <c r="S5589"/>
    </row>
    <row r="5590" spans="19:19">
      <c r="S5590"/>
    </row>
    <row r="5591" spans="19:19">
      <c r="S5591"/>
    </row>
    <row r="5592" spans="19:19">
      <c r="S5592"/>
    </row>
    <row r="5593" spans="19:19">
      <c r="S5593"/>
    </row>
    <row r="5594" spans="19:19">
      <c r="S5594"/>
    </row>
    <row r="5595" spans="19:19">
      <c r="S5595"/>
    </row>
    <row r="5596" spans="19:19">
      <c r="S5596"/>
    </row>
    <row r="5597" spans="19:19">
      <c r="S5597"/>
    </row>
    <row r="5598" spans="19:19">
      <c r="S5598"/>
    </row>
    <row r="5599" spans="19:19">
      <c r="S5599"/>
    </row>
    <row r="5600" spans="19:19">
      <c r="S5600"/>
    </row>
    <row r="5601" spans="19:19">
      <c r="S5601"/>
    </row>
    <row r="5602" spans="19:19">
      <c r="S5602"/>
    </row>
    <row r="5603" spans="19:19">
      <c r="S5603"/>
    </row>
    <row r="5604" spans="19:19">
      <c r="S5604"/>
    </row>
    <row r="5605" spans="19:19">
      <c r="S5605"/>
    </row>
    <row r="5606" spans="19:19">
      <c r="S5606"/>
    </row>
    <row r="5607" spans="19:19">
      <c r="S5607"/>
    </row>
    <row r="5608" spans="19:19">
      <c r="S5608"/>
    </row>
    <row r="5609" spans="19:19">
      <c r="S5609"/>
    </row>
    <row r="5610" spans="19:19">
      <c r="S5610"/>
    </row>
    <row r="5611" spans="19:19">
      <c r="S5611"/>
    </row>
    <row r="5612" spans="19:19">
      <c r="S5612"/>
    </row>
    <row r="5613" spans="19:19">
      <c r="S5613"/>
    </row>
    <row r="5614" spans="19:19">
      <c r="S5614"/>
    </row>
    <row r="5615" spans="19:19">
      <c r="S5615"/>
    </row>
    <row r="5616" spans="19:19">
      <c r="S5616"/>
    </row>
    <row r="5617" spans="19:19">
      <c r="S5617"/>
    </row>
    <row r="5618" spans="19:19">
      <c r="S5618"/>
    </row>
    <row r="5619" spans="19:19">
      <c r="S5619"/>
    </row>
    <row r="5620" spans="19:19">
      <c r="S5620"/>
    </row>
    <row r="5621" spans="19:19">
      <c r="S5621"/>
    </row>
    <row r="5622" spans="19:19">
      <c r="S5622"/>
    </row>
    <row r="5623" spans="19:19">
      <c r="S5623"/>
    </row>
    <row r="5624" spans="19:19">
      <c r="S5624"/>
    </row>
    <row r="5625" spans="19:19">
      <c r="S5625"/>
    </row>
    <row r="5626" spans="19:19">
      <c r="S5626"/>
    </row>
    <row r="5627" spans="19:19">
      <c r="S5627"/>
    </row>
    <row r="5628" spans="19:19">
      <c r="S5628"/>
    </row>
    <row r="5629" spans="19:19">
      <c r="S5629"/>
    </row>
    <row r="5630" spans="19:19">
      <c r="S5630"/>
    </row>
    <row r="5631" spans="19:19">
      <c r="S5631"/>
    </row>
    <row r="5632" spans="19:19">
      <c r="S5632"/>
    </row>
    <row r="5633" spans="19:19">
      <c r="S5633"/>
    </row>
    <row r="5634" spans="19:19">
      <c r="S5634"/>
    </row>
    <row r="5635" spans="19:19">
      <c r="S5635"/>
    </row>
    <row r="5636" spans="19:19">
      <c r="S5636"/>
    </row>
    <row r="5637" spans="19:19">
      <c r="S5637"/>
    </row>
    <row r="5638" spans="19:19">
      <c r="S5638"/>
    </row>
    <row r="5639" spans="19:19">
      <c r="S5639"/>
    </row>
    <row r="5640" spans="19:19">
      <c r="S5640"/>
    </row>
    <row r="5641" spans="19:19">
      <c r="S5641"/>
    </row>
    <row r="5642" spans="19:19">
      <c r="S5642"/>
    </row>
    <row r="5643" spans="19:19">
      <c r="S5643"/>
    </row>
    <row r="5644" spans="19:19">
      <c r="S5644"/>
    </row>
    <row r="5645" spans="19:19">
      <c r="S5645"/>
    </row>
    <row r="5646" spans="19:19">
      <c r="S5646"/>
    </row>
    <row r="5647" spans="19:19">
      <c r="S5647"/>
    </row>
    <row r="5648" spans="19:19">
      <c r="S5648"/>
    </row>
    <row r="5649" spans="19:19">
      <c r="S5649"/>
    </row>
    <row r="5650" spans="19:19">
      <c r="S5650"/>
    </row>
    <row r="5651" spans="19:19">
      <c r="S5651"/>
    </row>
    <row r="5652" spans="19:19">
      <c r="S5652"/>
    </row>
    <row r="5653" spans="19:19">
      <c r="S5653"/>
    </row>
    <row r="5654" spans="19:19">
      <c r="S5654"/>
    </row>
    <row r="5655" spans="19:19">
      <c r="S5655"/>
    </row>
    <row r="5656" spans="19:19">
      <c r="S5656"/>
    </row>
    <row r="5657" spans="19:19">
      <c r="S5657"/>
    </row>
    <row r="5658" spans="19:19">
      <c r="S5658"/>
    </row>
    <row r="5659" spans="19:19">
      <c r="S5659"/>
    </row>
    <row r="5660" spans="19:19">
      <c r="S5660"/>
    </row>
    <row r="5661" spans="19:19">
      <c r="S5661"/>
    </row>
    <row r="5662" spans="19:19">
      <c r="S5662"/>
    </row>
    <row r="5663" spans="19:19">
      <c r="S5663"/>
    </row>
    <row r="5664" spans="19:19">
      <c r="S5664"/>
    </row>
    <row r="5665" spans="19:19">
      <c r="S5665"/>
    </row>
    <row r="5666" spans="19:19">
      <c r="S5666"/>
    </row>
    <row r="5667" spans="19:19">
      <c r="S5667"/>
    </row>
    <row r="5668" spans="19:19">
      <c r="S5668"/>
    </row>
    <row r="5669" spans="19:19">
      <c r="S5669"/>
    </row>
    <row r="5670" spans="19:19">
      <c r="S5670"/>
    </row>
    <row r="5671" spans="19:19">
      <c r="S5671"/>
    </row>
    <row r="5672" spans="19:19">
      <c r="S5672"/>
    </row>
    <row r="5673" spans="19:19">
      <c r="S5673"/>
    </row>
    <row r="5674" spans="19:19">
      <c r="S5674"/>
    </row>
    <row r="5675" spans="19:19">
      <c r="S5675"/>
    </row>
    <row r="5676" spans="19:19">
      <c r="S5676"/>
    </row>
    <row r="5677" spans="19:19">
      <c r="S5677"/>
    </row>
    <row r="5678" spans="19:19">
      <c r="S5678"/>
    </row>
    <row r="5679" spans="19:19">
      <c r="S5679"/>
    </row>
    <row r="5680" spans="19:19">
      <c r="S5680"/>
    </row>
    <row r="5681" spans="19:19">
      <c r="S5681"/>
    </row>
    <row r="5682" spans="19:19">
      <c r="S5682"/>
    </row>
    <row r="5683" spans="19:19">
      <c r="S5683"/>
    </row>
    <row r="5684" spans="19:19">
      <c r="S5684"/>
    </row>
    <row r="5685" spans="19:19">
      <c r="S5685"/>
    </row>
    <row r="5686" spans="19:19">
      <c r="S5686"/>
    </row>
    <row r="5687" spans="19:19">
      <c r="S5687"/>
    </row>
    <row r="5688" spans="19:19">
      <c r="S5688"/>
    </row>
    <row r="5689" spans="19:19">
      <c r="S5689"/>
    </row>
    <row r="5690" spans="19:19">
      <c r="S5690"/>
    </row>
    <row r="5691" spans="19:19">
      <c r="S5691"/>
    </row>
    <row r="5692" spans="19:19">
      <c r="S5692"/>
    </row>
    <row r="5693" spans="19:19">
      <c r="S5693"/>
    </row>
    <row r="5694" spans="19:19">
      <c r="S5694"/>
    </row>
    <row r="5695" spans="19:19">
      <c r="S5695"/>
    </row>
    <row r="5696" spans="19:19">
      <c r="S5696"/>
    </row>
    <row r="5697" spans="19:19">
      <c r="S5697"/>
    </row>
    <row r="5698" spans="19:19">
      <c r="S5698"/>
    </row>
    <row r="5699" spans="19:19">
      <c r="S5699"/>
    </row>
    <row r="5700" spans="19:19">
      <c r="S5700"/>
    </row>
    <row r="5701" spans="19:19">
      <c r="S5701"/>
    </row>
    <row r="5702" spans="19:19">
      <c r="S5702"/>
    </row>
    <row r="5703" spans="19:19">
      <c r="S5703"/>
    </row>
    <row r="5704" spans="19:19">
      <c r="S5704"/>
    </row>
    <row r="5705" spans="19:19">
      <c r="S5705"/>
    </row>
    <row r="5706" spans="19:19">
      <c r="S5706"/>
    </row>
    <row r="5707" spans="19:19">
      <c r="S5707"/>
    </row>
    <row r="5708" spans="19:19">
      <c r="S5708"/>
    </row>
    <row r="5709" spans="19:19">
      <c r="S5709"/>
    </row>
    <row r="5710" spans="19:19">
      <c r="S5710"/>
    </row>
    <row r="5711" spans="19:19">
      <c r="S5711"/>
    </row>
    <row r="5712" spans="19:19">
      <c r="S5712"/>
    </row>
    <row r="5713" spans="19:19">
      <c r="S5713"/>
    </row>
    <row r="5714" spans="19:19">
      <c r="S5714"/>
    </row>
    <row r="5715" spans="19:19">
      <c r="S5715"/>
    </row>
    <row r="5716" spans="19:19">
      <c r="S5716"/>
    </row>
    <row r="5717" spans="19:19">
      <c r="S5717"/>
    </row>
    <row r="5718" spans="19:19">
      <c r="S5718"/>
    </row>
    <row r="5719" spans="19:19">
      <c r="S5719"/>
    </row>
    <row r="5720" spans="19:19">
      <c r="S5720"/>
    </row>
    <row r="5721" spans="19:19">
      <c r="S5721"/>
    </row>
    <row r="5722" spans="19:19">
      <c r="S5722"/>
    </row>
    <row r="5723" spans="19:19">
      <c r="S5723"/>
    </row>
    <row r="5724" spans="19:19">
      <c r="S5724"/>
    </row>
    <row r="5725" spans="19:19">
      <c r="S5725"/>
    </row>
    <row r="5726" spans="19:19">
      <c r="S5726"/>
    </row>
    <row r="5727" spans="19:19">
      <c r="S5727"/>
    </row>
    <row r="5728" spans="19:19">
      <c r="S5728"/>
    </row>
    <row r="5729" spans="19:19">
      <c r="S5729"/>
    </row>
    <row r="5730" spans="19:19">
      <c r="S5730"/>
    </row>
    <row r="5731" spans="19:19">
      <c r="S5731"/>
    </row>
    <row r="5732" spans="19:19">
      <c r="S5732"/>
    </row>
    <row r="5733" spans="19:19">
      <c r="S5733"/>
    </row>
    <row r="5734" spans="19:19">
      <c r="S5734"/>
    </row>
    <row r="5735" spans="19:19">
      <c r="S5735"/>
    </row>
    <row r="5736" spans="19:19">
      <c r="S5736"/>
    </row>
    <row r="5737" spans="19:19">
      <c r="S5737"/>
    </row>
    <row r="5738" spans="19:19">
      <c r="S5738"/>
    </row>
    <row r="5739" spans="19:19">
      <c r="S5739"/>
    </row>
    <row r="5740" spans="19:19">
      <c r="S5740"/>
    </row>
    <row r="5741" spans="19:19">
      <c r="S5741"/>
    </row>
    <row r="5742" spans="19:19">
      <c r="S5742"/>
    </row>
    <row r="5743" spans="19:19">
      <c r="S5743"/>
    </row>
    <row r="5744" spans="19:19">
      <c r="S5744"/>
    </row>
    <row r="5745" spans="19:19">
      <c r="S5745"/>
    </row>
    <row r="5746" spans="19:19">
      <c r="S5746"/>
    </row>
    <row r="5747" spans="19:19">
      <c r="S5747"/>
    </row>
    <row r="5748" spans="19:19">
      <c r="S5748"/>
    </row>
    <row r="5749" spans="19:19">
      <c r="S5749"/>
    </row>
    <row r="5750" spans="19:19">
      <c r="S5750"/>
    </row>
    <row r="5751" spans="19:19">
      <c r="S5751"/>
    </row>
    <row r="5752" spans="19:19">
      <c r="S5752"/>
    </row>
    <row r="5753" spans="19:19">
      <c r="S5753"/>
    </row>
    <row r="5754" spans="19:19">
      <c r="S5754"/>
    </row>
    <row r="5755" spans="19:19">
      <c r="S5755"/>
    </row>
    <row r="5756" spans="19:19">
      <c r="S5756"/>
    </row>
    <row r="5757" spans="19:19">
      <c r="S5757"/>
    </row>
    <row r="5758" spans="19:19">
      <c r="S5758"/>
    </row>
    <row r="5759" spans="19:19">
      <c r="S5759"/>
    </row>
    <row r="5760" spans="19:19">
      <c r="S5760"/>
    </row>
    <row r="5761" spans="19:19">
      <c r="S5761"/>
    </row>
    <row r="5762" spans="19:19">
      <c r="S5762"/>
    </row>
    <row r="5763" spans="19:19">
      <c r="S5763"/>
    </row>
    <row r="5764" spans="19:19">
      <c r="S5764"/>
    </row>
    <row r="5765" spans="19:19">
      <c r="S5765"/>
    </row>
    <row r="5766" spans="19:19">
      <c r="S5766"/>
    </row>
    <row r="5767" spans="19:19">
      <c r="S5767"/>
    </row>
    <row r="5768" spans="19:19">
      <c r="S5768"/>
    </row>
    <row r="5769" spans="19:19">
      <c r="S5769"/>
    </row>
    <row r="5770" spans="19:19">
      <c r="S5770"/>
    </row>
    <row r="5771" spans="19:19">
      <c r="S5771"/>
    </row>
    <row r="5772" spans="19:19">
      <c r="S5772"/>
    </row>
    <row r="5773" spans="19:19">
      <c r="S5773"/>
    </row>
    <row r="5774" spans="19:19">
      <c r="S5774"/>
    </row>
    <row r="5775" spans="19:19">
      <c r="S5775"/>
    </row>
    <row r="5776" spans="19:19">
      <c r="S5776"/>
    </row>
    <row r="5777" spans="19:19">
      <c r="S5777"/>
    </row>
    <row r="5778" spans="19:19">
      <c r="S5778"/>
    </row>
    <row r="5779" spans="19:19">
      <c r="S5779"/>
    </row>
    <row r="5780" spans="19:19">
      <c r="S5780"/>
    </row>
    <row r="5781" spans="19:19">
      <c r="S5781"/>
    </row>
    <row r="5782" spans="19:19">
      <c r="S5782"/>
    </row>
    <row r="5783" spans="19:19">
      <c r="S5783"/>
    </row>
    <row r="5784" spans="19:19">
      <c r="S5784"/>
    </row>
    <row r="5785" spans="19:19">
      <c r="S5785"/>
    </row>
    <row r="5786" spans="19:19">
      <c r="S5786"/>
    </row>
    <row r="5787" spans="19:19">
      <c r="S5787"/>
    </row>
    <row r="5788" spans="19:19">
      <c r="S5788"/>
    </row>
    <row r="5789" spans="19:19">
      <c r="S5789"/>
    </row>
    <row r="5790" spans="19:19">
      <c r="S5790"/>
    </row>
    <row r="5791" spans="19:19">
      <c r="S5791"/>
    </row>
    <row r="5792" spans="19:19">
      <c r="S5792"/>
    </row>
    <row r="5793" spans="19:19">
      <c r="S5793"/>
    </row>
    <row r="5794" spans="19:19">
      <c r="S5794"/>
    </row>
    <row r="5795" spans="19:19">
      <c r="S5795"/>
    </row>
    <row r="5796" spans="19:19">
      <c r="S5796"/>
    </row>
    <row r="5797" spans="19:19">
      <c r="S5797"/>
    </row>
    <row r="5798" spans="19:19">
      <c r="S5798"/>
    </row>
    <row r="5799" spans="19:19">
      <c r="S5799"/>
    </row>
    <row r="5800" spans="19:19">
      <c r="S5800"/>
    </row>
    <row r="5801" spans="19:19">
      <c r="S5801"/>
    </row>
    <row r="5802" spans="19:19">
      <c r="S5802"/>
    </row>
    <row r="5803" spans="19:19">
      <c r="S5803"/>
    </row>
    <row r="5804" spans="19:19">
      <c r="S5804"/>
    </row>
    <row r="5805" spans="19:19">
      <c r="S5805"/>
    </row>
    <row r="5806" spans="19:19">
      <c r="S5806"/>
    </row>
    <row r="5807" spans="19:19">
      <c r="S5807"/>
    </row>
    <row r="5808" spans="19:19">
      <c r="S5808"/>
    </row>
    <row r="5809" spans="19:19">
      <c r="S5809"/>
    </row>
    <row r="5810" spans="19:19">
      <c r="S5810"/>
    </row>
    <row r="5811" spans="19:19">
      <c r="S5811"/>
    </row>
    <row r="5812" spans="19:19">
      <c r="S5812"/>
    </row>
    <row r="5813" spans="19:19">
      <c r="S5813"/>
    </row>
    <row r="5814" spans="19:19">
      <c r="S5814"/>
    </row>
    <row r="5815" spans="19:19">
      <c r="S5815"/>
    </row>
    <row r="5816" spans="19:19">
      <c r="S5816"/>
    </row>
    <row r="5817" spans="19:19">
      <c r="S5817"/>
    </row>
    <row r="5818" spans="19:19">
      <c r="S5818"/>
    </row>
    <row r="5819" spans="19:19">
      <c r="S5819"/>
    </row>
    <row r="5820" spans="19:19">
      <c r="S5820"/>
    </row>
    <row r="5821" spans="19:19">
      <c r="S5821"/>
    </row>
    <row r="5822" spans="19:19">
      <c r="S5822"/>
    </row>
    <row r="5823" spans="19:19">
      <c r="S5823"/>
    </row>
    <row r="5824" spans="19:19">
      <c r="S5824"/>
    </row>
    <row r="5825" spans="19:19">
      <c r="S5825"/>
    </row>
    <row r="5826" spans="19:19">
      <c r="S5826"/>
    </row>
    <row r="5827" spans="19:19">
      <c r="S5827"/>
    </row>
    <row r="5828" spans="19:19">
      <c r="S5828"/>
    </row>
    <row r="5829" spans="19:19">
      <c r="S5829"/>
    </row>
    <row r="5830" spans="19:19">
      <c r="S5830"/>
    </row>
    <row r="5831" spans="19:19">
      <c r="S5831"/>
    </row>
    <row r="5832" spans="19:19">
      <c r="S5832"/>
    </row>
    <row r="5833" spans="19:19">
      <c r="S5833"/>
    </row>
    <row r="5834" spans="19:19">
      <c r="S5834"/>
    </row>
    <row r="5835" spans="19:19">
      <c r="S5835"/>
    </row>
    <row r="5836" spans="19:19">
      <c r="S5836"/>
    </row>
    <row r="5837" spans="19:19">
      <c r="S5837"/>
    </row>
    <row r="5838" spans="19:19">
      <c r="S5838"/>
    </row>
    <row r="5839" spans="19:19">
      <c r="S5839"/>
    </row>
    <row r="5840" spans="19:19">
      <c r="S5840"/>
    </row>
    <row r="5841" spans="19:19">
      <c r="S5841"/>
    </row>
    <row r="5842" spans="19:19">
      <c r="S5842"/>
    </row>
    <row r="5843" spans="19:19">
      <c r="S5843"/>
    </row>
    <row r="5844" spans="19:19">
      <c r="S5844"/>
    </row>
    <row r="5845" spans="19:19">
      <c r="S5845"/>
    </row>
    <row r="5846" spans="19:19">
      <c r="S5846"/>
    </row>
    <row r="5847" spans="19:19">
      <c r="S5847"/>
    </row>
    <row r="5848" spans="19:19">
      <c r="S5848"/>
    </row>
    <row r="5849" spans="19:19">
      <c r="S5849"/>
    </row>
    <row r="5850" spans="19:19">
      <c r="S5850"/>
    </row>
    <row r="5851" spans="19:19">
      <c r="S5851"/>
    </row>
    <row r="5852" spans="19:19">
      <c r="S5852"/>
    </row>
    <row r="5853" spans="19:19">
      <c r="S5853"/>
    </row>
    <row r="5854" spans="19:19">
      <c r="S5854"/>
    </row>
    <row r="5855" spans="19:19">
      <c r="S5855"/>
    </row>
    <row r="5856" spans="19:19">
      <c r="S5856"/>
    </row>
    <row r="5857" spans="19:19">
      <c r="S5857"/>
    </row>
    <row r="5858" spans="19:19">
      <c r="S5858"/>
    </row>
    <row r="5859" spans="19:19">
      <c r="S5859"/>
    </row>
    <row r="5860" spans="19:19">
      <c r="S5860"/>
    </row>
    <row r="5861" spans="19:19">
      <c r="S5861"/>
    </row>
    <row r="5862" spans="19:19">
      <c r="S5862"/>
    </row>
    <row r="5863" spans="19:19">
      <c r="S5863"/>
    </row>
    <row r="5864" spans="19:19">
      <c r="S5864"/>
    </row>
    <row r="5865" spans="19:19">
      <c r="S5865"/>
    </row>
    <row r="5866" spans="19:19">
      <c r="S5866"/>
    </row>
    <row r="5867" spans="19:19">
      <c r="S5867"/>
    </row>
    <row r="5868" spans="19:19">
      <c r="S5868"/>
    </row>
    <row r="5869" spans="19:19">
      <c r="S5869"/>
    </row>
    <row r="5870" spans="19:19">
      <c r="S5870"/>
    </row>
    <row r="5871" spans="19:19">
      <c r="S5871"/>
    </row>
    <row r="5872" spans="19:19">
      <c r="S5872"/>
    </row>
    <row r="5873" spans="19:19">
      <c r="S5873"/>
    </row>
    <row r="5874" spans="19:19">
      <c r="S5874"/>
    </row>
    <row r="5875" spans="19:19">
      <c r="S5875"/>
    </row>
    <row r="5876" spans="19:19">
      <c r="S5876"/>
    </row>
    <row r="5877" spans="19:19">
      <c r="S5877"/>
    </row>
    <row r="5878" spans="19:19">
      <c r="S5878"/>
    </row>
    <row r="5879" spans="19:19">
      <c r="S5879"/>
    </row>
    <row r="5880" spans="19:19">
      <c r="S5880"/>
    </row>
    <row r="5881" spans="19:19">
      <c r="S5881"/>
    </row>
    <row r="5882" spans="19:19">
      <c r="S5882"/>
    </row>
    <row r="5883" spans="19:19">
      <c r="S5883"/>
    </row>
    <row r="5884" spans="19:19">
      <c r="S5884"/>
    </row>
    <row r="5885" spans="19:19">
      <c r="S5885"/>
    </row>
    <row r="5886" spans="19:19">
      <c r="S5886"/>
    </row>
    <row r="5887" spans="19:19">
      <c r="S5887"/>
    </row>
    <row r="5888" spans="19:19">
      <c r="S5888"/>
    </row>
    <row r="5889" spans="19:19">
      <c r="S5889"/>
    </row>
    <row r="5890" spans="19:19">
      <c r="S5890"/>
    </row>
    <row r="5891" spans="19:19">
      <c r="S5891"/>
    </row>
    <row r="5892" spans="19:19">
      <c r="S5892"/>
    </row>
    <row r="5893" spans="19:19">
      <c r="S5893"/>
    </row>
    <row r="5894" spans="19:19">
      <c r="S5894"/>
    </row>
    <row r="5895" spans="19:19">
      <c r="S5895"/>
    </row>
    <row r="5896" spans="19:19">
      <c r="S5896"/>
    </row>
    <row r="5897" spans="19:19">
      <c r="S5897"/>
    </row>
    <row r="5898" spans="19:19">
      <c r="S5898"/>
    </row>
    <row r="5899" spans="19:19">
      <c r="S5899"/>
    </row>
    <row r="5900" spans="19:19">
      <c r="S5900"/>
    </row>
    <row r="5901" spans="19:19">
      <c r="S5901"/>
    </row>
    <row r="5902" spans="19:19">
      <c r="S5902"/>
    </row>
    <row r="5903" spans="19:19">
      <c r="S5903"/>
    </row>
    <row r="5904" spans="19:19">
      <c r="S5904"/>
    </row>
    <row r="5905" spans="19:19">
      <c r="S5905"/>
    </row>
    <row r="5906" spans="19:19">
      <c r="S5906"/>
    </row>
    <row r="5907" spans="19:19">
      <c r="S5907"/>
    </row>
    <row r="5908" spans="19:19">
      <c r="S5908"/>
    </row>
    <row r="5909" spans="19:19">
      <c r="S5909"/>
    </row>
    <row r="5910" spans="19:19">
      <c r="S5910"/>
    </row>
    <row r="5911" spans="19:19">
      <c r="S5911"/>
    </row>
    <row r="5912" spans="19:19">
      <c r="S5912"/>
    </row>
    <row r="5913" spans="19:19">
      <c r="S5913"/>
    </row>
    <row r="5914" spans="19:19">
      <c r="S5914"/>
    </row>
    <row r="5915" spans="19:19">
      <c r="S5915"/>
    </row>
    <row r="5916" spans="19:19">
      <c r="S5916"/>
    </row>
    <row r="5917" spans="19:19">
      <c r="S5917"/>
    </row>
    <row r="5918" spans="19:19">
      <c r="S5918"/>
    </row>
    <row r="5919" spans="19:19">
      <c r="S5919"/>
    </row>
    <row r="5920" spans="19:19">
      <c r="S5920"/>
    </row>
    <row r="5921" spans="19:19">
      <c r="S5921"/>
    </row>
    <row r="5922" spans="19:19">
      <c r="S5922"/>
    </row>
    <row r="5923" spans="19:19">
      <c r="S5923"/>
    </row>
    <row r="5924" spans="19:19">
      <c r="S5924"/>
    </row>
    <row r="5925" spans="19:19">
      <c r="S5925"/>
    </row>
    <row r="5926" spans="19:19">
      <c r="S5926"/>
    </row>
    <row r="5927" spans="19:19">
      <c r="S5927"/>
    </row>
    <row r="5928" spans="19:19">
      <c r="S5928"/>
    </row>
    <row r="5929" spans="19:19">
      <c r="S5929"/>
    </row>
    <row r="5930" spans="19:19">
      <c r="S5930"/>
    </row>
    <row r="5931" spans="19:19">
      <c r="S5931"/>
    </row>
    <row r="5932" spans="19:19">
      <c r="S5932"/>
    </row>
    <row r="5933" spans="19:19">
      <c r="S5933"/>
    </row>
    <row r="5934" spans="19:19">
      <c r="S5934"/>
    </row>
    <row r="5935" spans="19:19">
      <c r="S5935"/>
    </row>
    <row r="5936" spans="19:19">
      <c r="S5936"/>
    </row>
    <row r="5937" spans="19:19">
      <c r="S5937"/>
    </row>
    <row r="5938" spans="19:19">
      <c r="S5938"/>
    </row>
    <row r="5939" spans="19:19">
      <c r="S5939"/>
    </row>
    <row r="5940" spans="19:19">
      <c r="S5940"/>
    </row>
    <row r="5941" spans="19:19">
      <c r="S5941"/>
    </row>
    <row r="5942" spans="19:19">
      <c r="S5942"/>
    </row>
    <row r="5943" spans="19:19">
      <c r="S5943"/>
    </row>
    <row r="5944" spans="19:19">
      <c r="S5944"/>
    </row>
    <row r="5945" spans="19:19">
      <c r="S5945"/>
    </row>
    <row r="5946" spans="19:19">
      <c r="S5946"/>
    </row>
    <row r="5947" spans="19:19">
      <c r="S5947"/>
    </row>
    <row r="5948" spans="19:19">
      <c r="S5948"/>
    </row>
    <row r="5949" spans="19:19">
      <c r="S5949"/>
    </row>
    <row r="5950" spans="19:19">
      <c r="S5950"/>
    </row>
    <row r="5951" spans="19:19">
      <c r="S5951"/>
    </row>
    <row r="5952" spans="19:19">
      <c r="S5952"/>
    </row>
    <row r="5953" spans="19:19">
      <c r="S5953"/>
    </row>
    <row r="5954" spans="19:19">
      <c r="S5954"/>
    </row>
    <row r="5955" spans="19:19">
      <c r="S5955"/>
    </row>
    <row r="5956" spans="19:19">
      <c r="S5956"/>
    </row>
    <row r="5957" spans="19:19">
      <c r="S5957"/>
    </row>
    <row r="5958" spans="19:19">
      <c r="S5958"/>
    </row>
    <row r="5959" spans="19:19">
      <c r="S5959"/>
    </row>
    <row r="5960" spans="19:19">
      <c r="S5960"/>
    </row>
    <row r="5961" spans="19:19">
      <c r="S5961"/>
    </row>
    <row r="5962" spans="19:19">
      <c r="S5962"/>
    </row>
    <row r="5963" spans="19:19">
      <c r="S5963"/>
    </row>
    <row r="5964" spans="19:19">
      <c r="S5964"/>
    </row>
    <row r="5965" spans="19:19">
      <c r="S5965"/>
    </row>
    <row r="5966" spans="19:19">
      <c r="S5966"/>
    </row>
    <row r="5967" spans="19:19">
      <c r="S5967"/>
    </row>
    <row r="5968" spans="19:19">
      <c r="S5968"/>
    </row>
    <row r="5969" spans="19:19">
      <c r="S5969"/>
    </row>
    <row r="5970" spans="19:19">
      <c r="S5970"/>
    </row>
    <row r="5971" spans="19:19">
      <c r="S5971"/>
    </row>
    <row r="5972" spans="19:19">
      <c r="S5972"/>
    </row>
    <row r="5973" spans="19:19">
      <c r="S5973"/>
    </row>
    <row r="5974" spans="19:19">
      <c r="S5974"/>
    </row>
    <row r="5975" spans="19:19">
      <c r="S5975"/>
    </row>
    <row r="5976" spans="19:19">
      <c r="S5976"/>
    </row>
    <row r="5977" spans="19:19">
      <c r="S5977"/>
    </row>
    <row r="5978" spans="19:19">
      <c r="S5978"/>
    </row>
    <row r="5979" spans="19:19">
      <c r="S5979"/>
    </row>
    <row r="5980" spans="19:19">
      <c r="S5980"/>
    </row>
    <row r="5981" spans="19:19">
      <c r="S5981"/>
    </row>
    <row r="5982" spans="19:19">
      <c r="S5982"/>
    </row>
    <row r="5983" spans="19:19">
      <c r="S5983"/>
    </row>
    <row r="5984" spans="19:19">
      <c r="S5984"/>
    </row>
    <row r="5985" spans="19:19">
      <c r="S5985"/>
    </row>
    <row r="5986" spans="19:19">
      <c r="S5986"/>
    </row>
    <row r="5987" spans="19:19">
      <c r="S5987"/>
    </row>
    <row r="5988" spans="19:19">
      <c r="S5988"/>
    </row>
    <row r="5989" spans="19:19">
      <c r="S5989"/>
    </row>
    <row r="5990" spans="19:19">
      <c r="S5990"/>
    </row>
    <row r="5991" spans="19:19">
      <c r="S5991"/>
    </row>
    <row r="5992" spans="19:19">
      <c r="S5992"/>
    </row>
    <row r="5993" spans="19:19">
      <c r="S5993"/>
    </row>
    <row r="5994" spans="19:19">
      <c r="S5994"/>
    </row>
    <row r="5995" spans="19:19">
      <c r="S5995"/>
    </row>
    <row r="5996" spans="19:19">
      <c r="S5996"/>
    </row>
    <row r="5997" spans="19:19">
      <c r="S5997"/>
    </row>
    <row r="5998" spans="19:19">
      <c r="S5998"/>
    </row>
    <row r="5999" spans="19:19">
      <c r="S5999"/>
    </row>
    <row r="6000" spans="19:19">
      <c r="S6000"/>
    </row>
    <row r="6001" spans="19:19">
      <c r="S6001"/>
    </row>
    <row r="6002" spans="19:19">
      <c r="S6002"/>
    </row>
    <row r="6003" spans="19:19">
      <c r="S6003"/>
    </row>
    <row r="6004" spans="19:19">
      <c r="S6004"/>
    </row>
    <row r="6005" spans="19:19">
      <c r="S6005"/>
    </row>
    <row r="6006" spans="19:19">
      <c r="S6006"/>
    </row>
    <row r="6007" spans="19:19">
      <c r="S6007"/>
    </row>
    <row r="6008" spans="19:19">
      <c r="S6008"/>
    </row>
    <row r="6009" spans="19:19">
      <c r="S6009"/>
    </row>
    <row r="6010" spans="19:19">
      <c r="S6010"/>
    </row>
    <row r="6011" spans="19:19">
      <c r="S6011"/>
    </row>
    <row r="6012" spans="19:19">
      <c r="S6012"/>
    </row>
    <row r="6013" spans="19:19">
      <c r="S6013"/>
    </row>
    <row r="6014" spans="19:19">
      <c r="S6014"/>
    </row>
    <row r="6015" spans="19:19">
      <c r="S6015"/>
    </row>
    <row r="6016" spans="19:19">
      <c r="S6016"/>
    </row>
    <row r="6017" spans="19:19">
      <c r="S6017"/>
    </row>
    <row r="6018" spans="19:19">
      <c r="S6018"/>
    </row>
    <row r="6019" spans="19:19">
      <c r="S6019"/>
    </row>
    <row r="6020" spans="19:19">
      <c r="S6020"/>
    </row>
    <row r="6021" spans="19:19">
      <c r="S6021"/>
    </row>
    <row r="6022" spans="19:19">
      <c r="S6022"/>
    </row>
    <row r="6023" spans="19:19">
      <c r="S6023"/>
    </row>
    <row r="6024" spans="19:19">
      <c r="S6024"/>
    </row>
    <row r="6025" spans="19:19">
      <c r="S6025"/>
    </row>
    <row r="6026" spans="19:19">
      <c r="S6026"/>
    </row>
    <row r="6027" spans="19:19">
      <c r="S6027"/>
    </row>
    <row r="6028" spans="19:19">
      <c r="S6028"/>
    </row>
    <row r="6029" spans="19:19">
      <c r="S6029"/>
    </row>
    <row r="6030" spans="19:19">
      <c r="S6030"/>
    </row>
    <row r="6031" spans="19:19">
      <c r="S6031"/>
    </row>
    <row r="6032" spans="19:19">
      <c r="S6032"/>
    </row>
    <row r="6033" spans="19:19">
      <c r="S6033"/>
    </row>
    <row r="6034" spans="19:19">
      <c r="S6034"/>
    </row>
    <row r="6035" spans="19:19">
      <c r="S6035"/>
    </row>
    <row r="6036" spans="19:19">
      <c r="S6036"/>
    </row>
    <row r="6037" spans="19:19">
      <c r="S6037"/>
    </row>
    <row r="6038" spans="19:19">
      <c r="S6038"/>
    </row>
    <row r="6039" spans="19:19">
      <c r="S6039"/>
    </row>
    <row r="6040" spans="19:19">
      <c r="S6040"/>
    </row>
    <row r="6041" spans="19:19">
      <c r="S6041"/>
    </row>
    <row r="6042" spans="19:19">
      <c r="S6042"/>
    </row>
    <row r="6043" spans="19:19">
      <c r="S6043"/>
    </row>
    <row r="6044" spans="19:19">
      <c r="S6044"/>
    </row>
    <row r="6045" spans="19:19">
      <c r="S6045"/>
    </row>
    <row r="6046" spans="19:19">
      <c r="S6046"/>
    </row>
    <row r="6047" spans="19:19">
      <c r="S6047"/>
    </row>
    <row r="6048" spans="19:19">
      <c r="S6048"/>
    </row>
    <row r="6049" spans="19:19">
      <c r="S6049"/>
    </row>
    <row r="6050" spans="19:19">
      <c r="S6050"/>
    </row>
    <row r="6051" spans="19:19">
      <c r="S6051"/>
    </row>
    <row r="6052" spans="19:19">
      <c r="S6052"/>
    </row>
    <row r="6053" spans="19:19">
      <c r="S6053"/>
    </row>
    <row r="6054" spans="19:19">
      <c r="S6054"/>
    </row>
    <row r="6055" spans="19:19">
      <c r="S6055"/>
    </row>
    <row r="6056" spans="19:19">
      <c r="S6056"/>
    </row>
    <row r="6057" spans="19:19">
      <c r="S6057"/>
    </row>
    <row r="6058" spans="19:19">
      <c r="S6058"/>
    </row>
    <row r="6059" spans="19:19">
      <c r="S6059"/>
    </row>
    <row r="6060" spans="19:19">
      <c r="S6060"/>
    </row>
    <row r="6061" spans="19:19">
      <c r="S6061"/>
    </row>
    <row r="6062" spans="19:19">
      <c r="S6062"/>
    </row>
    <row r="6063" spans="19:19">
      <c r="S6063"/>
    </row>
    <row r="6064" spans="19:19">
      <c r="S6064"/>
    </row>
    <row r="6065" spans="19:19">
      <c r="S6065"/>
    </row>
    <row r="6066" spans="19:19">
      <c r="S6066"/>
    </row>
    <row r="6067" spans="19:19">
      <c r="S6067"/>
    </row>
    <row r="6068" spans="19:19">
      <c r="S6068"/>
    </row>
    <row r="6069" spans="19:19">
      <c r="S6069"/>
    </row>
    <row r="6070" spans="19:19">
      <c r="S6070"/>
    </row>
    <row r="6071" spans="19:19">
      <c r="S6071"/>
    </row>
    <row r="6072" spans="19:19">
      <c r="S6072"/>
    </row>
    <row r="6073" spans="19:19">
      <c r="S6073"/>
    </row>
    <row r="6074" spans="19:19">
      <c r="S6074"/>
    </row>
    <row r="6075" spans="19:19">
      <c r="S6075"/>
    </row>
    <row r="6076" spans="19:19">
      <c r="S6076"/>
    </row>
    <row r="6077" spans="19:19">
      <c r="S6077"/>
    </row>
    <row r="6078" spans="19:19">
      <c r="S6078"/>
    </row>
    <row r="6079" spans="19:19">
      <c r="S6079"/>
    </row>
    <row r="6080" spans="19:19">
      <c r="S6080"/>
    </row>
    <row r="6081" spans="19:19">
      <c r="S6081"/>
    </row>
    <row r="6082" spans="19:19">
      <c r="S6082"/>
    </row>
    <row r="6083" spans="19:19">
      <c r="S6083"/>
    </row>
    <row r="6084" spans="19:19">
      <c r="S6084"/>
    </row>
    <row r="6085" spans="19:19">
      <c r="S6085"/>
    </row>
    <row r="6086" spans="19:19">
      <c r="S6086"/>
    </row>
    <row r="6087" spans="19:19">
      <c r="S6087"/>
    </row>
    <row r="6088" spans="19:19">
      <c r="S6088"/>
    </row>
    <row r="6089" spans="19:19">
      <c r="S6089"/>
    </row>
    <row r="6090" spans="19:19">
      <c r="S6090"/>
    </row>
    <row r="6091" spans="19:19">
      <c r="S6091"/>
    </row>
    <row r="6092" spans="19:19">
      <c r="S6092"/>
    </row>
    <row r="6093" spans="19:19">
      <c r="S6093"/>
    </row>
    <row r="6094" spans="19:19">
      <c r="S6094"/>
    </row>
    <row r="6095" spans="19:19">
      <c r="S6095"/>
    </row>
    <row r="6096" spans="19:19">
      <c r="S6096"/>
    </row>
    <row r="6097" spans="19:19">
      <c r="S6097"/>
    </row>
    <row r="6098" spans="19:19">
      <c r="S6098"/>
    </row>
    <row r="6099" spans="19:19">
      <c r="S6099"/>
    </row>
    <row r="6100" spans="19:19">
      <c r="S6100"/>
    </row>
    <row r="6101" spans="19:19">
      <c r="S6101"/>
    </row>
    <row r="6102" spans="19:19">
      <c r="S6102"/>
    </row>
    <row r="6103" spans="19:19">
      <c r="S6103"/>
    </row>
    <row r="6104" spans="19:19">
      <c r="S6104"/>
    </row>
    <row r="6105" spans="19:19">
      <c r="S6105"/>
    </row>
    <row r="6106" spans="19:19">
      <c r="S6106"/>
    </row>
    <row r="6107" spans="19:19">
      <c r="S6107"/>
    </row>
    <row r="6108" spans="19:19">
      <c r="S6108"/>
    </row>
    <row r="6109" spans="19:19">
      <c r="S6109"/>
    </row>
    <row r="6110" spans="19:19">
      <c r="S6110"/>
    </row>
    <row r="6111" spans="19:19">
      <c r="S6111"/>
    </row>
    <row r="6112" spans="19:19">
      <c r="S6112"/>
    </row>
    <row r="6113" spans="19:19">
      <c r="S6113"/>
    </row>
    <row r="6114" spans="19:19">
      <c r="S6114"/>
    </row>
    <row r="6115" spans="19:19">
      <c r="S6115"/>
    </row>
    <row r="6116" spans="19:19">
      <c r="S6116"/>
    </row>
    <row r="6117" spans="19:19">
      <c r="S6117"/>
    </row>
    <row r="6118" spans="19:19">
      <c r="S6118"/>
    </row>
    <row r="6119" spans="19:19">
      <c r="S6119"/>
    </row>
    <row r="6120" spans="19:19">
      <c r="S6120"/>
    </row>
    <row r="6121" spans="19:19">
      <c r="S6121"/>
    </row>
    <row r="6122" spans="19:19">
      <c r="S6122"/>
    </row>
    <row r="6123" spans="19:19">
      <c r="S6123"/>
    </row>
    <row r="6124" spans="19:19">
      <c r="S6124"/>
    </row>
    <row r="6125" spans="19:19">
      <c r="S6125"/>
    </row>
    <row r="6126" spans="19:19">
      <c r="S6126"/>
    </row>
    <row r="6127" spans="19:19">
      <c r="S6127"/>
    </row>
    <row r="6128" spans="19:19">
      <c r="S6128"/>
    </row>
    <row r="6129" spans="19:19">
      <c r="S6129"/>
    </row>
    <row r="6130" spans="19:19">
      <c r="S6130"/>
    </row>
    <row r="6131" spans="19:19">
      <c r="S6131"/>
    </row>
    <row r="6132" spans="19:19">
      <c r="S6132"/>
    </row>
    <row r="6133" spans="19:19">
      <c r="S6133"/>
    </row>
    <row r="6134" spans="19:19">
      <c r="S6134"/>
    </row>
    <row r="6135" spans="19:19">
      <c r="S6135"/>
    </row>
    <row r="6136" spans="19:19">
      <c r="S6136"/>
    </row>
    <row r="6137" spans="19:19">
      <c r="S6137"/>
    </row>
    <row r="6138" spans="19:19">
      <c r="S6138"/>
    </row>
    <row r="6139" spans="19:19">
      <c r="S6139"/>
    </row>
    <row r="6140" spans="19:19">
      <c r="S6140"/>
    </row>
    <row r="6141" spans="19:19">
      <c r="S6141"/>
    </row>
    <row r="6142" spans="19:19">
      <c r="S6142"/>
    </row>
    <row r="6143" spans="19:19">
      <c r="S6143"/>
    </row>
    <row r="6144" spans="19:19">
      <c r="S6144"/>
    </row>
    <row r="6145" spans="19:19">
      <c r="S6145"/>
    </row>
    <row r="6146" spans="19:19">
      <c r="S6146"/>
    </row>
    <row r="6147" spans="19:19">
      <c r="S6147"/>
    </row>
    <row r="6148" spans="19:19">
      <c r="S6148"/>
    </row>
    <row r="6149" spans="19:19">
      <c r="S6149"/>
    </row>
    <row r="6150" spans="19:19">
      <c r="S6150"/>
    </row>
    <row r="6151" spans="19:19">
      <c r="S6151"/>
    </row>
    <row r="6152" spans="19:19">
      <c r="S6152"/>
    </row>
    <row r="6153" spans="19:19">
      <c r="S6153"/>
    </row>
    <row r="6154" spans="19:19">
      <c r="S6154"/>
    </row>
    <row r="6155" spans="19:19">
      <c r="S6155"/>
    </row>
    <row r="6156" spans="19:19">
      <c r="S6156"/>
    </row>
    <row r="6157" spans="19:19">
      <c r="S6157"/>
    </row>
    <row r="6158" spans="19:19">
      <c r="S6158"/>
    </row>
    <row r="6159" spans="19:19">
      <c r="S6159"/>
    </row>
    <row r="6160" spans="19:19">
      <c r="S6160"/>
    </row>
    <row r="6161" spans="19:19">
      <c r="S6161"/>
    </row>
    <row r="6162" spans="19:19">
      <c r="S6162"/>
    </row>
    <row r="6163" spans="19:19">
      <c r="S6163"/>
    </row>
    <row r="6164" spans="19:19">
      <c r="S6164"/>
    </row>
    <row r="6165" spans="19:19">
      <c r="S6165"/>
    </row>
    <row r="6166" spans="19:19">
      <c r="S6166"/>
    </row>
    <row r="6167" spans="19:19">
      <c r="S6167"/>
    </row>
    <row r="6168" spans="19:19">
      <c r="S6168"/>
    </row>
    <row r="6169" spans="19:19">
      <c r="S6169"/>
    </row>
    <row r="6170" spans="19:19">
      <c r="S6170"/>
    </row>
    <row r="6171" spans="19:19">
      <c r="S6171"/>
    </row>
    <row r="6172" spans="19:19">
      <c r="S6172"/>
    </row>
    <row r="6173" spans="19:19">
      <c r="S6173"/>
    </row>
    <row r="6174" spans="19:19">
      <c r="S6174"/>
    </row>
    <row r="6175" spans="19:19">
      <c r="S6175"/>
    </row>
    <row r="6176" spans="19:19">
      <c r="S6176"/>
    </row>
    <row r="6177" spans="19:19">
      <c r="S6177"/>
    </row>
    <row r="6178" spans="19:19">
      <c r="S6178"/>
    </row>
    <row r="6179" spans="19:19">
      <c r="S6179"/>
    </row>
    <row r="6180" spans="19:19">
      <c r="S6180"/>
    </row>
    <row r="6181" spans="19:19">
      <c r="S6181"/>
    </row>
    <row r="6182" spans="19:19">
      <c r="S6182"/>
    </row>
    <row r="6183" spans="19:19">
      <c r="S6183"/>
    </row>
    <row r="6184" spans="19:19">
      <c r="S6184"/>
    </row>
    <row r="6185" spans="19:19">
      <c r="S6185"/>
    </row>
    <row r="6186" spans="19:19">
      <c r="S6186"/>
    </row>
    <row r="6187" spans="19:19">
      <c r="S6187"/>
    </row>
    <row r="6188" spans="19:19">
      <c r="S6188"/>
    </row>
    <row r="6189" spans="19:19">
      <c r="S6189"/>
    </row>
    <row r="6190" spans="19:19">
      <c r="S6190"/>
    </row>
    <row r="6191" spans="19:19">
      <c r="S6191"/>
    </row>
    <row r="6192" spans="19:19">
      <c r="S6192"/>
    </row>
    <row r="6193" spans="19:19">
      <c r="S6193"/>
    </row>
    <row r="6194" spans="19:19">
      <c r="S6194"/>
    </row>
    <row r="6195" spans="19:19">
      <c r="S6195"/>
    </row>
    <row r="6196" spans="19:19">
      <c r="S6196"/>
    </row>
    <row r="6197" spans="19:19">
      <c r="S6197"/>
    </row>
    <row r="6198" spans="19:19">
      <c r="S6198"/>
    </row>
    <row r="6199" spans="19:19">
      <c r="S6199"/>
    </row>
    <row r="6200" spans="19:19">
      <c r="S6200"/>
    </row>
    <row r="6201" spans="19:19">
      <c r="S6201"/>
    </row>
    <row r="6202" spans="19:19">
      <c r="S6202"/>
    </row>
    <row r="6203" spans="19:19">
      <c r="S6203"/>
    </row>
    <row r="6204" spans="19:19">
      <c r="S6204"/>
    </row>
    <row r="6205" spans="19:19">
      <c r="S6205"/>
    </row>
    <row r="6206" spans="19:19">
      <c r="S6206"/>
    </row>
    <row r="6207" spans="19:19">
      <c r="S6207"/>
    </row>
    <row r="6208" spans="19:19">
      <c r="S6208"/>
    </row>
    <row r="6209" spans="19:19">
      <c r="S6209"/>
    </row>
    <row r="6210" spans="19:19">
      <c r="S6210"/>
    </row>
    <row r="6211" spans="19:19">
      <c r="S6211"/>
    </row>
    <row r="6212" spans="19:19">
      <c r="S6212"/>
    </row>
    <row r="6213" spans="19:19">
      <c r="S6213"/>
    </row>
    <row r="6214" spans="19:19">
      <c r="S6214"/>
    </row>
    <row r="6215" spans="19:19">
      <c r="S6215"/>
    </row>
    <row r="6216" spans="19:19">
      <c r="S6216"/>
    </row>
    <row r="6217" spans="19:19">
      <c r="S6217"/>
    </row>
    <row r="6218" spans="19:19">
      <c r="S6218"/>
    </row>
    <row r="6219" spans="19:19">
      <c r="S6219"/>
    </row>
    <row r="6220" spans="19:19">
      <c r="S6220"/>
    </row>
    <row r="6221" spans="19:19">
      <c r="S6221"/>
    </row>
    <row r="6222" spans="19:19">
      <c r="S6222"/>
    </row>
    <row r="6223" spans="19:19">
      <c r="S6223"/>
    </row>
    <row r="6224" spans="19:19">
      <c r="S6224"/>
    </row>
    <row r="6225" spans="19:19">
      <c r="S6225"/>
    </row>
    <row r="6226" spans="19:19">
      <c r="S6226"/>
    </row>
    <row r="6227" spans="19:19">
      <c r="S6227"/>
    </row>
    <row r="6228" spans="19:19">
      <c r="S6228"/>
    </row>
    <row r="6229" spans="19:19">
      <c r="S6229"/>
    </row>
    <row r="6230" spans="19:19">
      <c r="S6230"/>
    </row>
    <row r="6231" spans="19:19">
      <c r="S6231"/>
    </row>
    <row r="6232" spans="19:19">
      <c r="S6232"/>
    </row>
    <row r="6233" spans="19:19">
      <c r="S6233"/>
    </row>
    <row r="6234" spans="19:19">
      <c r="S6234"/>
    </row>
    <row r="6235" spans="19:19">
      <c r="S6235"/>
    </row>
    <row r="6236" spans="19:19">
      <c r="S6236"/>
    </row>
    <row r="6237" spans="19:19">
      <c r="S6237"/>
    </row>
    <row r="6238" spans="19:19">
      <c r="S6238"/>
    </row>
    <row r="6239" spans="19:19">
      <c r="S6239"/>
    </row>
    <row r="6240" spans="19:19">
      <c r="S6240"/>
    </row>
    <row r="6241" spans="19:19">
      <c r="S6241"/>
    </row>
    <row r="6242" spans="19:19">
      <c r="S6242"/>
    </row>
    <row r="6243" spans="19:19">
      <c r="S6243"/>
    </row>
    <row r="6244" spans="19:19">
      <c r="S6244"/>
    </row>
    <row r="6245" spans="19:19">
      <c r="S6245"/>
    </row>
    <row r="6246" spans="19:19">
      <c r="S6246"/>
    </row>
    <row r="6247" spans="19:19">
      <c r="S6247"/>
    </row>
    <row r="6248" spans="19:19">
      <c r="S6248"/>
    </row>
    <row r="6249" spans="19:19">
      <c r="S6249"/>
    </row>
    <row r="6250" spans="19:19">
      <c r="S6250"/>
    </row>
    <row r="6251" spans="19:19">
      <c r="S6251"/>
    </row>
    <row r="6252" spans="19:19">
      <c r="S6252"/>
    </row>
    <row r="6253" spans="19:19">
      <c r="S6253"/>
    </row>
    <row r="6254" spans="19:19">
      <c r="S6254"/>
    </row>
    <row r="6255" spans="19:19">
      <c r="S6255"/>
    </row>
    <row r="6256" spans="19:19">
      <c r="S6256"/>
    </row>
    <row r="6257" spans="19:19">
      <c r="S6257"/>
    </row>
    <row r="6258" spans="19:19">
      <c r="S6258"/>
    </row>
    <row r="6259" spans="19:19">
      <c r="S6259"/>
    </row>
    <row r="6260" spans="19:19">
      <c r="S6260"/>
    </row>
    <row r="6261" spans="19:19">
      <c r="S6261"/>
    </row>
    <row r="6262" spans="19:19">
      <c r="S6262"/>
    </row>
    <row r="6263" spans="19:19">
      <c r="S6263"/>
    </row>
    <row r="6264" spans="19:19">
      <c r="S6264"/>
    </row>
    <row r="6265" spans="19:19">
      <c r="S6265"/>
    </row>
    <row r="6266" spans="19:19">
      <c r="S6266"/>
    </row>
    <row r="6267" spans="19:19">
      <c r="S6267"/>
    </row>
    <row r="6268" spans="19:19">
      <c r="S6268"/>
    </row>
    <row r="6269" spans="19:19">
      <c r="S6269"/>
    </row>
    <row r="6270" spans="19:19">
      <c r="S6270"/>
    </row>
    <row r="6271" spans="19:19">
      <c r="S6271"/>
    </row>
    <row r="6272" spans="19:19">
      <c r="S6272"/>
    </row>
    <row r="6273" spans="19:19">
      <c r="S6273"/>
    </row>
    <row r="6274" spans="19:19">
      <c r="S6274"/>
    </row>
    <row r="6275" spans="19:19">
      <c r="S6275"/>
    </row>
    <row r="6276" spans="19:19">
      <c r="S6276"/>
    </row>
    <row r="6277" spans="19:19">
      <c r="S6277"/>
    </row>
    <row r="6278" spans="19:19">
      <c r="S6278"/>
    </row>
    <row r="6279" spans="19:19">
      <c r="S6279"/>
    </row>
    <row r="6280" spans="19:19">
      <c r="S6280"/>
    </row>
    <row r="6281" spans="19:19">
      <c r="S6281"/>
    </row>
    <row r="6282" spans="19:19">
      <c r="S6282"/>
    </row>
    <row r="6283" spans="19:19">
      <c r="S6283"/>
    </row>
    <row r="6284" spans="19:19">
      <c r="S6284"/>
    </row>
    <row r="6285" spans="19:19">
      <c r="S6285"/>
    </row>
    <row r="6286" spans="19:19">
      <c r="S6286"/>
    </row>
    <row r="6287" spans="19:19">
      <c r="S6287"/>
    </row>
    <row r="6288" spans="19:19">
      <c r="S6288"/>
    </row>
    <row r="6289" spans="19:19">
      <c r="S6289"/>
    </row>
    <row r="6290" spans="19:19">
      <c r="S6290"/>
    </row>
    <row r="6291" spans="19:19">
      <c r="S6291"/>
    </row>
    <row r="6292" spans="19:19">
      <c r="S6292"/>
    </row>
    <row r="6293" spans="19:19">
      <c r="S6293"/>
    </row>
    <row r="6294" spans="19:19">
      <c r="S6294"/>
    </row>
    <row r="6295" spans="19:19">
      <c r="S6295"/>
    </row>
    <row r="6296" spans="19:19">
      <c r="S6296"/>
    </row>
    <row r="6297" spans="19:19">
      <c r="S6297"/>
    </row>
    <row r="6298" spans="19:19">
      <c r="S6298"/>
    </row>
    <row r="6299" spans="19:19">
      <c r="S6299"/>
    </row>
    <row r="6300" spans="19:19">
      <c r="S6300"/>
    </row>
    <row r="6301" spans="19:19">
      <c r="S6301"/>
    </row>
    <row r="6302" spans="19:19">
      <c r="S6302"/>
    </row>
    <row r="6303" spans="19:19">
      <c r="S6303"/>
    </row>
    <row r="6304" spans="19:19">
      <c r="S6304"/>
    </row>
    <row r="6305" spans="19:19">
      <c r="S6305"/>
    </row>
    <row r="6306" spans="19:19">
      <c r="S6306"/>
    </row>
    <row r="6307" spans="19:19">
      <c r="S6307"/>
    </row>
    <row r="6308" spans="19:19">
      <c r="S6308"/>
    </row>
    <row r="6309" spans="19:19">
      <c r="S6309"/>
    </row>
    <row r="6310" spans="19:19">
      <c r="S6310"/>
    </row>
    <row r="6311" spans="19:19">
      <c r="S6311"/>
    </row>
    <row r="6312" spans="19:19">
      <c r="S6312"/>
    </row>
    <row r="6313" spans="19:19">
      <c r="S6313"/>
    </row>
    <row r="6314" spans="19:19">
      <c r="S6314"/>
    </row>
    <row r="6315" spans="19:19">
      <c r="S6315"/>
    </row>
    <row r="6316" spans="19:19">
      <c r="S6316"/>
    </row>
    <row r="6317" spans="19:19">
      <c r="S6317"/>
    </row>
    <row r="6318" spans="19:19">
      <c r="S6318"/>
    </row>
    <row r="6319" spans="19:19">
      <c r="S6319"/>
    </row>
    <row r="6320" spans="19:19">
      <c r="S6320"/>
    </row>
    <row r="6321" spans="19:19">
      <c r="S6321"/>
    </row>
    <row r="6322" spans="19:19">
      <c r="S6322"/>
    </row>
    <row r="6323" spans="19:19">
      <c r="S6323"/>
    </row>
    <row r="6324" spans="19:19">
      <c r="S6324"/>
    </row>
    <row r="6325" spans="19:19">
      <c r="S6325"/>
    </row>
    <row r="6326" spans="19:19">
      <c r="S6326"/>
    </row>
    <row r="6327" spans="19:19">
      <c r="S6327"/>
    </row>
    <row r="6328" spans="19:19">
      <c r="S6328"/>
    </row>
    <row r="6329" spans="19:19">
      <c r="S6329"/>
    </row>
    <row r="6330" spans="19:19">
      <c r="S6330"/>
    </row>
    <row r="6331" spans="19:19">
      <c r="S6331"/>
    </row>
    <row r="6332" spans="19:19">
      <c r="S6332"/>
    </row>
    <row r="6333" spans="19:19">
      <c r="S6333"/>
    </row>
    <row r="6334" spans="19:19">
      <c r="S6334"/>
    </row>
    <row r="6335" spans="19:19">
      <c r="S6335"/>
    </row>
    <row r="6336" spans="19:19">
      <c r="S6336"/>
    </row>
    <row r="6337" spans="19:19">
      <c r="S6337"/>
    </row>
    <row r="6338" spans="19:19">
      <c r="S6338"/>
    </row>
    <row r="6339" spans="19:19">
      <c r="S6339"/>
    </row>
    <row r="6340" spans="19:19">
      <c r="S6340"/>
    </row>
    <row r="6341" spans="19:19">
      <c r="S6341"/>
    </row>
    <row r="6342" spans="19:19">
      <c r="S6342"/>
    </row>
    <row r="6343" spans="19:19">
      <c r="S6343"/>
    </row>
    <row r="6344" spans="19:19">
      <c r="S6344"/>
    </row>
    <row r="6345" spans="19:19">
      <c r="S6345"/>
    </row>
    <row r="6346" spans="19:19">
      <c r="S6346"/>
    </row>
    <row r="6347" spans="19:19">
      <c r="S6347"/>
    </row>
    <row r="6348" spans="19:19">
      <c r="S6348"/>
    </row>
    <row r="6349" spans="19:19">
      <c r="S6349"/>
    </row>
    <row r="6350" spans="19:19">
      <c r="S6350"/>
    </row>
    <row r="6351" spans="19:19">
      <c r="S6351"/>
    </row>
    <row r="6352" spans="19:19">
      <c r="S6352"/>
    </row>
    <row r="6353" spans="19:19">
      <c r="S6353"/>
    </row>
    <row r="6354" spans="19:19">
      <c r="S6354"/>
    </row>
    <row r="6355" spans="19:19">
      <c r="S6355"/>
    </row>
    <row r="6356" spans="19:19">
      <c r="S6356"/>
    </row>
    <row r="6357" spans="19:19">
      <c r="S6357"/>
    </row>
    <row r="6358" spans="19:19">
      <c r="S6358"/>
    </row>
    <row r="6359" spans="19:19">
      <c r="S6359"/>
    </row>
    <row r="6360" spans="19:19">
      <c r="S6360"/>
    </row>
    <row r="6361" spans="19:19">
      <c r="S6361"/>
    </row>
    <row r="6362" spans="19:19">
      <c r="S6362"/>
    </row>
    <row r="6363" spans="19:19">
      <c r="S6363"/>
    </row>
    <row r="6364" spans="19:19">
      <c r="S6364"/>
    </row>
    <row r="6365" spans="19:19">
      <c r="S6365"/>
    </row>
    <row r="6366" spans="19:19">
      <c r="S6366"/>
    </row>
    <row r="6367" spans="19:19">
      <c r="S6367"/>
    </row>
    <row r="6368" spans="19:19">
      <c r="S6368"/>
    </row>
    <row r="6369" spans="19:19">
      <c r="S6369"/>
    </row>
    <row r="6370" spans="19:19">
      <c r="S6370"/>
    </row>
    <row r="6371" spans="19:19">
      <c r="S6371"/>
    </row>
    <row r="6372" spans="19:19">
      <c r="S6372"/>
    </row>
    <row r="6373" spans="19:19">
      <c r="S6373"/>
    </row>
    <row r="6374" spans="19:19">
      <c r="S6374"/>
    </row>
    <row r="6375" spans="19:19">
      <c r="S6375"/>
    </row>
    <row r="6376" spans="19:19">
      <c r="S6376"/>
    </row>
    <row r="6377" spans="19:19">
      <c r="S6377"/>
    </row>
    <row r="6378" spans="19:19">
      <c r="S6378"/>
    </row>
    <row r="6379" spans="19:19">
      <c r="S6379"/>
    </row>
    <row r="6380" spans="19:19">
      <c r="S6380"/>
    </row>
    <row r="6381" spans="19:19">
      <c r="S6381"/>
    </row>
    <row r="6382" spans="19:19">
      <c r="S6382"/>
    </row>
    <row r="6383" spans="19:19">
      <c r="S6383"/>
    </row>
    <row r="6384" spans="19:19">
      <c r="S6384"/>
    </row>
    <row r="6385" spans="19:19">
      <c r="S6385"/>
    </row>
    <row r="6386" spans="19:19">
      <c r="S6386"/>
    </row>
    <row r="6387" spans="19:19">
      <c r="S6387"/>
    </row>
    <row r="6388" spans="19:19">
      <c r="S6388"/>
    </row>
    <row r="6389" spans="19:19">
      <c r="S6389"/>
    </row>
    <row r="6390" spans="19:19">
      <c r="S6390"/>
    </row>
    <row r="6391" spans="19:19">
      <c r="S6391"/>
    </row>
    <row r="6392" spans="19:19">
      <c r="S6392"/>
    </row>
    <row r="6393" spans="19:19">
      <c r="S6393"/>
    </row>
    <row r="6394" spans="19:19">
      <c r="S6394"/>
    </row>
    <row r="6395" spans="19:19">
      <c r="S6395"/>
    </row>
    <row r="6396" spans="19:19">
      <c r="S6396"/>
    </row>
    <row r="6397" spans="19:19">
      <c r="S6397"/>
    </row>
    <row r="6398" spans="19:19">
      <c r="S6398"/>
    </row>
    <row r="6399" spans="19:19">
      <c r="S6399"/>
    </row>
    <row r="6400" spans="19:19">
      <c r="S6400"/>
    </row>
    <row r="6401" spans="19:19">
      <c r="S6401"/>
    </row>
    <row r="6402" spans="19:19">
      <c r="S6402"/>
    </row>
    <row r="6403" spans="19:19">
      <c r="S6403"/>
    </row>
    <row r="6404" spans="19:19">
      <c r="S6404"/>
    </row>
    <row r="6405" spans="19:19">
      <c r="S6405"/>
    </row>
    <row r="6406" spans="19:19">
      <c r="S6406"/>
    </row>
    <row r="6407" spans="19:19">
      <c r="S6407"/>
    </row>
    <row r="6408" spans="19:19">
      <c r="S6408"/>
    </row>
    <row r="6409" spans="19:19">
      <c r="S6409"/>
    </row>
    <row r="6410" spans="19:19">
      <c r="S6410"/>
    </row>
    <row r="6411" spans="19:19">
      <c r="S6411"/>
    </row>
    <row r="6412" spans="19:19">
      <c r="S6412"/>
    </row>
    <row r="6413" spans="19:19">
      <c r="S6413"/>
    </row>
    <row r="6414" spans="19:19">
      <c r="S6414"/>
    </row>
    <row r="6415" spans="19:19">
      <c r="S6415"/>
    </row>
    <row r="6416" spans="19:19">
      <c r="S6416"/>
    </row>
    <row r="6417" spans="19:19">
      <c r="S6417"/>
    </row>
    <row r="6418" spans="19:19">
      <c r="S6418"/>
    </row>
    <row r="6419" spans="19:19">
      <c r="S6419"/>
    </row>
    <row r="6420" spans="19:19">
      <c r="S6420"/>
    </row>
    <row r="6421" spans="19:19">
      <c r="S6421"/>
    </row>
    <row r="6422" spans="19:19">
      <c r="S6422"/>
    </row>
    <row r="6423" spans="19:19">
      <c r="S6423"/>
    </row>
    <row r="6424" spans="19:19">
      <c r="S6424"/>
    </row>
    <row r="6425" spans="19:19">
      <c r="S6425"/>
    </row>
    <row r="6426" spans="19:19">
      <c r="S6426"/>
    </row>
    <row r="6427" spans="19:19">
      <c r="S6427"/>
    </row>
    <row r="6428" spans="19:19">
      <c r="S6428"/>
    </row>
    <row r="6429" spans="19:19">
      <c r="S6429"/>
    </row>
    <row r="6430" spans="19:19">
      <c r="S6430"/>
    </row>
    <row r="6431" spans="19:19">
      <c r="S6431"/>
    </row>
    <row r="6432" spans="19:19">
      <c r="S6432"/>
    </row>
    <row r="6433" spans="19:19">
      <c r="S6433"/>
    </row>
    <row r="6434" spans="19:19">
      <c r="S6434"/>
    </row>
    <row r="6435" spans="19:19">
      <c r="S6435"/>
    </row>
    <row r="6436" spans="19:19">
      <c r="S6436"/>
    </row>
    <row r="6437" spans="19:19">
      <c r="S6437"/>
    </row>
    <row r="6438" spans="19:19">
      <c r="S6438"/>
    </row>
    <row r="6439" spans="19:19">
      <c r="S6439"/>
    </row>
    <row r="6440" spans="19:19">
      <c r="S6440"/>
    </row>
    <row r="6441" spans="19:19">
      <c r="S6441"/>
    </row>
    <row r="6442" spans="19:19">
      <c r="S6442"/>
    </row>
    <row r="6443" spans="19:19">
      <c r="S6443"/>
    </row>
    <row r="6444" spans="19:19">
      <c r="S6444"/>
    </row>
    <row r="6445" spans="19:19">
      <c r="S6445"/>
    </row>
    <row r="6446" spans="19:19">
      <c r="S6446"/>
    </row>
    <row r="6447" spans="19:19">
      <c r="S6447"/>
    </row>
    <row r="6448" spans="19:19">
      <c r="S6448"/>
    </row>
    <row r="6449" spans="19:19">
      <c r="S6449"/>
    </row>
    <row r="6450" spans="19:19">
      <c r="S6450"/>
    </row>
    <row r="6451" spans="19:19">
      <c r="S6451"/>
    </row>
    <row r="6452" spans="19:19">
      <c r="S6452"/>
    </row>
    <row r="6453" spans="19:19">
      <c r="S6453"/>
    </row>
    <row r="6454" spans="19:19">
      <c r="S6454"/>
    </row>
    <row r="6455" spans="19:19">
      <c r="S6455"/>
    </row>
    <row r="6456" spans="19:19">
      <c r="S6456"/>
    </row>
    <row r="6457" spans="19:19">
      <c r="S6457"/>
    </row>
    <row r="6458" spans="19:19">
      <c r="S6458"/>
    </row>
    <row r="6459" spans="19:19">
      <c r="S6459"/>
    </row>
    <row r="6460" spans="19:19">
      <c r="S6460"/>
    </row>
    <row r="6461" spans="19:19">
      <c r="S6461"/>
    </row>
    <row r="6462" spans="19:19">
      <c r="S6462"/>
    </row>
    <row r="6463" spans="19:19">
      <c r="S6463"/>
    </row>
    <row r="6464" spans="19:19">
      <c r="S6464"/>
    </row>
    <row r="6465" spans="19:19">
      <c r="S6465"/>
    </row>
    <row r="6466" spans="19:19">
      <c r="S6466"/>
    </row>
    <row r="6467" spans="19:19">
      <c r="S6467"/>
    </row>
    <row r="6468" spans="19:19">
      <c r="S6468"/>
    </row>
    <row r="6469" spans="19:19">
      <c r="S6469"/>
    </row>
    <row r="6470" spans="19:19">
      <c r="S6470"/>
    </row>
    <row r="6471" spans="19:19">
      <c r="S6471"/>
    </row>
    <row r="6472" spans="19:19">
      <c r="S6472"/>
    </row>
    <row r="6473" spans="19:19">
      <c r="S6473"/>
    </row>
    <row r="6474" spans="19:19">
      <c r="S6474"/>
    </row>
    <row r="6475" spans="19:19">
      <c r="S6475"/>
    </row>
    <row r="6476" spans="19:19">
      <c r="S6476"/>
    </row>
    <row r="6477" spans="19:19">
      <c r="S6477"/>
    </row>
    <row r="6478" spans="19:19">
      <c r="S6478"/>
    </row>
    <row r="6479" spans="19:19">
      <c r="S6479"/>
    </row>
    <row r="6480" spans="19:19">
      <c r="S6480"/>
    </row>
    <row r="6481" spans="19:19">
      <c r="S6481"/>
    </row>
    <row r="6482" spans="19:19">
      <c r="S6482"/>
    </row>
    <row r="6483" spans="19:19">
      <c r="S6483"/>
    </row>
    <row r="6484" spans="19:19">
      <c r="S6484"/>
    </row>
    <row r="6485" spans="19:19">
      <c r="S6485"/>
    </row>
    <row r="6486" spans="19:19">
      <c r="S6486"/>
    </row>
    <row r="6487" spans="19:19">
      <c r="S6487"/>
    </row>
    <row r="6488" spans="19:19">
      <c r="S6488"/>
    </row>
    <row r="6489" spans="19:19">
      <c r="S6489"/>
    </row>
    <row r="6490" spans="19:19">
      <c r="S6490"/>
    </row>
    <row r="6491" spans="19:19">
      <c r="S6491"/>
    </row>
    <row r="6492" spans="19:19">
      <c r="S6492"/>
    </row>
    <row r="6493" spans="19:19">
      <c r="S6493"/>
    </row>
    <row r="6494" spans="19:19">
      <c r="S6494"/>
    </row>
    <row r="6495" spans="19:19">
      <c r="S6495"/>
    </row>
    <row r="6496" spans="19:19">
      <c r="S6496"/>
    </row>
    <row r="6497" spans="19:19">
      <c r="S6497"/>
    </row>
    <row r="6498" spans="19:19">
      <c r="S6498"/>
    </row>
    <row r="6499" spans="19:19">
      <c r="S6499"/>
    </row>
    <row r="6500" spans="19:19">
      <c r="S6500"/>
    </row>
    <row r="6501" spans="19:19">
      <c r="S6501"/>
    </row>
    <row r="6502" spans="19:19">
      <c r="S6502"/>
    </row>
    <row r="6503" spans="19:19">
      <c r="S6503"/>
    </row>
    <row r="6504" spans="19:19">
      <c r="S6504"/>
    </row>
    <row r="6505" spans="19:19">
      <c r="S6505"/>
    </row>
    <row r="6506" spans="19:19">
      <c r="S6506"/>
    </row>
    <row r="6507" spans="19:19">
      <c r="S6507"/>
    </row>
    <row r="6508" spans="19:19">
      <c r="S6508"/>
    </row>
    <row r="6509" spans="19:19">
      <c r="S6509"/>
    </row>
    <row r="6510" spans="19:19">
      <c r="S6510"/>
    </row>
    <row r="6511" spans="19:19">
      <c r="S6511"/>
    </row>
    <row r="6512" spans="19:19">
      <c r="S6512"/>
    </row>
    <row r="6513" spans="19:19">
      <c r="S6513"/>
    </row>
    <row r="6514" spans="19:19">
      <c r="S6514"/>
    </row>
    <row r="6515" spans="19:19">
      <c r="S6515"/>
    </row>
    <row r="6516" spans="19:19">
      <c r="S6516"/>
    </row>
    <row r="6517" spans="19:19">
      <c r="S6517"/>
    </row>
    <row r="6518" spans="19:19">
      <c r="S6518"/>
    </row>
    <row r="6519" spans="19:19">
      <c r="S6519"/>
    </row>
    <row r="6520" spans="19:19">
      <c r="S6520"/>
    </row>
    <row r="6521" spans="19:19">
      <c r="S6521"/>
    </row>
    <row r="6522" spans="19:19">
      <c r="S6522"/>
    </row>
    <row r="6523" spans="19:19">
      <c r="S6523"/>
    </row>
    <row r="6524" spans="19:19">
      <c r="S6524"/>
    </row>
    <row r="6525" spans="19:19">
      <c r="S6525"/>
    </row>
    <row r="6526" spans="19:19">
      <c r="S6526"/>
    </row>
    <row r="6527" spans="19:19">
      <c r="S6527"/>
    </row>
    <row r="6528" spans="19:19">
      <c r="S6528"/>
    </row>
    <row r="6529" spans="19:19">
      <c r="S6529"/>
    </row>
    <row r="6530" spans="19:19">
      <c r="S6530"/>
    </row>
    <row r="6531" spans="19:19">
      <c r="S6531"/>
    </row>
    <row r="6532" spans="19:19">
      <c r="S6532"/>
    </row>
    <row r="6533" spans="19:19">
      <c r="S6533"/>
    </row>
    <row r="6534" spans="19:19">
      <c r="S6534"/>
    </row>
    <row r="6535" spans="19:19">
      <c r="S6535"/>
    </row>
    <row r="6536" spans="19:19">
      <c r="S6536"/>
    </row>
    <row r="6537" spans="19:19">
      <c r="S6537"/>
    </row>
    <row r="6538" spans="19:19">
      <c r="S6538"/>
    </row>
    <row r="6539" spans="19:19">
      <c r="S6539"/>
    </row>
    <row r="6540" spans="19:19">
      <c r="S6540"/>
    </row>
    <row r="6541" spans="19:19">
      <c r="S6541"/>
    </row>
    <row r="6542" spans="19:19">
      <c r="S6542"/>
    </row>
    <row r="6543" spans="19:19">
      <c r="S6543"/>
    </row>
    <row r="6544" spans="19:19">
      <c r="S6544"/>
    </row>
    <row r="6545" spans="19:19">
      <c r="S6545"/>
    </row>
    <row r="6546" spans="19:19">
      <c r="S6546"/>
    </row>
    <row r="6547" spans="19:19">
      <c r="S6547"/>
    </row>
    <row r="6548" spans="19:19">
      <c r="S6548"/>
    </row>
    <row r="6549" spans="19:19">
      <c r="S6549"/>
    </row>
    <row r="6550" spans="19:19">
      <c r="S6550"/>
    </row>
    <row r="6551" spans="19:19">
      <c r="S6551"/>
    </row>
    <row r="6552" spans="19:19">
      <c r="S6552"/>
    </row>
    <row r="6553" spans="19:19">
      <c r="S6553"/>
    </row>
    <row r="6554" spans="19:19">
      <c r="S6554"/>
    </row>
    <row r="6555" spans="19:19">
      <c r="S6555"/>
    </row>
    <row r="6556" spans="19:19">
      <c r="S6556"/>
    </row>
    <row r="6557" spans="19:19">
      <c r="S6557"/>
    </row>
    <row r="6558" spans="19:19">
      <c r="S6558"/>
    </row>
    <row r="6559" spans="19:19">
      <c r="S6559"/>
    </row>
    <row r="6560" spans="19:19">
      <c r="S6560"/>
    </row>
    <row r="6561" spans="19:19">
      <c r="S6561"/>
    </row>
    <row r="6562" spans="19:19">
      <c r="S6562"/>
    </row>
    <row r="6563" spans="19:19">
      <c r="S6563"/>
    </row>
    <row r="6564" spans="19:19">
      <c r="S6564"/>
    </row>
    <row r="6565" spans="19:19">
      <c r="S6565"/>
    </row>
    <row r="6566" spans="19:19">
      <c r="S6566"/>
    </row>
    <row r="6567" spans="19:19">
      <c r="S6567"/>
    </row>
    <row r="6568" spans="19:19">
      <c r="S6568"/>
    </row>
    <row r="6569" spans="19:19">
      <c r="S6569"/>
    </row>
    <row r="6570" spans="19:19">
      <c r="S6570"/>
    </row>
    <row r="6571" spans="19:19">
      <c r="S6571"/>
    </row>
    <row r="6572" spans="19:19">
      <c r="S6572"/>
    </row>
    <row r="6573" spans="19:19">
      <c r="S6573"/>
    </row>
    <row r="6574" spans="19:19">
      <c r="S6574"/>
    </row>
    <row r="6575" spans="19:19">
      <c r="S6575"/>
    </row>
    <row r="6576" spans="19:19">
      <c r="S6576"/>
    </row>
    <row r="6577" spans="19:19">
      <c r="S6577"/>
    </row>
    <row r="6578" spans="19:19">
      <c r="S6578"/>
    </row>
    <row r="6579" spans="19:19">
      <c r="S6579"/>
    </row>
    <row r="6580" spans="19:19">
      <c r="S6580"/>
    </row>
    <row r="6581" spans="19:19">
      <c r="S6581"/>
    </row>
    <row r="6582" spans="19:19">
      <c r="S6582"/>
    </row>
    <row r="6583" spans="19:19">
      <c r="S6583"/>
    </row>
    <row r="6584" spans="19:19">
      <c r="S6584"/>
    </row>
    <row r="6585" spans="19:19">
      <c r="S6585"/>
    </row>
    <row r="6586" spans="19:19">
      <c r="S6586"/>
    </row>
    <row r="6587" spans="19:19">
      <c r="S6587"/>
    </row>
    <row r="6588" spans="19:19">
      <c r="S6588"/>
    </row>
    <row r="6589" spans="19:19">
      <c r="S6589"/>
    </row>
    <row r="6590" spans="19:19">
      <c r="S6590"/>
    </row>
    <row r="6591" spans="19:19">
      <c r="S6591"/>
    </row>
    <row r="6592" spans="19:19">
      <c r="S6592"/>
    </row>
    <row r="6593" spans="19:19">
      <c r="S6593"/>
    </row>
    <row r="6594" spans="19:19">
      <c r="S6594"/>
    </row>
    <row r="6595" spans="19:19">
      <c r="S6595"/>
    </row>
    <row r="6596" spans="19:19">
      <c r="S6596"/>
    </row>
    <row r="6597" spans="19:19">
      <c r="S6597"/>
    </row>
    <row r="6598" spans="19:19">
      <c r="S6598"/>
    </row>
    <row r="6599" spans="19:19">
      <c r="S6599"/>
    </row>
    <row r="6600" spans="19:19">
      <c r="S6600"/>
    </row>
    <row r="6601" spans="19:19">
      <c r="S6601"/>
    </row>
    <row r="6602" spans="19:19">
      <c r="S6602"/>
    </row>
    <row r="6603" spans="19:19">
      <c r="S6603"/>
    </row>
    <row r="6604" spans="19:19">
      <c r="S6604"/>
    </row>
    <row r="6605" spans="19:19">
      <c r="S6605"/>
    </row>
    <row r="6606" spans="19:19">
      <c r="S6606"/>
    </row>
    <row r="6607" spans="19:19">
      <c r="S6607"/>
    </row>
    <row r="6608" spans="19:19">
      <c r="S6608"/>
    </row>
    <row r="6609" spans="19:19">
      <c r="S6609"/>
    </row>
    <row r="6610" spans="19:19">
      <c r="S6610"/>
    </row>
    <row r="6611" spans="19:19">
      <c r="S6611"/>
    </row>
    <row r="6612" spans="19:19">
      <c r="S6612"/>
    </row>
    <row r="6613" spans="19:19">
      <c r="S6613"/>
    </row>
    <row r="6614" spans="19:19">
      <c r="S6614"/>
    </row>
    <row r="6615" spans="19:19">
      <c r="S6615"/>
    </row>
    <row r="6616" spans="19:19">
      <c r="S6616"/>
    </row>
    <row r="6617" spans="19:19">
      <c r="S6617"/>
    </row>
    <row r="6618" spans="19:19">
      <c r="S6618"/>
    </row>
    <row r="6619" spans="19:19">
      <c r="S6619"/>
    </row>
    <row r="6620" spans="19:19">
      <c r="S6620"/>
    </row>
    <row r="6621" spans="19:19">
      <c r="S6621"/>
    </row>
    <row r="6622" spans="19:19">
      <c r="S6622"/>
    </row>
    <row r="6623" spans="19:19">
      <c r="S6623"/>
    </row>
    <row r="6624" spans="19:19">
      <c r="S6624"/>
    </row>
    <row r="6625" spans="19:19">
      <c r="S6625"/>
    </row>
    <row r="6626" spans="19:19">
      <c r="S6626"/>
    </row>
    <row r="6627" spans="19:19">
      <c r="S6627"/>
    </row>
    <row r="6628" spans="19:19">
      <c r="S6628"/>
    </row>
    <row r="6629" spans="19:19">
      <c r="S6629"/>
    </row>
    <row r="6630" spans="19:19">
      <c r="S6630"/>
    </row>
    <row r="6631" spans="19:19">
      <c r="S6631"/>
    </row>
    <row r="6632" spans="19:19">
      <c r="S6632"/>
    </row>
    <row r="6633" spans="19:19">
      <c r="S6633"/>
    </row>
    <row r="6634" spans="19:19">
      <c r="S6634"/>
    </row>
    <row r="6635" spans="19:19">
      <c r="S6635"/>
    </row>
    <row r="6636" spans="19:19">
      <c r="S6636"/>
    </row>
    <row r="6637" spans="19:19">
      <c r="S6637"/>
    </row>
    <row r="6638" spans="19:19">
      <c r="S6638"/>
    </row>
    <row r="6639" spans="19:19">
      <c r="S6639"/>
    </row>
    <row r="6640" spans="19:19">
      <c r="S6640"/>
    </row>
    <row r="6641" spans="19:19">
      <c r="S6641"/>
    </row>
    <row r="6642" spans="19:19">
      <c r="S6642"/>
    </row>
    <row r="6643" spans="19:19">
      <c r="S6643"/>
    </row>
    <row r="6644" spans="19:19">
      <c r="S6644"/>
    </row>
    <row r="6645" spans="19:19">
      <c r="S6645"/>
    </row>
    <row r="6646" spans="19:19">
      <c r="S6646"/>
    </row>
    <row r="6647" spans="19:19">
      <c r="S6647"/>
    </row>
    <row r="6648" spans="19:19">
      <c r="S6648"/>
    </row>
    <row r="6649" spans="19:19">
      <c r="S6649"/>
    </row>
    <row r="6650" spans="19:19">
      <c r="S6650"/>
    </row>
    <row r="6651" spans="19:19">
      <c r="S6651"/>
    </row>
    <row r="6652" spans="19:19">
      <c r="S6652"/>
    </row>
    <row r="6653" spans="19:19">
      <c r="S6653"/>
    </row>
    <row r="6654" spans="19:19">
      <c r="S6654"/>
    </row>
    <row r="6655" spans="19:19">
      <c r="S6655"/>
    </row>
    <row r="6656" spans="19:19">
      <c r="S6656"/>
    </row>
    <row r="6657" spans="19:19">
      <c r="S6657"/>
    </row>
    <row r="6658" spans="19:19">
      <c r="S6658"/>
    </row>
    <row r="6659" spans="19:19">
      <c r="S6659"/>
    </row>
    <row r="6660" spans="19:19">
      <c r="S6660"/>
    </row>
    <row r="6661" spans="19:19">
      <c r="S6661"/>
    </row>
    <row r="6662" spans="19:19">
      <c r="S6662"/>
    </row>
    <row r="6663" spans="19:19">
      <c r="S6663"/>
    </row>
    <row r="6664" spans="19:19">
      <c r="S6664"/>
    </row>
    <row r="6665" spans="19:19">
      <c r="S6665"/>
    </row>
    <row r="6666" spans="19:19">
      <c r="S6666"/>
    </row>
    <row r="6667" spans="19:19">
      <c r="S6667"/>
    </row>
    <row r="6668" spans="19:19">
      <c r="S6668"/>
    </row>
    <row r="6669" spans="19:19">
      <c r="S6669"/>
    </row>
    <row r="6670" spans="19:19">
      <c r="S6670"/>
    </row>
    <row r="6671" spans="19:19">
      <c r="S6671"/>
    </row>
    <row r="6672" spans="19:19">
      <c r="S6672"/>
    </row>
    <row r="6673" spans="19:19">
      <c r="S6673"/>
    </row>
    <row r="6674" spans="19:19">
      <c r="S6674"/>
    </row>
    <row r="6675" spans="19:19">
      <c r="S6675"/>
    </row>
    <row r="6676" spans="19:19">
      <c r="S6676"/>
    </row>
    <row r="6677" spans="19:19">
      <c r="S6677"/>
    </row>
    <row r="6678" spans="19:19">
      <c r="S6678"/>
    </row>
    <row r="6679" spans="19:19">
      <c r="S6679"/>
    </row>
    <row r="6680" spans="19:19">
      <c r="S6680"/>
    </row>
    <row r="6681" spans="19:19">
      <c r="S6681"/>
    </row>
    <row r="6682" spans="19:19">
      <c r="S6682"/>
    </row>
    <row r="6683" spans="19:19">
      <c r="S6683"/>
    </row>
    <row r="6684" spans="19:19">
      <c r="S6684"/>
    </row>
    <row r="6685" spans="19:19">
      <c r="S6685"/>
    </row>
    <row r="6686" spans="19:19">
      <c r="S6686"/>
    </row>
    <row r="6687" spans="19:19">
      <c r="S6687"/>
    </row>
    <row r="6688" spans="19:19">
      <c r="S6688"/>
    </row>
    <row r="6689" spans="19:19">
      <c r="S6689"/>
    </row>
    <row r="6690" spans="19:19">
      <c r="S6690"/>
    </row>
    <row r="6691" spans="19:19">
      <c r="S6691"/>
    </row>
    <row r="6692" spans="19:19">
      <c r="S6692"/>
    </row>
    <row r="6693" spans="19:19">
      <c r="S6693"/>
    </row>
    <row r="6694" spans="19:19">
      <c r="S6694"/>
    </row>
    <row r="6695" spans="19:19">
      <c r="S6695"/>
    </row>
    <row r="6696" spans="19:19">
      <c r="S6696"/>
    </row>
    <row r="6697" spans="19:19">
      <c r="S6697"/>
    </row>
    <row r="6698" spans="19:19">
      <c r="S6698"/>
    </row>
    <row r="6699" spans="19:19">
      <c r="S6699"/>
    </row>
    <row r="6700" spans="19:19">
      <c r="S6700"/>
    </row>
    <row r="6701" spans="19:19">
      <c r="S6701"/>
    </row>
    <row r="6702" spans="19:19">
      <c r="S6702"/>
    </row>
    <row r="6703" spans="19:19">
      <c r="S6703"/>
    </row>
    <row r="6704" spans="19:19">
      <c r="S6704"/>
    </row>
    <row r="6705" spans="19:19">
      <c r="S6705"/>
    </row>
    <row r="6706" spans="19:19">
      <c r="S6706"/>
    </row>
    <row r="6707" spans="19:19">
      <c r="S6707"/>
    </row>
    <row r="6708" spans="19:19">
      <c r="S6708"/>
    </row>
    <row r="6709" spans="19:19">
      <c r="S6709"/>
    </row>
    <row r="6710" spans="19:19">
      <c r="S6710"/>
    </row>
    <row r="6711" spans="19:19">
      <c r="S6711"/>
    </row>
    <row r="6712" spans="19:19">
      <c r="S6712"/>
    </row>
    <row r="6713" spans="19:19">
      <c r="S6713"/>
    </row>
    <row r="6714" spans="19:19">
      <c r="S6714"/>
    </row>
    <row r="6715" spans="19:19">
      <c r="S6715"/>
    </row>
    <row r="6716" spans="19:19">
      <c r="S6716"/>
    </row>
    <row r="6717" spans="19:19">
      <c r="S6717"/>
    </row>
    <row r="6718" spans="19:19">
      <c r="S6718"/>
    </row>
    <row r="6719" spans="19:19">
      <c r="S6719"/>
    </row>
    <row r="6720" spans="19:19">
      <c r="S6720"/>
    </row>
    <row r="6721" spans="19:19">
      <c r="S6721"/>
    </row>
    <row r="6722" spans="19:19">
      <c r="S6722"/>
    </row>
    <row r="6723" spans="19:19">
      <c r="S6723"/>
    </row>
    <row r="6724" spans="19:19">
      <c r="S6724"/>
    </row>
    <row r="6725" spans="19:19">
      <c r="S6725"/>
    </row>
    <row r="6726" spans="19:19">
      <c r="S6726"/>
    </row>
    <row r="6727" spans="19:19">
      <c r="S6727"/>
    </row>
    <row r="6728" spans="19:19">
      <c r="S6728"/>
    </row>
    <row r="6729" spans="19:19">
      <c r="S6729"/>
    </row>
    <row r="6730" spans="19:19">
      <c r="S6730"/>
    </row>
    <row r="6731" spans="19:19">
      <c r="S6731"/>
    </row>
    <row r="6732" spans="19:19">
      <c r="S6732"/>
    </row>
    <row r="6733" spans="19:19">
      <c r="S6733"/>
    </row>
    <row r="6734" spans="19:19">
      <c r="S6734"/>
    </row>
    <row r="6735" spans="19:19">
      <c r="S6735"/>
    </row>
    <row r="6736" spans="19:19">
      <c r="S6736"/>
    </row>
    <row r="6737" spans="19:19">
      <c r="S6737"/>
    </row>
    <row r="6738" spans="19:19">
      <c r="S6738"/>
    </row>
    <row r="6739" spans="19:19">
      <c r="S6739"/>
    </row>
    <row r="6740" spans="19:19">
      <c r="S6740"/>
    </row>
    <row r="6741" spans="19:19">
      <c r="S6741"/>
    </row>
    <row r="6742" spans="19:19">
      <c r="S6742"/>
    </row>
    <row r="6743" spans="19:19">
      <c r="S6743"/>
    </row>
    <row r="6744" spans="19:19">
      <c r="S6744"/>
    </row>
    <row r="6745" spans="19:19">
      <c r="S6745"/>
    </row>
    <row r="6746" spans="19:19">
      <c r="S6746"/>
    </row>
    <row r="6747" spans="19:19">
      <c r="S6747"/>
    </row>
    <row r="6748" spans="19:19">
      <c r="S6748"/>
    </row>
    <row r="6749" spans="19:19">
      <c r="S6749"/>
    </row>
    <row r="6750" spans="19:19">
      <c r="S6750"/>
    </row>
    <row r="6751" spans="19:19">
      <c r="S6751"/>
    </row>
    <row r="6752" spans="19:19">
      <c r="S6752"/>
    </row>
    <row r="6753" spans="19:19">
      <c r="S6753"/>
    </row>
    <row r="6754" spans="19:19">
      <c r="S6754"/>
    </row>
    <row r="6755" spans="19:19">
      <c r="S6755"/>
    </row>
    <row r="6756" spans="19:19">
      <c r="S6756"/>
    </row>
    <row r="6757" spans="19:19">
      <c r="S6757"/>
    </row>
    <row r="6758" spans="19:19">
      <c r="S6758"/>
    </row>
    <row r="6759" spans="19:19">
      <c r="S6759"/>
    </row>
    <row r="6760" spans="19:19">
      <c r="S6760"/>
    </row>
    <row r="6761" spans="19:19">
      <c r="S6761"/>
    </row>
    <row r="6762" spans="19:19">
      <c r="S6762"/>
    </row>
    <row r="6763" spans="19:19">
      <c r="S6763"/>
    </row>
    <row r="6764" spans="19:19">
      <c r="S6764"/>
    </row>
    <row r="6765" spans="19:19">
      <c r="S6765"/>
    </row>
    <row r="6766" spans="19:19">
      <c r="S6766"/>
    </row>
    <row r="6767" spans="19:19">
      <c r="S6767"/>
    </row>
    <row r="6768" spans="19:19">
      <c r="S6768"/>
    </row>
    <row r="6769" spans="19:19">
      <c r="S6769"/>
    </row>
    <row r="6770" spans="19:19">
      <c r="S6770"/>
    </row>
    <row r="6771" spans="19:19">
      <c r="S6771"/>
    </row>
    <row r="6772" spans="19:19">
      <c r="S6772"/>
    </row>
    <row r="6773" spans="19:19">
      <c r="S6773"/>
    </row>
    <row r="6774" spans="19:19">
      <c r="S6774"/>
    </row>
    <row r="6775" spans="19:19">
      <c r="S6775"/>
    </row>
    <row r="6776" spans="19:19">
      <c r="S6776"/>
    </row>
    <row r="6777" spans="19:19">
      <c r="S6777"/>
    </row>
    <row r="6778" spans="19:19">
      <c r="S6778"/>
    </row>
    <row r="6779" spans="19:19">
      <c r="S6779"/>
    </row>
    <row r="6780" spans="19:19">
      <c r="S6780"/>
    </row>
    <row r="6781" spans="19:19">
      <c r="S6781"/>
    </row>
    <row r="6782" spans="19:19">
      <c r="S6782"/>
    </row>
    <row r="6783" spans="19:19">
      <c r="S6783"/>
    </row>
    <row r="6784" spans="19:19">
      <c r="S6784"/>
    </row>
    <row r="6785" spans="19:19">
      <c r="S6785"/>
    </row>
    <row r="6786" spans="19:19">
      <c r="S6786"/>
    </row>
    <row r="6787" spans="19:19">
      <c r="S6787"/>
    </row>
    <row r="6788" spans="19:19">
      <c r="S6788"/>
    </row>
    <row r="6789" spans="19:19">
      <c r="S6789"/>
    </row>
    <row r="6790" spans="19:19">
      <c r="S6790"/>
    </row>
    <row r="6791" spans="19:19">
      <c r="S6791"/>
    </row>
    <row r="6792" spans="19:19">
      <c r="S6792"/>
    </row>
    <row r="6793" spans="19:19">
      <c r="S6793"/>
    </row>
    <row r="6794" spans="19:19">
      <c r="S6794"/>
    </row>
    <row r="6795" spans="19:19">
      <c r="S6795"/>
    </row>
    <row r="6796" spans="19:19">
      <c r="S6796"/>
    </row>
    <row r="6797" spans="19:19">
      <c r="S6797"/>
    </row>
    <row r="6798" spans="19:19">
      <c r="S6798"/>
    </row>
    <row r="6799" spans="19:19">
      <c r="S6799"/>
    </row>
    <row r="6800" spans="19:19">
      <c r="S6800"/>
    </row>
    <row r="6801" spans="19:19">
      <c r="S6801"/>
    </row>
    <row r="6802" spans="19:19">
      <c r="S6802"/>
    </row>
    <row r="6803" spans="19:19">
      <c r="S6803"/>
    </row>
    <row r="6804" spans="19:19">
      <c r="S6804"/>
    </row>
    <row r="6805" spans="19:19">
      <c r="S6805"/>
    </row>
    <row r="6806" spans="19:19">
      <c r="S6806"/>
    </row>
    <row r="6807" spans="19:19">
      <c r="S6807"/>
    </row>
    <row r="6808" spans="19:19">
      <c r="S6808"/>
    </row>
    <row r="6809" spans="19:19">
      <c r="S6809"/>
    </row>
    <row r="6810" spans="19:19">
      <c r="S6810"/>
    </row>
    <row r="6811" spans="19:19">
      <c r="S6811"/>
    </row>
    <row r="6812" spans="19:19">
      <c r="S6812"/>
    </row>
    <row r="6813" spans="19:19">
      <c r="S6813"/>
    </row>
    <row r="6814" spans="19:19">
      <c r="S6814"/>
    </row>
    <row r="6815" spans="19:19">
      <c r="S6815"/>
    </row>
    <row r="6816" spans="19:19">
      <c r="S6816"/>
    </row>
    <row r="6817" spans="19:19">
      <c r="S6817"/>
    </row>
    <row r="6818" spans="19:19">
      <c r="S6818"/>
    </row>
    <row r="6819" spans="19:19">
      <c r="S6819"/>
    </row>
    <row r="6820" spans="19:19">
      <c r="S6820"/>
    </row>
    <row r="6821" spans="19:19">
      <c r="S6821"/>
    </row>
    <row r="6822" spans="19:19">
      <c r="S6822"/>
    </row>
    <row r="6823" spans="19:19">
      <c r="S6823"/>
    </row>
    <row r="6824" spans="19:19">
      <c r="S6824"/>
    </row>
    <row r="6825" spans="19:19">
      <c r="S6825"/>
    </row>
    <row r="6826" spans="19:19">
      <c r="S6826"/>
    </row>
    <row r="6827" spans="19:19">
      <c r="S6827"/>
    </row>
    <row r="6828" spans="19:19">
      <c r="S6828"/>
    </row>
    <row r="6829" spans="19:19">
      <c r="S6829"/>
    </row>
    <row r="6830" spans="19:19">
      <c r="S6830"/>
    </row>
    <row r="6831" spans="19:19">
      <c r="S6831"/>
    </row>
    <row r="6832" spans="19:19">
      <c r="S6832"/>
    </row>
    <row r="6833" spans="19:19">
      <c r="S6833"/>
    </row>
    <row r="6834" spans="19:19">
      <c r="S6834"/>
    </row>
    <row r="6835" spans="19:19">
      <c r="S6835"/>
    </row>
    <row r="6836" spans="19:19">
      <c r="S6836"/>
    </row>
    <row r="6837" spans="19:19">
      <c r="S6837"/>
    </row>
    <row r="6838" spans="19:19">
      <c r="S6838"/>
    </row>
    <row r="6839" spans="19:19">
      <c r="S6839"/>
    </row>
    <row r="6840" spans="19:19">
      <c r="S6840"/>
    </row>
    <row r="6841" spans="19:19">
      <c r="S6841"/>
    </row>
    <row r="6842" spans="19:19">
      <c r="S6842"/>
    </row>
    <row r="6843" spans="19:19">
      <c r="S6843"/>
    </row>
    <row r="6844" spans="19:19">
      <c r="S6844"/>
    </row>
    <row r="6845" spans="19:19">
      <c r="S6845"/>
    </row>
    <row r="6846" spans="19:19">
      <c r="S6846"/>
    </row>
    <row r="6847" spans="19:19">
      <c r="S6847"/>
    </row>
    <row r="6848" spans="19:19">
      <c r="S6848"/>
    </row>
    <row r="6849" spans="19:19">
      <c r="S6849"/>
    </row>
    <row r="6850" spans="19:19">
      <c r="S6850"/>
    </row>
    <row r="6851" spans="19:19">
      <c r="S6851"/>
    </row>
    <row r="6852" spans="19:19">
      <c r="S6852"/>
    </row>
    <row r="6853" spans="19:19">
      <c r="S6853"/>
    </row>
    <row r="6854" spans="19:19">
      <c r="S6854"/>
    </row>
    <row r="6855" spans="19:19">
      <c r="S6855"/>
    </row>
    <row r="6856" spans="19:19">
      <c r="S6856"/>
    </row>
    <row r="6857" spans="19:19">
      <c r="S6857"/>
    </row>
    <row r="6858" spans="19:19">
      <c r="S6858"/>
    </row>
    <row r="6859" spans="19:19">
      <c r="S6859"/>
    </row>
    <row r="6860" spans="19:19">
      <c r="S6860"/>
    </row>
    <row r="6861" spans="19:19">
      <c r="S6861"/>
    </row>
    <row r="6862" spans="19:19">
      <c r="S6862"/>
    </row>
    <row r="6863" spans="19:19">
      <c r="S6863"/>
    </row>
    <row r="6864" spans="19:19">
      <c r="S6864"/>
    </row>
    <row r="6865" spans="19:19">
      <c r="S6865"/>
    </row>
    <row r="6866" spans="19:19">
      <c r="S6866"/>
    </row>
    <row r="6867" spans="19:19">
      <c r="S6867"/>
    </row>
    <row r="6868" spans="19:19">
      <c r="S6868"/>
    </row>
    <row r="6869" spans="19:19">
      <c r="S6869"/>
    </row>
    <row r="6870" spans="19:19">
      <c r="S6870"/>
    </row>
    <row r="6871" spans="19:19">
      <c r="S6871"/>
    </row>
    <row r="6872" spans="19:19">
      <c r="S6872"/>
    </row>
    <row r="6873" spans="19:19">
      <c r="S6873"/>
    </row>
    <row r="6874" spans="19:19">
      <c r="S6874"/>
    </row>
    <row r="6875" spans="19:19">
      <c r="S6875"/>
    </row>
    <row r="6876" spans="19:19">
      <c r="S6876"/>
    </row>
    <row r="6877" spans="19:19">
      <c r="S6877"/>
    </row>
    <row r="6878" spans="19:19">
      <c r="S6878"/>
    </row>
    <row r="6879" spans="19:19">
      <c r="S6879"/>
    </row>
    <row r="6880" spans="19:19">
      <c r="S6880"/>
    </row>
    <row r="6881" spans="19:19">
      <c r="S6881"/>
    </row>
    <row r="6882" spans="19:19">
      <c r="S6882"/>
    </row>
    <row r="6883" spans="19:19">
      <c r="S6883"/>
    </row>
    <row r="6884" spans="19:19">
      <c r="S6884"/>
    </row>
    <row r="6885" spans="19:19">
      <c r="S6885"/>
    </row>
    <row r="6886" spans="19:19">
      <c r="S6886"/>
    </row>
    <row r="6887" spans="19:19">
      <c r="S6887"/>
    </row>
    <row r="6888" spans="19:19">
      <c r="S6888"/>
    </row>
    <row r="6889" spans="19:19">
      <c r="S6889"/>
    </row>
    <row r="6890" spans="19:19">
      <c r="S6890"/>
    </row>
    <row r="6891" spans="19:19">
      <c r="S6891"/>
    </row>
    <row r="6892" spans="19:19">
      <c r="S6892"/>
    </row>
    <row r="6893" spans="19:19">
      <c r="S6893"/>
    </row>
    <row r="6894" spans="19:19">
      <c r="S6894"/>
    </row>
    <row r="6895" spans="19:19">
      <c r="S6895"/>
    </row>
    <row r="6896" spans="19:19">
      <c r="S6896"/>
    </row>
    <row r="6897" spans="19:19">
      <c r="S6897"/>
    </row>
    <row r="6898" spans="19:19">
      <c r="S6898"/>
    </row>
    <row r="6899" spans="19:19">
      <c r="S6899"/>
    </row>
    <row r="6900" spans="19:19">
      <c r="S6900"/>
    </row>
    <row r="6901" spans="19:19">
      <c r="S6901"/>
    </row>
    <row r="6902" spans="19:19">
      <c r="S6902"/>
    </row>
    <row r="6903" spans="19:19">
      <c r="S6903"/>
    </row>
    <row r="6904" spans="19:19">
      <c r="S6904"/>
    </row>
    <row r="6905" spans="19:19">
      <c r="S6905"/>
    </row>
    <row r="6906" spans="19:19">
      <c r="S6906"/>
    </row>
    <row r="6907" spans="19:19">
      <c r="S6907"/>
    </row>
    <row r="6908" spans="19:19">
      <c r="S6908"/>
    </row>
    <row r="6909" spans="19:19">
      <c r="S6909"/>
    </row>
    <row r="6910" spans="19:19">
      <c r="S6910"/>
    </row>
    <row r="6911" spans="19:19">
      <c r="S6911"/>
    </row>
    <row r="6912" spans="19:19">
      <c r="S6912"/>
    </row>
    <row r="6913" spans="19:19">
      <c r="S6913"/>
    </row>
    <row r="6914" spans="19:19">
      <c r="S6914"/>
    </row>
    <row r="6915" spans="19:19">
      <c r="S6915"/>
    </row>
    <row r="6916" spans="19:19">
      <c r="S6916"/>
    </row>
    <row r="6917" spans="19:19">
      <c r="S6917"/>
    </row>
    <row r="6918" spans="19:19">
      <c r="S6918"/>
    </row>
    <row r="6919" spans="19:19">
      <c r="S6919"/>
    </row>
    <row r="6920" spans="19:19">
      <c r="S6920"/>
    </row>
    <row r="6921" spans="19:19">
      <c r="S6921"/>
    </row>
    <row r="6922" spans="19:19">
      <c r="S6922"/>
    </row>
    <row r="6923" spans="19:19">
      <c r="S6923"/>
    </row>
    <row r="6924" spans="19:19">
      <c r="S6924"/>
    </row>
    <row r="6925" spans="19:19">
      <c r="S6925"/>
    </row>
    <row r="6926" spans="19:19">
      <c r="S6926"/>
    </row>
    <row r="6927" spans="19:19">
      <c r="S6927"/>
    </row>
    <row r="6928" spans="19:19">
      <c r="S6928"/>
    </row>
    <row r="6929" spans="19:19">
      <c r="S6929"/>
    </row>
    <row r="6930" spans="19:19">
      <c r="S6930"/>
    </row>
    <row r="6931" spans="19:19">
      <c r="S6931"/>
    </row>
    <row r="6932" spans="19:19">
      <c r="S6932"/>
    </row>
    <row r="6933" spans="19:19">
      <c r="S6933"/>
    </row>
    <row r="6934" spans="19:19">
      <c r="S6934"/>
    </row>
    <row r="6935" spans="19:19">
      <c r="S6935"/>
    </row>
    <row r="6936" spans="19:19">
      <c r="S6936"/>
    </row>
    <row r="6937" spans="19:19">
      <c r="S6937"/>
    </row>
    <row r="6938" spans="19:19">
      <c r="S6938"/>
    </row>
    <row r="6939" spans="19:19">
      <c r="S6939"/>
    </row>
    <row r="6940" spans="19:19">
      <c r="S6940"/>
    </row>
    <row r="6941" spans="19:19">
      <c r="S6941"/>
    </row>
    <row r="6942" spans="19:19">
      <c r="S6942"/>
    </row>
    <row r="6943" spans="19:19">
      <c r="S6943"/>
    </row>
    <row r="6944" spans="19:19">
      <c r="S6944"/>
    </row>
    <row r="6945" spans="19:19">
      <c r="S6945"/>
    </row>
    <row r="6946" spans="19:19">
      <c r="S6946"/>
    </row>
    <row r="6947" spans="19:19">
      <c r="S6947"/>
    </row>
    <row r="6948" spans="19:19">
      <c r="S6948"/>
    </row>
    <row r="6949" spans="19:19">
      <c r="S6949"/>
    </row>
    <row r="6950" spans="19:19">
      <c r="S6950"/>
    </row>
    <row r="6951" spans="19:19">
      <c r="S6951"/>
    </row>
    <row r="6952" spans="19:19">
      <c r="S6952"/>
    </row>
    <row r="6953" spans="19:19">
      <c r="S6953"/>
    </row>
    <row r="6954" spans="19:19">
      <c r="S6954"/>
    </row>
    <row r="6955" spans="19:19">
      <c r="S6955"/>
    </row>
    <row r="6956" spans="19:19">
      <c r="S6956"/>
    </row>
    <row r="6957" spans="19:19">
      <c r="S6957"/>
    </row>
    <row r="6958" spans="19:19">
      <c r="S6958"/>
    </row>
    <row r="6959" spans="19:19">
      <c r="S6959"/>
    </row>
    <row r="6960" spans="19:19">
      <c r="S6960"/>
    </row>
    <row r="6961" spans="19:19">
      <c r="S6961"/>
    </row>
    <row r="6962" spans="19:19">
      <c r="S6962"/>
    </row>
    <row r="6963" spans="19:19">
      <c r="S6963"/>
    </row>
    <row r="6964" spans="19:19">
      <c r="S6964"/>
    </row>
    <row r="6965" spans="19:19">
      <c r="S6965"/>
    </row>
    <row r="6966" spans="19:19">
      <c r="S6966"/>
    </row>
    <row r="6967" spans="19:19">
      <c r="S6967"/>
    </row>
    <row r="6968" spans="19:19">
      <c r="S6968"/>
    </row>
    <row r="6969" spans="19:19">
      <c r="S6969"/>
    </row>
    <row r="6970" spans="19:19">
      <c r="S6970"/>
    </row>
    <row r="6971" spans="19:19">
      <c r="S6971"/>
    </row>
    <row r="6972" spans="19:19">
      <c r="S6972"/>
    </row>
    <row r="6973" spans="19:19">
      <c r="S6973"/>
    </row>
    <row r="6974" spans="19:19">
      <c r="S6974"/>
    </row>
    <row r="6975" spans="19:19">
      <c r="S6975"/>
    </row>
    <row r="6976" spans="19:19">
      <c r="S6976"/>
    </row>
    <row r="6977" spans="19:19">
      <c r="S6977"/>
    </row>
    <row r="6978" spans="19:19">
      <c r="S6978"/>
    </row>
    <row r="6979" spans="19:19">
      <c r="S6979"/>
    </row>
    <row r="6980" spans="19:19">
      <c r="S6980"/>
    </row>
    <row r="6981" spans="19:19">
      <c r="S6981"/>
    </row>
    <row r="6982" spans="19:19">
      <c r="S6982"/>
    </row>
    <row r="6983" spans="19:19">
      <c r="S6983"/>
    </row>
    <row r="6984" spans="19:19">
      <c r="S6984"/>
    </row>
    <row r="6985" spans="19:19">
      <c r="S6985"/>
    </row>
    <row r="6986" spans="19:19">
      <c r="S6986"/>
    </row>
    <row r="6987" spans="19:19">
      <c r="S6987"/>
    </row>
    <row r="6988" spans="19:19">
      <c r="S6988"/>
    </row>
    <row r="6989" spans="19:19">
      <c r="S6989"/>
    </row>
    <row r="6990" spans="19:19">
      <c r="S6990"/>
    </row>
    <row r="6991" spans="19:19">
      <c r="S6991"/>
    </row>
    <row r="6992" spans="19:19">
      <c r="S6992"/>
    </row>
    <row r="6993" spans="19:19">
      <c r="S6993"/>
    </row>
    <row r="6994" spans="19:19">
      <c r="S6994"/>
    </row>
    <row r="6995" spans="19:19">
      <c r="S6995"/>
    </row>
    <row r="6996" spans="19:19">
      <c r="S6996"/>
    </row>
    <row r="6997" spans="19:19">
      <c r="S6997"/>
    </row>
    <row r="6998" spans="19:19">
      <c r="S6998"/>
    </row>
    <row r="6999" spans="19:19">
      <c r="S6999"/>
    </row>
    <row r="7000" spans="19:19">
      <c r="S7000"/>
    </row>
    <row r="7001" spans="19:19">
      <c r="S7001"/>
    </row>
    <row r="7002" spans="19:19">
      <c r="S7002"/>
    </row>
    <row r="7003" spans="19:19">
      <c r="S7003"/>
    </row>
    <row r="7004" spans="19:19">
      <c r="S7004"/>
    </row>
    <row r="7005" spans="19:19">
      <c r="S7005"/>
    </row>
    <row r="7006" spans="19:19">
      <c r="S7006"/>
    </row>
    <row r="7007" spans="19:19">
      <c r="S7007"/>
    </row>
    <row r="7008" spans="19:19">
      <c r="S7008"/>
    </row>
    <row r="7009" spans="19:19">
      <c r="S7009"/>
    </row>
    <row r="7010" spans="19:19">
      <c r="S7010"/>
    </row>
    <row r="7011" spans="19:19">
      <c r="S7011"/>
    </row>
    <row r="7012" spans="19:19">
      <c r="S7012"/>
    </row>
    <row r="7013" spans="19:19">
      <c r="S7013"/>
    </row>
    <row r="7014" spans="19:19">
      <c r="S7014"/>
    </row>
    <row r="7015" spans="19:19">
      <c r="S7015"/>
    </row>
    <row r="7016" spans="19:19">
      <c r="S7016"/>
    </row>
    <row r="7017" spans="19:19">
      <c r="S7017"/>
    </row>
    <row r="7018" spans="19:19">
      <c r="S7018"/>
    </row>
    <row r="7019" spans="19:19">
      <c r="S7019"/>
    </row>
    <row r="7020" spans="19:19">
      <c r="S7020"/>
    </row>
    <row r="7021" spans="19:19">
      <c r="S7021"/>
    </row>
    <row r="7022" spans="19:19">
      <c r="S7022"/>
    </row>
    <row r="7023" spans="19:19">
      <c r="S7023"/>
    </row>
    <row r="7024" spans="19:19">
      <c r="S7024"/>
    </row>
    <row r="7025" spans="19:19">
      <c r="S7025"/>
    </row>
    <row r="7026" spans="19:19">
      <c r="S7026"/>
    </row>
    <row r="7027" spans="19:19">
      <c r="S7027"/>
    </row>
    <row r="7028" spans="19:19">
      <c r="S7028"/>
    </row>
    <row r="7029" spans="19:19">
      <c r="S7029"/>
    </row>
    <row r="7030" spans="19:19">
      <c r="S7030"/>
    </row>
    <row r="7031" spans="19:19">
      <c r="S7031"/>
    </row>
    <row r="7032" spans="19:19">
      <c r="S7032"/>
    </row>
    <row r="7033" spans="19:19">
      <c r="S7033"/>
    </row>
    <row r="7034" spans="19:19">
      <c r="S7034"/>
    </row>
    <row r="7035" spans="19:19">
      <c r="S7035"/>
    </row>
    <row r="7036" spans="19:19">
      <c r="S7036"/>
    </row>
    <row r="7037" spans="19:19">
      <c r="S7037"/>
    </row>
    <row r="7038" spans="19:19">
      <c r="S7038"/>
    </row>
    <row r="7039" spans="19:19">
      <c r="S7039"/>
    </row>
    <row r="7040" spans="19:19">
      <c r="S7040"/>
    </row>
    <row r="7041" spans="19:19">
      <c r="S7041"/>
    </row>
    <row r="7042" spans="19:19">
      <c r="S7042"/>
    </row>
    <row r="7043" spans="19:19">
      <c r="S7043"/>
    </row>
    <row r="7044" spans="19:19">
      <c r="S7044"/>
    </row>
    <row r="7045" spans="19:19">
      <c r="S7045"/>
    </row>
    <row r="7046" spans="19:19">
      <c r="S7046"/>
    </row>
    <row r="7047" spans="19:19">
      <c r="S7047"/>
    </row>
    <row r="7048" spans="19:19">
      <c r="S7048"/>
    </row>
    <row r="7049" spans="19:19">
      <c r="S7049"/>
    </row>
    <row r="7050" spans="19:19">
      <c r="S7050"/>
    </row>
    <row r="7051" spans="19:19">
      <c r="S7051"/>
    </row>
    <row r="7052" spans="19:19">
      <c r="S7052"/>
    </row>
    <row r="7053" spans="19:19">
      <c r="S7053"/>
    </row>
    <row r="7054" spans="19:19">
      <c r="S7054"/>
    </row>
    <row r="7055" spans="19:19">
      <c r="S7055"/>
    </row>
    <row r="7056" spans="19:19">
      <c r="S7056"/>
    </row>
    <row r="7057" spans="19:19">
      <c r="S7057"/>
    </row>
    <row r="7058" spans="19:19">
      <c r="S7058"/>
    </row>
    <row r="7059" spans="19:19">
      <c r="S7059"/>
    </row>
    <row r="7060" spans="19:19">
      <c r="S7060"/>
    </row>
    <row r="7061" spans="19:19">
      <c r="S7061"/>
    </row>
    <row r="7062" spans="19:19">
      <c r="S7062"/>
    </row>
    <row r="7063" spans="19:19">
      <c r="S7063"/>
    </row>
    <row r="7064" spans="19:19">
      <c r="S7064"/>
    </row>
    <row r="7065" spans="19:19">
      <c r="S7065"/>
    </row>
    <row r="7066" spans="19:19">
      <c r="S7066"/>
    </row>
    <row r="7067" spans="19:19">
      <c r="S7067"/>
    </row>
    <row r="7068" spans="19:19">
      <c r="S7068"/>
    </row>
    <row r="7069" spans="19:19">
      <c r="S7069"/>
    </row>
    <row r="7070" spans="19:19">
      <c r="S7070"/>
    </row>
    <row r="7071" spans="19:19">
      <c r="S7071"/>
    </row>
    <row r="7072" spans="19:19">
      <c r="S7072"/>
    </row>
    <row r="7073" spans="19:19">
      <c r="S7073"/>
    </row>
    <row r="7074" spans="19:19">
      <c r="S7074"/>
    </row>
    <row r="7075" spans="19:19">
      <c r="S7075"/>
    </row>
    <row r="7076" spans="19:19">
      <c r="S7076"/>
    </row>
    <row r="7077" spans="19:19">
      <c r="S7077"/>
    </row>
    <row r="7078" spans="19:19">
      <c r="S7078"/>
    </row>
    <row r="7079" spans="19:19">
      <c r="S7079"/>
    </row>
    <row r="7080" spans="19:19">
      <c r="S7080"/>
    </row>
    <row r="7081" spans="19:19">
      <c r="S7081"/>
    </row>
    <row r="7082" spans="19:19">
      <c r="S7082"/>
    </row>
    <row r="7083" spans="19:19">
      <c r="S7083"/>
    </row>
    <row r="7084" spans="19:19">
      <c r="S7084"/>
    </row>
    <row r="7085" spans="19:19">
      <c r="S7085"/>
    </row>
    <row r="7086" spans="19:19">
      <c r="S7086"/>
    </row>
    <row r="7087" spans="19:19">
      <c r="S7087"/>
    </row>
    <row r="7088" spans="19:19">
      <c r="S7088"/>
    </row>
    <row r="7089" spans="19:19">
      <c r="S7089"/>
    </row>
    <row r="7090" spans="19:19">
      <c r="S7090"/>
    </row>
    <row r="7091" spans="19:19">
      <c r="S7091"/>
    </row>
    <row r="7092" spans="19:19">
      <c r="S7092"/>
    </row>
    <row r="7093" spans="19:19">
      <c r="S7093"/>
    </row>
    <row r="7094" spans="19:19">
      <c r="S7094"/>
    </row>
    <row r="7095" spans="19:19">
      <c r="S7095"/>
    </row>
    <row r="7096" spans="19:19">
      <c r="S7096"/>
    </row>
    <row r="7097" spans="19:19">
      <c r="S7097"/>
    </row>
    <row r="7098" spans="19:19">
      <c r="S7098"/>
    </row>
    <row r="7099" spans="19:19">
      <c r="S7099"/>
    </row>
    <row r="7100" spans="19:19">
      <c r="S7100"/>
    </row>
    <row r="7101" spans="19:19">
      <c r="S7101"/>
    </row>
    <row r="7102" spans="19:19">
      <c r="S7102"/>
    </row>
    <row r="7103" spans="19:19">
      <c r="S7103"/>
    </row>
    <row r="7104" spans="19:19">
      <c r="S7104"/>
    </row>
    <row r="7105" spans="19:19">
      <c r="S7105"/>
    </row>
    <row r="7106" spans="19:19">
      <c r="S7106"/>
    </row>
    <row r="7107" spans="19:19">
      <c r="S7107"/>
    </row>
    <row r="7108" spans="19:19">
      <c r="S7108"/>
    </row>
    <row r="7109" spans="19:19">
      <c r="S7109"/>
    </row>
    <row r="7110" spans="19:19">
      <c r="S7110"/>
    </row>
    <row r="7111" spans="19:19">
      <c r="S7111"/>
    </row>
    <row r="7112" spans="19:19">
      <c r="S7112"/>
    </row>
    <row r="7113" spans="19:19">
      <c r="S7113"/>
    </row>
    <row r="7114" spans="19:19">
      <c r="S7114"/>
    </row>
    <row r="7115" spans="19:19">
      <c r="S7115"/>
    </row>
    <row r="7116" spans="19:19">
      <c r="S7116"/>
    </row>
    <row r="7117" spans="19:19">
      <c r="S7117"/>
    </row>
    <row r="7118" spans="19:19">
      <c r="S7118"/>
    </row>
    <row r="7119" spans="19:19">
      <c r="S7119"/>
    </row>
    <row r="7120" spans="19:19">
      <c r="S7120"/>
    </row>
    <row r="7121" spans="19:19">
      <c r="S7121"/>
    </row>
    <row r="7122" spans="19:19">
      <c r="S7122"/>
    </row>
    <row r="7123" spans="19:19">
      <c r="S7123"/>
    </row>
    <row r="7124" spans="19:19">
      <c r="S7124"/>
    </row>
    <row r="7125" spans="19:19">
      <c r="S7125"/>
    </row>
    <row r="7126" spans="19:19">
      <c r="S7126"/>
    </row>
    <row r="7127" spans="19:19">
      <c r="S7127"/>
    </row>
    <row r="7128" spans="19:19">
      <c r="S7128"/>
    </row>
    <row r="7129" spans="19:19">
      <c r="S7129"/>
    </row>
    <row r="7130" spans="19:19">
      <c r="S7130"/>
    </row>
    <row r="7131" spans="19:19">
      <c r="S7131"/>
    </row>
    <row r="7132" spans="19:19">
      <c r="S7132"/>
    </row>
    <row r="7133" spans="19:19">
      <c r="S7133"/>
    </row>
    <row r="7134" spans="19:19">
      <c r="S7134"/>
    </row>
    <row r="7135" spans="19:19">
      <c r="S7135"/>
    </row>
    <row r="7136" spans="19:19">
      <c r="S7136"/>
    </row>
    <row r="7137" spans="19:19">
      <c r="S7137"/>
    </row>
    <row r="7138" spans="19:19">
      <c r="S7138"/>
    </row>
    <row r="7139" spans="19:19">
      <c r="S7139"/>
    </row>
    <row r="7140" spans="19:19">
      <c r="S7140"/>
    </row>
    <row r="7141" spans="19:19">
      <c r="S7141"/>
    </row>
    <row r="7142" spans="19:19">
      <c r="S7142"/>
    </row>
    <row r="7143" spans="19:19">
      <c r="S7143"/>
    </row>
    <row r="7144" spans="19:19">
      <c r="S7144"/>
    </row>
    <row r="7145" spans="19:19">
      <c r="S7145"/>
    </row>
    <row r="7146" spans="19:19">
      <c r="S7146"/>
    </row>
    <row r="7147" spans="19:19">
      <c r="S7147"/>
    </row>
    <row r="7148" spans="19:19">
      <c r="S7148"/>
    </row>
    <row r="7149" spans="19:19">
      <c r="S7149"/>
    </row>
    <row r="7150" spans="19:19">
      <c r="S7150"/>
    </row>
    <row r="7151" spans="19:19">
      <c r="S7151"/>
    </row>
    <row r="7152" spans="19:19">
      <c r="S7152"/>
    </row>
    <row r="7153" spans="19:19">
      <c r="S7153"/>
    </row>
    <row r="7154" spans="19:19">
      <c r="S7154"/>
    </row>
    <row r="7155" spans="19:19">
      <c r="S7155"/>
    </row>
    <row r="7156" spans="19:19">
      <c r="S7156"/>
    </row>
    <row r="7157" spans="19:19">
      <c r="S7157"/>
    </row>
    <row r="7158" spans="19:19">
      <c r="S7158"/>
    </row>
    <row r="7159" spans="19:19">
      <c r="S7159"/>
    </row>
    <row r="7160" spans="19:19">
      <c r="S7160"/>
    </row>
    <row r="7161" spans="19:19">
      <c r="S7161"/>
    </row>
    <row r="7162" spans="19:19">
      <c r="S7162"/>
    </row>
    <row r="7163" spans="19:19">
      <c r="S7163"/>
    </row>
    <row r="7164" spans="19:19">
      <c r="S7164"/>
    </row>
    <row r="7165" spans="19:19">
      <c r="S7165"/>
    </row>
    <row r="7166" spans="19:19">
      <c r="S7166"/>
    </row>
    <row r="7167" spans="19:19">
      <c r="S7167"/>
    </row>
    <row r="7168" spans="19:19">
      <c r="S7168"/>
    </row>
    <row r="7169" spans="19:19">
      <c r="S7169"/>
    </row>
    <row r="7170" spans="19:19">
      <c r="S7170"/>
    </row>
    <row r="7171" spans="19:19">
      <c r="S7171"/>
    </row>
    <row r="7172" spans="19:19">
      <c r="S7172"/>
    </row>
    <row r="7173" spans="19:19">
      <c r="S7173"/>
    </row>
    <row r="7174" spans="19:19">
      <c r="S7174"/>
    </row>
    <row r="7175" spans="19:19">
      <c r="S7175"/>
    </row>
    <row r="7176" spans="19:19">
      <c r="S7176"/>
    </row>
    <row r="7177" spans="19:19">
      <c r="S7177"/>
    </row>
    <row r="7178" spans="19:19">
      <c r="S7178"/>
    </row>
    <row r="7179" spans="19:19">
      <c r="S7179"/>
    </row>
    <row r="7180" spans="19:19">
      <c r="S7180"/>
    </row>
    <row r="7181" spans="19:19">
      <c r="S7181"/>
    </row>
    <row r="7182" spans="19:19">
      <c r="S7182"/>
    </row>
    <row r="7183" spans="19:19">
      <c r="S7183"/>
    </row>
    <row r="7184" spans="19:19">
      <c r="S7184"/>
    </row>
    <row r="7185" spans="19:19">
      <c r="S7185"/>
    </row>
    <row r="7186" spans="19:19">
      <c r="S7186"/>
    </row>
    <row r="7187" spans="19:19">
      <c r="S7187"/>
    </row>
    <row r="7188" spans="19:19">
      <c r="S7188"/>
    </row>
    <row r="7189" spans="19:19">
      <c r="S7189"/>
    </row>
    <row r="7190" spans="19:19">
      <c r="S7190"/>
    </row>
    <row r="7191" spans="19:19">
      <c r="S7191"/>
    </row>
    <row r="7192" spans="19:19">
      <c r="S7192"/>
    </row>
    <row r="7193" spans="19:19">
      <c r="S7193"/>
    </row>
    <row r="7194" spans="19:19">
      <c r="S7194"/>
    </row>
    <row r="7195" spans="19:19">
      <c r="S7195"/>
    </row>
    <row r="7196" spans="19:19">
      <c r="S7196"/>
    </row>
    <row r="7197" spans="19:19">
      <c r="S7197"/>
    </row>
    <row r="7198" spans="19:19">
      <c r="S7198"/>
    </row>
    <row r="7199" spans="19:19">
      <c r="S7199"/>
    </row>
    <row r="7200" spans="19:19">
      <c r="S7200"/>
    </row>
    <row r="7201" spans="19:19">
      <c r="S7201"/>
    </row>
    <row r="7202" spans="19:19">
      <c r="S7202"/>
    </row>
    <row r="7203" spans="19:19">
      <c r="S7203"/>
    </row>
    <row r="7204" spans="19:19">
      <c r="S7204"/>
    </row>
    <row r="7205" spans="19:19">
      <c r="S7205"/>
    </row>
    <row r="7206" spans="19:19">
      <c r="S7206"/>
    </row>
    <row r="7207" spans="19:19">
      <c r="S7207"/>
    </row>
    <row r="7208" spans="19:19">
      <c r="S7208"/>
    </row>
    <row r="7209" spans="19:19">
      <c r="S7209"/>
    </row>
    <row r="7210" spans="19:19">
      <c r="S7210"/>
    </row>
    <row r="7211" spans="19:19">
      <c r="S7211"/>
    </row>
    <row r="7212" spans="19:19">
      <c r="S7212"/>
    </row>
    <row r="7213" spans="19:19">
      <c r="S7213"/>
    </row>
    <row r="7214" spans="19:19">
      <c r="S7214"/>
    </row>
    <row r="7215" spans="19:19">
      <c r="S7215"/>
    </row>
    <row r="7216" spans="19:19">
      <c r="S7216"/>
    </row>
    <row r="7217" spans="19:19">
      <c r="S7217"/>
    </row>
    <row r="7218" spans="19:19">
      <c r="S7218"/>
    </row>
    <row r="7219" spans="19:19">
      <c r="S7219"/>
    </row>
    <row r="7220" spans="19:19">
      <c r="S7220"/>
    </row>
    <row r="7221" spans="19:19">
      <c r="S7221"/>
    </row>
    <row r="7222" spans="19:19">
      <c r="S7222"/>
    </row>
    <row r="7223" spans="19:19">
      <c r="S7223"/>
    </row>
    <row r="7224" spans="19:19">
      <c r="S7224"/>
    </row>
    <row r="7225" spans="19:19">
      <c r="S7225"/>
    </row>
    <row r="7226" spans="19:19">
      <c r="S7226"/>
    </row>
    <row r="7227" spans="19:19">
      <c r="S7227"/>
    </row>
    <row r="7228" spans="19:19">
      <c r="S7228"/>
    </row>
    <row r="7229" spans="19:19">
      <c r="S7229"/>
    </row>
    <row r="7230" spans="19:19">
      <c r="S7230"/>
    </row>
    <row r="7231" spans="19:19">
      <c r="S7231"/>
    </row>
    <row r="7232" spans="19:19">
      <c r="S7232"/>
    </row>
    <row r="7233" spans="19:19">
      <c r="S7233"/>
    </row>
    <row r="7234" spans="19:19">
      <c r="S7234"/>
    </row>
    <row r="7235" spans="19:19">
      <c r="S7235"/>
    </row>
    <row r="7236" spans="19:19">
      <c r="S7236"/>
    </row>
    <row r="7237" spans="19:19">
      <c r="S7237"/>
    </row>
    <row r="7238" spans="19:19">
      <c r="S7238"/>
    </row>
    <row r="7239" spans="19:19">
      <c r="S7239"/>
    </row>
    <row r="7240" spans="19:19">
      <c r="S7240"/>
    </row>
    <row r="7241" spans="19:19">
      <c r="S7241"/>
    </row>
    <row r="7242" spans="19:19">
      <c r="S7242"/>
    </row>
    <row r="7243" spans="19:19">
      <c r="S7243"/>
    </row>
    <row r="7244" spans="19:19">
      <c r="S7244"/>
    </row>
    <row r="7245" spans="19:19">
      <c r="S7245"/>
    </row>
    <row r="7246" spans="19:19">
      <c r="S7246"/>
    </row>
    <row r="7247" spans="19:19">
      <c r="S7247"/>
    </row>
    <row r="7248" spans="19:19">
      <c r="S7248"/>
    </row>
    <row r="7249" spans="19:19">
      <c r="S7249"/>
    </row>
    <row r="7250" spans="19:19">
      <c r="S7250"/>
    </row>
    <row r="7251" spans="19:19">
      <c r="S7251"/>
    </row>
    <row r="7252" spans="19:19">
      <c r="S7252"/>
    </row>
    <row r="7253" spans="19:19">
      <c r="S7253"/>
    </row>
    <row r="7254" spans="19:19">
      <c r="S7254"/>
    </row>
    <row r="7255" spans="19:19">
      <c r="S7255"/>
    </row>
    <row r="7256" spans="19:19">
      <c r="S7256"/>
    </row>
    <row r="7257" spans="19:19">
      <c r="S7257"/>
    </row>
    <row r="7258" spans="19:19">
      <c r="S7258"/>
    </row>
    <row r="7259" spans="19:19">
      <c r="S7259"/>
    </row>
    <row r="7260" spans="19:19">
      <c r="S7260"/>
    </row>
    <row r="7261" spans="19:19">
      <c r="S7261"/>
    </row>
    <row r="7262" spans="19:19">
      <c r="S7262"/>
    </row>
    <row r="7263" spans="19:19">
      <c r="S7263"/>
    </row>
    <row r="7264" spans="19:19">
      <c r="S7264"/>
    </row>
    <row r="7265" spans="19:19">
      <c r="S7265"/>
    </row>
    <row r="7266" spans="19:19">
      <c r="S7266"/>
    </row>
    <row r="7267" spans="19:19">
      <c r="S7267"/>
    </row>
    <row r="7268" spans="19:19">
      <c r="S7268"/>
    </row>
    <row r="7269" spans="19:19">
      <c r="S7269"/>
    </row>
    <row r="7270" spans="19:19">
      <c r="S7270"/>
    </row>
    <row r="7271" spans="19:19">
      <c r="S7271"/>
    </row>
    <row r="7272" spans="19:19">
      <c r="S7272"/>
    </row>
    <row r="7273" spans="19:19">
      <c r="S7273"/>
    </row>
    <row r="7274" spans="19:19">
      <c r="S7274"/>
    </row>
    <row r="7275" spans="19:19">
      <c r="S7275"/>
    </row>
    <row r="7276" spans="19:19">
      <c r="S7276"/>
    </row>
    <row r="7277" spans="19:19">
      <c r="S7277"/>
    </row>
    <row r="7278" spans="19:19">
      <c r="S7278"/>
    </row>
    <row r="7279" spans="19:19">
      <c r="S7279"/>
    </row>
    <row r="7280" spans="19:19">
      <c r="S7280"/>
    </row>
    <row r="7281" spans="19:19">
      <c r="S7281"/>
    </row>
    <row r="7282" spans="19:19">
      <c r="S7282"/>
    </row>
    <row r="7283" spans="19:19">
      <c r="S7283"/>
    </row>
    <row r="7284" spans="19:19">
      <c r="S7284"/>
    </row>
    <row r="7285" spans="19:19">
      <c r="S7285"/>
    </row>
    <row r="7286" spans="19:19">
      <c r="S7286"/>
    </row>
    <row r="7287" spans="19:19">
      <c r="S7287"/>
    </row>
    <row r="7288" spans="19:19">
      <c r="S7288"/>
    </row>
    <row r="7289" spans="19:19">
      <c r="S7289"/>
    </row>
    <row r="7290" spans="19:19">
      <c r="S7290"/>
    </row>
    <row r="7291" spans="19:19">
      <c r="S7291"/>
    </row>
    <row r="7292" spans="19:19">
      <c r="S7292"/>
    </row>
    <row r="7293" spans="19:19">
      <c r="S7293"/>
    </row>
    <row r="7294" spans="19:19">
      <c r="S7294"/>
    </row>
    <row r="7295" spans="19:19">
      <c r="S7295"/>
    </row>
    <row r="7296" spans="19:19">
      <c r="S7296"/>
    </row>
    <row r="7297" spans="19:19">
      <c r="S7297"/>
    </row>
    <row r="7298" spans="19:19">
      <c r="S7298"/>
    </row>
    <row r="7299" spans="19:19">
      <c r="S7299"/>
    </row>
    <row r="7300" spans="19:19">
      <c r="S7300"/>
    </row>
    <row r="7301" spans="19:19">
      <c r="S7301"/>
    </row>
    <row r="7302" spans="19:19">
      <c r="S7302"/>
    </row>
    <row r="7303" spans="19:19">
      <c r="S7303"/>
    </row>
    <row r="7304" spans="19:19">
      <c r="S7304"/>
    </row>
    <row r="7305" spans="19:19">
      <c r="S7305"/>
    </row>
    <row r="7306" spans="19:19">
      <c r="S7306"/>
    </row>
    <row r="7307" spans="19:19">
      <c r="S7307"/>
    </row>
    <row r="7308" spans="19:19">
      <c r="S7308"/>
    </row>
    <row r="7309" spans="19:19">
      <c r="S7309"/>
    </row>
    <row r="7310" spans="19:19">
      <c r="S7310"/>
    </row>
    <row r="7311" spans="19:19">
      <c r="S7311"/>
    </row>
    <row r="7312" spans="19:19">
      <c r="S7312"/>
    </row>
    <row r="7313" spans="19:19">
      <c r="S7313"/>
    </row>
    <row r="7314" spans="19:19">
      <c r="S7314"/>
    </row>
    <row r="7315" spans="19:19">
      <c r="S7315"/>
    </row>
    <row r="7316" spans="19:19">
      <c r="S7316"/>
    </row>
    <row r="7317" spans="19:19">
      <c r="S7317"/>
    </row>
    <row r="7318" spans="19:19">
      <c r="S7318"/>
    </row>
    <row r="7319" spans="19:19">
      <c r="S7319"/>
    </row>
    <row r="7320" spans="19:19">
      <c r="S7320"/>
    </row>
    <row r="7321" spans="19:19">
      <c r="S7321"/>
    </row>
    <row r="7322" spans="19:19">
      <c r="S7322"/>
    </row>
    <row r="7323" spans="19:19">
      <c r="S7323"/>
    </row>
    <row r="7324" spans="19:19">
      <c r="S7324"/>
    </row>
    <row r="7325" spans="19:19">
      <c r="S7325"/>
    </row>
    <row r="7326" spans="19:19">
      <c r="S7326"/>
    </row>
    <row r="7327" spans="19:19">
      <c r="S7327"/>
    </row>
    <row r="7328" spans="19:19">
      <c r="S7328"/>
    </row>
    <row r="7329" spans="19:19">
      <c r="S7329"/>
    </row>
    <row r="7330" spans="19:19">
      <c r="S7330"/>
    </row>
    <row r="7331" spans="19:19">
      <c r="S7331"/>
    </row>
    <row r="7332" spans="19:19">
      <c r="S7332"/>
    </row>
    <row r="7333" spans="19:19">
      <c r="S7333"/>
    </row>
    <row r="7334" spans="19:19">
      <c r="S7334"/>
    </row>
    <row r="7335" spans="19:19">
      <c r="S7335"/>
    </row>
    <row r="7336" spans="19:19">
      <c r="S7336"/>
    </row>
    <row r="7337" spans="19:19">
      <c r="S7337"/>
    </row>
    <row r="7338" spans="19:19">
      <c r="S7338"/>
    </row>
    <row r="7339" spans="19:19">
      <c r="S7339"/>
    </row>
    <row r="7340" spans="19:19">
      <c r="S7340"/>
    </row>
    <row r="7341" spans="19:19">
      <c r="S7341"/>
    </row>
    <row r="7342" spans="19:19">
      <c r="S7342"/>
    </row>
    <row r="7343" spans="19:19">
      <c r="S7343"/>
    </row>
    <row r="7344" spans="19:19">
      <c r="S7344"/>
    </row>
    <row r="7345" spans="19:19">
      <c r="S7345"/>
    </row>
    <row r="7346" spans="19:19">
      <c r="S7346"/>
    </row>
    <row r="7347" spans="19:19">
      <c r="S7347"/>
    </row>
    <row r="7348" spans="19:19">
      <c r="S7348"/>
    </row>
    <row r="7349" spans="19:19">
      <c r="S7349"/>
    </row>
    <row r="7350" spans="19:19">
      <c r="S7350"/>
    </row>
    <row r="7351" spans="19:19">
      <c r="S7351"/>
    </row>
    <row r="7352" spans="19:19">
      <c r="S7352"/>
    </row>
    <row r="7353" spans="19:19">
      <c r="S7353"/>
    </row>
    <row r="7354" spans="19:19">
      <c r="S7354"/>
    </row>
    <row r="7355" spans="19:19">
      <c r="S7355"/>
    </row>
    <row r="7356" spans="19:19">
      <c r="S7356"/>
    </row>
    <row r="7357" spans="19:19">
      <c r="S7357"/>
    </row>
    <row r="7358" spans="19:19">
      <c r="S7358"/>
    </row>
    <row r="7359" spans="19:19">
      <c r="S7359"/>
    </row>
    <row r="7360" spans="19:19">
      <c r="S7360"/>
    </row>
    <row r="7361" spans="19:19">
      <c r="S7361"/>
    </row>
    <row r="7362" spans="19:19">
      <c r="S7362"/>
    </row>
    <row r="7363" spans="19:19">
      <c r="S7363"/>
    </row>
    <row r="7364" spans="19:19">
      <c r="S7364"/>
    </row>
    <row r="7365" spans="19:19">
      <c r="S7365"/>
    </row>
    <row r="7366" spans="19:19">
      <c r="S7366"/>
    </row>
    <row r="7367" spans="19:19">
      <c r="S7367"/>
    </row>
    <row r="7368" spans="19:19">
      <c r="S7368"/>
    </row>
    <row r="7369" spans="19:19">
      <c r="S7369"/>
    </row>
    <row r="7370" spans="19:19">
      <c r="S7370"/>
    </row>
    <row r="7371" spans="19:19">
      <c r="S7371"/>
    </row>
    <row r="7372" spans="19:19">
      <c r="S7372"/>
    </row>
    <row r="7373" spans="19:19">
      <c r="S7373"/>
    </row>
    <row r="7374" spans="19:19">
      <c r="S7374"/>
    </row>
    <row r="7375" spans="19:19">
      <c r="S7375"/>
    </row>
    <row r="7376" spans="19:19">
      <c r="S7376"/>
    </row>
    <row r="7377" spans="19:19">
      <c r="S7377"/>
    </row>
    <row r="7378" spans="19:19">
      <c r="S7378"/>
    </row>
    <row r="7379" spans="19:19">
      <c r="S7379"/>
    </row>
    <row r="7380" spans="19:19">
      <c r="S7380"/>
    </row>
    <row r="7381" spans="19:19">
      <c r="S7381"/>
    </row>
    <row r="7382" spans="19:19">
      <c r="S7382"/>
    </row>
    <row r="7383" spans="19:19">
      <c r="S7383"/>
    </row>
    <row r="7384" spans="19:19">
      <c r="S7384"/>
    </row>
    <row r="7385" spans="19:19">
      <c r="S7385"/>
    </row>
    <row r="7386" spans="19:19">
      <c r="S7386"/>
    </row>
    <row r="7387" spans="19:19">
      <c r="S7387"/>
    </row>
    <row r="7388" spans="19:19">
      <c r="S7388"/>
    </row>
    <row r="7389" spans="19:19">
      <c r="S7389"/>
    </row>
    <row r="7390" spans="19:19">
      <c r="S7390"/>
    </row>
    <row r="7391" spans="19:19">
      <c r="S7391"/>
    </row>
    <row r="7392" spans="19:19">
      <c r="S7392"/>
    </row>
    <row r="7393" spans="19:19">
      <c r="S7393"/>
    </row>
    <row r="7394" spans="19:19">
      <c r="S7394"/>
    </row>
    <row r="7395" spans="19:19">
      <c r="S7395"/>
    </row>
    <row r="7396" spans="19:19">
      <c r="S7396"/>
    </row>
    <row r="7397" spans="19:19">
      <c r="S7397"/>
    </row>
    <row r="7398" spans="19:19">
      <c r="S7398"/>
    </row>
    <row r="7399" spans="19:19">
      <c r="S7399"/>
    </row>
    <row r="7400" spans="19:19">
      <c r="S7400"/>
    </row>
    <row r="7401" spans="19:19">
      <c r="S7401"/>
    </row>
    <row r="7402" spans="19:19">
      <c r="S7402"/>
    </row>
    <row r="7403" spans="19:19">
      <c r="S7403"/>
    </row>
    <row r="7404" spans="19:19">
      <c r="S7404"/>
    </row>
    <row r="7405" spans="19:19">
      <c r="S7405"/>
    </row>
    <row r="7406" spans="19:19">
      <c r="S7406"/>
    </row>
    <row r="7407" spans="19:19">
      <c r="S7407"/>
    </row>
    <row r="7408" spans="19:19">
      <c r="S7408"/>
    </row>
    <row r="7409" spans="19:19">
      <c r="S7409"/>
    </row>
    <row r="7410" spans="19:19">
      <c r="S7410"/>
    </row>
    <row r="7411" spans="19:19">
      <c r="S7411"/>
    </row>
    <row r="7412" spans="19:19">
      <c r="S7412"/>
    </row>
    <row r="7413" spans="19:19">
      <c r="S7413"/>
    </row>
    <row r="7414" spans="19:19">
      <c r="S7414"/>
    </row>
    <row r="7415" spans="19:19">
      <c r="S7415"/>
    </row>
    <row r="7416" spans="19:19">
      <c r="S7416"/>
    </row>
    <row r="7417" spans="19:19">
      <c r="S7417"/>
    </row>
    <row r="7418" spans="19:19">
      <c r="S7418"/>
    </row>
    <row r="7419" spans="19:19">
      <c r="S7419"/>
    </row>
    <row r="7420" spans="19:19">
      <c r="S7420"/>
    </row>
    <row r="7421" spans="19:19">
      <c r="S7421"/>
    </row>
    <row r="7422" spans="19:19">
      <c r="S7422"/>
    </row>
    <row r="7423" spans="19:19">
      <c r="S7423"/>
    </row>
    <row r="7424" spans="19:19">
      <c r="S7424"/>
    </row>
    <row r="7425" spans="19:19">
      <c r="S7425"/>
    </row>
    <row r="7426" spans="19:19">
      <c r="S7426"/>
    </row>
    <row r="7427" spans="19:19">
      <c r="S7427"/>
    </row>
    <row r="7428" spans="19:19">
      <c r="S7428"/>
    </row>
    <row r="7429" spans="19:19">
      <c r="S7429"/>
    </row>
    <row r="7430" spans="19:19">
      <c r="S7430"/>
    </row>
    <row r="7431" spans="19:19">
      <c r="S7431"/>
    </row>
    <row r="7432" spans="19:19">
      <c r="S7432"/>
    </row>
    <row r="7433" spans="19:19">
      <c r="S7433"/>
    </row>
    <row r="7434" spans="19:19">
      <c r="S7434"/>
    </row>
    <row r="7435" spans="19:19">
      <c r="S7435"/>
    </row>
    <row r="7436" spans="19:19">
      <c r="S7436"/>
    </row>
    <row r="7437" spans="19:19">
      <c r="S7437"/>
    </row>
    <row r="7438" spans="19:19">
      <c r="S7438"/>
    </row>
    <row r="7439" spans="19:19">
      <c r="S7439"/>
    </row>
    <row r="7440" spans="19:19">
      <c r="S7440"/>
    </row>
    <row r="7441" spans="19:19">
      <c r="S7441"/>
    </row>
    <row r="7442" spans="19:19">
      <c r="S7442"/>
    </row>
    <row r="7443" spans="19:19">
      <c r="S7443"/>
    </row>
    <row r="7444" spans="19:19">
      <c r="S7444"/>
    </row>
    <row r="7445" spans="19:19">
      <c r="S7445"/>
    </row>
    <row r="7446" spans="19:19">
      <c r="S7446"/>
    </row>
    <row r="7447" spans="19:19">
      <c r="S7447"/>
    </row>
    <row r="7448" spans="19:19">
      <c r="S7448"/>
    </row>
    <row r="7449" spans="19:19">
      <c r="S7449"/>
    </row>
    <row r="7450" spans="19:19">
      <c r="S7450"/>
    </row>
    <row r="7451" spans="19:19">
      <c r="S7451"/>
    </row>
    <row r="7452" spans="19:19">
      <c r="S7452"/>
    </row>
    <row r="7453" spans="19:19">
      <c r="S7453"/>
    </row>
    <row r="7454" spans="19:19">
      <c r="S7454"/>
    </row>
    <row r="7455" spans="19:19">
      <c r="S7455"/>
    </row>
    <row r="7456" spans="19:19">
      <c r="S7456"/>
    </row>
    <row r="7457" spans="19:19">
      <c r="S7457"/>
    </row>
    <row r="7458" spans="19:19">
      <c r="S7458"/>
    </row>
    <row r="7459" spans="19:19">
      <c r="S7459"/>
    </row>
    <row r="7460" spans="19:19">
      <c r="S7460"/>
    </row>
    <row r="7461" spans="19:19">
      <c r="S7461"/>
    </row>
    <row r="7462" spans="19:19">
      <c r="S7462"/>
    </row>
    <row r="7463" spans="19:19">
      <c r="S7463"/>
    </row>
    <row r="7464" spans="19:19">
      <c r="S7464"/>
    </row>
    <row r="7465" spans="19:19">
      <c r="S7465"/>
    </row>
    <row r="7466" spans="19:19">
      <c r="S7466"/>
    </row>
    <row r="7467" spans="19:19">
      <c r="S7467"/>
    </row>
    <row r="7468" spans="19:19">
      <c r="S7468"/>
    </row>
    <row r="7469" spans="19:19">
      <c r="S7469"/>
    </row>
    <row r="7470" spans="19:19">
      <c r="S7470"/>
    </row>
    <row r="7471" spans="19:19">
      <c r="S7471"/>
    </row>
    <row r="7472" spans="19:19">
      <c r="S7472"/>
    </row>
    <row r="7473" spans="19:19">
      <c r="S7473"/>
    </row>
    <row r="7474" spans="19:19">
      <c r="S7474"/>
    </row>
    <row r="7475" spans="19:19">
      <c r="S7475"/>
    </row>
    <row r="7476" spans="19:19">
      <c r="S7476"/>
    </row>
    <row r="7477" spans="19:19">
      <c r="S7477"/>
    </row>
    <row r="7478" spans="19:19">
      <c r="S7478"/>
    </row>
    <row r="7479" spans="19:19">
      <c r="S7479"/>
    </row>
    <row r="7480" spans="19:19">
      <c r="S7480"/>
    </row>
    <row r="7481" spans="19:19">
      <c r="S7481"/>
    </row>
    <row r="7482" spans="19:19">
      <c r="S7482"/>
    </row>
    <row r="7483" spans="19:19">
      <c r="S7483"/>
    </row>
    <row r="7484" spans="19:19">
      <c r="S7484"/>
    </row>
    <row r="7485" spans="19:19">
      <c r="S7485"/>
    </row>
    <row r="7486" spans="19:19">
      <c r="S7486"/>
    </row>
    <row r="7487" spans="19:19">
      <c r="S7487"/>
    </row>
    <row r="7488" spans="19:19">
      <c r="S7488"/>
    </row>
    <row r="7489" spans="19:19">
      <c r="S7489"/>
    </row>
    <row r="7490" spans="19:19">
      <c r="S7490"/>
    </row>
    <row r="7491" spans="19:19">
      <c r="S7491"/>
    </row>
    <row r="7492" spans="19:19">
      <c r="S7492"/>
    </row>
    <row r="7493" spans="19:19">
      <c r="S7493"/>
    </row>
    <row r="7494" spans="19:19">
      <c r="S7494"/>
    </row>
    <row r="7495" spans="19:19">
      <c r="S7495"/>
    </row>
    <row r="7496" spans="19:19">
      <c r="S7496"/>
    </row>
    <row r="7497" spans="19:19">
      <c r="S7497"/>
    </row>
    <row r="7498" spans="19:19">
      <c r="S7498"/>
    </row>
    <row r="7499" spans="19:19">
      <c r="S7499"/>
    </row>
    <row r="7500" spans="19:19">
      <c r="S7500"/>
    </row>
    <row r="7501" spans="19:19">
      <c r="S7501"/>
    </row>
    <row r="7502" spans="19:19">
      <c r="S7502"/>
    </row>
    <row r="7503" spans="19:19">
      <c r="S7503"/>
    </row>
    <row r="7504" spans="19:19">
      <c r="S7504"/>
    </row>
    <row r="7505" spans="19:19">
      <c r="S7505"/>
    </row>
    <row r="7506" spans="19:19">
      <c r="S7506"/>
    </row>
    <row r="7507" spans="19:19">
      <c r="S7507"/>
    </row>
    <row r="7508" spans="19:19">
      <c r="S7508"/>
    </row>
    <row r="7509" spans="19:19">
      <c r="S7509"/>
    </row>
    <row r="7510" spans="19:19">
      <c r="S7510"/>
    </row>
    <row r="7511" spans="19:19">
      <c r="S7511"/>
    </row>
    <row r="7512" spans="19:19">
      <c r="S7512"/>
    </row>
    <row r="7513" spans="19:19">
      <c r="S7513"/>
    </row>
    <row r="7514" spans="19:19">
      <c r="S7514"/>
    </row>
    <row r="7515" spans="19:19">
      <c r="S7515"/>
    </row>
    <row r="7516" spans="19:19">
      <c r="S7516"/>
    </row>
    <row r="7517" spans="19:19">
      <c r="S7517"/>
    </row>
    <row r="7518" spans="19:19">
      <c r="S7518"/>
    </row>
    <row r="7519" spans="19:19">
      <c r="S7519"/>
    </row>
    <row r="7520" spans="19:19">
      <c r="S7520"/>
    </row>
    <row r="7521" spans="19:19">
      <c r="S7521"/>
    </row>
    <row r="7522" spans="19:19">
      <c r="S7522"/>
    </row>
    <row r="7523" spans="19:19">
      <c r="S7523"/>
    </row>
    <row r="7524" spans="19:19">
      <c r="S7524"/>
    </row>
    <row r="7525" spans="19:19">
      <c r="S7525"/>
    </row>
    <row r="7526" spans="19:19">
      <c r="S7526"/>
    </row>
    <row r="7527" spans="19:19">
      <c r="S7527"/>
    </row>
    <row r="7528" spans="19:19">
      <c r="S7528"/>
    </row>
    <row r="7529" spans="19:19">
      <c r="S7529"/>
    </row>
    <row r="7530" spans="19:19">
      <c r="S7530"/>
    </row>
    <row r="7531" spans="19:19">
      <c r="S7531"/>
    </row>
    <row r="7532" spans="19:19">
      <c r="S7532"/>
    </row>
    <row r="7533" spans="19:19">
      <c r="S7533"/>
    </row>
    <row r="7534" spans="19:19">
      <c r="S7534"/>
    </row>
    <row r="7535" spans="19:19">
      <c r="S7535"/>
    </row>
    <row r="7536" spans="19:19">
      <c r="S7536"/>
    </row>
    <row r="7537" spans="19:19">
      <c r="S7537"/>
    </row>
    <row r="7538" spans="19:19">
      <c r="S7538"/>
    </row>
    <row r="7539" spans="19:19">
      <c r="S7539"/>
    </row>
    <row r="7540" spans="19:19">
      <c r="S7540"/>
    </row>
    <row r="7541" spans="19:19">
      <c r="S7541"/>
    </row>
    <row r="7542" spans="19:19">
      <c r="S7542"/>
    </row>
    <row r="7543" spans="19:19">
      <c r="S7543"/>
    </row>
    <row r="7544" spans="19:19">
      <c r="S7544"/>
    </row>
    <row r="7545" spans="19:19">
      <c r="S7545"/>
    </row>
    <row r="7546" spans="19:19">
      <c r="S7546"/>
    </row>
    <row r="7547" spans="19:19">
      <c r="S7547"/>
    </row>
    <row r="7548" spans="19:19">
      <c r="S7548"/>
    </row>
    <row r="7549" spans="19:19">
      <c r="S7549"/>
    </row>
    <row r="7550" spans="19:19">
      <c r="S7550"/>
    </row>
    <row r="7551" spans="19:19">
      <c r="S7551"/>
    </row>
    <row r="7552" spans="19:19">
      <c r="S7552"/>
    </row>
    <row r="7553" spans="19:19">
      <c r="S7553"/>
    </row>
    <row r="7554" spans="19:19">
      <c r="S7554"/>
    </row>
    <row r="7555" spans="19:19">
      <c r="S7555"/>
    </row>
    <row r="7556" spans="19:19">
      <c r="S7556"/>
    </row>
    <row r="7557" spans="19:19">
      <c r="S7557"/>
    </row>
    <row r="7558" spans="19:19">
      <c r="S7558"/>
    </row>
    <row r="7559" spans="19:19">
      <c r="S7559"/>
    </row>
    <row r="7560" spans="19:19">
      <c r="S7560"/>
    </row>
    <row r="7561" spans="19:19">
      <c r="S7561"/>
    </row>
    <row r="7562" spans="19:19">
      <c r="S7562"/>
    </row>
    <row r="7563" spans="19:19">
      <c r="S7563"/>
    </row>
    <row r="7564" spans="19:19">
      <c r="S7564"/>
    </row>
    <row r="7565" spans="19:19">
      <c r="S7565"/>
    </row>
    <row r="7566" spans="19:19">
      <c r="S7566"/>
    </row>
    <row r="7567" spans="19:19">
      <c r="S7567"/>
    </row>
    <row r="7568" spans="19:19">
      <c r="S7568"/>
    </row>
    <row r="7569" spans="19:19">
      <c r="S7569"/>
    </row>
    <row r="7570" spans="19:19">
      <c r="S7570"/>
    </row>
    <row r="7571" spans="19:19">
      <c r="S7571"/>
    </row>
    <row r="7572" spans="19:19">
      <c r="S7572"/>
    </row>
    <row r="7573" spans="19:19">
      <c r="S7573"/>
    </row>
    <row r="7574" spans="19:19">
      <c r="S7574"/>
    </row>
    <row r="7575" spans="19:19">
      <c r="S7575"/>
    </row>
    <row r="7576" spans="19:19">
      <c r="S7576"/>
    </row>
    <row r="7577" spans="19:19">
      <c r="S7577"/>
    </row>
    <row r="7578" spans="19:19">
      <c r="S7578"/>
    </row>
    <row r="7579" spans="19:19">
      <c r="S7579"/>
    </row>
    <row r="7580" spans="19:19">
      <c r="S7580"/>
    </row>
    <row r="7581" spans="19:19">
      <c r="S7581"/>
    </row>
    <row r="7582" spans="19:19">
      <c r="S7582"/>
    </row>
    <row r="7583" spans="19:19">
      <c r="S7583"/>
    </row>
    <row r="7584" spans="19:19">
      <c r="S7584"/>
    </row>
    <row r="7585" spans="19:19">
      <c r="S7585"/>
    </row>
    <row r="7586" spans="19:19">
      <c r="S7586"/>
    </row>
    <row r="7587" spans="19:19">
      <c r="S7587"/>
    </row>
    <row r="7588" spans="19:19">
      <c r="S7588"/>
    </row>
    <row r="7589" spans="19:19">
      <c r="S7589"/>
    </row>
    <row r="7590" spans="19:19">
      <c r="S7590"/>
    </row>
    <row r="7591" spans="19:19">
      <c r="S7591"/>
    </row>
    <row r="7592" spans="19:19">
      <c r="S7592"/>
    </row>
    <row r="7593" spans="19:19">
      <c r="S7593"/>
    </row>
    <row r="7594" spans="19:19">
      <c r="S7594"/>
    </row>
    <row r="7595" spans="19:19">
      <c r="S7595"/>
    </row>
    <row r="7596" spans="19:19">
      <c r="S7596"/>
    </row>
    <row r="7597" spans="19:19">
      <c r="S7597"/>
    </row>
    <row r="7598" spans="19:19">
      <c r="S7598"/>
    </row>
    <row r="7599" spans="19:19">
      <c r="S7599"/>
    </row>
    <row r="7600" spans="19:19">
      <c r="S7600"/>
    </row>
    <row r="7601" spans="19:19">
      <c r="S7601"/>
    </row>
    <row r="7602" spans="19:19">
      <c r="S7602"/>
    </row>
    <row r="7603" spans="19:19">
      <c r="S7603"/>
    </row>
    <row r="7604" spans="19:19">
      <c r="S7604"/>
    </row>
    <row r="7605" spans="19:19">
      <c r="S7605"/>
    </row>
    <row r="7606" spans="19:19">
      <c r="S7606"/>
    </row>
    <row r="7607" spans="19:19">
      <c r="S7607"/>
    </row>
    <row r="7608" spans="19:19">
      <c r="S7608"/>
    </row>
    <row r="7609" spans="19:19">
      <c r="S7609"/>
    </row>
    <row r="7610" spans="19:19">
      <c r="S7610"/>
    </row>
    <row r="7611" spans="19:19">
      <c r="S7611"/>
    </row>
    <row r="7612" spans="19:19">
      <c r="S7612"/>
    </row>
    <row r="7613" spans="19:19">
      <c r="S7613"/>
    </row>
    <row r="7614" spans="19:19">
      <c r="S7614"/>
    </row>
    <row r="7615" spans="19:19">
      <c r="S7615"/>
    </row>
    <row r="7616" spans="19:19">
      <c r="S7616"/>
    </row>
    <row r="7617" spans="19:19">
      <c r="S7617"/>
    </row>
    <row r="7618" spans="19:19">
      <c r="S7618"/>
    </row>
    <row r="7619" spans="19:19">
      <c r="S7619"/>
    </row>
    <row r="7620" spans="19:19">
      <c r="S7620"/>
    </row>
    <row r="7621" spans="19:19">
      <c r="S7621"/>
    </row>
    <row r="7622" spans="19:19">
      <c r="S7622"/>
    </row>
    <row r="7623" spans="19:19">
      <c r="S7623"/>
    </row>
    <row r="7624" spans="19:19">
      <c r="S7624"/>
    </row>
    <row r="7625" spans="19:19">
      <c r="S7625"/>
    </row>
    <row r="7626" spans="19:19">
      <c r="S7626"/>
    </row>
    <row r="7627" spans="19:19">
      <c r="S7627"/>
    </row>
    <row r="7628" spans="19:19">
      <c r="S7628"/>
    </row>
    <row r="7629" spans="19:19">
      <c r="S7629"/>
    </row>
    <row r="7630" spans="19:19">
      <c r="S7630"/>
    </row>
    <row r="7631" spans="19:19">
      <c r="S7631"/>
    </row>
    <row r="7632" spans="19:19">
      <c r="S7632"/>
    </row>
    <row r="7633" spans="19:19">
      <c r="S7633"/>
    </row>
    <row r="7634" spans="19:19">
      <c r="S7634"/>
    </row>
    <row r="7635" spans="19:19">
      <c r="S7635"/>
    </row>
    <row r="7636" spans="19:19">
      <c r="S7636"/>
    </row>
    <row r="7637" spans="19:19">
      <c r="S7637"/>
    </row>
    <row r="7638" spans="19:19">
      <c r="S7638"/>
    </row>
    <row r="7639" spans="19:19">
      <c r="S7639"/>
    </row>
    <row r="7640" spans="19:19">
      <c r="S7640"/>
    </row>
    <row r="7641" spans="19:19">
      <c r="S7641"/>
    </row>
    <row r="7642" spans="19:19">
      <c r="S7642"/>
    </row>
    <row r="7643" spans="19:19">
      <c r="S7643"/>
    </row>
    <row r="7644" spans="19:19">
      <c r="S7644"/>
    </row>
    <row r="7645" spans="19:19">
      <c r="S7645"/>
    </row>
    <row r="7646" spans="19:19">
      <c r="S7646"/>
    </row>
    <row r="7647" spans="19:19">
      <c r="S7647"/>
    </row>
    <row r="7648" spans="19:19">
      <c r="S7648"/>
    </row>
    <row r="7649" spans="19:19">
      <c r="S7649"/>
    </row>
    <row r="7650" spans="19:19">
      <c r="S7650"/>
    </row>
    <row r="7651" spans="19:19">
      <c r="S7651"/>
    </row>
    <row r="7652" spans="19:19">
      <c r="S7652"/>
    </row>
    <row r="7653" spans="19:19">
      <c r="S7653"/>
    </row>
    <row r="7654" spans="19:19">
      <c r="S7654"/>
    </row>
    <row r="7655" spans="19:19">
      <c r="S7655"/>
    </row>
    <row r="7656" spans="19:19">
      <c r="S7656"/>
    </row>
    <row r="7657" spans="19:19">
      <c r="S7657"/>
    </row>
    <row r="7658" spans="19:19">
      <c r="S7658"/>
    </row>
    <row r="7659" spans="19:19">
      <c r="S7659"/>
    </row>
    <row r="7660" spans="19:19">
      <c r="S7660"/>
    </row>
    <row r="7661" spans="19:19">
      <c r="S7661"/>
    </row>
    <row r="7662" spans="19:19">
      <c r="S7662"/>
    </row>
    <row r="7663" spans="19:19">
      <c r="S7663"/>
    </row>
    <row r="7664" spans="19:19">
      <c r="S7664"/>
    </row>
    <row r="7665" spans="19:19">
      <c r="S7665"/>
    </row>
    <row r="7666" spans="19:19">
      <c r="S7666"/>
    </row>
    <row r="7667" spans="19:19">
      <c r="S7667"/>
    </row>
    <row r="7668" spans="19:19">
      <c r="S7668"/>
    </row>
    <row r="7669" spans="19:19">
      <c r="S7669"/>
    </row>
    <row r="7670" spans="19:19">
      <c r="S7670"/>
    </row>
    <row r="7671" spans="19:19">
      <c r="S7671"/>
    </row>
    <row r="7672" spans="19:19">
      <c r="S7672"/>
    </row>
    <row r="7673" spans="19:19">
      <c r="S7673"/>
    </row>
    <row r="7674" spans="19:19">
      <c r="S7674"/>
    </row>
    <row r="7675" spans="19:19">
      <c r="S7675"/>
    </row>
    <row r="7676" spans="19:19">
      <c r="S7676"/>
    </row>
    <row r="7677" spans="19:19">
      <c r="S7677"/>
    </row>
    <row r="7678" spans="19:19">
      <c r="S7678"/>
    </row>
    <row r="7679" spans="19:19">
      <c r="S7679"/>
    </row>
    <row r="7680" spans="19:19">
      <c r="S7680"/>
    </row>
    <row r="7681" spans="19:19">
      <c r="S7681"/>
    </row>
    <row r="7682" spans="19:19">
      <c r="S7682"/>
    </row>
    <row r="7683" spans="19:19">
      <c r="S7683"/>
    </row>
    <row r="7684" spans="19:19">
      <c r="S7684"/>
    </row>
    <row r="7685" spans="19:19">
      <c r="S7685"/>
    </row>
    <row r="7686" spans="19:19">
      <c r="S7686"/>
    </row>
    <row r="7687" spans="19:19">
      <c r="S7687"/>
    </row>
    <row r="7688" spans="19:19">
      <c r="S7688"/>
    </row>
    <row r="7689" spans="19:19">
      <c r="S7689"/>
    </row>
    <row r="7690" spans="19:19">
      <c r="S7690"/>
    </row>
    <row r="7691" spans="19:19">
      <c r="S7691"/>
    </row>
    <row r="7692" spans="19:19">
      <c r="S7692"/>
    </row>
    <row r="7693" spans="19:19">
      <c r="S7693"/>
    </row>
    <row r="7694" spans="19:19">
      <c r="S7694"/>
    </row>
    <row r="7695" spans="19:19">
      <c r="S7695"/>
    </row>
    <row r="7696" spans="19:19">
      <c r="S7696"/>
    </row>
    <row r="7697" spans="19:19">
      <c r="S7697"/>
    </row>
    <row r="7698" spans="19:19">
      <c r="S7698"/>
    </row>
    <row r="7699" spans="19:19">
      <c r="S7699"/>
    </row>
    <row r="7700" spans="19:19">
      <c r="S7700"/>
    </row>
    <row r="7701" spans="19:19">
      <c r="S7701"/>
    </row>
    <row r="7702" spans="19:19">
      <c r="S7702"/>
    </row>
    <row r="7703" spans="19:19">
      <c r="S7703"/>
    </row>
    <row r="7704" spans="19:19">
      <c r="S7704"/>
    </row>
    <row r="7705" spans="19:19">
      <c r="S7705"/>
    </row>
    <row r="7706" spans="19:19">
      <c r="S7706"/>
    </row>
    <row r="7707" spans="19:19">
      <c r="S7707"/>
    </row>
    <row r="7708" spans="19:19">
      <c r="S7708"/>
    </row>
    <row r="7709" spans="19:19">
      <c r="S7709"/>
    </row>
    <row r="7710" spans="19:19">
      <c r="S7710"/>
    </row>
    <row r="7711" spans="19:19">
      <c r="S7711"/>
    </row>
    <row r="7712" spans="19:19">
      <c r="S7712"/>
    </row>
    <row r="7713" spans="19:19">
      <c r="S7713"/>
    </row>
    <row r="7714" spans="19:19">
      <c r="S7714"/>
    </row>
    <row r="7715" spans="19:19">
      <c r="S7715"/>
    </row>
    <row r="7716" spans="19:19">
      <c r="S7716"/>
    </row>
    <row r="7717" spans="19:19">
      <c r="S7717"/>
    </row>
    <row r="7718" spans="19:19">
      <c r="S7718"/>
    </row>
    <row r="7719" spans="19:19">
      <c r="S7719"/>
    </row>
    <row r="7720" spans="19:19">
      <c r="S7720"/>
    </row>
    <row r="7721" spans="19:19">
      <c r="S7721"/>
    </row>
    <row r="7722" spans="19:19">
      <c r="S7722"/>
    </row>
    <row r="7723" spans="19:19">
      <c r="S7723"/>
    </row>
    <row r="7724" spans="19:19">
      <c r="S7724"/>
    </row>
    <row r="7725" spans="19:19">
      <c r="S7725"/>
    </row>
    <row r="7726" spans="19:19">
      <c r="S7726"/>
    </row>
    <row r="7727" spans="19:19">
      <c r="S7727"/>
    </row>
    <row r="7728" spans="19:19">
      <c r="S7728"/>
    </row>
    <row r="7729" spans="19:19">
      <c r="S7729"/>
    </row>
    <row r="7730" spans="19:19">
      <c r="S7730"/>
    </row>
    <row r="7731" spans="19:19">
      <c r="S7731"/>
    </row>
    <row r="7732" spans="19:19">
      <c r="S7732"/>
    </row>
    <row r="7733" spans="19:19">
      <c r="S7733"/>
    </row>
    <row r="7734" spans="19:19">
      <c r="S7734"/>
    </row>
    <row r="7735" spans="19:19">
      <c r="S7735"/>
    </row>
    <row r="7736" spans="19:19">
      <c r="S7736"/>
    </row>
    <row r="7737" spans="19:19">
      <c r="S7737"/>
    </row>
    <row r="7738" spans="19:19">
      <c r="S7738"/>
    </row>
    <row r="7739" spans="19:19">
      <c r="S7739"/>
    </row>
    <row r="7740" spans="19:19">
      <c r="S7740"/>
    </row>
    <row r="7741" spans="19:19">
      <c r="S7741"/>
    </row>
    <row r="7742" spans="19:19">
      <c r="S7742"/>
    </row>
    <row r="7743" spans="19:19">
      <c r="S7743"/>
    </row>
    <row r="7744" spans="19:19">
      <c r="S7744"/>
    </row>
    <row r="7745" spans="19:19">
      <c r="S7745"/>
    </row>
    <row r="7746" spans="19:19">
      <c r="S7746"/>
    </row>
    <row r="7747" spans="19:19">
      <c r="S7747"/>
    </row>
    <row r="7748" spans="19:19">
      <c r="S7748"/>
    </row>
    <row r="7749" spans="19:19">
      <c r="S7749"/>
    </row>
    <row r="7750" spans="19:19">
      <c r="S7750"/>
    </row>
    <row r="7751" spans="19:19">
      <c r="S7751"/>
    </row>
    <row r="7752" spans="19:19">
      <c r="S7752"/>
    </row>
    <row r="7753" spans="19:19">
      <c r="S7753"/>
    </row>
    <row r="7754" spans="19:19">
      <c r="S7754"/>
    </row>
    <row r="7755" spans="19:19">
      <c r="S7755"/>
    </row>
    <row r="7756" spans="19:19">
      <c r="S7756"/>
    </row>
    <row r="7757" spans="19:19">
      <c r="S7757"/>
    </row>
    <row r="7758" spans="19:19">
      <c r="S7758"/>
    </row>
    <row r="7759" spans="19:19">
      <c r="S7759"/>
    </row>
    <row r="7760" spans="19:19">
      <c r="S7760"/>
    </row>
    <row r="7761" spans="19:19">
      <c r="S7761"/>
    </row>
    <row r="7762" spans="19:19">
      <c r="S7762"/>
    </row>
    <row r="7763" spans="19:19">
      <c r="S7763"/>
    </row>
    <row r="7764" spans="19:19">
      <c r="S7764"/>
    </row>
    <row r="7765" spans="19:19">
      <c r="S7765"/>
    </row>
    <row r="7766" spans="19:19">
      <c r="S7766"/>
    </row>
    <row r="7767" spans="19:19">
      <c r="S7767"/>
    </row>
    <row r="7768" spans="19:19">
      <c r="S7768"/>
    </row>
    <row r="7769" spans="19:19">
      <c r="S7769"/>
    </row>
    <row r="7770" spans="19:19">
      <c r="S7770"/>
    </row>
    <row r="7771" spans="19:19">
      <c r="S7771"/>
    </row>
    <row r="7772" spans="19:19">
      <c r="S7772"/>
    </row>
    <row r="7773" spans="19:19">
      <c r="S7773"/>
    </row>
    <row r="7774" spans="19:19">
      <c r="S7774"/>
    </row>
    <row r="7775" spans="19:19">
      <c r="S7775"/>
    </row>
    <row r="7776" spans="19:19">
      <c r="S7776"/>
    </row>
    <row r="7777" spans="19:19">
      <c r="S7777"/>
    </row>
    <row r="7778" spans="19:19">
      <c r="S7778"/>
    </row>
    <row r="7779" spans="19:19">
      <c r="S7779"/>
    </row>
    <row r="7780" spans="19:19">
      <c r="S7780"/>
    </row>
    <row r="7781" spans="19:19">
      <c r="S7781"/>
    </row>
    <row r="7782" spans="19:19">
      <c r="S7782"/>
    </row>
    <row r="7783" spans="19:19">
      <c r="S7783"/>
    </row>
    <row r="7784" spans="19:19">
      <c r="S7784"/>
    </row>
    <row r="7785" spans="19:19">
      <c r="S7785"/>
    </row>
    <row r="7786" spans="19:19">
      <c r="S7786"/>
    </row>
    <row r="7787" spans="19:19">
      <c r="S7787"/>
    </row>
    <row r="7788" spans="19:19">
      <c r="S7788"/>
    </row>
    <row r="7789" spans="19:19">
      <c r="S7789"/>
    </row>
    <row r="7790" spans="19:19">
      <c r="S7790"/>
    </row>
    <row r="7791" spans="19:19">
      <c r="S7791"/>
    </row>
    <row r="7792" spans="19:19">
      <c r="S7792"/>
    </row>
    <row r="7793" spans="19:19">
      <c r="S7793"/>
    </row>
    <row r="7794" spans="19:19">
      <c r="S7794"/>
    </row>
    <row r="7795" spans="19:19">
      <c r="S7795"/>
    </row>
    <row r="7796" spans="19:19">
      <c r="S7796"/>
    </row>
    <row r="7797" spans="19:19">
      <c r="S7797"/>
    </row>
    <row r="7798" spans="19:19">
      <c r="S7798"/>
    </row>
    <row r="7799" spans="19:19">
      <c r="S7799"/>
    </row>
    <row r="7800" spans="19:19">
      <c r="S7800"/>
    </row>
    <row r="7801" spans="19:19">
      <c r="S7801"/>
    </row>
    <row r="7802" spans="19:19">
      <c r="S7802"/>
    </row>
    <row r="7803" spans="19:19">
      <c r="S7803"/>
    </row>
    <row r="7804" spans="19:19">
      <c r="S7804"/>
    </row>
    <row r="7805" spans="19:19">
      <c r="S7805"/>
    </row>
    <row r="7806" spans="19:19">
      <c r="S7806"/>
    </row>
    <row r="7807" spans="19:19">
      <c r="S7807"/>
    </row>
    <row r="7808" spans="19:19">
      <c r="S7808"/>
    </row>
    <row r="7809" spans="19:19">
      <c r="S7809"/>
    </row>
    <row r="7810" spans="19:19">
      <c r="S7810"/>
    </row>
    <row r="7811" spans="19:19">
      <c r="S7811"/>
    </row>
    <row r="7812" spans="19:19">
      <c r="S7812"/>
    </row>
    <row r="7813" spans="19:19">
      <c r="S7813"/>
    </row>
    <row r="7814" spans="19:19">
      <c r="S7814"/>
    </row>
    <row r="7815" spans="19:19">
      <c r="S7815"/>
    </row>
    <row r="7816" spans="19:19">
      <c r="S7816"/>
    </row>
    <row r="7817" spans="19:19">
      <c r="S7817"/>
    </row>
    <row r="7818" spans="19:19">
      <c r="S7818"/>
    </row>
    <row r="7819" spans="19:19">
      <c r="S7819"/>
    </row>
    <row r="7820" spans="19:19">
      <c r="S7820"/>
    </row>
    <row r="7821" spans="19:19">
      <c r="S7821"/>
    </row>
    <row r="7822" spans="19:19">
      <c r="S7822"/>
    </row>
    <row r="7823" spans="19:19">
      <c r="S7823"/>
    </row>
    <row r="7824" spans="19:19">
      <c r="S7824"/>
    </row>
    <row r="7825" spans="19:19">
      <c r="S7825"/>
    </row>
    <row r="7826" spans="19:19">
      <c r="S7826"/>
    </row>
    <row r="7827" spans="19:19">
      <c r="S7827"/>
    </row>
    <row r="7828" spans="19:19">
      <c r="S7828"/>
    </row>
    <row r="7829" spans="19:19">
      <c r="S7829"/>
    </row>
    <row r="7830" spans="19:19">
      <c r="S7830"/>
    </row>
    <row r="7831" spans="19:19">
      <c r="S7831"/>
    </row>
    <row r="7832" spans="19:19">
      <c r="S7832"/>
    </row>
    <row r="7833" spans="19:19">
      <c r="S7833"/>
    </row>
    <row r="7834" spans="19:19">
      <c r="S7834"/>
    </row>
    <row r="7835" spans="19:19">
      <c r="S7835"/>
    </row>
    <row r="7836" spans="19:19">
      <c r="S7836"/>
    </row>
    <row r="7837" spans="19:19">
      <c r="S7837"/>
    </row>
    <row r="7838" spans="19:19">
      <c r="S7838"/>
    </row>
    <row r="7839" spans="19:19">
      <c r="S7839"/>
    </row>
    <row r="7840" spans="19:19">
      <c r="S7840"/>
    </row>
    <row r="7841" spans="19:19">
      <c r="S7841"/>
    </row>
    <row r="7842" spans="19:19">
      <c r="S7842"/>
    </row>
    <row r="7843" spans="19:19">
      <c r="S7843"/>
    </row>
    <row r="7844" spans="19:19">
      <c r="S7844"/>
    </row>
    <row r="7845" spans="19:19">
      <c r="S7845"/>
    </row>
    <row r="7846" spans="19:19">
      <c r="S7846"/>
    </row>
    <row r="7847" spans="19:19">
      <c r="S7847"/>
    </row>
    <row r="7848" spans="19:19">
      <c r="S7848"/>
    </row>
    <row r="7849" spans="19:19">
      <c r="S7849"/>
    </row>
    <row r="7850" spans="19:19">
      <c r="S7850"/>
    </row>
    <row r="7851" spans="19:19">
      <c r="S7851"/>
    </row>
    <row r="7852" spans="19:19">
      <c r="S7852"/>
    </row>
    <row r="7853" spans="19:19">
      <c r="S7853"/>
    </row>
    <row r="7854" spans="19:19">
      <c r="S7854"/>
    </row>
    <row r="7855" spans="19:19">
      <c r="S7855"/>
    </row>
    <row r="7856" spans="19:19">
      <c r="S7856"/>
    </row>
    <row r="7857" spans="19:19">
      <c r="S7857"/>
    </row>
    <row r="7858" spans="19:19">
      <c r="S7858"/>
    </row>
    <row r="7859" spans="19:19">
      <c r="S7859"/>
    </row>
    <row r="7860" spans="19:19">
      <c r="S7860"/>
    </row>
    <row r="7861" spans="19:19">
      <c r="S7861"/>
    </row>
    <row r="7862" spans="19:19">
      <c r="S7862"/>
    </row>
    <row r="7863" spans="19:19">
      <c r="S7863"/>
    </row>
    <row r="7864" spans="19:19">
      <c r="S7864"/>
    </row>
    <row r="7865" spans="19:19">
      <c r="S7865"/>
    </row>
    <row r="7866" spans="19:19">
      <c r="S7866"/>
    </row>
    <row r="7867" spans="19:19">
      <c r="S7867"/>
    </row>
    <row r="7868" spans="19:19">
      <c r="S7868"/>
    </row>
    <row r="7869" spans="19:19">
      <c r="S7869"/>
    </row>
    <row r="7870" spans="19:19">
      <c r="S7870"/>
    </row>
    <row r="7871" spans="19:19">
      <c r="S7871"/>
    </row>
    <row r="7872" spans="19:19">
      <c r="S7872"/>
    </row>
    <row r="7873" spans="19:19">
      <c r="S7873"/>
    </row>
    <row r="7874" spans="19:19">
      <c r="S7874"/>
    </row>
    <row r="7875" spans="19:19">
      <c r="S7875"/>
    </row>
    <row r="7876" spans="19:19">
      <c r="S7876"/>
    </row>
    <row r="7877" spans="19:19">
      <c r="S7877"/>
    </row>
    <row r="7878" spans="19:19">
      <c r="S7878"/>
    </row>
    <row r="7879" spans="19:19">
      <c r="S7879"/>
    </row>
    <row r="7880" spans="19:19">
      <c r="S7880"/>
    </row>
    <row r="7881" spans="19:19">
      <c r="S7881"/>
    </row>
    <row r="7882" spans="19:19">
      <c r="S7882"/>
    </row>
    <row r="7883" spans="19:19">
      <c r="S7883"/>
    </row>
    <row r="7884" spans="19:19">
      <c r="S7884"/>
    </row>
    <row r="7885" spans="19:19">
      <c r="S7885"/>
    </row>
    <row r="7886" spans="19:19">
      <c r="S7886"/>
    </row>
    <row r="7887" spans="19:19">
      <c r="S7887"/>
    </row>
    <row r="7888" spans="19:19">
      <c r="S7888"/>
    </row>
    <row r="7889" spans="19:19">
      <c r="S7889"/>
    </row>
    <row r="7890" spans="19:19">
      <c r="S7890"/>
    </row>
    <row r="7891" spans="19:19">
      <c r="S7891"/>
    </row>
    <row r="7892" spans="19:19">
      <c r="S7892"/>
    </row>
    <row r="7893" spans="19:19">
      <c r="S7893"/>
    </row>
    <row r="7894" spans="19:19">
      <c r="S7894"/>
    </row>
    <row r="7895" spans="19:19">
      <c r="S7895"/>
    </row>
    <row r="7896" spans="19:19">
      <c r="S7896"/>
    </row>
    <row r="7897" spans="19:19">
      <c r="S7897"/>
    </row>
    <row r="7898" spans="19:19">
      <c r="S7898"/>
    </row>
    <row r="7899" spans="19:19">
      <c r="S7899"/>
    </row>
    <row r="7900" spans="19:19">
      <c r="S7900"/>
    </row>
    <row r="7901" spans="19:19">
      <c r="S7901"/>
    </row>
    <row r="7902" spans="19:19">
      <c r="S7902"/>
    </row>
    <row r="7903" spans="19:19">
      <c r="S7903"/>
    </row>
    <row r="7904" spans="19:19">
      <c r="S7904"/>
    </row>
    <row r="7905" spans="19:19">
      <c r="S7905"/>
    </row>
    <row r="7906" spans="19:19">
      <c r="S7906"/>
    </row>
    <row r="7907" spans="19:19">
      <c r="S7907"/>
    </row>
    <row r="7908" spans="19:19">
      <c r="S7908"/>
    </row>
    <row r="7909" spans="19:19">
      <c r="S7909"/>
    </row>
    <row r="7910" spans="19:19">
      <c r="S7910"/>
    </row>
    <row r="7911" spans="19:19">
      <c r="S7911"/>
    </row>
    <row r="7912" spans="19:19">
      <c r="S7912"/>
    </row>
    <row r="7913" spans="19:19">
      <c r="S7913"/>
    </row>
    <row r="7914" spans="19:19">
      <c r="S7914"/>
    </row>
    <row r="7915" spans="19:19">
      <c r="S7915"/>
    </row>
    <row r="7916" spans="19:19">
      <c r="S7916"/>
    </row>
    <row r="7917" spans="19:19">
      <c r="S7917"/>
    </row>
    <row r="7918" spans="19:19">
      <c r="S7918"/>
    </row>
    <row r="7919" spans="19:19">
      <c r="S7919"/>
    </row>
    <row r="7920" spans="19:19">
      <c r="S7920"/>
    </row>
    <row r="7921" spans="19:19">
      <c r="S7921"/>
    </row>
    <row r="7922" spans="19:19">
      <c r="S7922"/>
    </row>
    <row r="7923" spans="19:19">
      <c r="S7923"/>
    </row>
    <row r="7924" spans="19:19">
      <c r="S7924"/>
    </row>
    <row r="7925" spans="19:19">
      <c r="S7925"/>
    </row>
    <row r="7926" spans="19:19">
      <c r="S7926"/>
    </row>
    <row r="7927" spans="19:19">
      <c r="S7927"/>
    </row>
    <row r="7928" spans="19:19">
      <c r="S7928"/>
    </row>
    <row r="7929" spans="19:19">
      <c r="S7929"/>
    </row>
    <row r="7930" spans="19:19">
      <c r="S7930"/>
    </row>
    <row r="7931" spans="19:19">
      <c r="S7931"/>
    </row>
    <row r="7932" spans="19:19">
      <c r="S7932"/>
    </row>
    <row r="7933" spans="19:19">
      <c r="S7933"/>
    </row>
    <row r="7934" spans="19:19">
      <c r="S7934"/>
    </row>
    <row r="7935" spans="19:19">
      <c r="S7935"/>
    </row>
    <row r="7936" spans="19:19">
      <c r="S7936"/>
    </row>
    <row r="7937" spans="19:19">
      <c r="S7937"/>
    </row>
    <row r="7938" spans="19:19">
      <c r="S7938"/>
    </row>
    <row r="7939" spans="19:19">
      <c r="S7939"/>
    </row>
    <row r="7940" spans="19:19">
      <c r="S7940"/>
    </row>
    <row r="7941" spans="19:19">
      <c r="S7941"/>
    </row>
    <row r="7942" spans="19:19">
      <c r="S7942"/>
    </row>
    <row r="7943" spans="19:19">
      <c r="S7943"/>
    </row>
    <row r="7944" spans="19:19">
      <c r="S7944"/>
    </row>
    <row r="7945" spans="19:19">
      <c r="S7945"/>
    </row>
    <row r="7946" spans="19:19">
      <c r="S7946"/>
    </row>
    <row r="7947" spans="19:19">
      <c r="S7947"/>
    </row>
    <row r="7948" spans="19:19">
      <c r="S7948"/>
    </row>
    <row r="7949" spans="19:19">
      <c r="S7949"/>
    </row>
    <row r="7950" spans="19:19">
      <c r="S7950"/>
    </row>
    <row r="7951" spans="19:19">
      <c r="S7951"/>
    </row>
    <row r="7952" spans="19:19">
      <c r="S7952"/>
    </row>
    <row r="7953" spans="19:19">
      <c r="S7953"/>
    </row>
    <row r="7954" spans="19:19">
      <c r="S7954"/>
    </row>
    <row r="7955" spans="19:19">
      <c r="S7955"/>
    </row>
    <row r="7956" spans="19:19">
      <c r="S7956"/>
    </row>
    <row r="7957" spans="19:19">
      <c r="S7957"/>
    </row>
    <row r="7958" spans="19:19">
      <c r="S7958"/>
    </row>
    <row r="7959" spans="19:19">
      <c r="S7959"/>
    </row>
    <row r="7960" spans="19:19">
      <c r="S7960"/>
    </row>
    <row r="7961" spans="19:19">
      <c r="S7961"/>
    </row>
    <row r="7962" spans="19:19">
      <c r="S7962"/>
    </row>
    <row r="7963" spans="19:19">
      <c r="S7963"/>
    </row>
    <row r="7964" spans="19:19">
      <c r="S7964"/>
    </row>
    <row r="7965" spans="19:19">
      <c r="S7965"/>
    </row>
    <row r="7966" spans="19:19">
      <c r="S7966"/>
    </row>
    <row r="7967" spans="19:19">
      <c r="S7967"/>
    </row>
    <row r="7968" spans="19:19">
      <c r="S7968"/>
    </row>
    <row r="7969" spans="19:19">
      <c r="S7969"/>
    </row>
    <row r="7970" spans="19:19">
      <c r="S7970"/>
    </row>
    <row r="7971" spans="19:19">
      <c r="S7971"/>
    </row>
    <row r="7972" spans="19:19">
      <c r="S7972"/>
    </row>
    <row r="7973" spans="19:19">
      <c r="S7973"/>
    </row>
    <row r="7974" spans="19:19">
      <c r="S7974"/>
    </row>
    <row r="7975" spans="19:19">
      <c r="S7975"/>
    </row>
    <row r="7976" spans="19:19">
      <c r="S7976"/>
    </row>
    <row r="7977" spans="19:19">
      <c r="S7977"/>
    </row>
    <row r="7978" spans="19:19">
      <c r="S7978"/>
    </row>
    <row r="7979" spans="19:19">
      <c r="S7979"/>
    </row>
    <row r="7980" spans="19:19">
      <c r="S7980"/>
    </row>
    <row r="7981" spans="19:19">
      <c r="S7981"/>
    </row>
    <row r="7982" spans="19:19">
      <c r="S7982"/>
    </row>
    <row r="7983" spans="19:19">
      <c r="S7983"/>
    </row>
    <row r="7984" spans="19:19">
      <c r="S7984"/>
    </row>
    <row r="7985" spans="19:19">
      <c r="S7985"/>
    </row>
    <row r="7986" spans="19:19">
      <c r="S7986"/>
    </row>
    <row r="7987" spans="19:19">
      <c r="S7987"/>
    </row>
    <row r="7988" spans="19:19">
      <c r="S7988"/>
    </row>
    <row r="7989" spans="19:19">
      <c r="S7989"/>
    </row>
    <row r="7990" spans="19:19">
      <c r="S7990"/>
    </row>
    <row r="7991" spans="19:19">
      <c r="S7991"/>
    </row>
    <row r="7992" spans="19:19">
      <c r="S7992"/>
    </row>
    <row r="7993" spans="19:19">
      <c r="S7993"/>
    </row>
    <row r="7994" spans="19:19">
      <c r="S7994"/>
    </row>
    <row r="7995" spans="19:19">
      <c r="S7995"/>
    </row>
    <row r="7996" spans="19:19">
      <c r="S7996"/>
    </row>
    <row r="7997" spans="19:19">
      <c r="S7997"/>
    </row>
    <row r="7998" spans="19:19">
      <c r="S7998"/>
    </row>
    <row r="7999" spans="19:19">
      <c r="S7999"/>
    </row>
    <row r="8000" spans="19:19">
      <c r="S8000"/>
    </row>
    <row r="8001" spans="19:19">
      <c r="S8001"/>
    </row>
    <row r="8002" spans="19:19">
      <c r="S8002"/>
    </row>
    <row r="8003" spans="19:19">
      <c r="S8003"/>
    </row>
    <row r="8004" spans="19:19">
      <c r="S8004"/>
    </row>
    <row r="8005" spans="19:19">
      <c r="S8005"/>
    </row>
    <row r="8006" spans="19:19">
      <c r="S8006"/>
    </row>
    <row r="8007" spans="19:19">
      <c r="S8007"/>
    </row>
    <row r="8008" spans="19:19">
      <c r="S8008"/>
    </row>
    <row r="8009" spans="19:19">
      <c r="S8009"/>
    </row>
    <row r="8010" spans="19:19">
      <c r="S8010"/>
    </row>
    <row r="8011" spans="19:19">
      <c r="S8011"/>
    </row>
    <row r="8012" spans="19:19">
      <c r="S8012"/>
    </row>
    <row r="8013" spans="19:19">
      <c r="S8013"/>
    </row>
    <row r="8014" spans="19:19">
      <c r="S8014"/>
    </row>
    <row r="8015" spans="19:19">
      <c r="S8015"/>
    </row>
    <row r="8016" spans="19:19">
      <c r="S8016"/>
    </row>
    <row r="8017" spans="19:19">
      <c r="S8017"/>
    </row>
    <row r="8018" spans="19:19">
      <c r="S8018"/>
    </row>
    <row r="8019" spans="19:19">
      <c r="S8019"/>
    </row>
    <row r="8020" spans="19:19">
      <c r="S8020"/>
    </row>
    <row r="8021" spans="19:19">
      <c r="S8021"/>
    </row>
    <row r="8022" spans="19:19">
      <c r="S8022"/>
    </row>
    <row r="8023" spans="19:19">
      <c r="S8023"/>
    </row>
    <row r="8024" spans="19:19">
      <c r="S8024"/>
    </row>
    <row r="8025" spans="19:19">
      <c r="S8025"/>
    </row>
    <row r="8026" spans="19:19">
      <c r="S8026"/>
    </row>
    <row r="8027" spans="19:19">
      <c r="S8027"/>
    </row>
    <row r="8028" spans="19:19">
      <c r="S8028"/>
    </row>
    <row r="8029" spans="19:19">
      <c r="S8029"/>
    </row>
    <row r="8030" spans="19:19">
      <c r="S8030"/>
    </row>
    <row r="8031" spans="19:19">
      <c r="S8031"/>
    </row>
    <row r="8032" spans="19:19">
      <c r="S8032"/>
    </row>
    <row r="8033" spans="19:19">
      <c r="S8033"/>
    </row>
    <row r="8034" spans="19:19">
      <c r="S8034"/>
    </row>
    <row r="8035" spans="19:19">
      <c r="S8035"/>
    </row>
    <row r="8036" spans="19:19">
      <c r="S8036"/>
    </row>
    <row r="8037" spans="19:19">
      <c r="S8037"/>
    </row>
    <row r="8038" spans="19:19">
      <c r="S8038"/>
    </row>
    <row r="8039" spans="19:19">
      <c r="S8039"/>
    </row>
    <row r="8040" spans="19:19">
      <c r="S8040"/>
    </row>
    <row r="8041" spans="19:19">
      <c r="S8041"/>
    </row>
    <row r="8042" spans="19:19">
      <c r="S8042"/>
    </row>
    <row r="8043" spans="19:19">
      <c r="S8043"/>
    </row>
    <row r="8044" spans="19:19">
      <c r="S8044"/>
    </row>
    <row r="8045" spans="19:19">
      <c r="S8045"/>
    </row>
    <row r="8046" spans="19:19">
      <c r="S8046"/>
    </row>
    <row r="8047" spans="19:19">
      <c r="S8047"/>
    </row>
    <row r="8048" spans="19:19">
      <c r="S8048"/>
    </row>
    <row r="8049" spans="19:19">
      <c r="S8049"/>
    </row>
    <row r="8050" spans="19:19">
      <c r="S8050"/>
    </row>
    <row r="8051" spans="19:19">
      <c r="S8051"/>
    </row>
    <row r="8052" spans="19:19">
      <c r="S8052"/>
    </row>
    <row r="8053" spans="19:19">
      <c r="S8053"/>
    </row>
    <row r="8054" spans="19:19">
      <c r="S8054"/>
    </row>
    <row r="8055" spans="19:19">
      <c r="S8055"/>
    </row>
    <row r="8056" spans="19:19">
      <c r="S8056"/>
    </row>
    <row r="8057" spans="19:19">
      <c r="S8057"/>
    </row>
    <row r="8058" spans="19:19">
      <c r="S8058"/>
    </row>
    <row r="8059" spans="19:19">
      <c r="S8059"/>
    </row>
    <row r="8060" spans="19:19">
      <c r="S8060"/>
    </row>
    <row r="8061" spans="19:19">
      <c r="S8061"/>
    </row>
    <row r="8062" spans="19:19">
      <c r="S8062"/>
    </row>
    <row r="8063" spans="19:19">
      <c r="S8063"/>
    </row>
    <row r="8064" spans="19:19">
      <c r="S8064"/>
    </row>
    <row r="8065" spans="19:19">
      <c r="S8065"/>
    </row>
    <row r="8066" spans="19:19">
      <c r="S8066"/>
    </row>
    <row r="8067" spans="19:19">
      <c r="S8067"/>
    </row>
    <row r="8068" spans="19:19">
      <c r="S8068"/>
    </row>
    <row r="8069" spans="19:19">
      <c r="S8069"/>
    </row>
    <row r="8070" spans="19:19">
      <c r="S8070"/>
    </row>
    <row r="8071" spans="19:19">
      <c r="S8071"/>
    </row>
    <row r="8072" spans="19:19">
      <c r="S8072"/>
    </row>
    <row r="8073" spans="19:19">
      <c r="S8073"/>
    </row>
    <row r="8074" spans="19:19">
      <c r="S8074"/>
    </row>
    <row r="8075" spans="19:19">
      <c r="S8075"/>
    </row>
    <row r="8076" spans="19:19">
      <c r="S8076"/>
    </row>
    <row r="8077" spans="19:19">
      <c r="S8077"/>
    </row>
    <row r="8078" spans="19:19">
      <c r="S8078"/>
    </row>
    <row r="8079" spans="19:19">
      <c r="S8079"/>
    </row>
    <row r="8080" spans="19:19">
      <c r="S8080"/>
    </row>
    <row r="8081" spans="19:19">
      <c r="S8081"/>
    </row>
    <row r="8082" spans="19:19">
      <c r="S8082"/>
    </row>
    <row r="8083" spans="19:19">
      <c r="S8083"/>
    </row>
    <row r="8084" spans="19:19">
      <c r="S8084"/>
    </row>
    <row r="8085" spans="19:19">
      <c r="S8085"/>
    </row>
    <row r="8086" spans="19:19">
      <c r="S8086"/>
    </row>
    <row r="8087" spans="19:19">
      <c r="S8087"/>
    </row>
    <row r="8088" spans="19:19">
      <c r="S8088"/>
    </row>
    <row r="8089" spans="19:19">
      <c r="S8089"/>
    </row>
    <row r="8090" spans="19:19">
      <c r="S8090"/>
    </row>
    <row r="8091" spans="19:19">
      <c r="S8091"/>
    </row>
    <row r="8092" spans="19:19">
      <c r="S8092"/>
    </row>
    <row r="8093" spans="19:19">
      <c r="S8093"/>
    </row>
    <row r="8094" spans="19:19">
      <c r="S8094"/>
    </row>
    <row r="8095" spans="19:19">
      <c r="S8095"/>
    </row>
    <row r="8096" spans="19:19">
      <c r="S8096"/>
    </row>
    <row r="8097" spans="19:19">
      <c r="S8097"/>
    </row>
    <row r="8098" spans="19:19">
      <c r="S8098"/>
    </row>
    <row r="8099" spans="19:19">
      <c r="S8099"/>
    </row>
    <row r="8100" spans="19:19">
      <c r="S8100"/>
    </row>
    <row r="8101" spans="19:19">
      <c r="S8101"/>
    </row>
    <row r="8102" spans="19:19">
      <c r="S8102"/>
    </row>
    <row r="8103" spans="19:19">
      <c r="S8103"/>
    </row>
    <row r="8104" spans="19:19">
      <c r="S8104"/>
    </row>
    <row r="8105" spans="19:19">
      <c r="S8105"/>
    </row>
    <row r="8106" spans="19:19">
      <c r="S8106"/>
    </row>
    <row r="8107" spans="19:19">
      <c r="S8107"/>
    </row>
    <row r="8108" spans="19:19">
      <c r="S8108"/>
    </row>
    <row r="8109" spans="19:19">
      <c r="S8109"/>
    </row>
    <row r="8110" spans="19:19">
      <c r="S8110"/>
    </row>
    <row r="8111" spans="19:19">
      <c r="S8111"/>
    </row>
    <row r="8112" spans="19:19">
      <c r="S8112"/>
    </row>
    <row r="8113" spans="19:19">
      <c r="S8113"/>
    </row>
    <row r="8114" spans="19:19">
      <c r="S8114"/>
    </row>
    <row r="8115" spans="19:19">
      <c r="S8115"/>
    </row>
    <row r="8116" spans="19:19">
      <c r="S8116"/>
    </row>
    <row r="8117" spans="19:19">
      <c r="S8117"/>
    </row>
    <row r="8118" spans="19:19">
      <c r="S8118"/>
    </row>
    <row r="8119" spans="19:19">
      <c r="S8119"/>
    </row>
    <row r="8120" spans="19:19">
      <c r="S8120"/>
    </row>
    <row r="8121" spans="19:19">
      <c r="S8121"/>
    </row>
    <row r="8122" spans="19:19">
      <c r="S8122"/>
    </row>
    <row r="8123" spans="19:19">
      <c r="S8123"/>
    </row>
    <row r="8124" spans="19:19">
      <c r="S8124"/>
    </row>
    <row r="8125" spans="19:19">
      <c r="S8125"/>
    </row>
    <row r="8126" spans="19:19">
      <c r="S8126"/>
    </row>
    <row r="8127" spans="19:19">
      <c r="S8127"/>
    </row>
    <row r="8128" spans="19:19">
      <c r="S8128"/>
    </row>
    <row r="8129" spans="19:19">
      <c r="S8129"/>
    </row>
    <row r="8130" spans="19:19">
      <c r="S8130"/>
    </row>
    <row r="8131" spans="19:19">
      <c r="S8131"/>
    </row>
    <row r="8132" spans="19:19">
      <c r="S8132"/>
    </row>
    <row r="8133" spans="19:19">
      <c r="S8133"/>
    </row>
    <row r="8134" spans="19:19">
      <c r="S8134"/>
    </row>
    <row r="8135" spans="19:19">
      <c r="S8135"/>
    </row>
    <row r="8136" spans="19:19">
      <c r="S8136"/>
    </row>
    <row r="8137" spans="19:19">
      <c r="S8137"/>
    </row>
    <row r="8138" spans="19:19">
      <c r="S8138"/>
    </row>
    <row r="8139" spans="19:19">
      <c r="S8139"/>
    </row>
    <row r="8140" spans="19:19">
      <c r="S8140"/>
    </row>
    <row r="8141" spans="19:19">
      <c r="S8141"/>
    </row>
    <row r="8142" spans="19:19">
      <c r="S8142"/>
    </row>
    <row r="8143" spans="19:19">
      <c r="S8143"/>
    </row>
    <row r="8144" spans="19:19">
      <c r="S8144"/>
    </row>
    <row r="8145" spans="19:19">
      <c r="S8145"/>
    </row>
    <row r="8146" spans="19:19">
      <c r="S8146"/>
    </row>
    <row r="8147" spans="19:19">
      <c r="S8147"/>
    </row>
    <row r="8148" spans="19:19">
      <c r="S8148"/>
    </row>
    <row r="8149" spans="19:19">
      <c r="S8149"/>
    </row>
    <row r="8150" spans="19:19">
      <c r="S8150"/>
    </row>
    <row r="8151" spans="19:19">
      <c r="S8151"/>
    </row>
    <row r="8152" spans="19:19">
      <c r="S8152"/>
    </row>
    <row r="8153" spans="19:19">
      <c r="S8153"/>
    </row>
    <row r="8154" spans="19:19">
      <c r="S8154"/>
    </row>
    <row r="8155" spans="19:19">
      <c r="S8155"/>
    </row>
    <row r="8156" spans="19:19">
      <c r="S8156"/>
    </row>
    <row r="8157" spans="19:19">
      <c r="S8157"/>
    </row>
    <row r="8158" spans="19:19">
      <c r="S8158"/>
    </row>
    <row r="8159" spans="19:19">
      <c r="S8159"/>
    </row>
    <row r="8160" spans="19:19">
      <c r="S8160"/>
    </row>
    <row r="8161" spans="19:19">
      <c r="S8161"/>
    </row>
    <row r="8162" spans="19:19">
      <c r="S8162"/>
    </row>
    <row r="8163" spans="19:19">
      <c r="S8163"/>
    </row>
    <row r="8164" spans="19:19">
      <c r="S8164"/>
    </row>
    <row r="8165" spans="19:19">
      <c r="S8165"/>
    </row>
    <row r="8166" spans="19:19">
      <c r="S8166"/>
    </row>
    <row r="8167" spans="19:19">
      <c r="S8167"/>
    </row>
    <row r="8168" spans="19:19">
      <c r="S8168"/>
    </row>
    <row r="8169" spans="19:19">
      <c r="S8169"/>
    </row>
    <row r="8170" spans="19:19">
      <c r="S8170"/>
    </row>
    <row r="8171" spans="19:19">
      <c r="S8171"/>
    </row>
    <row r="8172" spans="19:19">
      <c r="S8172"/>
    </row>
    <row r="8173" spans="19:19">
      <c r="S8173"/>
    </row>
    <row r="8174" spans="19:19">
      <c r="S8174"/>
    </row>
    <row r="8175" spans="19:19">
      <c r="S8175"/>
    </row>
    <row r="8176" spans="19:19">
      <c r="S8176"/>
    </row>
    <row r="8177" spans="19:19">
      <c r="S8177"/>
    </row>
    <row r="8178" spans="19:19">
      <c r="S8178"/>
    </row>
    <row r="8179" spans="19:19">
      <c r="S8179"/>
    </row>
    <row r="8180" spans="19:19">
      <c r="S8180"/>
    </row>
    <row r="8181" spans="19:19">
      <c r="S8181"/>
    </row>
    <row r="8182" spans="19:19">
      <c r="S8182"/>
    </row>
    <row r="8183" spans="19:19">
      <c r="S8183"/>
    </row>
    <row r="8184" spans="19:19">
      <c r="S8184"/>
    </row>
    <row r="8185" spans="19:19">
      <c r="S8185"/>
    </row>
    <row r="8186" spans="19:19">
      <c r="S8186"/>
    </row>
    <row r="8187" spans="19:19">
      <c r="S8187"/>
    </row>
    <row r="8188" spans="19:19">
      <c r="S8188"/>
    </row>
    <row r="8189" spans="19:19">
      <c r="S8189"/>
    </row>
    <row r="8190" spans="19:19">
      <c r="S8190"/>
    </row>
    <row r="8191" spans="19:19">
      <c r="S8191"/>
    </row>
    <row r="8192" spans="19:19">
      <c r="S8192"/>
    </row>
    <row r="8193" spans="19:19">
      <c r="S8193"/>
    </row>
    <row r="8194" spans="19:19">
      <c r="S8194"/>
    </row>
    <row r="8195" spans="19:19">
      <c r="S8195"/>
    </row>
    <row r="8196" spans="19:19">
      <c r="S8196"/>
    </row>
    <row r="8197" spans="19:19">
      <c r="S8197"/>
    </row>
    <row r="8198" spans="19:19">
      <c r="S8198"/>
    </row>
    <row r="8199" spans="19:19">
      <c r="S8199"/>
    </row>
    <row r="8200" spans="19:19">
      <c r="S8200"/>
    </row>
    <row r="8201" spans="19:19">
      <c r="S8201"/>
    </row>
    <row r="8202" spans="19:19">
      <c r="S8202"/>
    </row>
    <row r="8203" spans="19:19">
      <c r="S8203"/>
    </row>
    <row r="8204" spans="19:19">
      <c r="S8204"/>
    </row>
    <row r="8205" spans="19:19">
      <c r="S8205"/>
    </row>
    <row r="8206" spans="19:19">
      <c r="S8206"/>
    </row>
    <row r="8207" spans="19:19">
      <c r="S8207"/>
    </row>
    <row r="8208" spans="19:19">
      <c r="S8208"/>
    </row>
    <row r="8209" spans="19:19">
      <c r="S8209"/>
    </row>
    <row r="8210" spans="19:19">
      <c r="S8210"/>
    </row>
    <row r="8211" spans="19:19">
      <c r="S8211"/>
    </row>
    <row r="8212" spans="19:19">
      <c r="S8212"/>
    </row>
    <row r="8213" spans="19:19">
      <c r="S8213"/>
    </row>
    <row r="8214" spans="19:19">
      <c r="S8214"/>
    </row>
    <row r="8215" spans="19:19">
      <c r="S8215"/>
    </row>
    <row r="8216" spans="19:19">
      <c r="S8216"/>
    </row>
    <row r="8217" spans="19:19">
      <c r="S8217"/>
    </row>
    <row r="8218" spans="19:19">
      <c r="S8218"/>
    </row>
    <row r="8219" spans="19:19">
      <c r="S8219"/>
    </row>
    <row r="8220" spans="19:19">
      <c r="S8220"/>
    </row>
    <row r="8221" spans="19:19">
      <c r="S8221"/>
    </row>
    <row r="8222" spans="19:19">
      <c r="S8222"/>
    </row>
    <row r="8223" spans="19:19">
      <c r="S8223"/>
    </row>
    <row r="8224" spans="19:19">
      <c r="S8224"/>
    </row>
    <row r="8225" spans="19:19">
      <c r="S8225"/>
    </row>
    <row r="8226" spans="19:19">
      <c r="S8226"/>
    </row>
    <row r="8227" spans="19:19">
      <c r="S8227"/>
    </row>
    <row r="8228" spans="19:19">
      <c r="S8228"/>
    </row>
    <row r="8229" spans="19:19">
      <c r="S8229"/>
    </row>
    <row r="8230" spans="19:19">
      <c r="S8230"/>
    </row>
    <row r="8231" spans="19:19">
      <c r="S8231"/>
    </row>
    <row r="8232" spans="19:19">
      <c r="S8232"/>
    </row>
    <row r="8233" spans="19:19">
      <c r="S8233"/>
    </row>
    <row r="8234" spans="19:19">
      <c r="S8234"/>
    </row>
    <row r="8235" spans="19:19">
      <c r="S8235"/>
    </row>
    <row r="8236" spans="19:19">
      <c r="S8236"/>
    </row>
    <row r="8237" spans="19:19">
      <c r="S8237"/>
    </row>
    <row r="8238" spans="19:19">
      <c r="S8238"/>
    </row>
    <row r="8239" spans="19:19">
      <c r="S8239"/>
    </row>
    <row r="8240" spans="19:19">
      <c r="S8240"/>
    </row>
    <row r="8241" spans="19:19">
      <c r="S8241"/>
    </row>
    <row r="8242" spans="19:19">
      <c r="S8242"/>
    </row>
    <row r="8243" spans="19:19">
      <c r="S8243"/>
    </row>
    <row r="8244" spans="19:19">
      <c r="S8244"/>
    </row>
    <row r="8245" spans="19:19">
      <c r="S8245"/>
    </row>
    <row r="8246" spans="19:19">
      <c r="S8246"/>
    </row>
    <row r="8247" spans="19:19">
      <c r="S8247"/>
    </row>
    <row r="8248" spans="19:19">
      <c r="S8248"/>
    </row>
    <row r="8249" spans="19:19">
      <c r="S8249"/>
    </row>
    <row r="8250" spans="19:19">
      <c r="S8250"/>
    </row>
    <row r="8251" spans="19:19">
      <c r="S8251"/>
    </row>
    <row r="8252" spans="19:19">
      <c r="S8252"/>
    </row>
    <row r="8253" spans="19:19">
      <c r="S8253"/>
    </row>
    <row r="8254" spans="19:19">
      <c r="S8254"/>
    </row>
    <row r="8255" spans="19:19">
      <c r="S8255"/>
    </row>
    <row r="8256" spans="19:19">
      <c r="S8256"/>
    </row>
    <row r="8257" spans="19:19">
      <c r="S8257"/>
    </row>
    <row r="8258" spans="19:19">
      <c r="S8258"/>
    </row>
    <row r="8259" spans="19:19">
      <c r="S8259"/>
    </row>
    <row r="8260" spans="19:19">
      <c r="S8260"/>
    </row>
    <row r="8261" spans="19:19">
      <c r="S8261"/>
    </row>
    <row r="8262" spans="19:19">
      <c r="S8262"/>
    </row>
    <row r="8263" spans="19:19">
      <c r="S8263"/>
    </row>
    <row r="8264" spans="19:19">
      <c r="S8264"/>
    </row>
    <row r="8265" spans="19:19">
      <c r="S8265"/>
    </row>
    <row r="8266" spans="19:19">
      <c r="S8266"/>
    </row>
    <row r="8267" spans="19:19">
      <c r="S8267"/>
    </row>
    <row r="8268" spans="19:19">
      <c r="S8268"/>
    </row>
    <row r="8269" spans="19:19">
      <c r="S8269"/>
    </row>
    <row r="8270" spans="19:19">
      <c r="S8270"/>
    </row>
    <row r="8271" spans="19:19">
      <c r="S8271"/>
    </row>
    <row r="8272" spans="19:19">
      <c r="S8272"/>
    </row>
    <row r="8273" spans="19:19">
      <c r="S8273"/>
    </row>
    <row r="8274" spans="19:19">
      <c r="S8274"/>
    </row>
    <row r="8275" spans="19:19">
      <c r="S8275"/>
    </row>
    <row r="8276" spans="19:19">
      <c r="S8276"/>
    </row>
    <row r="8277" spans="19:19">
      <c r="S8277"/>
    </row>
    <row r="8278" spans="19:19">
      <c r="S8278"/>
    </row>
    <row r="8279" spans="19:19">
      <c r="S8279"/>
    </row>
    <row r="8280" spans="19:19">
      <c r="S8280"/>
    </row>
    <row r="8281" spans="19:19">
      <c r="S8281"/>
    </row>
    <row r="8282" spans="19:19">
      <c r="S8282"/>
    </row>
    <row r="8283" spans="19:19">
      <c r="S8283"/>
    </row>
    <row r="8284" spans="19:19">
      <c r="S8284"/>
    </row>
    <row r="8285" spans="19:19">
      <c r="S8285"/>
    </row>
    <row r="8286" spans="19:19">
      <c r="S8286"/>
    </row>
    <row r="8287" spans="19:19">
      <c r="S8287"/>
    </row>
    <row r="8288" spans="19:19">
      <c r="S8288"/>
    </row>
    <row r="8289" spans="19:19">
      <c r="S8289"/>
    </row>
    <row r="8290" spans="19:19">
      <c r="S8290"/>
    </row>
    <row r="8291" spans="19:19">
      <c r="S8291"/>
    </row>
    <row r="8292" spans="19:19">
      <c r="S8292"/>
    </row>
    <row r="8293" spans="19:19">
      <c r="S8293"/>
    </row>
    <row r="8294" spans="19:19">
      <c r="S8294"/>
    </row>
    <row r="8295" spans="19:19">
      <c r="S8295"/>
    </row>
    <row r="8296" spans="19:19">
      <c r="S8296"/>
    </row>
    <row r="8297" spans="19:19">
      <c r="S8297"/>
    </row>
    <row r="8298" spans="19:19">
      <c r="S8298"/>
    </row>
    <row r="8299" spans="19:19">
      <c r="S8299"/>
    </row>
    <row r="8300" spans="19:19">
      <c r="S8300"/>
    </row>
    <row r="8301" spans="19:19">
      <c r="S8301"/>
    </row>
    <row r="8302" spans="19:19">
      <c r="S8302"/>
    </row>
    <row r="8303" spans="19:19">
      <c r="S8303"/>
    </row>
    <row r="8304" spans="19:19">
      <c r="S8304"/>
    </row>
    <row r="8305" spans="19:19">
      <c r="S8305"/>
    </row>
    <row r="8306" spans="19:19">
      <c r="S8306"/>
    </row>
    <row r="8307" spans="19:19">
      <c r="S8307"/>
    </row>
    <row r="8308" spans="19:19">
      <c r="S8308"/>
    </row>
    <row r="8309" spans="19:19">
      <c r="S8309"/>
    </row>
    <row r="8310" spans="19:19">
      <c r="S8310"/>
    </row>
    <row r="8311" spans="19:19">
      <c r="S8311"/>
    </row>
    <row r="8312" spans="19:19">
      <c r="S8312"/>
    </row>
    <row r="8313" spans="19:19">
      <c r="S8313"/>
    </row>
    <row r="8314" spans="19:19">
      <c r="S8314"/>
    </row>
    <row r="8315" spans="19:19">
      <c r="S8315"/>
    </row>
    <row r="8316" spans="19:19">
      <c r="S8316"/>
    </row>
    <row r="8317" spans="19:19">
      <c r="S8317"/>
    </row>
    <row r="8318" spans="19:19">
      <c r="S8318"/>
    </row>
    <row r="8319" spans="19:19">
      <c r="S8319"/>
    </row>
    <row r="8320" spans="19:19">
      <c r="S8320"/>
    </row>
    <row r="8321" spans="19:19">
      <c r="S8321"/>
    </row>
    <row r="8322" spans="19:19">
      <c r="S8322"/>
    </row>
    <row r="8323" spans="19:19">
      <c r="S8323"/>
    </row>
    <row r="8324" spans="19:19">
      <c r="S8324"/>
    </row>
    <row r="8325" spans="19:19">
      <c r="S8325"/>
    </row>
    <row r="8326" spans="19:19">
      <c r="S8326"/>
    </row>
    <row r="8327" spans="19:19">
      <c r="S8327"/>
    </row>
    <row r="8328" spans="19:19">
      <c r="S8328"/>
    </row>
    <row r="8329" spans="19:19">
      <c r="S8329"/>
    </row>
    <row r="8330" spans="19:19">
      <c r="S8330"/>
    </row>
    <row r="8331" spans="19:19">
      <c r="S8331"/>
    </row>
    <row r="8332" spans="19:19">
      <c r="S8332"/>
    </row>
    <row r="8333" spans="19:19">
      <c r="S8333"/>
    </row>
    <row r="8334" spans="19:19">
      <c r="S8334"/>
    </row>
    <row r="8335" spans="19:19">
      <c r="S8335"/>
    </row>
    <row r="8336" spans="19:19">
      <c r="S8336"/>
    </row>
    <row r="8337" spans="19:19">
      <c r="S8337"/>
    </row>
    <row r="8338" spans="19:19">
      <c r="S8338"/>
    </row>
    <row r="8339" spans="19:19">
      <c r="S8339"/>
    </row>
    <row r="8340" spans="19:19">
      <c r="S8340"/>
    </row>
    <row r="8341" spans="19:19">
      <c r="S8341"/>
    </row>
    <row r="8342" spans="19:19">
      <c r="S8342"/>
    </row>
    <row r="8343" spans="19:19">
      <c r="S8343"/>
    </row>
    <row r="8344" spans="19:19">
      <c r="S8344"/>
    </row>
    <row r="8345" spans="19:19">
      <c r="S8345"/>
    </row>
    <row r="8346" spans="19:19">
      <c r="S8346"/>
    </row>
    <row r="8347" spans="19:19">
      <c r="S8347"/>
    </row>
    <row r="8348" spans="19:19">
      <c r="S8348"/>
    </row>
    <row r="8349" spans="19:19">
      <c r="S8349"/>
    </row>
    <row r="8350" spans="19:19">
      <c r="S8350"/>
    </row>
    <row r="8351" spans="19:19">
      <c r="S8351"/>
    </row>
    <row r="8352" spans="19:19">
      <c r="S8352"/>
    </row>
    <row r="8353" spans="19:19">
      <c r="S8353"/>
    </row>
    <row r="8354" spans="19:19">
      <c r="S8354"/>
    </row>
    <row r="8355" spans="19:19">
      <c r="S8355"/>
    </row>
    <row r="8356" spans="19:19">
      <c r="S8356"/>
    </row>
    <row r="8357" spans="19:19">
      <c r="S8357"/>
    </row>
    <row r="8358" spans="19:19">
      <c r="S8358"/>
    </row>
    <row r="8359" spans="19:19">
      <c r="S8359"/>
    </row>
    <row r="8360" spans="19:19">
      <c r="S8360"/>
    </row>
    <row r="8361" spans="19:19">
      <c r="S8361"/>
    </row>
    <row r="8362" spans="19:19">
      <c r="S8362"/>
    </row>
    <row r="8363" spans="19:19">
      <c r="S8363"/>
    </row>
    <row r="8364" spans="19:19">
      <c r="S8364"/>
    </row>
    <row r="8365" spans="19:19">
      <c r="S8365"/>
    </row>
    <row r="8366" spans="19:19">
      <c r="S8366"/>
    </row>
    <row r="8367" spans="19:19">
      <c r="S8367"/>
    </row>
    <row r="8368" spans="19:19">
      <c r="S8368"/>
    </row>
    <row r="8369" spans="19:19">
      <c r="S8369"/>
    </row>
    <row r="8370" spans="19:19">
      <c r="S8370"/>
    </row>
    <row r="8371" spans="19:19">
      <c r="S8371"/>
    </row>
    <row r="8372" spans="19:19">
      <c r="S8372"/>
    </row>
    <row r="8373" spans="19:19">
      <c r="S8373"/>
    </row>
    <row r="8374" spans="19:19">
      <c r="S8374"/>
    </row>
    <row r="8375" spans="19:19">
      <c r="S8375"/>
    </row>
    <row r="8376" spans="19:19">
      <c r="S8376"/>
    </row>
    <row r="8377" spans="19:19">
      <c r="S8377"/>
    </row>
    <row r="8378" spans="19:19">
      <c r="S8378"/>
    </row>
    <row r="8379" spans="19:19">
      <c r="S8379"/>
    </row>
    <row r="8380" spans="19:19">
      <c r="S8380"/>
    </row>
    <row r="8381" spans="19:19">
      <c r="S8381"/>
    </row>
    <row r="8382" spans="19:19">
      <c r="S8382"/>
    </row>
    <row r="8383" spans="19:19">
      <c r="S8383"/>
    </row>
    <row r="8384" spans="19:19">
      <c r="S8384"/>
    </row>
    <row r="8385" spans="19:19">
      <c r="S8385"/>
    </row>
    <row r="8386" spans="19:19">
      <c r="S8386"/>
    </row>
    <row r="8387" spans="19:19">
      <c r="S8387"/>
    </row>
    <row r="8388" spans="19:19">
      <c r="S8388"/>
    </row>
    <row r="8389" spans="19:19">
      <c r="S8389"/>
    </row>
    <row r="8390" spans="19:19">
      <c r="S8390"/>
    </row>
    <row r="8391" spans="19:19">
      <c r="S8391"/>
    </row>
    <row r="8392" spans="19:19">
      <c r="S8392"/>
    </row>
    <row r="8393" spans="19:19">
      <c r="S8393"/>
    </row>
    <row r="8394" spans="19:19">
      <c r="S8394"/>
    </row>
    <row r="8395" spans="19:19">
      <c r="S8395"/>
    </row>
    <row r="8396" spans="19:19">
      <c r="S8396"/>
    </row>
    <row r="8397" spans="19:19">
      <c r="S8397"/>
    </row>
    <row r="8398" spans="19:19">
      <c r="S8398"/>
    </row>
    <row r="8399" spans="19:19">
      <c r="S8399"/>
    </row>
    <row r="8400" spans="19:19">
      <c r="S8400"/>
    </row>
    <row r="8401" spans="19:19">
      <c r="S8401"/>
    </row>
    <row r="8402" spans="19:19">
      <c r="S8402"/>
    </row>
    <row r="8403" spans="19:19">
      <c r="S8403"/>
    </row>
    <row r="8404" spans="19:19">
      <c r="S8404"/>
    </row>
    <row r="8405" spans="19:19">
      <c r="S8405"/>
    </row>
    <row r="8406" spans="19:19">
      <c r="S8406"/>
    </row>
    <row r="8407" spans="19:19">
      <c r="S8407"/>
    </row>
    <row r="8408" spans="19:19">
      <c r="S8408"/>
    </row>
    <row r="8409" spans="19:19">
      <c r="S8409"/>
    </row>
    <row r="8410" spans="19:19">
      <c r="S8410"/>
    </row>
    <row r="8411" spans="19:19">
      <c r="S8411"/>
    </row>
    <row r="8412" spans="19:19">
      <c r="S8412"/>
    </row>
    <row r="8413" spans="19:19">
      <c r="S8413"/>
    </row>
    <row r="8414" spans="19:19">
      <c r="S8414"/>
    </row>
    <row r="8415" spans="19:19">
      <c r="S8415"/>
    </row>
    <row r="8416" spans="19:19">
      <c r="S8416"/>
    </row>
    <row r="8417" spans="19:19">
      <c r="S8417"/>
    </row>
    <row r="8418" spans="19:19">
      <c r="S8418"/>
    </row>
    <row r="8419" spans="19:19">
      <c r="S8419"/>
    </row>
    <row r="8420" spans="19:19">
      <c r="S8420"/>
    </row>
    <row r="8421" spans="19:19">
      <c r="S8421"/>
    </row>
    <row r="8422" spans="19:19">
      <c r="S8422"/>
    </row>
    <row r="8423" spans="19:19">
      <c r="S8423"/>
    </row>
    <row r="8424" spans="19:19">
      <c r="S8424"/>
    </row>
    <row r="8425" spans="19:19">
      <c r="S8425"/>
    </row>
    <row r="8426" spans="19:19">
      <c r="S8426"/>
    </row>
    <row r="8427" spans="19:19">
      <c r="S8427"/>
    </row>
    <row r="8428" spans="19:19">
      <c r="S8428"/>
    </row>
    <row r="8429" spans="19:19">
      <c r="S8429"/>
    </row>
    <row r="8430" spans="19:19">
      <c r="S8430"/>
    </row>
    <row r="8431" spans="19:19">
      <c r="S8431"/>
    </row>
    <row r="8432" spans="19:19">
      <c r="S8432"/>
    </row>
    <row r="8433" spans="19:19">
      <c r="S8433"/>
    </row>
    <row r="8434" spans="19:19">
      <c r="S8434"/>
    </row>
    <row r="8435" spans="19:19">
      <c r="S8435"/>
    </row>
    <row r="8436" spans="19:19">
      <c r="S8436"/>
    </row>
    <row r="8437" spans="19:19">
      <c r="S8437"/>
    </row>
    <row r="8438" spans="19:19">
      <c r="S8438"/>
    </row>
    <row r="8439" spans="19:19">
      <c r="S8439"/>
    </row>
    <row r="8440" spans="19:19">
      <c r="S8440"/>
    </row>
    <row r="8441" spans="19:19">
      <c r="S8441"/>
    </row>
    <row r="8442" spans="19:19">
      <c r="S8442"/>
    </row>
    <row r="8443" spans="19:19">
      <c r="S8443"/>
    </row>
    <row r="8444" spans="19:19">
      <c r="S8444"/>
    </row>
    <row r="8445" spans="19:19">
      <c r="S8445"/>
    </row>
    <row r="8446" spans="19:19">
      <c r="S8446"/>
    </row>
    <row r="8447" spans="19:19">
      <c r="S8447"/>
    </row>
    <row r="8448" spans="19:19">
      <c r="S8448"/>
    </row>
    <row r="8449" spans="19:19">
      <c r="S8449"/>
    </row>
    <row r="8450" spans="19:19">
      <c r="S8450"/>
    </row>
    <row r="8451" spans="19:19">
      <c r="S8451"/>
    </row>
    <row r="8452" spans="19:19">
      <c r="S8452"/>
    </row>
    <row r="8453" spans="19:19">
      <c r="S8453"/>
    </row>
    <row r="8454" spans="19:19">
      <c r="S8454"/>
    </row>
    <row r="8455" spans="19:19">
      <c r="S8455"/>
    </row>
    <row r="8456" spans="19:19">
      <c r="S8456"/>
    </row>
    <row r="8457" spans="19:19">
      <c r="S8457"/>
    </row>
    <row r="8458" spans="19:19">
      <c r="S8458"/>
    </row>
    <row r="8459" spans="19:19">
      <c r="S8459"/>
    </row>
    <row r="8460" spans="19:19">
      <c r="S8460"/>
    </row>
    <row r="8461" spans="19:19">
      <c r="S8461"/>
    </row>
    <row r="8462" spans="19:19">
      <c r="S8462"/>
    </row>
    <row r="8463" spans="19:19">
      <c r="S8463"/>
    </row>
    <row r="8464" spans="19:19">
      <c r="S8464"/>
    </row>
    <row r="8465" spans="19:19">
      <c r="S8465"/>
    </row>
    <row r="8466" spans="19:19">
      <c r="S8466"/>
    </row>
    <row r="8467" spans="19:19">
      <c r="S8467"/>
    </row>
    <row r="8468" spans="19:19">
      <c r="S8468"/>
    </row>
    <row r="8469" spans="19:19">
      <c r="S8469"/>
    </row>
    <row r="8470" spans="19:19">
      <c r="S8470"/>
    </row>
    <row r="8471" spans="19:19">
      <c r="S8471"/>
    </row>
    <row r="8472" spans="19:19">
      <c r="S8472"/>
    </row>
    <row r="8473" spans="19:19">
      <c r="S8473"/>
    </row>
    <row r="8474" spans="19:19">
      <c r="S8474"/>
    </row>
    <row r="8475" spans="19:19">
      <c r="S8475"/>
    </row>
    <row r="8476" spans="19:19">
      <c r="S8476"/>
    </row>
    <row r="8477" spans="19:19">
      <c r="S8477"/>
    </row>
    <row r="8478" spans="19:19">
      <c r="S8478"/>
    </row>
    <row r="8479" spans="19:19">
      <c r="S8479"/>
    </row>
    <row r="8480" spans="19:19">
      <c r="S8480"/>
    </row>
    <row r="8481" spans="19:19">
      <c r="S8481"/>
    </row>
    <row r="8482" spans="19:19">
      <c r="S8482"/>
    </row>
    <row r="8483" spans="19:19">
      <c r="S8483"/>
    </row>
    <row r="8484" spans="19:19">
      <c r="S8484"/>
    </row>
    <row r="8485" spans="19:19">
      <c r="S8485"/>
    </row>
    <row r="8486" spans="19:19">
      <c r="S8486"/>
    </row>
    <row r="8487" spans="19:19">
      <c r="S8487"/>
    </row>
    <row r="8488" spans="19:19">
      <c r="S8488"/>
    </row>
    <row r="8489" spans="19:19">
      <c r="S8489"/>
    </row>
    <row r="8490" spans="19:19">
      <c r="S8490"/>
    </row>
    <row r="8491" spans="19:19">
      <c r="S8491"/>
    </row>
    <row r="8492" spans="19:19">
      <c r="S8492"/>
    </row>
    <row r="8493" spans="19:19">
      <c r="S8493"/>
    </row>
    <row r="8494" spans="19:19">
      <c r="S8494"/>
    </row>
    <row r="8495" spans="19:19">
      <c r="S8495"/>
    </row>
    <row r="8496" spans="19:19">
      <c r="S8496"/>
    </row>
    <row r="8497" spans="19:19">
      <c r="S8497"/>
    </row>
    <row r="8498" spans="19:19">
      <c r="S8498"/>
    </row>
    <row r="8499" spans="19:19">
      <c r="S8499"/>
    </row>
    <row r="8500" spans="19:19">
      <c r="S8500"/>
    </row>
    <row r="8501" spans="19:19">
      <c r="S8501"/>
    </row>
    <row r="8502" spans="19:19">
      <c r="S8502"/>
    </row>
    <row r="8503" spans="19:19">
      <c r="S8503"/>
    </row>
    <row r="8504" spans="19:19">
      <c r="S8504"/>
    </row>
    <row r="8505" spans="19:19">
      <c r="S8505"/>
    </row>
    <row r="8506" spans="19:19">
      <c r="S8506"/>
    </row>
    <row r="8507" spans="19:19">
      <c r="S8507"/>
    </row>
    <row r="8508" spans="19:19">
      <c r="S8508"/>
    </row>
    <row r="8509" spans="19:19">
      <c r="S8509"/>
    </row>
    <row r="8510" spans="19:19">
      <c r="S8510"/>
    </row>
    <row r="8511" spans="19:19">
      <c r="S8511"/>
    </row>
    <row r="8512" spans="19:19">
      <c r="S8512"/>
    </row>
    <row r="8513" spans="19:19">
      <c r="S8513"/>
    </row>
    <row r="8514" spans="19:19">
      <c r="S8514"/>
    </row>
    <row r="8515" spans="19:19">
      <c r="S8515"/>
    </row>
    <row r="8516" spans="19:19">
      <c r="S8516"/>
    </row>
    <row r="8517" spans="19:19">
      <c r="S8517"/>
    </row>
    <row r="8518" spans="19:19">
      <c r="S8518"/>
    </row>
    <row r="8519" spans="19:19">
      <c r="S8519"/>
    </row>
    <row r="8520" spans="19:19">
      <c r="S8520"/>
    </row>
    <row r="8521" spans="19:19">
      <c r="S8521"/>
    </row>
    <row r="8522" spans="19:19">
      <c r="S8522"/>
    </row>
    <row r="8523" spans="19:19">
      <c r="S8523"/>
    </row>
    <row r="8524" spans="19:19">
      <c r="S8524"/>
    </row>
    <row r="8525" spans="19:19">
      <c r="S8525"/>
    </row>
    <row r="8526" spans="19:19">
      <c r="S8526"/>
    </row>
    <row r="8527" spans="19:19">
      <c r="S8527"/>
    </row>
    <row r="8528" spans="19:19">
      <c r="S8528"/>
    </row>
    <row r="8529" spans="19:19">
      <c r="S8529"/>
    </row>
    <row r="8530" spans="19:19">
      <c r="S8530"/>
    </row>
    <row r="8531" spans="19:19">
      <c r="S8531"/>
    </row>
    <row r="8532" spans="19:19">
      <c r="S8532"/>
    </row>
    <row r="8533" spans="19:19">
      <c r="S8533"/>
    </row>
    <row r="8534" spans="19:19">
      <c r="S8534"/>
    </row>
    <row r="8535" spans="19:19">
      <c r="S8535"/>
    </row>
    <row r="8536" spans="19:19">
      <c r="S8536"/>
    </row>
    <row r="8537" spans="19:19">
      <c r="S8537"/>
    </row>
    <row r="8538" spans="19:19">
      <c r="S8538"/>
    </row>
    <row r="8539" spans="19:19">
      <c r="S8539"/>
    </row>
    <row r="8540" spans="19:19">
      <c r="S8540"/>
    </row>
    <row r="8541" spans="19:19">
      <c r="S8541"/>
    </row>
    <row r="8542" spans="19:19">
      <c r="S8542"/>
    </row>
    <row r="8543" spans="19:19">
      <c r="S8543"/>
    </row>
    <row r="8544" spans="19:19">
      <c r="S8544"/>
    </row>
    <row r="8545" spans="19:19">
      <c r="S8545"/>
    </row>
    <row r="8546" spans="19:19">
      <c r="S8546"/>
    </row>
    <row r="8547" spans="19:19">
      <c r="S8547"/>
    </row>
    <row r="8548" spans="19:19">
      <c r="S8548"/>
    </row>
    <row r="8549" spans="19:19">
      <c r="S8549"/>
    </row>
    <row r="8550" spans="19:19">
      <c r="S8550"/>
    </row>
    <row r="8551" spans="19:19">
      <c r="S8551"/>
    </row>
    <row r="8552" spans="19:19">
      <c r="S8552"/>
    </row>
    <row r="8553" spans="19:19">
      <c r="S8553"/>
    </row>
    <row r="8554" spans="19:19">
      <c r="S8554"/>
    </row>
    <row r="8555" spans="19:19">
      <c r="S8555"/>
    </row>
    <row r="8556" spans="19:19">
      <c r="S8556"/>
    </row>
    <row r="8557" spans="19:19">
      <c r="S8557"/>
    </row>
    <row r="8558" spans="19:19">
      <c r="S8558"/>
    </row>
    <row r="8559" spans="19:19">
      <c r="S8559"/>
    </row>
    <row r="8560" spans="19:19">
      <c r="S8560"/>
    </row>
    <row r="8561" spans="19:19">
      <c r="S8561"/>
    </row>
    <row r="8562" spans="19:19">
      <c r="S8562"/>
    </row>
    <row r="8563" spans="19:19">
      <c r="S8563"/>
    </row>
    <row r="8564" spans="19:19">
      <c r="S8564"/>
    </row>
    <row r="8565" spans="19:19">
      <c r="S8565"/>
    </row>
    <row r="8566" spans="19:19">
      <c r="S8566"/>
    </row>
    <row r="8567" spans="19:19">
      <c r="S8567"/>
    </row>
    <row r="8568" spans="19:19">
      <c r="S8568"/>
    </row>
    <row r="8569" spans="19:19">
      <c r="S8569"/>
    </row>
    <row r="8570" spans="19:19">
      <c r="S8570"/>
    </row>
    <row r="8571" spans="19:19">
      <c r="S8571"/>
    </row>
    <row r="8572" spans="19:19">
      <c r="S8572"/>
    </row>
    <row r="8573" spans="19:19">
      <c r="S8573"/>
    </row>
    <row r="8574" spans="19:19">
      <c r="S8574"/>
    </row>
    <row r="8575" spans="19:19">
      <c r="S8575"/>
    </row>
    <row r="8576" spans="19:19">
      <c r="S8576"/>
    </row>
    <row r="8577" spans="19:19">
      <c r="S8577"/>
    </row>
    <row r="8578" spans="19:19">
      <c r="S8578"/>
    </row>
    <row r="8579" spans="19:19">
      <c r="S8579"/>
    </row>
    <row r="8580" spans="19:19">
      <c r="S8580"/>
    </row>
    <row r="8581" spans="19:19">
      <c r="S8581"/>
    </row>
    <row r="8582" spans="19:19">
      <c r="S8582"/>
    </row>
    <row r="8583" spans="19:19">
      <c r="S8583"/>
    </row>
    <row r="8584" spans="19:19">
      <c r="S8584"/>
    </row>
    <row r="8585" spans="19:19">
      <c r="S8585"/>
    </row>
    <row r="8586" spans="19:19">
      <c r="S8586"/>
    </row>
    <row r="8587" spans="19:19">
      <c r="S8587"/>
    </row>
    <row r="8588" spans="19:19">
      <c r="S8588"/>
    </row>
    <row r="8589" spans="19:19">
      <c r="S8589"/>
    </row>
    <row r="8590" spans="19:19">
      <c r="S8590"/>
    </row>
    <row r="8591" spans="19:19">
      <c r="S8591"/>
    </row>
    <row r="8592" spans="19:19">
      <c r="S8592"/>
    </row>
    <row r="8593" spans="19:19">
      <c r="S8593"/>
    </row>
    <row r="8594" spans="19:19">
      <c r="S8594"/>
    </row>
    <row r="8595" spans="19:19">
      <c r="S8595"/>
    </row>
    <row r="8596" spans="19:19">
      <c r="S8596"/>
    </row>
    <row r="8597" spans="19:19">
      <c r="S8597"/>
    </row>
    <row r="8598" spans="19:19">
      <c r="S8598"/>
    </row>
    <row r="8599" spans="19:19">
      <c r="S8599"/>
    </row>
    <row r="8600" spans="19:19">
      <c r="S8600"/>
    </row>
    <row r="8601" spans="19:19">
      <c r="S8601"/>
    </row>
    <row r="8602" spans="19:19">
      <c r="S8602"/>
    </row>
    <row r="8603" spans="19:19">
      <c r="S8603"/>
    </row>
    <row r="8604" spans="19:19">
      <c r="S8604"/>
    </row>
    <row r="8605" spans="19:19">
      <c r="S8605"/>
    </row>
    <row r="8606" spans="19:19">
      <c r="S8606"/>
    </row>
    <row r="8607" spans="19:19">
      <c r="S8607"/>
    </row>
    <row r="8608" spans="19:19">
      <c r="S8608"/>
    </row>
    <row r="8609" spans="19:19">
      <c r="S8609"/>
    </row>
    <row r="8610" spans="19:19">
      <c r="S8610"/>
    </row>
    <row r="8611" spans="19:19">
      <c r="S8611"/>
    </row>
    <row r="8612" spans="19:19">
      <c r="S8612"/>
    </row>
    <row r="8613" spans="19:19">
      <c r="S8613"/>
    </row>
    <row r="8614" spans="19:19">
      <c r="S8614"/>
    </row>
    <row r="8615" spans="19:19">
      <c r="S8615"/>
    </row>
    <row r="8616" spans="19:19">
      <c r="S8616"/>
    </row>
    <row r="8617" spans="19:19">
      <c r="S8617"/>
    </row>
    <row r="8618" spans="19:19">
      <c r="S8618"/>
    </row>
    <row r="8619" spans="19:19">
      <c r="S8619"/>
    </row>
    <row r="8620" spans="19:19">
      <c r="S8620"/>
    </row>
    <row r="8621" spans="19:19">
      <c r="S8621"/>
    </row>
    <row r="8622" spans="19:19">
      <c r="S8622"/>
    </row>
    <row r="8623" spans="19:19">
      <c r="S8623"/>
    </row>
    <row r="8624" spans="19:19">
      <c r="S8624"/>
    </row>
    <row r="8625" spans="19:19">
      <c r="S8625"/>
    </row>
    <row r="8626" spans="19:19">
      <c r="S8626"/>
    </row>
    <row r="8627" spans="19:19">
      <c r="S8627"/>
    </row>
    <row r="8628" spans="19:19">
      <c r="S8628"/>
    </row>
    <row r="8629" spans="19:19">
      <c r="S8629"/>
    </row>
    <row r="8630" spans="19:19">
      <c r="S8630"/>
    </row>
    <row r="8631" spans="19:19">
      <c r="S8631"/>
    </row>
    <row r="8632" spans="19:19">
      <c r="S8632"/>
    </row>
    <row r="8633" spans="19:19">
      <c r="S8633"/>
    </row>
    <row r="8634" spans="19:19">
      <c r="S8634"/>
    </row>
    <row r="8635" spans="19:19">
      <c r="S8635"/>
    </row>
    <row r="8636" spans="19:19">
      <c r="S8636"/>
    </row>
    <row r="8637" spans="19:19">
      <c r="S8637"/>
    </row>
    <row r="8638" spans="19:19">
      <c r="S8638"/>
    </row>
    <row r="8639" spans="19:19">
      <c r="S8639"/>
    </row>
    <row r="8640" spans="19:19">
      <c r="S8640"/>
    </row>
    <row r="8641" spans="19:19">
      <c r="S8641"/>
    </row>
    <row r="8642" spans="19:19">
      <c r="S8642"/>
    </row>
    <row r="8643" spans="19:19">
      <c r="S8643"/>
    </row>
    <row r="8644" spans="19:19">
      <c r="S8644"/>
    </row>
    <row r="8645" spans="19:19">
      <c r="S8645"/>
    </row>
    <row r="8646" spans="19:19">
      <c r="S8646"/>
    </row>
    <row r="8647" spans="19:19">
      <c r="S8647"/>
    </row>
    <row r="8648" spans="19:19">
      <c r="S8648"/>
    </row>
    <row r="8649" spans="19:19">
      <c r="S8649"/>
    </row>
    <row r="8650" spans="19:19">
      <c r="S8650"/>
    </row>
    <row r="8651" spans="19:19">
      <c r="S8651"/>
    </row>
    <row r="8652" spans="19:19">
      <c r="S8652"/>
    </row>
    <row r="8653" spans="19:19">
      <c r="S8653"/>
    </row>
    <row r="8654" spans="19:19">
      <c r="S8654"/>
    </row>
    <row r="8655" spans="19:19">
      <c r="S8655"/>
    </row>
    <row r="8656" spans="19:19">
      <c r="S8656"/>
    </row>
    <row r="8657" spans="19:19">
      <c r="S8657"/>
    </row>
    <row r="8658" spans="19:19">
      <c r="S8658"/>
    </row>
    <row r="8659" spans="19:19">
      <c r="S8659"/>
    </row>
    <row r="8660" spans="19:19">
      <c r="S8660"/>
    </row>
    <row r="8661" spans="19:19">
      <c r="S8661"/>
    </row>
    <row r="8662" spans="19:19">
      <c r="S8662"/>
    </row>
    <row r="8663" spans="19:19">
      <c r="S8663"/>
    </row>
    <row r="8664" spans="19:19">
      <c r="S8664"/>
    </row>
    <row r="8665" spans="19:19">
      <c r="S8665"/>
    </row>
    <row r="8666" spans="19:19">
      <c r="S8666"/>
    </row>
    <row r="8667" spans="19:19">
      <c r="S8667"/>
    </row>
    <row r="8668" spans="19:19">
      <c r="S8668"/>
    </row>
    <row r="8669" spans="19:19">
      <c r="S8669"/>
    </row>
    <row r="8670" spans="19:19">
      <c r="S8670"/>
    </row>
    <row r="8671" spans="19:19">
      <c r="S8671"/>
    </row>
    <row r="8672" spans="19:19">
      <c r="S8672"/>
    </row>
    <row r="8673" spans="19:19">
      <c r="S8673"/>
    </row>
    <row r="8674" spans="19:19">
      <c r="S8674"/>
    </row>
    <row r="8675" spans="19:19">
      <c r="S8675"/>
    </row>
    <row r="8676" spans="19:19">
      <c r="S8676"/>
    </row>
    <row r="8677" spans="19:19">
      <c r="S8677"/>
    </row>
    <row r="8678" spans="19:19">
      <c r="S8678"/>
    </row>
    <row r="8679" spans="19:19">
      <c r="S8679"/>
    </row>
    <row r="8680" spans="19:19">
      <c r="S8680"/>
    </row>
    <row r="8681" spans="19:19">
      <c r="S8681"/>
    </row>
    <row r="8682" spans="19:19">
      <c r="S8682"/>
    </row>
    <row r="8683" spans="19:19">
      <c r="S8683"/>
    </row>
    <row r="8684" spans="19:19">
      <c r="S8684"/>
    </row>
    <row r="8685" spans="19:19">
      <c r="S8685"/>
    </row>
    <row r="8686" spans="19:19">
      <c r="S8686"/>
    </row>
    <row r="8687" spans="19:19">
      <c r="S8687"/>
    </row>
    <row r="8688" spans="19:19">
      <c r="S8688"/>
    </row>
    <row r="8689" spans="19:19">
      <c r="S8689"/>
    </row>
    <row r="8690" spans="19:19">
      <c r="S8690"/>
    </row>
    <row r="8691" spans="19:19">
      <c r="S8691"/>
    </row>
    <row r="8692" spans="19:19">
      <c r="S8692"/>
    </row>
    <row r="8693" spans="19:19">
      <c r="S8693"/>
    </row>
    <row r="8694" spans="19:19">
      <c r="S8694"/>
    </row>
    <row r="8695" spans="19:19">
      <c r="S8695"/>
    </row>
    <row r="8696" spans="19:19">
      <c r="S8696"/>
    </row>
    <row r="8697" spans="19:19">
      <c r="S8697"/>
    </row>
    <row r="8698" spans="19:19">
      <c r="S8698"/>
    </row>
    <row r="8699" spans="19:19">
      <c r="S8699"/>
    </row>
    <row r="8700" spans="19:19">
      <c r="S8700"/>
    </row>
    <row r="8701" spans="19:19">
      <c r="S8701"/>
    </row>
    <row r="8702" spans="19:19">
      <c r="S8702"/>
    </row>
    <row r="8703" spans="19:19">
      <c r="S8703"/>
    </row>
    <row r="8704" spans="19:19">
      <c r="S8704"/>
    </row>
    <row r="8705" spans="19:19">
      <c r="S8705"/>
    </row>
    <row r="8706" spans="19:19">
      <c r="S8706"/>
    </row>
    <row r="8707" spans="19:19">
      <c r="S8707"/>
    </row>
    <row r="8708" spans="19:19">
      <c r="S8708"/>
    </row>
    <row r="8709" spans="19:19">
      <c r="S8709"/>
    </row>
    <row r="8710" spans="19:19">
      <c r="S8710"/>
    </row>
    <row r="8711" spans="19:19">
      <c r="S8711"/>
    </row>
    <row r="8712" spans="19:19">
      <c r="S8712"/>
    </row>
    <row r="8713" spans="19:19">
      <c r="S8713"/>
    </row>
    <row r="8714" spans="19:19">
      <c r="S8714"/>
    </row>
    <row r="8715" spans="19:19">
      <c r="S8715"/>
    </row>
    <row r="8716" spans="19:19">
      <c r="S8716"/>
    </row>
    <row r="8717" spans="19:19">
      <c r="S8717"/>
    </row>
    <row r="8718" spans="19:19">
      <c r="S8718"/>
    </row>
    <row r="8719" spans="19:19">
      <c r="S8719"/>
    </row>
    <row r="8720" spans="19:19">
      <c r="S8720"/>
    </row>
    <row r="8721" spans="19:19">
      <c r="S8721"/>
    </row>
    <row r="8722" spans="19:19">
      <c r="S8722"/>
    </row>
    <row r="8723" spans="19:19">
      <c r="S8723"/>
    </row>
    <row r="8724" spans="19:19">
      <c r="S8724"/>
    </row>
    <row r="8725" spans="19:19">
      <c r="S8725"/>
    </row>
    <row r="8726" spans="19:19">
      <c r="S8726"/>
    </row>
    <row r="8727" spans="19:19">
      <c r="S8727"/>
    </row>
    <row r="8728" spans="19:19">
      <c r="S8728"/>
    </row>
    <row r="8729" spans="19:19">
      <c r="S8729"/>
    </row>
    <row r="8730" spans="19:19">
      <c r="S8730"/>
    </row>
    <row r="8731" spans="19:19">
      <c r="S8731"/>
    </row>
    <row r="8732" spans="19:19">
      <c r="S8732"/>
    </row>
    <row r="8733" spans="19:19">
      <c r="S8733"/>
    </row>
    <row r="8734" spans="19:19">
      <c r="S8734"/>
    </row>
    <row r="8735" spans="19:19">
      <c r="S8735"/>
    </row>
    <row r="8736" spans="19:19">
      <c r="S8736"/>
    </row>
    <row r="8737" spans="19:19">
      <c r="S8737"/>
    </row>
    <row r="8738" spans="19:19">
      <c r="S8738"/>
    </row>
    <row r="8739" spans="19:19">
      <c r="S8739"/>
    </row>
    <row r="8740" spans="19:19">
      <c r="S8740"/>
    </row>
    <row r="8741" spans="19:19">
      <c r="S8741"/>
    </row>
    <row r="8742" spans="19:19">
      <c r="S8742"/>
    </row>
    <row r="8743" spans="19:19">
      <c r="S8743"/>
    </row>
    <row r="8744" spans="19:19">
      <c r="S8744"/>
    </row>
    <row r="8745" spans="19:19">
      <c r="S8745"/>
    </row>
    <row r="8746" spans="19:19">
      <c r="S8746"/>
    </row>
    <row r="8747" spans="19:19">
      <c r="S8747"/>
    </row>
    <row r="8748" spans="19:19">
      <c r="S8748"/>
    </row>
    <row r="8749" spans="19:19">
      <c r="S8749"/>
    </row>
    <row r="8750" spans="19:19">
      <c r="S8750"/>
    </row>
    <row r="8751" spans="19:19">
      <c r="S8751"/>
    </row>
    <row r="8752" spans="19:19">
      <c r="S8752"/>
    </row>
    <row r="8753" spans="19:19">
      <c r="S8753"/>
    </row>
    <row r="8754" spans="19:19">
      <c r="S8754"/>
    </row>
    <row r="8755" spans="19:19">
      <c r="S8755"/>
    </row>
    <row r="8756" spans="19:19">
      <c r="S8756"/>
    </row>
    <row r="8757" spans="19:19">
      <c r="S8757"/>
    </row>
    <row r="8758" spans="19:19">
      <c r="S8758"/>
    </row>
    <row r="8759" spans="19:19">
      <c r="S8759"/>
    </row>
    <row r="8760" spans="19:19">
      <c r="S8760"/>
    </row>
    <row r="8761" spans="19:19">
      <c r="S8761"/>
    </row>
    <row r="8762" spans="19:19">
      <c r="S8762"/>
    </row>
    <row r="8763" spans="19:19">
      <c r="S8763"/>
    </row>
    <row r="8764" spans="19:19">
      <c r="S8764"/>
    </row>
    <row r="8765" spans="19:19">
      <c r="S8765"/>
    </row>
    <row r="8766" spans="19:19">
      <c r="S8766"/>
    </row>
    <row r="8767" spans="19:19">
      <c r="S8767"/>
    </row>
    <row r="8768" spans="19:19">
      <c r="S8768"/>
    </row>
    <row r="8769" spans="19:19">
      <c r="S8769"/>
    </row>
    <row r="8770" spans="19:19">
      <c r="S8770"/>
    </row>
    <row r="8771" spans="19:19">
      <c r="S8771"/>
    </row>
    <row r="8772" spans="19:19">
      <c r="S8772"/>
    </row>
    <row r="8773" spans="19:19">
      <c r="S8773"/>
    </row>
    <row r="8774" spans="19:19">
      <c r="S8774"/>
    </row>
    <row r="8775" spans="19:19">
      <c r="S8775"/>
    </row>
    <row r="8776" spans="19:19">
      <c r="S8776"/>
    </row>
    <row r="8777" spans="19:19">
      <c r="S8777"/>
    </row>
    <row r="8778" spans="19:19">
      <c r="S8778"/>
    </row>
    <row r="8779" spans="19:19">
      <c r="S8779"/>
    </row>
    <row r="8780" spans="19:19">
      <c r="S8780"/>
    </row>
    <row r="8781" spans="19:19">
      <c r="S8781"/>
    </row>
    <row r="8782" spans="19:19">
      <c r="S8782"/>
    </row>
    <row r="8783" spans="19:19">
      <c r="S8783"/>
    </row>
    <row r="8784" spans="19:19">
      <c r="S8784"/>
    </row>
    <row r="8785" spans="19:19">
      <c r="S8785"/>
    </row>
    <row r="8786" spans="19:19">
      <c r="S8786"/>
    </row>
    <row r="8787" spans="19:19">
      <c r="S8787"/>
    </row>
    <row r="8788" spans="19:19">
      <c r="S8788"/>
    </row>
    <row r="8789" spans="19:19">
      <c r="S8789"/>
    </row>
    <row r="8790" spans="19:19">
      <c r="S8790"/>
    </row>
    <row r="8791" spans="19:19">
      <c r="S8791"/>
    </row>
    <row r="8792" spans="19:19">
      <c r="S8792"/>
    </row>
    <row r="8793" spans="19:19">
      <c r="S8793"/>
    </row>
    <row r="8794" spans="19:19">
      <c r="S8794"/>
    </row>
    <row r="8795" spans="19:19">
      <c r="S8795"/>
    </row>
    <row r="8796" spans="19:19">
      <c r="S8796"/>
    </row>
    <row r="8797" spans="19:19">
      <c r="S8797"/>
    </row>
    <row r="8798" spans="19:19">
      <c r="S8798"/>
    </row>
    <row r="8799" spans="19:19">
      <c r="S8799"/>
    </row>
    <row r="8800" spans="19:19">
      <c r="S8800"/>
    </row>
    <row r="8801" spans="19:19">
      <c r="S8801"/>
    </row>
    <row r="8802" spans="19:19">
      <c r="S8802"/>
    </row>
    <row r="8803" spans="19:19">
      <c r="S8803"/>
    </row>
    <row r="8804" spans="19:19">
      <c r="S8804"/>
    </row>
    <row r="8805" spans="19:19">
      <c r="S8805"/>
    </row>
    <row r="8806" spans="19:19">
      <c r="S8806"/>
    </row>
    <row r="8807" spans="19:19">
      <c r="S8807"/>
    </row>
    <row r="8808" spans="19:19">
      <c r="S8808"/>
    </row>
    <row r="8809" spans="19:19">
      <c r="S8809"/>
    </row>
    <row r="8810" spans="19:19">
      <c r="S8810"/>
    </row>
    <row r="8811" spans="19:19">
      <c r="S8811"/>
    </row>
    <row r="8812" spans="19:19">
      <c r="S8812"/>
    </row>
    <row r="8813" spans="19:19">
      <c r="S8813"/>
    </row>
    <row r="8814" spans="19:19">
      <c r="S8814"/>
    </row>
    <row r="8815" spans="19:19">
      <c r="S8815"/>
    </row>
    <row r="8816" spans="19:19">
      <c r="S8816"/>
    </row>
    <row r="8817" spans="19:19">
      <c r="S8817"/>
    </row>
    <row r="8818" spans="19:19">
      <c r="S8818"/>
    </row>
    <row r="8819" spans="19:19">
      <c r="S8819"/>
    </row>
    <row r="8820" spans="19:19">
      <c r="S8820"/>
    </row>
    <row r="8821" spans="19:19">
      <c r="S8821"/>
    </row>
    <row r="8822" spans="19:19">
      <c r="S8822"/>
    </row>
    <row r="8823" spans="19:19">
      <c r="S8823"/>
    </row>
    <row r="8824" spans="19:19">
      <c r="S8824"/>
    </row>
    <row r="8825" spans="19:19">
      <c r="S8825"/>
    </row>
    <row r="8826" spans="19:19">
      <c r="S8826"/>
    </row>
    <row r="8827" spans="19:19">
      <c r="S8827"/>
    </row>
    <row r="8828" spans="19:19">
      <c r="S8828"/>
    </row>
    <row r="8829" spans="19:19">
      <c r="S8829"/>
    </row>
    <row r="8830" spans="19:19">
      <c r="S8830"/>
    </row>
    <row r="8831" spans="19:19">
      <c r="S8831"/>
    </row>
    <row r="8832" spans="19:19">
      <c r="S8832"/>
    </row>
    <row r="8833" spans="19:19">
      <c r="S8833"/>
    </row>
    <row r="8834" spans="19:19">
      <c r="S8834"/>
    </row>
    <row r="8835" spans="19:19">
      <c r="S8835"/>
    </row>
    <row r="8836" spans="19:19">
      <c r="S8836"/>
    </row>
    <row r="8837" spans="19:19">
      <c r="S8837"/>
    </row>
    <row r="8838" spans="19:19">
      <c r="S8838"/>
    </row>
    <row r="8839" spans="19:19">
      <c r="S8839"/>
    </row>
    <row r="8840" spans="19:19">
      <c r="S8840"/>
    </row>
    <row r="8841" spans="19:19">
      <c r="S8841"/>
    </row>
    <row r="8842" spans="19:19">
      <c r="S8842"/>
    </row>
    <row r="8843" spans="19:19">
      <c r="S8843"/>
    </row>
    <row r="8844" spans="19:19">
      <c r="S8844"/>
    </row>
    <row r="8845" spans="19:19">
      <c r="S8845"/>
    </row>
    <row r="8846" spans="19:19">
      <c r="S8846"/>
    </row>
    <row r="8847" spans="19:19">
      <c r="S8847"/>
    </row>
    <row r="8848" spans="19:19">
      <c r="S8848"/>
    </row>
    <row r="8849" spans="19:19">
      <c r="S8849"/>
    </row>
    <row r="8850" spans="19:19">
      <c r="S8850"/>
    </row>
    <row r="8851" spans="19:19">
      <c r="S8851"/>
    </row>
    <row r="8852" spans="19:19">
      <c r="S8852"/>
    </row>
    <row r="8853" spans="19:19">
      <c r="S8853"/>
    </row>
    <row r="8854" spans="19:19">
      <c r="S8854"/>
    </row>
    <row r="8855" spans="19:19">
      <c r="S8855"/>
    </row>
    <row r="8856" spans="19:19">
      <c r="S8856"/>
    </row>
    <row r="8857" spans="19:19">
      <c r="S8857"/>
    </row>
    <row r="8858" spans="19:19">
      <c r="S8858"/>
    </row>
    <row r="8859" spans="19:19">
      <c r="S8859"/>
    </row>
    <row r="8860" spans="19:19">
      <c r="S8860"/>
    </row>
    <row r="8861" spans="19:19">
      <c r="S8861"/>
    </row>
    <row r="8862" spans="19:19">
      <c r="S8862"/>
    </row>
    <row r="8863" spans="19:19">
      <c r="S8863"/>
    </row>
    <row r="8864" spans="19:19">
      <c r="S8864"/>
    </row>
    <row r="8865" spans="19:19">
      <c r="S8865"/>
    </row>
    <row r="8866" spans="19:19">
      <c r="S8866"/>
    </row>
    <row r="8867" spans="19:19">
      <c r="S8867"/>
    </row>
    <row r="8868" spans="19:19">
      <c r="S8868"/>
    </row>
    <row r="8869" spans="19:19">
      <c r="S8869"/>
    </row>
    <row r="8870" spans="19:19">
      <c r="S8870"/>
    </row>
    <row r="8871" spans="19:19">
      <c r="S8871"/>
    </row>
    <row r="8872" spans="19:19">
      <c r="S8872"/>
    </row>
    <row r="8873" spans="19:19">
      <c r="S8873"/>
    </row>
    <row r="8874" spans="19:19">
      <c r="S8874"/>
    </row>
    <row r="8875" spans="19:19">
      <c r="S8875"/>
    </row>
    <row r="8876" spans="19:19">
      <c r="S8876"/>
    </row>
    <row r="8877" spans="19:19">
      <c r="S8877"/>
    </row>
    <row r="8878" spans="19:19">
      <c r="S8878"/>
    </row>
    <row r="8879" spans="19:19">
      <c r="S8879"/>
    </row>
    <row r="8880" spans="19:19">
      <c r="S8880"/>
    </row>
    <row r="8881" spans="19:19">
      <c r="S8881"/>
    </row>
    <row r="8882" spans="19:19">
      <c r="S8882"/>
    </row>
    <row r="8883" spans="19:19">
      <c r="S8883"/>
    </row>
    <row r="8884" spans="19:19">
      <c r="S8884"/>
    </row>
    <row r="8885" spans="19:19">
      <c r="S8885"/>
    </row>
    <row r="8886" spans="19:19">
      <c r="S8886"/>
    </row>
    <row r="8887" spans="19:19">
      <c r="S8887"/>
    </row>
    <row r="8888" spans="19:19">
      <c r="S8888"/>
    </row>
    <row r="8889" spans="19:19">
      <c r="S8889"/>
    </row>
    <row r="8890" spans="19:19">
      <c r="S8890"/>
    </row>
    <row r="8891" spans="19:19">
      <c r="S8891"/>
    </row>
    <row r="8892" spans="19:19">
      <c r="S8892"/>
    </row>
    <row r="8893" spans="19:19">
      <c r="S8893"/>
    </row>
    <row r="8894" spans="19:19">
      <c r="S8894"/>
    </row>
    <row r="8895" spans="19:19">
      <c r="S8895"/>
    </row>
    <row r="8896" spans="19:19">
      <c r="S8896"/>
    </row>
    <row r="8897" spans="19:19">
      <c r="S8897"/>
    </row>
    <row r="8898" spans="19:19">
      <c r="S8898"/>
    </row>
    <row r="8899" spans="19:19">
      <c r="S8899"/>
    </row>
    <row r="8900" spans="19:19">
      <c r="S8900"/>
    </row>
    <row r="8901" spans="19:19">
      <c r="S8901"/>
    </row>
    <row r="8902" spans="19:19">
      <c r="S8902"/>
    </row>
    <row r="8903" spans="19:19">
      <c r="S8903"/>
    </row>
    <row r="8904" spans="19:19">
      <c r="S8904"/>
    </row>
    <row r="8905" spans="19:19">
      <c r="S8905"/>
    </row>
    <row r="8906" spans="19:19">
      <c r="S8906"/>
    </row>
    <row r="8907" spans="19:19">
      <c r="S8907"/>
    </row>
    <row r="8908" spans="19:19">
      <c r="S8908"/>
    </row>
    <row r="8909" spans="19:19">
      <c r="S8909"/>
    </row>
    <row r="8910" spans="19:19">
      <c r="S8910"/>
    </row>
    <row r="8911" spans="19:19">
      <c r="S8911"/>
    </row>
    <row r="8912" spans="19:19">
      <c r="S8912"/>
    </row>
    <row r="8913" spans="19:19">
      <c r="S8913"/>
    </row>
    <row r="8914" spans="19:19">
      <c r="S8914"/>
    </row>
    <row r="8915" spans="19:19">
      <c r="S8915"/>
    </row>
    <row r="8916" spans="19:19">
      <c r="S8916"/>
    </row>
    <row r="8917" spans="19:19">
      <c r="S8917"/>
    </row>
    <row r="8918" spans="19:19">
      <c r="S8918"/>
    </row>
    <row r="8919" spans="19:19">
      <c r="S8919"/>
    </row>
    <row r="8920" spans="19:19">
      <c r="S8920"/>
    </row>
    <row r="8921" spans="19:19">
      <c r="S8921"/>
    </row>
    <row r="8922" spans="19:19">
      <c r="S8922"/>
    </row>
    <row r="8923" spans="19:19">
      <c r="S8923"/>
    </row>
    <row r="8924" spans="19:19">
      <c r="S8924"/>
    </row>
    <row r="8925" spans="19:19">
      <c r="S8925"/>
    </row>
    <row r="8926" spans="19:19">
      <c r="S8926"/>
    </row>
    <row r="8927" spans="19:19">
      <c r="S8927"/>
    </row>
    <row r="8928" spans="19:19">
      <c r="S8928"/>
    </row>
    <row r="8929" spans="19:19">
      <c r="S8929"/>
    </row>
    <row r="8930" spans="19:19">
      <c r="S8930"/>
    </row>
    <row r="8931" spans="19:19">
      <c r="S8931"/>
    </row>
    <row r="8932" spans="19:19">
      <c r="S8932"/>
    </row>
    <row r="8933" spans="19:19">
      <c r="S8933"/>
    </row>
    <row r="8934" spans="19:19">
      <c r="S8934"/>
    </row>
    <row r="8935" spans="19:19">
      <c r="S8935"/>
    </row>
    <row r="8936" spans="19:19">
      <c r="S8936"/>
    </row>
    <row r="8937" spans="19:19">
      <c r="S8937"/>
    </row>
    <row r="8938" spans="19:19">
      <c r="S8938"/>
    </row>
    <row r="8939" spans="19:19">
      <c r="S8939"/>
    </row>
    <row r="8940" spans="19:19">
      <c r="S8940"/>
    </row>
    <row r="8941" spans="19:19">
      <c r="S8941"/>
    </row>
    <row r="8942" spans="19:19">
      <c r="S8942"/>
    </row>
    <row r="8943" spans="19:19">
      <c r="S8943"/>
    </row>
    <row r="8944" spans="19:19">
      <c r="S8944"/>
    </row>
    <row r="8945" spans="19:19">
      <c r="S8945"/>
    </row>
    <row r="8946" spans="19:19">
      <c r="S8946"/>
    </row>
    <row r="8947" spans="19:19">
      <c r="S8947"/>
    </row>
    <row r="8948" spans="19:19">
      <c r="S8948"/>
    </row>
    <row r="8949" spans="19:19">
      <c r="S8949"/>
    </row>
    <row r="8950" spans="19:19">
      <c r="S8950"/>
    </row>
    <row r="8951" spans="19:19">
      <c r="S8951"/>
    </row>
    <row r="8952" spans="19:19">
      <c r="S8952"/>
    </row>
    <row r="8953" spans="19:19">
      <c r="S8953"/>
    </row>
    <row r="8954" spans="19:19">
      <c r="S8954"/>
    </row>
    <row r="8955" spans="19:19">
      <c r="S8955"/>
    </row>
    <row r="8956" spans="19:19">
      <c r="S8956"/>
    </row>
    <row r="8957" spans="19:19">
      <c r="S8957"/>
    </row>
    <row r="8958" spans="19:19">
      <c r="S8958"/>
    </row>
    <row r="8959" spans="19:19">
      <c r="S8959"/>
    </row>
    <row r="8960" spans="19:19">
      <c r="S8960"/>
    </row>
    <row r="8961" spans="19:19">
      <c r="S8961"/>
    </row>
    <row r="8962" spans="19:19">
      <c r="S8962"/>
    </row>
    <row r="8963" spans="19:19">
      <c r="S8963"/>
    </row>
    <row r="8964" spans="19:19">
      <c r="S8964"/>
    </row>
    <row r="8965" spans="19:19">
      <c r="S8965"/>
    </row>
    <row r="8966" spans="19:19">
      <c r="S8966"/>
    </row>
    <row r="8967" spans="19:19">
      <c r="S8967"/>
    </row>
    <row r="8968" spans="19:19">
      <c r="S8968"/>
    </row>
    <row r="8969" spans="19:19">
      <c r="S8969"/>
    </row>
    <row r="8970" spans="19:19">
      <c r="S8970"/>
    </row>
    <row r="8971" spans="19:19">
      <c r="S8971"/>
    </row>
    <row r="8972" spans="19:19">
      <c r="S8972"/>
    </row>
    <row r="8973" spans="19:19">
      <c r="S8973"/>
    </row>
    <row r="8974" spans="19:19">
      <c r="S8974"/>
    </row>
    <row r="8975" spans="19:19">
      <c r="S8975"/>
    </row>
    <row r="8976" spans="19:19">
      <c r="S8976"/>
    </row>
    <row r="8977" spans="19:19">
      <c r="S8977"/>
    </row>
    <row r="8978" spans="19:19">
      <c r="S8978"/>
    </row>
    <row r="8979" spans="19:19">
      <c r="S8979"/>
    </row>
    <row r="8980" spans="19:19">
      <c r="S8980"/>
    </row>
    <row r="8981" spans="19:19">
      <c r="S8981"/>
    </row>
    <row r="8982" spans="19:19">
      <c r="S8982"/>
    </row>
    <row r="8983" spans="19:19">
      <c r="S8983"/>
    </row>
    <row r="8984" spans="19:19">
      <c r="S8984"/>
    </row>
    <row r="8985" spans="19:19">
      <c r="S8985"/>
    </row>
    <row r="8986" spans="19:19">
      <c r="S8986"/>
    </row>
    <row r="8987" spans="19:19">
      <c r="S8987"/>
    </row>
    <row r="8988" spans="19:19">
      <c r="S8988"/>
    </row>
    <row r="8989" spans="19:19">
      <c r="S8989"/>
    </row>
    <row r="8990" spans="19:19">
      <c r="S8990"/>
    </row>
    <row r="8991" spans="19:19">
      <c r="S8991"/>
    </row>
    <row r="8992" spans="19:19">
      <c r="S8992"/>
    </row>
    <row r="8993" spans="19:19">
      <c r="S8993"/>
    </row>
    <row r="8994" spans="19:19">
      <c r="S8994"/>
    </row>
    <row r="8995" spans="19:19">
      <c r="S8995"/>
    </row>
    <row r="8996" spans="19:19">
      <c r="S8996"/>
    </row>
    <row r="8997" spans="19:19">
      <c r="S8997"/>
    </row>
    <row r="8998" spans="19:19">
      <c r="S8998"/>
    </row>
    <row r="8999" spans="19:19">
      <c r="S8999"/>
    </row>
    <row r="9000" spans="19:19">
      <c r="S9000"/>
    </row>
    <row r="9001" spans="19:19">
      <c r="S9001"/>
    </row>
    <row r="9002" spans="19:19">
      <c r="S9002"/>
    </row>
    <row r="9003" spans="19:19">
      <c r="S9003"/>
    </row>
    <row r="9004" spans="19:19">
      <c r="S9004"/>
    </row>
    <row r="9005" spans="19:19">
      <c r="S9005"/>
    </row>
    <row r="9006" spans="19:19">
      <c r="S9006"/>
    </row>
    <row r="9007" spans="19:19">
      <c r="S9007"/>
    </row>
    <row r="9008" spans="19:19">
      <c r="S9008"/>
    </row>
    <row r="9009" spans="19:19">
      <c r="S9009"/>
    </row>
    <row r="9010" spans="19:19">
      <c r="S9010"/>
    </row>
    <row r="9011" spans="19:19">
      <c r="S9011"/>
    </row>
    <row r="9012" spans="19:19">
      <c r="S9012"/>
    </row>
    <row r="9013" spans="19:19">
      <c r="S9013"/>
    </row>
    <row r="9014" spans="19:19">
      <c r="S9014"/>
    </row>
    <row r="9015" spans="19:19">
      <c r="S9015"/>
    </row>
    <row r="9016" spans="19:19">
      <c r="S9016"/>
    </row>
    <row r="9017" spans="19:19">
      <c r="S9017"/>
    </row>
    <row r="9018" spans="19:19">
      <c r="S9018"/>
    </row>
    <row r="9019" spans="19:19">
      <c r="S9019"/>
    </row>
    <row r="9020" spans="19:19">
      <c r="S9020"/>
    </row>
    <row r="9021" spans="19:19">
      <c r="S9021"/>
    </row>
    <row r="9022" spans="19:19">
      <c r="S9022"/>
    </row>
    <row r="9023" spans="19:19">
      <c r="S9023"/>
    </row>
    <row r="9024" spans="19:19">
      <c r="S9024"/>
    </row>
    <row r="9025" spans="19:19">
      <c r="S9025"/>
    </row>
    <row r="9026" spans="19:19">
      <c r="S9026"/>
    </row>
    <row r="9027" spans="19:19">
      <c r="S9027"/>
    </row>
    <row r="9028" spans="19:19">
      <c r="S9028"/>
    </row>
    <row r="9029" spans="19:19">
      <c r="S9029"/>
    </row>
    <row r="9030" spans="19:19">
      <c r="S9030"/>
    </row>
    <row r="9031" spans="19:19">
      <c r="S9031"/>
    </row>
    <row r="9032" spans="19:19">
      <c r="S9032"/>
    </row>
    <row r="9033" spans="19:19">
      <c r="S9033"/>
    </row>
    <row r="9034" spans="19:19">
      <c r="S9034"/>
    </row>
    <row r="9035" spans="19:19">
      <c r="S9035"/>
    </row>
    <row r="9036" spans="19:19">
      <c r="S9036"/>
    </row>
    <row r="9037" spans="19:19">
      <c r="S9037"/>
    </row>
    <row r="9038" spans="19:19">
      <c r="S9038"/>
    </row>
    <row r="9039" spans="19:19">
      <c r="S9039"/>
    </row>
    <row r="9040" spans="19:19">
      <c r="S9040"/>
    </row>
    <row r="9041" spans="19:19">
      <c r="S9041"/>
    </row>
    <row r="9042" spans="19:19">
      <c r="S9042"/>
    </row>
    <row r="9043" spans="19:19">
      <c r="S9043"/>
    </row>
    <row r="9044" spans="19:19">
      <c r="S9044"/>
    </row>
    <row r="9045" spans="19:19">
      <c r="S9045"/>
    </row>
    <row r="9046" spans="19:19">
      <c r="S9046"/>
    </row>
    <row r="9047" spans="19:19">
      <c r="S9047"/>
    </row>
    <row r="9048" spans="19:19">
      <c r="S9048"/>
    </row>
    <row r="9049" spans="19:19">
      <c r="S9049"/>
    </row>
    <row r="9050" spans="19:19">
      <c r="S9050"/>
    </row>
    <row r="9051" spans="19:19">
      <c r="S9051"/>
    </row>
    <row r="9052" spans="19:19">
      <c r="S9052"/>
    </row>
    <row r="9053" spans="19:19">
      <c r="S9053"/>
    </row>
    <row r="9054" spans="19:19">
      <c r="S9054"/>
    </row>
    <row r="9055" spans="19:19">
      <c r="S9055"/>
    </row>
    <row r="9056" spans="19:19">
      <c r="S9056"/>
    </row>
    <row r="9057" spans="19:19">
      <c r="S9057"/>
    </row>
    <row r="9058" spans="19:19">
      <c r="S9058"/>
    </row>
    <row r="9059" spans="19:19">
      <c r="S9059"/>
    </row>
    <row r="9060" spans="19:19">
      <c r="S9060"/>
    </row>
    <row r="9061" spans="19:19">
      <c r="S9061"/>
    </row>
    <row r="9062" spans="19:19">
      <c r="S9062"/>
    </row>
    <row r="9063" spans="19:19">
      <c r="S9063"/>
    </row>
    <row r="9064" spans="19:19">
      <c r="S9064"/>
    </row>
    <row r="9065" spans="19:19">
      <c r="S9065"/>
    </row>
    <row r="9066" spans="19:19">
      <c r="S9066"/>
    </row>
    <row r="9067" spans="19:19">
      <c r="S9067"/>
    </row>
    <row r="9068" spans="19:19">
      <c r="S9068"/>
    </row>
    <row r="9069" spans="19:19">
      <c r="S9069"/>
    </row>
    <row r="9070" spans="19:19">
      <c r="S9070"/>
    </row>
    <row r="9071" spans="19:19">
      <c r="S9071"/>
    </row>
    <row r="9072" spans="19:19">
      <c r="S9072"/>
    </row>
    <row r="9073" spans="19:19">
      <c r="S9073"/>
    </row>
    <row r="9074" spans="19:19">
      <c r="S9074"/>
    </row>
    <row r="9075" spans="19:19">
      <c r="S9075"/>
    </row>
    <row r="9076" spans="19:19">
      <c r="S9076"/>
    </row>
    <row r="9077" spans="19:19">
      <c r="S9077"/>
    </row>
    <row r="9078" spans="19:19">
      <c r="S9078"/>
    </row>
    <row r="9079" spans="19:19">
      <c r="S9079"/>
    </row>
    <row r="9080" spans="19:19">
      <c r="S9080"/>
    </row>
    <row r="9081" spans="19:19">
      <c r="S9081"/>
    </row>
    <row r="9082" spans="19:19">
      <c r="S9082"/>
    </row>
    <row r="9083" spans="19:19">
      <c r="S9083"/>
    </row>
    <row r="9084" spans="19:19">
      <c r="S9084"/>
    </row>
    <row r="9085" spans="19:19">
      <c r="S9085"/>
    </row>
    <row r="9086" spans="19:19">
      <c r="S9086"/>
    </row>
    <row r="9087" spans="19:19">
      <c r="S9087"/>
    </row>
    <row r="9088" spans="19:19">
      <c r="S9088"/>
    </row>
    <row r="9089" spans="19:19">
      <c r="S9089"/>
    </row>
    <row r="9090" spans="19:19">
      <c r="S9090"/>
    </row>
    <row r="9091" spans="19:19">
      <c r="S9091"/>
    </row>
    <row r="9092" spans="19:19">
      <c r="S9092"/>
    </row>
    <row r="9093" spans="19:19">
      <c r="S9093"/>
    </row>
    <row r="9094" spans="19:19">
      <c r="S9094"/>
    </row>
    <row r="9095" spans="19:19">
      <c r="S9095"/>
    </row>
    <row r="9096" spans="19:19">
      <c r="S9096"/>
    </row>
    <row r="9097" spans="19:19">
      <c r="S9097"/>
    </row>
    <row r="9098" spans="19:19">
      <c r="S9098"/>
    </row>
    <row r="9099" spans="19:19">
      <c r="S9099"/>
    </row>
    <row r="9100" spans="19:19">
      <c r="S9100"/>
    </row>
    <row r="9101" spans="19:19">
      <c r="S9101"/>
    </row>
    <row r="9102" spans="19:19">
      <c r="S9102"/>
    </row>
    <row r="9103" spans="19:19">
      <c r="S9103"/>
    </row>
    <row r="9104" spans="19:19">
      <c r="S9104"/>
    </row>
    <row r="9105" spans="19:19">
      <c r="S9105"/>
    </row>
    <row r="9106" spans="19:19">
      <c r="S9106"/>
    </row>
    <row r="9107" spans="19:19">
      <c r="S9107"/>
    </row>
    <row r="9108" spans="19:19">
      <c r="S9108"/>
    </row>
    <row r="9109" spans="19:19">
      <c r="S9109"/>
    </row>
    <row r="9110" spans="19:19">
      <c r="S9110"/>
    </row>
    <row r="9111" spans="19:19">
      <c r="S9111"/>
    </row>
    <row r="9112" spans="19:19">
      <c r="S9112"/>
    </row>
    <row r="9113" spans="19:19">
      <c r="S9113"/>
    </row>
    <row r="9114" spans="19:19">
      <c r="S9114"/>
    </row>
    <row r="9115" spans="19:19">
      <c r="S9115"/>
    </row>
    <row r="9116" spans="19:19">
      <c r="S9116"/>
    </row>
    <row r="9117" spans="19:19">
      <c r="S9117"/>
    </row>
    <row r="9118" spans="19:19">
      <c r="S9118"/>
    </row>
    <row r="9119" spans="19:19">
      <c r="S9119"/>
    </row>
    <row r="9120" spans="19:19">
      <c r="S9120"/>
    </row>
    <row r="9121" spans="19:19">
      <c r="S9121"/>
    </row>
    <row r="9122" spans="19:19">
      <c r="S9122"/>
    </row>
    <row r="9123" spans="19:19">
      <c r="S9123"/>
    </row>
    <row r="9124" spans="19:19">
      <c r="S9124"/>
    </row>
    <row r="9125" spans="19:19">
      <c r="S9125"/>
    </row>
    <row r="9126" spans="19:19">
      <c r="S9126"/>
    </row>
    <row r="9127" spans="19:19">
      <c r="S9127"/>
    </row>
    <row r="9128" spans="19:19">
      <c r="S9128"/>
    </row>
    <row r="9129" spans="19:19">
      <c r="S9129"/>
    </row>
    <row r="9130" spans="19:19">
      <c r="S9130"/>
    </row>
    <row r="9131" spans="19:19">
      <c r="S9131"/>
    </row>
    <row r="9132" spans="19:19">
      <c r="S9132"/>
    </row>
    <row r="9133" spans="19:19">
      <c r="S9133"/>
    </row>
    <row r="9134" spans="19:19">
      <c r="S9134"/>
    </row>
    <row r="9135" spans="19:19">
      <c r="S9135"/>
    </row>
    <row r="9136" spans="19:19">
      <c r="S9136"/>
    </row>
    <row r="9137" spans="19:19">
      <c r="S9137"/>
    </row>
    <row r="9138" spans="19:19">
      <c r="S9138"/>
    </row>
    <row r="9139" spans="19:19">
      <c r="S9139"/>
    </row>
    <row r="9140" spans="19:19">
      <c r="S9140"/>
    </row>
    <row r="9141" spans="19:19">
      <c r="S9141"/>
    </row>
    <row r="9142" spans="19:19">
      <c r="S9142"/>
    </row>
    <row r="9143" spans="19:19">
      <c r="S9143"/>
    </row>
    <row r="9144" spans="19:19">
      <c r="S9144"/>
    </row>
    <row r="9145" spans="19:19">
      <c r="S9145"/>
    </row>
    <row r="9146" spans="19:19">
      <c r="S9146"/>
    </row>
    <row r="9147" spans="19:19">
      <c r="S9147"/>
    </row>
    <row r="9148" spans="19:19">
      <c r="S9148"/>
    </row>
    <row r="9149" spans="19:19">
      <c r="S9149"/>
    </row>
    <row r="9150" spans="19:19">
      <c r="S9150"/>
    </row>
    <row r="9151" spans="19:19">
      <c r="S9151"/>
    </row>
    <row r="9152" spans="19:19">
      <c r="S9152"/>
    </row>
    <row r="9153" spans="19:19">
      <c r="S9153"/>
    </row>
    <row r="9154" spans="19:19">
      <c r="S9154"/>
    </row>
    <row r="9155" spans="19:19">
      <c r="S9155"/>
    </row>
    <row r="9156" spans="19:19">
      <c r="S9156"/>
    </row>
    <row r="9157" spans="19:19">
      <c r="S9157"/>
    </row>
    <row r="9158" spans="19:19">
      <c r="S9158"/>
    </row>
    <row r="9159" spans="19:19">
      <c r="S9159"/>
    </row>
    <row r="9160" spans="19:19">
      <c r="S9160"/>
    </row>
    <row r="9161" spans="19:19">
      <c r="S9161"/>
    </row>
    <row r="9162" spans="19:19">
      <c r="S9162"/>
    </row>
    <row r="9163" spans="19:19">
      <c r="S9163"/>
    </row>
    <row r="9164" spans="19:19">
      <c r="S9164"/>
    </row>
    <row r="9165" spans="19:19">
      <c r="S9165"/>
    </row>
    <row r="9166" spans="19:19">
      <c r="S9166"/>
    </row>
    <row r="9167" spans="19:19">
      <c r="S9167"/>
    </row>
    <row r="9168" spans="19:19">
      <c r="S9168"/>
    </row>
    <row r="9169" spans="19:19">
      <c r="S9169"/>
    </row>
    <row r="9170" spans="19:19">
      <c r="S9170"/>
    </row>
    <row r="9171" spans="19:19">
      <c r="S9171"/>
    </row>
    <row r="9172" spans="19:19">
      <c r="S9172"/>
    </row>
    <row r="9173" spans="19:19">
      <c r="S9173"/>
    </row>
    <row r="9174" spans="19:19">
      <c r="S9174"/>
    </row>
    <row r="9175" spans="19:19">
      <c r="S9175"/>
    </row>
    <row r="9176" spans="19:19">
      <c r="S9176"/>
    </row>
    <row r="9177" spans="19:19">
      <c r="S9177"/>
    </row>
    <row r="9178" spans="19:19">
      <c r="S9178"/>
    </row>
    <row r="9179" spans="19:19">
      <c r="S9179"/>
    </row>
    <row r="9180" spans="19:19">
      <c r="S9180"/>
    </row>
    <row r="9181" spans="19:19">
      <c r="S9181"/>
    </row>
    <row r="9182" spans="19:19">
      <c r="S9182"/>
    </row>
    <row r="9183" spans="19:19">
      <c r="S9183"/>
    </row>
    <row r="9184" spans="19:19">
      <c r="S9184"/>
    </row>
    <row r="9185" spans="19:19">
      <c r="S9185"/>
    </row>
    <row r="9186" spans="19:19">
      <c r="S9186"/>
    </row>
    <row r="9187" spans="19:19">
      <c r="S9187"/>
    </row>
    <row r="9188" spans="19:19">
      <c r="S9188"/>
    </row>
    <row r="9189" spans="19:19">
      <c r="S9189"/>
    </row>
    <row r="9190" spans="19:19">
      <c r="S9190"/>
    </row>
    <row r="9191" spans="19:19">
      <c r="S9191"/>
    </row>
    <row r="9192" spans="19:19">
      <c r="S9192"/>
    </row>
    <row r="9193" spans="19:19">
      <c r="S9193"/>
    </row>
    <row r="9194" spans="19:19">
      <c r="S9194"/>
    </row>
    <row r="9195" spans="19:19">
      <c r="S9195"/>
    </row>
    <row r="9196" spans="19:19">
      <c r="S9196"/>
    </row>
    <row r="9197" spans="19:19">
      <c r="S9197"/>
    </row>
    <row r="9198" spans="19:19">
      <c r="S9198"/>
    </row>
    <row r="9199" spans="19:19">
      <c r="S9199"/>
    </row>
    <row r="9200" spans="19:19">
      <c r="S9200"/>
    </row>
    <row r="9201" spans="19:19">
      <c r="S9201"/>
    </row>
    <row r="9202" spans="19:19">
      <c r="S9202"/>
    </row>
    <row r="9203" spans="19:19">
      <c r="S9203"/>
    </row>
    <row r="9204" spans="19:19">
      <c r="S9204"/>
    </row>
    <row r="9205" spans="19:19">
      <c r="S9205"/>
    </row>
    <row r="9206" spans="19:19">
      <c r="S9206"/>
    </row>
    <row r="9207" spans="19:19">
      <c r="S9207"/>
    </row>
    <row r="9208" spans="19:19">
      <c r="S9208"/>
    </row>
    <row r="9209" spans="19:19">
      <c r="S9209"/>
    </row>
    <row r="9210" spans="19:19">
      <c r="S9210"/>
    </row>
    <row r="9211" spans="19:19">
      <c r="S9211"/>
    </row>
    <row r="9212" spans="19:19">
      <c r="S9212"/>
    </row>
    <row r="9213" spans="19:19">
      <c r="S9213"/>
    </row>
    <row r="9214" spans="19:19">
      <c r="S9214"/>
    </row>
    <row r="9215" spans="19:19">
      <c r="S9215"/>
    </row>
    <row r="9216" spans="19:19">
      <c r="S9216"/>
    </row>
    <row r="9217" spans="19:19">
      <c r="S9217"/>
    </row>
    <row r="9218" spans="19:19">
      <c r="S9218"/>
    </row>
    <row r="9219" spans="19:19">
      <c r="S9219"/>
    </row>
    <row r="9220" spans="19:19">
      <c r="S9220"/>
    </row>
    <row r="9221" spans="19:19">
      <c r="S9221"/>
    </row>
    <row r="9222" spans="19:19">
      <c r="S9222"/>
    </row>
    <row r="9223" spans="19:19">
      <c r="S9223"/>
    </row>
    <row r="9224" spans="19:19">
      <c r="S9224"/>
    </row>
    <row r="9225" spans="19:19">
      <c r="S9225"/>
    </row>
    <row r="9226" spans="19:19">
      <c r="S9226"/>
    </row>
    <row r="9227" spans="19:19">
      <c r="S9227"/>
    </row>
    <row r="9228" spans="19:19">
      <c r="S9228"/>
    </row>
    <row r="9229" spans="19:19">
      <c r="S9229"/>
    </row>
    <row r="9230" spans="19:19">
      <c r="S9230"/>
    </row>
    <row r="9231" spans="19:19">
      <c r="S9231"/>
    </row>
    <row r="9232" spans="19:19">
      <c r="S9232"/>
    </row>
    <row r="9233" spans="19:19">
      <c r="S9233"/>
    </row>
    <row r="9234" spans="19:19">
      <c r="S9234"/>
    </row>
    <row r="9235" spans="19:19">
      <c r="S9235"/>
    </row>
    <row r="9236" spans="19:19">
      <c r="S9236"/>
    </row>
    <row r="9237" spans="19:19">
      <c r="S9237"/>
    </row>
    <row r="9238" spans="19:19">
      <c r="S9238"/>
    </row>
    <row r="9239" spans="19:19">
      <c r="S9239"/>
    </row>
    <row r="9240" spans="19:19">
      <c r="S9240"/>
    </row>
    <row r="9241" spans="19:19">
      <c r="S9241"/>
    </row>
    <row r="9242" spans="19:19">
      <c r="S9242"/>
    </row>
    <row r="9243" spans="19:19">
      <c r="S9243"/>
    </row>
    <row r="9244" spans="19:19">
      <c r="S9244"/>
    </row>
    <row r="9245" spans="19:19">
      <c r="S9245"/>
    </row>
    <row r="9246" spans="19:19">
      <c r="S9246"/>
    </row>
    <row r="9247" spans="19:19">
      <c r="S9247"/>
    </row>
    <row r="9248" spans="19:19">
      <c r="S9248"/>
    </row>
    <row r="9249" spans="19:19">
      <c r="S9249"/>
    </row>
    <row r="9250" spans="19:19">
      <c r="S9250"/>
    </row>
    <row r="9251" spans="19:19">
      <c r="S9251"/>
    </row>
    <row r="9252" spans="19:19">
      <c r="S9252"/>
    </row>
    <row r="9253" spans="19:19">
      <c r="S9253"/>
    </row>
    <row r="9254" spans="19:19">
      <c r="S9254"/>
    </row>
    <row r="9255" spans="19:19">
      <c r="S9255"/>
    </row>
    <row r="9256" spans="19:19">
      <c r="S9256"/>
    </row>
    <row r="9257" spans="19:19">
      <c r="S9257"/>
    </row>
    <row r="9258" spans="19:19">
      <c r="S9258"/>
    </row>
    <row r="9259" spans="19:19">
      <c r="S9259"/>
    </row>
    <row r="9260" spans="19:19">
      <c r="S9260"/>
    </row>
    <row r="9261" spans="19:19">
      <c r="S9261"/>
    </row>
    <row r="9262" spans="19:19">
      <c r="S9262"/>
    </row>
    <row r="9263" spans="19:19">
      <c r="S9263"/>
    </row>
    <row r="9264" spans="19:19">
      <c r="S9264"/>
    </row>
    <row r="9265" spans="19:19">
      <c r="S9265"/>
    </row>
    <row r="9266" spans="19:19">
      <c r="S9266"/>
    </row>
    <row r="9267" spans="19:19">
      <c r="S9267"/>
    </row>
    <row r="9268" spans="19:19">
      <c r="S9268"/>
    </row>
    <row r="9269" spans="19:19">
      <c r="S9269"/>
    </row>
    <row r="9270" spans="19:19">
      <c r="S9270"/>
    </row>
    <row r="9271" spans="19:19">
      <c r="S9271"/>
    </row>
    <row r="9272" spans="19:19">
      <c r="S9272"/>
    </row>
    <row r="9273" spans="19:19">
      <c r="S9273"/>
    </row>
    <row r="9274" spans="19:19">
      <c r="S9274"/>
    </row>
    <row r="9275" spans="19:19">
      <c r="S9275"/>
    </row>
    <row r="9276" spans="19:19">
      <c r="S9276"/>
    </row>
    <row r="9277" spans="19:19">
      <c r="S9277"/>
    </row>
    <row r="9278" spans="19:19">
      <c r="S9278"/>
    </row>
    <row r="9279" spans="19:19">
      <c r="S9279"/>
    </row>
    <row r="9280" spans="19:19">
      <c r="S9280"/>
    </row>
    <row r="9281" spans="19:19">
      <c r="S9281"/>
    </row>
    <row r="9282" spans="19:19">
      <c r="S9282"/>
    </row>
    <row r="9283" spans="19:19">
      <c r="S9283"/>
    </row>
    <row r="9284" spans="19:19">
      <c r="S9284"/>
    </row>
    <row r="9285" spans="19:19">
      <c r="S9285"/>
    </row>
    <row r="9286" spans="19:19">
      <c r="S9286"/>
    </row>
    <row r="9287" spans="19:19">
      <c r="S9287"/>
    </row>
    <row r="9288" spans="19:19">
      <c r="S9288"/>
    </row>
    <row r="9289" spans="19:19">
      <c r="S9289"/>
    </row>
    <row r="9290" spans="19:19">
      <c r="S9290"/>
    </row>
    <row r="9291" spans="19:19">
      <c r="S9291"/>
    </row>
    <row r="9292" spans="19:19">
      <c r="S9292"/>
    </row>
    <row r="9293" spans="19:19">
      <c r="S9293"/>
    </row>
    <row r="9294" spans="19:19">
      <c r="S9294"/>
    </row>
    <row r="9295" spans="19:19">
      <c r="S9295"/>
    </row>
    <row r="9296" spans="19:19">
      <c r="S9296"/>
    </row>
    <row r="9297" spans="19:19">
      <c r="S9297"/>
    </row>
    <row r="9298" spans="19:19">
      <c r="S9298"/>
    </row>
    <row r="9299" spans="19:19">
      <c r="S9299"/>
    </row>
    <row r="9300" spans="19:19">
      <c r="S9300"/>
    </row>
    <row r="9301" spans="19:19">
      <c r="S9301"/>
    </row>
    <row r="9302" spans="19:19">
      <c r="S9302"/>
    </row>
    <row r="9303" spans="19:19">
      <c r="S9303"/>
    </row>
    <row r="9304" spans="19:19">
      <c r="S9304"/>
    </row>
    <row r="9305" spans="19:19">
      <c r="S9305"/>
    </row>
    <row r="9306" spans="19:19">
      <c r="S9306"/>
    </row>
    <row r="9307" spans="19:19">
      <c r="S9307"/>
    </row>
    <row r="9308" spans="19:19">
      <c r="S9308"/>
    </row>
    <row r="9309" spans="19:19">
      <c r="S9309"/>
    </row>
    <row r="9310" spans="19:19">
      <c r="S9310"/>
    </row>
    <row r="9311" spans="19:19">
      <c r="S9311"/>
    </row>
    <row r="9312" spans="19:19">
      <c r="S9312"/>
    </row>
    <row r="9313" spans="19:19">
      <c r="S9313"/>
    </row>
    <row r="9314" spans="19:19">
      <c r="S9314"/>
    </row>
    <row r="9315" spans="19:19">
      <c r="S9315"/>
    </row>
    <row r="9316" spans="19:19">
      <c r="S9316"/>
    </row>
    <row r="9317" spans="19:19">
      <c r="S9317"/>
    </row>
    <row r="9318" spans="19:19">
      <c r="S9318"/>
    </row>
    <row r="9319" spans="19:19">
      <c r="S9319"/>
    </row>
    <row r="9320" spans="19:19">
      <c r="S9320"/>
    </row>
    <row r="9321" spans="19:19">
      <c r="S9321"/>
    </row>
    <row r="9322" spans="19:19">
      <c r="S9322"/>
    </row>
    <row r="9323" spans="19:19">
      <c r="S9323"/>
    </row>
    <row r="9324" spans="19:19">
      <c r="S9324"/>
    </row>
    <row r="9325" spans="19:19">
      <c r="S9325"/>
    </row>
    <row r="9326" spans="19:19">
      <c r="S9326"/>
    </row>
    <row r="9327" spans="19:19">
      <c r="S9327"/>
    </row>
    <row r="9328" spans="19:19">
      <c r="S9328"/>
    </row>
    <row r="9329" spans="19:19">
      <c r="S9329"/>
    </row>
    <row r="9330" spans="19:19">
      <c r="S9330"/>
    </row>
    <row r="9331" spans="19:19">
      <c r="S9331"/>
    </row>
    <row r="9332" spans="19:19">
      <c r="S9332"/>
    </row>
    <row r="9333" spans="19:19">
      <c r="S9333"/>
    </row>
    <row r="9334" spans="19:19">
      <c r="S9334"/>
    </row>
    <row r="9335" spans="19:19">
      <c r="S9335"/>
    </row>
    <row r="9336" spans="19:19">
      <c r="S9336"/>
    </row>
    <row r="9337" spans="19:19">
      <c r="S9337"/>
    </row>
    <row r="9338" spans="19:19">
      <c r="S9338"/>
    </row>
    <row r="9339" spans="19:19">
      <c r="S9339"/>
    </row>
    <row r="9340" spans="19:19">
      <c r="S9340"/>
    </row>
    <row r="9341" spans="19:19">
      <c r="S9341"/>
    </row>
    <row r="9342" spans="19:19">
      <c r="S9342"/>
    </row>
    <row r="9343" spans="19:19">
      <c r="S9343"/>
    </row>
    <row r="9344" spans="19:19">
      <c r="S9344"/>
    </row>
    <row r="9345" spans="19:19">
      <c r="S9345"/>
    </row>
    <row r="9346" spans="19:19">
      <c r="S9346"/>
    </row>
    <row r="9347" spans="19:19">
      <c r="S9347"/>
    </row>
    <row r="9348" spans="19:19">
      <c r="S9348"/>
    </row>
    <row r="9349" spans="19:19">
      <c r="S9349"/>
    </row>
    <row r="9350" spans="19:19">
      <c r="S9350"/>
    </row>
    <row r="9351" spans="19:19">
      <c r="S9351"/>
    </row>
    <row r="9352" spans="19:19">
      <c r="S9352"/>
    </row>
    <row r="9353" spans="19:19">
      <c r="S9353"/>
    </row>
    <row r="9354" spans="19:19">
      <c r="S9354"/>
    </row>
    <row r="9355" spans="19:19">
      <c r="S9355"/>
    </row>
    <row r="9356" spans="19:19">
      <c r="S9356"/>
    </row>
    <row r="9357" spans="19:19">
      <c r="S9357"/>
    </row>
    <row r="9358" spans="19:19">
      <c r="S9358"/>
    </row>
    <row r="9359" spans="19:19">
      <c r="S9359"/>
    </row>
    <row r="9360" spans="19:19">
      <c r="S9360"/>
    </row>
    <row r="9361" spans="19:19">
      <c r="S9361"/>
    </row>
    <row r="9362" spans="19:19">
      <c r="S9362"/>
    </row>
    <row r="9363" spans="19:19">
      <c r="S9363"/>
    </row>
    <row r="9364" spans="19:19">
      <c r="S9364"/>
    </row>
    <row r="9365" spans="19:19">
      <c r="S9365"/>
    </row>
    <row r="9366" spans="19:19">
      <c r="S9366"/>
    </row>
    <row r="9367" spans="19:19">
      <c r="S9367"/>
    </row>
    <row r="9368" spans="19:19">
      <c r="S9368"/>
    </row>
    <row r="9369" spans="19:19">
      <c r="S9369"/>
    </row>
    <row r="9370" spans="19:19">
      <c r="S9370"/>
    </row>
    <row r="9371" spans="19:19">
      <c r="S9371"/>
    </row>
    <row r="9372" spans="19:19">
      <c r="S9372"/>
    </row>
    <row r="9373" spans="19:19">
      <c r="S9373"/>
    </row>
    <row r="9374" spans="19:19">
      <c r="S9374"/>
    </row>
    <row r="9375" spans="19:19">
      <c r="S9375"/>
    </row>
    <row r="9376" spans="19:19">
      <c r="S9376"/>
    </row>
    <row r="9377" spans="19:19">
      <c r="S9377"/>
    </row>
    <row r="9378" spans="19:19">
      <c r="S9378"/>
    </row>
    <row r="9379" spans="19:19">
      <c r="S9379"/>
    </row>
    <row r="9380" spans="19:19">
      <c r="S9380"/>
    </row>
    <row r="9381" spans="19:19">
      <c r="S9381"/>
    </row>
    <row r="9382" spans="19:19">
      <c r="S9382"/>
    </row>
    <row r="9383" spans="19:19">
      <c r="S9383"/>
    </row>
    <row r="9384" spans="19:19">
      <c r="S9384"/>
    </row>
    <row r="9385" spans="19:19">
      <c r="S9385"/>
    </row>
    <row r="9386" spans="19:19">
      <c r="S9386"/>
    </row>
    <row r="9387" spans="19:19">
      <c r="S9387"/>
    </row>
    <row r="9388" spans="19:19">
      <c r="S9388"/>
    </row>
    <row r="9389" spans="19:19">
      <c r="S9389"/>
    </row>
    <row r="9390" spans="19:19">
      <c r="S9390"/>
    </row>
    <row r="9391" spans="19:19">
      <c r="S9391"/>
    </row>
    <row r="9392" spans="19:19">
      <c r="S9392"/>
    </row>
    <row r="9393" spans="19:19">
      <c r="S9393"/>
    </row>
    <row r="9394" spans="19:19">
      <c r="S9394"/>
    </row>
    <row r="9395" spans="19:19">
      <c r="S9395"/>
    </row>
    <row r="9396" spans="19:19">
      <c r="S9396"/>
    </row>
    <row r="9397" spans="19:19">
      <c r="S9397"/>
    </row>
    <row r="9398" spans="19:19">
      <c r="S9398"/>
    </row>
    <row r="9399" spans="19:19">
      <c r="S9399"/>
    </row>
    <row r="9400" spans="19:19">
      <c r="S9400"/>
    </row>
    <row r="9401" spans="19:19">
      <c r="S9401"/>
    </row>
    <row r="9402" spans="19:19">
      <c r="S9402"/>
    </row>
    <row r="9403" spans="19:19">
      <c r="S9403"/>
    </row>
    <row r="9404" spans="19:19">
      <c r="S9404"/>
    </row>
    <row r="9405" spans="19:19">
      <c r="S9405"/>
    </row>
    <row r="9406" spans="19:19">
      <c r="S9406"/>
    </row>
    <row r="9407" spans="19:19">
      <c r="S9407"/>
    </row>
    <row r="9408" spans="19:19">
      <c r="S9408"/>
    </row>
    <row r="9409" spans="19:19">
      <c r="S9409"/>
    </row>
    <row r="9410" spans="19:19">
      <c r="S9410"/>
    </row>
    <row r="9411" spans="19:19">
      <c r="S9411"/>
    </row>
    <row r="9412" spans="19:19">
      <c r="S9412"/>
    </row>
    <row r="9413" spans="19:19">
      <c r="S9413"/>
    </row>
    <row r="9414" spans="19:19">
      <c r="S9414"/>
    </row>
    <row r="9415" spans="19:19">
      <c r="S9415"/>
    </row>
    <row r="9416" spans="19:19">
      <c r="S9416"/>
    </row>
    <row r="9417" spans="19:19">
      <c r="S9417"/>
    </row>
    <row r="9418" spans="19:19">
      <c r="S9418"/>
    </row>
    <row r="9419" spans="19:19">
      <c r="S9419"/>
    </row>
    <row r="9420" spans="19:19">
      <c r="S9420"/>
    </row>
    <row r="9421" spans="19:19">
      <c r="S9421"/>
    </row>
    <row r="9422" spans="19:19">
      <c r="S9422"/>
    </row>
    <row r="9423" spans="19:19">
      <c r="S9423"/>
    </row>
    <row r="9424" spans="19:19">
      <c r="S9424"/>
    </row>
    <row r="9425" spans="19:19">
      <c r="S9425"/>
    </row>
    <row r="9426" spans="19:19">
      <c r="S9426"/>
    </row>
    <row r="9427" spans="19:19">
      <c r="S9427"/>
    </row>
    <row r="9428" spans="19:19">
      <c r="S9428"/>
    </row>
    <row r="9429" spans="19:19">
      <c r="S9429"/>
    </row>
    <row r="9430" spans="19:19">
      <c r="S9430"/>
    </row>
    <row r="9431" spans="19:19">
      <c r="S9431"/>
    </row>
    <row r="9432" spans="19:19">
      <c r="S9432"/>
    </row>
    <row r="9433" spans="19:19">
      <c r="S9433"/>
    </row>
    <row r="9434" spans="19:19">
      <c r="S9434"/>
    </row>
    <row r="9435" spans="19:19">
      <c r="S9435"/>
    </row>
    <row r="9436" spans="19:19">
      <c r="S9436"/>
    </row>
    <row r="9437" spans="19:19">
      <c r="S9437"/>
    </row>
    <row r="9438" spans="19:19">
      <c r="S9438"/>
    </row>
    <row r="9439" spans="19:19">
      <c r="S9439"/>
    </row>
    <row r="9440" spans="19:19">
      <c r="S9440"/>
    </row>
    <row r="9441" spans="19:19">
      <c r="S9441"/>
    </row>
    <row r="9442" spans="19:19">
      <c r="S9442"/>
    </row>
    <row r="9443" spans="19:19">
      <c r="S9443"/>
    </row>
    <row r="9444" spans="19:19">
      <c r="S9444"/>
    </row>
    <row r="9445" spans="19:19">
      <c r="S9445"/>
    </row>
    <row r="9446" spans="19:19">
      <c r="S9446"/>
    </row>
    <row r="9447" spans="19:19">
      <c r="S9447"/>
    </row>
    <row r="9448" spans="19:19">
      <c r="S9448"/>
    </row>
    <row r="9449" spans="19:19">
      <c r="S9449"/>
    </row>
    <row r="9450" spans="19:19">
      <c r="S9450"/>
    </row>
    <row r="9451" spans="19:19">
      <c r="S9451"/>
    </row>
    <row r="9452" spans="19:19">
      <c r="S9452"/>
    </row>
    <row r="9453" spans="19:19">
      <c r="S9453"/>
    </row>
    <row r="9454" spans="19:19">
      <c r="S9454"/>
    </row>
    <row r="9455" spans="19:19">
      <c r="S9455"/>
    </row>
    <row r="9456" spans="19:19">
      <c r="S9456"/>
    </row>
    <row r="9457" spans="19:19">
      <c r="S9457"/>
    </row>
    <row r="9458" spans="19:19">
      <c r="S9458"/>
    </row>
    <row r="9459" spans="19:19">
      <c r="S9459"/>
    </row>
    <row r="9460" spans="19:19">
      <c r="S9460"/>
    </row>
    <row r="9461" spans="19:19">
      <c r="S9461"/>
    </row>
    <row r="9462" spans="19:19">
      <c r="S9462"/>
    </row>
    <row r="9463" spans="19:19">
      <c r="S9463"/>
    </row>
    <row r="9464" spans="19:19">
      <c r="S9464"/>
    </row>
    <row r="9465" spans="19:19">
      <c r="S9465"/>
    </row>
    <row r="9466" spans="19:19">
      <c r="S9466"/>
    </row>
    <row r="9467" spans="19:19">
      <c r="S9467"/>
    </row>
    <row r="9468" spans="19:19">
      <c r="S9468"/>
    </row>
    <row r="9469" spans="19:19">
      <c r="S9469"/>
    </row>
    <row r="9470" spans="19:19">
      <c r="S9470"/>
    </row>
    <row r="9471" spans="19:19">
      <c r="S9471"/>
    </row>
    <row r="9472" spans="19:19">
      <c r="S9472"/>
    </row>
    <row r="9473" spans="19:19">
      <c r="S9473"/>
    </row>
    <row r="9474" spans="19:19">
      <c r="S9474"/>
    </row>
    <row r="9475" spans="19:19">
      <c r="S9475"/>
    </row>
    <row r="9476" spans="19:19">
      <c r="S9476"/>
    </row>
    <row r="9477" spans="19:19">
      <c r="S9477"/>
    </row>
    <row r="9478" spans="19:19">
      <c r="S9478"/>
    </row>
    <row r="9479" spans="19:19">
      <c r="S9479"/>
    </row>
    <row r="9480" spans="19:19">
      <c r="S9480"/>
    </row>
    <row r="9481" spans="19:19">
      <c r="S9481"/>
    </row>
    <row r="9482" spans="19:19">
      <c r="S9482"/>
    </row>
    <row r="9483" spans="19:19">
      <c r="S9483"/>
    </row>
    <row r="9484" spans="19:19">
      <c r="S9484"/>
    </row>
    <row r="9485" spans="19:19">
      <c r="S9485"/>
    </row>
    <row r="9486" spans="19:19">
      <c r="S9486"/>
    </row>
    <row r="9487" spans="19:19">
      <c r="S9487"/>
    </row>
    <row r="9488" spans="19:19">
      <c r="S9488"/>
    </row>
    <row r="9489" spans="19:19">
      <c r="S9489"/>
    </row>
    <row r="9490" spans="19:19">
      <c r="S9490"/>
    </row>
    <row r="9491" spans="19:19">
      <c r="S9491"/>
    </row>
    <row r="9492" spans="19:19">
      <c r="S9492"/>
    </row>
    <row r="9493" spans="19:19">
      <c r="S9493"/>
    </row>
    <row r="9494" spans="19:19">
      <c r="S9494"/>
    </row>
    <row r="9495" spans="19:19">
      <c r="S9495"/>
    </row>
    <row r="9496" spans="19:19">
      <c r="S9496"/>
    </row>
    <row r="9497" spans="19:19">
      <c r="S9497"/>
    </row>
    <row r="9498" spans="19:19">
      <c r="S9498"/>
    </row>
    <row r="9499" spans="19:19">
      <c r="S9499"/>
    </row>
    <row r="9500" spans="19:19">
      <c r="S9500"/>
    </row>
    <row r="9501" spans="19:19">
      <c r="S9501"/>
    </row>
    <row r="9502" spans="19:19">
      <c r="S9502"/>
    </row>
    <row r="9503" spans="19:19">
      <c r="S9503"/>
    </row>
    <row r="9504" spans="19:19">
      <c r="S9504"/>
    </row>
    <row r="9505" spans="19:19">
      <c r="S9505"/>
    </row>
    <row r="9506" spans="19:19">
      <c r="S9506"/>
    </row>
    <row r="9507" spans="19:19">
      <c r="S9507"/>
    </row>
    <row r="9508" spans="19:19">
      <c r="S9508"/>
    </row>
    <row r="9509" spans="19:19">
      <c r="S9509"/>
    </row>
    <row r="9510" spans="19:19">
      <c r="S9510"/>
    </row>
    <row r="9511" spans="19:19">
      <c r="S9511"/>
    </row>
    <row r="9512" spans="19:19">
      <c r="S9512"/>
    </row>
    <row r="9513" spans="19:19">
      <c r="S9513"/>
    </row>
    <row r="9514" spans="19:19">
      <c r="S9514"/>
    </row>
    <row r="9515" spans="19:19">
      <c r="S9515"/>
    </row>
    <row r="9516" spans="19:19">
      <c r="S9516"/>
    </row>
    <row r="9517" spans="19:19">
      <c r="S9517"/>
    </row>
    <row r="9518" spans="19:19">
      <c r="S9518"/>
    </row>
    <row r="9519" spans="19:19">
      <c r="S9519"/>
    </row>
    <row r="9520" spans="19:19">
      <c r="S9520"/>
    </row>
    <row r="9521" spans="19:19">
      <c r="S9521"/>
    </row>
    <row r="9522" spans="19:19">
      <c r="S9522"/>
    </row>
    <row r="9523" spans="19:19">
      <c r="S9523"/>
    </row>
    <row r="9524" spans="19:19">
      <c r="S9524"/>
    </row>
    <row r="9525" spans="19:19">
      <c r="S9525"/>
    </row>
    <row r="9526" spans="19:19">
      <c r="S9526"/>
    </row>
    <row r="9527" spans="19:19">
      <c r="S9527"/>
    </row>
    <row r="9528" spans="19:19">
      <c r="S9528"/>
    </row>
    <row r="9529" spans="19:19">
      <c r="S9529"/>
    </row>
    <row r="9530" spans="19:19">
      <c r="S9530"/>
    </row>
    <row r="9531" spans="19:19">
      <c r="S9531"/>
    </row>
    <row r="9532" spans="19:19">
      <c r="S9532"/>
    </row>
    <row r="9533" spans="19:19">
      <c r="S9533"/>
    </row>
    <row r="9534" spans="19:19">
      <c r="S9534"/>
    </row>
    <row r="9535" spans="19:19">
      <c r="S9535"/>
    </row>
    <row r="9536" spans="19:19">
      <c r="S9536"/>
    </row>
    <row r="9537" spans="19:19">
      <c r="S9537"/>
    </row>
    <row r="9538" spans="19:19">
      <c r="S9538"/>
    </row>
    <row r="9539" spans="19:19">
      <c r="S9539"/>
    </row>
    <row r="9540" spans="19:19">
      <c r="S9540"/>
    </row>
    <row r="9541" spans="19:19">
      <c r="S9541"/>
    </row>
    <row r="9542" spans="19:19">
      <c r="S9542"/>
    </row>
    <row r="9543" spans="19:19">
      <c r="S9543"/>
    </row>
    <row r="9544" spans="19:19">
      <c r="S9544"/>
    </row>
    <row r="9545" spans="19:19">
      <c r="S9545"/>
    </row>
    <row r="9546" spans="19:19">
      <c r="S9546"/>
    </row>
    <row r="9547" spans="19:19">
      <c r="S9547"/>
    </row>
    <row r="9548" spans="19:19">
      <c r="S9548"/>
    </row>
    <row r="9549" spans="19:19">
      <c r="S9549"/>
    </row>
    <row r="9550" spans="19:19">
      <c r="S9550"/>
    </row>
    <row r="9551" spans="19:19">
      <c r="S9551"/>
    </row>
    <row r="9552" spans="19:19">
      <c r="S9552"/>
    </row>
    <row r="9553" spans="19:19">
      <c r="S9553"/>
    </row>
    <row r="9554" spans="19:19">
      <c r="S9554"/>
    </row>
    <row r="9555" spans="19:19">
      <c r="S9555"/>
    </row>
    <row r="9556" spans="19:19">
      <c r="S9556"/>
    </row>
    <row r="9557" spans="19:19">
      <c r="S9557"/>
    </row>
    <row r="9558" spans="19:19">
      <c r="S9558"/>
    </row>
    <row r="9559" spans="19:19">
      <c r="S9559"/>
    </row>
    <row r="9560" spans="19:19">
      <c r="S9560"/>
    </row>
    <row r="9561" spans="19:19">
      <c r="S9561"/>
    </row>
    <row r="9562" spans="19:19">
      <c r="S9562"/>
    </row>
    <row r="9563" spans="19:19">
      <c r="S9563"/>
    </row>
    <row r="9564" spans="19:19">
      <c r="S9564"/>
    </row>
    <row r="9565" spans="19:19">
      <c r="S9565"/>
    </row>
    <row r="9566" spans="19:19">
      <c r="S9566"/>
    </row>
    <row r="9567" spans="19:19">
      <c r="S9567"/>
    </row>
    <row r="9568" spans="19:19">
      <c r="S9568"/>
    </row>
    <row r="9569" spans="19:19">
      <c r="S9569"/>
    </row>
    <row r="9570" spans="19:19">
      <c r="S9570"/>
    </row>
    <row r="9571" spans="19:19">
      <c r="S9571"/>
    </row>
    <row r="9572" spans="19:19">
      <c r="S9572"/>
    </row>
    <row r="9573" spans="19:19">
      <c r="S9573"/>
    </row>
    <row r="9574" spans="19:19">
      <c r="S9574"/>
    </row>
    <row r="9575" spans="19:19">
      <c r="S9575"/>
    </row>
    <row r="9576" spans="19:19">
      <c r="S9576"/>
    </row>
    <row r="9577" spans="19:19">
      <c r="S9577"/>
    </row>
    <row r="9578" spans="19:19">
      <c r="S9578"/>
    </row>
    <row r="9579" spans="19:19">
      <c r="S9579"/>
    </row>
    <row r="9580" spans="19:19">
      <c r="S9580"/>
    </row>
    <row r="9581" spans="19:19">
      <c r="S9581"/>
    </row>
    <row r="9582" spans="19:19">
      <c r="S9582"/>
    </row>
    <row r="9583" spans="19:19">
      <c r="S9583"/>
    </row>
    <row r="9584" spans="19:19">
      <c r="S9584"/>
    </row>
    <row r="9585" spans="19:19">
      <c r="S9585"/>
    </row>
    <row r="9586" spans="19:19">
      <c r="S9586"/>
    </row>
    <row r="9587" spans="19:19">
      <c r="S9587"/>
    </row>
    <row r="9588" spans="19:19">
      <c r="S9588"/>
    </row>
    <row r="9589" spans="19:19">
      <c r="S9589"/>
    </row>
    <row r="9590" spans="19:19">
      <c r="S9590"/>
    </row>
    <row r="9591" spans="19:19">
      <c r="S9591"/>
    </row>
    <row r="9592" spans="19:19">
      <c r="S9592"/>
    </row>
    <row r="9593" spans="19:19">
      <c r="S9593"/>
    </row>
    <row r="9594" spans="19:19">
      <c r="S9594"/>
    </row>
    <row r="9595" spans="19:19">
      <c r="S9595"/>
    </row>
    <row r="9596" spans="19:19">
      <c r="S9596"/>
    </row>
    <row r="9597" spans="19:19">
      <c r="S9597"/>
    </row>
    <row r="9598" spans="19:19">
      <c r="S9598"/>
    </row>
    <row r="9599" spans="19:19">
      <c r="S9599"/>
    </row>
    <row r="9600" spans="19:19">
      <c r="S9600"/>
    </row>
    <row r="9601" spans="19:19">
      <c r="S9601"/>
    </row>
    <row r="9602" spans="19:19">
      <c r="S9602"/>
    </row>
    <row r="9603" spans="19:19">
      <c r="S9603"/>
    </row>
    <row r="9604" spans="19:19">
      <c r="S9604"/>
    </row>
    <row r="9605" spans="19:19">
      <c r="S9605"/>
    </row>
    <row r="9606" spans="19:19">
      <c r="S9606"/>
    </row>
    <row r="9607" spans="19:19">
      <c r="S9607"/>
    </row>
    <row r="9608" spans="19:19">
      <c r="S9608"/>
    </row>
    <row r="9609" spans="19:19">
      <c r="S9609"/>
    </row>
    <row r="9610" spans="19:19">
      <c r="S9610"/>
    </row>
    <row r="9611" spans="19:19">
      <c r="S9611"/>
    </row>
    <row r="9612" spans="19:19">
      <c r="S9612"/>
    </row>
    <row r="9613" spans="19:19">
      <c r="S9613"/>
    </row>
    <row r="9614" spans="19:19">
      <c r="S9614"/>
    </row>
    <row r="9615" spans="19:19">
      <c r="S9615"/>
    </row>
    <row r="9616" spans="19:19">
      <c r="S9616"/>
    </row>
    <row r="9617" spans="19:19">
      <c r="S9617"/>
    </row>
    <row r="9618" spans="19:19">
      <c r="S9618"/>
    </row>
    <row r="9619" spans="19:19">
      <c r="S9619"/>
    </row>
    <row r="9620" spans="19:19">
      <c r="S9620"/>
    </row>
    <row r="9621" spans="19:19">
      <c r="S9621"/>
    </row>
    <row r="9622" spans="19:19">
      <c r="S9622"/>
    </row>
    <row r="9623" spans="19:19">
      <c r="S9623"/>
    </row>
    <row r="9624" spans="19:19">
      <c r="S9624"/>
    </row>
    <row r="9625" spans="19:19">
      <c r="S9625"/>
    </row>
    <row r="9626" spans="19:19">
      <c r="S9626"/>
    </row>
    <row r="9627" spans="19:19">
      <c r="S9627"/>
    </row>
    <row r="9628" spans="19:19">
      <c r="S9628"/>
    </row>
    <row r="9629" spans="19:19">
      <c r="S9629"/>
    </row>
    <row r="9630" spans="19:19">
      <c r="S9630"/>
    </row>
    <row r="9631" spans="19:19">
      <c r="S9631"/>
    </row>
    <row r="9632" spans="19:19">
      <c r="S9632"/>
    </row>
    <row r="9633" spans="19:19">
      <c r="S9633"/>
    </row>
    <row r="9634" spans="19:19">
      <c r="S9634"/>
    </row>
    <row r="9635" spans="19:19">
      <c r="S9635"/>
    </row>
    <row r="9636" spans="19:19">
      <c r="S9636"/>
    </row>
    <row r="9637" spans="19:19">
      <c r="S9637"/>
    </row>
    <row r="9638" spans="19:19">
      <c r="S9638"/>
    </row>
    <row r="9639" spans="19:19">
      <c r="S9639"/>
    </row>
    <row r="9640" spans="19:19">
      <c r="S9640"/>
    </row>
    <row r="9641" spans="19:19">
      <c r="S9641"/>
    </row>
    <row r="9642" spans="19:19">
      <c r="S9642"/>
    </row>
    <row r="9643" spans="19:19">
      <c r="S9643"/>
    </row>
    <row r="9644" spans="19:19">
      <c r="S9644"/>
    </row>
    <row r="9645" spans="19:19">
      <c r="S9645"/>
    </row>
    <row r="9646" spans="19:19">
      <c r="S9646"/>
    </row>
    <row r="9647" spans="19:19">
      <c r="S9647"/>
    </row>
    <row r="9648" spans="19:19">
      <c r="S9648"/>
    </row>
    <row r="9649" spans="19:19">
      <c r="S9649"/>
    </row>
    <row r="9650" spans="19:19">
      <c r="S9650"/>
    </row>
    <row r="9651" spans="19:19">
      <c r="S9651"/>
    </row>
    <row r="9652" spans="19:19">
      <c r="S9652"/>
    </row>
    <row r="9653" spans="19:19">
      <c r="S9653"/>
    </row>
    <row r="9654" spans="19:19">
      <c r="S9654"/>
    </row>
    <row r="9655" spans="19:19">
      <c r="S9655"/>
    </row>
    <row r="9656" spans="19:19">
      <c r="S9656"/>
    </row>
    <row r="9657" spans="19:19">
      <c r="S9657"/>
    </row>
    <row r="9658" spans="19:19">
      <c r="S9658"/>
    </row>
    <row r="9659" spans="19:19">
      <c r="S9659"/>
    </row>
    <row r="9660" spans="19:19">
      <c r="S9660"/>
    </row>
    <row r="9661" spans="19:19">
      <c r="S9661"/>
    </row>
    <row r="9662" spans="19:19">
      <c r="S9662"/>
    </row>
    <row r="9663" spans="19:19">
      <c r="S9663"/>
    </row>
    <row r="9664" spans="19:19">
      <c r="S9664"/>
    </row>
    <row r="9665" spans="19:19">
      <c r="S9665"/>
    </row>
    <row r="9666" spans="19:19">
      <c r="S9666"/>
    </row>
    <row r="9667" spans="19:19">
      <c r="S9667"/>
    </row>
    <row r="9668" spans="19:19">
      <c r="S9668"/>
    </row>
    <row r="9669" spans="19:19">
      <c r="S9669"/>
    </row>
    <row r="9670" spans="19:19">
      <c r="S9670"/>
    </row>
    <row r="9671" spans="19:19">
      <c r="S9671"/>
    </row>
    <row r="9672" spans="19:19">
      <c r="S9672"/>
    </row>
    <row r="9673" spans="19:19">
      <c r="S9673"/>
    </row>
    <row r="9674" spans="19:19">
      <c r="S9674"/>
    </row>
    <row r="9675" spans="19:19">
      <c r="S9675"/>
    </row>
    <row r="9676" spans="19:19">
      <c r="S9676"/>
    </row>
    <row r="9677" spans="19:19">
      <c r="S9677"/>
    </row>
    <row r="9678" spans="19:19">
      <c r="S9678"/>
    </row>
    <row r="9679" spans="19:19">
      <c r="S9679"/>
    </row>
    <row r="9680" spans="19:19">
      <c r="S9680"/>
    </row>
    <row r="9681" spans="19:19">
      <c r="S9681"/>
    </row>
    <row r="9682" spans="19:19">
      <c r="S9682"/>
    </row>
    <row r="9683" spans="19:19">
      <c r="S9683"/>
    </row>
    <row r="9684" spans="19:19">
      <c r="S9684"/>
    </row>
    <row r="9685" spans="19:19">
      <c r="S9685"/>
    </row>
    <row r="9686" spans="19:19">
      <c r="S9686"/>
    </row>
    <row r="9687" spans="19:19">
      <c r="S9687"/>
    </row>
    <row r="9688" spans="19:19">
      <c r="S9688"/>
    </row>
    <row r="9689" spans="19:19">
      <c r="S9689"/>
    </row>
    <row r="9690" spans="19:19">
      <c r="S9690"/>
    </row>
    <row r="9691" spans="19:19">
      <c r="S9691"/>
    </row>
    <row r="9692" spans="19:19">
      <c r="S9692"/>
    </row>
    <row r="9693" spans="19:19">
      <c r="S9693"/>
    </row>
    <row r="9694" spans="19:19">
      <c r="S9694"/>
    </row>
    <row r="9695" spans="19:19">
      <c r="S9695"/>
    </row>
    <row r="9696" spans="19:19">
      <c r="S9696"/>
    </row>
    <row r="9697" spans="19:19">
      <c r="S9697"/>
    </row>
    <row r="9698" spans="19:19">
      <c r="S9698"/>
    </row>
    <row r="9699" spans="19:19">
      <c r="S9699"/>
    </row>
    <row r="9700" spans="19:19">
      <c r="S9700"/>
    </row>
    <row r="9701" spans="19:19">
      <c r="S9701"/>
    </row>
    <row r="9702" spans="19:19">
      <c r="S9702"/>
    </row>
    <row r="9703" spans="19:19">
      <c r="S9703"/>
    </row>
    <row r="9704" spans="19:19">
      <c r="S9704"/>
    </row>
    <row r="9705" spans="19:19">
      <c r="S9705"/>
    </row>
    <row r="9706" spans="19:19">
      <c r="S9706"/>
    </row>
    <row r="9707" spans="19:19">
      <c r="S9707"/>
    </row>
    <row r="9708" spans="19:19">
      <c r="S9708"/>
    </row>
    <row r="9709" spans="19:19">
      <c r="S9709"/>
    </row>
    <row r="9710" spans="19:19">
      <c r="S9710"/>
    </row>
    <row r="9711" spans="19:19">
      <c r="S9711"/>
    </row>
    <row r="9712" spans="19:19">
      <c r="S9712"/>
    </row>
    <row r="9713" spans="19:19">
      <c r="S9713"/>
    </row>
    <row r="9714" spans="19:19">
      <c r="S9714"/>
    </row>
    <row r="9715" spans="19:19">
      <c r="S9715"/>
    </row>
    <row r="9716" spans="19:19">
      <c r="S9716"/>
    </row>
    <row r="9717" spans="19:19">
      <c r="S9717"/>
    </row>
    <row r="9718" spans="19:19">
      <c r="S9718"/>
    </row>
    <row r="9719" spans="19:19">
      <c r="S9719"/>
    </row>
    <row r="9720" spans="19:19">
      <c r="S9720"/>
    </row>
    <row r="9721" spans="19:19">
      <c r="S9721"/>
    </row>
    <row r="9722" spans="19:19">
      <c r="S9722"/>
    </row>
    <row r="9723" spans="19:19">
      <c r="S9723"/>
    </row>
    <row r="9724" spans="19:19">
      <c r="S9724"/>
    </row>
    <row r="9725" spans="19:19">
      <c r="S9725"/>
    </row>
    <row r="9726" spans="19:19">
      <c r="S9726"/>
    </row>
    <row r="9727" spans="19:19">
      <c r="S9727"/>
    </row>
    <row r="9728" spans="19:19">
      <c r="S9728"/>
    </row>
    <row r="9729" spans="19:19">
      <c r="S9729"/>
    </row>
    <row r="9730" spans="19:19">
      <c r="S9730"/>
    </row>
    <row r="9731" spans="19:19">
      <c r="S9731"/>
    </row>
    <row r="9732" spans="19:19">
      <c r="S9732"/>
    </row>
    <row r="9733" spans="19:19">
      <c r="S9733"/>
    </row>
    <row r="9734" spans="19:19">
      <c r="S9734"/>
    </row>
    <row r="9735" spans="19:19">
      <c r="S9735"/>
    </row>
    <row r="9736" spans="19:19">
      <c r="S9736"/>
    </row>
    <row r="9737" spans="19:19">
      <c r="S9737"/>
    </row>
    <row r="9738" spans="19:19">
      <c r="S9738"/>
    </row>
    <row r="9739" spans="19:19">
      <c r="S9739"/>
    </row>
    <row r="9740" spans="19:19">
      <c r="S9740"/>
    </row>
    <row r="9741" spans="19:19">
      <c r="S9741"/>
    </row>
    <row r="9742" spans="19:19">
      <c r="S9742"/>
    </row>
    <row r="9743" spans="19:19">
      <c r="S9743"/>
    </row>
    <row r="9744" spans="19:19">
      <c r="S9744"/>
    </row>
    <row r="9745" spans="19:19">
      <c r="S9745"/>
    </row>
    <row r="9746" spans="19:19">
      <c r="S9746"/>
    </row>
    <row r="9747" spans="19:19">
      <c r="S9747"/>
    </row>
    <row r="9748" spans="19:19">
      <c r="S9748"/>
    </row>
    <row r="9749" spans="19:19">
      <c r="S9749"/>
    </row>
    <row r="9750" spans="19:19">
      <c r="S9750"/>
    </row>
    <row r="9751" spans="19:19">
      <c r="S9751"/>
    </row>
    <row r="9752" spans="19:19">
      <c r="S9752"/>
    </row>
    <row r="9753" spans="19:19">
      <c r="S9753"/>
    </row>
    <row r="9754" spans="19:19">
      <c r="S9754"/>
    </row>
    <row r="9755" spans="19:19">
      <c r="S9755"/>
    </row>
    <row r="9756" spans="19:19">
      <c r="S9756"/>
    </row>
    <row r="9757" spans="19:19">
      <c r="S9757"/>
    </row>
    <row r="9758" spans="19:19">
      <c r="S9758"/>
    </row>
    <row r="9759" spans="19:19">
      <c r="S9759"/>
    </row>
    <row r="9760" spans="19:19">
      <c r="S9760"/>
    </row>
    <row r="9761" spans="19:19">
      <c r="S9761"/>
    </row>
    <row r="9762" spans="19:19">
      <c r="S9762"/>
    </row>
    <row r="9763" spans="19:19">
      <c r="S9763"/>
    </row>
    <row r="9764" spans="19:19">
      <c r="S9764"/>
    </row>
    <row r="9765" spans="19:19">
      <c r="S9765"/>
    </row>
    <row r="9766" spans="19:19">
      <c r="S9766"/>
    </row>
    <row r="9767" spans="19:19">
      <c r="S9767"/>
    </row>
    <row r="9768" spans="19:19">
      <c r="S9768"/>
    </row>
    <row r="9769" spans="19:19">
      <c r="S9769"/>
    </row>
    <row r="9770" spans="19:19">
      <c r="S9770"/>
    </row>
    <row r="9771" spans="19:19">
      <c r="S9771"/>
    </row>
    <row r="9772" spans="19:19">
      <c r="S9772"/>
    </row>
    <row r="9773" spans="19:19">
      <c r="S9773"/>
    </row>
    <row r="9774" spans="19:19">
      <c r="S9774"/>
    </row>
    <row r="9775" spans="19:19">
      <c r="S9775"/>
    </row>
    <row r="9776" spans="19:19">
      <c r="S9776"/>
    </row>
    <row r="9777" spans="19:19">
      <c r="S9777"/>
    </row>
    <row r="9778" spans="19:19">
      <c r="S9778"/>
    </row>
    <row r="9779" spans="19:19">
      <c r="S9779"/>
    </row>
    <row r="9780" spans="19:19">
      <c r="S9780"/>
    </row>
    <row r="9781" spans="19:19">
      <c r="S9781"/>
    </row>
    <row r="9782" spans="19:19">
      <c r="S9782"/>
    </row>
    <row r="9783" spans="19:19">
      <c r="S9783"/>
    </row>
    <row r="9784" spans="19:19">
      <c r="S9784"/>
    </row>
    <row r="9785" spans="19:19">
      <c r="S9785"/>
    </row>
    <row r="9786" spans="19:19">
      <c r="S9786"/>
    </row>
    <row r="9787" spans="19:19">
      <c r="S9787"/>
    </row>
    <row r="9788" spans="19:19">
      <c r="S9788"/>
    </row>
    <row r="9789" spans="19:19">
      <c r="S9789"/>
    </row>
    <row r="9790" spans="19:19">
      <c r="S9790"/>
    </row>
    <row r="9791" spans="19:19">
      <c r="S9791"/>
    </row>
    <row r="9792" spans="19:19">
      <c r="S9792"/>
    </row>
    <row r="9793" spans="19:19">
      <c r="S9793"/>
    </row>
    <row r="9794" spans="19:19">
      <c r="S9794"/>
    </row>
    <row r="9795" spans="19:19">
      <c r="S9795"/>
    </row>
    <row r="9796" spans="19:19">
      <c r="S9796"/>
    </row>
    <row r="9797" spans="19:19">
      <c r="S9797"/>
    </row>
    <row r="9798" spans="19:19">
      <c r="S9798"/>
    </row>
    <row r="9799" spans="19:19">
      <c r="S9799"/>
    </row>
    <row r="9800" spans="19:19">
      <c r="S9800"/>
    </row>
    <row r="9801" spans="19:19">
      <c r="S9801"/>
    </row>
    <row r="9802" spans="19:19">
      <c r="S9802"/>
    </row>
    <row r="9803" spans="19:19">
      <c r="S9803"/>
    </row>
    <row r="9804" spans="19:19">
      <c r="S9804"/>
    </row>
    <row r="9805" spans="19:19">
      <c r="S9805"/>
    </row>
    <row r="9806" spans="19:19">
      <c r="S9806"/>
    </row>
    <row r="9807" spans="19:19">
      <c r="S9807"/>
    </row>
    <row r="9808" spans="19:19">
      <c r="S9808"/>
    </row>
    <row r="9809" spans="19:19">
      <c r="S9809"/>
    </row>
    <row r="9810" spans="19:19">
      <c r="S9810"/>
    </row>
    <row r="9811" spans="19:19">
      <c r="S9811"/>
    </row>
    <row r="9812" spans="19:19">
      <c r="S9812"/>
    </row>
    <row r="9813" spans="19:19">
      <c r="S9813"/>
    </row>
    <row r="9814" spans="19:19">
      <c r="S9814"/>
    </row>
    <row r="9815" spans="19:19">
      <c r="S9815"/>
    </row>
    <row r="9816" spans="19:19">
      <c r="S9816"/>
    </row>
    <row r="9817" spans="19:19">
      <c r="S9817"/>
    </row>
    <row r="9818" spans="19:19">
      <c r="S9818"/>
    </row>
    <row r="9819" spans="19:19">
      <c r="S9819"/>
    </row>
    <row r="9820" spans="19:19">
      <c r="S9820"/>
    </row>
    <row r="9821" spans="19:19">
      <c r="S9821"/>
    </row>
    <row r="9822" spans="19:19">
      <c r="S9822"/>
    </row>
    <row r="9823" spans="19:19">
      <c r="S9823"/>
    </row>
    <row r="9824" spans="19:19">
      <c r="S9824"/>
    </row>
    <row r="9825" spans="19:19">
      <c r="S9825"/>
    </row>
    <row r="9826" spans="19:19">
      <c r="S9826"/>
    </row>
    <row r="9827" spans="19:19">
      <c r="S9827"/>
    </row>
    <row r="9828" spans="19:19">
      <c r="S9828"/>
    </row>
    <row r="9829" spans="19:19">
      <c r="S9829"/>
    </row>
    <row r="9830" spans="19:19">
      <c r="S9830"/>
    </row>
    <row r="9831" spans="19:19">
      <c r="S9831"/>
    </row>
    <row r="9832" spans="19:19">
      <c r="S9832"/>
    </row>
    <row r="9833" spans="19:19">
      <c r="S9833"/>
    </row>
    <row r="9834" spans="19:19">
      <c r="S9834"/>
    </row>
    <row r="9835" spans="19:19">
      <c r="S9835"/>
    </row>
    <row r="9836" spans="19:19">
      <c r="S9836"/>
    </row>
    <row r="9837" spans="19:19">
      <c r="S9837"/>
    </row>
    <row r="9838" spans="19:19">
      <c r="S9838"/>
    </row>
    <row r="9839" spans="19:19">
      <c r="S9839"/>
    </row>
    <row r="9840" spans="19:19">
      <c r="S9840"/>
    </row>
    <row r="9841" spans="19:19">
      <c r="S9841"/>
    </row>
    <row r="9842" spans="19:19">
      <c r="S9842"/>
    </row>
    <row r="9843" spans="19:19">
      <c r="S9843"/>
    </row>
    <row r="9844" spans="19:19">
      <c r="S9844"/>
    </row>
    <row r="9845" spans="19:19">
      <c r="S9845"/>
    </row>
    <row r="9846" spans="19:19">
      <c r="S9846"/>
    </row>
    <row r="9847" spans="19:19">
      <c r="S9847"/>
    </row>
    <row r="9848" spans="19:19">
      <c r="S9848"/>
    </row>
    <row r="9849" spans="19:19">
      <c r="S9849"/>
    </row>
    <row r="9850" spans="19:19">
      <c r="S9850"/>
    </row>
    <row r="9851" spans="19:19">
      <c r="S9851"/>
    </row>
    <row r="9852" spans="19:19">
      <c r="S9852"/>
    </row>
    <row r="9853" spans="19:19">
      <c r="S9853"/>
    </row>
    <row r="9854" spans="19:19">
      <c r="S9854"/>
    </row>
    <row r="9855" spans="19:19">
      <c r="S9855"/>
    </row>
    <row r="9856" spans="19:19">
      <c r="S9856"/>
    </row>
    <row r="9857" spans="19:19">
      <c r="S9857"/>
    </row>
    <row r="9858" spans="19:19">
      <c r="S9858"/>
    </row>
    <row r="9859" spans="19:19">
      <c r="S9859"/>
    </row>
    <row r="9860" spans="19:19">
      <c r="S9860"/>
    </row>
    <row r="9861" spans="19:19">
      <c r="S9861"/>
    </row>
    <row r="9862" spans="19:19">
      <c r="S9862"/>
    </row>
    <row r="9863" spans="19:19">
      <c r="S9863"/>
    </row>
    <row r="9864" spans="19:19">
      <c r="S9864"/>
    </row>
    <row r="9865" spans="19:19">
      <c r="S9865"/>
    </row>
    <row r="9866" spans="19:19">
      <c r="S9866"/>
    </row>
    <row r="9867" spans="19:19">
      <c r="S9867"/>
    </row>
    <row r="9868" spans="19:19">
      <c r="S9868"/>
    </row>
    <row r="9869" spans="19:19">
      <c r="S9869"/>
    </row>
    <row r="9870" spans="19:19">
      <c r="S9870"/>
    </row>
    <row r="9871" spans="19:19">
      <c r="S9871"/>
    </row>
    <row r="9872" spans="19:19">
      <c r="S9872"/>
    </row>
    <row r="9873" spans="19:19">
      <c r="S9873"/>
    </row>
    <row r="9874" spans="19:19">
      <c r="S9874"/>
    </row>
    <row r="9875" spans="19:19">
      <c r="S9875"/>
    </row>
    <row r="9876" spans="19:19">
      <c r="S9876"/>
    </row>
    <row r="9877" spans="19:19">
      <c r="S9877"/>
    </row>
    <row r="9878" spans="19:19">
      <c r="S9878"/>
    </row>
    <row r="9879" spans="19:19">
      <c r="S9879"/>
    </row>
    <row r="9880" spans="19:19">
      <c r="S9880"/>
    </row>
    <row r="9881" spans="19:19">
      <c r="S9881"/>
    </row>
    <row r="9882" spans="19:19">
      <c r="S9882"/>
    </row>
    <row r="9883" spans="19:19">
      <c r="S9883"/>
    </row>
    <row r="9884" spans="19:19">
      <c r="S9884"/>
    </row>
    <row r="9885" spans="19:19">
      <c r="S9885"/>
    </row>
    <row r="9886" spans="19:19">
      <c r="S9886"/>
    </row>
    <row r="9887" spans="19:19">
      <c r="S9887"/>
    </row>
    <row r="9888" spans="19:19">
      <c r="S9888"/>
    </row>
    <row r="9889" spans="19:19">
      <c r="S9889"/>
    </row>
    <row r="9890" spans="19:19">
      <c r="S9890"/>
    </row>
    <row r="9891" spans="19:19">
      <c r="S9891"/>
    </row>
    <row r="9892" spans="19:19">
      <c r="S9892"/>
    </row>
    <row r="9893" spans="19:19">
      <c r="S9893"/>
    </row>
    <row r="9894" spans="19:19">
      <c r="S9894"/>
    </row>
    <row r="9895" spans="19:19">
      <c r="S9895"/>
    </row>
    <row r="9896" spans="19:19">
      <c r="S9896"/>
    </row>
    <row r="9897" spans="19:19">
      <c r="S9897"/>
    </row>
    <row r="9898" spans="19:19">
      <c r="S9898"/>
    </row>
    <row r="9899" spans="19:19">
      <c r="S9899"/>
    </row>
    <row r="9900" spans="19:19">
      <c r="S9900"/>
    </row>
    <row r="9901" spans="19:19">
      <c r="S9901"/>
    </row>
    <row r="9902" spans="19:19">
      <c r="S9902"/>
    </row>
    <row r="9903" spans="19:19">
      <c r="S9903"/>
    </row>
    <row r="9904" spans="19:19">
      <c r="S9904"/>
    </row>
    <row r="9905" spans="19:19">
      <c r="S9905"/>
    </row>
    <row r="9906" spans="19:19">
      <c r="S9906"/>
    </row>
    <row r="9907" spans="19:19">
      <c r="S9907"/>
    </row>
    <row r="9908" spans="19:19">
      <c r="S9908"/>
    </row>
    <row r="9909" spans="19:19">
      <c r="S9909"/>
    </row>
    <row r="9910" spans="19:19">
      <c r="S9910"/>
    </row>
    <row r="9911" spans="19:19">
      <c r="S9911"/>
    </row>
    <row r="9912" spans="19:19">
      <c r="S9912"/>
    </row>
    <row r="9913" spans="19:19">
      <c r="S9913"/>
    </row>
    <row r="9914" spans="19:19">
      <c r="S9914"/>
    </row>
    <row r="9915" spans="19:19">
      <c r="S9915"/>
    </row>
    <row r="9916" spans="19:19">
      <c r="S9916"/>
    </row>
    <row r="9917" spans="19:19">
      <c r="S9917"/>
    </row>
    <row r="9918" spans="19:19">
      <c r="S9918"/>
    </row>
    <row r="9919" spans="19:19">
      <c r="S9919"/>
    </row>
    <row r="9920" spans="19:19">
      <c r="S9920"/>
    </row>
    <row r="9921" spans="19:19">
      <c r="S9921"/>
    </row>
    <row r="9922" spans="19:19">
      <c r="S9922"/>
    </row>
    <row r="9923" spans="19:19">
      <c r="S9923"/>
    </row>
    <row r="9924" spans="19:19">
      <c r="S9924"/>
    </row>
    <row r="9925" spans="19:19">
      <c r="S9925"/>
    </row>
    <row r="9926" spans="19:19">
      <c r="S9926"/>
    </row>
    <row r="9927" spans="19:19">
      <c r="S9927"/>
    </row>
    <row r="9928" spans="19:19">
      <c r="S9928"/>
    </row>
    <row r="9929" spans="19:19">
      <c r="S9929"/>
    </row>
    <row r="9930" spans="19:19">
      <c r="S9930"/>
    </row>
    <row r="9931" spans="19:19">
      <c r="S9931"/>
    </row>
    <row r="9932" spans="19:19">
      <c r="S9932"/>
    </row>
    <row r="9933" spans="19:19">
      <c r="S9933"/>
    </row>
    <row r="9934" spans="19:19">
      <c r="S9934"/>
    </row>
    <row r="9935" spans="19:19">
      <c r="S9935"/>
    </row>
    <row r="9936" spans="19:19">
      <c r="S9936"/>
    </row>
    <row r="9937" spans="19:19">
      <c r="S9937"/>
    </row>
    <row r="9938" spans="19:19">
      <c r="S9938"/>
    </row>
    <row r="9939" spans="19:19">
      <c r="S9939"/>
    </row>
    <row r="9940" spans="19:19">
      <c r="S9940"/>
    </row>
    <row r="9941" spans="19:19">
      <c r="S9941"/>
    </row>
    <row r="9942" spans="19:19">
      <c r="S9942"/>
    </row>
    <row r="9943" spans="19:19">
      <c r="S9943"/>
    </row>
    <row r="9944" spans="19:19">
      <c r="S9944"/>
    </row>
    <row r="9945" spans="19:19">
      <c r="S9945"/>
    </row>
    <row r="9946" spans="19:19">
      <c r="S9946"/>
    </row>
    <row r="9947" spans="19:19">
      <c r="S9947"/>
    </row>
    <row r="9948" spans="19:19">
      <c r="S9948"/>
    </row>
    <row r="9949" spans="19:19">
      <c r="S9949"/>
    </row>
    <row r="9950" spans="19:19">
      <c r="S9950"/>
    </row>
    <row r="9951" spans="19:19">
      <c r="S9951"/>
    </row>
    <row r="9952" spans="19:19">
      <c r="S9952"/>
    </row>
    <row r="9953" spans="19:19">
      <c r="S9953"/>
    </row>
    <row r="9954" spans="19:19">
      <c r="S9954"/>
    </row>
    <row r="9955" spans="19:19">
      <c r="S9955"/>
    </row>
    <row r="9956" spans="19:19">
      <c r="S9956"/>
    </row>
    <row r="9957" spans="19:19">
      <c r="S9957"/>
    </row>
    <row r="9958" spans="19:19">
      <c r="S9958"/>
    </row>
    <row r="9959" spans="19:19">
      <c r="S9959"/>
    </row>
    <row r="9960" spans="19:19">
      <c r="S9960"/>
    </row>
    <row r="9961" spans="19:19">
      <c r="S9961"/>
    </row>
    <row r="9962" spans="19:19">
      <c r="S9962"/>
    </row>
    <row r="9963" spans="19:19">
      <c r="S9963"/>
    </row>
    <row r="9964" spans="19:19">
      <c r="S9964"/>
    </row>
    <row r="9965" spans="19:19">
      <c r="S9965"/>
    </row>
    <row r="9966" spans="19:19">
      <c r="S9966"/>
    </row>
    <row r="9967" spans="19:19">
      <c r="S9967"/>
    </row>
    <row r="9968" spans="19:19">
      <c r="S9968"/>
    </row>
    <row r="9969" spans="19:19">
      <c r="S9969"/>
    </row>
    <row r="9970" spans="19:19">
      <c r="S9970"/>
    </row>
    <row r="9971" spans="19:19">
      <c r="S9971"/>
    </row>
    <row r="9972" spans="19:19">
      <c r="S9972"/>
    </row>
    <row r="9973" spans="19:19">
      <c r="S9973"/>
    </row>
    <row r="9974" spans="19:19">
      <c r="S9974"/>
    </row>
    <row r="9975" spans="19:19">
      <c r="S9975"/>
    </row>
    <row r="9976" spans="19:19">
      <c r="S9976"/>
    </row>
    <row r="9977" spans="19:19">
      <c r="S9977"/>
    </row>
    <row r="9978" spans="19:19">
      <c r="S9978"/>
    </row>
    <row r="9979" spans="19:19">
      <c r="S9979"/>
    </row>
    <row r="9980" spans="19:19">
      <c r="S9980"/>
    </row>
    <row r="9981" spans="19:19">
      <c r="S9981"/>
    </row>
    <row r="9982" spans="19:19">
      <c r="S9982"/>
    </row>
    <row r="9983" spans="19:19">
      <c r="S9983"/>
    </row>
    <row r="9984" spans="19:19">
      <c r="S9984"/>
    </row>
    <row r="9985" spans="19:19">
      <c r="S9985"/>
    </row>
    <row r="9986" spans="19:19">
      <c r="S9986"/>
    </row>
    <row r="9987" spans="19:19">
      <c r="S9987"/>
    </row>
    <row r="9988" spans="19:19">
      <c r="S9988"/>
    </row>
    <row r="9989" spans="19:19">
      <c r="S9989"/>
    </row>
    <row r="9990" spans="19:19">
      <c r="S9990"/>
    </row>
    <row r="9991" spans="19:19">
      <c r="S9991"/>
    </row>
    <row r="9992" spans="19:19">
      <c r="S9992"/>
    </row>
    <row r="9993" spans="19:19">
      <c r="S9993"/>
    </row>
    <row r="9994" spans="19:19">
      <c r="S9994"/>
    </row>
    <row r="9995" spans="19:19">
      <c r="S9995"/>
    </row>
    <row r="9996" spans="19:19">
      <c r="S9996"/>
    </row>
    <row r="9997" spans="19:19">
      <c r="S9997"/>
    </row>
    <row r="9998" spans="19:19">
      <c r="S9998"/>
    </row>
    <row r="9999" spans="19:19">
      <c r="S9999"/>
    </row>
    <row r="10000" spans="19:19">
      <c r="S10000"/>
    </row>
    <row r="10001" spans="19:19">
      <c r="S10001"/>
    </row>
    <row r="10002" spans="19:19">
      <c r="S10002"/>
    </row>
    <row r="10003" spans="19:19">
      <c r="S10003"/>
    </row>
    <row r="10004" spans="19:19">
      <c r="S10004"/>
    </row>
    <row r="10005" spans="19:19">
      <c r="S10005"/>
    </row>
    <row r="10006" spans="19:19">
      <c r="S10006"/>
    </row>
    <row r="10007" spans="19:19">
      <c r="S10007"/>
    </row>
    <row r="10008" spans="19:19">
      <c r="S10008"/>
    </row>
    <row r="10009" spans="19:19">
      <c r="S10009"/>
    </row>
    <row r="10010" spans="19:19">
      <c r="S10010"/>
    </row>
    <row r="10011" spans="19:19">
      <c r="S10011"/>
    </row>
    <row r="10012" spans="19:19">
      <c r="S10012"/>
    </row>
    <row r="10013" spans="19:19">
      <c r="S10013"/>
    </row>
    <row r="10014" spans="19:19">
      <c r="S10014"/>
    </row>
    <row r="10015" spans="19:19">
      <c r="S10015"/>
    </row>
    <row r="10016" spans="19:19">
      <c r="S10016"/>
    </row>
    <row r="10017" spans="19:19">
      <c r="S10017"/>
    </row>
    <row r="10018" spans="19:19">
      <c r="S10018"/>
    </row>
    <row r="10019" spans="19:19">
      <c r="S10019"/>
    </row>
    <row r="10020" spans="19:19">
      <c r="S10020"/>
    </row>
    <row r="10021" spans="19:19">
      <c r="S10021"/>
    </row>
    <row r="10022" spans="19:19">
      <c r="S10022"/>
    </row>
    <row r="10023" spans="19:19">
      <c r="S10023"/>
    </row>
    <row r="10024" spans="19:19">
      <c r="S10024"/>
    </row>
    <row r="10025" spans="19:19">
      <c r="S10025"/>
    </row>
    <row r="10026" spans="19:19">
      <c r="S10026"/>
    </row>
    <row r="10027" spans="19:19">
      <c r="S10027"/>
    </row>
    <row r="10028" spans="19:19">
      <c r="S10028"/>
    </row>
    <row r="10029" spans="19:19">
      <c r="S10029"/>
    </row>
    <row r="10030" spans="19:19">
      <c r="S10030"/>
    </row>
    <row r="10031" spans="19:19">
      <c r="S10031"/>
    </row>
    <row r="10032" spans="19:19">
      <c r="S10032"/>
    </row>
    <row r="10033" spans="19:19">
      <c r="S10033"/>
    </row>
    <row r="10034" spans="19:19">
      <c r="S10034"/>
    </row>
    <row r="10035" spans="19:19">
      <c r="S10035"/>
    </row>
    <row r="10036" spans="19:19">
      <c r="S10036"/>
    </row>
    <row r="10037" spans="19:19">
      <c r="S10037"/>
    </row>
    <row r="10038" spans="19:19">
      <c r="S10038"/>
    </row>
    <row r="10039" spans="19:19">
      <c r="S10039"/>
    </row>
    <row r="10040" spans="19:19">
      <c r="S10040"/>
    </row>
    <row r="10041" spans="19:19">
      <c r="S10041"/>
    </row>
    <row r="10042" spans="19:19">
      <c r="S10042"/>
    </row>
    <row r="10043" spans="19:19">
      <c r="S10043"/>
    </row>
    <row r="10044" spans="19:19">
      <c r="S10044"/>
    </row>
    <row r="10045" spans="19:19">
      <c r="S10045"/>
    </row>
    <row r="10046" spans="19:19">
      <c r="S10046"/>
    </row>
    <row r="10047" spans="19:19">
      <c r="S10047"/>
    </row>
    <row r="10048" spans="19:19">
      <c r="S10048"/>
    </row>
    <row r="10049" spans="19:19">
      <c r="S10049"/>
    </row>
    <row r="10050" spans="19:19">
      <c r="S10050"/>
    </row>
    <row r="10051" spans="19:19">
      <c r="S10051"/>
    </row>
    <row r="10052" spans="19:19">
      <c r="S10052"/>
    </row>
    <row r="10053" spans="19:19">
      <c r="S10053"/>
    </row>
    <row r="10054" spans="19:19">
      <c r="S10054"/>
    </row>
    <row r="10055" spans="19:19">
      <c r="S10055"/>
    </row>
    <row r="10056" spans="19:19">
      <c r="S10056"/>
    </row>
    <row r="10057" spans="19:19">
      <c r="S10057"/>
    </row>
    <row r="10058" spans="19:19">
      <c r="S10058"/>
    </row>
    <row r="10059" spans="19:19">
      <c r="S10059"/>
    </row>
    <row r="10060" spans="19:19">
      <c r="S10060"/>
    </row>
    <row r="10061" spans="19:19">
      <c r="S10061"/>
    </row>
    <row r="10062" spans="19:19">
      <c r="S10062"/>
    </row>
    <row r="10063" spans="19:19">
      <c r="S10063"/>
    </row>
    <row r="10064" spans="19:19">
      <c r="S10064"/>
    </row>
    <row r="10065" spans="19:19">
      <c r="S10065"/>
    </row>
    <row r="10066" spans="19:19">
      <c r="S10066"/>
    </row>
    <row r="10067" spans="19:19">
      <c r="S10067"/>
    </row>
    <row r="10068" spans="19:19">
      <c r="S10068"/>
    </row>
    <row r="10069" spans="19:19">
      <c r="S10069"/>
    </row>
    <row r="10070" spans="19:19">
      <c r="S10070"/>
    </row>
    <row r="10071" spans="19:19">
      <c r="S10071"/>
    </row>
    <row r="10072" spans="19:19">
      <c r="S10072"/>
    </row>
    <row r="10073" spans="19:19">
      <c r="S10073"/>
    </row>
    <row r="10074" spans="19:19">
      <c r="S10074"/>
    </row>
    <row r="10075" spans="19:19">
      <c r="S10075"/>
    </row>
    <row r="10076" spans="19:19">
      <c r="S10076"/>
    </row>
    <row r="10077" spans="19:19">
      <c r="S10077"/>
    </row>
    <row r="10078" spans="19:19">
      <c r="S10078"/>
    </row>
    <row r="10079" spans="19:19">
      <c r="S10079"/>
    </row>
    <row r="10080" spans="19:19">
      <c r="S10080"/>
    </row>
    <row r="10081" spans="19:19">
      <c r="S10081"/>
    </row>
    <row r="10082" spans="19:19">
      <c r="S10082"/>
    </row>
    <row r="10083" spans="19:19">
      <c r="S10083"/>
    </row>
    <row r="10084" spans="19:19">
      <c r="S10084"/>
    </row>
    <row r="10085" spans="19:19">
      <c r="S10085"/>
    </row>
    <row r="10086" spans="19:19">
      <c r="S10086"/>
    </row>
    <row r="10087" spans="19:19">
      <c r="S10087"/>
    </row>
    <row r="10088" spans="19:19">
      <c r="S10088"/>
    </row>
    <row r="10089" spans="19:19">
      <c r="S10089"/>
    </row>
    <row r="10090" spans="19:19">
      <c r="S10090"/>
    </row>
    <row r="10091" spans="19:19">
      <c r="S10091"/>
    </row>
    <row r="10092" spans="19:19">
      <c r="S10092"/>
    </row>
    <row r="10093" spans="19:19">
      <c r="S10093"/>
    </row>
    <row r="10094" spans="19:19">
      <c r="S10094"/>
    </row>
    <row r="10095" spans="19:19">
      <c r="S10095"/>
    </row>
    <row r="10096" spans="19:19">
      <c r="S10096"/>
    </row>
    <row r="10097" spans="19:19">
      <c r="S10097"/>
    </row>
    <row r="10098" spans="19:19">
      <c r="S10098"/>
    </row>
    <row r="10099" spans="19:19">
      <c r="S10099"/>
    </row>
    <row r="10100" spans="19:19">
      <c r="S10100"/>
    </row>
    <row r="10101" spans="19:19">
      <c r="S10101"/>
    </row>
    <row r="10102" spans="19:19">
      <c r="S10102"/>
    </row>
    <row r="10103" spans="19:19">
      <c r="S10103"/>
    </row>
    <row r="10104" spans="19:19">
      <c r="S10104"/>
    </row>
    <row r="10105" spans="19:19">
      <c r="S10105"/>
    </row>
    <row r="10106" spans="19:19">
      <c r="S10106"/>
    </row>
    <row r="10107" spans="19:19">
      <c r="S10107"/>
    </row>
    <row r="10108" spans="19:19">
      <c r="S10108"/>
    </row>
    <row r="10109" spans="19:19">
      <c r="S10109"/>
    </row>
    <row r="10110" spans="19:19">
      <c r="S10110"/>
    </row>
    <row r="10111" spans="19:19">
      <c r="S10111"/>
    </row>
    <row r="10112" spans="19:19">
      <c r="S10112"/>
    </row>
    <row r="10113" spans="19:19">
      <c r="S10113"/>
    </row>
    <row r="10114" spans="19:19">
      <c r="S10114"/>
    </row>
    <row r="10115" spans="19:19">
      <c r="S10115"/>
    </row>
    <row r="10116" spans="19:19">
      <c r="S10116"/>
    </row>
    <row r="10117" spans="19:19">
      <c r="S10117"/>
    </row>
    <row r="10118" spans="19:19">
      <c r="S10118"/>
    </row>
    <row r="10119" spans="19:19">
      <c r="S10119"/>
    </row>
    <row r="10120" spans="19:19">
      <c r="S10120"/>
    </row>
    <row r="10121" spans="19:19">
      <c r="S10121"/>
    </row>
    <row r="10122" spans="19:19">
      <c r="S10122"/>
    </row>
    <row r="10123" spans="19:19">
      <c r="S10123"/>
    </row>
    <row r="10124" spans="19:19">
      <c r="S10124"/>
    </row>
    <row r="10125" spans="19:19">
      <c r="S10125"/>
    </row>
    <row r="10126" spans="19:19">
      <c r="S10126"/>
    </row>
    <row r="10127" spans="19:19">
      <c r="S10127"/>
    </row>
    <row r="10128" spans="19:19">
      <c r="S10128"/>
    </row>
    <row r="10129" spans="19:19">
      <c r="S10129"/>
    </row>
    <row r="10130" spans="19:19">
      <c r="S10130"/>
    </row>
    <row r="10131" spans="19:19">
      <c r="S10131"/>
    </row>
    <row r="10132" spans="19:19">
      <c r="S10132"/>
    </row>
    <row r="10133" spans="19:19">
      <c r="S10133"/>
    </row>
    <row r="10134" spans="19:19">
      <c r="S10134"/>
    </row>
    <row r="10135" spans="19:19">
      <c r="S10135"/>
    </row>
    <row r="10136" spans="19:19">
      <c r="S10136"/>
    </row>
    <row r="10137" spans="19:19">
      <c r="S10137"/>
    </row>
    <row r="10138" spans="19:19">
      <c r="S10138"/>
    </row>
    <row r="10139" spans="19:19">
      <c r="S10139"/>
    </row>
    <row r="10140" spans="19:19">
      <c r="S10140"/>
    </row>
    <row r="10141" spans="19:19">
      <c r="S10141"/>
    </row>
    <row r="10142" spans="19:19">
      <c r="S10142"/>
    </row>
    <row r="10143" spans="19:19">
      <c r="S10143"/>
    </row>
    <row r="10144" spans="19:19">
      <c r="S10144"/>
    </row>
    <row r="10145" spans="19:19">
      <c r="S10145"/>
    </row>
    <row r="10146" spans="19:19">
      <c r="S10146"/>
    </row>
    <row r="10147" spans="19:19">
      <c r="S10147"/>
    </row>
    <row r="10148" spans="19:19">
      <c r="S10148"/>
    </row>
    <row r="10149" spans="19:19">
      <c r="S10149"/>
    </row>
    <row r="10150" spans="19:19">
      <c r="S10150"/>
    </row>
    <row r="10151" spans="19:19">
      <c r="S10151"/>
    </row>
    <row r="10152" spans="19:19">
      <c r="S10152"/>
    </row>
    <row r="10153" spans="19:19">
      <c r="S10153"/>
    </row>
    <row r="10154" spans="19:19">
      <c r="S10154"/>
    </row>
    <row r="10155" spans="19:19">
      <c r="S10155"/>
    </row>
    <row r="10156" spans="19:19">
      <c r="S10156"/>
    </row>
    <row r="10157" spans="19:19">
      <c r="S10157"/>
    </row>
    <row r="10158" spans="19:19">
      <c r="S10158"/>
    </row>
    <row r="10159" spans="19:19">
      <c r="S10159"/>
    </row>
    <row r="10160" spans="19:19">
      <c r="S10160"/>
    </row>
    <row r="10161" spans="19:19">
      <c r="S10161"/>
    </row>
    <row r="10162" spans="19:19">
      <c r="S10162"/>
    </row>
    <row r="10163" spans="19:19">
      <c r="S10163"/>
    </row>
    <row r="10164" spans="19:19">
      <c r="S10164"/>
    </row>
    <row r="10165" spans="19:19">
      <c r="S10165"/>
    </row>
    <row r="10166" spans="19:19">
      <c r="S10166"/>
    </row>
    <row r="10167" spans="19:19">
      <c r="S10167"/>
    </row>
    <row r="10168" spans="19:19">
      <c r="S10168"/>
    </row>
    <row r="10169" spans="19:19">
      <c r="S10169"/>
    </row>
    <row r="10170" spans="19:19">
      <c r="S10170"/>
    </row>
    <row r="10171" spans="19:19">
      <c r="S10171"/>
    </row>
    <row r="10172" spans="19:19">
      <c r="S10172"/>
    </row>
    <row r="10173" spans="19:19">
      <c r="S10173"/>
    </row>
    <row r="10174" spans="19:19">
      <c r="S10174"/>
    </row>
    <row r="10175" spans="19:19">
      <c r="S10175"/>
    </row>
    <row r="10176" spans="19:19">
      <c r="S10176"/>
    </row>
    <row r="10177" spans="19:19">
      <c r="S10177"/>
    </row>
    <row r="10178" spans="19:19">
      <c r="S10178"/>
    </row>
    <row r="10179" spans="19:19">
      <c r="S10179"/>
    </row>
    <row r="10180" spans="19:19">
      <c r="S10180"/>
    </row>
    <row r="10181" spans="19:19">
      <c r="S10181"/>
    </row>
    <row r="10182" spans="19:19">
      <c r="S10182"/>
    </row>
    <row r="10183" spans="19:19">
      <c r="S10183"/>
    </row>
    <row r="10184" spans="19:19">
      <c r="S10184"/>
    </row>
    <row r="10185" spans="19:19">
      <c r="S10185"/>
    </row>
    <row r="10186" spans="19:19">
      <c r="S10186"/>
    </row>
    <row r="10187" spans="19:19">
      <c r="S10187"/>
    </row>
    <row r="10188" spans="19:19">
      <c r="S10188"/>
    </row>
    <row r="10189" spans="19:19">
      <c r="S10189"/>
    </row>
    <row r="10190" spans="19:19">
      <c r="S10190"/>
    </row>
    <row r="10191" spans="19:19">
      <c r="S10191"/>
    </row>
    <row r="10192" spans="19:19">
      <c r="S10192"/>
    </row>
    <row r="10193" spans="19:19">
      <c r="S10193"/>
    </row>
    <row r="10194" spans="19:19">
      <c r="S10194"/>
    </row>
    <row r="10195" spans="19:19">
      <c r="S10195"/>
    </row>
    <row r="10196" spans="19:19">
      <c r="S10196"/>
    </row>
    <row r="10197" spans="19:19">
      <c r="S10197"/>
    </row>
    <row r="10198" spans="19:19">
      <c r="S10198"/>
    </row>
    <row r="10199" spans="19:19">
      <c r="S10199"/>
    </row>
    <row r="10200" spans="19:19">
      <c r="S10200"/>
    </row>
    <row r="10201" spans="19:19">
      <c r="S10201"/>
    </row>
    <row r="10202" spans="19:19">
      <c r="S10202"/>
    </row>
    <row r="10203" spans="19:19">
      <c r="S10203"/>
    </row>
    <row r="10204" spans="19:19">
      <c r="S10204"/>
    </row>
    <row r="10205" spans="19:19">
      <c r="S10205"/>
    </row>
    <row r="10206" spans="19:19">
      <c r="S10206"/>
    </row>
    <row r="10207" spans="19:19">
      <c r="S10207"/>
    </row>
    <row r="10208" spans="19:19">
      <c r="S10208"/>
    </row>
    <row r="10209" spans="19:19">
      <c r="S10209"/>
    </row>
    <row r="10210" spans="19:19">
      <c r="S10210"/>
    </row>
    <row r="10211" spans="19:19">
      <c r="S10211"/>
    </row>
    <row r="10212" spans="19:19">
      <c r="S10212"/>
    </row>
    <row r="10213" spans="19:19">
      <c r="S10213"/>
    </row>
    <row r="10214" spans="19:19">
      <c r="S10214"/>
    </row>
    <row r="10215" spans="19:19">
      <c r="S10215"/>
    </row>
    <row r="10216" spans="19:19">
      <c r="S10216"/>
    </row>
    <row r="10217" spans="19:19">
      <c r="S10217"/>
    </row>
    <row r="10218" spans="19:19">
      <c r="S10218"/>
    </row>
    <row r="10219" spans="19:19">
      <c r="S10219"/>
    </row>
    <row r="10220" spans="19:19">
      <c r="S10220"/>
    </row>
    <row r="10221" spans="19:19">
      <c r="S10221"/>
    </row>
    <row r="10222" spans="19:19">
      <c r="S10222"/>
    </row>
    <row r="10223" spans="19:19">
      <c r="S10223"/>
    </row>
    <row r="10224" spans="19:19">
      <c r="S10224"/>
    </row>
    <row r="10225" spans="19:19">
      <c r="S10225"/>
    </row>
    <row r="10226" spans="19:19">
      <c r="S10226"/>
    </row>
    <row r="10227" spans="19:19">
      <c r="S10227"/>
    </row>
    <row r="10228" spans="19:19">
      <c r="S10228"/>
    </row>
    <row r="10229" spans="19:19">
      <c r="S10229"/>
    </row>
    <row r="10230" spans="19:19">
      <c r="S10230"/>
    </row>
    <row r="10231" spans="19:19">
      <c r="S10231"/>
    </row>
    <row r="10232" spans="19:19">
      <c r="S10232"/>
    </row>
    <row r="10233" spans="19:19">
      <c r="S10233"/>
    </row>
    <row r="10234" spans="19:19">
      <c r="S10234"/>
    </row>
    <row r="10235" spans="19:19">
      <c r="S10235"/>
    </row>
    <row r="10236" spans="19:19">
      <c r="S10236"/>
    </row>
    <row r="10237" spans="19:19">
      <c r="S10237"/>
    </row>
    <row r="10238" spans="19:19">
      <c r="S10238"/>
    </row>
    <row r="10239" spans="19:19">
      <c r="S10239"/>
    </row>
    <row r="10240" spans="19:19">
      <c r="S10240"/>
    </row>
    <row r="10241" spans="19:19">
      <c r="S10241"/>
    </row>
    <row r="10242" spans="19:19">
      <c r="S10242"/>
    </row>
    <row r="10243" spans="19:19">
      <c r="S10243"/>
    </row>
    <row r="10244" spans="19:19">
      <c r="S10244"/>
    </row>
    <row r="10245" spans="19:19">
      <c r="S10245"/>
    </row>
    <row r="10246" spans="19:19">
      <c r="S10246"/>
    </row>
    <row r="10247" spans="19:19">
      <c r="S10247"/>
    </row>
    <row r="10248" spans="19:19">
      <c r="S10248"/>
    </row>
    <row r="10249" spans="19:19">
      <c r="S10249"/>
    </row>
    <row r="10250" spans="19:19">
      <c r="S10250"/>
    </row>
    <row r="10251" spans="19:19">
      <c r="S10251"/>
    </row>
    <row r="10252" spans="19:19">
      <c r="S10252"/>
    </row>
    <row r="10253" spans="19:19">
      <c r="S10253"/>
    </row>
    <row r="10254" spans="19:19">
      <c r="S10254"/>
    </row>
    <row r="10255" spans="19:19">
      <c r="S10255"/>
    </row>
    <row r="10256" spans="19:19">
      <c r="S10256"/>
    </row>
    <row r="10257" spans="19:19">
      <c r="S10257"/>
    </row>
    <row r="10258" spans="19:19">
      <c r="S10258"/>
    </row>
    <row r="10259" spans="19:19">
      <c r="S10259"/>
    </row>
    <row r="10260" spans="19:19">
      <c r="S10260"/>
    </row>
    <row r="10261" spans="19:19">
      <c r="S10261"/>
    </row>
    <row r="10262" spans="19:19">
      <c r="S10262"/>
    </row>
    <row r="10263" spans="19:19">
      <c r="S10263"/>
    </row>
    <row r="10264" spans="19:19">
      <c r="S10264"/>
    </row>
    <row r="10265" spans="19:19">
      <c r="S10265"/>
    </row>
    <row r="10266" spans="19:19">
      <c r="S10266"/>
    </row>
    <row r="10267" spans="19:19">
      <c r="S10267"/>
    </row>
    <row r="10268" spans="19:19">
      <c r="S10268"/>
    </row>
    <row r="10269" spans="19:19">
      <c r="S10269"/>
    </row>
    <row r="10270" spans="19:19">
      <c r="S10270"/>
    </row>
    <row r="10271" spans="19:19">
      <c r="S10271"/>
    </row>
    <row r="10272" spans="19:19">
      <c r="S10272"/>
    </row>
    <row r="10273" spans="19:19">
      <c r="S10273"/>
    </row>
    <row r="10274" spans="19:19">
      <c r="S10274"/>
    </row>
    <row r="10275" spans="19:19">
      <c r="S10275"/>
    </row>
    <row r="10276" spans="19:19">
      <c r="S10276"/>
    </row>
    <row r="10277" spans="19:19">
      <c r="S10277"/>
    </row>
    <row r="10278" spans="19:19">
      <c r="S10278"/>
    </row>
    <row r="10279" spans="19:19">
      <c r="S10279"/>
    </row>
    <row r="10280" spans="19:19">
      <c r="S10280"/>
    </row>
    <row r="10281" spans="19:19">
      <c r="S10281"/>
    </row>
    <row r="10282" spans="19:19">
      <c r="S10282"/>
    </row>
    <row r="10283" spans="19:19">
      <c r="S10283"/>
    </row>
    <row r="10284" spans="19:19">
      <c r="S10284"/>
    </row>
    <row r="10285" spans="19:19">
      <c r="S10285"/>
    </row>
    <row r="10286" spans="19:19">
      <c r="S10286"/>
    </row>
    <row r="10287" spans="19:19">
      <c r="S10287"/>
    </row>
    <row r="10288" spans="19:19">
      <c r="S10288"/>
    </row>
    <row r="10289" spans="19:19">
      <c r="S10289"/>
    </row>
    <row r="10290" spans="19:19">
      <c r="S10290"/>
    </row>
    <row r="10291" spans="19:19">
      <c r="S10291"/>
    </row>
    <row r="10292" spans="19:19">
      <c r="S10292"/>
    </row>
    <row r="10293" spans="19:19">
      <c r="S10293"/>
    </row>
    <row r="10294" spans="19:19">
      <c r="S10294"/>
    </row>
    <row r="10295" spans="19:19">
      <c r="S10295"/>
    </row>
    <row r="10296" spans="19:19">
      <c r="S10296"/>
    </row>
    <row r="10297" spans="19:19">
      <c r="S10297"/>
    </row>
    <row r="10298" spans="19:19">
      <c r="S10298"/>
    </row>
    <row r="10299" spans="19:19">
      <c r="S10299"/>
    </row>
    <row r="10300" spans="19:19">
      <c r="S10300"/>
    </row>
    <row r="10301" spans="19:19">
      <c r="S10301"/>
    </row>
    <row r="10302" spans="19:19">
      <c r="S10302"/>
    </row>
    <row r="10303" spans="19:19">
      <c r="S10303"/>
    </row>
    <row r="10304" spans="19:19">
      <c r="S10304"/>
    </row>
    <row r="10305" spans="19:19">
      <c r="S10305"/>
    </row>
    <row r="10306" spans="19:19">
      <c r="S10306"/>
    </row>
    <row r="10307" spans="19:19">
      <c r="S10307"/>
    </row>
    <row r="10308" spans="19:19">
      <c r="S10308"/>
    </row>
    <row r="10309" spans="19:19">
      <c r="S10309"/>
    </row>
    <row r="10310" spans="19:19">
      <c r="S10310"/>
    </row>
    <row r="10311" spans="19:19">
      <c r="S10311"/>
    </row>
    <row r="10312" spans="19:19">
      <c r="S10312"/>
    </row>
    <row r="10313" spans="19:19">
      <c r="S10313"/>
    </row>
    <row r="10314" spans="19:19">
      <c r="S10314"/>
    </row>
    <row r="10315" spans="19:19">
      <c r="S10315"/>
    </row>
    <row r="10316" spans="19:19">
      <c r="S10316"/>
    </row>
    <row r="10317" spans="19:19">
      <c r="S10317"/>
    </row>
    <row r="10318" spans="19:19">
      <c r="S10318"/>
    </row>
    <row r="10319" spans="19:19">
      <c r="S10319"/>
    </row>
    <row r="10320" spans="19:19">
      <c r="S10320"/>
    </row>
    <row r="10321" spans="19:19">
      <c r="S10321"/>
    </row>
    <row r="10322" spans="19:19">
      <c r="S10322"/>
    </row>
    <row r="10323" spans="19:19">
      <c r="S10323"/>
    </row>
    <row r="10324" spans="19:19">
      <c r="S10324"/>
    </row>
    <row r="10325" spans="19:19">
      <c r="S10325"/>
    </row>
    <row r="10326" spans="19:19">
      <c r="S10326"/>
    </row>
    <row r="10327" spans="19:19">
      <c r="S10327"/>
    </row>
    <row r="10328" spans="19:19">
      <c r="S10328"/>
    </row>
    <row r="10329" spans="19:19">
      <c r="S10329"/>
    </row>
    <row r="10330" spans="19:19">
      <c r="S10330"/>
    </row>
    <row r="10331" spans="19:19">
      <c r="S10331"/>
    </row>
    <row r="10332" spans="19:19">
      <c r="S10332"/>
    </row>
    <row r="10333" spans="19:19">
      <c r="S10333"/>
    </row>
    <row r="10334" spans="19:19">
      <c r="S10334"/>
    </row>
    <row r="10335" spans="19:19">
      <c r="S10335"/>
    </row>
    <row r="10336" spans="19:19">
      <c r="S10336"/>
    </row>
    <row r="10337" spans="19:19">
      <c r="S10337"/>
    </row>
    <row r="10338" spans="19:19">
      <c r="S10338"/>
    </row>
    <row r="10339" spans="19:19">
      <c r="S10339"/>
    </row>
    <row r="10340" spans="19:19">
      <c r="S10340"/>
    </row>
    <row r="10341" spans="19:19">
      <c r="S10341"/>
    </row>
    <row r="10342" spans="19:19">
      <c r="S10342"/>
    </row>
    <row r="10343" spans="19:19">
      <c r="S10343"/>
    </row>
    <row r="10344" spans="19:19">
      <c r="S10344"/>
    </row>
    <row r="10345" spans="19:19">
      <c r="S10345"/>
    </row>
    <row r="10346" spans="19:19">
      <c r="S10346"/>
    </row>
    <row r="10347" spans="19:19">
      <c r="S10347"/>
    </row>
    <row r="10348" spans="19:19">
      <c r="S10348"/>
    </row>
    <row r="10349" spans="19:19">
      <c r="S10349"/>
    </row>
    <row r="10350" spans="19:19">
      <c r="S10350"/>
    </row>
    <row r="10351" spans="19:19">
      <c r="S10351"/>
    </row>
    <row r="10352" spans="19:19">
      <c r="S10352"/>
    </row>
    <row r="10353" spans="19:19">
      <c r="S10353"/>
    </row>
    <row r="10354" spans="19:19">
      <c r="S10354"/>
    </row>
    <row r="10355" spans="19:19">
      <c r="S10355"/>
    </row>
    <row r="10356" spans="19:19">
      <c r="S10356"/>
    </row>
    <row r="10357" spans="19:19">
      <c r="S10357"/>
    </row>
    <row r="10358" spans="19:19">
      <c r="S10358"/>
    </row>
    <row r="10359" spans="19:19">
      <c r="S10359"/>
    </row>
    <row r="10360" spans="19:19">
      <c r="S10360"/>
    </row>
    <row r="10361" spans="19:19">
      <c r="S10361"/>
    </row>
    <row r="10362" spans="19:19">
      <c r="S10362"/>
    </row>
    <row r="10363" spans="19:19">
      <c r="S10363"/>
    </row>
    <row r="10364" spans="19:19">
      <c r="S10364"/>
    </row>
    <row r="10365" spans="19:19">
      <c r="S10365"/>
    </row>
    <row r="10366" spans="19:19">
      <c r="S10366"/>
    </row>
    <row r="10367" spans="19:19">
      <c r="S10367"/>
    </row>
    <row r="10368" spans="19:19">
      <c r="S10368"/>
    </row>
    <row r="10369" spans="19:19">
      <c r="S10369"/>
    </row>
    <row r="10370" spans="19:19">
      <c r="S10370"/>
    </row>
    <row r="10371" spans="19:19">
      <c r="S10371"/>
    </row>
    <row r="10372" spans="19:19">
      <c r="S10372"/>
    </row>
    <row r="10373" spans="19:19">
      <c r="S10373"/>
    </row>
    <row r="10374" spans="19:19">
      <c r="S10374"/>
    </row>
    <row r="10375" spans="19:19">
      <c r="S10375"/>
    </row>
    <row r="10376" spans="19:19">
      <c r="S10376"/>
    </row>
    <row r="10377" spans="19:19">
      <c r="S10377"/>
    </row>
    <row r="10378" spans="19:19">
      <c r="S10378"/>
    </row>
    <row r="10379" spans="19:19">
      <c r="S10379"/>
    </row>
    <row r="10380" spans="19:19">
      <c r="S10380"/>
    </row>
    <row r="10381" spans="19:19">
      <c r="S10381"/>
    </row>
    <row r="10382" spans="19:19">
      <c r="S10382"/>
    </row>
    <row r="10383" spans="19:19">
      <c r="S10383"/>
    </row>
    <row r="10384" spans="19:19">
      <c r="S10384"/>
    </row>
    <row r="10385" spans="19:19">
      <c r="S10385"/>
    </row>
    <row r="10386" spans="19:19">
      <c r="S10386"/>
    </row>
    <row r="10387" spans="19:19">
      <c r="S10387"/>
    </row>
    <row r="10388" spans="19:19">
      <c r="S10388"/>
    </row>
    <row r="10389" spans="19:19">
      <c r="S10389"/>
    </row>
    <row r="10390" spans="19:19">
      <c r="S10390"/>
    </row>
    <row r="10391" spans="19:19">
      <c r="S10391"/>
    </row>
    <row r="10392" spans="19:19">
      <c r="S10392"/>
    </row>
    <row r="10393" spans="19:19">
      <c r="S10393"/>
    </row>
    <row r="10394" spans="19:19">
      <c r="S10394"/>
    </row>
    <row r="10395" spans="19:19">
      <c r="S10395"/>
    </row>
    <row r="10396" spans="19:19">
      <c r="S10396"/>
    </row>
    <row r="10397" spans="19:19">
      <c r="S10397"/>
    </row>
    <row r="10398" spans="19:19">
      <c r="S10398"/>
    </row>
    <row r="10399" spans="19:19">
      <c r="S10399"/>
    </row>
    <row r="10400" spans="19:19">
      <c r="S10400"/>
    </row>
    <row r="10401" spans="19:19">
      <c r="S10401"/>
    </row>
    <row r="10402" spans="19:19">
      <c r="S10402"/>
    </row>
    <row r="10403" spans="19:19">
      <c r="S10403"/>
    </row>
    <row r="10404" spans="19:19">
      <c r="S10404"/>
    </row>
    <row r="10405" spans="19:19">
      <c r="S10405"/>
    </row>
    <row r="10406" spans="19:19">
      <c r="S10406"/>
    </row>
    <row r="10407" spans="19:19">
      <c r="S10407"/>
    </row>
    <row r="10408" spans="19:19">
      <c r="S10408"/>
    </row>
    <row r="10409" spans="19:19">
      <c r="S10409"/>
    </row>
    <row r="10410" spans="19:19">
      <c r="S10410"/>
    </row>
    <row r="10411" spans="19:19">
      <c r="S10411"/>
    </row>
    <row r="10412" spans="19:19">
      <c r="S10412"/>
    </row>
    <row r="10413" spans="19:19">
      <c r="S10413"/>
    </row>
    <row r="10414" spans="19:19">
      <c r="S10414"/>
    </row>
    <row r="10415" spans="19:19">
      <c r="S10415"/>
    </row>
    <row r="10416" spans="19:19">
      <c r="S10416"/>
    </row>
    <row r="10417" spans="19:19">
      <c r="S10417"/>
    </row>
    <row r="10418" spans="19:19">
      <c r="S10418"/>
    </row>
    <row r="10419" spans="19:19">
      <c r="S10419"/>
    </row>
    <row r="10420" spans="19:19">
      <c r="S10420"/>
    </row>
    <row r="10421" spans="19:19">
      <c r="S10421"/>
    </row>
    <row r="10422" spans="19:19">
      <c r="S10422"/>
    </row>
    <row r="10423" spans="19:19">
      <c r="S10423"/>
    </row>
    <row r="10424" spans="19:19">
      <c r="S10424"/>
    </row>
    <row r="10425" spans="19:19">
      <c r="S10425"/>
    </row>
    <row r="10426" spans="19:19">
      <c r="S10426"/>
    </row>
    <row r="10427" spans="19:19">
      <c r="S10427"/>
    </row>
    <row r="10428" spans="19:19">
      <c r="S10428"/>
    </row>
    <row r="10429" spans="19:19">
      <c r="S10429"/>
    </row>
    <row r="10430" spans="19:19">
      <c r="S10430"/>
    </row>
    <row r="10431" spans="19:19">
      <c r="S10431"/>
    </row>
    <row r="10432" spans="19:19">
      <c r="S10432"/>
    </row>
    <row r="10433" spans="19:19">
      <c r="S10433"/>
    </row>
    <row r="10434" spans="19:19">
      <c r="S10434"/>
    </row>
    <row r="10435" spans="19:19">
      <c r="S10435"/>
    </row>
    <row r="10436" spans="19:19">
      <c r="S10436"/>
    </row>
    <row r="10437" spans="19:19">
      <c r="S10437"/>
    </row>
    <row r="10438" spans="19:19">
      <c r="S10438"/>
    </row>
    <row r="10439" spans="19:19">
      <c r="S10439"/>
    </row>
    <row r="10440" spans="19:19">
      <c r="S10440"/>
    </row>
    <row r="10441" spans="19:19">
      <c r="S10441"/>
    </row>
    <row r="10442" spans="19:19">
      <c r="S10442"/>
    </row>
    <row r="10443" spans="19:19">
      <c r="S10443"/>
    </row>
    <row r="10444" spans="19:19">
      <c r="S10444"/>
    </row>
    <row r="10445" spans="19:19">
      <c r="S10445"/>
    </row>
    <row r="10446" spans="19:19">
      <c r="S10446"/>
    </row>
    <row r="10447" spans="19:19">
      <c r="S10447"/>
    </row>
    <row r="10448" spans="19:19">
      <c r="S10448"/>
    </row>
    <row r="10449" spans="19:19">
      <c r="S10449"/>
    </row>
    <row r="10450" spans="19:19">
      <c r="S10450"/>
    </row>
    <row r="10451" spans="19:19">
      <c r="S10451"/>
    </row>
    <row r="10452" spans="19:19">
      <c r="S10452"/>
    </row>
    <row r="10453" spans="19:19">
      <c r="S10453"/>
    </row>
    <row r="10454" spans="19:19">
      <c r="S10454"/>
    </row>
    <row r="10455" spans="19:19">
      <c r="S10455"/>
    </row>
    <row r="10456" spans="19:19">
      <c r="S10456"/>
    </row>
    <row r="10457" spans="19:19">
      <c r="S10457"/>
    </row>
    <row r="10458" spans="19:19">
      <c r="S10458"/>
    </row>
    <row r="10459" spans="19:19">
      <c r="S10459"/>
    </row>
    <row r="10460" spans="19:19">
      <c r="S10460"/>
    </row>
    <row r="10461" spans="19:19">
      <c r="S10461"/>
    </row>
    <row r="10462" spans="19:19">
      <c r="S10462"/>
    </row>
    <row r="10463" spans="19:19">
      <c r="S10463"/>
    </row>
    <row r="10464" spans="19:19">
      <c r="S10464"/>
    </row>
    <row r="10465" spans="19:19">
      <c r="S10465"/>
    </row>
    <row r="10466" spans="19:19">
      <c r="S10466"/>
    </row>
    <row r="10467" spans="19:19">
      <c r="S10467"/>
    </row>
    <row r="10468" spans="19:19">
      <c r="S10468"/>
    </row>
    <row r="10469" spans="19:19">
      <c r="S10469"/>
    </row>
    <row r="10470" spans="19:19">
      <c r="S10470"/>
    </row>
    <row r="10471" spans="19:19">
      <c r="S10471"/>
    </row>
    <row r="10472" spans="19:19">
      <c r="S10472"/>
    </row>
    <row r="10473" spans="19:19">
      <c r="S10473"/>
    </row>
    <row r="10474" spans="19:19">
      <c r="S10474"/>
    </row>
    <row r="10475" spans="19:19">
      <c r="S10475"/>
    </row>
    <row r="10476" spans="19:19">
      <c r="S10476"/>
    </row>
    <row r="10477" spans="19:19">
      <c r="S10477"/>
    </row>
    <row r="10478" spans="19:19">
      <c r="S10478"/>
    </row>
    <row r="10479" spans="19:19">
      <c r="S10479"/>
    </row>
    <row r="10480" spans="19:19">
      <c r="S10480"/>
    </row>
    <row r="10481" spans="19:19">
      <c r="S10481"/>
    </row>
    <row r="10482" spans="19:19">
      <c r="S10482"/>
    </row>
    <row r="10483" spans="19:19">
      <c r="S10483"/>
    </row>
    <row r="10484" spans="19:19">
      <c r="S10484"/>
    </row>
    <row r="10485" spans="19:19">
      <c r="S10485"/>
    </row>
    <row r="10486" spans="19:19">
      <c r="S10486"/>
    </row>
    <row r="10487" spans="19:19">
      <c r="S10487"/>
    </row>
    <row r="10488" spans="19:19">
      <c r="S10488"/>
    </row>
    <row r="10489" spans="19:19">
      <c r="S10489"/>
    </row>
    <row r="10490" spans="19:19">
      <c r="S10490"/>
    </row>
    <row r="10491" spans="19:19">
      <c r="S10491"/>
    </row>
    <row r="10492" spans="19:19">
      <c r="S10492"/>
    </row>
    <row r="10493" spans="19:19">
      <c r="S10493"/>
    </row>
    <row r="10494" spans="19:19">
      <c r="S10494"/>
    </row>
    <row r="10495" spans="19:19">
      <c r="S10495"/>
    </row>
    <row r="10496" spans="19:19">
      <c r="S10496"/>
    </row>
    <row r="10497" spans="19:19">
      <c r="S10497"/>
    </row>
    <row r="10498" spans="19:19">
      <c r="S10498"/>
    </row>
    <row r="10499" spans="19:19">
      <c r="S10499"/>
    </row>
    <row r="10500" spans="19:19">
      <c r="S10500"/>
    </row>
    <row r="10501" spans="19:19">
      <c r="S10501"/>
    </row>
    <row r="10502" spans="19:19">
      <c r="S10502"/>
    </row>
    <row r="10503" spans="19:19">
      <c r="S10503"/>
    </row>
    <row r="10504" spans="19:19">
      <c r="S10504"/>
    </row>
    <row r="10505" spans="19:19">
      <c r="S10505"/>
    </row>
    <row r="10506" spans="19:19">
      <c r="S10506"/>
    </row>
    <row r="10507" spans="19:19">
      <c r="S10507"/>
    </row>
    <row r="10508" spans="19:19">
      <c r="S10508"/>
    </row>
    <row r="10509" spans="19:19">
      <c r="S10509"/>
    </row>
    <row r="10510" spans="19:19">
      <c r="S10510"/>
    </row>
    <row r="10511" spans="19:19">
      <c r="S10511"/>
    </row>
    <row r="10512" spans="19:19">
      <c r="S10512"/>
    </row>
    <row r="10513" spans="19:19">
      <c r="S10513"/>
    </row>
    <row r="10514" spans="19:19">
      <c r="S10514"/>
    </row>
    <row r="10515" spans="19:19">
      <c r="S10515"/>
    </row>
    <row r="10516" spans="19:19">
      <c r="S10516"/>
    </row>
    <row r="10517" spans="19:19">
      <c r="S10517"/>
    </row>
    <row r="10518" spans="19:19">
      <c r="S10518"/>
    </row>
    <row r="10519" spans="19:19">
      <c r="S10519"/>
    </row>
    <row r="10520" spans="19:19">
      <c r="S10520"/>
    </row>
    <row r="10521" spans="19:19">
      <c r="S10521"/>
    </row>
    <row r="10522" spans="19:19">
      <c r="S10522"/>
    </row>
    <row r="10523" spans="19:19">
      <c r="S10523"/>
    </row>
    <row r="10524" spans="19:19">
      <c r="S10524"/>
    </row>
    <row r="10525" spans="19:19">
      <c r="S10525"/>
    </row>
    <row r="10526" spans="19:19">
      <c r="S10526"/>
    </row>
    <row r="10527" spans="19:19">
      <c r="S10527"/>
    </row>
    <row r="10528" spans="19:19">
      <c r="S10528"/>
    </row>
    <row r="10529" spans="19:19">
      <c r="S10529"/>
    </row>
    <row r="10530" spans="19:19">
      <c r="S10530"/>
    </row>
    <row r="10531" spans="19:19">
      <c r="S10531"/>
    </row>
    <row r="10532" spans="19:19">
      <c r="S10532"/>
    </row>
    <row r="10533" spans="19:19">
      <c r="S10533"/>
    </row>
    <row r="10534" spans="19:19">
      <c r="S10534"/>
    </row>
    <row r="10535" spans="19:19">
      <c r="S10535"/>
    </row>
    <row r="10536" spans="19:19">
      <c r="S10536"/>
    </row>
    <row r="10537" spans="19:19">
      <c r="S10537"/>
    </row>
    <row r="10538" spans="19:19">
      <c r="S10538"/>
    </row>
    <row r="10539" spans="19:19">
      <c r="S10539"/>
    </row>
    <row r="10540" spans="19:19">
      <c r="S10540"/>
    </row>
    <row r="10541" spans="19:19">
      <c r="S10541"/>
    </row>
    <row r="10542" spans="19:19">
      <c r="S10542"/>
    </row>
    <row r="10543" spans="19:19">
      <c r="S10543"/>
    </row>
    <row r="10544" spans="19:19">
      <c r="S10544"/>
    </row>
    <row r="10545" spans="19:19">
      <c r="S10545"/>
    </row>
    <row r="10546" spans="19:19">
      <c r="S10546"/>
    </row>
    <row r="10547" spans="19:19">
      <c r="S10547"/>
    </row>
    <row r="10548" spans="19:19">
      <c r="S10548"/>
    </row>
    <row r="10549" spans="19:19">
      <c r="S10549"/>
    </row>
    <row r="10550" spans="19:19">
      <c r="S10550"/>
    </row>
    <row r="10551" spans="19:19">
      <c r="S10551"/>
    </row>
    <row r="10552" spans="19:19">
      <c r="S10552"/>
    </row>
    <row r="10553" spans="19:19">
      <c r="S10553"/>
    </row>
    <row r="10554" spans="19:19">
      <c r="S10554"/>
    </row>
    <row r="10555" spans="19:19">
      <c r="S10555"/>
    </row>
    <row r="10556" spans="19:19">
      <c r="S10556"/>
    </row>
    <row r="10557" spans="19:19">
      <c r="S10557"/>
    </row>
    <row r="10558" spans="19:19">
      <c r="S10558"/>
    </row>
    <row r="10559" spans="19:19">
      <c r="S10559"/>
    </row>
    <row r="10560" spans="19:19">
      <c r="S10560"/>
    </row>
    <row r="10561" spans="19:19">
      <c r="S10561"/>
    </row>
    <row r="10562" spans="19:19">
      <c r="S10562"/>
    </row>
    <row r="10563" spans="19:19">
      <c r="S10563"/>
    </row>
    <row r="10564" spans="19:19">
      <c r="S10564"/>
    </row>
    <row r="10565" spans="19:19">
      <c r="S10565"/>
    </row>
    <row r="10566" spans="19:19">
      <c r="S10566"/>
    </row>
    <row r="10567" spans="19:19">
      <c r="S10567"/>
    </row>
    <row r="10568" spans="19:19">
      <c r="S10568"/>
    </row>
    <row r="10569" spans="19:19">
      <c r="S10569"/>
    </row>
    <row r="10570" spans="19:19">
      <c r="S10570"/>
    </row>
    <row r="10571" spans="19:19">
      <c r="S10571"/>
    </row>
    <row r="10572" spans="19:19">
      <c r="S10572"/>
    </row>
    <row r="10573" spans="19:19">
      <c r="S10573"/>
    </row>
    <row r="10574" spans="19:19">
      <c r="S10574"/>
    </row>
    <row r="10575" spans="19:19">
      <c r="S10575"/>
    </row>
    <row r="10576" spans="19:19">
      <c r="S10576"/>
    </row>
    <row r="10577" spans="19:19">
      <c r="S10577"/>
    </row>
    <row r="10578" spans="19:19">
      <c r="S10578"/>
    </row>
    <row r="10579" spans="19:19">
      <c r="S10579"/>
    </row>
    <row r="10580" spans="19:19">
      <c r="S10580"/>
    </row>
    <row r="10581" spans="19:19">
      <c r="S10581"/>
    </row>
    <row r="10582" spans="19:19">
      <c r="S10582"/>
    </row>
    <row r="10583" spans="19:19">
      <c r="S10583"/>
    </row>
    <row r="10584" spans="19:19">
      <c r="S10584"/>
    </row>
    <row r="10585" spans="19:19">
      <c r="S10585"/>
    </row>
    <row r="10586" spans="19:19">
      <c r="S10586"/>
    </row>
    <row r="10587" spans="19:19">
      <c r="S10587"/>
    </row>
    <row r="10588" spans="19:19">
      <c r="S10588"/>
    </row>
    <row r="10589" spans="19:19">
      <c r="S10589"/>
    </row>
    <row r="10590" spans="19:19">
      <c r="S10590"/>
    </row>
    <row r="10591" spans="19:19">
      <c r="S10591"/>
    </row>
    <row r="10592" spans="19:19">
      <c r="S10592"/>
    </row>
    <row r="10593" spans="19:19">
      <c r="S10593"/>
    </row>
    <row r="10594" spans="19:19">
      <c r="S10594"/>
    </row>
    <row r="10595" spans="19:19">
      <c r="S10595"/>
    </row>
    <row r="10596" spans="19:19">
      <c r="S10596"/>
    </row>
    <row r="10597" spans="19:19">
      <c r="S10597"/>
    </row>
    <row r="10598" spans="19:19">
      <c r="S10598"/>
    </row>
    <row r="10599" spans="19:19">
      <c r="S10599"/>
    </row>
    <row r="10600" spans="19:19">
      <c r="S10600"/>
    </row>
    <row r="10601" spans="19:19">
      <c r="S10601"/>
    </row>
    <row r="10602" spans="19:19">
      <c r="S10602"/>
    </row>
    <row r="10603" spans="19:19">
      <c r="S10603"/>
    </row>
    <row r="10604" spans="19:19">
      <c r="S10604"/>
    </row>
    <row r="10605" spans="19:19">
      <c r="S10605"/>
    </row>
    <row r="10606" spans="19:19">
      <c r="S10606"/>
    </row>
    <row r="10607" spans="19:19">
      <c r="S10607"/>
    </row>
    <row r="10608" spans="19:19">
      <c r="S10608"/>
    </row>
    <row r="10609" spans="19:19">
      <c r="S10609"/>
    </row>
    <row r="10610" spans="19:19">
      <c r="S10610"/>
    </row>
    <row r="10611" spans="19:19">
      <c r="S10611"/>
    </row>
    <row r="10612" spans="19:19">
      <c r="S10612"/>
    </row>
    <row r="10613" spans="19:19">
      <c r="S10613"/>
    </row>
    <row r="10614" spans="19:19">
      <c r="S10614"/>
    </row>
    <row r="10615" spans="19:19">
      <c r="S10615"/>
    </row>
    <row r="10616" spans="19:19">
      <c r="S10616"/>
    </row>
    <row r="10617" spans="19:19">
      <c r="S10617"/>
    </row>
    <row r="10618" spans="19:19">
      <c r="S10618"/>
    </row>
    <row r="10619" spans="19:19">
      <c r="S10619"/>
    </row>
    <row r="10620" spans="19:19">
      <c r="S10620"/>
    </row>
    <row r="10621" spans="19:19">
      <c r="S10621"/>
    </row>
    <row r="10622" spans="19:19">
      <c r="S10622"/>
    </row>
    <row r="10623" spans="19:19">
      <c r="S10623"/>
    </row>
    <row r="10624" spans="19:19">
      <c r="S10624"/>
    </row>
    <row r="10625" spans="19:19">
      <c r="S10625"/>
    </row>
    <row r="10626" spans="19:19">
      <c r="S10626"/>
    </row>
    <row r="10627" spans="19:19">
      <c r="S10627"/>
    </row>
    <row r="10628" spans="19:19">
      <c r="S10628"/>
    </row>
    <row r="10629" spans="19:19">
      <c r="S10629"/>
    </row>
    <row r="10630" spans="19:19">
      <c r="S10630"/>
    </row>
    <row r="10631" spans="19:19">
      <c r="S10631"/>
    </row>
    <row r="10632" spans="19:19">
      <c r="S10632"/>
    </row>
    <row r="10633" spans="19:19">
      <c r="S10633"/>
    </row>
    <row r="10634" spans="19:19">
      <c r="S10634"/>
    </row>
    <row r="10635" spans="19:19">
      <c r="S10635"/>
    </row>
    <row r="10636" spans="19:19">
      <c r="S10636"/>
    </row>
    <row r="10637" spans="19:19">
      <c r="S10637"/>
    </row>
    <row r="10638" spans="19:19">
      <c r="S10638"/>
    </row>
    <row r="10639" spans="19:19">
      <c r="S10639"/>
    </row>
    <row r="10640" spans="19:19">
      <c r="S10640"/>
    </row>
    <row r="10641" spans="19:19">
      <c r="S10641"/>
    </row>
    <row r="10642" spans="19:19">
      <c r="S10642"/>
    </row>
    <row r="10643" spans="19:19">
      <c r="S10643"/>
    </row>
    <row r="10644" spans="19:19">
      <c r="S10644"/>
    </row>
    <row r="10645" spans="19:19">
      <c r="S10645"/>
    </row>
    <row r="10646" spans="19:19">
      <c r="S10646"/>
    </row>
    <row r="10647" spans="19:19">
      <c r="S10647"/>
    </row>
    <row r="10648" spans="19:19">
      <c r="S10648"/>
    </row>
    <row r="10649" spans="19:19">
      <c r="S10649"/>
    </row>
    <row r="10650" spans="19:19">
      <c r="S10650"/>
    </row>
    <row r="10651" spans="19:19">
      <c r="S10651"/>
    </row>
    <row r="10652" spans="19:19">
      <c r="S10652"/>
    </row>
    <row r="10653" spans="19:19">
      <c r="S10653"/>
    </row>
    <row r="10654" spans="19:19">
      <c r="S10654"/>
    </row>
    <row r="10655" spans="19:19">
      <c r="S10655"/>
    </row>
    <row r="10656" spans="19:19">
      <c r="S10656"/>
    </row>
    <row r="10657" spans="19:19">
      <c r="S10657"/>
    </row>
    <row r="10658" spans="19:19">
      <c r="S10658"/>
    </row>
    <row r="10659" spans="19:19">
      <c r="S10659"/>
    </row>
    <row r="10660" spans="19:19">
      <c r="S10660"/>
    </row>
    <row r="10661" spans="19:19">
      <c r="S10661"/>
    </row>
    <row r="10662" spans="19:19">
      <c r="S10662"/>
    </row>
    <row r="10663" spans="19:19">
      <c r="S10663"/>
    </row>
    <row r="10664" spans="19:19">
      <c r="S10664"/>
    </row>
    <row r="10665" spans="19:19">
      <c r="S10665"/>
    </row>
    <row r="10666" spans="19:19">
      <c r="S10666"/>
    </row>
    <row r="10667" spans="19:19">
      <c r="S10667"/>
    </row>
    <row r="10668" spans="19:19">
      <c r="S10668"/>
    </row>
    <row r="10669" spans="19:19">
      <c r="S10669"/>
    </row>
    <row r="10670" spans="19:19">
      <c r="S10670"/>
    </row>
    <row r="10671" spans="19:19">
      <c r="S10671"/>
    </row>
    <row r="10672" spans="19:19">
      <c r="S10672"/>
    </row>
    <row r="10673" spans="19:19">
      <c r="S10673"/>
    </row>
    <row r="10674" spans="19:19">
      <c r="S10674"/>
    </row>
    <row r="10675" spans="19:19">
      <c r="S10675"/>
    </row>
    <row r="10676" spans="19:19">
      <c r="S10676"/>
    </row>
    <row r="10677" spans="19:19">
      <c r="S10677"/>
    </row>
    <row r="10678" spans="19:19">
      <c r="S10678"/>
    </row>
    <row r="10679" spans="19:19">
      <c r="S10679"/>
    </row>
    <row r="10680" spans="19:19">
      <c r="S10680"/>
    </row>
    <row r="10681" spans="19:19">
      <c r="S10681"/>
    </row>
    <row r="10682" spans="19:19">
      <c r="S10682"/>
    </row>
    <row r="10683" spans="19:19">
      <c r="S10683"/>
    </row>
    <row r="10684" spans="19:19">
      <c r="S10684"/>
    </row>
    <row r="10685" spans="19:19">
      <c r="S10685"/>
    </row>
    <row r="10686" spans="19:19">
      <c r="S10686"/>
    </row>
    <row r="10687" spans="19:19">
      <c r="S10687"/>
    </row>
    <row r="10688" spans="19:19">
      <c r="S10688"/>
    </row>
    <row r="10689" spans="19:19">
      <c r="S10689"/>
    </row>
    <row r="10690" spans="19:19">
      <c r="S10690"/>
    </row>
    <row r="10691" spans="19:19">
      <c r="S10691"/>
    </row>
    <row r="10692" spans="19:19">
      <c r="S10692"/>
    </row>
    <row r="10693" spans="19:19">
      <c r="S10693"/>
    </row>
    <row r="10694" spans="19:19">
      <c r="S10694"/>
    </row>
    <row r="10695" spans="19:19">
      <c r="S10695"/>
    </row>
    <row r="10696" spans="19:19">
      <c r="S10696"/>
    </row>
    <row r="10697" spans="19:19">
      <c r="S10697"/>
    </row>
    <row r="10698" spans="19:19">
      <c r="S10698"/>
    </row>
    <row r="10699" spans="19:19">
      <c r="S10699"/>
    </row>
    <row r="10700" spans="19:19">
      <c r="S10700"/>
    </row>
    <row r="10701" spans="19:19">
      <c r="S10701"/>
    </row>
    <row r="10702" spans="19:19">
      <c r="S10702"/>
    </row>
    <row r="10703" spans="19:19">
      <c r="S10703"/>
    </row>
    <row r="10704" spans="19:19">
      <c r="S10704"/>
    </row>
    <row r="10705" spans="19:19">
      <c r="S10705"/>
    </row>
    <row r="10706" spans="19:19">
      <c r="S10706"/>
    </row>
    <row r="10707" spans="19:19">
      <c r="S10707"/>
    </row>
    <row r="10708" spans="19:19">
      <c r="S10708"/>
    </row>
    <row r="10709" spans="19:19">
      <c r="S10709"/>
    </row>
    <row r="10710" spans="19:19">
      <c r="S10710"/>
    </row>
    <row r="10711" spans="19:19">
      <c r="S10711"/>
    </row>
    <row r="10712" spans="19:19">
      <c r="S10712"/>
    </row>
    <row r="10713" spans="19:19">
      <c r="S10713"/>
    </row>
    <row r="10714" spans="19:19">
      <c r="S10714"/>
    </row>
    <row r="10715" spans="19:19">
      <c r="S10715"/>
    </row>
    <row r="10716" spans="19:19">
      <c r="S10716"/>
    </row>
    <row r="10717" spans="19:19">
      <c r="S10717"/>
    </row>
    <row r="10718" spans="19:19">
      <c r="S10718"/>
    </row>
    <row r="10719" spans="19:19">
      <c r="S10719"/>
    </row>
    <row r="10720" spans="19:19">
      <c r="S10720"/>
    </row>
    <row r="10721" spans="19:19">
      <c r="S10721"/>
    </row>
    <row r="10722" spans="19:19">
      <c r="S10722"/>
    </row>
    <row r="10723" spans="19:19">
      <c r="S10723"/>
    </row>
    <row r="10724" spans="19:19">
      <c r="S10724"/>
    </row>
    <row r="10725" spans="19:19">
      <c r="S10725"/>
    </row>
    <row r="10726" spans="19:19">
      <c r="S10726"/>
    </row>
    <row r="10727" spans="19:19">
      <c r="S10727"/>
    </row>
    <row r="10728" spans="19:19">
      <c r="S10728"/>
    </row>
    <row r="10729" spans="19:19">
      <c r="S10729"/>
    </row>
    <row r="10730" spans="19:19">
      <c r="S10730"/>
    </row>
    <row r="10731" spans="19:19">
      <c r="S10731"/>
    </row>
    <row r="10732" spans="19:19">
      <c r="S10732"/>
    </row>
    <row r="10733" spans="19:19">
      <c r="S10733"/>
    </row>
    <row r="10734" spans="19:19">
      <c r="S10734"/>
    </row>
    <row r="10735" spans="19:19">
      <c r="S10735"/>
    </row>
    <row r="10736" spans="19:19">
      <c r="S10736"/>
    </row>
    <row r="10737" spans="19:19">
      <c r="S10737"/>
    </row>
    <row r="10738" spans="19:19">
      <c r="S10738"/>
    </row>
    <row r="10739" spans="19:19">
      <c r="S10739"/>
    </row>
    <row r="10740" spans="19:19">
      <c r="S10740"/>
    </row>
    <row r="10741" spans="19:19">
      <c r="S10741"/>
    </row>
    <row r="10742" spans="19:19">
      <c r="S10742"/>
    </row>
    <row r="10743" spans="19:19">
      <c r="S10743"/>
    </row>
    <row r="10744" spans="19:19">
      <c r="S10744"/>
    </row>
    <row r="10745" spans="19:19">
      <c r="S10745"/>
    </row>
    <row r="10746" spans="19:19">
      <c r="S10746"/>
    </row>
    <row r="10747" spans="19:19">
      <c r="S10747"/>
    </row>
    <row r="10748" spans="19:19">
      <c r="S10748"/>
    </row>
    <row r="10749" spans="19:19">
      <c r="S10749"/>
    </row>
    <row r="10750" spans="19:19">
      <c r="S10750"/>
    </row>
    <row r="10751" spans="19:19">
      <c r="S10751"/>
    </row>
    <row r="10752" spans="19:19">
      <c r="S10752"/>
    </row>
    <row r="10753" spans="19:19">
      <c r="S10753"/>
    </row>
    <row r="10754" spans="19:19">
      <c r="S10754"/>
    </row>
    <row r="10755" spans="19:19">
      <c r="S10755"/>
    </row>
    <row r="10756" spans="19:19">
      <c r="S10756"/>
    </row>
    <row r="10757" spans="19:19">
      <c r="S10757"/>
    </row>
    <row r="10758" spans="19:19">
      <c r="S10758"/>
    </row>
    <row r="10759" spans="19:19">
      <c r="S10759"/>
    </row>
    <row r="10760" spans="19:19">
      <c r="S10760"/>
    </row>
    <row r="10761" spans="19:19">
      <c r="S10761"/>
    </row>
    <row r="10762" spans="19:19">
      <c r="S10762"/>
    </row>
    <row r="10763" spans="19:19">
      <c r="S10763"/>
    </row>
    <row r="10764" spans="19:19">
      <c r="S10764"/>
    </row>
    <row r="10765" spans="19:19">
      <c r="S10765"/>
    </row>
    <row r="10766" spans="19:19">
      <c r="S10766"/>
    </row>
    <row r="10767" spans="19:19">
      <c r="S10767"/>
    </row>
    <row r="10768" spans="19:19">
      <c r="S10768"/>
    </row>
    <row r="10769" spans="19:19">
      <c r="S10769"/>
    </row>
    <row r="10770" spans="19:19">
      <c r="S10770"/>
    </row>
    <row r="10771" spans="19:19">
      <c r="S10771"/>
    </row>
    <row r="10772" spans="19:19">
      <c r="S10772"/>
    </row>
    <row r="10773" spans="19:19">
      <c r="S10773"/>
    </row>
    <row r="10774" spans="19:19">
      <c r="S10774"/>
    </row>
    <row r="10775" spans="19:19">
      <c r="S10775"/>
    </row>
    <row r="10776" spans="19:19">
      <c r="S10776"/>
    </row>
    <row r="10777" spans="19:19">
      <c r="S10777"/>
    </row>
    <row r="10778" spans="19:19">
      <c r="S10778"/>
    </row>
    <row r="10779" spans="19:19">
      <c r="S10779"/>
    </row>
    <row r="10780" spans="19:19">
      <c r="S10780"/>
    </row>
    <row r="10781" spans="19:19">
      <c r="S10781"/>
    </row>
    <row r="10782" spans="19:19">
      <c r="S10782"/>
    </row>
    <row r="10783" spans="19:19">
      <c r="S10783"/>
    </row>
    <row r="10784" spans="19:19">
      <c r="S10784"/>
    </row>
    <row r="10785" spans="19:19">
      <c r="S10785"/>
    </row>
    <row r="10786" spans="19:19">
      <c r="S10786"/>
    </row>
    <row r="10787" spans="19:19">
      <c r="S10787"/>
    </row>
    <row r="10788" spans="19:19">
      <c r="S10788"/>
    </row>
    <row r="10789" spans="19:19">
      <c r="S10789"/>
    </row>
    <row r="10790" spans="19:19">
      <c r="S10790"/>
    </row>
    <row r="10791" spans="19:19">
      <c r="S10791"/>
    </row>
    <row r="10792" spans="19:19">
      <c r="S10792"/>
    </row>
    <row r="10793" spans="19:19">
      <c r="S10793"/>
    </row>
    <row r="10794" spans="19:19">
      <c r="S10794"/>
    </row>
    <row r="10795" spans="19:19">
      <c r="S10795"/>
    </row>
    <row r="10796" spans="19:19">
      <c r="S10796"/>
    </row>
    <row r="10797" spans="19:19">
      <c r="S10797"/>
    </row>
    <row r="10798" spans="19:19">
      <c r="S10798"/>
    </row>
    <row r="10799" spans="19:19">
      <c r="S10799"/>
    </row>
    <row r="10800" spans="19:19">
      <c r="S10800"/>
    </row>
    <row r="10801" spans="19:19">
      <c r="S10801"/>
    </row>
    <row r="10802" spans="19:19">
      <c r="S10802"/>
    </row>
    <row r="10803" spans="19:19">
      <c r="S10803"/>
    </row>
    <row r="10804" spans="19:19">
      <c r="S10804"/>
    </row>
    <row r="10805" spans="19:19">
      <c r="S10805"/>
    </row>
    <row r="10806" spans="19:19">
      <c r="S10806"/>
    </row>
    <row r="10807" spans="19:19">
      <c r="S10807"/>
    </row>
    <row r="10808" spans="19:19">
      <c r="S10808"/>
    </row>
    <row r="10809" spans="19:19">
      <c r="S10809"/>
    </row>
    <row r="10810" spans="19:19">
      <c r="S10810"/>
    </row>
    <row r="10811" spans="19:19">
      <c r="S10811"/>
    </row>
    <row r="10812" spans="19:19">
      <c r="S10812"/>
    </row>
    <row r="10813" spans="19:19">
      <c r="S10813"/>
    </row>
    <row r="10814" spans="19:19">
      <c r="S10814"/>
    </row>
    <row r="10815" spans="19:19">
      <c r="S10815"/>
    </row>
    <row r="10816" spans="19:19">
      <c r="S10816"/>
    </row>
    <row r="10817" spans="19:19">
      <c r="S10817"/>
    </row>
    <row r="10818" spans="19:19">
      <c r="S10818"/>
    </row>
    <row r="10819" spans="19:19">
      <c r="S10819"/>
    </row>
    <row r="10820" spans="19:19">
      <c r="S10820"/>
    </row>
    <row r="10821" spans="19:19">
      <c r="S10821"/>
    </row>
    <row r="10822" spans="19:19">
      <c r="S10822"/>
    </row>
    <row r="10823" spans="19:19">
      <c r="S10823"/>
    </row>
    <row r="10824" spans="19:19">
      <c r="S10824"/>
    </row>
    <row r="10825" spans="19:19">
      <c r="S10825"/>
    </row>
    <row r="10826" spans="19:19">
      <c r="S10826"/>
    </row>
    <row r="10827" spans="19:19">
      <c r="S10827"/>
    </row>
    <row r="10828" spans="19:19">
      <c r="S10828"/>
    </row>
    <row r="10829" spans="19:19">
      <c r="S10829"/>
    </row>
    <row r="10830" spans="19:19">
      <c r="S10830"/>
    </row>
    <row r="10831" spans="19:19">
      <c r="S10831"/>
    </row>
    <row r="10832" spans="19:19">
      <c r="S10832"/>
    </row>
    <row r="10833" spans="19:19">
      <c r="S10833"/>
    </row>
    <row r="10834" spans="19:19">
      <c r="S10834"/>
    </row>
    <row r="10835" spans="19:19">
      <c r="S10835"/>
    </row>
    <row r="10836" spans="19:19">
      <c r="S10836"/>
    </row>
    <row r="10837" spans="19:19">
      <c r="S10837"/>
    </row>
    <row r="10838" spans="19:19">
      <c r="S10838"/>
    </row>
    <row r="10839" spans="19:19">
      <c r="S10839"/>
    </row>
    <row r="10840" spans="19:19">
      <c r="S10840"/>
    </row>
    <row r="10841" spans="19:19">
      <c r="S10841"/>
    </row>
    <row r="10842" spans="19:19">
      <c r="S10842"/>
    </row>
    <row r="10843" spans="19:19">
      <c r="S10843"/>
    </row>
    <row r="10844" spans="19:19">
      <c r="S10844"/>
    </row>
    <row r="10845" spans="19:19">
      <c r="S10845"/>
    </row>
    <row r="10846" spans="19:19">
      <c r="S10846"/>
    </row>
    <row r="10847" spans="19:19">
      <c r="S10847"/>
    </row>
    <row r="10848" spans="19:19">
      <c r="S10848"/>
    </row>
    <row r="10849" spans="19:19">
      <c r="S10849"/>
    </row>
    <row r="10850" spans="19:19">
      <c r="S10850"/>
    </row>
    <row r="10851" spans="19:19">
      <c r="S10851"/>
    </row>
    <row r="10852" spans="19:19">
      <c r="S10852"/>
    </row>
    <row r="10853" spans="19:19">
      <c r="S10853"/>
    </row>
    <row r="10854" spans="19:19">
      <c r="S10854"/>
    </row>
    <row r="10855" spans="19:19">
      <c r="S10855"/>
    </row>
    <row r="10856" spans="19:19">
      <c r="S10856"/>
    </row>
    <row r="10857" spans="19:19">
      <c r="S10857"/>
    </row>
    <row r="10858" spans="19:19">
      <c r="S10858"/>
    </row>
    <row r="10859" spans="19:19">
      <c r="S10859"/>
    </row>
    <row r="10860" spans="19:19">
      <c r="S10860"/>
    </row>
    <row r="10861" spans="19:19">
      <c r="S10861"/>
    </row>
    <row r="10862" spans="19:19">
      <c r="S10862"/>
    </row>
    <row r="10863" spans="19:19">
      <c r="S10863"/>
    </row>
    <row r="10864" spans="19:19">
      <c r="S10864"/>
    </row>
    <row r="10865" spans="19:19">
      <c r="S10865"/>
    </row>
    <row r="10866" spans="19:19">
      <c r="S10866"/>
    </row>
    <row r="10867" spans="19:19">
      <c r="S10867"/>
    </row>
    <row r="10868" spans="19:19">
      <c r="S10868"/>
    </row>
    <row r="10869" spans="19:19">
      <c r="S10869"/>
    </row>
    <row r="10870" spans="19:19">
      <c r="S10870"/>
    </row>
    <row r="10871" spans="19:19">
      <c r="S10871"/>
    </row>
    <row r="10872" spans="19:19">
      <c r="S10872"/>
    </row>
    <row r="10873" spans="19:19">
      <c r="S10873"/>
    </row>
    <row r="10874" spans="19:19">
      <c r="S10874"/>
    </row>
    <row r="10875" spans="19:19">
      <c r="S10875"/>
    </row>
    <row r="10876" spans="19:19">
      <c r="S10876"/>
    </row>
    <row r="10877" spans="19:19">
      <c r="S10877"/>
    </row>
    <row r="10878" spans="19:19">
      <c r="S10878"/>
    </row>
    <row r="10879" spans="19:19">
      <c r="S10879"/>
    </row>
    <row r="10880" spans="19:19">
      <c r="S10880"/>
    </row>
    <row r="10881" spans="19:19">
      <c r="S10881"/>
    </row>
    <row r="10882" spans="19:19">
      <c r="S10882"/>
    </row>
    <row r="10883" spans="19:19">
      <c r="S10883"/>
    </row>
    <row r="10884" spans="19:19">
      <c r="S10884"/>
    </row>
    <row r="10885" spans="19:19">
      <c r="S10885"/>
    </row>
    <row r="10886" spans="19:19">
      <c r="S10886"/>
    </row>
    <row r="10887" spans="19:19">
      <c r="S10887"/>
    </row>
    <row r="10888" spans="19:19">
      <c r="S10888"/>
    </row>
    <row r="10889" spans="19:19">
      <c r="S10889"/>
    </row>
    <row r="10890" spans="19:19">
      <c r="S10890"/>
    </row>
    <row r="10891" spans="19:19">
      <c r="S10891"/>
    </row>
    <row r="10892" spans="19:19">
      <c r="S10892"/>
    </row>
    <row r="10893" spans="19:19">
      <c r="S10893"/>
    </row>
    <row r="10894" spans="19:19">
      <c r="S10894"/>
    </row>
    <row r="10895" spans="19:19">
      <c r="S10895"/>
    </row>
    <row r="10896" spans="19:19">
      <c r="S10896"/>
    </row>
    <row r="10897" spans="19:19">
      <c r="S10897"/>
    </row>
    <row r="10898" spans="19:19">
      <c r="S10898"/>
    </row>
    <row r="10899" spans="19:19">
      <c r="S10899"/>
    </row>
    <row r="10900" spans="19:19">
      <c r="S10900"/>
    </row>
    <row r="10901" spans="19:19">
      <c r="S10901"/>
    </row>
    <row r="10902" spans="19:19">
      <c r="S10902"/>
    </row>
    <row r="10903" spans="19:19">
      <c r="S10903"/>
    </row>
    <row r="10904" spans="19:19">
      <c r="S10904"/>
    </row>
    <row r="10905" spans="19:19">
      <c r="S10905"/>
    </row>
    <row r="10906" spans="19:19">
      <c r="S10906"/>
    </row>
    <row r="10907" spans="19:19">
      <c r="S10907"/>
    </row>
    <row r="10908" spans="19:19">
      <c r="S10908"/>
    </row>
    <row r="10909" spans="19:19">
      <c r="S10909"/>
    </row>
    <row r="10910" spans="19:19">
      <c r="S10910"/>
    </row>
    <row r="10911" spans="19:19">
      <c r="S10911"/>
    </row>
    <row r="10912" spans="19:19">
      <c r="S10912"/>
    </row>
    <row r="10913" spans="19:19">
      <c r="S10913"/>
    </row>
    <row r="10914" spans="19:19">
      <c r="S10914"/>
    </row>
    <row r="10915" spans="19:19">
      <c r="S10915"/>
    </row>
    <row r="10916" spans="19:19">
      <c r="S10916"/>
    </row>
    <row r="10917" spans="19:19">
      <c r="S10917"/>
    </row>
    <row r="10918" spans="19:19">
      <c r="S10918"/>
    </row>
    <row r="10919" spans="19:19">
      <c r="S10919"/>
    </row>
    <row r="10920" spans="19:19">
      <c r="S10920"/>
    </row>
    <row r="10921" spans="19:19">
      <c r="S10921"/>
    </row>
    <row r="10922" spans="19:19">
      <c r="S10922"/>
    </row>
    <row r="10923" spans="19:19">
      <c r="S10923"/>
    </row>
    <row r="10924" spans="19:19">
      <c r="S10924"/>
    </row>
    <row r="10925" spans="19:19">
      <c r="S10925"/>
    </row>
    <row r="10926" spans="19:19">
      <c r="S10926"/>
    </row>
    <row r="10927" spans="19:19">
      <c r="S10927"/>
    </row>
    <row r="10928" spans="19:19">
      <c r="S10928"/>
    </row>
    <row r="10929" spans="19:19">
      <c r="S10929"/>
    </row>
    <row r="10930" spans="19:19">
      <c r="S10930"/>
    </row>
    <row r="10931" spans="19:19">
      <c r="S10931"/>
    </row>
    <row r="10932" spans="19:19">
      <c r="S10932"/>
    </row>
    <row r="10933" spans="19:19">
      <c r="S10933"/>
    </row>
    <row r="10934" spans="19:19">
      <c r="S10934"/>
    </row>
    <row r="10935" spans="19:19">
      <c r="S10935"/>
    </row>
    <row r="10936" spans="19:19">
      <c r="S10936"/>
    </row>
    <row r="10937" spans="19:19">
      <c r="S10937"/>
    </row>
    <row r="10938" spans="19:19">
      <c r="S10938"/>
    </row>
    <row r="10939" spans="19:19">
      <c r="S10939"/>
    </row>
    <row r="10940" spans="19:19">
      <c r="S10940"/>
    </row>
    <row r="10941" spans="19:19">
      <c r="S10941"/>
    </row>
    <row r="10942" spans="19:19">
      <c r="S10942"/>
    </row>
    <row r="10943" spans="19:19">
      <c r="S10943"/>
    </row>
    <row r="10944" spans="19:19">
      <c r="S10944"/>
    </row>
    <row r="10945" spans="19:19">
      <c r="S10945"/>
    </row>
    <row r="10946" spans="19:19">
      <c r="S10946"/>
    </row>
    <row r="10947" spans="19:19">
      <c r="S10947"/>
    </row>
    <row r="10948" spans="19:19">
      <c r="S10948"/>
    </row>
    <row r="10949" spans="19:19">
      <c r="S10949"/>
    </row>
    <row r="10950" spans="19:19">
      <c r="S10950"/>
    </row>
    <row r="10951" spans="19:19">
      <c r="S10951"/>
    </row>
    <row r="10952" spans="19:19">
      <c r="S10952"/>
    </row>
    <row r="10953" spans="19:19">
      <c r="S10953"/>
    </row>
    <row r="10954" spans="19:19">
      <c r="S10954"/>
    </row>
    <row r="10955" spans="19:19">
      <c r="S10955"/>
    </row>
    <row r="10956" spans="19:19">
      <c r="S10956"/>
    </row>
    <row r="10957" spans="19:19">
      <c r="S10957"/>
    </row>
    <row r="10958" spans="19:19">
      <c r="S10958"/>
    </row>
    <row r="10959" spans="19:19">
      <c r="S10959"/>
    </row>
    <row r="10960" spans="19:19">
      <c r="S10960"/>
    </row>
    <row r="10961" spans="19:19">
      <c r="S10961"/>
    </row>
    <row r="10962" spans="19:19">
      <c r="S10962"/>
    </row>
    <row r="10963" spans="19:19">
      <c r="S10963"/>
    </row>
    <row r="10964" spans="19:19">
      <c r="S10964"/>
    </row>
    <row r="10965" spans="19:19">
      <c r="S10965"/>
    </row>
    <row r="10966" spans="19:19">
      <c r="S10966"/>
    </row>
    <row r="10967" spans="19:19">
      <c r="S10967"/>
    </row>
    <row r="10968" spans="19:19">
      <c r="S10968"/>
    </row>
    <row r="10969" spans="19:19">
      <c r="S10969"/>
    </row>
    <row r="10970" spans="19:19">
      <c r="S10970"/>
    </row>
    <row r="10971" spans="19:19">
      <c r="S10971"/>
    </row>
    <row r="10972" spans="19:19">
      <c r="S10972"/>
    </row>
    <row r="10973" spans="19:19">
      <c r="S10973"/>
    </row>
    <row r="10974" spans="19:19">
      <c r="S10974"/>
    </row>
    <row r="10975" spans="19:19">
      <c r="S10975"/>
    </row>
    <row r="10976" spans="19:19">
      <c r="S10976"/>
    </row>
    <row r="10977" spans="19:19">
      <c r="S10977"/>
    </row>
    <row r="10978" spans="19:19">
      <c r="S10978"/>
    </row>
    <row r="10979" spans="19:19">
      <c r="S10979"/>
    </row>
    <row r="10980" spans="19:19">
      <c r="S10980"/>
    </row>
    <row r="10981" spans="19:19">
      <c r="S10981"/>
    </row>
    <row r="10982" spans="19:19">
      <c r="S10982"/>
    </row>
    <row r="10983" spans="19:19">
      <c r="S10983"/>
    </row>
    <row r="10984" spans="19:19">
      <c r="S10984"/>
    </row>
    <row r="10985" spans="19:19">
      <c r="S10985"/>
    </row>
    <row r="10986" spans="19:19">
      <c r="S10986"/>
    </row>
    <row r="10987" spans="19:19">
      <c r="S10987"/>
    </row>
    <row r="10988" spans="19:19">
      <c r="S10988"/>
    </row>
    <row r="10989" spans="19:19">
      <c r="S10989"/>
    </row>
    <row r="10990" spans="19:19">
      <c r="S10990"/>
    </row>
    <row r="10991" spans="19:19">
      <c r="S10991"/>
    </row>
    <row r="10992" spans="19:19">
      <c r="S10992"/>
    </row>
    <row r="10993" spans="19:19">
      <c r="S10993"/>
    </row>
    <row r="10994" spans="19:19">
      <c r="S10994"/>
    </row>
    <row r="10995" spans="19:19">
      <c r="S10995"/>
    </row>
    <row r="10996" spans="19:19">
      <c r="S10996"/>
    </row>
    <row r="10997" spans="19:19">
      <c r="S10997"/>
    </row>
    <row r="10998" spans="19:19">
      <c r="S10998"/>
    </row>
    <row r="10999" spans="19:19">
      <c r="S10999"/>
    </row>
    <row r="11000" spans="19:19">
      <c r="S11000"/>
    </row>
    <row r="11001" spans="19:19">
      <c r="S11001"/>
    </row>
    <row r="11002" spans="19:19">
      <c r="S11002"/>
    </row>
    <row r="11003" spans="19:19">
      <c r="S11003"/>
    </row>
    <row r="11004" spans="19:19">
      <c r="S11004"/>
    </row>
    <row r="11005" spans="19:19">
      <c r="S11005"/>
    </row>
    <row r="11006" spans="19:19">
      <c r="S11006"/>
    </row>
    <row r="11007" spans="19:19">
      <c r="S11007"/>
    </row>
    <row r="11008" spans="19:19">
      <c r="S11008"/>
    </row>
    <row r="11009" spans="19:19">
      <c r="S11009"/>
    </row>
    <row r="11010" spans="19:19">
      <c r="S11010"/>
    </row>
    <row r="11011" spans="19:19">
      <c r="S11011"/>
    </row>
    <row r="11012" spans="19:19">
      <c r="S11012"/>
    </row>
    <row r="11013" spans="19:19">
      <c r="S11013"/>
    </row>
    <row r="11014" spans="19:19">
      <c r="S11014"/>
    </row>
    <row r="11015" spans="19:19">
      <c r="S11015"/>
    </row>
    <row r="11016" spans="19:19">
      <c r="S11016"/>
    </row>
    <row r="11017" spans="19:19">
      <c r="S11017"/>
    </row>
    <row r="11018" spans="19:19">
      <c r="S11018"/>
    </row>
    <row r="11019" spans="19:19">
      <c r="S11019"/>
    </row>
    <row r="11020" spans="19:19">
      <c r="S11020"/>
    </row>
    <row r="11021" spans="19:19">
      <c r="S11021"/>
    </row>
    <row r="11022" spans="19:19">
      <c r="S11022"/>
    </row>
    <row r="11023" spans="19:19">
      <c r="S11023"/>
    </row>
    <row r="11024" spans="19:19">
      <c r="S11024"/>
    </row>
    <row r="11025" spans="19:19">
      <c r="S11025"/>
    </row>
    <row r="11026" spans="19:19">
      <c r="S11026"/>
    </row>
    <row r="11027" spans="19:19">
      <c r="S11027"/>
    </row>
    <row r="11028" spans="19:19">
      <c r="S11028"/>
    </row>
    <row r="11029" spans="19:19">
      <c r="S11029"/>
    </row>
    <row r="11030" spans="19:19">
      <c r="S11030"/>
    </row>
    <row r="11031" spans="19:19">
      <c r="S11031"/>
    </row>
    <row r="11032" spans="19:19">
      <c r="S11032"/>
    </row>
    <row r="11033" spans="19:19">
      <c r="S11033"/>
    </row>
    <row r="11034" spans="19:19">
      <c r="S11034"/>
    </row>
    <row r="11035" spans="19:19">
      <c r="S11035"/>
    </row>
    <row r="11036" spans="19:19">
      <c r="S11036"/>
    </row>
    <row r="11037" spans="19:19">
      <c r="S11037"/>
    </row>
    <row r="11038" spans="19:19">
      <c r="S11038"/>
    </row>
    <row r="11039" spans="19:19">
      <c r="S11039"/>
    </row>
    <row r="11040" spans="19:19">
      <c r="S11040"/>
    </row>
    <row r="11041" spans="19:19">
      <c r="S11041"/>
    </row>
    <row r="11042" spans="19:19">
      <c r="S11042"/>
    </row>
    <row r="11043" spans="19:19">
      <c r="S11043"/>
    </row>
    <row r="11044" spans="19:19">
      <c r="S11044"/>
    </row>
    <row r="11045" spans="19:19">
      <c r="S11045"/>
    </row>
    <row r="11046" spans="19:19">
      <c r="S11046"/>
    </row>
    <row r="11047" spans="19:19">
      <c r="S11047"/>
    </row>
    <row r="11048" spans="19:19">
      <c r="S11048"/>
    </row>
    <row r="11049" spans="19:19">
      <c r="S11049"/>
    </row>
    <row r="11050" spans="19:19">
      <c r="S11050"/>
    </row>
    <row r="11051" spans="19:19">
      <c r="S11051"/>
    </row>
    <row r="11052" spans="19:19">
      <c r="S11052"/>
    </row>
    <row r="11053" spans="19:19">
      <c r="S11053"/>
    </row>
    <row r="11054" spans="19:19">
      <c r="S11054"/>
    </row>
    <row r="11055" spans="19:19">
      <c r="S11055"/>
    </row>
    <row r="11056" spans="19:19">
      <c r="S11056"/>
    </row>
    <row r="11057" spans="19:19">
      <c r="S11057"/>
    </row>
    <row r="11058" spans="19:19">
      <c r="S11058"/>
    </row>
    <row r="11059" spans="19:19">
      <c r="S11059"/>
    </row>
    <row r="11060" spans="19:19">
      <c r="S11060"/>
    </row>
    <row r="11061" spans="19:19">
      <c r="S11061"/>
    </row>
    <row r="11062" spans="19:19">
      <c r="S11062"/>
    </row>
    <row r="11063" spans="19:19">
      <c r="S11063"/>
    </row>
    <row r="11064" spans="19:19">
      <c r="S11064"/>
    </row>
    <row r="11065" spans="19:19">
      <c r="S11065"/>
    </row>
    <row r="11066" spans="19:19">
      <c r="S11066"/>
    </row>
    <row r="11067" spans="19:19">
      <c r="S11067"/>
    </row>
    <row r="11068" spans="19:19">
      <c r="S11068"/>
    </row>
    <row r="11069" spans="19:19">
      <c r="S11069"/>
    </row>
    <row r="11070" spans="19:19">
      <c r="S11070"/>
    </row>
    <row r="11071" spans="19:19">
      <c r="S11071"/>
    </row>
    <row r="11072" spans="19:19">
      <c r="S11072"/>
    </row>
    <row r="11073" spans="19:19">
      <c r="S11073"/>
    </row>
    <row r="11074" spans="19:19">
      <c r="S11074"/>
    </row>
    <row r="11075" spans="19:19">
      <c r="S11075"/>
    </row>
    <row r="11076" spans="19:19">
      <c r="S11076"/>
    </row>
    <row r="11077" spans="19:19">
      <c r="S11077"/>
    </row>
    <row r="11078" spans="19:19">
      <c r="S11078"/>
    </row>
    <row r="11079" spans="19:19">
      <c r="S11079"/>
    </row>
    <row r="11080" spans="19:19">
      <c r="S11080"/>
    </row>
    <row r="11081" spans="19:19">
      <c r="S11081"/>
    </row>
    <row r="11082" spans="19:19">
      <c r="S11082"/>
    </row>
    <row r="11083" spans="19:19">
      <c r="S11083"/>
    </row>
    <row r="11084" spans="19:19">
      <c r="S11084"/>
    </row>
    <row r="11085" spans="19:19">
      <c r="S11085"/>
    </row>
    <row r="11086" spans="19:19">
      <c r="S11086"/>
    </row>
    <row r="11087" spans="19:19">
      <c r="S11087"/>
    </row>
    <row r="11088" spans="19:19">
      <c r="S11088"/>
    </row>
    <row r="11089" spans="19:19">
      <c r="S11089"/>
    </row>
    <row r="11090" spans="19:19">
      <c r="S11090"/>
    </row>
    <row r="11091" spans="19:19">
      <c r="S11091"/>
    </row>
    <row r="11092" spans="19:19">
      <c r="S11092"/>
    </row>
    <row r="11093" spans="19:19">
      <c r="S11093"/>
    </row>
    <row r="11094" spans="19:19">
      <c r="S11094"/>
    </row>
    <row r="11095" spans="19:19">
      <c r="S11095"/>
    </row>
    <row r="11096" spans="19:19">
      <c r="S11096"/>
    </row>
    <row r="11097" spans="19:19">
      <c r="S11097"/>
    </row>
    <row r="11098" spans="19:19">
      <c r="S11098"/>
    </row>
    <row r="11099" spans="19:19">
      <c r="S11099"/>
    </row>
    <row r="11100" spans="19:19">
      <c r="S11100"/>
    </row>
    <row r="11101" spans="19:19">
      <c r="S11101"/>
    </row>
    <row r="11102" spans="19:19">
      <c r="S11102"/>
    </row>
    <row r="11103" spans="19:19">
      <c r="S11103"/>
    </row>
    <row r="11104" spans="19:19">
      <c r="S11104"/>
    </row>
    <row r="11105" spans="19:19">
      <c r="S11105"/>
    </row>
    <row r="11106" spans="19:19">
      <c r="S11106"/>
    </row>
    <row r="11107" spans="19:19">
      <c r="S11107"/>
    </row>
    <row r="11108" spans="19:19">
      <c r="S11108"/>
    </row>
    <row r="11109" spans="19:19">
      <c r="S11109"/>
    </row>
    <row r="11110" spans="19:19">
      <c r="S11110"/>
    </row>
    <row r="11111" spans="19:19">
      <c r="S11111"/>
    </row>
    <row r="11112" spans="19:19">
      <c r="S11112"/>
    </row>
    <row r="11113" spans="19:19">
      <c r="S11113"/>
    </row>
    <row r="11114" spans="19:19">
      <c r="S11114"/>
    </row>
    <row r="11115" spans="19:19">
      <c r="S11115"/>
    </row>
    <row r="11116" spans="19:19">
      <c r="S11116"/>
    </row>
    <row r="11117" spans="19:19">
      <c r="S11117"/>
    </row>
    <row r="11118" spans="19:19">
      <c r="S11118"/>
    </row>
    <row r="11119" spans="19:19">
      <c r="S11119"/>
    </row>
    <row r="11120" spans="19:19">
      <c r="S11120"/>
    </row>
    <row r="11121" spans="19:19">
      <c r="S11121"/>
    </row>
    <row r="11122" spans="19:19">
      <c r="S11122"/>
    </row>
    <row r="11123" spans="19:19">
      <c r="S11123"/>
    </row>
    <row r="11124" spans="19:19">
      <c r="S11124"/>
    </row>
    <row r="11125" spans="19:19">
      <c r="S11125"/>
    </row>
    <row r="11126" spans="19:19">
      <c r="S11126"/>
    </row>
    <row r="11127" spans="19:19">
      <c r="S11127"/>
    </row>
    <row r="11128" spans="19:19">
      <c r="S11128"/>
    </row>
    <row r="11129" spans="19:19">
      <c r="S11129"/>
    </row>
    <row r="11130" spans="19:19">
      <c r="S11130"/>
    </row>
    <row r="11131" spans="19:19">
      <c r="S11131"/>
    </row>
    <row r="11132" spans="19:19">
      <c r="S11132"/>
    </row>
    <row r="11133" spans="19:19">
      <c r="S11133"/>
    </row>
    <row r="11134" spans="19:19">
      <c r="S11134"/>
    </row>
    <row r="11135" spans="19:19">
      <c r="S11135"/>
    </row>
    <row r="11136" spans="19:19">
      <c r="S11136"/>
    </row>
    <row r="11137" spans="19:19">
      <c r="S11137"/>
    </row>
    <row r="11138" spans="19:19">
      <c r="S11138"/>
    </row>
    <row r="11139" spans="19:19">
      <c r="S11139"/>
    </row>
    <row r="11140" spans="19:19">
      <c r="S11140"/>
    </row>
    <row r="11141" spans="19:19">
      <c r="S11141"/>
    </row>
    <row r="11142" spans="19:19">
      <c r="S11142"/>
    </row>
    <row r="11143" spans="19:19">
      <c r="S11143"/>
    </row>
    <row r="11144" spans="19:19">
      <c r="S11144"/>
    </row>
    <row r="11145" spans="19:19">
      <c r="S11145"/>
    </row>
    <row r="11146" spans="19:19">
      <c r="S11146"/>
    </row>
    <row r="11147" spans="19:19">
      <c r="S11147"/>
    </row>
    <row r="11148" spans="19:19">
      <c r="S11148"/>
    </row>
    <row r="11149" spans="19:19">
      <c r="S11149"/>
    </row>
    <row r="11150" spans="19:19">
      <c r="S11150"/>
    </row>
    <row r="11151" spans="19:19">
      <c r="S11151"/>
    </row>
    <row r="11152" spans="19:19">
      <c r="S11152"/>
    </row>
    <row r="11153" spans="19:19">
      <c r="S11153"/>
    </row>
    <row r="11154" spans="19:19">
      <c r="S11154"/>
    </row>
    <row r="11155" spans="19:19">
      <c r="S11155"/>
    </row>
    <row r="11156" spans="19:19">
      <c r="S11156"/>
    </row>
    <row r="11157" spans="19:19">
      <c r="S11157"/>
    </row>
    <row r="11158" spans="19:19">
      <c r="S11158"/>
    </row>
    <row r="11159" spans="19:19">
      <c r="S11159"/>
    </row>
    <row r="11160" spans="19:19">
      <c r="S11160"/>
    </row>
    <row r="11161" spans="19:19">
      <c r="S11161"/>
    </row>
    <row r="11162" spans="19:19">
      <c r="S11162"/>
    </row>
    <row r="11163" spans="19:19">
      <c r="S11163"/>
    </row>
    <row r="11164" spans="19:19">
      <c r="S11164"/>
    </row>
    <row r="11165" spans="19:19">
      <c r="S11165"/>
    </row>
    <row r="11166" spans="19:19">
      <c r="S11166"/>
    </row>
    <row r="11167" spans="19:19">
      <c r="S11167"/>
    </row>
    <row r="11168" spans="19:19">
      <c r="S11168"/>
    </row>
    <row r="11169" spans="19:19">
      <c r="S11169"/>
    </row>
    <row r="11170" spans="19:19">
      <c r="S11170"/>
    </row>
    <row r="11171" spans="19:19">
      <c r="S11171"/>
    </row>
    <row r="11172" spans="19:19">
      <c r="S11172"/>
    </row>
    <row r="11173" spans="19:19">
      <c r="S11173"/>
    </row>
    <row r="11174" spans="19:19">
      <c r="S11174"/>
    </row>
    <row r="11175" spans="19:19">
      <c r="S11175"/>
    </row>
    <row r="11176" spans="19:19">
      <c r="S11176"/>
    </row>
    <row r="11177" spans="19:19">
      <c r="S11177"/>
    </row>
    <row r="11178" spans="19:19">
      <c r="S11178"/>
    </row>
    <row r="11179" spans="19:19">
      <c r="S11179"/>
    </row>
    <row r="11180" spans="19:19">
      <c r="S11180"/>
    </row>
    <row r="11181" spans="19:19">
      <c r="S11181"/>
    </row>
    <row r="11182" spans="19:19">
      <c r="S11182"/>
    </row>
    <row r="11183" spans="19:19">
      <c r="S11183"/>
    </row>
    <row r="11184" spans="19:19">
      <c r="S11184"/>
    </row>
    <row r="11185" spans="19:19">
      <c r="S11185"/>
    </row>
    <row r="11186" spans="19:19">
      <c r="S11186"/>
    </row>
    <row r="11187" spans="19:19">
      <c r="S11187"/>
    </row>
    <row r="11188" spans="19:19">
      <c r="S11188"/>
    </row>
    <row r="11189" spans="19:19">
      <c r="S11189"/>
    </row>
    <row r="11190" spans="19:19">
      <c r="S11190"/>
    </row>
    <row r="11191" spans="19:19">
      <c r="S11191"/>
    </row>
    <row r="11192" spans="19:19">
      <c r="S11192"/>
    </row>
    <row r="11193" spans="19:19">
      <c r="S11193"/>
    </row>
    <row r="11194" spans="19:19">
      <c r="S11194"/>
    </row>
    <row r="11195" spans="19:19">
      <c r="S11195"/>
    </row>
    <row r="11196" spans="19:19">
      <c r="S11196"/>
    </row>
    <row r="11197" spans="19:19">
      <c r="S11197"/>
    </row>
    <row r="11198" spans="19:19">
      <c r="S11198"/>
    </row>
    <row r="11199" spans="19:19">
      <c r="S11199"/>
    </row>
    <row r="11200" spans="19:19">
      <c r="S11200"/>
    </row>
    <row r="11201" spans="19:19">
      <c r="S11201"/>
    </row>
    <row r="11202" spans="19:19">
      <c r="S11202"/>
    </row>
    <row r="11203" spans="19:19">
      <c r="S11203"/>
    </row>
    <row r="11204" spans="19:19">
      <c r="S11204"/>
    </row>
    <row r="11205" spans="19:19">
      <c r="S11205"/>
    </row>
    <row r="11206" spans="19:19">
      <c r="S11206"/>
    </row>
    <row r="11207" spans="19:19">
      <c r="S11207"/>
    </row>
    <row r="11208" spans="19:19">
      <c r="S11208"/>
    </row>
    <row r="11209" spans="19:19">
      <c r="S11209"/>
    </row>
    <row r="11210" spans="19:19">
      <c r="S11210"/>
    </row>
    <row r="11211" spans="19:19">
      <c r="S11211"/>
    </row>
    <row r="11212" spans="19:19">
      <c r="S11212"/>
    </row>
    <row r="11213" spans="19:19">
      <c r="S11213"/>
    </row>
    <row r="11214" spans="19:19">
      <c r="S11214"/>
    </row>
    <row r="11215" spans="19:19">
      <c r="S11215"/>
    </row>
    <row r="11216" spans="19:19">
      <c r="S11216"/>
    </row>
    <row r="11217" spans="19:19">
      <c r="S11217"/>
    </row>
    <row r="11218" spans="19:19">
      <c r="S11218"/>
    </row>
    <row r="11219" spans="19:19">
      <c r="S11219"/>
    </row>
    <row r="11220" spans="19:19">
      <c r="S11220"/>
    </row>
    <row r="11221" spans="19:19">
      <c r="S11221"/>
    </row>
    <row r="11222" spans="19:19">
      <c r="S11222"/>
    </row>
    <row r="11223" spans="19:19">
      <c r="S11223"/>
    </row>
    <row r="11224" spans="19:19">
      <c r="S11224"/>
    </row>
    <row r="11225" spans="19:19">
      <c r="S11225"/>
    </row>
    <row r="11226" spans="19:19">
      <c r="S11226"/>
    </row>
    <row r="11227" spans="19:19">
      <c r="S11227"/>
    </row>
    <row r="11228" spans="19:19">
      <c r="S11228"/>
    </row>
    <row r="11229" spans="19:19">
      <c r="S11229"/>
    </row>
    <row r="11230" spans="19:19">
      <c r="S11230"/>
    </row>
    <row r="11231" spans="19:19">
      <c r="S11231"/>
    </row>
    <row r="11232" spans="19:19">
      <c r="S11232"/>
    </row>
    <row r="11233" spans="19:19">
      <c r="S11233"/>
    </row>
    <row r="11234" spans="19:19">
      <c r="S11234"/>
    </row>
    <row r="11235" spans="19:19">
      <c r="S11235"/>
    </row>
    <row r="11236" spans="19:19">
      <c r="S11236"/>
    </row>
    <row r="11237" spans="19:19">
      <c r="S11237"/>
    </row>
    <row r="11238" spans="19:19">
      <c r="S11238"/>
    </row>
    <row r="11239" spans="19:19">
      <c r="S11239"/>
    </row>
    <row r="11240" spans="19:19">
      <c r="S11240"/>
    </row>
    <row r="11241" spans="19:19">
      <c r="S11241"/>
    </row>
    <row r="11242" spans="19:19">
      <c r="S11242"/>
    </row>
    <row r="11243" spans="19:19">
      <c r="S11243"/>
    </row>
    <row r="11244" spans="19:19">
      <c r="S11244"/>
    </row>
    <row r="11245" spans="19:19">
      <c r="S11245"/>
    </row>
    <row r="11246" spans="19:19">
      <c r="S11246"/>
    </row>
    <row r="11247" spans="19:19">
      <c r="S11247"/>
    </row>
    <row r="11248" spans="19:19">
      <c r="S11248"/>
    </row>
    <row r="11249" spans="19:19">
      <c r="S11249"/>
    </row>
    <row r="11250" spans="19:19">
      <c r="S11250"/>
    </row>
    <row r="11251" spans="19:19">
      <c r="S11251"/>
    </row>
    <row r="11252" spans="19:19">
      <c r="S11252"/>
    </row>
    <row r="11253" spans="19:19">
      <c r="S11253"/>
    </row>
    <row r="11254" spans="19:19">
      <c r="S11254"/>
    </row>
    <row r="11255" spans="19:19">
      <c r="S11255"/>
    </row>
    <row r="11256" spans="19:19">
      <c r="S11256"/>
    </row>
    <row r="11257" spans="19:19">
      <c r="S11257"/>
    </row>
    <row r="11258" spans="19:19">
      <c r="S11258"/>
    </row>
    <row r="11259" spans="19:19">
      <c r="S11259"/>
    </row>
    <row r="11260" spans="19:19">
      <c r="S11260"/>
    </row>
    <row r="11261" spans="19:19">
      <c r="S11261"/>
    </row>
    <row r="11262" spans="19:19">
      <c r="S11262"/>
    </row>
    <row r="11263" spans="19:19">
      <c r="S11263"/>
    </row>
    <row r="11264" spans="19:19">
      <c r="S11264"/>
    </row>
    <row r="11265" spans="19:19">
      <c r="S11265"/>
    </row>
    <row r="11266" spans="19:19">
      <c r="S11266"/>
    </row>
    <row r="11267" spans="19:19">
      <c r="S11267"/>
    </row>
    <row r="11268" spans="19:19">
      <c r="S11268"/>
    </row>
    <row r="11269" spans="19:19">
      <c r="S11269"/>
    </row>
    <row r="11270" spans="19:19">
      <c r="S11270"/>
    </row>
    <row r="11271" spans="19:19">
      <c r="S11271"/>
    </row>
    <row r="11272" spans="19:19">
      <c r="S11272"/>
    </row>
    <row r="11273" spans="19:19">
      <c r="S11273"/>
    </row>
    <row r="11274" spans="19:19">
      <c r="S11274"/>
    </row>
    <row r="11275" spans="19:19">
      <c r="S11275"/>
    </row>
    <row r="11276" spans="19:19">
      <c r="S11276"/>
    </row>
    <row r="11277" spans="19:19">
      <c r="S11277"/>
    </row>
    <row r="11278" spans="19:19">
      <c r="S11278"/>
    </row>
    <row r="11279" spans="19:19">
      <c r="S11279"/>
    </row>
    <row r="11280" spans="19:19">
      <c r="S11280"/>
    </row>
    <row r="11281" spans="19:19">
      <c r="S11281"/>
    </row>
    <row r="11282" spans="19:19">
      <c r="S11282"/>
    </row>
    <row r="11283" spans="19:19">
      <c r="S11283"/>
    </row>
    <row r="11284" spans="19:19">
      <c r="S11284"/>
    </row>
    <row r="11285" spans="19:19">
      <c r="S11285"/>
    </row>
    <row r="11286" spans="19:19">
      <c r="S11286"/>
    </row>
    <row r="11287" spans="19:19">
      <c r="S11287"/>
    </row>
    <row r="11288" spans="19:19">
      <c r="S11288"/>
    </row>
    <row r="11289" spans="19:19">
      <c r="S11289"/>
    </row>
    <row r="11290" spans="19:19">
      <c r="S11290"/>
    </row>
    <row r="11291" spans="19:19">
      <c r="S11291"/>
    </row>
    <row r="11292" spans="19:19">
      <c r="S11292"/>
    </row>
    <row r="11293" spans="19:19">
      <c r="S11293"/>
    </row>
    <row r="11294" spans="19:19">
      <c r="S11294"/>
    </row>
    <row r="11295" spans="19:19">
      <c r="S11295"/>
    </row>
    <row r="11296" spans="19:19">
      <c r="S11296"/>
    </row>
    <row r="11297" spans="19:19">
      <c r="S11297"/>
    </row>
    <row r="11298" spans="19:19">
      <c r="S11298"/>
    </row>
    <row r="11299" spans="19:19">
      <c r="S11299"/>
    </row>
    <row r="11300" spans="19:19">
      <c r="S11300"/>
    </row>
    <row r="11301" spans="19:19">
      <c r="S11301"/>
    </row>
    <row r="11302" spans="19:19">
      <c r="S11302"/>
    </row>
    <row r="11303" spans="19:19">
      <c r="S11303"/>
    </row>
    <row r="11304" spans="19:19">
      <c r="S11304"/>
    </row>
    <row r="11305" spans="19:19">
      <c r="S11305"/>
    </row>
    <row r="11306" spans="19:19">
      <c r="S11306"/>
    </row>
    <row r="11307" spans="19:19">
      <c r="S11307"/>
    </row>
    <row r="11308" spans="19:19">
      <c r="S11308"/>
    </row>
    <row r="11309" spans="19:19">
      <c r="S11309"/>
    </row>
    <row r="11310" spans="19:19">
      <c r="S11310"/>
    </row>
    <row r="11311" spans="19:19">
      <c r="S11311"/>
    </row>
    <row r="11312" spans="19:19">
      <c r="S11312"/>
    </row>
    <row r="11313" spans="19:19">
      <c r="S11313"/>
    </row>
    <row r="11314" spans="19:19">
      <c r="S11314"/>
    </row>
    <row r="11315" spans="19:19">
      <c r="S11315"/>
    </row>
    <row r="11316" spans="19:19">
      <c r="S11316"/>
    </row>
    <row r="11317" spans="19:19">
      <c r="S11317"/>
    </row>
    <row r="11318" spans="19:19">
      <c r="S11318"/>
    </row>
    <row r="11319" spans="19:19">
      <c r="S11319"/>
    </row>
    <row r="11320" spans="19:19">
      <c r="S11320"/>
    </row>
    <row r="11321" spans="19:19">
      <c r="S11321"/>
    </row>
    <row r="11322" spans="19:19">
      <c r="S11322"/>
    </row>
    <row r="11323" spans="19:19">
      <c r="S11323"/>
    </row>
    <row r="11324" spans="19:19">
      <c r="S11324"/>
    </row>
    <row r="11325" spans="19:19">
      <c r="S11325"/>
    </row>
    <row r="11326" spans="19:19">
      <c r="S11326"/>
    </row>
    <row r="11327" spans="19:19">
      <c r="S11327"/>
    </row>
    <row r="11328" spans="19:19">
      <c r="S11328"/>
    </row>
    <row r="11329" spans="19:19">
      <c r="S11329"/>
    </row>
    <row r="11330" spans="19:19">
      <c r="S11330"/>
    </row>
    <row r="11331" spans="19:19">
      <c r="S11331"/>
    </row>
    <row r="11332" spans="19:19">
      <c r="S11332"/>
    </row>
    <row r="11333" spans="19:19">
      <c r="S11333"/>
    </row>
    <row r="11334" spans="19:19">
      <c r="S11334"/>
    </row>
    <row r="11335" spans="19:19">
      <c r="S11335"/>
    </row>
    <row r="11336" spans="19:19">
      <c r="S11336"/>
    </row>
    <row r="11337" spans="19:19">
      <c r="S11337"/>
    </row>
    <row r="11338" spans="19:19">
      <c r="S11338"/>
    </row>
    <row r="11339" spans="19:19">
      <c r="S11339"/>
    </row>
    <row r="11340" spans="19:19">
      <c r="S11340"/>
    </row>
    <row r="11341" spans="19:19">
      <c r="S11341"/>
    </row>
    <row r="11342" spans="19:19">
      <c r="S11342"/>
    </row>
    <row r="11343" spans="19:19">
      <c r="S11343"/>
    </row>
    <row r="11344" spans="19:19">
      <c r="S11344"/>
    </row>
    <row r="11345" spans="19:19">
      <c r="S11345"/>
    </row>
    <row r="11346" spans="19:19">
      <c r="S11346"/>
    </row>
    <row r="11347" spans="19:19">
      <c r="S11347"/>
    </row>
    <row r="11348" spans="19:19">
      <c r="S11348"/>
    </row>
    <row r="11349" spans="19:19">
      <c r="S11349"/>
    </row>
    <row r="11350" spans="19:19">
      <c r="S11350"/>
    </row>
    <row r="11351" spans="19:19">
      <c r="S11351"/>
    </row>
    <row r="11352" spans="19:19">
      <c r="S11352"/>
    </row>
    <row r="11353" spans="19:19">
      <c r="S11353"/>
    </row>
    <row r="11354" spans="19:19">
      <c r="S11354"/>
    </row>
    <row r="11355" spans="19:19">
      <c r="S11355"/>
    </row>
    <row r="11356" spans="19:19">
      <c r="S11356"/>
    </row>
    <row r="11357" spans="19:19">
      <c r="S11357"/>
    </row>
    <row r="11358" spans="19:19">
      <c r="S11358"/>
    </row>
    <row r="11359" spans="19:19">
      <c r="S11359"/>
    </row>
    <row r="11360" spans="19:19">
      <c r="S11360"/>
    </row>
    <row r="11361" spans="19:19">
      <c r="S11361"/>
    </row>
    <row r="11362" spans="19:19">
      <c r="S11362"/>
    </row>
    <row r="11363" spans="19:19">
      <c r="S11363"/>
    </row>
    <row r="11364" spans="19:19">
      <c r="S11364"/>
    </row>
    <row r="11365" spans="19:19">
      <c r="S11365"/>
    </row>
    <row r="11366" spans="19:19">
      <c r="S11366"/>
    </row>
    <row r="11367" spans="19:19">
      <c r="S11367"/>
    </row>
    <row r="11368" spans="19:19">
      <c r="S11368"/>
    </row>
    <row r="11369" spans="19:19">
      <c r="S11369"/>
    </row>
    <row r="11370" spans="19:19">
      <c r="S11370"/>
    </row>
    <row r="11371" spans="19:19">
      <c r="S11371"/>
    </row>
    <row r="11372" spans="19:19">
      <c r="S11372"/>
    </row>
    <row r="11373" spans="19:19">
      <c r="S11373"/>
    </row>
    <row r="11374" spans="19:19">
      <c r="S11374"/>
    </row>
    <row r="11375" spans="19:19">
      <c r="S11375"/>
    </row>
    <row r="11376" spans="19:19">
      <c r="S11376"/>
    </row>
    <row r="11377" spans="19:19">
      <c r="S11377"/>
    </row>
    <row r="11378" spans="19:19">
      <c r="S11378"/>
    </row>
    <row r="11379" spans="19:19">
      <c r="S11379"/>
    </row>
    <row r="11380" spans="19:19">
      <c r="S11380"/>
    </row>
    <row r="11381" spans="19:19">
      <c r="S11381"/>
    </row>
    <row r="11382" spans="19:19">
      <c r="S11382"/>
    </row>
    <row r="11383" spans="19:19">
      <c r="S11383"/>
    </row>
    <row r="11384" spans="19:19">
      <c r="S11384"/>
    </row>
    <row r="11385" spans="19:19">
      <c r="S11385"/>
    </row>
    <row r="11386" spans="19:19">
      <c r="S11386"/>
    </row>
    <row r="11387" spans="19:19">
      <c r="S11387"/>
    </row>
    <row r="11388" spans="19:19">
      <c r="S11388"/>
    </row>
    <row r="11389" spans="19:19">
      <c r="S11389"/>
    </row>
    <row r="11390" spans="19:19">
      <c r="S11390"/>
    </row>
    <row r="11391" spans="19:19">
      <c r="S11391"/>
    </row>
    <row r="11392" spans="19:19">
      <c r="S11392"/>
    </row>
    <row r="11393" spans="19:19">
      <c r="S11393"/>
    </row>
    <row r="11394" spans="19:19">
      <c r="S11394"/>
    </row>
    <row r="11395" spans="19:19">
      <c r="S11395"/>
    </row>
    <row r="11396" spans="19:19">
      <c r="S11396"/>
    </row>
    <row r="11397" spans="19:19">
      <c r="S11397"/>
    </row>
    <row r="11398" spans="19:19">
      <c r="S11398"/>
    </row>
    <row r="11399" spans="19:19">
      <c r="S11399"/>
    </row>
    <row r="11400" spans="19:19">
      <c r="S11400"/>
    </row>
    <row r="11401" spans="19:19">
      <c r="S11401"/>
    </row>
    <row r="11402" spans="19:19">
      <c r="S11402"/>
    </row>
    <row r="11403" spans="19:19">
      <c r="S11403"/>
    </row>
    <row r="11404" spans="19:19">
      <c r="S11404"/>
    </row>
    <row r="11405" spans="19:19">
      <c r="S11405"/>
    </row>
    <row r="11406" spans="19:19">
      <c r="S11406"/>
    </row>
    <row r="11407" spans="19:19">
      <c r="S11407"/>
    </row>
    <row r="11408" spans="19:19">
      <c r="S11408"/>
    </row>
    <row r="11409" spans="19:19">
      <c r="S11409"/>
    </row>
    <row r="11410" spans="19:19">
      <c r="S11410"/>
    </row>
    <row r="11411" spans="19:19">
      <c r="S11411"/>
    </row>
    <row r="11412" spans="19:19">
      <c r="S11412"/>
    </row>
    <row r="11413" spans="19:19">
      <c r="S11413"/>
    </row>
    <row r="11414" spans="19:19">
      <c r="S11414"/>
    </row>
    <row r="11415" spans="19:19">
      <c r="S11415"/>
    </row>
    <row r="11416" spans="19:19">
      <c r="S11416"/>
    </row>
    <row r="11417" spans="19:19">
      <c r="S11417"/>
    </row>
    <row r="11418" spans="19:19">
      <c r="S11418"/>
    </row>
    <row r="11419" spans="19:19">
      <c r="S11419"/>
    </row>
    <row r="11420" spans="19:19">
      <c r="S11420"/>
    </row>
    <row r="11421" spans="19:19">
      <c r="S11421"/>
    </row>
    <row r="11422" spans="19:19">
      <c r="S11422"/>
    </row>
    <row r="11423" spans="19:19">
      <c r="S11423"/>
    </row>
    <row r="11424" spans="19:19">
      <c r="S11424"/>
    </row>
    <row r="11425" spans="19:19">
      <c r="S11425"/>
    </row>
    <row r="11426" spans="19:19">
      <c r="S11426"/>
    </row>
    <row r="11427" spans="19:19">
      <c r="S11427"/>
    </row>
    <row r="11428" spans="19:19">
      <c r="S11428"/>
    </row>
    <row r="11429" spans="19:19">
      <c r="S11429"/>
    </row>
    <row r="11430" spans="19:19">
      <c r="S11430"/>
    </row>
    <row r="11431" spans="19:19">
      <c r="S11431"/>
    </row>
    <row r="11432" spans="19:19">
      <c r="S11432"/>
    </row>
    <row r="11433" spans="19:19">
      <c r="S11433"/>
    </row>
    <row r="11434" spans="19:19">
      <c r="S11434"/>
    </row>
    <row r="11435" spans="19:19">
      <c r="S11435"/>
    </row>
    <row r="11436" spans="19:19">
      <c r="S11436"/>
    </row>
    <row r="11437" spans="19:19">
      <c r="S11437"/>
    </row>
    <row r="11438" spans="19:19">
      <c r="S11438"/>
    </row>
    <row r="11439" spans="19:19">
      <c r="S11439"/>
    </row>
    <row r="11440" spans="19:19">
      <c r="S11440"/>
    </row>
    <row r="11441" spans="19:19">
      <c r="S11441"/>
    </row>
    <row r="11442" spans="19:19">
      <c r="S11442"/>
    </row>
    <row r="11443" spans="19:19">
      <c r="S11443"/>
    </row>
    <row r="11444" spans="19:19">
      <c r="S11444"/>
    </row>
    <row r="11445" spans="19:19">
      <c r="S11445"/>
    </row>
    <row r="11446" spans="19:19">
      <c r="S11446"/>
    </row>
    <row r="11447" spans="19:19">
      <c r="S11447"/>
    </row>
    <row r="11448" spans="19:19">
      <c r="S11448"/>
    </row>
    <row r="11449" spans="19:19">
      <c r="S11449"/>
    </row>
    <row r="11450" spans="19:19">
      <c r="S11450"/>
    </row>
    <row r="11451" spans="19:19">
      <c r="S11451"/>
    </row>
    <row r="11452" spans="19:19">
      <c r="S11452"/>
    </row>
    <row r="11453" spans="19:19">
      <c r="S11453"/>
    </row>
    <row r="11454" spans="19:19">
      <c r="S11454"/>
    </row>
    <row r="11455" spans="19:19">
      <c r="S11455"/>
    </row>
    <row r="11456" spans="19:19">
      <c r="S11456"/>
    </row>
    <row r="11457" spans="19:19">
      <c r="S11457"/>
    </row>
    <row r="11458" spans="19:19">
      <c r="S11458"/>
    </row>
    <row r="11459" spans="19:19">
      <c r="S11459"/>
    </row>
    <row r="11460" spans="19:19">
      <c r="S11460"/>
    </row>
    <row r="11461" spans="19:19">
      <c r="S11461"/>
    </row>
    <row r="11462" spans="19:19">
      <c r="S11462"/>
    </row>
    <row r="11463" spans="19:19">
      <c r="S11463"/>
    </row>
    <row r="11464" spans="19:19">
      <c r="S11464"/>
    </row>
    <row r="11465" spans="19:19">
      <c r="S11465"/>
    </row>
    <row r="11466" spans="19:19">
      <c r="S11466"/>
    </row>
    <row r="11467" spans="19:19">
      <c r="S11467"/>
    </row>
    <row r="11468" spans="19:19">
      <c r="S11468"/>
    </row>
    <row r="11469" spans="19:19">
      <c r="S11469"/>
    </row>
    <row r="11470" spans="19:19">
      <c r="S11470"/>
    </row>
    <row r="11471" spans="19:19">
      <c r="S11471"/>
    </row>
    <row r="11472" spans="19:19">
      <c r="S11472"/>
    </row>
    <row r="11473" spans="19:19">
      <c r="S11473"/>
    </row>
    <row r="11474" spans="19:19">
      <c r="S11474"/>
    </row>
    <row r="11475" spans="19:19">
      <c r="S11475"/>
    </row>
    <row r="11476" spans="19:19">
      <c r="S11476"/>
    </row>
    <row r="11477" spans="19:19">
      <c r="S11477"/>
    </row>
    <row r="11478" spans="19:19">
      <c r="S11478"/>
    </row>
    <row r="11479" spans="19:19">
      <c r="S11479"/>
    </row>
    <row r="11480" spans="19:19">
      <c r="S11480"/>
    </row>
    <row r="11481" spans="19:19">
      <c r="S11481"/>
    </row>
    <row r="11482" spans="19:19">
      <c r="S11482"/>
    </row>
    <row r="11483" spans="19:19">
      <c r="S11483"/>
    </row>
    <row r="11484" spans="19:19">
      <c r="S11484"/>
    </row>
    <row r="11485" spans="19:19">
      <c r="S11485"/>
    </row>
    <row r="11486" spans="19:19">
      <c r="S11486"/>
    </row>
    <row r="11487" spans="19:19">
      <c r="S11487"/>
    </row>
    <row r="11488" spans="19:19">
      <c r="S11488"/>
    </row>
    <row r="11489" spans="19:19">
      <c r="S11489"/>
    </row>
    <row r="11490" spans="19:19">
      <c r="S11490"/>
    </row>
    <row r="11491" spans="19:19">
      <c r="S11491"/>
    </row>
    <row r="11492" spans="19:19">
      <c r="S11492"/>
    </row>
    <row r="11493" spans="19:19">
      <c r="S11493"/>
    </row>
    <row r="11494" spans="19:19">
      <c r="S11494"/>
    </row>
    <row r="11495" spans="19:19">
      <c r="S11495"/>
    </row>
    <row r="11496" spans="19:19">
      <c r="S11496"/>
    </row>
    <row r="11497" spans="19:19">
      <c r="S11497"/>
    </row>
    <row r="11498" spans="19:19">
      <c r="S11498"/>
    </row>
    <row r="11499" spans="19:19">
      <c r="S11499"/>
    </row>
    <row r="11500" spans="19:19">
      <c r="S11500"/>
    </row>
    <row r="11501" spans="19:19">
      <c r="S11501"/>
    </row>
    <row r="11502" spans="19:19">
      <c r="S11502"/>
    </row>
    <row r="11503" spans="19:19">
      <c r="S11503"/>
    </row>
    <row r="11504" spans="19:19">
      <c r="S11504"/>
    </row>
    <row r="11505" spans="19:19">
      <c r="S11505"/>
    </row>
    <row r="11506" spans="19:19">
      <c r="S11506"/>
    </row>
    <row r="11507" spans="19:19">
      <c r="S11507"/>
    </row>
    <row r="11508" spans="19:19">
      <c r="S11508"/>
    </row>
    <row r="11509" spans="19:19">
      <c r="S11509"/>
    </row>
    <row r="11510" spans="19:19">
      <c r="S11510"/>
    </row>
    <row r="11511" spans="19:19">
      <c r="S11511"/>
    </row>
    <row r="11512" spans="19:19">
      <c r="S11512"/>
    </row>
    <row r="11513" spans="19:19">
      <c r="S11513"/>
    </row>
    <row r="11514" spans="19:19">
      <c r="S11514"/>
    </row>
    <row r="11515" spans="19:19">
      <c r="S11515"/>
    </row>
    <row r="11516" spans="19:19">
      <c r="S11516"/>
    </row>
    <row r="11517" spans="19:19">
      <c r="S11517"/>
    </row>
    <row r="11518" spans="19:19">
      <c r="S11518"/>
    </row>
    <row r="11519" spans="19:19">
      <c r="S11519"/>
    </row>
    <row r="11520" spans="19:19">
      <c r="S11520"/>
    </row>
    <row r="11521" spans="19:19">
      <c r="S11521"/>
    </row>
    <row r="11522" spans="19:19">
      <c r="S11522"/>
    </row>
    <row r="11523" spans="19:19">
      <c r="S11523"/>
    </row>
    <row r="11524" spans="19:19">
      <c r="S11524"/>
    </row>
    <row r="11525" spans="19:19">
      <c r="S11525"/>
    </row>
    <row r="11526" spans="19:19">
      <c r="S11526"/>
    </row>
    <row r="11527" spans="19:19">
      <c r="S11527"/>
    </row>
    <row r="11528" spans="19:19">
      <c r="S11528"/>
    </row>
    <row r="11529" spans="19:19">
      <c r="S11529"/>
    </row>
    <row r="11530" spans="19:19">
      <c r="S11530"/>
    </row>
    <row r="11531" spans="19:19">
      <c r="S11531"/>
    </row>
    <row r="11532" spans="19:19">
      <c r="S11532"/>
    </row>
    <row r="11533" spans="19:19">
      <c r="S11533"/>
    </row>
    <row r="11534" spans="19:19">
      <c r="S11534"/>
    </row>
    <row r="11535" spans="19:19">
      <c r="S11535"/>
    </row>
    <row r="11536" spans="19:19">
      <c r="S11536"/>
    </row>
    <row r="11537" spans="19:19">
      <c r="S11537"/>
    </row>
    <row r="11538" spans="19:19">
      <c r="S11538"/>
    </row>
    <row r="11539" spans="19:19">
      <c r="S11539"/>
    </row>
    <row r="11540" spans="19:19">
      <c r="S11540"/>
    </row>
    <row r="11541" spans="19:19">
      <c r="S11541"/>
    </row>
    <row r="11542" spans="19:19">
      <c r="S11542"/>
    </row>
    <row r="11543" spans="19:19">
      <c r="S11543"/>
    </row>
    <row r="11544" spans="19:19">
      <c r="S11544"/>
    </row>
    <row r="11545" spans="19:19">
      <c r="S11545"/>
    </row>
    <row r="11546" spans="19:19">
      <c r="S11546"/>
    </row>
    <row r="11547" spans="19:19">
      <c r="S11547"/>
    </row>
    <row r="11548" spans="19:19">
      <c r="S11548"/>
    </row>
    <row r="11549" spans="19:19">
      <c r="S11549"/>
    </row>
    <row r="11550" spans="19:19">
      <c r="S11550"/>
    </row>
    <row r="11551" spans="19:19">
      <c r="S11551"/>
    </row>
    <row r="11552" spans="19:19">
      <c r="S11552"/>
    </row>
    <row r="11553" spans="19:19">
      <c r="S11553"/>
    </row>
    <row r="11554" spans="19:19">
      <c r="S11554"/>
    </row>
    <row r="11555" spans="19:19">
      <c r="S11555"/>
    </row>
    <row r="11556" spans="19:19">
      <c r="S11556"/>
    </row>
    <row r="11557" spans="19:19">
      <c r="S11557"/>
    </row>
    <row r="11558" spans="19:19">
      <c r="S11558"/>
    </row>
    <row r="11559" spans="19:19">
      <c r="S11559"/>
    </row>
    <row r="11560" spans="19:19">
      <c r="S11560"/>
    </row>
    <row r="11561" spans="19:19">
      <c r="S11561"/>
    </row>
    <row r="11562" spans="19:19">
      <c r="S11562"/>
    </row>
    <row r="11563" spans="19:19">
      <c r="S11563"/>
    </row>
    <row r="11564" spans="19:19">
      <c r="S11564"/>
    </row>
    <row r="11565" spans="19:19">
      <c r="S11565"/>
    </row>
    <row r="11566" spans="19:19">
      <c r="S11566"/>
    </row>
    <row r="11567" spans="19:19">
      <c r="S11567"/>
    </row>
    <row r="11568" spans="19:19">
      <c r="S11568"/>
    </row>
    <row r="11569" spans="19:19">
      <c r="S11569"/>
    </row>
    <row r="11570" spans="19:19">
      <c r="S11570"/>
    </row>
    <row r="11571" spans="19:19">
      <c r="S11571"/>
    </row>
    <row r="11572" spans="19:19">
      <c r="S11572"/>
    </row>
    <row r="11573" spans="19:19">
      <c r="S11573"/>
    </row>
    <row r="11574" spans="19:19">
      <c r="S11574"/>
    </row>
    <row r="11575" spans="19:19">
      <c r="S11575"/>
    </row>
    <row r="11576" spans="19:19">
      <c r="S11576"/>
    </row>
    <row r="11577" spans="19:19">
      <c r="S11577"/>
    </row>
    <row r="11578" spans="19:19">
      <c r="S11578"/>
    </row>
    <row r="11579" spans="19:19">
      <c r="S11579"/>
    </row>
    <row r="11580" spans="19:19">
      <c r="S11580"/>
    </row>
    <row r="11581" spans="19:19">
      <c r="S11581"/>
    </row>
    <row r="11582" spans="19:19">
      <c r="S11582"/>
    </row>
    <row r="11583" spans="19:19">
      <c r="S11583"/>
    </row>
    <row r="11584" spans="19:19">
      <c r="S11584"/>
    </row>
    <row r="11585" spans="19:19">
      <c r="S11585"/>
    </row>
    <row r="11586" spans="19:19">
      <c r="S11586"/>
    </row>
    <row r="11587" spans="19:19">
      <c r="S11587"/>
    </row>
    <row r="11588" spans="19:19">
      <c r="S11588"/>
    </row>
    <row r="11589" spans="19:19">
      <c r="S11589"/>
    </row>
    <row r="11590" spans="19:19">
      <c r="S11590"/>
    </row>
    <row r="11591" spans="19:19">
      <c r="S11591"/>
    </row>
    <row r="11592" spans="19:19">
      <c r="S11592"/>
    </row>
    <row r="11593" spans="19:19">
      <c r="S11593"/>
    </row>
    <row r="11594" spans="19:19">
      <c r="S11594"/>
    </row>
    <row r="11595" spans="19:19">
      <c r="S11595"/>
    </row>
    <row r="11596" spans="19:19">
      <c r="S11596"/>
    </row>
    <row r="11597" spans="19:19">
      <c r="S11597"/>
    </row>
    <row r="11598" spans="19:19">
      <c r="S11598"/>
    </row>
    <row r="11599" spans="19:19">
      <c r="S11599"/>
    </row>
    <row r="11600" spans="19:19">
      <c r="S11600"/>
    </row>
    <row r="11601" spans="19:19">
      <c r="S11601"/>
    </row>
    <row r="11602" spans="19:19">
      <c r="S11602"/>
    </row>
    <row r="11603" spans="19:19">
      <c r="S11603"/>
    </row>
    <row r="11604" spans="19:19">
      <c r="S11604"/>
    </row>
    <row r="11605" spans="19:19">
      <c r="S11605"/>
    </row>
    <row r="11606" spans="19:19">
      <c r="S11606"/>
    </row>
    <row r="11607" spans="19:19">
      <c r="S11607"/>
    </row>
    <row r="11608" spans="19:19">
      <c r="S11608"/>
    </row>
    <row r="11609" spans="19:19">
      <c r="S11609"/>
    </row>
    <row r="11610" spans="19:19">
      <c r="S11610"/>
    </row>
    <row r="11611" spans="19:19">
      <c r="S11611"/>
    </row>
    <row r="11612" spans="19:19">
      <c r="S11612"/>
    </row>
    <row r="11613" spans="19:19">
      <c r="S11613"/>
    </row>
    <row r="11614" spans="19:19">
      <c r="S11614"/>
    </row>
    <row r="11615" spans="19:19">
      <c r="S11615"/>
    </row>
    <row r="11616" spans="19:19">
      <c r="S11616"/>
    </row>
    <row r="11617" spans="19:19">
      <c r="S11617"/>
    </row>
    <row r="11618" spans="19:19">
      <c r="S11618"/>
    </row>
    <row r="11619" spans="19:19">
      <c r="S11619"/>
    </row>
    <row r="11620" spans="19:19">
      <c r="S11620"/>
    </row>
    <row r="11621" spans="19:19">
      <c r="S11621"/>
    </row>
    <row r="11622" spans="19:19">
      <c r="S11622"/>
    </row>
    <row r="11623" spans="19:19">
      <c r="S11623"/>
    </row>
    <row r="11624" spans="19:19">
      <c r="S11624"/>
    </row>
    <row r="11625" spans="19:19">
      <c r="S11625"/>
    </row>
    <row r="11626" spans="19:19">
      <c r="S11626"/>
    </row>
    <row r="11627" spans="19:19">
      <c r="S11627"/>
    </row>
    <row r="11628" spans="19:19">
      <c r="S11628"/>
    </row>
    <row r="11629" spans="19:19">
      <c r="S11629"/>
    </row>
    <row r="11630" spans="19:19">
      <c r="S11630"/>
    </row>
    <row r="11631" spans="19:19">
      <c r="S11631"/>
    </row>
    <row r="11632" spans="19:19">
      <c r="S11632"/>
    </row>
    <row r="11633" spans="19:19">
      <c r="S11633"/>
    </row>
    <row r="11634" spans="19:19">
      <c r="S11634"/>
    </row>
    <row r="11635" spans="19:19">
      <c r="S11635"/>
    </row>
    <row r="11636" spans="19:19">
      <c r="S11636"/>
    </row>
    <row r="11637" spans="19:19">
      <c r="S11637"/>
    </row>
    <row r="11638" spans="19:19">
      <c r="S11638"/>
    </row>
    <row r="11639" spans="19:19">
      <c r="S11639"/>
    </row>
    <row r="11640" spans="19:19">
      <c r="S11640"/>
    </row>
    <row r="11641" spans="19:19">
      <c r="S11641"/>
    </row>
    <row r="11642" spans="19:19">
      <c r="S11642"/>
    </row>
    <row r="11643" spans="19:19">
      <c r="S11643"/>
    </row>
    <row r="11644" spans="19:19">
      <c r="S11644"/>
    </row>
    <row r="11645" spans="19:19">
      <c r="S11645"/>
    </row>
    <row r="11646" spans="19:19">
      <c r="S11646"/>
    </row>
    <row r="11647" spans="19:19">
      <c r="S11647"/>
    </row>
    <row r="11648" spans="19:19">
      <c r="S11648"/>
    </row>
    <row r="11649" spans="19:19">
      <c r="S11649"/>
    </row>
    <row r="11650" spans="19:19">
      <c r="S11650"/>
    </row>
    <row r="11651" spans="19:19">
      <c r="S11651"/>
    </row>
    <row r="11652" spans="19:19">
      <c r="S11652"/>
    </row>
    <row r="11653" spans="19:19">
      <c r="S11653"/>
    </row>
    <row r="11654" spans="19:19">
      <c r="S11654"/>
    </row>
    <row r="11655" spans="19:19">
      <c r="S11655"/>
    </row>
    <row r="11656" spans="19:19">
      <c r="S11656"/>
    </row>
    <row r="11657" spans="19:19">
      <c r="S11657"/>
    </row>
    <row r="11658" spans="19:19">
      <c r="S11658"/>
    </row>
    <row r="11659" spans="19:19">
      <c r="S11659"/>
    </row>
    <row r="11660" spans="19:19">
      <c r="S11660"/>
    </row>
    <row r="11661" spans="19:19">
      <c r="S11661"/>
    </row>
    <row r="11662" spans="19:19">
      <c r="S11662"/>
    </row>
    <row r="11663" spans="19:19">
      <c r="S11663"/>
    </row>
    <row r="11664" spans="19:19">
      <c r="S11664"/>
    </row>
    <row r="11665" spans="19:19">
      <c r="S11665"/>
    </row>
    <row r="11666" spans="19:19">
      <c r="S11666"/>
    </row>
    <row r="11667" spans="19:19">
      <c r="S11667"/>
    </row>
    <row r="11668" spans="19:19">
      <c r="S11668"/>
    </row>
    <row r="11669" spans="19:19">
      <c r="S11669"/>
    </row>
    <row r="11670" spans="19:19">
      <c r="S11670"/>
    </row>
    <row r="11671" spans="19:19">
      <c r="S11671"/>
    </row>
    <row r="11672" spans="19:19">
      <c r="S11672"/>
    </row>
    <row r="11673" spans="19:19">
      <c r="S11673"/>
    </row>
    <row r="11674" spans="19:19">
      <c r="S11674"/>
    </row>
    <row r="11675" spans="19:19">
      <c r="S11675"/>
    </row>
    <row r="11676" spans="19:19">
      <c r="S11676"/>
    </row>
    <row r="11677" spans="19:19">
      <c r="S11677"/>
    </row>
    <row r="11678" spans="19:19">
      <c r="S11678"/>
    </row>
    <row r="11679" spans="19:19">
      <c r="S11679"/>
    </row>
    <row r="11680" spans="19:19">
      <c r="S11680"/>
    </row>
    <row r="11681" spans="19:19">
      <c r="S11681"/>
    </row>
    <row r="11682" spans="19:19">
      <c r="S11682"/>
    </row>
    <row r="11683" spans="19:19">
      <c r="S11683"/>
    </row>
    <row r="11684" spans="19:19">
      <c r="S11684"/>
    </row>
    <row r="11685" spans="19:19">
      <c r="S11685"/>
    </row>
    <row r="11686" spans="19:19">
      <c r="S11686"/>
    </row>
    <row r="11687" spans="19:19">
      <c r="S11687"/>
    </row>
    <row r="11688" spans="19:19">
      <c r="S11688"/>
    </row>
    <row r="11689" spans="19:19">
      <c r="S11689"/>
    </row>
    <row r="11690" spans="19:19">
      <c r="S11690"/>
    </row>
    <row r="11691" spans="19:19">
      <c r="S11691"/>
    </row>
    <row r="11692" spans="19:19">
      <c r="S11692"/>
    </row>
    <row r="11693" spans="19:19">
      <c r="S11693"/>
    </row>
    <row r="11694" spans="19:19">
      <c r="S11694"/>
    </row>
    <row r="11695" spans="19:19">
      <c r="S11695"/>
    </row>
    <row r="11696" spans="19:19">
      <c r="S11696"/>
    </row>
    <row r="11697" spans="19:19">
      <c r="S11697"/>
    </row>
    <row r="11698" spans="19:19">
      <c r="S11698"/>
    </row>
    <row r="11699" spans="19:19">
      <c r="S11699"/>
    </row>
    <row r="11700" spans="19:19">
      <c r="S11700"/>
    </row>
    <row r="11701" spans="19:19">
      <c r="S11701"/>
    </row>
    <row r="11702" spans="19:19">
      <c r="S11702"/>
    </row>
    <row r="11703" spans="19:19">
      <c r="S11703"/>
    </row>
    <row r="11704" spans="19:19">
      <c r="S11704"/>
    </row>
    <row r="11705" spans="19:19">
      <c r="S11705"/>
    </row>
    <row r="11706" spans="19:19">
      <c r="S11706"/>
    </row>
    <row r="11707" spans="19:19">
      <c r="S11707"/>
    </row>
    <row r="11708" spans="19:19">
      <c r="S11708"/>
    </row>
    <row r="11709" spans="19:19">
      <c r="S11709"/>
    </row>
    <row r="11710" spans="19:19">
      <c r="S11710"/>
    </row>
    <row r="11711" spans="19:19">
      <c r="S11711"/>
    </row>
    <row r="11712" spans="19:19">
      <c r="S11712"/>
    </row>
    <row r="11713" spans="19:19">
      <c r="S11713"/>
    </row>
    <row r="11714" spans="19:19">
      <c r="S11714"/>
    </row>
    <row r="11715" spans="19:19">
      <c r="S11715"/>
    </row>
    <row r="11716" spans="19:19">
      <c r="S11716"/>
    </row>
    <row r="11717" spans="19:19">
      <c r="S11717"/>
    </row>
    <row r="11718" spans="19:19">
      <c r="S11718"/>
    </row>
    <row r="11719" spans="19:19">
      <c r="S11719"/>
    </row>
    <row r="11720" spans="19:19">
      <c r="S11720"/>
    </row>
    <row r="11721" spans="19:19">
      <c r="S11721"/>
    </row>
    <row r="11722" spans="19:19">
      <c r="S11722"/>
    </row>
    <row r="11723" spans="19:19">
      <c r="S11723"/>
    </row>
    <row r="11724" spans="19:19">
      <c r="S11724"/>
    </row>
    <row r="11725" spans="19:19">
      <c r="S11725"/>
    </row>
    <row r="11726" spans="19:19">
      <c r="S11726"/>
    </row>
    <row r="11727" spans="19:19">
      <c r="S11727"/>
    </row>
    <row r="11728" spans="19:19">
      <c r="S11728"/>
    </row>
    <row r="11729" spans="19:19">
      <c r="S11729"/>
    </row>
    <row r="11730" spans="19:19">
      <c r="S11730"/>
    </row>
    <row r="11731" spans="19:19">
      <c r="S11731"/>
    </row>
    <row r="11732" spans="19:19">
      <c r="S11732"/>
    </row>
    <row r="11733" spans="19:19">
      <c r="S11733"/>
    </row>
    <row r="11734" spans="19:19">
      <c r="S11734"/>
    </row>
    <row r="11735" spans="19:19">
      <c r="S11735"/>
    </row>
    <row r="11736" spans="19:19">
      <c r="S11736"/>
    </row>
    <row r="11737" spans="19:19">
      <c r="S11737"/>
    </row>
    <row r="11738" spans="19:19">
      <c r="S11738"/>
    </row>
    <row r="11739" spans="19:19">
      <c r="S11739"/>
    </row>
    <row r="11740" spans="19:19">
      <c r="S11740"/>
    </row>
    <row r="11741" spans="19:19">
      <c r="S11741"/>
    </row>
    <row r="11742" spans="19:19">
      <c r="S11742"/>
    </row>
    <row r="11743" spans="19:19">
      <c r="S11743"/>
    </row>
    <row r="11744" spans="19:19">
      <c r="S11744"/>
    </row>
    <row r="11745" spans="19:19">
      <c r="S11745"/>
    </row>
    <row r="11746" spans="19:19">
      <c r="S11746"/>
    </row>
    <row r="11747" spans="19:19">
      <c r="S11747"/>
    </row>
    <row r="11748" spans="19:19">
      <c r="S11748"/>
    </row>
    <row r="11749" spans="19:19">
      <c r="S11749"/>
    </row>
    <row r="11750" spans="19:19">
      <c r="S11750"/>
    </row>
    <row r="11751" spans="19:19">
      <c r="S11751"/>
    </row>
    <row r="11752" spans="19:19">
      <c r="S11752"/>
    </row>
    <row r="11753" spans="19:19">
      <c r="S11753"/>
    </row>
    <row r="11754" spans="19:19">
      <c r="S11754"/>
    </row>
    <row r="11755" spans="19:19">
      <c r="S11755"/>
    </row>
    <row r="11756" spans="19:19">
      <c r="S11756"/>
    </row>
    <row r="11757" spans="19:19">
      <c r="S11757"/>
    </row>
    <row r="11758" spans="19:19">
      <c r="S11758"/>
    </row>
    <row r="11759" spans="19:19">
      <c r="S11759"/>
    </row>
    <row r="11760" spans="19:19">
      <c r="S11760"/>
    </row>
    <row r="11761" spans="19:19">
      <c r="S11761"/>
    </row>
    <row r="11762" spans="19:19">
      <c r="S11762"/>
    </row>
    <row r="11763" spans="19:19">
      <c r="S11763"/>
    </row>
    <row r="11764" spans="19:19">
      <c r="S11764"/>
    </row>
    <row r="11765" spans="19:19">
      <c r="S11765"/>
    </row>
    <row r="11766" spans="19:19">
      <c r="S11766"/>
    </row>
    <row r="11767" spans="19:19">
      <c r="S11767"/>
    </row>
    <row r="11768" spans="19:19">
      <c r="S11768"/>
    </row>
    <row r="11769" spans="19:19">
      <c r="S11769"/>
    </row>
    <row r="11770" spans="19:19">
      <c r="S11770"/>
    </row>
    <row r="11771" spans="19:19">
      <c r="S11771"/>
    </row>
    <row r="11772" spans="19:19">
      <c r="S11772"/>
    </row>
    <row r="11773" spans="19:19">
      <c r="S11773"/>
    </row>
    <row r="11774" spans="19:19">
      <c r="S11774"/>
    </row>
    <row r="11775" spans="19:19">
      <c r="S11775"/>
    </row>
    <row r="11776" spans="19:19">
      <c r="S11776"/>
    </row>
    <row r="11777" spans="19:19">
      <c r="S11777"/>
    </row>
    <row r="11778" spans="19:19">
      <c r="S11778"/>
    </row>
    <row r="11779" spans="19:19">
      <c r="S11779"/>
    </row>
    <row r="11780" spans="19:19">
      <c r="S11780"/>
    </row>
    <row r="11781" spans="19:19">
      <c r="S11781"/>
    </row>
    <row r="11782" spans="19:19">
      <c r="S11782"/>
    </row>
    <row r="11783" spans="19:19">
      <c r="S11783"/>
    </row>
    <row r="11784" spans="19:19">
      <c r="S11784"/>
    </row>
    <row r="11785" spans="19:19">
      <c r="S11785"/>
    </row>
    <row r="11786" spans="19:19">
      <c r="S11786"/>
    </row>
    <row r="11787" spans="19:19">
      <c r="S11787"/>
    </row>
    <row r="11788" spans="19:19">
      <c r="S11788"/>
    </row>
    <row r="11789" spans="19:19">
      <c r="S11789"/>
    </row>
    <row r="11790" spans="19:19">
      <c r="S11790"/>
    </row>
    <row r="11791" spans="19:19">
      <c r="S11791"/>
    </row>
    <row r="11792" spans="19:19">
      <c r="S11792"/>
    </row>
    <row r="11793" spans="19:19">
      <c r="S11793"/>
    </row>
    <row r="11794" spans="19:19">
      <c r="S11794"/>
    </row>
    <row r="11795" spans="19:19">
      <c r="S11795"/>
    </row>
    <row r="11796" spans="19:19">
      <c r="S11796"/>
    </row>
    <row r="11797" spans="19:19">
      <c r="S11797"/>
    </row>
    <row r="11798" spans="19:19">
      <c r="S11798"/>
    </row>
    <row r="11799" spans="19:19">
      <c r="S11799"/>
    </row>
    <row r="11800" spans="19:19">
      <c r="S11800"/>
    </row>
    <row r="11801" spans="19:19">
      <c r="S11801"/>
    </row>
    <row r="11802" spans="19:19">
      <c r="S11802"/>
    </row>
    <row r="11803" spans="19:19">
      <c r="S11803"/>
    </row>
    <row r="11804" spans="19:19">
      <c r="S11804"/>
    </row>
    <row r="11805" spans="19:19">
      <c r="S11805"/>
    </row>
    <row r="11806" spans="19:19">
      <c r="S11806"/>
    </row>
    <row r="11807" spans="19:19">
      <c r="S11807"/>
    </row>
    <row r="11808" spans="19:19">
      <c r="S11808"/>
    </row>
    <row r="11809" spans="19:19">
      <c r="S11809"/>
    </row>
    <row r="11810" spans="19:19">
      <c r="S11810"/>
    </row>
    <row r="11811" spans="19:19">
      <c r="S11811"/>
    </row>
    <row r="11812" spans="19:19">
      <c r="S11812"/>
    </row>
    <row r="11813" spans="19:19">
      <c r="S11813"/>
    </row>
    <row r="11814" spans="19:19">
      <c r="S11814"/>
    </row>
    <row r="11815" spans="19:19">
      <c r="S11815"/>
    </row>
    <row r="11816" spans="19:19">
      <c r="S11816"/>
    </row>
    <row r="11817" spans="19:19">
      <c r="S11817"/>
    </row>
    <row r="11818" spans="19:19">
      <c r="S11818"/>
    </row>
    <row r="11819" spans="19:19">
      <c r="S11819"/>
    </row>
    <row r="11820" spans="19:19">
      <c r="S11820"/>
    </row>
    <row r="11821" spans="19:19">
      <c r="S11821"/>
    </row>
    <row r="11822" spans="19:19">
      <c r="S11822"/>
    </row>
    <row r="11823" spans="19:19">
      <c r="S11823"/>
    </row>
    <row r="11824" spans="19:19">
      <c r="S11824"/>
    </row>
    <row r="11825" spans="19:19">
      <c r="S11825"/>
    </row>
    <row r="11826" spans="19:19">
      <c r="S11826"/>
    </row>
    <row r="11827" spans="19:19">
      <c r="S11827"/>
    </row>
    <row r="11828" spans="19:19">
      <c r="S11828"/>
    </row>
    <row r="11829" spans="19:19">
      <c r="S11829"/>
    </row>
    <row r="11830" spans="19:19">
      <c r="S11830"/>
    </row>
    <row r="11831" spans="19:19">
      <c r="S11831"/>
    </row>
    <row r="11832" spans="19:19">
      <c r="S11832"/>
    </row>
    <row r="11833" spans="19:19">
      <c r="S11833"/>
    </row>
    <row r="11834" spans="19:19">
      <c r="S11834"/>
    </row>
    <row r="11835" spans="19:19">
      <c r="S11835"/>
    </row>
    <row r="11836" spans="19:19">
      <c r="S11836"/>
    </row>
    <row r="11837" spans="19:19">
      <c r="S11837"/>
    </row>
    <row r="11838" spans="19:19">
      <c r="S11838"/>
    </row>
    <row r="11839" spans="19:19">
      <c r="S11839"/>
    </row>
    <row r="11840" spans="19:19">
      <c r="S11840"/>
    </row>
    <row r="11841" spans="19:19">
      <c r="S11841"/>
    </row>
    <row r="11842" spans="19:19">
      <c r="S11842"/>
    </row>
    <row r="11843" spans="19:19">
      <c r="S11843"/>
    </row>
    <row r="11844" spans="19:19">
      <c r="S11844"/>
    </row>
    <row r="11845" spans="19:19">
      <c r="S11845"/>
    </row>
    <row r="11846" spans="19:19">
      <c r="S11846"/>
    </row>
    <row r="11847" spans="19:19">
      <c r="S11847"/>
    </row>
    <row r="11848" spans="19:19">
      <c r="S11848"/>
    </row>
    <row r="11849" spans="19:19">
      <c r="S11849"/>
    </row>
    <row r="11850" spans="19:19">
      <c r="S11850"/>
    </row>
    <row r="11851" spans="19:19">
      <c r="S11851"/>
    </row>
    <row r="11852" spans="19:19">
      <c r="S11852"/>
    </row>
    <row r="11853" spans="19:19">
      <c r="S11853"/>
    </row>
    <row r="11854" spans="19:19">
      <c r="S11854"/>
    </row>
    <row r="11855" spans="19:19">
      <c r="S11855"/>
    </row>
    <row r="11856" spans="19:19">
      <c r="S11856"/>
    </row>
    <row r="11857" spans="19:19">
      <c r="S11857"/>
    </row>
    <row r="11858" spans="19:19">
      <c r="S11858"/>
    </row>
    <row r="11859" spans="19:19">
      <c r="S11859"/>
    </row>
    <row r="11860" spans="19:19">
      <c r="S11860"/>
    </row>
    <row r="11861" spans="19:19">
      <c r="S11861"/>
    </row>
    <row r="11862" spans="19:19">
      <c r="S11862"/>
    </row>
    <row r="11863" spans="19:19">
      <c r="S11863"/>
    </row>
    <row r="11864" spans="19:19">
      <c r="S11864"/>
    </row>
    <row r="11865" spans="19:19">
      <c r="S11865"/>
    </row>
    <row r="11866" spans="19:19">
      <c r="S11866"/>
    </row>
    <row r="11867" spans="19:19">
      <c r="S11867"/>
    </row>
    <row r="11868" spans="19:19">
      <c r="S11868"/>
    </row>
    <row r="11869" spans="19:19">
      <c r="S11869"/>
    </row>
    <row r="11870" spans="19:19">
      <c r="S11870"/>
    </row>
    <row r="11871" spans="19:19">
      <c r="S11871"/>
    </row>
    <row r="11872" spans="19:19">
      <c r="S11872"/>
    </row>
    <row r="11873" spans="19:19">
      <c r="S11873"/>
    </row>
    <row r="11874" spans="19:19">
      <c r="S11874"/>
    </row>
    <row r="11875" spans="19:19">
      <c r="S11875"/>
    </row>
    <row r="11876" spans="19:19">
      <c r="S11876"/>
    </row>
    <row r="11877" spans="19:19">
      <c r="S11877"/>
    </row>
    <row r="11878" spans="19:19">
      <c r="S11878"/>
    </row>
    <row r="11879" spans="19:19">
      <c r="S11879"/>
    </row>
    <row r="11880" spans="19:19">
      <c r="S11880"/>
    </row>
    <row r="11881" spans="19:19">
      <c r="S11881"/>
    </row>
    <row r="11882" spans="19:19">
      <c r="S11882"/>
    </row>
    <row r="11883" spans="19:19">
      <c r="S11883"/>
    </row>
    <row r="11884" spans="19:19">
      <c r="S11884"/>
    </row>
    <row r="11885" spans="19:19">
      <c r="S11885"/>
    </row>
    <row r="11886" spans="19:19">
      <c r="S11886"/>
    </row>
    <row r="11887" spans="19:19">
      <c r="S11887"/>
    </row>
    <row r="11888" spans="19:19">
      <c r="S11888"/>
    </row>
    <row r="11889" spans="19:19">
      <c r="S11889"/>
    </row>
    <row r="11890" spans="19:19">
      <c r="S11890"/>
    </row>
    <row r="11891" spans="19:19">
      <c r="S11891"/>
    </row>
    <row r="11892" spans="19:19">
      <c r="S11892"/>
    </row>
    <row r="11893" spans="19:19">
      <c r="S11893"/>
    </row>
    <row r="11894" spans="19:19">
      <c r="S11894"/>
    </row>
    <row r="11895" spans="19:19">
      <c r="S11895"/>
    </row>
    <row r="11896" spans="19:19">
      <c r="S11896"/>
    </row>
    <row r="11897" spans="19:19">
      <c r="S11897"/>
    </row>
    <row r="11898" spans="19:19">
      <c r="S11898"/>
    </row>
    <row r="11899" spans="19:19">
      <c r="S11899"/>
    </row>
    <row r="11900" spans="19:19">
      <c r="S11900"/>
    </row>
    <row r="11901" spans="19:19">
      <c r="S11901"/>
    </row>
    <row r="11902" spans="19:19">
      <c r="S11902"/>
    </row>
    <row r="11903" spans="19:19">
      <c r="S11903"/>
    </row>
    <row r="11904" spans="19:19">
      <c r="S11904"/>
    </row>
    <row r="11905" spans="19:19">
      <c r="S11905"/>
    </row>
    <row r="11906" spans="19:19">
      <c r="S11906"/>
    </row>
    <row r="11907" spans="19:19">
      <c r="S11907"/>
    </row>
    <row r="11908" spans="19:19">
      <c r="S11908"/>
    </row>
    <row r="11909" spans="19:19">
      <c r="S11909"/>
    </row>
    <row r="11910" spans="19:19">
      <c r="S11910"/>
    </row>
    <row r="11911" spans="19:19">
      <c r="S11911"/>
    </row>
    <row r="11912" spans="19:19">
      <c r="S11912"/>
    </row>
    <row r="11913" spans="19:19">
      <c r="S11913"/>
    </row>
    <row r="11914" spans="19:19">
      <c r="S11914"/>
    </row>
    <row r="11915" spans="19:19">
      <c r="S11915"/>
    </row>
    <row r="11916" spans="19:19">
      <c r="S11916"/>
    </row>
    <row r="11917" spans="19:19">
      <c r="S11917"/>
    </row>
    <row r="11918" spans="19:19">
      <c r="S11918"/>
    </row>
    <row r="11919" spans="19:19">
      <c r="S11919"/>
    </row>
    <row r="11920" spans="19:19">
      <c r="S11920"/>
    </row>
    <row r="11921" spans="19:19">
      <c r="S11921"/>
    </row>
    <row r="11922" spans="19:19">
      <c r="S11922"/>
    </row>
    <row r="11923" spans="19:19">
      <c r="S11923"/>
    </row>
    <row r="11924" spans="19:19">
      <c r="S11924"/>
    </row>
    <row r="11925" spans="19:19">
      <c r="S11925"/>
    </row>
    <row r="11926" spans="19:19">
      <c r="S11926"/>
    </row>
    <row r="11927" spans="19:19">
      <c r="S11927"/>
    </row>
    <row r="11928" spans="19:19">
      <c r="S11928"/>
    </row>
    <row r="11929" spans="19:19">
      <c r="S11929"/>
    </row>
    <row r="11930" spans="19:19">
      <c r="S11930"/>
    </row>
    <row r="11931" spans="19:19">
      <c r="S11931"/>
    </row>
    <row r="11932" spans="19:19">
      <c r="S11932"/>
    </row>
    <row r="11933" spans="19:19">
      <c r="S11933"/>
    </row>
    <row r="11934" spans="19:19">
      <c r="S11934"/>
    </row>
    <row r="11935" spans="19:19">
      <c r="S11935"/>
    </row>
    <row r="11936" spans="19:19">
      <c r="S11936"/>
    </row>
    <row r="11937" spans="19:19">
      <c r="S11937"/>
    </row>
    <row r="11938" spans="19:19">
      <c r="S11938"/>
    </row>
    <row r="11939" spans="19:19">
      <c r="S11939"/>
    </row>
    <row r="11940" spans="19:19">
      <c r="S11940"/>
    </row>
    <row r="11941" spans="19:19">
      <c r="S11941"/>
    </row>
    <row r="11942" spans="19:19">
      <c r="S11942"/>
    </row>
    <row r="11943" spans="19:19">
      <c r="S11943"/>
    </row>
    <row r="11944" spans="19:19">
      <c r="S11944"/>
    </row>
    <row r="11945" spans="19:19">
      <c r="S11945"/>
    </row>
    <row r="11946" spans="19:19">
      <c r="S11946"/>
    </row>
    <row r="11947" spans="19:19">
      <c r="S11947"/>
    </row>
    <row r="11948" spans="19:19">
      <c r="S11948"/>
    </row>
    <row r="11949" spans="19:19">
      <c r="S11949"/>
    </row>
    <row r="11950" spans="19:19">
      <c r="S11950"/>
    </row>
    <row r="11951" spans="19:19">
      <c r="S11951"/>
    </row>
    <row r="11952" spans="19:19">
      <c r="S11952"/>
    </row>
    <row r="11953" spans="19:19">
      <c r="S11953"/>
    </row>
    <row r="11954" spans="19:19">
      <c r="S11954"/>
    </row>
    <row r="11955" spans="19:19">
      <c r="S11955"/>
    </row>
    <row r="11956" spans="19:19">
      <c r="S11956"/>
    </row>
    <row r="11957" spans="19:19">
      <c r="S11957"/>
    </row>
    <row r="11958" spans="19:19">
      <c r="S11958"/>
    </row>
    <row r="11959" spans="19:19">
      <c r="S11959"/>
    </row>
    <row r="11960" spans="19:19">
      <c r="S11960"/>
    </row>
    <row r="11961" spans="19:19">
      <c r="S11961"/>
    </row>
    <row r="11962" spans="19:19">
      <c r="S11962"/>
    </row>
    <row r="11963" spans="19:19">
      <c r="S11963"/>
    </row>
    <row r="11964" spans="19:19">
      <c r="S11964"/>
    </row>
    <row r="11965" spans="19:19">
      <c r="S11965"/>
    </row>
    <row r="11966" spans="19:19">
      <c r="S11966"/>
    </row>
    <row r="11967" spans="19:19">
      <c r="S11967"/>
    </row>
    <row r="11968" spans="19:19">
      <c r="S11968"/>
    </row>
    <row r="11969" spans="19:19">
      <c r="S11969"/>
    </row>
    <row r="11970" spans="19:19">
      <c r="S11970"/>
    </row>
    <row r="11971" spans="19:19">
      <c r="S11971"/>
    </row>
    <row r="11972" spans="19:19">
      <c r="S11972"/>
    </row>
    <row r="11973" spans="19:19">
      <c r="S11973"/>
    </row>
    <row r="11974" spans="19:19">
      <c r="S11974"/>
    </row>
    <row r="11975" spans="19:19">
      <c r="S11975"/>
    </row>
    <row r="11976" spans="19:19">
      <c r="S11976"/>
    </row>
    <row r="11977" spans="19:19">
      <c r="S11977"/>
    </row>
    <row r="11978" spans="19:19">
      <c r="S11978"/>
    </row>
    <row r="11979" spans="19:19">
      <c r="S11979"/>
    </row>
    <row r="11980" spans="19:19">
      <c r="S11980"/>
    </row>
    <row r="11981" spans="19:19">
      <c r="S11981"/>
    </row>
    <row r="11982" spans="19:19">
      <c r="S11982"/>
    </row>
    <row r="11983" spans="19:19">
      <c r="S11983"/>
    </row>
    <row r="11984" spans="19:19">
      <c r="S11984"/>
    </row>
    <row r="11985" spans="19:19">
      <c r="S11985"/>
    </row>
    <row r="11986" spans="19:19">
      <c r="S11986"/>
    </row>
    <row r="11987" spans="19:19">
      <c r="S11987"/>
    </row>
    <row r="11988" spans="19:19">
      <c r="S11988"/>
    </row>
    <row r="11989" spans="19:19">
      <c r="S11989"/>
    </row>
    <row r="11990" spans="19:19">
      <c r="S11990"/>
    </row>
    <row r="11991" spans="19:19">
      <c r="S11991"/>
    </row>
    <row r="11992" spans="19:19">
      <c r="S11992"/>
    </row>
    <row r="11993" spans="19:19">
      <c r="S11993"/>
    </row>
    <row r="11994" spans="19:19">
      <c r="S11994"/>
    </row>
    <row r="11995" spans="19:19">
      <c r="S11995"/>
    </row>
    <row r="11996" spans="19:19">
      <c r="S11996"/>
    </row>
    <row r="11997" spans="19:19">
      <c r="S11997"/>
    </row>
    <row r="11998" spans="19:19">
      <c r="S11998"/>
    </row>
    <row r="11999" spans="19:19">
      <c r="S11999"/>
    </row>
    <row r="12000" spans="19:19">
      <c r="S12000"/>
    </row>
    <row r="12001" spans="19:19">
      <c r="S12001"/>
    </row>
    <row r="12002" spans="19:19">
      <c r="S12002"/>
    </row>
    <row r="12003" spans="19:19">
      <c r="S12003"/>
    </row>
    <row r="12004" spans="19:19">
      <c r="S12004"/>
    </row>
    <row r="12005" spans="19:19">
      <c r="S12005"/>
    </row>
    <row r="12006" spans="19:19">
      <c r="S12006"/>
    </row>
    <row r="12007" spans="19:19">
      <c r="S12007"/>
    </row>
    <row r="12008" spans="19:19">
      <c r="S12008"/>
    </row>
    <row r="12009" spans="19:19">
      <c r="S12009"/>
    </row>
    <row r="12010" spans="19:19">
      <c r="S12010"/>
    </row>
    <row r="12011" spans="19:19">
      <c r="S12011"/>
    </row>
    <row r="12012" spans="19:19">
      <c r="S12012"/>
    </row>
    <row r="12013" spans="19:19">
      <c r="S12013"/>
    </row>
    <row r="12014" spans="19:19">
      <c r="S12014"/>
    </row>
    <row r="12015" spans="19:19">
      <c r="S12015"/>
    </row>
    <row r="12016" spans="19:19">
      <c r="S12016"/>
    </row>
    <row r="12017" spans="19:19">
      <c r="S12017"/>
    </row>
    <row r="12018" spans="19:19">
      <c r="S12018"/>
    </row>
    <row r="12019" spans="19:19">
      <c r="S12019"/>
    </row>
    <row r="12020" spans="19:19">
      <c r="S12020"/>
    </row>
    <row r="12021" spans="19:19">
      <c r="S12021"/>
    </row>
    <row r="12022" spans="19:19">
      <c r="S12022"/>
    </row>
    <row r="12023" spans="19:19">
      <c r="S12023"/>
    </row>
    <row r="12024" spans="19:19">
      <c r="S12024"/>
    </row>
    <row r="12025" spans="19:19">
      <c r="S12025"/>
    </row>
    <row r="12026" spans="19:19">
      <c r="S12026"/>
    </row>
    <row r="12027" spans="19:19">
      <c r="S12027"/>
    </row>
    <row r="12028" spans="19:19">
      <c r="S12028"/>
    </row>
    <row r="12029" spans="19:19">
      <c r="S12029"/>
    </row>
    <row r="12030" spans="19:19">
      <c r="S12030"/>
    </row>
    <row r="12031" spans="19:19">
      <c r="S12031"/>
    </row>
    <row r="12032" spans="19:19">
      <c r="S12032"/>
    </row>
    <row r="12033" spans="19:19">
      <c r="S12033"/>
    </row>
    <row r="12034" spans="19:19">
      <c r="S12034"/>
    </row>
    <row r="12035" spans="19:19">
      <c r="S12035"/>
    </row>
    <row r="12036" spans="19:19">
      <c r="S12036"/>
    </row>
    <row r="12037" spans="19:19">
      <c r="S12037"/>
    </row>
    <row r="12038" spans="19:19">
      <c r="S12038"/>
    </row>
    <row r="12039" spans="19:19">
      <c r="S12039"/>
    </row>
    <row r="12040" spans="19:19">
      <c r="S12040"/>
    </row>
    <row r="12041" spans="19:19">
      <c r="S12041"/>
    </row>
    <row r="12042" spans="19:19">
      <c r="S12042"/>
    </row>
    <row r="12043" spans="19:19">
      <c r="S12043"/>
    </row>
    <row r="12044" spans="19:19">
      <c r="S12044"/>
    </row>
    <row r="12045" spans="19:19">
      <c r="S12045"/>
    </row>
    <row r="12046" spans="19:19">
      <c r="S12046"/>
    </row>
    <row r="12047" spans="19:19">
      <c r="S12047"/>
    </row>
    <row r="12048" spans="19:19">
      <c r="S12048"/>
    </row>
    <row r="12049" spans="19:19">
      <c r="S12049"/>
    </row>
    <row r="12050" spans="19:19">
      <c r="S12050"/>
    </row>
    <row r="12051" spans="19:19">
      <c r="S12051"/>
    </row>
    <row r="12052" spans="19:19">
      <c r="S12052"/>
    </row>
    <row r="12053" spans="19:19">
      <c r="S12053"/>
    </row>
    <row r="12054" spans="19:19">
      <c r="S12054"/>
    </row>
    <row r="12055" spans="19:19">
      <c r="S12055"/>
    </row>
    <row r="12056" spans="19:19">
      <c r="S12056"/>
    </row>
    <row r="12057" spans="19:19">
      <c r="S12057"/>
    </row>
    <row r="12058" spans="19:19">
      <c r="S12058"/>
    </row>
    <row r="12059" spans="19:19">
      <c r="S12059"/>
    </row>
    <row r="12060" spans="19:19">
      <c r="S12060"/>
    </row>
    <row r="12061" spans="19:19">
      <c r="S12061"/>
    </row>
    <row r="12062" spans="19:19">
      <c r="S12062"/>
    </row>
    <row r="12063" spans="19:19">
      <c r="S12063"/>
    </row>
    <row r="12064" spans="19:19">
      <c r="S12064"/>
    </row>
    <row r="12065" spans="19:19">
      <c r="S12065"/>
    </row>
    <row r="12066" spans="19:19">
      <c r="S12066"/>
    </row>
    <row r="12067" spans="19:19">
      <c r="S12067"/>
    </row>
    <row r="12068" spans="19:19">
      <c r="S12068"/>
    </row>
    <row r="12069" spans="19:19">
      <c r="S12069"/>
    </row>
    <row r="12070" spans="19:19">
      <c r="S12070"/>
    </row>
    <row r="12071" spans="19:19">
      <c r="S12071"/>
    </row>
    <row r="12072" spans="19:19">
      <c r="S12072"/>
    </row>
    <row r="12073" spans="19:19">
      <c r="S12073"/>
    </row>
    <row r="12074" spans="19:19">
      <c r="S12074"/>
    </row>
    <row r="12075" spans="19:19">
      <c r="S12075"/>
    </row>
    <row r="12076" spans="19:19">
      <c r="S12076"/>
    </row>
    <row r="12077" spans="19:19">
      <c r="S12077"/>
    </row>
    <row r="12078" spans="19:19">
      <c r="S12078"/>
    </row>
    <row r="12079" spans="19:19">
      <c r="S12079"/>
    </row>
    <row r="12080" spans="19:19">
      <c r="S12080"/>
    </row>
    <row r="12081" spans="19:19">
      <c r="S12081"/>
    </row>
    <row r="12082" spans="19:19">
      <c r="S12082"/>
    </row>
    <row r="12083" spans="19:19">
      <c r="S12083"/>
    </row>
    <row r="12084" spans="19:19">
      <c r="S12084"/>
    </row>
    <row r="12085" spans="19:19">
      <c r="S12085"/>
    </row>
    <row r="12086" spans="19:19">
      <c r="S12086"/>
    </row>
    <row r="12087" spans="19:19">
      <c r="S12087"/>
    </row>
    <row r="12088" spans="19:19">
      <c r="S12088"/>
    </row>
    <row r="12089" spans="19:19">
      <c r="S12089"/>
    </row>
    <row r="12090" spans="19:19">
      <c r="S12090"/>
    </row>
    <row r="12091" spans="19:19">
      <c r="S12091"/>
    </row>
    <row r="12092" spans="19:19">
      <c r="S12092"/>
    </row>
    <row r="12093" spans="19:19">
      <c r="S12093"/>
    </row>
    <row r="12094" spans="19:19">
      <c r="S12094"/>
    </row>
    <row r="12095" spans="19:19">
      <c r="S12095"/>
    </row>
    <row r="12096" spans="19:19">
      <c r="S12096"/>
    </row>
    <row r="12097" spans="19:19">
      <c r="S12097"/>
    </row>
    <row r="12098" spans="19:19">
      <c r="S12098"/>
    </row>
    <row r="12099" spans="19:19">
      <c r="S12099"/>
    </row>
    <row r="12100" spans="19:19">
      <c r="S12100"/>
    </row>
    <row r="12101" spans="19:19">
      <c r="S12101"/>
    </row>
    <row r="12102" spans="19:19">
      <c r="S12102"/>
    </row>
    <row r="12103" spans="19:19">
      <c r="S12103"/>
    </row>
    <row r="12104" spans="19:19">
      <c r="S12104"/>
    </row>
    <row r="12105" spans="19:19">
      <c r="S12105"/>
    </row>
    <row r="12106" spans="19:19">
      <c r="S12106"/>
    </row>
    <row r="12107" spans="19:19">
      <c r="S12107"/>
    </row>
    <row r="12108" spans="19:19">
      <c r="S12108"/>
    </row>
    <row r="12109" spans="19:19">
      <c r="S12109"/>
    </row>
    <row r="12110" spans="19:19">
      <c r="S12110"/>
    </row>
    <row r="12111" spans="19:19">
      <c r="S12111"/>
    </row>
    <row r="12112" spans="19:19">
      <c r="S12112"/>
    </row>
    <row r="12113" spans="19:19">
      <c r="S12113"/>
    </row>
    <row r="12114" spans="19:19">
      <c r="S12114"/>
    </row>
    <row r="12115" spans="19:19">
      <c r="S12115"/>
    </row>
    <row r="12116" spans="19:19">
      <c r="S12116"/>
    </row>
    <row r="12117" spans="19:19">
      <c r="S12117"/>
    </row>
    <row r="12118" spans="19:19">
      <c r="S12118"/>
    </row>
    <row r="12119" spans="19:19">
      <c r="S12119"/>
    </row>
    <row r="12120" spans="19:19">
      <c r="S12120"/>
    </row>
    <row r="12121" spans="19:19">
      <c r="S12121"/>
    </row>
    <row r="12122" spans="19:19">
      <c r="S12122"/>
    </row>
    <row r="12123" spans="19:19">
      <c r="S12123"/>
    </row>
    <row r="12124" spans="19:19">
      <c r="S12124"/>
    </row>
    <row r="12125" spans="19:19">
      <c r="S12125"/>
    </row>
    <row r="12126" spans="19:19">
      <c r="S12126"/>
    </row>
    <row r="12127" spans="19:19">
      <c r="S12127"/>
    </row>
    <row r="12128" spans="19:19">
      <c r="S12128"/>
    </row>
    <row r="12129" spans="19:19">
      <c r="S12129"/>
    </row>
    <row r="12130" spans="19:19">
      <c r="S12130"/>
    </row>
    <row r="12131" spans="19:19">
      <c r="S12131"/>
    </row>
    <row r="12132" spans="19:19">
      <c r="S12132"/>
    </row>
    <row r="12133" spans="19:19">
      <c r="S12133"/>
    </row>
    <row r="12134" spans="19:19">
      <c r="S12134"/>
    </row>
    <row r="12135" spans="19:19">
      <c r="S12135"/>
    </row>
    <row r="12136" spans="19:19">
      <c r="S12136"/>
    </row>
    <row r="12137" spans="19:19">
      <c r="S12137"/>
    </row>
    <row r="12138" spans="19:19">
      <c r="S12138"/>
    </row>
    <row r="12139" spans="19:19">
      <c r="S12139"/>
    </row>
    <row r="12140" spans="19:19">
      <c r="S12140"/>
    </row>
    <row r="12141" spans="19:19">
      <c r="S12141"/>
    </row>
    <row r="12142" spans="19:19">
      <c r="S12142"/>
    </row>
    <row r="12143" spans="19:19">
      <c r="S12143"/>
    </row>
    <row r="12144" spans="19:19">
      <c r="S12144"/>
    </row>
    <row r="12145" spans="19:19">
      <c r="S12145"/>
    </row>
    <row r="12146" spans="19:19">
      <c r="S12146"/>
    </row>
    <row r="12147" spans="19:19">
      <c r="S12147"/>
    </row>
    <row r="12148" spans="19:19">
      <c r="S12148"/>
    </row>
    <row r="12149" spans="19:19">
      <c r="S12149"/>
    </row>
    <row r="12150" spans="19:19">
      <c r="S12150"/>
    </row>
    <row r="12151" spans="19:19">
      <c r="S12151"/>
    </row>
    <row r="12152" spans="19:19">
      <c r="S12152"/>
    </row>
    <row r="12153" spans="19:19">
      <c r="S12153"/>
    </row>
    <row r="12154" spans="19:19">
      <c r="S12154"/>
    </row>
    <row r="12155" spans="19:19">
      <c r="S12155"/>
    </row>
    <row r="12156" spans="19:19">
      <c r="S12156"/>
    </row>
    <row r="12157" spans="19:19">
      <c r="S12157"/>
    </row>
    <row r="12158" spans="19:19">
      <c r="S12158"/>
    </row>
    <row r="12159" spans="19:19">
      <c r="S12159"/>
    </row>
    <row r="12160" spans="19:19">
      <c r="S12160"/>
    </row>
    <row r="12161" spans="19:19">
      <c r="S12161"/>
    </row>
    <row r="12162" spans="19:19">
      <c r="S12162"/>
    </row>
    <row r="12163" spans="19:19">
      <c r="S12163"/>
    </row>
    <row r="12164" spans="19:19">
      <c r="S12164"/>
    </row>
    <row r="12165" spans="19:19">
      <c r="S12165"/>
    </row>
    <row r="12166" spans="19:19">
      <c r="S12166"/>
    </row>
    <row r="12167" spans="19:19">
      <c r="S12167"/>
    </row>
    <row r="12168" spans="19:19">
      <c r="S12168"/>
    </row>
    <row r="12169" spans="19:19">
      <c r="S12169"/>
    </row>
    <row r="12170" spans="19:19">
      <c r="S12170"/>
    </row>
    <row r="12171" spans="19:19">
      <c r="S12171"/>
    </row>
    <row r="12172" spans="19:19">
      <c r="S12172"/>
    </row>
    <row r="12173" spans="19:19">
      <c r="S12173"/>
    </row>
    <row r="12174" spans="19:19">
      <c r="S12174"/>
    </row>
    <row r="12175" spans="19:19">
      <c r="S12175"/>
    </row>
    <row r="12176" spans="19:19">
      <c r="S12176"/>
    </row>
    <row r="12177" spans="19:19">
      <c r="S12177"/>
    </row>
    <row r="12178" spans="19:19">
      <c r="S12178"/>
    </row>
    <row r="12179" spans="19:19">
      <c r="S12179"/>
    </row>
    <row r="12180" spans="19:19">
      <c r="S12180"/>
    </row>
    <row r="12181" spans="19:19">
      <c r="S12181"/>
    </row>
    <row r="12182" spans="19:19">
      <c r="S12182"/>
    </row>
    <row r="12183" spans="19:19">
      <c r="S12183"/>
    </row>
    <row r="12184" spans="19:19">
      <c r="S12184"/>
    </row>
    <row r="12185" spans="19:19">
      <c r="S12185"/>
    </row>
    <row r="12186" spans="19:19">
      <c r="S12186"/>
    </row>
    <row r="12187" spans="19:19">
      <c r="S12187"/>
    </row>
    <row r="12188" spans="19:19">
      <c r="S12188"/>
    </row>
    <row r="12189" spans="19:19">
      <c r="S12189"/>
    </row>
    <row r="12190" spans="19:19">
      <c r="S12190"/>
    </row>
    <row r="12191" spans="19:19">
      <c r="S12191"/>
    </row>
    <row r="12192" spans="19:19">
      <c r="S12192"/>
    </row>
    <row r="12193" spans="19:19">
      <c r="S12193"/>
    </row>
    <row r="12194" spans="19:19">
      <c r="S12194"/>
    </row>
    <row r="12195" spans="19:19">
      <c r="S12195"/>
    </row>
    <row r="12196" spans="19:19">
      <c r="S12196"/>
    </row>
    <row r="12197" spans="19:19">
      <c r="S12197"/>
    </row>
    <row r="12198" spans="19:19">
      <c r="S12198"/>
    </row>
    <row r="12199" spans="19:19">
      <c r="S12199"/>
    </row>
    <row r="12200" spans="19:19">
      <c r="S12200"/>
    </row>
    <row r="12201" spans="19:19">
      <c r="S12201"/>
    </row>
    <row r="12202" spans="19:19">
      <c r="S12202"/>
    </row>
    <row r="12203" spans="19:19">
      <c r="S12203"/>
    </row>
    <row r="12204" spans="19:19">
      <c r="S12204"/>
    </row>
    <row r="12205" spans="19:19">
      <c r="S12205"/>
    </row>
    <row r="12206" spans="19:19">
      <c r="S12206"/>
    </row>
    <row r="12207" spans="19:19">
      <c r="S12207"/>
    </row>
    <row r="12208" spans="19:19">
      <c r="S12208"/>
    </row>
    <row r="12209" spans="19:19">
      <c r="S12209"/>
    </row>
    <row r="12210" spans="19:19">
      <c r="S12210"/>
    </row>
    <row r="12211" spans="19:19">
      <c r="S12211"/>
    </row>
    <row r="12212" spans="19:19">
      <c r="S12212"/>
    </row>
    <row r="12213" spans="19:19">
      <c r="S12213"/>
    </row>
    <row r="12214" spans="19:19">
      <c r="S12214"/>
    </row>
    <row r="12215" spans="19:19">
      <c r="S12215"/>
    </row>
    <row r="12216" spans="19:19">
      <c r="S12216"/>
    </row>
    <row r="12217" spans="19:19">
      <c r="S12217"/>
    </row>
    <row r="12218" spans="19:19">
      <c r="S12218"/>
    </row>
    <row r="12219" spans="19:19">
      <c r="S12219"/>
    </row>
    <row r="12220" spans="19:19">
      <c r="S12220"/>
    </row>
    <row r="12221" spans="19:19">
      <c r="S12221"/>
    </row>
    <row r="12222" spans="19:19">
      <c r="S12222"/>
    </row>
    <row r="12223" spans="19:19">
      <c r="S12223"/>
    </row>
    <row r="12224" spans="19:19">
      <c r="S12224"/>
    </row>
    <row r="12225" spans="19:19">
      <c r="S12225"/>
    </row>
    <row r="12226" spans="19:19">
      <c r="S12226"/>
    </row>
    <row r="12227" spans="19:19">
      <c r="S12227"/>
    </row>
    <row r="12228" spans="19:19">
      <c r="S12228"/>
    </row>
    <row r="12229" spans="19:19">
      <c r="S12229"/>
    </row>
    <row r="12230" spans="19:19">
      <c r="S12230"/>
    </row>
    <row r="12231" spans="19:19">
      <c r="S12231"/>
    </row>
    <row r="12232" spans="19:19">
      <c r="S12232"/>
    </row>
    <row r="12233" spans="19:19">
      <c r="S12233"/>
    </row>
    <row r="12234" spans="19:19">
      <c r="S12234"/>
    </row>
    <row r="12235" spans="19:19">
      <c r="S12235"/>
    </row>
    <row r="12236" spans="19:19">
      <c r="S12236"/>
    </row>
    <row r="12237" spans="19:19">
      <c r="S12237"/>
    </row>
    <row r="12238" spans="19:19">
      <c r="S12238"/>
    </row>
    <row r="12239" spans="19:19">
      <c r="S12239"/>
    </row>
    <row r="12240" spans="19:19">
      <c r="S12240"/>
    </row>
    <row r="12241" spans="19:19">
      <c r="S12241"/>
    </row>
    <row r="12242" spans="19:19">
      <c r="S12242"/>
    </row>
    <row r="12243" spans="19:19">
      <c r="S12243"/>
    </row>
    <row r="12244" spans="19:19">
      <c r="S12244"/>
    </row>
    <row r="12245" spans="19:19">
      <c r="S12245"/>
    </row>
    <row r="12246" spans="19:19">
      <c r="S12246"/>
    </row>
    <row r="12247" spans="19:19">
      <c r="S12247"/>
    </row>
    <row r="12248" spans="19:19">
      <c r="S12248"/>
    </row>
    <row r="12249" spans="19:19">
      <c r="S12249"/>
    </row>
    <row r="12250" spans="19:19">
      <c r="S12250"/>
    </row>
    <row r="12251" spans="19:19">
      <c r="S12251"/>
    </row>
    <row r="12252" spans="19:19">
      <c r="S12252"/>
    </row>
    <row r="12253" spans="19:19">
      <c r="S12253"/>
    </row>
    <row r="12254" spans="19:19">
      <c r="S12254"/>
    </row>
    <row r="12255" spans="19:19">
      <c r="S12255"/>
    </row>
    <row r="12256" spans="19:19">
      <c r="S12256"/>
    </row>
    <row r="12257" spans="19:19">
      <c r="S12257"/>
    </row>
    <row r="12258" spans="19:19">
      <c r="S12258"/>
    </row>
    <row r="12259" spans="19:19">
      <c r="S12259"/>
    </row>
    <row r="12260" spans="19:19">
      <c r="S12260"/>
    </row>
    <row r="12261" spans="19:19">
      <c r="S12261"/>
    </row>
    <row r="12262" spans="19:19">
      <c r="S12262"/>
    </row>
    <row r="12263" spans="19:19">
      <c r="S12263"/>
    </row>
    <row r="12264" spans="19:19">
      <c r="S12264"/>
    </row>
    <row r="12265" spans="19:19">
      <c r="S12265"/>
    </row>
    <row r="12266" spans="19:19">
      <c r="S12266"/>
    </row>
    <row r="12267" spans="19:19">
      <c r="S12267"/>
    </row>
    <row r="12268" spans="19:19">
      <c r="S12268"/>
    </row>
    <row r="12269" spans="19:19">
      <c r="S12269"/>
    </row>
    <row r="12270" spans="19:19">
      <c r="S12270"/>
    </row>
    <row r="12271" spans="19:19">
      <c r="S12271"/>
    </row>
    <row r="12272" spans="19:19">
      <c r="S12272"/>
    </row>
    <row r="12273" spans="19:19">
      <c r="S12273"/>
    </row>
    <row r="12274" spans="19:19">
      <c r="S12274"/>
    </row>
    <row r="12275" spans="19:19">
      <c r="S12275"/>
    </row>
    <row r="12276" spans="19:19">
      <c r="S12276"/>
    </row>
    <row r="12277" spans="19:19">
      <c r="S12277"/>
    </row>
    <row r="12278" spans="19:19">
      <c r="S12278"/>
    </row>
    <row r="12279" spans="19:19">
      <c r="S12279"/>
    </row>
    <row r="12280" spans="19:19">
      <c r="S12280"/>
    </row>
    <row r="12281" spans="19:19">
      <c r="S12281"/>
    </row>
    <row r="12282" spans="19:19">
      <c r="S12282"/>
    </row>
    <row r="12283" spans="19:19">
      <c r="S12283"/>
    </row>
    <row r="12284" spans="19:19">
      <c r="S12284"/>
    </row>
    <row r="12285" spans="19:19">
      <c r="S12285"/>
    </row>
    <row r="12286" spans="19:19">
      <c r="S12286"/>
    </row>
    <row r="12287" spans="19:19">
      <c r="S12287"/>
    </row>
    <row r="12288" spans="19:19">
      <c r="S12288"/>
    </row>
    <row r="12289" spans="19:19">
      <c r="S12289"/>
    </row>
    <row r="12290" spans="19:19">
      <c r="S12290"/>
    </row>
    <row r="12291" spans="19:19">
      <c r="S12291"/>
    </row>
    <row r="12292" spans="19:19">
      <c r="S12292"/>
    </row>
    <row r="12293" spans="19:19">
      <c r="S12293"/>
    </row>
    <row r="12294" spans="19:19">
      <c r="S12294"/>
    </row>
    <row r="12295" spans="19:19">
      <c r="S12295"/>
    </row>
    <row r="12296" spans="19:19">
      <c r="S12296"/>
    </row>
    <row r="12297" spans="19:19">
      <c r="S12297"/>
    </row>
    <row r="12298" spans="19:19">
      <c r="S12298"/>
    </row>
    <row r="12299" spans="19:19">
      <c r="S12299"/>
    </row>
    <row r="12300" spans="19:19">
      <c r="S12300"/>
    </row>
    <row r="12301" spans="19:19">
      <c r="S12301"/>
    </row>
    <row r="12302" spans="19:19">
      <c r="S12302"/>
    </row>
    <row r="12303" spans="19:19">
      <c r="S12303"/>
    </row>
    <row r="12304" spans="19:19">
      <c r="S12304"/>
    </row>
    <row r="12305" spans="19:19">
      <c r="S12305"/>
    </row>
    <row r="12306" spans="19:19">
      <c r="S12306"/>
    </row>
    <row r="12307" spans="19:19">
      <c r="S12307"/>
    </row>
    <row r="12308" spans="19:19">
      <c r="S12308"/>
    </row>
    <row r="12309" spans="19:19">
      <c r="S12309"/>
    </row>
    <row r="12310" spans="19:19">
      <c r="S12310"/>
    </row>
    <row r="12311" spans="19:19">
      <c r="S12311"/>
    </row>
    <row r="12312" spans="19:19">
      <c r="S12312"/>
    </row>
    <row r="12313" spans="19:19">
      <c r="S12313"/>
    </row>
    <row r="12314" spans="19:19">
      <c r="S12314"/>
    </row>
    <row r="12315" spans="19:19">
      <c r="S12315"/>
    </row>
    <row r="12316" spans="19:19">
      <c r="S12316"/>
    </row>
    <row r="12317" spans="19:19">
      <c r="S12317"/>
    </row>
    <row r="12318" spans="19:19">
      <c r="S12318"/>
    </row>
    <row r="12319" spans="19:19">
      <c r="S12319"/>
    </row>
    <row r="12320" spans="19:19">
      <c r="S12320"/>
    </row>
    <row r="12321" spans="19:19">
      <c r="S12321"/>
    </row>
    <row r="12322" spans="19:19">
      <c r="S12322"/>
    </row>
    <row r="12323" spans="19:19">
      <c r="S12323"/>
    </row>
    <row r="12324" spans="19:19">
      <c r="S12324"/>
    </row>
    <row r="12325" spans="19:19">
      <c r="S12325"/>
    </row>
    <row r="12326" spans="19:19">
      <c r="S12326"/>
    </row>
    <row r="12327" spans="19:19">
      <c r="S12327"/>
    </row>
    <row r="12328" spans="19:19">
      <c r="S12328"/>
    </row>
    <row r="12329" spans="19:19">
      <c r="S12329"/>
    </row>
    <row r="12330" spans="19:19">
      <c r="S12330"/>
    </row>
    <row r="12331" spans="19:19">
      <c r="S12331"/>
    </row>
    <row r="12332" spans="19:19">
      <c r="S12332"/>
    </row>
    <row r="12333" spans="19:19">
      <c r="S12333"/>
    </row>
    <row r="12334" spans="19:19">
      <c r="S12334"/>
    </row>
    <row r="12335" spans="19:19">
      <c r="S12335"/>
    </row>
    <row r="12336" spans="19:19">
      <c r="S12336"/>
    </row>
    <row r="12337" spans="19:19">
      <c r="S12337"/>
    </row>
    <row r="12338" spans="19:19">
      <c r="S12338"/>
    </row>
    <row r="12339" spans="19:19">
      <c r="S12339"/>
    </row>
    <row r="12340" spans="19:19">
      <c r="S12340"/>
    </row>
    <row r="12341" spans="19:19">
      <c r="S12341"/>
    </row>
    <row r="12342" spans="19:19">
      <c r="S12342"/>
    </row>
    <row r="12343" spans="19:19">
      <c r="S12343"/>
    </row>
    <row r="12344" spans="19:19">
      <c r="S12344"/>
    </row>
    <row r="12345" spans="19:19">
      <c r="S12345"/>
    </row>
    <row r="12346" spans="19:19">
      <c r="S12346"/>
    </row>
    <row r="12347" spans="19:19">
      <c r="S12347"/>
    </row>
    <row r="12348" spans="19:19">
      <c r="S12348"/>
    </row>
    <row r="12349" spans="19:19">
      <c r="S12349"/>
    </row>
    <row r="12350" spans="19:19">
      <c r="S12350"/>
    </row>
    <row r="12351" spans="19:19">
      <c r="S12351"/>
    </row>
    <row r="12352" spans="19:19">
      <c r="S12352"/>
    </row>
    <row r="12353" spans="19:19">
      <c r="S12353"/>
    </row>
    <row r="12354" spans="19:19">
      <c r="S12354"/>
    </row>
    <row r="12355" spans="19:19">
      <c r="S12355"/>
    </row>
    <row r="12356" spans="19:19">
      <c r="S12356"/>
    </row>
    <row r="12357" spans="19:19">
      <c r="S12357"/>
    </row>
    <row r="12358" spans="19:19">
      <c r="S12358"/>
    </row>
    <row r="12359" spans="19:19">
      <c r="S12359"/>
    </row>
    <row r="12360" spans="19:19">
      <c r="S12360"/>
    </row>
    <row r="12361" spans="19:19">
      <c r="S12361"/>
    </row>
    <row r="12362" spans="19:19">
      <c r="S12362"/>
    </row>
    <row r="12363" spans="19:19">
      <c r="S12363"/>
    </row>
    <row r="12364" spans="19:19">
      <c r="S12364"/>
    </row>
    <row r="12365" spans="19:19">
      <c r="S12365"/>
    </row>
    <row r="12366" spans="19:19">
      <c r="S12366"/>
    </row>
    <row r="12367" spans="19:19">
      <c r="S12367"/>
    </row>
    <row r="12368" spans="19:19">
      <c r="S12368"/>
    </row>
    <row r="12369" spans="19:19">
      <c r="S12369"/>
    </row>
    <row r="12370" spans="19:19">
      <c r="S12370"/>
    </row>
    <row r="12371" spans="19:19">
      <c r="S12371"/>
    </row>
    <row r="12372" spans="19:19">
      <c r="S12372"/>
    </row>
    <row r="12373" spans="19:19">
      <c r="S12373"/>
    </row>
    <row r="12374" spans="19:19">
      <c r="S12374"/>
    </row>
    <row r="12375" spans="19:19">
      <c r="S12375"/>
    </row>
    <row r="12376" spans="19:19">
      <c r="S12376"/>
    </row>
    <row r="12377" spans="19:19">
      <c r="S12377"/>
    </row>
    <row r="12378" spans="19:19">
      <c r="S12378"/>
    </row>
    <row r="12379" spans="19:19">
      <c r="S12379"/>
    </row>
    <row r="12380" spans="19:19">
      <c r="S12380"/>
    </row>
    <row r="12381" spans="19:19">
      <c r="S12381"/>
    </row>
    <row r="12382" spans="19:19">
      <c r="S12382"/>
    </row>
    <row r="12383" spans="19:19">
      <c r="S12383"/>
    </row>
    <row r="12384" spans="19:19">
      <c r="S12384"/>
    </row>
    <row r="12385" spans="19:19">
      <c r="S12385"/>
    </row>
    <row r="12386" spans="19:19">
      <c r="S12386"/>
    </row>
    <row r="12387" spans="19:19">
      <c r="S12387"/>
    </row>
    <row r="12388" spans="19:19">
      <c r="S12388"/>
    </row>
    <row r="12389" spans="19:19">
      <c r="S12389"/>
    </row>
    <row r="12390" spans="19:19">
      <c r="S12390"/>
    </row>
    <row r="12391" spans="19:19">
      <c r="S12391"/>
    </row>
    <row r="12392" spans="19:19">
      <c r="S12392"/>
    </row>
    <row r="12393" spans="19:19">
      <c r="S12393"/>
    </row>
    <row r="12394" spans="19:19">
      <c r="S12394"/>
    </row>
    <row r="12395" spans="19:19">
      <c r="S12395"/>
    </row>
    <row r="12396" spans="19:19">
      <c r="S12396"/>
    </row>
    <row r="12397" spans="19:19">
      <c r="S12397"/>
    </row>
    <row r="12398" spans="19:19">
      <c r="S12398"/>
    </row>
    <row r="12399" spans="19:19">
      <c r="S12399"/>
    </row>
    <row r="12400" spans="19:19">
      <c r="S12400"/>
    </row>
    <row r="12401" spans="19:19">
      <c r="S12401"/>
    </row>
    <row r="12402" spans="19:19">
      <c r="S12402"/>
    </row>
    <row r="12403" spans="19:19">
      <c r="S12403"/>
    </row>
    <row r="12404" spans="19:19">
      <c r="S12404"/>
    </row>
    <row r="12405" spans="19:19">
      <c r="S12405"/>
    </row>
    <row r="12406" spans="19:19">
      <c r="S12406"/>
    </row>
    <row r="12407" spans="19:19">
      <c r="S12407"/>
    </row>
    <row r="12408" spans="19:19">
      <c r="S12408"/>
    </row>
    <row r="12409" spans="19:19">
      <c r="S12409"/>
    </row>
    <row r="12410" spans="19:19">
      <c r="S12410"/>
    </row>
    <row r="12411" spans="19:19">
      <c r="S12411"/>
    </row>
    <row r="12412" spans="19:19">
      <c r="S12412"/>
    </row>
    <row r="12413" spans="19:19">
      <c r="S12413"/>
    </row>
    <row r="12414" spans="19:19">
      <c r="S12414"/>
    </row>
    <row r="12415" spans="19:19">
      <c r="S12415"/>
    </row>
    <row r="12416" spans="19:19">
      <c r="S12416"/>
    </row>
    <row r="12417" spans="19:19">
      <c r="S12417"/>
    </row>
    <row r="12418" spans="19:19">
      <c r="S12418"/>
    </row>
    <row r="12419" spans="19:19">
      <c r="S12419"/>
    </row>
    <row r="12420" spans="19:19">
      <c r="S12420"/>
    </row>
    <row r="12421" spans="19:19">
      <c r="S12421"/>
    </row>
    <row r="12422" spans="19:19">
      <c r="S12422"/>
    </row>
    <row r="12423" spans="19:19">
      <c r="S12423"/>
    </row>
    <row r="12424" spans="19:19">
      <c r="S12424"/>
    </row>
    <row r="12425" spans="19:19">
      <c r="S12425"/>
    </row>
    <row r="12426" spans="19:19">
      <c r="S12426"/>
    </row>
    <row r="12427" spans="19:19">
      <c r="S12427"/>
    </row>
    <row r="12428" spans="19:19">
      <c r="S12428"/>
    </row>
    <row r="12429" spans="19:19">
      <c r="S12429"/>
    </row>
    <row r="12430" spans="19:19">
      <c r="S12430"/>
    </row>
    <row r="12431" spans="19:19">
      <c r="S12431"/>
    </row>
    <row r="12432" spans="19:19">
      <c r="S12432"/>
    </row>
    <row r="12433" spans="19:19">
      <c r="S12433"/>
    </row>
    <row r="12434" spans="19:19">
      <c r="S12434"/>
    </row>
    <row r="12435" spans="19:19">
      <c r="S12435"/>
    </row>
    <row r="12436" spans="19:19">
      <c r="S12436"/>
    </row>
    <row r="12437" spans="19:19">
      <c r="S12437"/>
    </row>
    <row r="12438" spans="19:19">
      <c r="S12438"/>
    </row>
    <row r="12439" spans="19:19">
      <c r="S12439"/>
    </row>
    <row r="12440" spans="19:19">
      <c r="S12440"/>
    </row>
    <row r="12441" spans="19:19">
      <c r="S12441"/>
    </row>
    <row r="12442" spans="19:19">
      <c r="S12442"/>
    </row>
    <row r="12443" spans="19:19">
      <c r="S12443"/>
    </row>
    <row r="12444" spans="19:19">
      <c r="S12444"/>
    </row>
    <row r="12445" spans="19:19">
      <c r="S12445"/>
    </row>
    <row r="12446" spans="19:19">
      <c r="S12446"/>
    </row>
    <row r="12447" spans="19:19">
      <c r="S12447"/>
    </row>
    <row r="12448" spans="19:19">
      <c r="S12448"/>
    </row>
    <row r="12449" spans="19:19">
      <c r="S12449"/>
    </row>
    <row r="12450" spans="19:19">
      <c r="S12450"/>
    </row>
    <row r="12451" spans="19:19">
      <c r="S12451"/>
    </row>
    <row r="12452" spans="19:19">
      <c r="S12452"/>
    </row>
    <row r="12453" spans="19:19">
      <c r="S12453"/>
    </row>
    <row r="12454" spans="19:19">
      <c r="S12454"/>
    </row>
    <row r="12455" spans="19:19">
      <c r="S12455"/>
    </row>
    <row r="12456" spans="19:19">
      <c r="S12456"/>
    </row>
    <row r="12457" spans="19:19">
      <c r="S12457"/>
    </row>
    <row r="12458" spans="19:19">
      <c r="S12458"/>
    </row>
    <row r="12459" spans="19:19">
      <c r="S12459"/>
    </row>
    <row r="12460" spans="19:19">
      <c r="S12460"/>
    </row>
    <row r="12461" spans="19:19">
      <c r="S12461"/>
    </row>
    <row r="12462" spans="19:19">
      <c r="S12462"/>
    </row>
    <row r="12463" spans="19:19">
      <c r="S12463"/>
    </row>
    <row r="12464" spans="19:19">
      <c r="S12464"/>
    </row>
    <row r="12465" spans="19:19">
      <c r="S12465"/>
    </row>
    <row r="12466" spans="19:19">
      <c r="S12466"/>
    </row>
    <row r="12467" spans="19:19">
      <c r="S12467"/>
    </row>
    <row r="12468" spans="19:19">
      <c r="S12468"/>
    </row>
    <row r="12469" spans="19:19">
      <c r="S12469"/>
    </row>
    <row r="12470" spans="19:19">
      <c r="S12470"/>
    </row>
    <row r="12471" spans="19:19">
      <c r="S12471"/>
    </row>
    <row r="12472" spans="19:19">
      <c r="S12472"/>
    </row>
    <row r="12473" spans="19:19">
      <c r="S12473"/>
    </row>
    <row r="12474" spans="19:19">
      <c r="S12474"/>
    </row>
    <row r="12475" spans="19:19">
      <c r="S12475"/>
    </row>
    <row r="12476" spans="19:19">
      <c r="S12476"/>
    </row>
    <row r="12477" spans="19:19">
      <c r="S12477"/>
    </row>
    <row r="12478" spans="19:19">
      <c r="S12478"/>
    </row>
    <row r="12479" spans="19:19">
      <c r="S12479"/>
    </row>
    <row r="12480" spans="19:19">
      <c r="S12480"/>
    </row>
    <row r="12481" spans="19:19">
      <c r="S12481"/>
    </row>
    <row r="12482" spans="19:19">
      <c r="S12482"/>
    </row>
    <row r="12483" spans="19:19">
      <c r="S12483"/>
    </row>
    <row r="12484" spans="19:19">
      <c r="S12484"/>
    </row>
    <row r="12485" spans="19:19">
      <c r="S12485"/>
    </row>
    <row r="12486" spans="19:19">
      <c r="S12486"/>
    </row>
    <row r="12487" spans="19:19">
      <c r="S12487"/>
    </row>
    <row r="12488" spans="19:19">
      <c r="S12488"/>
    </row>
    <row r="12489" spans="19:19">
      <c r="S12489"/>
    </row>
    <row r="12490" spans="19:19">
      <c r="S12490"/>
    </row>
    <row r="12491" spans="19:19">
      <c r="S12491"/>
    </row>
    <row r="12492" spans="19:19">
      <c r="S12492"/>
    </row>
    <row r="12493" spans="19:19">
      <c r="S12493"/>
    </row>
    <row r="12494" spans="19:19">
      <c r="S12494"/>
    </row>
    <row r="12495" spans="19:19">
      <c r="S12495"/>
    </row>
    <row r="12496" spans="19:19">
      <c r="S12496"/>
    </row>
    <row r="12497" spans="19:19">
      <c r="S12497"/>
    </row>
    <row r="12498" spans="19:19">
      <c r="S12498"/>
    </row>
    <row r="12499" spans="19:19">
      <c r="S12499"/>
    </row>
    <row r="12500" spans="19:19">
      <c r="S12500"/>
    </row>
    <row r="12501" spans="19:19">
      <c r="S12501"/>
    </row>
    <row r="12502" spans="19:19">
      <c r="S12502"/>
    </row>
    <row r="12503" spans="19:19">
      <c r="S12503"/>
    </row>
    <row r="12504" spans="19:19">
      <c r="S12504"/>
    </row>
    <row r="12505" spans="19:19">
      <c r="S12505"/>
    </row>
    <row r="12506" spans="19:19">
      <c r="S12506"/>
    </row>
    <row r="12507" spans="19:19">
      <c r="S12507"/>
    </row>
    <row r="12508" spans="19:19">
      <c r="S12508"/>
    </row>
    <row r="12509" spans="19:19">
      <c r="S12509"/>
    </row>
    <row r="12510" spans="19:19">
      <c r="S12510"/>
    </row>
    <row r="12511" spans="19:19">
      <c r="S12511"/>
    </row>
    <row r="12512" spans="19:19">
      <c r="S12512"/>
    </row>
    <row r="12513" spans="19:19">
      <c r="S12513"/>
    </row>
    <row r="12514" spans="19:19">
      <c r="S12514"/>
    </row>
    <row r="12515" spans="19:19">
      <c r="S12515"/>
    </row>
    <row r="12516" spans="19:19">
      <c r="S12516"/>
    </row>
    <row r="12517" spans="19:19">
      <c r="S12517"/>
    </row>
    <row r="12518" spans="19:19">
      <c r="S12518"/>
    </row>
    <row r="12519" spans="19:19">
      <c r="S12519"/>
    </row>
    <row r="12520" spans="19:19">
      <c r="S12520"/>
    </row>
    <row r="12521" spans="19:19">
      <c r="S12521"/>
    </row>
    <row r="12522" spans="19:19">
      <c r="S12522"/>
    </row>
    <row r="12523" spans="19:19">
      <c r="S12523"/>
    </row>
    <row r="12524" spans="19:19">
      <c r="S12524"/>
    </row>
    <row r="12525" spans="19:19">
      <c r="S12525"/>
    </row>
    <row r="12526" spans="19:19">
      <c r="S12526"/>
    </row>
    <row r="12527" spans="19:19">
      <c r="S12527"/>
    </row>
    <row r="12528" spans="19:19">
      <c r="S12528"/>
    </row>
    <row r="12529" spans="19:19">
      <c r="S12529"/>
    </row>
    <row r="12530" spans="19:19">
      <c r="S12530"/>
    </row>
    <row r="12531" spans="19:19">
      <c r="S12531"/>
    </row>
    <row r="12532" spans="19:19">
      <c r="S12532"/>
    </row>
    <row r="12533" spans="19:19">
      <c r="S12533"/>
    </row>
    <row r="12534" spans="19:19">
      <c r="S12534"/>
    </row>
    <row r="12535" spans="19:19">
      <c r="S12535"/>
    </row>
    <row r="12536" spans="19:19">
      <c r="S12536"/>
    </row>
    <row r="12537" spans="19:19">
      <c r="S12537"/>
    </row>
    <row r="12538" spans="19:19">
      <c r="S12538"/>
    </row>
    <row r="12539" spans="19:19">
      <c r="S12539"/>
    </row>
    <row r="12540" spans="19:19">
      <c r="S12540"/>
    </row>
    <row r="12541" spans="19:19">
      <c r="S12541"/>
    </row>
    <row r="12542" spans="19:19">
      <c r="S12542"/>
    </row>
    <row r="12543" spans="19:19">
      <c r="S12543"/>
    </row>
    <row r="12544" spans="19:19">
      <c r="S12544"/>
    </row>
    <row r="12545" spans="19:19">
      <c r="S12545"/>
    </row>
    <row r="12546" spans="19:19">
      <c r="S12546"/>
    </row>
    <row r="12547" spans="19:19">
      <c r="S12547"/>
    </row>
    <row r="12548" spans="19:19">
      <c r="S12548"/>
    </row>
    <row r="12549" spans="19:19">
      <c r="S12549"/>
    </row>
    <row r="12550" spans="19:19">
      <c r="S12550"/>
    </row>
    <row r="12551" spans="19:19">
      <c r="S12551"/>
    </row>
    <row r="12552" spans="19:19">
      <c r="S12552"/>
    </row>
    <row r="12553" spans="19:19">
      <c r="S12553"/>
    </row>
    <row r="12554" spans="19:19">
      <c r="S12554"/>
    </row>
    <row r="12555" spans="19:19">
      <c r="S12555"/>
    </row>
    <row r="12556" spans="19:19">
      <c r="S12556"/>
    </row>
    <row r="12557" spans="19:19">
      <c r="S12557"/>
    </row>
    <row r="12558" spans="19:19">
      <c r="S12558"/>
    </row>
    <row r="12559" spans="19:19">
      <c r="S12559"/>
    </row>
    <row r="12560" spans="19:19">
      <c r="S12560"/>
    </row>
    <row r="12561" spans="19:19">
      <c r="S12561"/>
    </row>
    <row r="12562" spans="19:19">
      <c r="S12562"/>
    </row>
    <row r="12563" spans="19:19">
      <c r="S12563"/>
    </row>
    <row r="12564" spans="19:19">
      <c r="S12564"/>
    </row>
    <row r="12565" spans="19:19">
      <c r="S12565"/>
    </row>
    <row r="12566" spans="19:19">
      <c r="S12566"/>
    </row>
    <row r="12567" spans="19:19">
      <c r="S12567"/>
    </row>
    <row r="12568" spans="19:19">
      <c r="S12568"/>
    </row>
    <row r="12569" spans="19:19">
      <c r="S12569"/>
    </row>
    <row r="12570" spans="19:19">
      <c r="S12570"/>
    </row>
    <row r="12571" spans="19:19">
      <c r="S12571"/>
    </row>
    <row r="12572" spans="19:19">
      <c r="S12572"/>
    </row>
    <row r="12573" spans="19:19">
      <c r="S12573"/>
    </row>
    <row r="12574" spans="19:19">
      <c r="S12574"/>
    </row>
    <row r="12575" spans="19:19">
      <c r="S12575"/>
    </row>
    <row r="12576" spans="19:19">
      <c r="S12576"/>
    </row>
    <row r="12577" spans="19:19">
      <c r="S12577"/>
    </row>
    <row r="12578" spans="19:19">
      <c r="S12578"/>
    </row>
    <row r="12579" spans="19:19">
      <c r="S12579"/>
    </row>
    <row r="12580" spans="19:19">
      <c r="S12580"/>
    </row>
    <row r="12581" spans="19:19">
      <c r="S12581"/>
    </row>
    <row r="12582" spans="19:19">
      <c r="S12582"/>
    </row>
    <row r="12583" spans="19:19">
      <c r="S12583"/>
    </row>
    <row r="12584" spans="19:19">
      <c r="S12584"/>
    </row>
    <row r="12585" spans="19:19">
      <c r="S12585"/>
    </row>
    <row r="12586" spans="19:19">
      <c r="S12586"/>
    </row>
    <row r="12587" spans="19:19">
      <c r="S12587"/>
    </row>
    <row r="12588" spans="19:19">
      <c r="S12588"/>
    </row>
    <row r="12589" spans="19:19">
      <c r="S12589"/>
    </row>
    <row r="12590" spans="19:19">
      <c r="S12590"/>
    </row>
    <row r="12591" spans="19:19">
      <c r="S12591"/>
    </row>
    <row r="12592" spans="19:19">
      <c r="S12592"/>
    </row>
    <row r="12593" spans="19:19">
      <c r="S12593"/>
    </row>
    <row r="12594" spans="19:19">
      <c r="S12594"/>
    </row>
    <row r="12595" spans="19:19">
      <c r="S12595"/>
    </row>
    <row r="12596" spans="19:19">
      <c r="S12596"/>
    </row>
    <row r="12597" spans="19:19">
      <c r="S12597"/>
    </row>
    <row r="12598" spans="19:19">
      <c r="S12598"/>
    </row>
    <row r="12599" spans="19:19">
      <c r="S12599"/>
    </row>
    <row r="12600" spans="19:19">
      <c r="S12600"/>
    </row>
    <row r="12601" spans="19:19">
      <c r="S12601"/>
    </row>
    <row r="12602" spans="19:19">
      <c r="S12602"/>
    </row>
    <row r="12603" spans="19:19">
      <c r="S12603"/>
    </row>
    <row r="12604" spans="19:19">
      <c r="S12604"/>
    </row>
    <row r="12605" spans="19:19">
      <c r="S12605"/>
    </row>
    <row r="12606" spans="19:19">
      <c r="S12606"/>
    </row>
    <row r="12607" spans="19:19">
      <c r="S12607"/>
    </row>
    <row r="12608" spans="19:19">
      <c r="S12608"/>
    </row>
    <row r="12609" spans="19:19">
      <c r="S12609"/>
    </row>
    <row r="12610" spans="19:19">
      <c r="S12610"/>
    </row>
    <row r="12611" spans="19:19">
      <c r="S12611"/>
    </row>
    <row r="12612" spans="19:19">
      <c r="S12612"/>
    </row>
    <row r="12613" spans="19:19">
      <c r="S12613"/>
    </row>
    <row r="12614" spans="19:19">
      <c r="S12614"/>
    </row>
    <row r="12615" spans="19:19">
      <c r="S12615"/>
    </row>
    <row r="12616" spans="19:19">
      <c r="S12616"/>
    </row>
    <row r="12617" spans="19:19">
      <c r="S12617"/>
    </row>
    <row r="12618" spans="19:19">
      <c r="S12618"/>
    </row>
    <row r="12619" spans="19:19">
      <c r="S12619"/>
    </row>
    <row r="12620" spans="19:19">
      <c r="S12620"/>
    </row>
    <row r="12621" spans="19:19">
      <c r="S12621"/>
    </row>
    <row r="12622" spans="19:19">
      <c r="S12622"/>
    </row>
    <row r="12623" spans="19:19">
      <c r="S12623"/>
    </row>
    <row r="12624" spans="19:19">
      <c r="S12624"/>
    </row>
    <row r="12625" spans="19:19">
      <c r="S12625"/>
    </row>
    <row r="12626" spans="19:19">
      <c r="S12626"/>
    </row>
    <row r="12627" spans="19:19">
      <c r="S12627"/>
    </row>
    <row r="12628" spans="19:19">
      <c r="S12628"/>
    </row>
    <row r="12629" spans="19:19">
      <c r="S12629"/>
    </row>
    <row r="12630" spans="19:19">
      <c r="S12630"/>
    </row>
    <row r="12631" spans="19:19">
      <c r="S12631"/>
    </row>
    <row r="12632" spans="19:19">
      <c r="S12632"/>
    </row>
    <row r="12633" spans="19:19">
      <c r="S12633"/>
    </row>
    <row r="12634" spans="19:19">
      <c r="S12634"/>
    </row>
    <row r="12635" spans="19:19">
      <c r="S12635"/>
    </row>
    <row r="12636" spans="19:19">
      <c r="S12636"/>
    </row>
    <row r="12637" spans="19:19">
      <c r="S12637"/>
    </row>
    <row r="12638" spans="19:19">
      <c r="S12638"/>
    </row>
    <row r="12639" spans="19:19">
      <c r="S12639"/>
    </row>
    <row r="12640" spans="19:19">
      <c r="S12640"/>
    </row>
    <row r="12641" spans="19:19">
      <c r="S12641"/>
    </row>
    <row r="12642" spans="19:19">
      <c r="S12642"/>
    </row>
    <row r="12643" spans="19:19">
      <c r="S12643"/>
    </row>
    <row r="12644" spans="19:19">
      <c r="S12644"/>
    </row>
    <row r="12645" spans="19:19">
      <c r="S12645"/>
    </row>
    <row r="12646" spans="19:19">
      <c r="S12646"/>
    </row>
    <row r="12647" spans="19:19">
      <c r="S12647"/>
    </row>
    <row r="12648" spans="19:19">
      <c r="S12648"/>
    </row>
    <row r="12649" spans="19:19">
      <c r="S12649"/>
    </row>
    <row r="12650" spans="19:19">
      <c r="S12650"/>
    </row>
    <row r="12651" spans="19:19">
      <c r="S12651"/>
    </row>
    <row r="12652" spans="19:19">
      <c r="S12652"/>
    </row>
    <row r="12653" spans="19:19">
      <c r="S12653"/>
    </row>
    <row r="12654" spans="19:19">
      <c r="S12654"/>
    </row>
    <row r="12655" spans="19:19">
      <c r="S12655"/>
    </row>
    <row r="12656" spans="19:19">
      <c r="S12656"/>
    </row>
    <row r="12657" spans="19:19">
      <c r="S12657"/>
    </row>
    <row r="12658" spans="19:19">
      <c r="S12658"/>
    </row>
    <row r="12659" spans="19:19">
      <c r="S12659"/>
    </row>
    <row r="12660" spans="19:19">
      <c r="S12660"/>
    </row>
    <row r="12661" spans="19:19">
      <c r="S12661"/>
    </row>
    <row r="12662" spans="19:19">
      <c r="S12662"/>
    </row>
    <row r="12663" spans="19:19">
      <c r="S12663"/>
    </row>
    <row r="12664" spans="19:19">
      <c r="S12664"/>
    </row>
    <row r="12665" spans="19:19">
      <c r="S12665"/>
    </row>
    <row r="12666" spans="19:19">
      <c r="S12666"/>
    </row>
    <row r="12667" spans="19:19">
      <c r="S12667"/>
    </row>
    <row r="12668" spans="19:19">
      <c r="S12668"/>
    </row>
    <row r="12669" spans="19:19">
      <c r="S12669"/>
    </row>
    <row r="12670" spans="19:19">
      <c r="S12670"/>
    </row>
    <row r="12671" spans="19:19">
      <c r="S12671"/>
    </row>
    <row r="12672" spans="19:19">
      <c r="S12672"/>
    </row>
    <row r="12673" spans="19:19">
      <c r="S12673"/>
    </row>
    <row r="12674" spans="19:19">
      <c r="S12674"/>
    </row>
    <row r="12675" spans="19:19">
      <c r="S12675"/>
    </row>
    <row r="12676" spans="19:19">
      <c r="S12676"/>
    </row>
    <row r="12677" spans="19:19">
      <c r="S12677"/>
    </row>
    <row r="12678" spans="19:19">
      <c r="S12678"/>
    </row>
    <row r="12679" spans="19:19">
      <c r="S12679"/>
    </row>
    <row r="12680" spans="19:19">
      <c r="S12680"/>
    </row>
    <row r="12681" spans="19:19">
      <c r="S12681"/>
    </row>
    <row r="12682" spans="19:19">
      <c r="S12682"/>
    </row>
    <row r="12683" spans="19:19">
      <c r="S12683"/>
    </row>
    <row r="12684" spans="19:19">
      <c r="S12684"/>
    </row>
    <row r="12685" spans="19:19">
      <c r="S12685"/>
    </row>
    <row r="12686" spans="19:19">
      <c r="S12686"/>
    </row>
    <row r="12687" spans="19:19">
      <c r="S12687"/>
    </row>
    <row r="12688" spans="19:19">
      <c r="S12688"/>
    </row>
    <row r="12689" spans="19:19">
      <c r="S12689"/>
    </row>
    <row r="12690" spans="19:19">
      <c r="S12690"/>
    </row>
    <row r="12691" spans="19:19">
      <c r="S12691"/>
    </row>
    <row r="12692" spans="19:19">
      <c r="S12692"/>
    </row>
    <row r="12693" spans="19:19">
      <c r="S12693"/>
    </row>
    <row r="12694" spans="19:19">
      <c r="S12694"/>
    </row>
    <row r="12695" spans="19:19">
      <c r="S12695"/>
    </row>
    <row r="12696" spans="19:19">
      <c r="S12696"/>
    </row>
    <row r="12697" spans="19:19">
      <c r="S12697"/>
    </row>
    <row r="12698" spans="19:19">
      <c r="S12698"/>
    </row>
    <row r="12699" spans="19:19">
      <c r="S12699"/>
    </row>
    <row r="12700" spans="19:19">
      <c r="S12700"/>
    </row>
    <row r="12701" spans="19:19">
      <c r="S12701"/>
    </row>
    <row r="12702" spans="19:19">
      <c r="S12702"/>
    </row>
    <row r="12703" spans="19:19">
      <c r="S12703"/>
    </row>
    <row r="12704" spans="19:19">
      <c r="S12704"/>
    </row>
    <row r="12705" spans="19:19">
      <c r="S12705"/>
    </row>
    <row r="12706" spans="19:19">
      <c r="S12706"/>
    </row>
    <row r="12707" spans="19:19">
      <c r="S12707"/>
    </row>
    <row r="12708" spans="19:19">
      <c r="S12708"/>
    </row>
    <row r="12709" spans="19:19">
      <c r="S12709"/>
    </row>
    <row r="12710" spans="19:19">
      <c r="S12710"/>
    </row>
    <row r="12711" spans="19:19">
      <c r="S12711"/>
    </row>
    <row r="12712" spans="19:19">
      <c r="S12712"/>
    </row>
    <row r="12713" spans="19:19">
      <c r="S12713"/>
    </row>
    <row r="12714" spans="19:19">
      <c r="S12714"/>
    </row>
    <row r="12715" spans="19:19">
      <c r="S12715"/>
    </row>
    <row r="12716" spans="19:19">
      <c r="S12716"/>
    </row>
    <row r="12717" spans="19:19">
      <c r="S12717"/>
    </row>
    <row r="12718" spans="19:19">
      <c r="S12718"/>
    </row>
    <row r="12719" spans="19:19">
      <c r="S12719"/>
    </row>
    <row r="12720" spans="19:19">
      <c r="S12720"/>
    </row>
    <row r="12721" spans="19:19">
      <c r="S12721"/>
    </row>
    <row r="12722" spans="19:19">
      <c r="S12722"/>
    </row>
    <row r="12723" spans="19:19">
      <c r="S12723"/>
    </row>
    <row r="12724" spans="19:19">
      <c r="S12724"/>
    </row>
    <row r="12725" spans="19:19">
      <c r="S12725"/>
    </row>
    <row r="12726" spans="19:19">
      <c r="S12726"/>
    </row>
    <row r="12727" spans="19:19">
      <c r="S12727"/>
    </row>
    <row r="12728" spans="19:19">
      <c r="S12728"/>
    </row>
    <row r="12729" spans="19:19">
      <c r="S12729"/>
    </row>
    <row r="12730" spans="19:19">
      <c r="S12730"/>
    </row>
    <row r="12731" spans="19:19">
      <c r="S12731"/>
    </row>
    <row r="12732" spans="19:19">
      <c r="S12732"/>
    </row>
    <row r="12733" spans="19:19">
      <c r="S12733"/>
    </row>
    <row r="12734" spans="19:19">
      <c r="S12734"/>
    </row>
    <row r="12735" spans="19:19">
      <c r="S12735"/>
    </row>
    <row r="12736" spans="19:19">
      <c r="S12736"/>
    </row>
    <row r="12737" spans="19:19">
      <c r="S12737"/>
    </row>
    <row r="12738" spans="19:19">
      <c r="S12738"/>
    </row>
    <row r="12739" spans="19:19">
      <c r="S12739"/>
    </row>
    <row r="12740" spans="19:19">
      <c r="S12740"/>
    </row>
    <row r="12741" spans="19:19">
      <c r="S12741"/>
    </row>
    <row r="12742" spans="19:19">
      <c r="S12742"/>
    </row>
    <row r="12743" spans="19:19">
      <c r="S12743"/>
    </row>
    <row r="12744" spans="19:19">
      <c r="S12744"/>
    </row>
    <row r="12745" spans="19:19">
      <c r="S12745"/>
    </row>
    <row r="12746" spans="19:19">
      <c r="S12746"/>
    </row>
    <row r="12747" spans="19:19">
      <c r="S12747"/>
    </row>
    <row r="12748" spans="19:19">
      <c r="S12748"/>
    </row>
    <row r="12749" spans="19:19">
      <c r="S12749"/>
    </row>
    <row r="12750" spans="19:19">
      <c r="S12750"/>
    </row>
    <row r="12751" spans="19:19">
      <c r="S12751"/>
    </row>
    <row r="12752" spans="19:19">
      <c r="S12752"/>
    </row>
    <row r="12753" spans="19:19">
      <c r="S12753"/>
    </row>
    <row r="12754" spans="19:19">
      <c r="S12754"/>
    </row>
    <row r="12755" spans="19:19">
      <c r="S12755"/>
    </row>
    <row r="12756" spans="19:19">
      <c r="S12756"/>
    </row>
    <row r="12757" spans="19:19">
      <c r="S12757"/>
    </row>
    <row r="12758" spans="19:19">
      <c r="S12758"/>
    </row>
    <row r="12759" spans="19:19">
      <c r="S12759"/>
    </row>
    <row r="12760" spans="19:19">
      <c r="S12760"/>
    </row>
    <row r="12761" spans="19:19">
      <c r="S12761"/>
    </row>
    <row r="12762" spans="19:19">
      <c r="S12762"/>
    </row>
    <row r="12763" spans="19:19">
      <c r="S12763"/>
    </row>
    <row r="12764" spans="19:19">
      <c r="S12764"/>
    </row>
    <row r="12765" spans="19:19">
      <c r="S12765"/>
    </row>
    <row r="12766" spans="19:19">
      <c r="S12766"/>
    </row>
    <row r="12767" spans="19:19">
      <c r="S12767"/>
    </row>
    <row r="12768" spans="19:19">
      <c r="S12768"/>
    </row>
    <row r="12769" spans="19:19">
      <c r="S12769"/>
    </row>
    <row r="12770" spans="19:19">
      <c r="S12770"/>
    </row>
    <row r="12771" spans="19:19">
      <c r="S12771"/>
    </row>
    <row r="12772" spans="19:19">
      <c r="S12772"/>
    </row>
    <row r="12773" spans="19:19">
      <c r="S12773"/>
    </row>
    <row r="12774" spans="19:19">
      <c r="S12774"/>
    </row>
    <row r="12775" spans="19:19">
      <c r="S12775"/>
    </row>
    <row r="12776" spans="19:19">
      <c r="S12776"/>
    </row>
    <row r="12777" spans="19:19">
      <c r="S12777"/>
    </row>
    <row r="12778" spans="19:19">
      <c r="S12778"/>
    </row>
    <row r="12779" spans="19:19">
      <c r="S12779"/>
    </row>
    <row r="12780" spans="19:19">
      <c r="S12780"/>
    </row>
    <row r="12781" spans="19:19">
      <c r="S12781"/>
    </row>
    <row r="12782" spans="19:19">
      <c r="S12782"/>
    </row>
    <row r="12783" spans="19:19">
      <c r="S12783"/>
    </row>
    <row r="12784" spans="19:19">
      <c r="S12784"/>
    </row>
    <row r="12785" spans="19:19">
      <c r="S12785"/>
    </row>
    <row r="12786" spans="19:19">
      <c r="S12786"/>
    </row>
    <row r="12787" spans="19:19">
      <c r="S12787"/>
    </row>
    <row r="12788" spans="19:19">
      <c r="S12788"/>
    </row>
    <row r="12789" spans="19:19">
      <c r="S12789"/>
    </row>
    <row r="12790" spans="19:19">
      <c r="S12790"/>
    </row>
    <row r="12791" spans="19:19">
      <c r="S12791"/>
    </row>
    <row r="12792" spans="19:19">
      <c r="S12792"/>
    </row>
    <row r="12793" spans="19:19">
      <c r="S12793"/>
    </row>
    <row r="12794" spans="19:19">
      <c r="S12794"/>
    </row>
    <row r="12795" spans="19:19">
      <c r="S12795"/>
    </row>
    <row r="12796" spans="19:19">
      <c r="S12796"/>
    </row>
    <row r="12797" spans="19:19">
      <c r="S12797"/>
    </row>
    <row r="12798" spans="19:19">
      <c r="S12798"/>
    </row>
    <row r="12799" spans="19:19">
      <c r="S12799"/>
    </row>
    <row r="12800" spans="19:19">
      <c r="S12800"/>
    </row>
    <row r="12801" spans="19:19">
      <c r="S12801"/>
    </row>
    <row r="12802" spans="19:19">
      <c r="S12802"/>
    </row>
    <row r="12803" spans="19:19">
      <c r="S12803"/>
    </row>
    <row r="12804" spans="19:19">
      <c r="S12804"/>
    </row>
    <row r="12805" spans="19:19">
      <c r="S12805"/>
    </row>
    <row r="12806" spans="19:19">
      <c r="S12806"/>
    </row>
    <row r="12807" spans="19:19">
      <c r="S12807"/>
    </row>
    <row r="12808" spans="19:19">
      <c r="S12808"/>
    </row>
    <row r="12809" spans="19:19">
      <c r="S12809"/>
    </row>
    <row r="12810" spans="19:19">
      <c r="S12810"/>
    </row>
    <row r="12811" spans="19:19">
      <c r="S12811"/>
    </row>
    <row r="12812" spans="19:19">
      <c r="S12812"/>
    </row>
    <row r="12813" spans="19:19">
      <c r="S12813"/>
    </row>
    <row r="12814" spans="19:19">
      <c r="S12814"/>
    </row>
    <row r="12815" spans="19:19">
      <c r="S12815"/>
    </row>
    <row r="12816" spans="19:19">
      <c r="S12816"/>
    </row>
    <row r="12817" spans="19:19">
      <c r="S12817"/>
    </row>
    <row r="12818" spans="19:19">
      <c r="S12818"/>
    </row>
    <row r="12819" spans="19:19">
      <c r="S12819"/>
    </row>
    <row r="12820" spans="19:19">
      <c r="S12820"/>
    </row>
    <row r="12821" spans="19:19">
      <c r="S12821"/>
    </row>
    <row r="12822" spans="19:19">
      <c r="S12822"/>
    </row>
    <row r="12823" spans="19:19">
      <c r="S12823"/>
    </row>
    <row r="12824" spans="19:19">
      <c r="S12824"/>
    </row>
    <row r="12825" spans="19:19">
      <c r="S12825"/>
    </row>
    <row r="12826" spans="19:19">
      <c r="S12826"/>
    </row>
    <row r="12827" spans="19:19">
      <c r="S12827"/>
    </row>
    <row r="12828" spans="19:19">
      <c r="S12828"/>
    </row>
    <row r="12829" spans="19:19">
      <c r="S12829"/>
    </row>
    <row r="12830" spans="19:19">
      <c r="S12830"/>
    </row>
    <row r="12831" spans="19:19">
      <c r="S12831"/>
    </row>
    <row r="12832" spans="19:19">
      <c r="S12832"/>
    </row>
    <row r="12833" spans="19:19">
      <c r="S12833"/>
    </row>
    <row r="12834" spans="19:19">
      <c r="S12834"/>
    </row>
    <row r="12835" spans="19:19">
      <c r="S12835"/>
    </row>
    <row r="12836" spans="19:19">
      <c r="S12836"/>
    </row>
    <row r="12837" spans="19:19">
      <c r="S12837"/>
    </row>
    <row r="12838" spans="19:19">
      <c r="S12838"/>
    </row>
    <row r="12839" spans="19:19">
      <c r="S12839"/>
    </row>
    <row r="12840" spans="19:19">
      <c r="S12840"/>
    </row>
    <row r="12841" spans="19:19">
      <c r="S12841"/>
    </row>
    <row r="12842" spans="19:19">
      <c r="S12842"/>
    </row>
    <row r="12843" spans="19:19">
      <c r="S12843"/>
    </row>
    <row r="12844" spans="19:19">
      <c r="S12844"/>
    </row>
    <row r="12845" spans="19:19">
      <c r="S12845"/>
    </row>
    <row r="12846" spans="19:19">
      <c r="S12846"/>
    </row>
    <row r="12847" spans="19:19">
      <c r="S12847"/>
    </row>
    <row r="12848" spans="19:19">
      <c r="S12848"/>
    </row>
    <row r="12849" spans="19:19">
      <c r="S12849"/>
    </row>
    <row r="12850" spans="19:19">
      <c r="S12850"/>
    </row>
    <row r="12851" spans="19:19">
      <c r="S12851"/>
    </row>
    <row r="12852" spans="19:19">
      <c r="S12852"/>
    </row>
    <row r="12853" spans="19:19">
      <c r="S12853"/>
    </row>
    <row r="12854" spans="19:19">
      <c r="S12854"/>
    </row>
    <row r="12855" spans="19:19">
      <c r="S12855"/>
    </row>
    <row r="12856" spans="19:19">
      <c r="S12856"/>
    </row>
    <row r="12857" spans="19:19">
      <c r="S12857"/>
    </row>
    <row r="12858" spans="19:19">
      <c r="S12858"/>
    </row>
    <row r="12859" spans="19:19">
      <c r="S12859"/>
    </row>
    <row r="12860" spans="19:19">
      <c r="S12860"/>
    </row>
    <row r="12861" spans="19:19">
      <c r="S12861"/>
    </row>
    <row r="12862" spans="19:19">
      <c r="S12862"/>
    </row>
    <row r="12863" spans="19:19">
      <c r="S12863"/>
    </row>
    <row r="12864" spans="19:19">
      <c r="S12864"/>
    </row>
    <row r="12865" spans="19:19">
      <c r="S12865"/>
    </row>
    <row r="12866" spans="19:19">
      <c r="S12866"/>
    </row>
    <row r="12867" spans="19:19">
      <c r="S12867"/>
    </row>
    <row r="12868" spans="19:19">
      <c r="S12868"/>
    </row>
    <row r="12869" spans="19:19">
      <c r="S12869"/>
    </row>
    <row r="12870" spans="19:19">
      <c r="S12870"/>
    </row>
    <row r="12871" spans="19:19">
      <c r="S12871"/>
    </row>
    <row r="12872" spans="19:19">
      <c r="S12872"/>
    </row>
    <row r="12873" spans="19:19">
      <c r="S12873"/>
    </row>
    <row r="12874" spans="19:19">
      <c r="S12874"/>
    </row>
    <row r="12875" spans="19:19">
      <c r="S12875"/>
    </row>
    <row r="12876" spans="19:19">
      <c r="S12876"/>
    </row>
    <row r="12877" spans="19:19">
      <c r="S12877"/>
    </row>
    <row r="12878" spans="19:19">
      <c r="S12878"/>
    </row>
    <row r="12879" spans="19:19">
      <c r="S12879"/>
    </row>
    <row r="12880" spans="19:19">
      <c r="S12880"/>
    </row>
    <row r="12881" spans="19:19">
      <c r="S12881"/>
    </row>
    <row r="12882" spans="19:19">
      <c r="S12882"/>
    </row>
    <row r="12883" spans="19:19">
      <c r="S12883"/>
    </row>
    <row r="12884" spans="19:19">
      <c r="S12884"/>
    </row>
    <row r="12885" spans="19:19">
      <c r="S12885"/>
    </row>
    <row r="12886" spans="19:19">
      <c r="S12886"/>
    </row>
    <row r="12887" spans="19:19">
      <c r="S12887"/>
    </row>
    <row r="12888" spans="19:19">
      <c r="S12888"/>
    </row>
    <row r="12889" spans="19:19">
      <c r="S12889"/>
    </row>
    <row r="12890" spans="19:19">
      <c r="S12890"/>
    </row>
    <row r="12891" spans="19:19">
      <c r="S12891"/>
    </row>
    <row r="12892" spans="19:19">
      <c r="S12892"/>
    </row>
    <row r="12893" spans="19:19">
      <c r="S12893"/>
    </row>
    <row r="12894" spans="19:19">
      <c r="S12894"/>
    </row>
    <row r="12895" spans="19:19">
      <c r="S12895"/>
    </row>
    <row r="12896" spans="19:19">
      <c r="S12896"/>
    </row>
    <row r="12897" spans="19:19">
      <c r="S12897"/>
    </row>
    <row r="12898" spans="19:19">
      <c r="S12898"/>
    </row>
    <row r="12899" spans="19:19">
      <c r="S12899"/>
    </row>
    <row r="12900" spans="19:19">
      <c r="S12900"/>
    </row>
    <row r="12901" spans="19:19">
      <c r="S12901"/>
    </row>
    <row r="12902" spans="19:19">
      <c r="S12902"/>
    </row>
    <row r="12903" spans="19:19">
      <c r="S12903"/>
    </row>
    <row r="12904" spans="19:19">
      <c r="S12904"/>
    </row>
    <row r="12905" spans="19:19">
      <c r="S12905"/>
    </row>
    <row r="12906" spans="19:19">
      <c r="S12906"/>
    </row>
    <row r="12907" spans="19:19">
      <c r="S12907"/>
    </row>
    <row r="12908" spans="19:19">
      <c r="S12908"/>
    </row>
    <row r="12909" spans="19:19">
      <c r="S12909"/>
    </row>
    <row r="12910" spans="19:19">
      <c r="S12910"/>
    </row>
    <row r="12911" spans="19:19">
      <c r="S12911"/>
    </row>
    <row r="12912" spans="19:19">
      <c r="S12912"/>
    </row>
    <row r="12913" spans="19:19">
      <c r="S12913"/>
    </row>
    <row r="12914" spans="19:19">
      <c r="S12914"/>
    </row>
    <row r="12915" spans="19:19">
      <c r="S12915"/>
    </row>
    <row r="12916" spans="19:19">
      <c r="S12916"/>
    </row>
    <row r="12917" spans="19:19">
      <c r="S12917"/>
    </row>
    <row r="12918" spans="19:19">
      <c r="S12918"/>
    </row>
    <row r="12919" spans="19:19">
      <c r="S12919"/>
    </row>
    <row r="12920" spans="19:19">
      <c r="S12920"/>
    </row>
    <row r="12921" spans="19:19">
      <c r="S12921"/>
    </row>
    <row r="12922" spans="19:19">
      <c r="S12922"/>
    </row>
    <row r="12923" spans="19:19">
      <c r="S12923"/>
    </row>
    <row r="12924" spans="19:19">
      <c r="S12924"/>
    </row>
    <row r="12925" spans="19:19">
      <c r="S12925"/>
    </row>
    <row r="12926" spans="19:19">
      <c r="S12926"/>
    </row>
    <row r="12927" spans="19:19">
      <c r="S12927"/>
    </row>
    <row r="12928" spans="19:19">
      <c r="S12928"/>
    </row>
    <row r="12929" spans="19:19">
      <c r="S12929"/>
    </row>
    <row r="12930" spans="19:19">
      <c r="S12930"/>
    </row>
    <row r="12931" spans="19:19">
      <c r="S12931"/>
    </row>
    <row r="12932" spans="19:19">
      <c r="S12932"/>
    </row>
    <row r="12933" spans="19:19">
      <c r="S12933"/>
    </row>
    <row r="12934" spans="19:19">
      <c r="S12934"/>
    </row>
    <row r="12935" spans="19:19">
      <c r="S12935"/>
    </row>
    <row r="12936" spans="19:19">
      <c r="S12936"/>
    </row>
    <row r="12937" spans="19:19">
      <c r="S12937"/>
    </row>
    <row r="12938" spans="19:19">
      <c r="S12938"/>
    </row>
    <row r="12939" spans="19:19">
      <c r="S12939"/>
    </row>
    <row r="12940" spans="19:19">
      <c r="S12940"/>
    </row>
    <row r="12941" spans="19:19">
      <c r="S12941"/>
    </row>
    <row r="12942" spans="19:19">
      <c r="S12942"/>
    </row>
    <row r="12943" spans="19:19">
      <c r="S12943"/>
    </row>
    <row r="12944" spans="19:19">
      <c r="S12944"/>
    </row>
    <row r="12945" spans="19:19">
      <c r="S12945"/>
    </row>
    <row r="12946" spans="19:19">
      <c r="S12946"/>
    </row>
    <row r="12947" spans="19:19">
      <c r="S12947"/>
    </row>
    <row r="12948" spans="19:19">
      <c r="S12948"/>
    </row>
    <row r="12949" spans="19:19">
      <c r="S12949"/>
    </row>
    <row r="12950" spans="19:19">
      <c r="S12950"/>
    </row>
    <row r="12951" spans="19:19">
      <c r="S12951"/>
    </row>
    <row r="12952" spans="19:19">
      <c r="S12952"/>
    </row>
    <row r="12953" spans="19:19">
      <c r="S12953"/>
    </row>
    <row r="12954" spans="19:19">
      <c r="S12954"/>
    </row>
    <row r="12955" spans="19:19">
      <c r="S12955"/>
    </row>
    <row r="12956" spans="19:19">
      <c r="S12956"/>
    </row>
    <row r="12957" spans="19:19">
      <c r="S12957"/>
    </row>
    <row r="12958" spans="19:19">
      <c r="S12958"/>
    </row>
    <row r="12959" spans="19:19">
      <c r="S12959"/>
    </row>
    <row r="12960" spans="19:19">
      <c r="S12960"/>
    </row>
    <row r="12961" spans="19:19">
      <c r="S12961"/>
    </row>
    <row r="12962" spans="19:19">
      <c r="S12962"/>
    </row>
    <row r="12963" spans="19:19">
      <c r="S12963"/>
    </row>
    <row r="12964" spans="19:19">
      <c r="S12964"/>
    </row>
    <row r="12965" spans="19:19">
      <c r="S12965"/>
    </row>
    <row r="12966" spans="19:19">
      <c r="S12966"/>
    </row>
    <row r="12967" spans="19:19">
      <c r="S12967"/>
    </row>
    <row r="12968" spans="19:19">
      <c r="S12968"/>
    </row>
    <row r="12969" spans="19:19">
      <c r="S12969"/>
    </row>
    <row r="12970" spans="19:19">
      <c r="S12970"/>
    </row>
    <row r="12971" spans="19:19">
      <c r="S12971"/>
    </row>
    <row r="12972" spans="19:19">
      <c r="S12972"/>
    </row>
    <row r="12973" spans="19:19">
      <c r="S12973"/>
    </row>
    <row r="12974" spans="19:19">
      <c r="S12974"/>
    </row>
    <row r="12975" spans="19:19">
      <c r="S12975"/>
    </row>
    <row r="12976" spans="19:19">
      <c r="S12976"/>
    </row>
    <row r="12977" spans="19:19">
      <c r="S12977"/>
    </row>
    <row r="12978" spans="19:19">
      <c r="S12978"/>
    </row>
    <row r="12979" spans="19:19">
      <c r="S12979"/>
    </row>
    <row r="12980" spans="19:19">
      <c r="S12980"/>
    </row>
    <row r="12981" spans="19:19">
      <c r="S12981"/>
    </row>
    <row r="12982" spans="19:19">
      <c r="S12982"/>
    </row>
    <row r="12983" spans="19:19">
      <c r="S12983"/>
    </row>
    <row r="12984" spans="19:19">
      <c r="S12984"/>
    </row>
    <row r="12985" spans="19:19">
      <c r="S12985"/>
    </row>
    <row r="12986" spans="19:19">
      <c r="S12986"/>
    </row>
    <row r="12987" spans="19:19">
      <c r="S12987"/>
    </row>
    <row r="12988" spans="19:19">
      <c r="S12988"/>
    </row>
    <row r="12989" spans="19:19">
      <c r="S12989"/>
    </row>
    <row r="12990" spans="19:19">
      <c r="S12990"/>
    </row>
    <row r="12991" spans="19:19">
      <c r="S12991"/>
    </row>
    <row r="12992" spans="19:19">
      <c r="S12992"/>
    </row>
    <row r="12993" spans="19:19">
      <c r="S12993"/>
    </row>
    <row r="12994" spans="19:19">
      <c r="S12994"/>
    </row>
    <row r="12995" spans="19:19">
      <c r="S12995"/>
    </row>
    <row r="12996" spans="19:19">
      <c r="S12996"/>
    </row>
    <row r="12997" spans="19:19">
      <c r="S12997"/>
    </row>
    <row r="12998" spans="19:19">
      <c r="S12998"/>
    </row>
    <row r="12999" spans="19:19">
      <c r="S12999"/>
    </row>
    <row r="13000" spans="19:19">
      <c r="S13000"/>
    </row>
    <row r="13001" spans="19:19">
      <c r="S13001"/>
    </row>
    <row r="13002" spans="19:19">
      <c r="S13002"/>
    </row>
    <row r="13003" spans="19:19">
      <c r="S13003"/>
    </row>
    <row r="13004" spans="19:19">
      <c r="S13004"/>
    </row>
    <row r="13005" spans="19:19">
      <c r="S13005"/>
    </row>
    <row r="13006" spans="19:19">
      <c r="S13006"/>
    </row>
    <row r="13007" spans="19:19">
      <c r="S13007"/>
    </row>
    <row r="13008" spans="19:19">
      <c r="S13008"/>
    </row>
    <row r="13009" spans="19:19">
      <c r="S13009"/>
    </row>
    <row r="13010" spans="19:19">
      <c r="S13010"/>
    </row>
    <row r="13011" spans="19:19">
      <c r="S13011"/>
    </row>
    <row r="13012" spans="19:19">
      <c r="S13012"/>
    </row>
    <row r="13013" spans="19:19">
      <c r="S13013"/>
    </row>
    <row r="13014" spans="19:19">
      <c r="S13014"/>
    </row>
    <row r="13015" spans="19:19">
      <c r="S13015"/>
    </row>
    <row r="13016" spans="19:19">
      <c r="S13016"/>
    </row>
    <row r="13017" spans="19:19">
      <c r="S13017"/>
    </row>
    <row r="13018" spans="19:19">
      <c r="S13018"/>
    </row>
    <row r="13019" spans="19:19">
      <c r="S13019"/>
    </row>
    <row r="13020" spans="19:19">
      <c r="S13020"/>
    </row>
    <row r="13021" spans="19:19">
      <c r="S13021"/>
    </row>
    <row r="13022" spans="19:19">
      <c r="S13022"/>
    </row>
    <row r="13023" spans="19:19">
      <c r="S13023"/>
    </row>
    <row r="13024" spans="19:19">
      <c r="S13024"/>
    </row>
    <row r="13025" spans="19:19">
      <c r="S13025"/>
    </row>
    <row r="13026" spans="19:19">
      <c r="S13026"/>
    </row>
    <row r="13027" spans="19:19">
      <c r="S13027"/>
    </row>
    <row r="13028" spans="19:19">
      <c r="S13028"/>
    </row>
    <row r="13029" spans="19:19">
      <c r="S13029"/>
    </row>
    <row r="13030" spans="19:19">
      <c r="S13030"/>
    </row>
    <row r="13031" spans="19:19">
      <c r="S13031"/>
    </row>
    <row r="13032" spans="19:19">
      <c r="S13032"/>
    </row>
    <row r="13033" spans="19:19">
      <c r="S13033"/>
    </row>
    <row r="13034" spans="19:19">
      <c r="S13034"/>
    </row>
    <row r="13035" spans="19:19">
      <c r="S13035"/>
    </row>
    <row r="13036" spans="19:19">
      <c r="S13036"/>
    </row>
    <row r="13037" spans="19:19">
      <c r="S13037"/>
    </row>
    <row r="13038" spans="19:19">
      <c r="S13038"/>
    </row>
    <row r="13039" spans="19:19">
      <c r="S13039"/>
    </row>
    <row r="13040" spans="19:19">
      <c r="S13040"/>
    </row>
    <row r="13041" spans="19:19">
      <c r="S13041"/>
    </row>
    <row r="13042" spans="19:19">
      <c r="S13042"/>
    </row>
    <row r="13043" spans="19:19">
      <c r="S13043"/>
    </row>
    <row r="13044" spans="19:19">
      <c r="S13044"/>
    </row>
    <row r="13045" spans="19:19">
      <c r="S13045"/>
    </row>
    <row r="13046" spans="19:19">
      <c r="S13046"/>
    </row>
    <row r="13047" spans="19:19">
      <c r="S13047"/>
    </row>
    <row r="13048" spans="19:19">
      <c r="S13048"/>
    </row>
    <row r="13049" spans="19:19">
      <c r="S13049"/>
    </row>
    <row r="13050" spans="19:19">
      <c r="S13050"/>
    </row>
    <row r="13051" spans="19:19">
      <c r="S13051"/>
    </row>
    <row r="13052" spans="19:19">
      <c r="S13052"/>
    </row>
    <row r="13053" spans="19:19">
      <c r="S13053"/>
    </row>
    <row r="13054" spans="19:19">
      <c r="S13054"/>
    </row>
    <row r="13055" spans="19:19">
      <c r="S13055"/>
    </row>
    <row r="13056" spans="19:19">
      <c r="S13056"/>
    </row>
    <row r="13057" spans="19:19">
      <c r="S13057"/>
    </row>
    <row r="13058" spans="19:19">
      <c r="S13058"/>
    </row>
    <row r="13059" spans="19:19">
      <c r="S13059"/>
    </row>
    <row r="13060" spans="19:19">
      <c r="S13060"/>
    </row>
    <row r="13061" spans="19:19">
      <c r="S13061"/>
    </row>
    <row r="13062" spans="19:19">
      <c r="S13062"/>
    </row>
    <row r="13063" spans="19:19">
      <c r="S13063"/>
    </row>
    <row r="13064" spans="19:19">
      <c r="S13064"/>
    </row>
    <row r="13065" spans="19:19">
      <c r="S13065"/>
    </row>
    <row r="13066" spans="19:19">
      <c r="S13066"/>
    </row>
    <row r="13067" spans="19:19">
      <c r="S13067"/>
    </row>
    <row r="13068" spans="19:19">
      <c r="S13068"/>
    </row>
    <row r="13069" spans="19:19">
      <c r="S13069"/>
    </row>
    <row r="13070" spans="19:19">
      <c r="S13070"/>
    </row>
    <row r="13071" spans="19:19">
      <c r="S13071"/>
    </row>
    <row r="13072" spans="19:19">
      <c r="S13072"/>
    </row>
    <row r="13073" spans="19:19">
      <c r="S13073"/>
    </row>
    <row r="13074" spans="19:19">
      <c r="S13074"/>
    </row>
    <row r="13075" spans="19:19">
      <c r="S13075"/>
    </row>
    <row r="13076" spans="19:19">
      <c r="S13076"/>
    </row>
    <row r="13077" spans="19:19">
      <c r="S13077"/>
    </row>
    <row r="13078" spans="19:19">
      <c r="S13078"/>
    </row>
    <row r="13079" spans="19:19">
      <c r="S13079"/>
    </row>
    <row r="13080" spans="19:19">
      <c r="S13080"/>
    </row>
    <row r="13081" spans="19:19">
      <c r="S13081"/>
    </row>
    <row r="13082" spans="19:19">
      <c r="S13082"/>
    </row>
    <row r="13083" spans="19:19">
      <c r="S13083"/>
    </row>
    <row r="13084" spans="19:19">
      <c r="S13084"/>
    </row>
    <row r="13085" spans="19:19">
      <c r="S13085"/>
    </row>
    <row r="13086" spans="19:19">
      <c r="S13086"/>
    </row>
    <row r="13087" spans="19:19">
      <c r="S13087"/>
    </row>
    <row r="13088" spans="19:19">
      <c r="S13088"/>
    </row>
    <row r="13089" spans="19:19">
      <c r="S13089"/>
    </row>
    <row r="13090" spans="19:19">
      <c r="S13090"/>
    </row>
    <row r="13091" spans="19:19">
      <c r="S13091"/>
    </row>
    <row r="13092" spans="19:19">
      <c r="S13092"/>
    </row>
    <row r="13093" spans="19:19">
      <c r="S13093"/>
    </row>
    <row r="13094" spans="19:19">
      <c r="S13094"/>
    </row>
    <row r="13095" spans="19:19">
      <c r="S13095"/>
    </row>
    <row r="13096" spans="19:19">
      <c r="S13096"/>
    </row>
    <row r="13097" spans="19:19">
      <c r="S13097"/>
    </row>
    <row r="13098" spans="19:19">
      <c r="S13098"/>
    </row>
    <row r="13099" spans="19:19">
      <c r="S13099"/>
    </row>
    <row r="13100" spans="19:19">
      <c r="S13100"/>
    </row>
    <row r="13101" spans="19:19">
      <c r="S13101"/>
    </row>
    <row r="13102" spans="19:19">
      <c r="S13102"/>
    </row>
    <row r="13103" spans="19:19">
      <c r="S13103"/>
    </row>
    <row r="13104" spans="19:19">
      <c r="S13104"/>
    </row>
    <row r="13105" spans="19:19">
      <c r="S13105"/>
    </row>
    <row r="13106" spans="19:19">
      <c r="S13106"/>
    </row>
    <row r="13107" spans="19:19">
      <c r="S13107"/>
    </row>
    <row r="13108" spans="19:19">
      <c r="S13108"/>
    </row>
    <row r="13109" spans="19:19">
      <c r="S13109"/>
    </row>
    <row r="13110" spans="19:19">
      <c r="S13110"/>
    </row>
    <row r="13111" spans="19:19">
      <c r="S13111"/>
    </row>
    <row r="13112" spans="19:19">
      <c r="S13112"/>
    </row>
    <row r="13113" spans="19:19">
      <c r="S13113"/>
    </row>
    <row r="13114" spans="19:19">
      <c r="S13114"/>
    </row>
    <row r="13115" spans="19:19">
      <c r="S13115"/>
    </row>
    <row r="13116" spans="19:19">
      <c r="S13116"/>
    </row>
    <row r="13117" spans="19:19">
      <c r="S13117"/>
    </row>
    <row r="13118" spans="19:19">
      <c r="S13118"/>
    </row>
    <row r="13119" spans="19:19">
      <c r="S13119"/>
    </row>
    <row r="13120" spans="19:19">
      <c r="S13120"/>
    </row>
    <row r="13121" spans="19:19">
      <c r="S13121"/>
    </row>
    <row r="13122" spans="19:19">
      <c r="S13122"/>
    </row>
    <row r="13123" spans="19:19">
      <c r="S13123"/>
    </row>
    <row r="13124" spans="19:19">
      <c r="S13124"/>
    </row>
    <row r="13125" spans="19:19">
      <c r="S13125"/>
    </row>
    <row r="13126" spans="19:19">
      <c r="S13126"/>
    </row>
    <row r="13127" spans="19:19">
      <c r="S13127"/>
    </row>
    <row r="13128" spans="19:19">
      <c r="S13128"/>
    </row>
    <row r="13129" spans="19:19">
      <c r="S13129"/>
    </row>
    <row r="13130" spans="19:19">
      <c r="S13130"/>
    </row>
    <row r="13131" spans="19:19">
      <c r="S13131"/>
    </row>
    <row r="13132" spans="19:19">
      <c r="S13132"/>
    </row>
    <row r="13133" spans="19:19">
      <c r="S13133"/>
    </row>
    <row r="13134" spans="19:19">
      <c r="S13134"/>
    </row>
    <row r="13135" spans="19:19">
      <c r="S13135"/>
    </row>
    <row r="13136" spans="19:19">
      <c r="S13136"/>
    </row>
    <row r="13137" spans="19:19">
      <c r="S13137"/>
    </row>
    <row r="13138" spans="19:19">
      <c r="S13138"/>
    </row>
    <row r="13139" spans="19:19">
      <c r="S13139"/>
    </row>
    <row r="13140" spans="19:19">
      <c r="S13140"/>
    </row>
    <row r="13141" spans="19:19">
      <c r="S13141"/>
    </row>
    <row r="13142" spans="19:19">
      <c r="S13142"/>
    </row>
    <row r="13143" spans="19:19">
      <c r="S13143"/>
    </row>
    <row r="13144" spans="19:19">
      <c r="S13144"/>
    </row>
    <row r="13145" spans="19:19">
      <c r="S13145"/>
    </row>
    <row r="13146" spans="19:19">
      <c r="S13146"/>
    </row>
    <row r="13147" spans="19:19">
      <c r="S13147"/>
    </row>
    <row r="13148" spans="19:19">
      <c r="S13148"/>
    </row>
    <row r="13149" spans="19:19">
      <c r="S13149"/>
    </row>
    <row r="13150" spans="19:19">
      <c r="S13150"/>
    </row>
    <row r="13151" spans="19:19">
      <c r="S13151"/>
    </row>
    <row r="13152" spans="19:19">
      <c r="S13152"/>
    </row>
    <row r="13153" spans="19:19">
      <c r="S13153"/>
    </row>
    <row r="13154" spans="19:19">
      <c r="S13154"/>
    </row>
    <row r="13155" spans="19:19">
      <c r="S13155"/>
    </row>
    <row r="13156" spans="19:19">
      <c r="S13156"/>
    </row>
    <row r="13157" spans="19:19">
      <c r="S13157"/>
    </row>
    <row r="13158" spans="19:19">
      <c r="S13158"/>
    </row>
    <row r="13159" spans="19:19">
      <c r="S13159"/>
    </row>
    <row r="13160" spans="19:19">
      <c r="S13160"/>
    </row>
    <row r="13161" spans="19:19">
      <c r="S13161"/>
    </row>
    <row r="13162" spans="19:19">
      <c r="S13162"/>
    </row>
    <row r="13163" spans="19:19">
      <c r="S13163"/>
    </row>
    <row r="13164" spans="19:19">
      <c r="S13164"/>
    </row>
    <row r="13165" spans="19:19">
      <c r="S13165"/>
    </row>
    <row r="13166" spans="19:19">
      <c r="S13166"/>
    </row>
    <row r="13167" spans="19:19">
      <c r="S13167"/>
    </row>
    <row r="13168" spans="19:19">
      <c r="S13168"/>
    </row>
    <row r="13169" spans="19:19">
      <c r="S13169"/>
    </row>
    <row r="13170" spans="19:19">
      <c r="S13170"/>
    </row>
    <row r="13171" spans="19:19">
      <c r="S13171"/>
    </row>
    <row r="13172" spans="19:19">
      <c r="S13172"/>
    </row>
    <row r="13173" spans="19:19">
      <c r="S13173"/>
    </row>
    <row r="13174" spans="19:19">
      <c r="S13174"/>
    </row>
    <row r="13175" spans="19:19">
      <c r="S13175"/>
    </row>
    <row r="13176" spans="19:19">
      <c r="S13176"/>
    </row>
    <row r="13177" spans="19:19">
      <c r="S13177"/>
    </row>
    <row r="13178" spans="19:19">
      <c r="S13178"/>
    </row>
    <row r="13179" spans="19:19">
      <c r="S13179"/>
    </row>
    <row r="13180" spans="19:19">
      <c r="S13180"/>
    </row>
    <row r="13181" spans="19:19">
      <c r="S13181"/>
    </row>
    <row r="13182" spans="19:19">
      <c r="S13182"/>
    </row>
    <row r="13183" spans="19:19">
      <c r="S13183"/>
    </row>
    <row r="13184" spans="19:19">
      <c r="S13184"/>
    </row>
    <row r="13185" spans="19:19">
      <c r="S13185"/>
    </row>
    <row r="13186" spans="19:19">
      <c r="S13186"/>
    </row>
    <row r="13187" spans="19:19">
      <c r="S13187"/>
    </row>
    <row r="13188" spans="19:19">
      <c r="S13188"/>
    </row>
    <row r="13189" spans="19:19">
      <c r="S13189"/>
    </row>
    <row r="13190" spans="19:19">
      <c r="S13190"/>
    </row>
    <row r="13191" spans="19:19">
      <c r="S13191"/>
    </row>
    <row r="13192" spans="19:19">
      <c r="S13192"/>
    </row>
    <row r="13193" spans="19:19">
      <c r="S13193"/>
    </row>
    <row r="13194" spans="19:19">
      <c r="S13194"/>
    </row>
    <row r="13195" spans="19:19">
      <c r="S13195"/>
    </row>
    <row r="13196" spans="19:19">
      <c r="S13196"/>
    </row>
    <row r="13197" spans="19:19">
      <c r="S13197"/>
    </row>
    <row r="13198" spans="19:19">
      <c r="S13198"/>
    </row>
    <row r="13199" spans="19:19">
      <c r="S13199"/>
    </row>
    <row r="13200" spans="19:19">
      <c r="S13200"/>
    </row>
    <row r="13201" spans="19:19">
      <c r="S13201"/>
    </row>
    <row r="13202" spans="19:19">
      <c r="S13202"/>
    </row>
    <row r="13203" spans="19:19">
      <c r="S13203"/>
    </row>
    <row r="13204" spans="19:19">
      <c r="S13204"/>
    </row>
    <row r="13205" spans="19:19">
      <c r="S13205"/>
    </row>
    <row r="13206" spans="19:19">
      <c r="S13206"/>
    </row>
    <row r="13207" spans="19:19">
      <c r="S13207"/>
    </row>
    <row r="13208" spans="19:19">
      <c r="S13208"/>
    </row>
    <row r="13209" spans="19:19">
      <c r="S13209"/>
    </row>
    <row r="13210" spans="19:19">
      <c r="S13210"/>
    </row>
    <row r="13211" spans="19:19">
      <c r="S13211"/>
    </row>
    <row r="13212" spans="19:19">
      <c r="S13212"/>
    </row>
    <row r="13213" spans="19:19">
      <c r="S13213"/>
    </row>
    <row r="13214" spans="19:19">
      <c r="S13214"/>
    </row>
    <row r="13215" spans="19:19">
      <c r="S13215"/>
    </row>
    <row r="13216" spans="19:19">
      <c r="S13216"/>
    </row>
    <row r="13217" spans="19:19">
      <c r="S13217"/>
    </row>
    <row r="13218" spans="19:19">
      <c r="S13218"/>
    </row>
    <row r="13219" spans="19:19">
      <c r="S13219"/>
    </row>
    <row r="13220" spans="19:19">
      <c r="S13220"/>
    </row>
    <row r="13221" spans="19:19">
      <c r="S13221"/>
    </row>
    <row r="13222" spans="19:19">
      <c r="S13222"/>
    </row>
    <row r="13223" spans="19:19">
      <c r="S13223"/>
    </row>
    <row r="13224" spans="19:19">
      <c r="S13224"/>
    </row>
    <row r="13225" spans="19:19">
      <c r="S13225"/>
    </row>
    <row r="13226" spans="19:19">
      <c r="S13226"/>
    </row>
    <row r="13227" spans="19:19">
      <c r="S13227"/>
    </row>
    <row r="13228" spans="19:19">
      <c r="S13228"/>
    </row>
    <row r="13229" spans="19:19">
      <c r="S13229"/>
    </row>
    <row r="13230" spans="19:19">
      <c r="S13230"/>
    </row>
    <row r="13231" spans="19:19">
      <c r="S13231"/>
    </row>
    <row r="13232" spans="19:19">
      <c r="S13232"/>
    </row>
    <row r="13233" spans="19:19">
      <c r="S13233"/>
    </row>
    <row r="13234" spans="19:19">
      <c r="S13234"/>
    </row>
    <row r="13235" spans="19:19">
      <c r="S13235"/>
    </row>
    <row r="13236" spans="19:19">
      <c r="S13236"/>
    </row>
    <row r="13237" spans="19:19">
      <c r="S13237"/>
    </row>
    <row r="13238" spans="19:19">
      <c r="S13238"/>
    </row>
    <row r="13239" spans="19:19">
      <c r="S13239"/>
    </row>
    <row r="13240" spans="19:19">
      <c r="S13240"/>
    </row>
    <row r="13241" spans="19:19">
      <c r="S13241"/>
    </row>
    <row r="13242" spans="19:19">
      <c r="S13242"/>
    </row>
    <row r="13243" spans="19:19">
      <c r="S13243"/>
    </row>
    <row r="13244" spans="19:19">
      <c r="S13244"/>
    </row>
    <row r="13245" spans="19:19">
      <c r="S13245"/>
    </row>
    <row r="13246" spans="19:19">
      <c r="S13246"/>
    </row>
    <row r="13247" spans="19:19">
      <c r="S13247"/>
    </row>
    <row r="13248" spans="19:19">
      <c r="S13248"/>
    </row>
    <row r="13249" spans="19:19">
      <c r="S13249"/>
    </row>
    <row r="13250" spans="19:19">
      <c r="S13250"/>
    </row>
    <row r="13251" spans="19:19">
      <c r="S13251"/>
    </row>
    <row r="13252" spans="19:19">
      <c r="S13252"/>
    </row>
    <row r="13253" spans="19:19">
      <c r="S13253"/>
    </row>
    <row r="13254" spans="19:19">
      <c r="S13254"/>
    </row>
    <row r="13255" spans="19:19">
      <c r="S13255"/>
    </row>
    <row r="13256" spans="19:19">
      <c r="S13256"/>
    </row>
    <row r="13257" spans="19:19">
      <c r="S13257"/>
    </row>
    <row r="13258" spans="19:19">
      <c r="S13258"/>
    </row>
    <row r="13259" spans="19:19">
      <c r="S13259"/>
    </row>
    <row r="13260" spans="19:19">
      <c r="S13260"/>
    </row>
    <row r="13261" spans="19:19">
      <c r="S13261"/>
    </row>
    <row r="13262" spans="19:19">
      <c r="S13262"/>
    </row>
    <row r="13263" spans="19:19">
      <c r="S13263"/>
    </row>
    <row r="13264" spans="19:19">
      <c r="S13264"/>
    </row>
    <row r="13265" spans="19:19">
      <c r="S13265"/>
    </row>
    <row r="13266" spans="19:19">
      <c r="S13266"/>
    </row>
    <row r="13267" spans="19:19">
      <c r="S13267"/>
    </row>
    <row r="13268" spans="19:19">
      <c r="S13268"/>
    </row>
    <row r="13269" spans="19:19">
      <c r="S13269"/>
    </row>
    <row r="13270" spans="19:19">
      <c r="S13270"/>
    </row>
    <row r="13271" spans="19:19">
      <c r="S13271"/>
    </row>
    <row r="13272" spans="19:19">
      <c r="S13272"/>
    </row>
    <row r="13273" spans="19:19">
      <c r="S13273"/>
    </row>
    <row r="13274" spans="19:19">
      <c r="S13274"/>
    </row>
    <row r="13275" spans="19:19">
      <c r="S13275"/>
    </row>
    <row r="13276" spans="19:19">
      <c r="S13276"/>
    </row>
    <row r="13277" spans="19:19">
      <c r="S13277"/>
    </row>
    <row r="13278" spans="19:19">
      <c r="S13278"/>
    </row>
    <row r="13279" spans="19:19">
      <c r="S13279"/>
    </row>
    <row r="13280" spans="19:19">
      <c r="S13280"/>
    </row>
    <row r="13281" spans="19:19">
      <c r="S13281"/>
    </row>
    <row r="13282" spans="19:19">
      <c r="S13282"/>
    </row>
    <row r="13283" spans="19:19">
      <c r="S13283"/>
    </row>
    <row r="13284" spans="19:19">
      <c r="S13284"/>
    </row>
    <row r="13285" spans="19:19">
      <c r="S13285"/>
    </row>
    <row r="13286" spans="19:19">
      <c r="S13286"/>
    </row>
    <row r="13287" spans="19:19">
      <c r="S13287"/>
    </row>
    <row r="13288" spans="19:19">
      <c r="S13288"/>
    </row>
    <row r="13289" spans="19:19">
      <c r="S13289"/>
    </row>
    <row r="13290" spans="19:19">
      <c r="S13290"/>
    </row>
    <row r="13291" spans="19:19">
      <c r="S13291"/>
    </row>
    <row r="13292" spans="19:19">
      <c r="S13292"/>
    </row>
    <row r="13293" spans="19:19">
      <c r="S13293"/>
    </row>
    <row r="13294" spans="19:19">
      <c r="S13294"/>
    </row>
    <row r="13295" spans="19:19">
      <c r="S13295"/>
    </row>
    <row r="13296" spans="19:19">
      <c r="S13296"/>
    </row>
    <row r="13297" spans="19:19">
      <c r="S13297"/>
    </row>
    <row r="13298" spans="19:19">
      <c r="S13298"/>
    </row>
    <row r="13299" spans="19:19">
      <c r="S13299"/>
    </row>
    <row r="13300" spans="19:19">
      <c r="S13300"/>
    </row>
    <row r="13301" spans="19:19">
      <c r="S13301"/>
    </row>
    <row r="13302" spans="19:19">
      <c r="S13302"/>
    </row>
    <row r="13303" spans="19:19">
      <c r="S13303"/>
    </row>
    <row r="13304" spans="19:19">
      <c r="S13304"/>
    </row>
    <row r="13305" spans="19:19">
      <c r="S13305"/>
    </row>
    <row r="13306" spans="19:19">
      <c r="S13306"/>
    </row>
    <row r="13307" spans="19:19">
      <c r="S13307"/>
    </row>
    <row r="13308" spans="19:19">
      <c r="S13308"/>
    </row>
    <row r="13309" spans="19:19">
      <c r="S13309"/>
    </row>
    <row r="13310" spans="19:19">
      <c r="S13310"/>
    </row>
    <row r="13311" spans="19:19">
      <c r="S13311"/>
    </row>
    <row r="13312" spans="19:19">
      <c r="S13312"/>
    </row>
    <row r="13313" spans="19:19">
      <c r="S13313"/>
    </row>
    <row r="13314" spans="19:19">
      <c r="S13314"/>
    </row>
    <row r="13315" spans="19:19">
      <c r="S13315"/>
    </row>
    <row r="13316" spans="19:19">
      <c r="S13316"/>
    </row>
    <row r="13317" spans="19:19">
      <c r="S13317"/>
    </row>
    <row r="13318" spans="19:19">
      <c r="S13318"/>
    </row>
    <row r="13319" spans="19:19">
      <c r="S13319"/>
    </row>
    <row r="13320" spans="19:19">
      <c r="S13320"/>
    </row>
    <row r="13321" spans="19:19">
      <c r="S13321"/>
    </row>
    <row r="13322" spans="19:19">
      <c r="S13322"/>
    </row>
    <row r="13323" spans="19:19">
      <c r="S13323"/>
    </row>
    <row r="13324" spans="19:19">
      <c r="S13324"/>
    </row>
    <row r="13325" spans="19:19">
      <c r="S13325"/>
    </row>
    <row r="13326" spans="19:19">
      <c r="S13326"/>
    </row>
    <row r="13327" spans="19:19">
      <c r="S13327"/>
    </row>
    <row r="13328" spans="19:19">
      <c r="S13328"/>
    </row>
    <row r="13329" spans="19:19">
      <c r="S13329"/>
    </row>
    <row r="13330" spans="19:19">
      <c r="S13330"/>
    </row>
    <row r="13331" spans="19:19">
      <c r="S13331"/>
    </row>
    <row r="13332" spans="19:19">
      <c r="S13332"/>
    </row>
    <row r="13333" spans="19:19">
      <c r="S13333"/>
    </row>
    <row r="13334" spans="19:19">
      <c r="S13334"/>
    </row>
    <row r="13335" spans="19:19">
      <c r="S13335"/>
    </row>
    <row r="13336" spans="19:19">
      <c r="S13336"/>
    </row>
    <row r="13337" spans="19:19">
      <c r="S13337"/>
    </row>
    <row r="13338" spans="19:19">
      <c r="S13338"/>
    </row>
    <row r="13339" spans="19:19">
      <c r="S13339"/>
    </row>
    <row r="13340" spans="19:19">
      <c r="S13340"/>
    </row>
    <row r="13341" spans="19:19">
      <c r="S13341"/>
    </row>
    <row r="13342" spans="19:19">
      <c r="S13342"/>
    </row>
    <row r="13343" spans="19:19">
      <c r="S13343"/>
    </row>
    <row r="13344" spans="19:19">
      <c r="S13344"/>
    </row>
    <row r="13345" spans="19:19">
      <c r="S13345"/>
    </row>
    <row r="13346" spans="19:19">
      <c r="S13346"/>
    </row>
    <row r="13347" spans="19:19">
      <c r="S13347"/>
    </row>
    <row r="13348" spans="19:19">
      <c r="S13348"/>
    </row>
    <row r="13349" spans="19:19">
      <c r="S13349"/>
    </row>
    <row r="13350" spans="19:19">
      <c r="S13350"/>
    </row>
    <row r="13351" spans="19:19">
      <c r="S13351"/>
    </row>
    <row r="13352" spans="19:19">
      <c r="S13352"/>
    </row>
    <row r="13353" spans="19:19">
      <c r="S13353"/>
    </row>
    <row r="13354" spans="19:19">
      <c r="S13354"/>
    </row>
    <row r="13355" spans="19:19">
      <c r="S13355"/>
    </row>
    <row r="13356" spans="19:19">
      <c r="S13356"/>
    </row>
    <row r="13357" spans="19:19">
      <c r="S13357"/>
    </row>
    <row r="13358" spans="19:19">
      <c r="S13358"/>
    </row>
    <row r="13359" spans="19:19">
      <c r="S13359"/>
    </row>
    <row r="13360" spans="19:19">
      <c r="S13360"/>
    </row>
    <row r="13361" spans="19:19">
      <c r="S13361"/>
    </row>
    <row r="13362" spans="19:19">
      <c r="S13362"/>
    </row>
    <row r="13363" spans="19:19">
      <c r="S13363"/>
    </row>
    <row r="13364" spans="19:19">
      <c r="S13364"/>
    </row>
    <row r="13365" spans="19:19">
      <c r="S13365"/>
    </row>
    <row r="13366" spans="19:19">
      <c r="S13366"/>
    </row>
    <row r="13367" spans="19:19">
      <c r="S13367"/>
    </row>
    <row r="13368" spans="19:19">
      <c r="S13368"/>
    </row>
    <row r="13369" spans="19:19">
      <c r="S13369"/>
    </row>
    <row r="13370" spans="19:19">
      <c r="S13370"/>
    </row>
    <row r="13371" spans="19:19">
      <c r="S13371"/>
    </row>
    <row r="13372" spans="19:19">
      <c r="S13372"/>
    </row>
    <row r="13373" spans="19:19">
      <c r="S13373"/>
    </row>
    <row r="13374" spans="19:19">
      <c r="S13374"/>
    </row>
    <row r="13375" spans="19:19">
      <c r="S13375"/>
    </row>
    <row r="13376" spans="19:19">
      <c r="S13376"/>
    </row>
    <row r="13377" spans="19:19">
      <c r="S13377"/>
    </row>
    <row r="13378" spans="19:19">
      <c r="S13378"/>
    </row>
    <row r="13379" spans="19:19">
      <c r="S13379"/>
    </row>
    <row r="13380" spans="19:19">
      <c r="S13380"/>
    </row>
    <row r="13381" spans="19:19">
      <c r="S13381"/>
    </row>
    <row r="13382" spans="19:19">
      <c r="S13382"/>
    </row>
    <row r="13383" spans="19:19">
      <c r="S13383"/>
    </row>
    <row r="13384" spans="19:19">
      <c r="S13384"/>
    </row>
    <row r="13385" spans="19:19">
      <c r="S13385"/>
    </row>
    <row r="13386" spans="19:19">
      <c r="S13386"/>
    </row>
    <row r="13387" spans="19:19">
      <c r="S13387"/>
    </row>
    <row r="13388" spans="19:19">
      <c r="S13388"/>
    </row>
    <row r="13389" spans="19:19">
      <c r="S13389"/>
    </row>
    <row r="13390" spans="19:19">
      <c r="S13390"/>
    </row>
    <row r="13391" spans="19:19">
      <c r="S13391"/>
    </row>
    <row r="13392" spans="19:19">
      <c r="S13392"/>
    </row>
    <row r="13393" spans="19:19">
      <c r="S13393"/>
    </row>
    <row r="13394" spans="19:19">
      <c r="S13394"/>
    </row>
    <row r="13395" spans="19:19">
      <c r="S13395"/>
    </row>
    <row r="13396" spans="19:19">
      <c r="S13396"/>
    </row>
    <row r="13397" spans="19:19">
      <c r="S13397"/>
    </row>
    <row r="13398" spans="19:19">
      <c r="S13398"/>
    </row>
    <row r="13399" spans="19:19">
      <c r="S13399"/>
    </row>
    <row r="13400" spans="19:19">
      <c r="S13400"/>
    </row>
    <row r="13401" spans="19:19">
      <c r="S13401"/>
    </row>
    <row r="13402" spans="19:19">
      <c r="S13402"/>
    </row>
    <row r="13403" spans="19:19">
      <c r="S13403"/>
    </row>
    <row r="13404" spans="19:19">
      <c r="S13404"/>
    </row>
    <row r="13405" spans="19:19">
      <c r="S13405"/>
    </row>
    <row r="13406" spans="19:19">
      <c r="S13406"/>
    </row>
    <row r="13407" spans="19:19">
      <c r="S13407"/>
    </row>
    <row r="13408" spans="19:19">
      <c r="S13408"/>
    </row>
    <row r="13409" spans="19:19">
      <c r="S13409"/>
    </row>
    <row r="13410" spans="19:19">
      <c r="S13410"/>
    </row>
    <row r="13411" spans="19:19">
      <c r="S13411"/>
    </row>
    <row r="13412" spans="19:19">
      <c r="S13412"/>
    </row>
    <row r="13413" spans="19:19">
      <c r="S13413"/>
    </row>
    <row r="13414" spans="19:19">
      <c r="S13414"/>
    </row>
    <row r="13415" spans="19:19">
      <c r="S13415"/>
    </row>
    <row r="13416" spans="19:19">
      <c r="S13416"/>
    </row>
    <row r="13417" spans="19:19">
      <c r="S13417"/>
    </row>
    <row r="13418" spans="19:19">
      <c r="S13418"/>
    </row>
    <row r="13419" spans="19:19">
      <c r="S13419"/>
    </row>
    <row r="13420" spans="19:19">
      <c r="S13420"/>
    </row>
    <row r="13421" spans="19:19">
      <c r="S13421"/>
    </row>
    <row r="13422" spans="19:19">
      <c r="S13422"/>
    </row>
    <row r="13423" spans="19:19">
      <c r="S13423"/>
    </row>
    <row r="13424" spans="19:19">
      <c r="S13424"/>
    </row>
    <row r="13425" spans="19:19">
      <c r="S13425"/>
    </row>
    <row r="13426" spans="19:19">
      <c r="S13426"/>
    </row>
    <row r="13427" spans="19:19">
      <c r="S13427"/>
    </row>
    <row r="13428" spans="19:19">
      <c r="S13428"/>
    </row>
    <row r="13429" spans="19:19">
      <c r="S13429"/>
    </row>
    <row r="13430" spans="19:19">
      <c r="S13430"/>
    </row>
    <row r="13431" spans="19:19">
      <c r="S13431"/>
    </row>
    <row r="13432" spans="19:19">
      <c r="S13432"/>
    </row>
    <row r="13433" spans="19:19">
      <c r="S13433"/>
    </row>
    <row r="13434" spans="19:19">
      <c r="S13434"/>
    </row>
    <row r="13435" spans="19:19">
      <c r="S13435"/>
    </row>
    <row r="13436" spans="19:19">
      <c r="S13436"/>
    </row>
    <row r="13437" spans="19:19">
      <c r="S13437"/>
    </row>
    <row r="13438" spans="19:19">
      <c r="S13438"/>
    </row>
    <row r="13439" spans="19:19">
      <c r="S13439"/>
    </row>
    <row r="13440" spans="19:19">
      <c r="S13440"/>
    </row>
    <row r="13441" spans="19:19">
      <c r="S13441"/>
    </row>
    <row r="13442" spans="19:19">
      <c r="S13442"/>
    </row>
    <row r="13443" spans="19:19">
      <c r="S13443"/>
    </row>
    <row r="13444" spans="19:19">
      <c r="S13444"/>
    </row>
    <row r="13445" spans="19:19">
      <c r="S13445"/>
    </row>
    <row r="13446" spans="19:19">
      <c r="S13446"/>
    </row>
    <row r="13447" spans="19:19">
      <c r="S13447"/>
    </row>
    <row r="13448" spans="19:19">
      <c r="S13448"/>
    </row>
    <row r="13449" spans="19:19">
      <c r="S13449"/>
    </row>
    <row r="13450" spans="19:19">
      <c r="S13450"/>
    </row>
    <row r="13451" spans="19:19">
      <c r="S13451"/>
    </row>
    <row r="13452" spans="19:19">
      <c r="S13452"/>
    </row>
    <row r="13453" spans="19:19">
      <c r="S13453"/>
    </row>
    <row r="13454" spans="19:19">
      <c r="S13454"/>
    </row>
    <row r="13455" spans="19:19">
      <c r="S13455"/>
    </row>
    <row r="13456" spans="19:19">
      <c r="S13456"/>
    </row>
    <row r="13457" spans="19:19">
      <c r="S13457"/>
    </row>
    <row r="13458" spans="19:19">
      <c r="S13458"/>
    </row>
    <row r="13459" spans="19:19">
      <c r="S13459"/>
    </row>
    <row r="13460" spans="19:19">
      <c r="S13460"/>
    </row>
    <row r="13461" spans="19:19">
      <c r="S13461"/>
    </row>
    <row r="13462" spans="19:19">
      <c r="S13462"/>
    </row>
    <row r="13463" spans="19:19">
      <c r="S13463"/>
    </row>
    <row r="13464" spans="19:19">
      <c r="S13464"/>
    </row>
    <row r="13465" spans="19:19">
      <c r="S13465"/>
    </row>
    <row r="13466" spans="19:19">
      <c r="S13466"/>
    </row>
    <row r="13467" spans="19:19">
      <c r="S13467"/>
    </row>
    <row r="13468" spans="19:19">
      <c r="S13468"/>
    </row>
    <row r="13469" spans="19:19">
      <c r="S13469"/>
    </row>
    <row r="13470" spans="19:19">
      <c r="S13470"/>
    </row>
    <row r="13471" spans="19:19">
      <c r="S13471"/>
    </row>
    <row r="13472" spans="19:19">
      <c r="S13472"/>
    </row>
    <row r="13473" spans="19:19">
      <c r="S13473"/>
    </row>
    <row r="13474" spans="19:19">
      <c r="S13474"/>
    </row>
    <row r="13475" spans="19:19">
      <c r="S13475"/>
    </row>
    <row r="13476" spans="19:19">
      <c r="S13476"/>
    </row>
    <row r="13477" spans="19:19">
      <c r="S13477"/>
    </row>
    <row r="13478" spans="19:19">
      <c r="S13478"/>
    </row>
    <row r="13479" spans="19:19">
      <c r="S13479"/>
    </row>
    <row r="13480" spans="19:19">
      <c r="S13480"/>
    </row>
    <row r="13481" spans="19:19">
      <c r="S13481"/>
    </row>
    <row r="13482" spans="19:19">
      <c r="S13482"/>
    </row>
    <row r="13483" spans="19:19">
      <c r="S13483"/>
    </row>
    <row r="13484" spans="19:19">
      <c r="S13484"/>
    </row>
    <row r="13485" spans="19:19">
      <c r="S13485"/>
    </row>
    <row r="13486" spans="19:19">
      <c r="S13486"/>
    </row>
    <row r="13487" spans="19:19">
      <c r="S13487"/>
    </row>
    <row r="13488" spans="19:19">
      <c r="S13488"/>
    </row>
    <row r="13489" spans="19:19">
      <c r="S13489"/>
    </row>
    <row r="13490" spans="19:19">
      <c r="S13490"/>
    </row>
    <row r="13491" spans="19:19">
      <c r="S13491"/>
    </row>
    <row r="13492" spans="19:19">
      <c r="S13492"/>
    </row>
    <row r="13493" spans="19:19">
      <c r="S13493"/>
    </row>
    <row r="13494" spans="19:19">
      <c r="S13494"/>
    </row>
    <row r="13495" spans="19:19">
      <c r="S13495"/>
    </row>
    <row r="13496" spans="19:19">
      <c r="S13496"/>
    </row>
    <row r="13497" spans="19:19">
      <c r="S13497"/>
    </row>
    <row r="13498" spans="19:19">
      <c r="S13498"/>
    </row>
    <row r="13499" spans="19:19">
      <c r="S13499"/>
    </row>
    <row r="13500" spans="19:19">
      <c r="S13500"/>
    </row>
    <row r="13501" spans="19:19">
      <c r="S13501"/>
    </row>
    <row r="13502" spans="19:19">
      <c r="S13502"/>
    </row>
    <row r="13503" spans="19:19">
      <c r="S13503"/>
    </row>
    <row r="13504" spans="19:19">
      <c r="S13504"/>
    </row>
    <row r="13505" spans="19:19">
      <c r="S13505"/>
    </row>
    <row r="13506" spans="19:19">
      <c r="S13506"/>
    </row>
    <row r="13507" spans="19:19">
      <c r="S13507"/>
    </row>
    <row r="13508" spans="19:19">
      <c r="S13508"/>
    </row>
    <row r="13509" spans="19:19">
      <c r="S13509"/>
    </row>
    <row r="13510" spans="19:19">
      <c r="S13510"/>
    </row>
    <row r="13511" spans="19:19">
      <c r="S13511"/>
    </row>
    <row r="13512" spans="19:19">
      <c r="S13512"/>
    </row>
    <row r="13513" spans="19:19">
      <c r="S13513"/>
    </row>
    <row r="13514" spans="19:19">
      <c r="S13514"/>
    </row>
    <row r="13515" spans="19:19">
      <c r="S13515"/>
    </row>
    <row r="13516" spans="19:19">
      <c r="S13516"/>
    </row>
    <row r="13517" spans="19:19">
      <c r="S13517"/>
    </row>
    <row r="13518" spans="19:19">
      <c r="S13518"/>
    </row>
    <row r="13519" spans="19:19">
      <c r="S13519"/>
    </row>
    <row r="13520" spans="19:19">
      <c r="S13520"/>
    </row>
    <row r="13521" spans="19:19">
      <c r="S13521"/>
    </row>
    <row r="13522" spans="19:19">
      <c r="S13522"/>
    </row>
    <row r="13523" spans="19:19">
      <c r="S13523"/>
    </row>
    <row r="13524" spans="19:19">
      <c r="S13524"/>
    </row>
    <row r="13525" spans="19:19">
      <c r="S13525"/>
    </row>
    <row r="13526" spans="19:19">
      <c r="S13526"/>
    </row>
    <row r="13527" spans="19:19">
      <c r="S13527"/>
    </row>
    <row r="13528" spans="19:19">
      <c r="S13528"/>
    </row>
    <row r="13529" spans="19:19">
      <c r="S13529"/>
    </row>
    <row r="13530" spans="19:19">
      <c r="S13530"/>
    </row>
    <row r="13531" spans="19:19">
      <c r="S13531"/>
    </row>
    <row r="13532" spans="19:19">
      <c r="S13532"/>
    </row>
    <row r="13533" spans="19:19">
      <c r="S13533"/>
    </row>
    <row r="13534" spans="19:19">
      <c r="S13534"/>
    </row>
    <row r="13535" spans="19:19">
      <c r="S13535"/>
    </row>
    <row r="13536" spans="19:19">
      <c r="S13536"/>
    </row>
    <row r="13537" spans="19:19">
      <c r="S13537"/>
    </row>
    <row r="13538" spans="19:19">
      <c r="S13538"/>
    </row>
    <row r="13539" spans="19:19">
      <c r="S13539"/>
    </row>
    <row r="13540" spans="19:19">
      <c r="S13540"/>
    </row>
    <row r="13541" spans="19:19">
      <c r="S13541"/>
    </row>
    <row r="13542" spans="19:19">
      <c r="S13542"/>
    </row>
    <row r="13543" spans="19:19">
      <c r="S13543"/>
    </row>
    <row r="13544" spans="19:19">
      <c r="S13544"/>
    </row>
    <row r="13545" spans="19:19">
      <c r="S13545"/>
    </row>
    <row r="13546" spans="19:19">
      <c r="S13546"/>
    </row>
    <row r="13547" spans="19:19">
      <c r="S13547"/>
    </row>
    <row r="13548" spans="19:19">
      <c r="S13548"/>
    </row>
    <row r="13549" spans="19:19">
      <c r="S13549"/>
    </row>
    <row r="13550" spans="19:19">
      <c r="S13550"/>
    </row>
    <row r="13551" spans="19:19">
      <c r="S13551"/>
    </row>
    <row r="13552" spans="19:19">
      <c r="S13552"/>
    </row>
    <row r="13553" spans="19:19">
      <c r="S13553"/>
    </row>
    <row r="13554" spans="19:19">
      <c r="S13554"/>
    </row>
    <row r="13555" spans="19:19">
      <c r="S13555"/>
    </row>
    <row r="13556" spans="19:19">
      <c r="S13556"/>
    </row>
    <row r="13557" spans="19:19">
      <c r="S13557"/>
    </row>
    <row r="13558" spans="19:19">
      <c r="S13558"/>
    </row>
    <row r="13559" spans="19:19">
      <c r="S13559"/>
    </row>
    <row r="13560" spans="19:19">
      <c r="S13560"/>
    </row>
    <row r="13561" spans="19:19">
      <c r="S13561"/>
    </row>
    <row r="13562" spans="19:19">
      <c r="S13562"/>
    </row>
    <row r="13563" spans="19:19">
      <c r="S13563"/>
    </row>
    <row r="13564" spans="19:19">
      <c r="S13564"/>
    </row>
    <row r="13565" spans="19:19">
      <c r="S13565"/>
    </row>
    <row r="13566" spans="19:19">
      <c r="S13566"/>
    </row>
    <row r="13567" spans="19:19">
      <c r="S13567"/>
    </row>
    <row r="13568" spans="19:19">
      <c r="S13568"/>
    </row>
    <row r="13569" spans="19:19">
      <c r="S13569"/>
    </row>
    <row r="13570" spans="19:19">
      <c r="S13570"/>
    </row>
    <row r="13571" spans="19:19">
      <c r="S13571"/>
    </row>
    <row r="13572" spans="19:19">
      <c r="S13572"/>
    </row>
    <row r="13573" spans="19:19">
      <c r="S13573"/>
    </row>
    <row r="13574" spans="19:19">
      <c r="S13574"/>
    </row>
    <row r="13575" spans="19:19">
      <c r="S13575"/>
    </row>
    <row r="13576" spans="19:19">
      <c r="S13576"/>
    </row>
    <row r="13577" spans="19:19">
      <c r="S13577"/>
    </row>
    <row r="13578" spans="19:19">
      <c r="S13578"/>
    </row>
    <row r="13579" spans="19:19">
      <c r="S13579"/>
    </row>
    <row r="13580" spans="19:19">
      <c r="S13580"/>
    </row>
    <row r="13581" spans="19:19">
      <c r="S13581"/>
    </row>
    <row r="13582" spans="19:19">
      <c r="S13582"/>
    </row>
    <row r="13583" spans="19:19">
      <c r="S13583"/>
    </row>
    <row r="13584" spans="19:19">
      <c r="S13584"/>
    </row>
    <row r="13585" spans="19:19">
      <c r="S13585"/>
    </row>
    <row r="13586" spans="19:19">
      <c r="S13586"/>
    </row>
    <row r="13587" spans="19:19">
      <c r="S13587"/>
    </row>
    <row r="13588" spans="19:19">
      <c r="S13588"/>
    </row>
    <row r="13589" spans="19:19">
      <c r="S13589"/>
    </row>
    <row r="13590" spans="19:19">
      <c r="S13590"/>
    </row>
    <row r="13591" spans="19:19">
      <c r="S13591"/>
    </row>
    <row r="13592" spans="19:19">
      <c r="S13592"/>
    </row>
    <row r="13593" spans="19:19">
      <c r="S13593"/>
    </row>
    <row r="13594" spans="19:19">
      <c r="S13594"/>
    </row>
    <row r="13595" spans="19:19">
      <c r="S13595"/>
    </row>
    <row r="13596" spans="19:19">
      <c r="S13596"/>
    </row>
    <row r="13597" spans="19:19">
      <c r="S13597"/>
    </row>
    <row r="13598" spans="19:19">
      <c r="S13598"/>
    </row>
    <row r="13599" spans="19:19">
      <c r="S13599"/>
    </row>
    <row r="13600" spans="19:19">
      <c r="S13600"/>
    </row>
    <row r="13601" spans="19:19">
      <c r="S13601"/>
    </row>
    <row r="13602" spans="19:19">
      <c r="S13602"/>
    </row>
    <row r="13603" spans="19:19">
      <c r="S13603"/>
    </row>
    <row r="13604" spans="19:19">
      <c r="S13604"/>
    </row>
    <row r="13605" spans="19:19">
      <c r="S13605"/>
    </row>
    <row r="13606" spans="19:19">
      <c r="S13606"/>
    </row>
    <row r="13607" spans="19:19">
      <c r="S13607"/>
    </row>
    <row r="13608" spans="19:19">
      <c r="S13608"/>
    </row>
    <row r="13609" spans="19:19">
      <c r="S13609"/>
    </row>
    <row r="13610" spans="19:19">
      <c r="S13610"/>
    </row>
    <row r="13611" spans="19:19">
      <c r="S13611"/>
    </row>
    <row r="13612" spans="19:19">
      <c r="S13612"/>
    </row>
    <row r="13613" spans="19:19">
      <c r="S13613"/>
    </row>
    <row r="13614" spans="19:19">
      <c r="S13614"/>
    </row>
    <row r="13615" spans="19:19">
      <c r="S13615"/>
    </row>
    <row r="13616" spans="19:19">
      <c r="S13616"/>
    </row>
    <row r="13617" spans="19:19">
      <c r="S13617"/>
    </row>
    <row r="13618" spans="19:19">
      <c r="S13618"/>
    </row>
    <row r="13619" spans="19:19">
      <c r="S13619"/>
    </row>
    <row r="13620" spans="19:19">
      <c r="S13620"/>
    </row>
    <row r="13621" spans="19:19">
      <c r="S13621"/>
    </row>
    <row r="13622" spans="19:19">
      <c r="S13622"/>
    </row>
    <row r="13623" spans="19:19">
      <c r="S13623"/>
    </row>
    <row r="13624" spans="19:19">
      <c r="S13624"/>
    </row>
    <row r="13625" spans="19:19">
      <c r="S13625"/>
    </row>
    <row r="13626" spans="19:19">
      <c r="S13626"/>
    </row>
    <row r="13627" spans="19:19">
      <c r="S13627"/>
    </row>
    <row r="13628" spans="19:19">
      <c r="S13628"/>
    </row>
    <row r="13629" spans="19:19">
      <c r="S13629"/>
    </row>
    <row r="13630" spans="19:19">
      <c r="S13630"/>
    </row>
    <row r="13631" spans="19:19">
      <c r="S13631"/>
    </row>
    <row r="13632" spans="19:19">
      <c r="S13632"/>
    </row>
    <row r="13633" spans="19:19">
      <c r="S13633"/>
    </row>
    <row r="13634" spans="19:19">
      <c r="S13634"/>
    </row>
    <row r="13635" spans="19:19">
      <c r="S13635"/>
    </row>
    <row r="13636" spans="19:19">
      <c r="S13636"/>
    </row>
    <row r="13637" spans="19:19">
      <c r="S13637"/>
    </row>
    <row r="13638" spans="19:19">
      <c r="S13638"/>
    </row>
    <row r="13639" spans="19:19">
      <c r="S13639"/>
    </row>
    <row r="13640" spans="19:19">
      <c r="S13640"/>
    </row>
    <row r="13641" spans="19:19">
      <c r="S13641"/>
    </row>
    <row r="13642" spans="19:19">
      <c r="S13642"/>
    </row>
    <row r="13643" spans="19:19">
      <c r="S13643"/>
    </row>
    <row r="13644" spans="19:19">
      <c r="S13644"/>
    </row>
    <row r="13645" spans="19:19">
      <c r="S13645"/>
    </row>
    <row r="13646" spans="19:19">
      <c r="S13646"/>
    </row>
    <row r="13647" spans="19:19">
      <c r="S13647"/>
    </row>
    <row r="13648" spans="19:19">
      <c r="S13648"/>
    </row>
    <row r="13649" spans="19:19">
      <c r="S13649"/>
    </row>
    <row r="13650" spans="19:19">
      <c r="S13650"/>
    </row>
    <row r="13651" spans="19:19">
      <c r="S13651"/>
    </row>
    <row r="13652" spans="19:19">
      <c r="S13652"/>
    </row>
    <row r="13653" spans="19:19">
      <c r="S13653"/>
    </row>
    <row r="13654" spans="19:19">
      <c r="S13654"/>
    </row>
    <row r="13655" spans="19:19">
      <c r="S13655"/>
    </row>
    <row r="13656" spans="19:19">
      <c r="S13656"/>
    </row>
    <row r="13657" spans="19:19">
      <c r="S13657"/>
    </row>
    <row r="13658" spans="19:19">
      <c r="S13658"/>
    </row>
    <row r="13659" spans="19:19">
      <c r="S13659"/>
    </row>
    <row r="13660" spans="19:19">
      <c r="S13660"/>
    </row>
    <row r="13661" spans="19:19">
      <c r="S13661"/>
    </row>
    <row r="13662" spans="19:19">
      <c r="S13662"/>
    </row>
    <row r="13663" spans="19:19">
      <c r="S13663"/>
    </row>
    <row r="13664" spans="19:19">
      <c r="S13664"/>
    </row>
    <row r="13665" spans="19:19">
      <c r="S13665"/>
    </row>
    <row r="13666" spans="19:19">
      <c r="S13666"/>
    </row>
    <row r="13667" spans="19:19">
      <c r="S13667"/>
    </row>
    <row r="13668" spans="19:19">
      <c r="S13668"/>
    </row>
    <row r="13669" spans="19:19">
      <c r="S13669"/>
    </row>
    <row r="13670" spans="19:19">
      <c r="S13670"/>
    </row>
    <row r="13671" spans="19:19">
      <c r="S13671"/>
    </row>
    <row r="13672" spans="19:19">
      <c r="S13672"/>
    </row>
    <row r="13673" spans="19:19">
      <c r="S13673"/>
    </row>
    <row r="13674" spans="19:19">
      <c r="S13674"/>
    </row>
    <row r="13675" spans="19:19">
      <c r="S13675"/>
    </row>
    <row r="13676" spans="19:19">
      <c r="S13676"/>
    </row>
    <row r="13677" spans="19:19">
      <c r="S13677"/>
    </row>
    <row r="13678" spans="19:19">
      <c r="S13678"/>
    </row>
    <row r="13679" spans="19:19">
      <c r="S13679"/>
    </row>
    <row r="13680" spans="19:19">
      <c r="S13680"/>
    </row>
    <row r="13681" spans="19:19">
      <c r="S13681"/>
    </row>
    <row r="13682" spans="19:19">
      <c r="S13682"/>
    </row>
    <row r="13683" spans="19:19">
      <c r="S13683"/>
    </row>
    <row r="13684" spans="19:19">
      <c r="S13684"/>
    </row>
    <row r="13685" spans="19:19">
      <c r="S13685"/>
    </row>
    <row r="13686" spans="19:19">
      <c r="S13686"/>
    </row>
    <row r="13687" spans="19:19">
      <c r="S13687"/>
    </row>
    <row r="13688" spans="19:19">
      <c r="S13688"/>
    </row>
    <row r="13689" spans="19:19">
      <c r="S13689"/>
    </row>
    <row r="13690" spans="19:19">
      <c r="S13690"/>
    </row>
    <row r="13691" spans="19:19">
      <c r="S13691"/>
    </row>
    <row r="13692" spans="19:19">
      <c r="S13692"/>
    </row>
    <row r="13693" spans="19:19">
      <c r="S13693"/>
    </row>
    <row r="13694" spans="19:19">
      <c r="S13694"/>
    </row>
    <row r="13695" spans="19:19">
      <c r="S13695"/>
    </row>
    <row r="13696" spans="19:19">
      <c r="S13696"/>
    </row>
    <row r="13697" spans="19:19">
      <c r="S13697"/>
    </row>
    <row r="13698" spans="19:19">
      <c r="S13698"/>
    </row>
    <row r="13699" spans="19:19">
      <c r="S13699"/>
    </row>
    <row r="13700" spans="19:19">
      <c r="S13700"/>
    </row>
    <row r="13701" spans="19:19">
      <c r="S13701"/>
    </row>
    <row r="13702" spans="19:19">
      <c r="S13702"/>
    </row>
    <row r="13703" spans="19:19">
      <c r="S13703"/>
    </row>
    <row r="13704" spans="19:19">
      <c r="S13704"/>
    </row>
    <row r="13705" spans="19:19">
      <c r="S13705"/>
    </row>
    <row r="13706" spans="19:19">
      <c r="S13706"/>
    </row>
    <row r="13707" spans="19:19">
      <c r="S13707"/>
    </row>
    <row r="13708" spans="19:19">
      <c r="S13708"/>
    </row>
    <row r="13709" spans="19:19">
      <c r="S13709"/>
    </row>
    <row r="13710" spans="19:19">
      <c r="S13710"/>
    </row>
    <row r="13711" spans="19:19">
      <c r="S13711"/>
    </row>
    <row r="13712" spans="19:19">
      <c r="S13712"/>
    </row>
    <row r="13713" spans="19:19">
      <c r="S13713"/>
    </row>
    <row r="13714" spans="19:19">
      <c r="S13714"/>
    </row>
    <row r="13715" spans="19:19">
      <c r="S13715"/>
    </row>
    <row r="13716" spans="19:19">
      <c r="S13716"/>
    </row>
    <row r="13717" spans="19:19">
      <c r="S13717"/>
    </row>
    <row r="13718" spans="19:19">
      <c r="S13718"/>
    </row>
    <row r="13719" spans="19:19">
      <c r="S13719"/>
    </row>
    <row r="13720" spans="19:19">
      <c r="S13720"/>
    </row>
    <row r="13721" spans="19:19">
      <c r="S13721"/>
    </row>
    <row r="13722" spans="19:19">
      <c r="S13722"/>
    </row>
    <row r="13723" spans="19:19">
      <c r="S13723"/>
    </row>
    <row r="13724" spans="19:19">
      <c r="S13724"/>
    </row>
    <row r="13725" spans="19:19">
      <c r="S13725"/>
    </row>
    <row r="13726" spans="19:19">
      <c r="S13726"/>
    </row>
    <row r="13727" spans="19:19">
      <c r="S13727"/>
    </row>
    <row r="13728" spans="19:19">
      <c r="S13728"/>
    </row>
    <row r="13729" spans="19:19">
      <c r="S13729"/>
    </row>
    <row r="13730" spans="19:19">
      <c r="S13730"/>
    </row>
    <row r="13731" spans="19:19">
      <c r="S13731"/>
    </row>
    <row r="13732" spans="19:19">
      <c r="S13732"/>
    </row>
    <row r="13733" spans="19:19">
      <c r="S13733"/>
    </row>
    <row r="13734" spans="19:19">
      <c r="S13734"/>
    </row>
    <row r="13735" spans="19:19">
      <c r="S13735"/>
    </row>
    <row r="13736" spans="19:19">
      <c r="S13736"/>
    </row>
    <row r="13737" spans="19:19">
      <c r="S13737"/>
    </row>
    <row r="13738" spans="19:19">
      <c r="S13738"/>
    </row>
    <row r="13739" spans="19:19">
      <c r="S13739"/>
    </row>
    <row r="13740" spans="19:19">
      <c r="S13740"/>
    </row>
    <row r="13741" spans="19:19">
      <c r="S13741"/>
    </row>
    <row r="13742" spans="19:19">
      <c r="S13742"/>
    </row>
    <row r="13743" spans="19:19">
      <c r="S13743"/>
    </row>
    <row r="13744" spans="19:19">
      <c r="S13744"/>
    </row>
    <row r="13745" spans="19:19">
      <c r="S13745"/>
    </row>
    <row r="13746" spans="19:19">
      <c r="S13746"/>
    </row>
    <row r="13747" spans="19:19">
      <c r="S13747"/>
    </row>
    <row r="13748" spans="19:19">
      <c r="S13748"/>
    </row>
    <row r="13749" spans="19:19">
      <c r="S13749"/>
    </row>
    <row r="13750" spans="19:19">
      <c r="S13750"/>
    </row>
    <row r="13751" spans="19:19">
      <c r="S13751"/>
    </row>
    <row r="13752" spans="19:19">
      <c r="S13752"/>
    </row>
    <row r="13753" spans="19:19">
      <c r="S13753"/>
    </row>
    <row r="13754" spans="19:19">
      <c r="S13754"/>
    </row>
    <row r="13755" spans="19:19">
      <c r="S13755"/>
    </row>
    <row r="13756" spans="19:19">
      <c r="S13756"/>
    </row>
    <row r="13757" spans="19:19">
      <c r="S13757"/>
    </row>
    <row r="13758" spans="19:19">
      <c r="S13758"/>
    </row>
    <row r="13759" spans="19:19">
      <c r="S13759"/>
    </row>
    <row r="13760" spans="19:19">
      <c r="S13760"/>
    </row>
    <row r="13761" spans="19:19">
      <c r="S13761"/>
    </row>
    <row r="13762" spans="19:19">
      <c r="S13762"/>
    </row>
    <row r="13763" spans="19:19">
      <c r="S13763"/>
    </row>
    <row r="13764" spans="19:19">
      <c r="S13764"/>
    </row>
    <row r="13765" spans="19:19">
      <c r="S13765"/>
    </row>
    <row r="13766" spans="19:19">
      <c r="S13766"/>
    </row>
    <row r="13767" spans="19:19">
      <c r="S13767"/>
    </row>
    <row r="13768" spans="19:19">
      <c r="S13768"/>
    </row>
    <row r="13769" spans="19:19">
      <c r="S13769"/>
    </row>
    <row r="13770" spans="19:19">
      <c r="S13770"/>
    </row>
    <row r="13771" spans="19:19">
      <c r="S13771"/>
    </row>
    <row r="13772" spans="19:19">
      <c r="S13772"/>
    </row>
    <row r="13773" spans="19:19">
      <c r="S13773"/>
    </row>
    <row r="13774" spans="19:19">
      <c r="S13774"/>
    </row>
    <row r="13775" spans="19:19">
      <c r="S13775"/>
    </row>
    <row r="13776" spans="19:19">
      <c r="S13776"/>
    </row>
    <row r="13777" spans="19:19">
      <c r="S13777"/>
    </row>
    <row r="13778" spans="19:19">
      <c r="S13778"/>
    </row>
    <row r="13779" spans="19:19">
      <c r="S13779"/>
    </row>
    <row r="13780" spans="19:19">
      <c r="S13780"/>
    </row>
    <row r="13781" spans="19:19">
      <c r="S13781"/>
    </row>
    <row r="13782" spans="19:19">
      <c r="S13782"/>
    </row>
    <row r="13783" spans="19:19">
      <c r="S13783"/>
    </row>
    <row r="13784" spans="19:19">
      <c r="S13784"/>
    </row>
    <row r="13785" spans="19:19">
      <c r="S13785"/>
    </row>
    <row r="13786" spans="19:19">
      <c r="S13786"/>
    </row>
    <row r="13787" spans="19:19">
      <c r="S13787"/>
    </row>
    <row r="13788" spans="19:19">
      <c r="S13788"/>
    </row>
    <row r="13789" spans="19:19">
      <c r="S13789"/>
    </row>
    <row r="13790" spans="19:19">
      <c r="S13790"/>
    </row>
    <row r="13791" spans="19:19">
      <c r="S13791"/>
    </row>
    <row r="13792" spans="19:19">
      <c r="S13792"/>
    </row>
    <row r="13793" spans="19:19">
      <c r="S13793"/>
    </row>
    <row r="13794" spans="19:19">
      <c r="S13794"/>
    </row>
    <row r="13795" spans="19:19">
      <c r="S13795"/>
    </row>
    <row r="13796" spans="19:19">
      <c r="S13796"/>
    </row>
    <row r="13797" spans="19:19">
      <c r="S13797"/>
    </row>
    <row r="13798" spans="19:19">
      <c r="S13798"/>
    </row>
    <row r="13799" spans="19:19">
      <c r="S13799"/>
    </row>
    <row r="13800" spans="19:19">
      <c r="S13800"/>
    </row>
    <row r="13801" spans="19:19">
      <c r="S13801"/>
    </row>
    <row r="13802" spans="19:19">
      <c r="S13802"/>
    </row>
    <row r="13803" spans="19:19">
      <c r="S13803"/>
    </row>
    <row r="13804" spans="19:19">
      <c r="S13804"/>
    </row>
    <row r="13805" spans="19:19">
      <c r="S13805"/>
    </row>
    <row r="13806" spans="19:19">
      <c r="S13806"/>
    </row>
    <row r="13807" spans="19:19">
      <c r="S13807"/>
    </row>
    <row r="13808" spans="19:19">
      <c r="S13808"/>
    </row>
    <row r="13809" spans="19:19">
      <c r="S13809"/>
    </row>
    <row r="13810" spans="19:19">
      <c r="S13810"/>
    </row>
    <row r="13811" spans="19:19">
      <c r="S13811"/>
    </row>
    <row r="13812" spans="19:19">
      <c r="S13812"/>
    </row>
    <row r="13813" spans="19:19">
      <c r="S13813"/>
    </row>
    <row r="13814" spans="19:19">
      <c r="S13814"/>
    </row>
    <row r="13815" spans="19:19">
      <c r="S13815"/>
    </row>
    <row r="13816" spans="19:19">
      <c r="S13816"/>
    </row>
    <row r="13817" spans="19:19">
      <c r="S13817"/>
    </row>
    <row r="13818" spans="19:19">
      <c r="S13818"/>
    </row>
    <row r="13819" spans="19:19">
      <c r="S13819"/>
    </row>
    <row r="13820" spans="19:19">
      <c r="S13820"/>
    </row>
    <row r="13821" spans="19:19">
      <c r="S13821"/>
    </row>
    <row r="13822" spans="19:19">
      <c r="S13822"/>
    </row>
    <row r="13823" spans="19:19">
      <c r="S13823"/>
    </row>
    <row r="13824" spans="19:19">
      <c r="S13824"/>
    </row>
    <row r="13825" spans="19:19">
      <c r="S13825"/>
    </row>
    <row r="13826" spans="19:19">
      <c r="S13826"/>
    </row>
    <row r="13827" spans="19:19">
      <c r="S13827"/>
    </row>
    <row r="13828" spans="19:19">
      <c r="S13828"/>
    </row>
    <row r="13829" spans="19:19">
      <c r="S13829"/>
    </row>
    <row r="13830" spans="19:19">
      <c r="S13830"/>
    </row>
    <row r="13831" spans="19:19">
      <c r="S13831"/>
    </row>
    <row r="13832" spans="19:19">
      <c r="S13832"/>
    </row>
    <row r="13833" spans="19:19">
      <c r="S13833"/>
    </row>
    <row r="13834" spans="19:19">
      <c r="S13834"/>
    </row>
    <row r="13835" spans="19:19">
      <c r="S13835"/>
    </row>
    <row r="13836" spans="19:19">
      <c r="S13836"/>
    </row>
    <row r="13837" spans="19:19">
      <c r="S13837"/>
    </row>
    <row r="13838" spans="19:19">
      <c r="S13838"/>
    </row>
    <row r="13839" spans="19:19">
      <c r="S13839"/>
    </row>
    <row r="13840" spans="19:19">
      <c r="S13840"/>
    </row>
    <row r="13841" spans="19:19">
      <c r="S13841"/>
    </row>
    <row r="13842" spans="19:19">
      <c r="S13842"/>
    </row>
    <row r="13843" spans="19:19">
      <c r="S13843"/>
    </row>
    <row r="13844" spans="19:19">
      <c r="S13844"/>
    </row>
    <row r="13845" spans="19:19">
      <c r="S13845"/>
    </row>
    <row r="13846" spans="19:19">
      <c r="S13846"/>
    </row>
    <row r="13847" spans="19:19">
      <c r="S13847"/>
    </row>
    <row r="13848" spans="19:19">
      <c r="S13848"/>
    </row>
    <row r="13849" spans="19:19">
      <c r="S13849"/>
    </row>
    <row r="13850" spans="19:19">
      <c r="S13850"/>
    </row>
    <row r="13851" spans="19:19">
      <c r="S13851"/>
    </row>
    <row r="13852" spans="19:19">
      <c r="S13852"/>
    </row>
    <row r="13853" spans="19:19">
      <c r="S13853"/>
    </row>
    <row r="13854" spans="19:19">
      <c r="S13854"/>
    </row>
    <row r="13855" spans="19:19">
      <c r="S13855"/>
    </row>
    <row r="13856" spans="19:19">
      <c r="S13856"/>
    </row>
    <row r="13857" spans="19:19">
      <c r="S13857"/>
    </row>
    <row r="13858" spans="19:19">
      <c r="S13858"/>
    </row>
    <row r="13859" spans="19:19">
      <c r="S13859"/>
    </row>
    <row r="13860" spans="19:19">
      <c r="S13860"/>
    </row>
    <row r="13861" spans="19:19">
      <c r="S13861"/>
    </row>
    <row r="13862" spans="19:19">
      <c r="S13862"/>
    </row>
    <row r="13863" spans="19:19">
      <c r="S13863"/>
    </row>
    <row r="13864" spans="19:19">
      <c r="S13864"/>
    </row>
    <row r="13865" spans="19:19">
      <c r="S13865"/>
    </row>
    <row r="13866" spans="19:19">
      <c r="S13866"/>
    </row>
    <row r="13867" spans="19:19">
      <c r="S13867"/>
    </row>
    <row r="13868" spans="19:19">
      <c r="S13868"/>
    </row>
    <row r="13869" spans="19:19">
      <c r="S13869"/>
    </row>
    <row r="13870" spans="19:19">
      <c r="S13870"/>
    </row>
    <row r="13871" spans="19:19">
      <c r="S13871"/>
    </row>
    <row r="13872" spans="19:19">
      <c r="S13872"/>
    </row>
    <row r="13873" spans="19:19">
      <c r="S13873"/>
    </row>
    <row r="13874" spans="19:19">
      <c r="S13874"/>
    </row>
    <row r="13875" spans="19:19">
      <c r="S13875"/>
    </row>
    <row r="13876" spans="19:19">
      <c r="S13876"/>
    </row>
    <row r="13877" spans="19:19">
      <c r="S13877"/>
    </row>
    <row r="13878" spans="19:19">
      <c r="S13878"/>
    </row>
    <row r="13879" spans="19:19">
      <c r="S13879"/>
    </row>
    <row r="13880" spans="19:19">
      <c r="S13880"/>
    </row>
    <row r="13881" spans="19:19">
      <c r="S13881"/>
    </row>
    <row r="13882" spans="19:19">
      <c r="S13882"/>
    </row>
    <row r="13883" spans="19:19">
      <c r="S13883"/>
    </row>
    <row r="13884" spans="19:19">
      <c r="S13884"/>
    </row>
    <row r="13885" spans="19:19">
      <c r="S13885"/>
    </row>
    <row r="13886" spans="19:19">
      <c r="S13886"/>
    </row>
    <row r="13887" spans="19:19">
      <c r="S13887"/>
    </row>
    <row r="13888" spans="19:19">
      <c r="S13888"/>
    </row>
    <row r="13889" spans="19:19">
      <c r="S13889"/>
    </row>
    <row r="13890" spans="19:19">
      <c r="S13890"/>
    </row>
    <row r="13891" spans="19:19">
      <c r="S13891"/>
    </row>
    <row r="13892" spans="19:19">
      <c r="S13892"/>
    </row>
    <row r="13893" spans="19:19">
      <c r="S13893"/>
    </row>
    <row r="13894" spans="19:19">
      <c r="S13894"/>
    </row>
    <row r="13895" spans="19:19">
      <c r="S13895"/>
    </row>
    <row r="13896" spans="19:19">
      <c r="S13896"/>
    </row>
    <row r="13897" spans="19:19">
      <c r="S13897"/>
    </row>
    <row r="13898" spans="19:19">
      <c r="S13898"/>
    </row>
    <row r="13899" spans="19:19">
      <c r="S13899"/>
    </row>
    <row r="13900" spans="19:19">
      <c r="S13900"/>
    </row>
    <row r="13901" spans="19:19">
      <c r="S13901"/>
    </row>
    <row r="13902" spans="19:19">
      <c r="S13902"/>
    </row>
    <row r="13903" spans="19:19">
      <c r="S13903"/>
    </row>
    <row r="13904" spans="19:19">
      <c r="S13904"/>
    </row>
    <row r="13905" spans="19:19">
      <c r="S13905"/>
    </row>
    <row r="13906" spans="19:19">
      <c r="S13906"/>
    </row>
    <row r="13907" spans="19:19">
      <c r="S13907"/>
    </row>
    <row r="13908" spans="19:19">
      <c r="S13908"/>
    </row>
    <row r="13909" spans="19:19">
      <c r="S13909"/>
    </row>
    <row r="13910" spans="19:19">
      <c r="S13910"/>
    </row>
    <row r="13911" spans="19:19">
      <c r="S13911"/>
    </row>
    <row r="13912" spans="19:19">
      <c r="S13912"/>
    </row>
    <row r="13913" spans="19:19">
      <c r="S13913"/>
    </row>
    <row r="13914" spans="19:19">
      <c r="S13914"/>
    </row>
    <row r="13915" spans="19:19">
      <c r="S13915"/>
    </row>
    <row r="13916" spans="19:19">
      <c r="S13916"/>
    </row>
    <row r="13917" spans="19:19">
      <c r="S13917"/>
    </row>
    <row r="13918" spans="19:19">
      <c r="S13918"/>
    </row>
    <row r="13919" spans="19:19">
      <c r="S13919"/>
    </row>
    <row r="13920" spans="19:19">
      <c r="S13920"/>
    </row>
    <row r="13921" spans="19:19">
      <c r="S13921"/>
    </row>
    <row r="13922" spans="19:19">
      <c r="S13922"/>
    </row>
    <row r="13923" spans="19:19">
      <c r="S13923"/>
    </row>
    <row r="13924" spans="19:19">
      <c r="S13924"/>
    </row>
    <row r="13925" spans="19:19">
      <c r="S13925"/>
    </row>
    <row r="13926" spans="19:19">
      <c r="S13926"/>
    </row>
    <row r="13927" spans="19:19">
      <c r="S13927"/>
    </row>
    <row r="13928" spans="19:19">
      <c r="S13928"/>
    </row>
    <row r="13929" spans="19:19">
      <c r="S13929"/>
    </row>
    <row r="13930" spans="19:19">
      <c r="S13930"/>
    </row>
    <row r="13931" spans="19:19">
      <c r="S13931"/>
    </row>
    <row r="13932" spans="19:19">
      <c r="S13932"/>
    </row>
    <row r="13933" spans="19:19">
      <c r="S13933"/>
    </row>
    <row r="13934" spans="19:19">
      <c r="S13934"/>
    </row>
    <row r="13935" spans="19:19">
      <c r="S13935"/>
    </row>
    <row r="13936" spans="19:19">
      <c r="S13936"/>
    </row>
    <row r="13937" spans="19:19">
      <c r="S13937"/>
    </row>
    <row r="13938" spans="19:19">
      <c r="S13938"/>
    </row>
    <row r="13939" spans="19:19">
      <c r="S13939"/>
    </row>
    <row r="13940" spans="19:19">
      <c r="S13940"/>
    </row>
    <row r="13941" spans="19:19">
      <c r="S13941"/>
    </row>
    <row r="13942" spans="19:19">
      <c r="S13942"/>
    </row>
    <row r="13943" spans="19:19">
      <c r="S13943"/>
    </row>
    <row r="13944" spans="19:19">
      <c r="S13944"/>
    </row>
    <row r="13945" spans="19:19">
      <c r="S13945"/>
    </row>
    <row r="13946" spans="19:19">
      <c r="S13946"/>
    </row>
    <row r="13947" spans="19:19">
      <c r="S13947"/>
    </row>
    <row r="13948" spans="19:19">
      <c r="S13948"/>
    </row>
    <row r="13949" spans="19:19">
      <c r="S13949"/>
    </row>
    <row r="13950" spans="19:19">
      <c r="S13950"/>
    </row>
    <row r="13951" spans="19:19">
      <c r="S13951"/>
    </row>
    <row r="13952" spans="19:19">
      <c r="S13952"/>
    </row>
    <row r="13953" spans="19:19">
      <c r="S13953"/>
    </row>
    <row r="13954" spans="19:19">
      <c r="S13954"/>
    </row>
    <row r="13955" spans="19:19">
      <c r="S13955"/>
    </row>
    <row r="13956" spans="19:19">
      <c r="S13956"/>
    </row>
    <row r="13957" spans="19:19">
      <c r="S13957"/>
    </row>
    <row r="13958" spans="19:19">
      <c r="S13958"/>
    </row>
    <row r="13959" spans="19:19">
      <c r="S13959"/>
    </row>
    <row r="13960" spans="19:19">
      <c r="S13960"/>
    </row>
    <row r="13961" spans="19:19">
      <c r="S13961"/>
    </row>
    <row r="13962" spans="19:19">
      <c r="S13962"/>
    </row>
    <row r="13963" spans="19:19">
      <c r="S13963"/>
    </row>
    <row r="13964" spans="19:19">
      <c r="S13964"/>
    </row>
    <row r="13965" spans="19:19">
      <c r="S13965"/>
    </row>
    <row r="13966" spans="19:19">
      <c r="S13966"/>
    </row>
    <row r="13967" spans="19:19">
      <c r="S13967"/>
    </row>
    <row r="13968" spans="19:19">
      <c r="S13968"/>
    </row>
    <row r="13969" spans="19:19">
      <c r="S13969"/>
    </row>
    <row r="13970" spans="19:19">
      <c r="S13970"/>
    </row>
    <row r="13971" spans="19:19">
      <c r="S13971"/>
    </row>
    <row r="13972" spans="19:19">
      <c r="S13972"/>
    </row>
    <row r="13973" spans="19:19">
      <c r="S13973"/>
    </row>
    <row r="13974" spans="19:19">
      <c r="S13974"/>
    </row>
    <row r="13975" spans="19:19">
      <c r="S13975"/>
    </row>
    <row r="13976" spans="19:19">
      <c r="S13976"/>
    </row>
    <row r="13977" spans="19:19">
      <c r="S13977"/>
    </row>
    <row r="13978" spans="19:19">
      <c r="S13978"/>
    </row>
    <row r="13979" spans="19:19">
      <c r="S13979"/>
    </row>
    <row r="13980" spans="19:19">
      <c r="S13980"/>
    </row>
    <row r="13981" spans="19:19">
      <c r="S13981"/>
    </row>
    <row r="13982" spans="19:19">
      <c r="S13982"/>
    </row>
    <row r="13983" spans="19:19">
      <c r="S13983"/>
    </row>
    <row r="13984" spans="19:19">
      <c r="S13984"/>
    </row>
    <row r="13985" spans="19:19">
      <c r="S13985"/>
    </row>
    <row r="13986" spans="19:19">
      <c r="S13986"/>
    </row>
    <row r="13987" spans="19:19">
      <c r="S13987"/>
    </row>
    <row r="13988" spans="19:19">
      <c r="S13988"/>
    </row>
    <row r="13989" spans="19:19">
      <c r="S13989"/>
    </row>
    <row r="13990" spans="19:19">
      <c r="S13990"/>
    </row>
    <row r="13991" spans="19:19">
      <c r="S13991"/>
    </row>
    <row r="13992" spans="19:19">
      <c r="S13992"/>
    </row>
    <row r="13993" spans="19:19">
      <c r="S13993"/>
    </row>
    <row r="13994" spans="19:19">
      <c r="S13994"/>
    </row>
    <row r="13995" spans="19:19">
      <c r="S13995"/>
    </row>
    <row r="13996" spans="19:19">
      <c r="S13996"/>
    </row>
    <row r="13997" spans="19:19">
      <c r="S13997"/>
    </row>
    <row r="13998" spans="19:19">
      <c r="S13998"/>
    </row>
    <row r="13999" spans="19:19">
      <c r="S13999"/>
    </row>
    <row r="14000" spans="19:19">
      <c r="S14000"/>
    </row>
    <row r="14001" spans="19:19">
      <c r="S14001"/>
    </row>
    <row r="14002" spans="19:19">
      <c r="S14002"/>
    </row>
    <row r="14003" spans="19:19">
      <c r="S14003"/>
    </row>
    <row r="14004" spans="19:19">
      <c r="S14004"/>
    </row>
    <row r="14005" spans="19:19">
      <c r="S14005"/>
    </row>
    <row r="14006" spans="19:19">
      <c r="S14006"/>
    </row>
    <row r="14007" spans="19:19">
      <c r="S14007"/>
    </row>
    <row r="14008" spans="19:19">
      <c r="S14008"/>
    </row>
    <row r="14009" spans="19:19">
      <c r="S14009"/>
    </row>
    <row r="14010" spans="19:19">
      <c r="S14010"/>
    </row>
    <row r="14011" spans="19:19">
      <c r="S14011"/>
    </row>
    <row r="14012" spans="19:19">
      <c r="S14012"/>
    </row>
    <row r="14013" spans="19:19">
      <c r="S14013"/>
    </row>
    <row r="14014" spans="19:19">
      <c r="S14014"/>
    </row>
    <row r="14015" spans="19:19">
      <c r="S14015"/>
    </row>
    <row r="14016" spans="19:19">
      <c r="S14016"/>
    </row>
    <row r="14017" spans="19:19">
      <c r="S14017"/>
    </row>
    <row r="14018" spans="19:19">
      <c r="S14018"/>
    </row>
    <row r="14019" spans="19:19">
      <c r="S14019"/>
    </row>
    <row r="14020" spans="19:19">
      <c r="S14020"/>
    </row>
    <row r="14021" spans="19:19">
      <c r="S14021"/>
    </row>
    <row r="14022" spans="19:19">
      <c r="S14022"/>
    </row>
    <row r="14023" spans="19:19">
      <c r="S14023"/>
    </row>
    <row r="14024" spans="19:19">
      <c r="S14024"/>
    </row>
    <row r="14025" spans="19:19">
      <c r="S14025"/>
    </row>
    <row r="14026" spans="19:19">
      <c r="S14026"/>
    </row>
    <row r="14027" spans="19:19">
      <c r="S14027"/>
    </row>
    <row r="14028" spans="19:19">
      <c r="S14028"/>
    </row>
    <row r="14029" spans="19:19">
      <c r="S14029"/>
    </row>
    <row r="14030" spans="19:19">
      <c r="S14030"/>
    </row>
    <row r="14031" spans="19:19">
      <c r="S14031"/>
    </row>
    <row r="14032" spans="19:19">
      <c r="S14032"/>
    </row>
    <row r="14033" spans="19:19">
      <c r="S14033"/>
    </row>
    <row r="14034" spans="19:19">
      <c r="S14034"/>
    </row>
    <row r="14035" spans="19:19">
      <c r="S14035"/>
    </row>
    <row r="14036" spans="19:19">
      <c r="S14036"/>
    </row>
    <row r="14037" spans="19:19">
      <c r="S14037"/>
    </row>
    <row r="14038" spans="19:19">
      <c r="S14038"/>
    </row>
    <row r="14039" spans="19:19">
      <c r="S14039"/>
    </row>
    <row r="14040" spans="19:19">
      <c r="S14040"/>
    </row>
    <row r="14041" spans="19:19">
      <c r="S14041"/>
    </row>
    <row r="14042" spans="19:19">
      <c r="S14042"/>
    </row>
    <row r="14043" spans="19:19">
      <c r="S14043"/>
    </row>
    <row r="14044" spans="19:19">
      <c r="S14044"/>
    </row>
    <row r="14045" spans="19:19">
      <c r="S14045"/>
    </row>
    <row r="14046" spans="19:19">
      <c r="S14046"/>
    </row>
    <row r="14047" spans="19:19">
      <c r="S14047"/>
    </row>
    <row r="14048" spans="19:19">
      <c r="S14048"/>
    </row>
    <row r="14049" spans="19:19">
      <c r="S14049"/>
    </row>
    <row r="14050" spans="19:19">
      <c r="S14050"/>
    </row>
    <row r="14051" spans="19:19">
      <c r="S14051"/>
    </row>
    <row r="14052" spans="19:19">
      <c r="S14052"/>
    </row>
    <row r="14053" spans="19:19">
      <c r="S14053"/>
    </row>
    <row r="14054" spans="19:19">
      <c r="S14054"/>
    </row>
    <row r="14055" spans="19:19">
      <c r="S14055"/>
    </row>
    <row r="14056" spans="19:19">
      <c r="S14056"/>
    </row>
    <row r="14057" spans="19:19">
      <c r="S14057"/>
    </row>
    <row r="14058" spans="19:19">
      <c r="S14058"/>
    </row>
    <row r="14059" spans="19:19">
      <c r="S14059"/>
    </row>
    <row r="14060" spans="19:19">
      <c r="S14060"/>
    </row>
    <row r="14061" spans="19:19">
      <c r="S14061"/>
    </row>
    <row r="14062" spans="19:19">
      <c r="S14062"/>
    </row>
    <row r="14063" spans="19:19">
      <c r="S14063"/>
    </row>
    <row r="14064" spans="19:19">
      <c r="S14064"/>
    </row>
    <row r="14065" spans="19:19">
      <c r="S14065"/>
    </row>
    <row r="14066" spans="19:19">
      <c r="S14066"/>
    </row>
    <row r="14067" spans="19:19">
      <c r="S14067"/>
    </row>
    <row r="14068" spans="19:19">
      <c r="S14068"/>
    </row>
    <row r="14069" spans="19:19">
      <c r="S14069"/>
    </row>
    <row r="14070" spans="19:19">
      <c r="S14070"/>
    </row>
    <row r="14071" spans="19:19">
      <c r="S14071"/>
    </row>
    <row r="14072" spans="19:19">
      <c r="S14072"/>
    </row>
    <row r="14073" spans="19:19">
      <c r="S14073"/>
    </row>
    <row r="14074" spans="19:19">
      <c r="S14074"/>
    </row>
    <row r="14075" spans="19:19">
      <c r="S14075"/>
    </row>
    <row r="14076" spans="19:19">
      <c r="S14076"/>
    </row>
    <row r="14077" spans="19:19">
      <c r="S14077"/>
    </row>
    <row r="14078" spans="19:19">
      <c r="S14078"/>
    </row>
    <row r="14079" spans="19:19">
      <c r="S14079"/>
    </row>
    <row r="14080" spans="19:19">
      <c r="S14080"/>
    </row>
    <row r="14081" spans="19:19">
      <c r="S14081"/>
    </row>
    <row r="14082" spans="19:19">
      <c r="S14082"/>
    </row>
    <row r="14083" spans="19:19">
      <c r="S14083"/>
    </row>
    <row r="14084" spans="19:19">
      <c r="S14084"/>
    </row>
    <row r="14085" spans="19:19">
      <c r="S14085"/>
    </row>
    <row r="14086" spans="19:19">
      <c r="S14086"/>
    </row>
    <row r="14087" spans="19:19">
      <c r="S14087"/>
    </row>
    <row r="14088" spans="19:19">
      <c r="S14088"/>
    </row>
    <row r="14089" spans="19:19">
      <c r="S14089"/>
    </row>
    <row r="14090" spans="19:19">
      <c r="S14090"/>
    </row>
    <row r="14091" spans="19:19">
      <c r="S14091"/>
    </row>
    <row r="14092" spans="19:19">
      <c r="S14092"/>
    </row>
    <row r="14093" spans="19:19">
      <c r="S14093"/>
    </row>
    <row r="14094" spans="19:19">
      <c r="S14094"/>
    </row>
    <row r="14095" spans="19:19">
      <c r="S14095"/>
    </row>
    <row r="14096" spans="19:19">
      <c r="S14096"/>
    </row>
    <row r="14097" spans="19:19">
      <c r="S14097"/>
    </row>
    <row r="14098" spans="19:19">
      <c r="S14098"/>
    </row>
    <row r="14099" spans="19:19">
      <c r="S14099"/>
    </row>
    <row r="14100" spans="19:19">
      <c r="S14100"/>
    </row>
    <row r="14101" spans="19:19">
      <c r="S14101"/>
    </row>
    <row r="14102" spans="19:19">
      <c r="S14102"/>
    </row>
    <row r="14103" spans="19:19">
      <c r="S14103"/>
    </row>
    <row r="14104" spans="19:19">
      <c r="S14104"/>
    </row>
    <row r="14105" spans="19:19">
      <c r="S14105"/>
    </row>
    <row r="14106" spans="19:19">
      <c r="S14106"/>
    </row>
    <row r="14107" spans="19:19">
      <c r="S14107"/>
    </row>
    <row r="14108" spans="19:19">
      <c r="S14108"/>
    </row>
    <row r="14109" spans="19:19">
      <c r="S14109"/>
    </row>
    <row r="14110" spans="19:19">
      <c r="S14110"/>
    </row>
    <row r="14111" spans="19:19">
      <c r="S14111"/>
    </row>
    <row r="14112" spans="19:19">
      <c r="S14112"/>
    </row>
    <row r="14113" spans="19:19">
      <c r="S14113"/>
    </row>
    <row r="14114" spans="19:19">
      <c r="S14114"/>
    </row>
    <row r="14115" spans="19:19">
      <c r="S14115"/>
    </row>
    <row r="14116" spans="19:19">
      <c r="S14116"/>
    </row>
    <row r="14117" spans="19:19">
      <c r="S14117"/>
    </row>
    <row r="14118" spans="19:19">
      <c r="S14118"/>
    </row>
    <row r="14119" spans="19:19">
      <c r="S14119"/>
    </row>
    <row r="14120" spans="19:19">
      <c r="S14120"/>
    </row>
    <row r="14121" spans="19:19">
      <c r="S14121"/>
    </row>
    <row r="14122" spans="19:19">
      <c r="S14122"/>
    </row>
    <row r="14123" spans="19:19">
      <c r="S14123"/>
    </row>
    <row r="14124" spans="19:19">
      <c r="S14124"/>
    </row>
    <row r="14125" spans="19:19">
      <c r="S14125"/>
    </row>
    <row r="14126" spans="19:19">
      <c r="S14126"/>
    </row>
    <row r="14127" spans="19:19">
      <c r="S14127"/>
    </row>
    <row r="14128" spans="19:19">
      <c r="S14128"/>
    </row>
    <row r="14129" spans="19:19">
      <c r="S14129"/>
    </row>
    <row r="14130" spans="19:19">
      <c r="S14130"/>
    </row>
    <row r="14131" spans="19:19">
      <c r="S14131"/>
    </row>
    <row r="14132" spans="19:19">
      <c r="S14132"/>
    </row>
    <row r="14133" spans="19:19">
      <c r="S14133"/>
    </row>
    <row r="14134" spans="19:19">
      <c r="S14134"/>
    </row>
    <row r="14135" spans="19:19">
      <c r="S14135"/>
    </row>
    <row r="14136" spans="19:19">
      <c r="S14136"/>
    </row>
    <row r="14137" spans="19:19">
      <c r="S14137"/>
    </row>
    <row r="14138" spans="19:19">
      <c r="S14138"/>
    </row>
    <row r="14139" spans="19:19">
      <c r="S14139"/>
    </row>
    <row r="14140" spans="19:19">
      <c r="S14140"/>
    </row>
    <row r="14141" spans="19:19">
      <c r="S14141"/>
    </row>
    <row r="14142" spans="19:19">
      <c r="S14142"/>
    </row>
    <row r="14143" spans="19:19">
      <c r="S14143"/>
    </row>
    <row r="14144" spans="19:19">
      <c r="S14144"/>
    </row>
    <row r="14145" spans="19:19">
      <c r="S14145"/>
    </row>
    <row r="14146" spans="19:19">
      <c r="S14146"/>
    </row>
    <row r="14147" spans="19:19">
      <c r="S14147"/>
    </row>
    <row r="14148" spans="19:19">
      <c r="S14148"/>
    </row>
    <row r="14149" spans="19:19">
      <c r="S14149"/>
    </row>
    <row r="14150" spans="19:19">
      <c r="S14150"/>
    </row>
    <row r="14151" spans="19:19">
      <c r="S14151"/>
    </row>
    <row r="14152" spans="19:19">
      <c r="S14152"/>
    </row>
    <row r="14153" spans="19:19">
      <c r="S14153"/>
    </row>
    <row r="14154" spans="19:19">
      <c r="S14154"/>
    </row>
    <row r="14155" spans="19:19">
      <c r="S14155"/>
    </row>
    <row r="14156" spans="19:19">
      <c r="S14156"/>
    </row>
    <row r="14157" spans="19:19">
      <c r="S14157"/>
    </row>
    <row r="14158" spans="19:19">
      <c r="S14158"/>
    </row>
    <row r="14159" spans="19:19">
      <c r="S14159"/>
    </row>
    <row r="14160" spans="19:19">
      <c r="S14160"/>
    </row>
    <row r="14161" spans="19:19">
      <c r="S14161"/>
    </row>
    <row r="14162" spans="19:19">
      <c r="S14162"/>
    </row>
    <row r="14163" spans="19:19">
      <c r="S14163"/>
    </row>
    <row r="14164" spans="19:19">
      <c r="S14164"/>
    </row>
    <row r="14165" spans="19:19">
      <c r="S14165"/>
    </row>
    <row r="14166" spans="19:19">
      <c r="S14166"/>
    </row>
    <row r="14167" spans="19:19">
      <c r="S14167"/>
    </row>
    <row r="14168" spans="19:19">
      <c r="S14168"/>
    </row>
    <row r="14169" spans="19:19">
      <c r="S14169"/>
    </row>
    <row r="14170" spans="19:19">
      <c r="S14170"/>
    </row>
    <row r="14171" spans="19:19">
      <c r="S14171"/>
    </row>
    <row r="14172" spans="19:19">
      <c r="S14172"/>
    </row>
    <row r="14173" spans="19:19">
      <c r="S14173"/>
    </row>
    <row r="14174" spans="19:19">
      <c r="S14174"/>
    </row>
    <row r="14175" spans="19:19">
      <c r="S14175"/>
    </row>
    <row r="14176" spans="19:19">
      <c r="S14176"/>
    </row>
    <row r="14177" spans="19:19">
      <c r="S14177"/>
    </row>
    <row r="14178" spans="19:19">
      <c r="S14178"/>
    </row>
    <row r="14179" spans="19:19">
      <c r="S14179"/>
    </row>
    <row r="14180" spans="19:19">
      <c r="S14180"/>
    </row>
    <row r="14181" spans="19:19">
      <c r="S14181"/>
    </row>
    <row r="14182" spans="19:19">
      <c r="S14182"/>
    </row>
    <row r="14183" spans="19:19">
      <c r="S14183"/>
    </row>
    <row r="14184" spans="19:19">
      <c r="S14184"/>
    </row>
    <row r="14185" spans="19:19">
      <c r="S14185"/>
    </row>
    <row r="14186" spans="19:19">
      <c r="S14186"/>
    </row>
    <row r="14187" spans="19:19">
      <c r="S14187"/>
    </row>
    <row r="14188" spans="19:19">
      <c r="S14188"/>
    </row>
    <row r="14189" spans="19:19">
      <c r="S14189"/>
    </row>
    <row r="14190" spans="19:19">
      <c r="S14190"/>
    </row>
    <row r="14191" spans="19:19">
      <c r="S14191"/>
    </row>
    <row r="14192" spans="19:19">
      <c r="S14192"/>
    </row>
    <row r="14193" spans="19:19">
      <c r="S14193"/>
    </row>
    <row r="14194" spans="19:19">
      <c r="S14194"/>
    </row>
    <row r="14195" spans="19:19">
      <c r="S14195"/>
    </row>
    <row r="14196" spans="19:19">
      <c r="S14196"/>
    </row>
    <row r="14197" spans="19:19">
      <c r="S14197"/>
    </row>
    <row r="14198" spans="19:19">
      <c r="S14198"/>
    </row>
    <row r="14199" spans="19:19">
      <c r="S14199"/>
    </row>
    <row r="14200" spans="19:19">
      <c r="S14200"/>
    </row>
    <row r="14201" spans="19:19">
      <c r="S14201"/>
    </row>
    <row r="14202" spans="19:19">
      <c r="S14202"/>
    </row>
    <row r="14203" spans="19:19">
      <c r="S14203"/>
    </row>
    <row r="14204" spans="19:19">
      <c r="S14204"/>
    </row>
    <row r="14205" spans="19:19">
      <c r="S14205"/>
    </row>
    <row r="14206" spans="19:19">
      <c r="S14206"/>
    </row>
    <row r="14207" spans="19:19">
      <c r="S14207"/>
    </row>
    <row r="14208" spans="19:19">
      <c r="S14208"/>
    </row>
    <row r="14209" spans="19:19">
      <c r="S14209"/>
    </row>
    <row r="14210" spans="19:19">
      <c r="S14210"/>
    </row>
    <row r="14211" spans="19:19">
      <c r="S14211"/>
    </row>
    <row r="14212" spans="19:19">
      <c r="S14212"/>
    </row>
    <row r="14213" spans="19:19">
      <c r="S14213"/>
    </row>
    <row r="14214" spans="19:19">
      <c r="S14214"/>
    </row>
    <row r="14215" spans="19:19">
      <c r="S14215"/>
    </row>
    <row r="14216" spans="19:19">
      <c r="S14216"/>
    </row>
    <row r="14217" spans="19:19">
      <c r="S14217"/>
    </row>
    <row r="14218" spans="19:19">
      <c r="S14218"/>
    </row>
    <row r="14219" spans="19:19">
      <c r="S14219"/>
    </row>
    <row r="14220" spans="19:19">
      <c r="S14220"/>
    </row>
    <row r="14221" spans="19:19">
      <c r="S14221"/>
    </row>
    <row r="14222" spans="19:19">
      <c r="S14222"/>
    </row>
    <row r="14223" spans="19:19">
      <c r="S14223"/>
    </row>
    <row r="14224" spans="19:19">
      <c r="S14224"/>
    </row>
    <row r="14225" spans="19:19">
      <c r="S14225"/>
    </row>
    <row r="14226" spans="19:19">
      <c r="S14226"/>
    </row>
    <row r="14227" spans="19:19">
      <c r="S14227"/>
    </row>
    <row r="14228" spans="19:19">
      <c r="S14228"/>
    </row>
    <row r="14229" spans="19:19">
      <c r="S14229"/>
    </row>
    <row r="14230" spans="19:19">
      <c r="S14230"/>
    </row>
    <row r="14231" spans="19:19">
      <c r="S14231"/>
    </row>
    <row r="14232" spans="19:19">
      <c r="S14232"/>
    </row>
    <row r="14233" spans="19:19">
      <c r="S14233"/>
    </row>
    <row r="14234" spans="19:19">
      <c r="S14234"/>
    </row>
    <row r="14235" spans="19:19">
      <c r="S14235"/>
    </row>
    <row r="14236" spans="19:19">
      <c r="S14236"/>
    </row>
    <row r="14237" spans="19:19">
      <c r="S14237"/>
    </row>
    <row r="14238" spans="19:19">
      <c r="S14238"/>
    </row>
    <row r="14239" spans="19:19">
      <c r="S14239"/>
    </row>
    <row r="14240" spans="19:19">
      <c r="S14240"/>
    </row>
    <row r="14241" spans="19:19">
      <c r="S14241"/>
    </row>
    <row r="14242" spans="19:19">
      <c r="S14242"/>
    </row>
    <row r="14243" spans="19:19">
      <c r="S14243"/>
    </row>
    <row r="14244" spans="19:19">
      <c r="S14244"/>
    </row>
    <row r="14245" spans="19:19">
      <c r="S14245"/>
    </row>
    <row r="14246" spans="19:19">
      <c r="S14246"/>
    </row>
    <row r="14247" spans="19:19">
      <c r="S14247"/>
    </row>
    <row r="14248" spans="19:19">
      <c r="S14248"/>
    </row>
    <row r="14249" spans="19:19">
      <c r="S14249"/>
    </row>
    <row r="14250" spans="19:19">
      <c r="S14250"/>
    </row>
    <row r="14251" spans="19:19">
      <c r="S14251"/>
    </row>
    <row r="14252" spans="19:19">
      <c r="S14252"/>
    </row>
    <row r="14253" spans="19:19">
      <c r="S14253"/>
    </row>
    <row r="14254" spans="19:19">
      <c r="S14254"/>
    </row>
    <row r="14255" spans="19:19">
      <c r="S14255"/>
    </row>
    <row r="14256" spans="19:19">
      <c r="S14256"/>
    </row>
    <row r="14257" spans="19:19">
      <c r="S14257"/>
    </row>
    <row r="14258" spans="19:19">
      <c r="S14258"/>
    </row>
    <row r="14259" spans="19:19">
      <c r="S14259"/>
    </row>
    <row r="14260" spans="19:19">
      <c r="S14260"/>
    </row>
    <row r="14261" spans="19:19">
      <c r="S14261"/>
    </row>
    <row r="14262" spans="19:19">
      <c r="S14262"/>
    </row>
    <row r="14263" spans="19:19">
      <c r="S14263"/>
    </row>
    <row r="14264" spans="19:19">
      <c r="S14264"/>
    </row>
    <row r="14265" spans="19:19">
      <c r="S14265"/>
    </row>
    <row r="14266" spans="19:19">
      <c r="S14266"/>
    </row>
    <row r="14267" spans="19:19">
      <c r="S14267"/>
    </row>
    <row r="14268" spans="19:19">
      <c r="S14268"/>
    </row>
    <row r="14269" spans="19:19">
      <c r="S14269"/>
    </row>
    <row r="14270" spans="19:19">
      <c r="S14270"/>
    </row>
    <row r="14271" spans="19:19">
      <c r="S14271"/>
    </row>
    <row r="14272" spans="19:19">
      <c r="S14272"/>
    </row>
    <row r="14273" spans="19:19">
      <c r="S14273"/>
    </row>
    <row r="14274" spans="19:19">
      <c r="S14274"/>
    </row>
    <row r="14275" spans="19:19">
      <c r="S14275"/>
    </row>
    <row r="14276" spans="19:19">
      <c r="S14276"/>
    </row>
    <row r="14277" spans="19:19">
      <c r="S14277"/>
    </row>
    <row r="14278" spans="19:19">
      <c r="S14278"/>
    </row>
    <row r="14279" spans="19:19">
      <c r="S14279"/>
    </row>
    <row r="14280" spans="19:19">
      <c r="S14280"/>
    </row>
    <row r="14281" spans="19:19">
      <c r="S14281"/>
    </row>
    <row r="14282" spans="19:19">
      <c r="S14282"/>
    </row>
    <row r="14283" spans="19:19">
      <c r="S14283"/>
    </row>
    <row r="14284" spans="19:19">
      <c r="S14284"/>
    </row>
    <row r="14285" spans="19:19">
      <c r="S14285"/>
    </row>
    <row r="14286" spans="19:19">
      <c r="S14286"/>
    </row>
    <row r="14287" spans="19:19">
      <c r="S14287"/>
    </row>
    <row r="14288" spans="19:19">
      <c r="S14288"/>
    </row>
    <row r="14289" spans="19:19">
      <c r="S14289"/>
    </row>
    <row r="14290" spans="19:19">
      <c r="S14290"/>
    </row>
    <row r="14291" spans="19:19">
      <c r="S14291"/>
    </row>
    <row r="14292" spans="19:19">
      <c r="S14292"/>
    </row>
    <row r="14293" spans="19:19">
      <c r="S14293"/>
    </row>
    <row r="14294" spans="19:19">
      <c r="S14294"/>
    </row>
    <row r="14295" spans="19:19">
      <c r="S14295"/>
    </row>
    <row r="14296" spans="19:19">
      <c r="S14296"/>
    </row>
    <row r="14297" spans="19:19">
      <c r="S14297"/>
    </row>
    <row r="14298" spans="19:19">
      <c r="S14298"/>
    </row>
    <row r="14299" spans="19:19">
      <c r="S14299"/>
    </row>
    <row r="14300" spans="19:19">
      <c r="S14300"/>
    </row>
    <row r="14301" spans="19:19">
      <c r="S14301"/>
    </row>
    <row r="14302" spans="19:19">
      <c r="S14302"/>
    </row>
    <row r="14303" spans="19:19">
      <c r="S14303"/>
    </row>
    <row r="14304" spans="19:19">
      <c r="S14304"/>
    </row>
    <row r="14305" spans="19:19">
      <c r="S14305"/>
    </row>
    <row r="14306" spans="19:19">
      <c r="S14306"/>
    </row>
    <row r="14307" spans="19:19">
      <c r="S14307"/>
    </row>
    <row r="14308" spans="19:19">
      <c r="S14308"/>
    </row>
    <row r="14309" spans="19:19">
      <c r="S14309"/>
    </row>
    <row r="14310" spans="19:19">
      <c r="S14310"/>
    </row>
    <row r="14311" spans="19:19">
      <c r="S14311"/>
    </row>
    <row r="14312" spans="19:19">
      <c r="S14312"/>
    </row>
    <row r="14313" spans="19:19">
      <c r="S14313"/>
    </row>
    <row r="14314" spans="19:19">
      <c r="S14314"/>
    </row>
    <row r="14315" spans="19:19">
      <c r="S14315"/>
    </row>
    <row r="14316" spans="19:19">
      <c r="S14316"/>
    </row>
    <row r="14317" spans="19:19">
      <c r="S14317"/>
    </row>
    <row r="14318" spans="19:19">
      <c r="S14318"/>
    </row>
    <row r="14319" spans="19:19">
      <c r="S14319"/>
    </row>
    <row r="14320" spans="19:19">
      <c r="S14320"/>
    </row>
    <row r="14321" spans="19:19">
      <c r="S14321"/>
    </row>
    <row r="14322" spans="19:19">
      <c r="S14322"/>
    </row>
    <row r="14323" spans="19:19">
      <c r="S14323"/>
    </row>
    <row r="14324" spans="19:19">
      <c r="S14324"/>
    </row>
    <row r="14325" spans="19:19">
      <c r="S14325"/>
    </row>
    <row r="14326" spans="19:19">
      <c r="S14326"/>
    </row>
    <row r="14327" spans="19:19">
      <c r="S14327"/>
    </row>
    <row r="14328" spans="19:19">
      <c r="S14328"/>
    </row>
    <row r="14329" spans="19:19">
      <c r="S14329"/>
    </row>
    <row r="14330" spans="19:19">
      <c r="S14330"/>
    </row>
    <row r="14331" spans="19:19">
      <c r="S14331"/>
    </row>
    <row r="14332" spans="19:19">
      <c r="S14332"/>
    </row>
    <row r="14333" spans="19:19">
      <c r="S14333"/>
    </row>
    <row r="14334" spans="19:19">
      <c r="S14334"/>
    </row>
    <row r="14335" spans="19:19">
      <c r="S14335"/>
    </row>
    <row r="14336" spans="19:19">
      <c r="S14336"/>
    </row>
    <row r="14337" spans="19:19">
      <c r="S14337"/>
    </row>
    <row r="14338" spans="19:19">
      <c r="S14338"/>
    </row>
    <row r="14339" spans="19:19">
      <c r="S14339"/>
    </row>
    <row r="14340" spans="19:19">
      <c r="S14340"/>
    </row>
    <row r="14341" spans="19:19">
      <c r="S14341"/>
    </row>
    <row r="14342" spans="19:19">
      <c r="S14342"/>
    </row>
    <row r="14343" spans="19:19">
      <c r="S14343"/>
    </row>
    <row r="14344" spans="19:19">
      <c r="S14344"/>
    </row>
    <row r="14345" spans="19:19">
      <c r="S14345"/>
    </row>
    <row r="14346" spans="19:19">
      <c r="S14346"/>
    </row>
    <row r="14347" spans="19:19">
      <c r="S14347"/>
    </row>
    <row r="14348" spans="19:19">
      <c r="S14348"/>
    </row>
    <row r="14349" spans="19:19">
      <c r="S14349"/>
    </row>
    <row r="14350" spans="19:19">
      <c r="S14350"/>
    </row>
    <row r="14351" spans="19:19">
      <c r="S14351"/>
    </row>
    <row r="14352" spans="19:19">
      <c r="S14352"/>
    </row>
    <row r="14353" spans="19:19">
      <c r="S14353"/>
    </row>
    <row r="14354" spans="19:19">
      <c r="S14354"/>
    </row>
    <row r="14355" spans="19:19">
      <c r="S14355"/>
    </row>
    <row r="14356" spans="19:19">
      <c r="S14356"/>
    </row>
    <row r="14357" spans="19:19">
      <c r="S14357"/>
    </row>
    <row r="14358" spans="19:19">
      <c r="S14358"/>
    </row>
    <row r="14359" spans="19:19">
      <c r="S14359"/>
    </row>
    <row r="14360" spans="19:19">
      <c r="S14360"/>
    </row>
    <row r="14361" spans="19:19">
      <c r="S14361"/>
    </row>
    <row r="14362" spans="19:19">
      <c r="S14362"/>
    </row>
    <row r="14363" spans="19:19">
      <c r="S14363"/>
    </row>
    <row r="14364" spans="19:19">
      <c r="S14364"/>
    </row>
    <row r="14365" spans="19:19">
      <c r="S14365"/>
    </row>
    <row r="14366" spans="19:19">
      <c r="S14366"/>
    </row>
    <row r="14367" spans="19:19">
      <c r="S14367"/>
    </row>
    <row r="14368" spans="19:19">
      <c r="S14368"/>
    </row>
    <row r="14369" spans="19:19">
      <c r="S14369"/>
    </row>
    <row r="14370" spans="19:19">
      <c r="S14370"/>
    </row>
    <row r="14371" spans="19:19">
      <c r="S14371"/>
    </row>
    <row r="14372" spans="19:19">
      <c r="S14372"/>
    </row>
    <row r="14373" spans="19:19">
      <c r="S14373"/>
    </row>
    <row r="14374" spans="19:19">
      <c r="S14374"/>
    </row>
    <row r="14375" spans="19:19">
      <c r="S14375"/>
    </row>
    <row r="14376" spans="19:19">
      <c r="S14376"/>
    </row>
    <row r="14377" spans="19:19">
      <c r="S14377"/>
    </row>
    <row r="14378" spans="19:19">
      <c r="S14378"/>
    </row>
    <row r="14379" spans="19:19">
      <c r="S14379"/>
    </row>
    <row r="14380" spans="19:19">
      <c r="S14380"/>
    </row>
    <row r="14381" spans="19:19">
      <c r="S14381"/>
    </row>
    <row r="14382" spans="19:19">
      <c r="S14382"/>
    </row>
    <row r="14383" spans="19:19">
      <c r="S14383"/>
    </row>
    <row r="14384" spans="19:19">
      <c r="S14384"/>
    </row>
    <row r="14385" spans="19:19">
      <c r="S14385"/>
    </row>
    <row r="14386" spans="19:19">
      <c r="S14386"/>
    </row>
    <row r="14387" spans="19:19">
      <c r="S14387"/>
    </row>
    <row r="14388" spans="19:19">
      <c r="S14388"/>
    </row>
    <row r="14389" spans="19:19">
      <c r="S14389"/>
    </row>
    <row r="14390" spans="19:19">
      <c r="S14390"/>
    </row>
    <row r="14391" spans="19:19">
      <c r="S14391"/>
    </row>
    <row r="14392" spans="19:19">
      <c r="S14392"/>
    </row>
    <row r="14393" spans="19:19">
      <c r="S14393"/>
    </row>
    <row r="14394" spans="19:19">
      <c r="S14394"/>
    </row>
    <row r="14395" spans="19:19">
      <c r="S14395"/>
    </row>
    <row r="14396" spans="19:19">
      <c r="S14396"/>
    </row>
    <row r="14397" spans="19:19">
      <c r="S14397"/>
    </row>
    <row r="14398" spans="19:19">
      <c r="S14398"/>
    </row>
    <row r="14399" spans="19:19">
      <c r="S14399"/>
    </row>
    <row r="14400" spans="19:19">
      <c r="S14400"/>
    </row>
    <row r="14401" spans="19:19">
      <c r="S14401"/>
    </row>
    <row r="14402" spans="19:19">
      <c r="S14402"/>
    </row>
    <row r="14403" spans="19:19">
      <c r="S14403"/>
    </row>
    <row r="14404" spans="19:19">
      <c r="S14404"/>
    </row>
    <row r="14405" spans="19:19">
      <c r="S14405"/>
    </row>
    <row r="14406" spans="19:19">
      <c r="S14406"/>
    </row>
    <row r="14407" spans="19:19">
      <c r="S14407"/>
    </row>
    <row r="14408" spans="19:19">
      <c r="S14408"/>
    </row>
    <row r="14409" spans="19:19">
      <c r="S14409"/>
    </row>
    <row r="14410" spans="19:19">
      <c r="S14410"/>
    </row>
    <row r="14411" spans="19:19">
      <c r="S14411"/>
    </row>
    <row r="14412" spans="19:19">
      <c r="S14412"/>
    </row>
    <row r="14413" spans="19:19">
      <c r="S14413"/>
    </row>
    <row r="14414" spans="19:19">
      <c r="S14414"/>
    </row>
    <row r="14415" spans="19:19">
      <c r="S14415"/>
    </row>
    <row r="14416" spans="19:19">
      <c r="S14416"/>
    </row>
    <row r="14417" spans="19:19">
      <c r="S14417"/>
    </row>
    <row r="14418" spans="19:19">
      <c r="S14418"/>
    </row>
    <row r="14419" spans="19:19">
      <c r="S14419"/>
    </row>
    <row r="14420" spans="19:19">
      <c r="S14420"/>
    </row>
    <row r="14421" spans="19:19">
      <c r="S14421"/>
    </row>
    <row r="14422" spans="19:19">
      <c r="S14422"/>
    </row>
    <row r="14423" spans="19:19">
      <c r="S14423"/>
    </row>
    <row r="14424" spans="19:19">
      <c r="S14424"/>
    </row>
    <row r="14425" spans="19:19">
      <c r="S14425"/>
    </row>
    <row r="14426" spans="19:19">
      <c r="S14426"/>
    </row>
    <row r="14427" spans="19:19">
      <c r="S14427"/>
    </row>
    <row r="14428" spans="19:19">
      <c r="S14428"/>
    </row>
    <row r="14429" spans="19:19">
      <c r="S14429"/>
    </row>
    <row r="14430" spans="19:19">
      <c r="S14430"/>
    </row>
    <row r="14431" spans="19:19">
      <c r="S14431"/>
    </row>
    <row r="14432" spans="19:19">
      <c r="S14432"/>
    </row>
    <row r="14433" spans="19:19">
      <c r="S14433"/>
    </row>
    <row r="14434" spans="19:19">
      <c r="S14434"/>
    </row>
    <row r="14435" spans="19:19">
      <c r="S14435"/>
    </row>
    <row r="14436" spans="19:19">
      <c r="S14436"/>
    </row>
    <row r="14437" spans="19:19">
      <c r="S14437"/>
    </row>
    <row r="14438" spans="19:19">
      <c r="S14438"/>
    </row>
    <row r="14439" spans="19:19">
      <c r="S14439"/>
    </row>
    <row r="14440" spans="19:19">
      <c r="S14440"/>
    </row>
    <row r="14441" spans="19:19">
      <c r="S14441"/>
    </row>
    <row r="14442" spans="19:19">
      <c r="S14442"/>
    </row>
    <row r="14443" spans="19:19">
      <c r="S14443"/>
    </row>
    <row r="14444" spans="19:19">
      <c r="S14444"/>
    </row>
    <row r="14445" spans="19:19">
      <c r="S14445"/>
    </row>
    <row r="14446" spans="19:19">
      <c r="S14446"/>
    </row>
    <row r="14447" spans="19:19">
      <c r="S14447"/>
    </row>
    <row r="14448" spans="19:19">
      <c r="S14448"/>
    </row>
    <row r="14449" spans="19:19">
      <c r="S14449"/>
    </row>
    <row r="14450" spans="19:19">
      <c r="S14450"/>
    </row>
    <row r="14451" spans="19:19">
      <c r="S14451"/>
    </row>
    <row r="14452" spans="19:19">
      <c r="S14452"/>
    </row>
    <row r="14453" spans="19:19">
      <c r="S14453"/>
    </row>
    <row r="14454" spans="19:19">
      <c r="S14454"/>
    </row>
    <row r="14455" spans="19:19">
      <c r="S14455"/>
    </row>
    <row r="14456" spans="19:19">
      <c r="S14456"/>
    </row>
    <row r="14457" spans="19:19">
      <c r="S14457"/>
    </row>
    <row r="14458" spans="19:19">
      <c r="S14458"/>
    </row>
    <row r="14459" spans="19:19">
      <c r="S14459"/>
    </row>
    <row r="14460" spans="19:19">
      <c r="S14460"/>
    </row>
    <row r="14461" spans="19:19">
      <c r="S14461"/>
    </row>
    <row r="14462" spans="19:19">
      <c r="S14462"/>
    </row>
    <row r="14463" spans="19:19">
      <c r="S14463"/>
    </row>
    <row r="14464" spans="19:19">
      <c r="S14464"/>
    </row>
    <row r="14465" spans="19:19">
      <c r="S14465"/>
    </row>
    <row r="14466" spans="19:19">
      <c r="S14466"/>
    </row>
    <row r="14467" spans="19:19">
      <c r="S14467"/>
    </row>
    <row r="14468" spans="19:19">
      <c r="S14468"/>
    </row>
    <row r="14469" spans="19:19">
      <c r="S14469"/>
    </row>
    <row r="14470" spans="19:19">
      <c r="S14470"/>
    </row>
    <row r="14471" spans="19:19">
      <c r="S14471"/>
    </row>
    <row r="14472" spans="19:19">
      <c r="S14472"/>
    </row>
    <row r="14473" spans="19:19">
      <c r="S14473"/>
    </row>
    <row r="14474" spans="19:19">
      <c r="S14474"/>
    </row>
    <row r="14475" spans="19:19">
      <c r="S14475"/>
    </row>
    <row r="14476" spans="19:19">
      <c r="S14476"/>
    </row>
    <row r="14477" spans="19:19">
      <c r="S14477"/>
    </row>
    <row r="14478" spans="19:19">
      <c r="S14478"/>
    </row>
    <row r="14479" spans="19:19">
      <c r="S14479"/>
    </row>
    <row r="14480" spans="19:19">
      <c r="S14480"/>
    </row>
    <row r="14481" spans="19:19">
      <c r="S14481"/>
    </row>
    <row r="14482" spans="19:19">
      <c r="S14482"/>
    </row>
    <row r="14483" spans="19:19">
      <c r="S14483"/>
    </row>
    <row r="14484" spans="19:19">
      <c r="S14484"/>
    </row>
    <row r="14485" spans="19:19">
      <c r="S14485"/>
    </row>
    <row r="14486" spans="19:19">
      <c r="S14486"/>
    </row>
    <row r="14487" spans="19:19">
      <c r="S14487"/>
    </row>
    <row r="14488" spans="19:19">
      <c r="S14488"/>
    </row>
    <row r="14489" spans="19:19">
      <c r="S14489"/>
    </row>
    <row r="14490" spans="19:19">
      <c r="S14490"/>
    </row>
    <row r="14491" spans="19:19">
      <c r="S14491"/>
    </row>
    <row r="14492" spans="19:19">
      <c r="S14492"/>
    </row>
    <row r="14493" spans="19:19">
      <c r="S14493"/>
    </row>
    <row r="14494" spans="19:19">
      <c r="S14494"/>
    </row>
    <row r="14495" spans="19:19">
      <c r="S14495"/>
    </row>
    <row r="14496" spans="19:19">
      <c r="S14496"/>
    </row>
    <row r="14497" spans="19:19">
      <c r="S14497"/>
    </row>
    <row r="14498" spans="19:19">
      <c r="S14498"/>
    </row>
    <row r="14499" spans="19:19">
      <c r="S14499"/>
    </row>
    <row r="14500" spans="19:19">
      <c r="S14500"/>
    </row>
    <row r="14501" spans="19:19">
      <c r="S14501"/>
    </row>
    <row r="14502" spans="19:19">
      <c r="S14502"/>
    </row>
    <row r="14503" spans="19:19">
      <c r="S14503"/>
    </row>
    <row r="14504" spans="19:19">
      <c r="S14504"/>
    </row>
    <row r="14505" spans="19:19">
      <c r="S14505"/>
    </row>
    <row r="14506" spans="19:19">
      <c r="S14506"/>
    </row>
    <row r="14507" spans="19:19">
      <c r="S14507"/>
    </row>
    <row r="14508" spans="19:19">
      <c r="S14508"/>
    </row>
    <row r="14509" spans="19:19">
      <c r="S14509"/>
    </row>
    <row r="14510" spans="19:19">
      <c r="S14510"/>
    </row>
    <row r="14511" spans="19:19">
      <c r="S14511"/>
    </row>
    <row r="14512" spans="19:19">
      <c r="S14512"/>
    </row>
    <row r="14513" spans="19:19">
      <c r="S14513"/>
    </row>
    <row r="14514" spans="19:19">
      <c r="S14514"/>
    </row>
    <row r="14515" spans="19:19">
      <c r="S14515"/>
    </row>
    <row r="14516" spans="19:19">
      <c r="S14516"/>
    </row>
    <row r="14517" spans="19:19">
      <c r="S14517"/>
    </row>
    <row r="14518" spans="19:19">
      <c r="S14518"/>
    </row>
    <row r="14519" spans="19:19">
      <c r="S14519"/>
    </row>
    <row r="14520" spans="19:19">
      <c r="S14520"/>
    </row>
    <row r="14521" spans="19:19">
      <c r="S14521"/>
    </row>
    <row r="14522" spans="19:19">
      <c r="S14522"/>
    </row>
    <row r="14523" spans="19:19">
      <c r="S14523"/>
    </row>
    <row r="14524" spans="19:19">
      <c r="S14524"/>
    </row>
    <row r="14525" spans="19:19">
      <c r="S14525"/>
    </row>
    <row r="14526" spans="19:19">
      <c r="S14526"/>
    </row>
    <row r="14527" spans="19:19">
      <c r="S14527"/>
    </row>
    <row r="14528" spans="19:19">
      <c r="S14528"/>
    </row>
    <row r="14529" spans="19:19">
      <c r="S14529"/>
    </row>
    <row r="14530" spans="19:19">
      <c r="S14530"/>
    </row>
    <row r="14531" spans="19:19">
      <c r="S14531"/>
    </row>
    <row r="14532" spans="19:19">
      <c r="S14532"/>
    </row>
    <row r="14533" spans="19:19">
      <c r="S14533"/>
    </row>
    <row r="14534" spans="19:19">
      <c r="S14534"/>
    </row>
    <row r="14535" spans="19:19">
      <c r="S14535"/>
    </row>
    <row r="14536" spans="19:19">
      <c r="S14536"/>
    </row>
    <row r="14537" spans="19:19">
      <c r="S14537"/>
    </row>
    <row r="14538" spans="19:19">
      <c r="S14538"/>
    </row>
    <row r="14539" spans="19:19">
      <c r="S14539"/>
    </row>
    <row r="14540" spans="19:19">
      <c r="S14540"/>
    </row>
    <row r="14541" spans="19:19">
      <c r="S14541"/>
    </row>
    <row r="14542" spans="19:19">
      <c r="S14542"/>
    </row>
    <row r="14543" spans="19:19">
      <c r="S14543"/>
    </row>
    <row r="14544" spans="19:19">
      <c r="S14544"/>
    </row>
    <row r="14545" spans="19:19">
      <c r="S14545"/>
    </row>
    <row r="14546" spans="19:19">
      <c r="S14546"/>
    </row>
    <row r="14547" spans="19:19">
      <c r="S14547"/>
    </row>
    <row r="14548" spans="19:19">
      <c r="S14548"/>
    </row>
    <row r="14549" spans="19:19">
      <c r="S14549"/>
    </row>
    <row r="14550" spans="19:19">
      <c r="S14550"/>
    </row>
    <row r="14551" spans="19:19">
      <c r="S14551"/>
    </row>
    <row r="14552" spans="19:19">
      <c r="S14552"/>
    </row>
    <row r="14553" spans="19:19">
      <c r="S14553"/>
    </row>
    <row r="14554" spans="19:19">
      <c r="S14554"/>
    </row>
    <row r="14555" spans="19:19">
      <c r="S14555"/>
    </row>
    <row r="14556" spans="19:19">
      <c r="S14556"/>
    </row>
    <row r="14557" spans="19:19">
      <c r="S14557"/>
    </row>
    <row r="14558" spans="19:19">
      <c r="S14558"/>
    </row>
    <row r="14559" spans="19:19">
      <c r="S14559"/>
    </row>
    <row r="14560" spans="19:19">
      <c r="S14560"/>
    </row>
    <row r="14561" spans="19:19">
      <c r="S14561"/>
    </row>
    <row r="14562" spans="19:19">
      <c r="S14562"/>
    </row>
    <row r="14563" spans="19:19">
      <c r="S14563"/>
    </row>
    <row r="14564" spans="19:19">
      <c r="S14564"/>
    </row>
    <row r="14565" spans="19:19">
      <c r="S14565"/>
    </row>
    <row r="14566" spans="19:19">
      <c r="S14566"/>
    </row>
    <row r="14567" spans="19:19">
      <c r="S14567"/>
    </row>
    <row r="14568" spans="19:19">
      <c r="S14568"/>
    </row>
    <row r="14569" spans="19:19">
      <c r="S14569"/>
    </row>
    <row r="14570" spans="19:19">
      <c r="S14570"/>
    </row>
    <row r="14571" spans="19:19">
      <c r="S14571"/>
    </row>
    <row r="14572" spans="19:19">
      <c r="S14572"/>
    </row>
    <row r="14573" spans="19:19">
      <c r="S14573"/>
    </row>
    <row r="14574" spans="19:19">
      <c r="S14574"/>
    </row>
    <row r="14575" spans="19:19">
      <c r="S14575"/>
    </row>
    <row r="14576" spans="19:19">
      <c r="S14576"/>
    </row>
    <row r="14577" spans="19:19">
      <c r="S14577"/>
    </row>
    <row r="14578" spans="19:19">
      <c r="S14578"/>
    </row>
    <row r="14579" spans="19:19">
      <c r="S14579"/>
    </row>
    <row r="14580" spans="19:19">
      <c r="S14580"/>
    </row>
    <row r="14581" spans="19:19">
      <c r="S14581"/>
    </row>
    <row r="14582" spans="19:19">
      <c r="S14582"/>
    </row>
    <row r="14583" spans="19:19">
      <c r="S14583"/>
    </row>
    <row r="14584" spans="19:19">
      <c r="S14584"/>
    </row>
    <row r="14585" spans="19:19">
      <c r="S14585"/>
    </row>
    <row r="14586" spans="19:19">
      <c r="S14586"/>
    </row>
    <row r="14587" spans="19:19">
      <c r="S14587"/>
    </row>
    <row r="14588" spans="19:19">
      <c r="S14588"/>
    </row>
    <row r="14589" spans="19:19">
      <c r="S14589"/>
    </row>
    <row r="14590" spans="19:19">
      <c r="S14590"/>
    </row>
    <row r="14591" spans="19:19">
      <c r="S14591"/>
    </row>
    <row r="14592" spans="19:19">
      <c r="S14592"/>
    </row>
    <row r="14593" spans="19:19">
      <c r="S14593"/>
    </row>
    <row r="14594" spans="19:19">
      <c r="S14594"/>
    </row>
    <row r="14595" spans="19:19">
      <c r="S14595"/>
    </row>
    <row r="14596" spans="19:19">
      <c r="S14596"/>
    </row>
    <row r="14597" spans="19:19">
      <c r="S14597"/>
    </row>
    <row r="14598" spans="19:19">
      <c r="S14598"/>
    </row>
    <row r="14599" spans="19:19">
      <c r="S14599"/>
    </row>
    <row r="14600" spans="19:19">
      <c r="S14600"/>
    </row>
    <row r="14601" spans="19:19">
      <c r="S14601"/>
    </row>
    <row r="14602" spans="19:19">
      <c r="S14602"/>
    </row>
    <row r="14603" spans="19:19">
      <c r="S14603"/>
    </row>
    <row r="14604" spans="19:19">
      <c r="S14604"/>
    </row>
    <row r="14605" spans="19:19">
      <c r="S14605"/>
    </row>
    <row r="14606" spans="19:19">
      <c r="S14606"/>
    </row>
    <row r="14607" spans="19:19">
      <c r="S14607"/>
    </row>
    <row r="14608" spans="19:19">
      <c r="S14608"/>
    </row>
    <row r="14609" spans="19:19">
      <c r="S14609"/>
    </row>
    <row r="14610" spans="19:19">
      <c r="S14610"/>
    </row>
    <row r="14611" spans="19:19">
      <c r="S14611"/>
    </row>
    <row r="14612" spans="19:19">
      <c r="S14612"/>
    </row>
    <row r="14613" spans="19:19">
      <c r="S14613"/>
    </row>
    <row r="14614" spans="19:19">
      <c r="S14614"/>
    </row>
    <row r="14615" spans="19:19">
      <c r="S14615"/>
    </row>
    <row r="14616" spans="19:19">
      <c r="S14616"/>
    </row>
    <row r="14617" spans="19:19">
      <c r="S14617"/>
    </row>
    <row r="14618" spans="19:19">
      <c r="S14618"/>
    </row>
    <row r="14619" spans="19:19">
      <c r="S14619"/>
    </row>
    <row r="14620" spans="19:19">
      <c r="S14620"/>
    </row>
    <row r="14621" spans="19:19">
      <c r="S14621"/>
    </row>
    <row r="14622" spans="19:19">
      <c r="S14622"/>
    </row>
    <row r="14623" spans="19:19">
      <c r="S14623"/>
    </row>
    <row r="14624" spans="19:19">
      <c r="S14624"/>
    </row>
    <row r="14625" spans="19:19">
      <c r="S14625"/>
    </row>
    <row r="14626" spans="19:19">
      <c r="S14626"/>
    </row>
    <row r="14627" spans="19:19">
      <c r="S14627"/>
    </row>
    <row r="14628" spans="19:19">
      <c r="S14628"/>
    </row>
    <row r="14629" spans="19:19">
      <c r="S14629"/>
    </row>
    <row r="14630" spans="19:19">
      <c r="S14630"/>
    </row>
    <row r="14631" spans="19:19">
      <c r="S14631"/>
    </row>
    <row r="14632" spans="19:19">
      <c r="S14632"/>
    </row>
    <row r="14633" spans="19:19">
      <c r="S14633"/>
    </row>
    <row r="14634" spans="19:19">
      <c r="S14634"/>
    </row>
    <row r="14635" spans="19:19">
      <c r="S14635"/>
    </row>
    <row r="14636" spans="19:19">
      <c r="S14636"/>
    </row>
    <row r="14637" spans="19:19">
      <c r="S14637"/>
    </row>
    <row r="14638" spans="19:19">
      <c r="S14638"/>
    </row>
    <row r="14639" spans="19:19">
      <c r="S14639"/>
    </row>
    <row r="14640" spans="19:19">
      <c r="S14640"/>
    </row>
    <row r="14641" spans="19:19">
      <c r="S14641"/>
    </row>
    <row r="14642" spans="19:19">
      <c r="S14642"/>
    </row>
    <row r="14643" spans="19:19">
      <c r="S14643"/>
    </row>
    <row r="14644" spans="19:19">
      <c r="S14644"/>
    </row>
    <row r="14645" spans="19:19">
      <c r="S14645"/>
    </row>
    <row r="14646" spans="19:19">
      <c r="S14646"/>
    </row>
    <row r="14647" spans="19:19">
      <c r="S14647"/>
    </row>
    <row r="14648" spans="19:19">
      <c r="S14648"/>
    </row>
    <row r="14649" spans="19:19">
      <c r="S14649"/>
    </row>
    <row r="14650" spans="19:19">
      <c r="S14650"/>
    </row>
    <row r="14651" spans="19:19">
      <c r="S14651"/>
    </row>
    <row r="14652" spans="19:19">
      <c r="S14652"/>
    </row>
    <row r="14653" spans="19:19">
      <c r="S14653"/>
    </row>
    <row r="14654" spans="19:19">
      <c r="S14654"/>
    </row>
    <row r="14655" spans="19:19">
      <c r="S14655"/>
    </row>
    <row r="14656" spans="19:19">
      <c r="S14656"/>
    </row>
    <row r="14657" spans="19:19">
      <c r="S14657"/>
    </row>
    <row r="14658" spans="19:19">
      <c r="S14658"/>
    </row>
    <row r="14659" spans="19:19">
      <c r="S14659"/>
    </row>
    <row r="14660" spans="19:19">
      <c r="S14660"/>
    </row>
    <row r="14661" spans="19:19">
      <c r="S14661"/>
    </row>
    <row r="14662" spans="19:19">
      <c r="S14662"/>
    </row>
    <row r="14663" spans="19:19">
      <c r="S14663"/>
    </row>
    <row r="14664" spans="19:19">
      <c r="S14664"/>
    </row>
    <row r="14665" spans="19:19">
      <c r="S14665"/>
    </row>
    <row r="14666" spans="19:19">
      <c r="S14666"/>
    </row>
    <row r="14667" spans="19:19">
      <c r="S14667"/>
    </row>
    <row r="14668" spans="19:19">
      <c r="S14668"/>
    </row>
    <row r="14669" spans="19:19">
      <c r="S14669"/>
    </row>
    <row r="14670" spans="19:19">
      <c r="S14670"/>
    </row>
    <row r="14671" spans="19:19">
      <c r="S14671"/>
    </row>
    <row r="14672" spans="19:19">
      <c r="S14672"/>
    </row>
    <row r="14673" spans="19:19">
      <c r="S14673"/>
    </row>
    <row r="14674" spans="19:19">
      <c r="S14674"/>
    </row>
    <row r="14675" spans="19:19">
      <c r="S14675"/>
    </row>
    <row r="14676" spans="19:19">
      <c r="S14676"/>
    </row>
    <row r="14677" spans="19:19">
      <c r="S14677"/>
    </row>
    <row r="14678" spans="19:19">
      <c r="S14678"/>
    </row>
    <row r="14679" spans="19:19">
      <c r="S14679"/>
    </row>
    <row r="14680" spans="19:19">
      <c r="S14680"/>
    </row>
    <row r="14681" spans="19:19">
      <c r="S14681"/>
    </row>
    <row r="14682" spans="19:19">
      <c r="S14682"/>
    </row>
    <row r="14683" spans="19:19">
      <c r="S14683"/>
    </row>
    <row r="14684" spans="19:19">
      <c r="S14684"/>
    </row>
    <row r="14685" spans="19:19">
      <c r="S14685"/>
    </row>
    <row r="14686" spans="19:19">
      <c r="S14686"/>
    </row>
    <row r="14687" spans="19:19">
      <c r="S14687"/>
    </row>
    <row r="14688" spans="19:19">
      <c r="S14688"/>
    </row>
    <row r="14689" spans="19:19">
      <c r="S14689"/>
    </row>
    <row r="14690" spans="19:19">
      <c r="S14690"/>
    </row>
    <row r="14691" spans="19:19">
      <c r="S14691"/>
    </row>
    <row r="14692" spans="19:19">
      <c r="S14692"/>
    </row>
    <row r="14693" spans="19:19">
      <c r="S14693"/>
    </row>
    <row r="14694" spans="19:19">
      <c r="S14694"/>
    </row>
    <row r="14695" spans="19:19">
      <c r="S14695"/>
    </row>
    <row r="14696" spans="19:19">
      <c r="S14696"/>
    </row>
    <row r="14697" spans="19:19">
      <c r="S14697"/>
    </row>
    <row r="14698" spans="19:19">
      <c r="S14698"/>
    </row>
    <row r="14699" spans="19:19">
      <c r="S14699"/>
    </row>
    <row r="14700" spans="19:19">
      <c r="S14700"/>
    </row>
    <row r="14701" spans="19:19">
      <c r="S14701"/>
    </row>
    <row r="14702" spans="19:19">
      <c r="S14702"/>
    </row>
    <row r="14703" spans="19:19">
      <c r="S14703"/>
    </row>
    <row r="14704" spans="19:19">
      <c r="S14704"/>
    </row>
    <row r="14705" spans="19:19">
      <c r="S14705"/>
    </row>
    <row r="14706" spans="19:19">
      <c r="S14706"/>
    </row>
    <row r="14707" spans="19:19">
      <c r="S14707"/>
    </row>
    <row r="14708" spans="19:19">
      <c r="S14708"/>
    </row>
    <row r="14709" spans="19:19">
      <c r="S14709"/>
    </row>
    <row r="14710" spans="19:19">
      <c r="S14710"/>
    </row>
    <row r="14711" spans="19:19">
      <c r="S14711"/>
    </row>
    <row r="14712" spans="19:19">
      <c r="S14712"/>
    </row>
    <row r="14713" spans="19:19">
      <c r="S14713"/>
    </row>
    <row r="14714" spans="19:19">
      <c r="S14714"/>
    </row>
    <row r="14715" spans="19:19">
      <c r="S14715"/>
    </row>
    <row r="14716" spans="19:19">
      <c r="S14716"/>
    </row>
    <row r="14717" spans="19:19">
      <c r="S14717"/>
    </row>
    <row r="14718" spans="19:19">
      <c r="S14718"/>
    </row>
    <row r="14719" spans="19:19">
      <c r="S14719"/>
    </row>
    <row r="14720" spans="19:19">
      <c r="S14720"/>
    </row>
    <row r="14721" spans="19:19">
      <c r="S14721"/>
    </row>
    <row r="14722" spans="19:19">
      <c r="S14722"/>
    </row>
    <row r="14723" spans="19:19">
      <c r="S14723"/>
    </row>
    <row r="14724" spans="19:19">
      <c r="S14724"/>
    </row>
    <row r="14725" spans="19:19">
      <c r="S14725"/>
    </row>
    <row r="14726" spans="19:19">
      <c r="S14726"/>
    </row>
    <row r="14727" spans="19:19">
      <c r="S14727"/>
    </row>
    <row r="14728" spans="19:19">
      <c r="S14728"/>
    </row>
    <row r="14729" spans="19:19">
      <c r="S14729"/>
    </row>
    <row r="14730" spans="19:19">
      <c r="S14730"/>
    </row>
    <row r="14731" spans="19:19">
      <c r="S14731"/>
    </row>
    <row r="14732" spans="19:19">
      <c r="S14732"/>
    </row>
    <row r="14733" spans="19:19">
      <c r="S14733"/>
    </row>
    <row r="14734" spans="19:19">
      <c r="S14734"/>
    </row>
    <row r="14735" spans="19:19">
      <c r="S14735"/>
    </row>
    <row r="14736" spans="19:19">
      <c r="S14736"/>
    </row>
    <row r="14737" spans="19:19">
      <c r="S14737"/>
    </row>
    <row r="14738" spans="19:19">
      <c r="S14738"/>
    </row>
    <row r="14739" spans="19:19">
      <c r="S14739"/>
    </row>
    <row r="14740" spans="19:19">
      <c r="S14740"/>
    </row>
    <row r="14741" spans="19:19">
      <c r="S14741"/>
    </row>
    <row r="14742" spans="19:19">
      <c r="S14742"/>
    </row>
    <row r="14743" spans="19:19">
      <c r="S14743"/>
    </row>
    <row r="14744" spans="19:19">
      <c r="S14744"/>
    </row>
    <row r="14745" spans="19:19">
      <c r="S14745"/>
    </row>
    <row r="14746" spans="19:19">
      <c r="S14746"/>
    </row>
    <row r="14747" spans="19:19">
      <c r="S14747"/>
    </row>
    <row r="14748" spans="19:19">
      <c r="S14748"/>
    </row>
    <row r="14749" spans="19:19">
      <c r="S14749"/>
    </row>
    <row r="14750" spans="19:19">
      <c r="S14750"/>
    </row>
    <row r="14751" spans="19:19">
      <c r="S14751"/>
    </row>
    <row r="14752" spans="19:19">
      <c r="S14752"/>
    </row>
    <row r="14753" spans="19:19">
      <c r="S14753"/>
    </row>
    <row r="14754" spans="19:19">
      <c r="S14754"/>
    </row>
    <row r="14755" spans="19:19">
      <c r="S14755"/>
    </row>
    <row r="14756" spans="19:19">
      <c r="S14756"/>
    </row>
    <row r="14757" spans="19:19">
      <c r="S14757"/>
    </row>
    <row r="14758" spans="19:19">
      <c r="S14758"/>
    </row>
    <row r="14759" spans="19:19">
      <c r="S14759"/>
    </row>
    <row r="14760" spans="19:19">
      <c r="S14760"/>
    </row>
    <row r="14761" spans="19:19">
      <c r="S14761"/>
    </row>
    <row r="14762" spans="19:19">
      <c r="S14762"/>
    </row>
    <row r="14763" spans="19:19">
      <c r="S14763"/>
    </row>
    <row r="14764" spans="19:19">
      <c r="S14764"/>
    </row>
    <row r="14765" spans="19:19">
      <c r="S14765"/>
    </row>
    <row r="14766" spans="19:19">
      <c r="S14766"/>
    </row>
    <row r="14767" spans="19:19">
      <c r="S14767"/>
    </row>
    <row r="14768" spans="19:19">
      <c r="S14768"/>
    </row>
    <row r="14769" spans="19:19">
      <c r="S14769"/>
    </row>
    <row r="14770" spans="19:19">
      <c r="S14770"/>
    </row>
    <row r="14771" spans="19:19">
      <c r="S14771"/>
    </row>
    <row r="14772" spans="19:19">
      <c r="S14772"/>
    </row>
    <row r="14773" spans="19:19">
      <c r="S14773"/>
    </row>
    <row r="14774" spans="19:19">
      <c r="S14774"/>
    </row>
    <row r="14775" spans="19:19">
      <c r="S14775"/>
    </row>
    <row r="14776" spans="19:19">
      <c r="S14776"/>
    </row>
    <row r="14777" spans="19:19">
      <c r="S14777"/>
    </row>
    <row r="14778" spans="19:19">
      <c r="S14778"/>
    </row>
    <row r="14779" spans="19:19">
      <c r="S14779"/>
    </row>
    <row r="14780" spans="19:19">
      <c r="S14780"/>
    </row>
    <row r="14781" spans="19:19">
      <c r="S14781"/>
    </row>
    <row r="14782" spans="19:19">
      <c r="S14782"/>
    </row>
    <row r="14783" spans="19:19">
      <c r="S14783"/>
    </row>
    <row r="14784" spans="19:19">
      <c r="S14784"/>
    </row>
    <row r="14785" spans="19:19">
      <c r="S14785"/>
    </row>
    <row r="14786" spans="19:19">
      <c r="S14786"/>
    </row>
    <row r="14787" spans="19:19">
      <c r="S14787"/>
    </row>
    <row r="14788" spans="19:19">
      <c r="S14788"/>
    </row>
    <row r="14789" spans="19:19">
      <c r="S14789"/>
    </row>
    <row r="14790" spans="19:19">
      <c r="S14790"/>
    </row>
    <row r="14791" spans="19:19">
      <c r="S14791"/>
    </row>
    <row r="14792" spans="19:19">
      <c r="S14792"/>
    </row>
    <row r="14793" spans="19:19">
      <c r="S14793"/>
    </row>
    <row r="14794" spans="19:19">
      <c r="S14794"/>
    </row>
    <row r="14795" spans="19:19">
      <c r="S14795"/>
    </row>
    <row r="14796" spans="19:19">
      <c r="S14796"/>
    </row>
    <row r="14797" spans="19:19">
      <c r="S14797"/>
    </row>
    <row r="14798" spans="19:19">
      <c r="S14798"/>
    </row>
    <row r="14799" spans="19:19">
      <c r="S14799"/>
    </row>
    <row r="14800" spans="19:19">
      <c r="S14800"/>
    </row>
    <row r="14801" spans="19:19">
      <c r="S14801"/>
    </row>
    <row r="14802" spans="19:19">
      <c r="S14802"/>
    </row>
    <row r="14803" spans="19:19">
      <c r="S14803"/>
    </row>
    <row r="14804" spans="19:19">
      <c r="S14804"/>
    </row>
    <row r="14805" spans="19:19">
      <c r="S14805"/>
    </row>
    <row r="14806" spans="19:19">
      <c r="S14806"/>
    </row>
    <row r="14807" spans="19:19">
      <c r="S14807"/>
    </row>
    <row r="14808" spans="19:19">
      <c r="S14808"/>
    </row>
    <row r="14809" spans="19:19">
      <c r="S14809"/>
    </row>
    <row r="14810" spans="19:19">
      <c r="S14810"/>
    </row>
    <row r="14811" spans="19:19">
      <c r="S14811"/>
    </row>
    <row r="14812" spans="19:19">
      <c r="S14812"/>
    </row>
    <row r="14813" spans="19:19">
      <c r="S14813"/>
    </row>
    <row r="14814" spans="19:19">
      <c r="S14814"/>
    </row>
    <row r="14815" spans="19:19">
      <c r="S14815"/>
    </row>
    <row r="14816" spans="19:19">
      <c r="S14816"/>
    </row>
    <row r="14817" spans="19:19">
      <c r="S14817"/>
    </row>
    <row r="14818" spans="19:19">
      <c r="S14818"/>
    </row>
    <row r="14819" spans="19:19">
      <c r="S14819"/>
    </row>
    <row r="14820" spans="19:19">
      <c r="S14820"/>
    </row>
    <row r="14821" spans="19:19">
      <c r="S14821"/>
    </row>
    <row r="14822" spans="19:19">
      <c r="S14822"/>
    </row>
    <row r="14823" spans="19:19">
      <c r="S14823"/>
    </row>
    <row r="14824" spans="19:19">
      <c r="S14824"/>
    </row>
    <row r="14825" spans="19:19">
      <c r="S14825"/>
    </row>
    <row r="14826" spans="19:19">
      <c r="S14826"/>
    </row>
    <row r="14827" spans="19:19">
      <c r="S14827"/>
    </row>
    <row r="14828" spans="19:19">
      <c r="S14828"/>
    </row>
    <row r="14829" spans="19:19">
      <c r="S14829"/>
    </row>
    <row r="14830" spans="19:19">
      <c r="S14830"/>
    </row>
    <row r="14831" spans="19:19">
      <c r="S14831"/>
    </row>
    <row r="14832" spans="19:19">
      <c r="S14832"/>
    </row>
    <row r="14833" spans="19:19">
      <c r="S14833"/>
    </row>
    <row r="14834" spans="19:19">
      <c r="S14834"/>
    </row>
    <row r="14835" spans="19:19">
      <c r="S14835"/>
    </row>
    <row r="14836" spans="19:19">
      <c r="S14836"/>
    </row>
    <row r="14837" spans="19:19">
      <c r="S14837"/>
    </row>
    <row r="14838" spans="19:19">
      <c r="S14838"/>
    </row>
    <row r="14839" spans="19:19">
      <c r="S14839"/>
    </row>
    <row r="14840" spans="19:19">
      <c r="S14840"/>
    </row>
    <row r="14841" spans="19:19">
      <c r="S14841"/>
    </row>
    <row r="14842" spans="19:19">
      <c r="S14842"/>
    </row>
    <row r="14843" spans="19:19">
      <c r="S14843"/>
    </row>
    <row r="14844" spans="19:19">
      <c r="S14844"/>
    </row>
    <row r="14845" spans="19:19">
      <c r="S14845"/>
    </row>
    <row r="14846" spans="19:19">
      <c r="S14846"/>
    </row>
    <row r="14847" spans="19:19">
      <c r="S14847"/>
    </row>
    <row r="14848" spans="19:19">
      <c r="S14848"/>
    </row>
    <row r="14849" spans="19:19">
      <c r="S14849"/>
    </row>
    <row r="14850" spans="19:19">
      <c r="S14850"/>
    </row>
    <row r="14851" spans="19:19">
      <c r="S14851"/>
    </row>
    <row r="14852" spans="19:19">
      <c r="S14852"/>
    </row>
    <row r="14853" spans="19:19">
      <c r="S14853"/>
    </row>
    <row r="14854" spans="19:19">
      <c r="S14854"/>
    </row>
    <row r="14855" spans="19:19">
      <c r="S14855"/>
    </row>
    <row r="14856" spans="19:19">
      <c r="S14856"/>
    </row>
    <row r="14857" spans="19:19">
      <c r="S14857"/>
    </row>
    <row r="14858" spans="19:19">
      <c r="S14858"/>
    </row>
    <row r="14859" spans="19:19">
      <c r="S14859"/>
    </row>
    <row r="14860" spans="19:19">
      <c r="S14860"/>
    </row>
    <row r="14861" spans="19:19">
      <c r="S14861"/>
    </row>
    <row r="14862" spans="19:19">
      <c r="S14862"/>
    </row>
    <row r="14863" spans="19:19">
      <c r="S14863"/>
    </row>
    <row r="14864" spans="19:19">
      <c r="S14864"/>
    </row>
    <row r="14865" spans="19:19">
      <c r="S14865"/>
    </row>
    <row r="14866" spans="19:19">
      <c r="S14866"/>
    </row>
    <row r="14867" spans="19:19">
      <c r="S14867"/>
    </row>
    <row r="14868" spans="19:19">
      <c r="S14868"/>
    </row>
    <row r="14869" spans="19:19">
      <c r="S14869"/>
    </row>
    <row r="14870" spans="19:19">
      <c r="S14870"/>
    </row>
    <row r="14871" spans="19:19">
      <c r="S14871"/>
    </row>
    <row r="14872" spans="19:19">
      <c r="S14872"/>
    </row>
    <row r="14873" spans="19:19">
      <c r="S14873"/>
    </row>
    <row r="14874" spans="19:19">
      <c r="S14874"/>
    </row>
    <row r="14875" spans="19:19">
      <c r="S14875"/>
    </row>
    <row r="14876" spans="19:19">
      <c r="S14876"/>
    </row>
    <row r="14877" spans="19:19">
      <c r="S14877"/>
    </row>
    <row r="14878" spans="19:19">
      <c r="S14878"/>
    </row>
    <row r="14879" spans="19:19">
      <c r="S14879"/>
    </row>
    <row r="14880" spans="19:19">
      <c r="S14880"/>
    </row>
    <row r="14881" spans="19:19">
      <c r="S14881"/>
    </row>
    <row r="14882" spans="19:19">
      <c r="S14882"/>
    </row>
    <row r="14883" spans="19:19">
      <c r="S14883"/>
    </row>
    <row r="14884" spans="19:19">
      <c r="S14884"/>
    </row>
    <row r="14885" spans="19:19">
      <c r="S14885"/>
    </row>
    <row r="14886" spans="19:19">
      <c r="S14886"/>
    </row>
    <row r="14887" spans="19:19">
      <c r="S14887"/>
    </row>
    <row r="14888" spans="19:19">
      <c r="S14888"/>
    </row>
    <row r="14889" spans="19:19">
      <c r="S14889"/>
    </row>
    <row r="14890" spans="19:19">
      <c r="S14890"/>
    </row>
    <row r="14891" spans="19:19">
      <c r="S14891"/>
    </row>
    <row r="14892" spans="19:19">
      <c r="S14892"/>
    </row>
    <row r="14893" spans="19:19">
      <c r="S14893"/>
    </row>
    <row r="14894" spans="19:19">
      <c r="S14894"/>
    </row>
    <row r="14895" spans="19:19">
      <c r="S14895"/>
    </row>
    <row r="14896" spans="19:19">
      <c r="S14896"/>
    </row>
    <row r="14897" spans="19:19">
      <c r="S14897"/>
    </row>
    <row r="14898" spans="19:19">
      <c r="S14898"/>
    </row>
    <row r="14899" spans="19:19">
      <c r="S14899"/>
    </row>
    <row r="14900" spans="19:19">
      <c r="S14900"/>
    </row>
    <row r="14901" spans="19:19">
      <c r="S14901"/>
    </row>
    <row r="14902" spans="19:19">
      <c r="S14902"/>
    </row>
    <row r="14903" spans="19:19">
      <c r="S14903"/>
    </row>
    <row r="14904" spans="19:19">
      <c r="S14904"/>
    </row>
    <row r="14905" spans="19:19">
      <c r="S14905"/>
    </row>
    <row r="14906" spans="19:19">
      <c r="S14906"/>
    </row>
    <row r="14907" spans="19:19">
      <c r="S14907"/>
    </row>
    <row r="14908" spans="19:19">
      <c r="S14908"/>
    </row>
    <row r="14909" spans="19:19">
      <c r="S14909"/>
    </row>
    <row r="14910" spans="19:19">
      <c r="S14910"/>
    </row>
    <row r="14911" spans="19:19">
      <c r="S14911"/>
    </row>
    <row r="14912" spans="19:19">
      <c r="S14912"/>
    </row>
    <row r="14913" spans="19:19">
      <c r="S14913"/>
    </row>
    <row r="14914" spans="19:19">
      <c r="S14914"/>
    </row>
    <row r="14915" spans="19:19">
      <c r="S14915"/>
    </row>
    <row r="14916" spans="19:19">
      <c r="S14916"/>
    </row>
    <row r="14917" spans="19:19">
      <c r="S14917"/>
    </row>
    <row r="14918" spans="19:19">
      <c r="S14918"/>
    </row>
    <row r="14919" spans="19:19">
      <c r="S14919"/>
    </row>
    <row r="14920" spans="19:19">
      <c r="S14920"/>
    </row>
    <row r="14921" spans="19:19">
      <c r="S14921"/>
    </row>
    <row r="14922" spans="19:19">
      <c r="S14922"/>
    </row>
    <row r="14923" spans="19:19">
      <c r="S14923"/>
    </row>
    <row r="14924" spans="19:19">
      <c r="S14924"/>
    </row>
    <row r="14925" spans="19:19">
      <c r="S14925"/>
    </row>
    <row r="14926" spans="19:19">
      <c r="S14926"/>
    </row>
    <row r="14927" spans="19:19">
      <c r="S14927"/>
    </row>
    <row r="14928" spans="19:19">
      <c r="S14928"/>
    </row>
    <row r="14929" spans="19:19">
      <c r="S14929"/>
    </row>
    <row r="14930" spans="19:19">
      <c r="S14930"/>
    </row>
    <row r="14931" spans="19:19">
      <c r="S14931"/>
    </row>
    <row r="14932" spans="19:19">
      <c r="S14932"/>
    </row>
    <row r="14933" spans="19:19">
      <c r="S14933"/>
    </row>
    <row r="14934" spans="19:19">
      <c r="S14934"/>
    </row>
    <row r="14935" spans="19:19">
      <c r="S14935"/>
    </row>
    <row r="14936" spans="19:19">
      <c r="S14936"/>
    </row>
    <row r="14937" spans="19:19">
      <c r="S14937"/>
    </row>
    <row r="14938" spans="19:19">
      <c r="S14938"/>
    </row>
    <row r="14939" spans="19:19">
      <c r="S14939"/>
    </row>
    <row r="14940" spans="19:19">
      <c r="S14940"/>
    </row>
    <row r="14941" spans="19:19">
      <c r="S14941"/>
    </row>
    <row r="14942" spans="19:19">
      <c r="S14942"/>
    </row>
    <row r="14943" spans="19:19">
      <c r="S14943"/>
    </row>
    <row r="14944" spans="19:19">
      <c r="S14944"/>
    </row>
    <row r="14945" spans="19:19">
      <c r="S14945"/>
    </row>
    <row r="14946" spans="19:19">
      <c r="S14946"/>
    </row>
    <row r="14947" spans="19:19">
      <c r="S14947"/>
    </row>
    <row r="14948" spans="19:19">
      <c r="S14948"/>
    </row>
    <row r="14949" spans="19:19">
      <c r="S14949"/>
    </row>
    <row r="14950" spans="19:19">
      <c r="S14950"/>
    </row>
    <row r="14951" spans="19:19">
      <c r="S14951"/>
    </row>
    <row r="14952" spans="19:19">
      <c r="S14952"/>
    </row>
    <row r="14953" spans="19:19">
      <c r="S14953"/>
    </row>
    <row r="14954" spans="19:19">
      <c r="S14954"/>
    </row>
    <row r="14955" spans="19:19">
      <c r="S14955"/>
    </row>
    <row r="14956" spans="19:19">
      <c r="S14956"/>
    </row>
    <row r="14957" spans="19:19">
      <c r="S14957"/>
    </row>
    <row r="14958" spans="19:19">
      <c r="S14958"/>
    </row>
    <row r="14959" spans="19:19">
      <c r="S14959"/>
    </row>
    <row r="14960" spans="19:19">
      <c r="S14960"/>
    </row>
    <row r="14961" spans="19:19">
      <c r="S14961"/>
    </row>
    <row r="14962" spans="19:19">
      <c r="S14962"/>
    </row>
    <row r="14963" spans="19:19">
      <c r="S14963"/>
    </row>
    <row r="14964" spans="19:19">
      <c r="S14964"/>
    </row>
    <row r="14965" spans="19:19">
      <c r="S14965"/>
    </row>
    <row r="14966" spans="19:19">
      <c r="S14966"/>
    </row>
    <row r="14967" spans="19:19">
      <c r="S14967"/>
    </row>
    <row r="14968" spans="19:19">
      <c r="S14968"/>
    </row>
    <row r="14969" spans="19:19">
      <c r="S14969"/>
    </row>
    <row r="14970" spans="19:19">
      <c r="S14970"/>
    </row>
    <row r="14971" spans="19:19">
      <c r="S14971"/>
    </row>
    <row r="14972" spans="19:19">
      <c r="S14972"/>
    </row>
    <row r="14973" spans="19:19">
      <c r="S14973"/>
    </row>
    <row r="14974" spans="19:19">
      <c r="S14974"/>
    </row>
    <row r="14975" spans="19:19">
      <c r="S14975"/>
    </row>
    <row r="14976" spans="19:19">
      <c r="S14976"/>
    </row>
    <row r="14977" spans="19:19">
      <c r="S14977"/>
    </row>
    <row r="14978" spans="19:19">
      <c r="S14978"/>
    </row>
    <row r="14979" spans="19:19">
      <c r="S14979"/>
    </row>
    <row r="14980" spans="19:19">
      <c r="S14980"/>
    </row>
    <row r="14981" spans="19:19">
      <c r="S14981"/>
    </row>
    <row r="14982" spans="19:19">
      <c r="S14982"/>
    </row>
    <row r="14983" spans="19:19">
      <c r="S14983"/>
    </row>
    <row r="14984" spans="19:19">
      <c r="S14984"/>
    </row>
    <row r="14985" spans="19:19">
      <c r="S14985"/>
    </row>
    <row r="14986" spans="19:19">
      <c r="S14986"/>
    </row>
    <row r="14987" spans="19:19">
      <c r="S14987"/>
    </row>
    <row r="14988" spans="19:19">
      <c r="S14988"/>
    </row>
    <row r="14989" spans="19:19">
      <c r="S14989"/>
    </row>
    <row r="14990" spans="19:19">
      <c r="S14990"/>
    </row>
    <row r="14991" spans="19:19">
      <c r="S14991"/>
    </row>
    <row r="14992" spans="19:19">
      <c r="S14992"/>
    </row>
    <row r="14993" spans="19:19">
      <c r="S14993"/>
    </row>
    <row r="14994" spans="19:19">
      <c r="S14994"/>
    </row>
    <row r="14995" spans="19:19">
      <c r="S14995"/>
    </row>
    <row r="14996" spans="19:19">
      <c r="S14996"/>
    </row>
    <row r="14997" spans="19:19">
      <c r="S14997"/>
    </row>
    <row r="14998" spans="19:19">
      <c r="S14998"/>
    </row>
    <row r="14999" spans="19:19">
      <c r="S14999"/>
    </row>
    <row r="15000" spans="19:19">
      <c r="S15000"/>
    </row>
    <row r="15001" spans="19:19">
      <c r="S15001"/>
    </row>
    <row r="15002" spans="19:19">
      <c r="S15002"/>
    </row>
    <row r="15003" spans="19:19">
      <c r="S15003"/>
    </row>
    <row r="15004" spans="19:19">
      <c r="S15004"/>
    </row>
    <row r="15005" spans="19:19">
      <c r="S15005"/>
    </row>
    <row r="15006" spans="19:19">
      <c r="S15006"/>
    </row>
    <row r="15007" spans="19:19">
      <c r="S15007"/>
    </row>
    <row r="15008" spans="19:19">
      <c r="S15008"/>
    </row>
    <row r="15009" spans="19:19">
      <c r="S15009"/>
    </row>
    <row r="15010" spans="19:19">
      <c r="S15010"/>
    </row>
    <row r="15011" spans="19:19">
      <c r="S15011"/>
    </row>
    <row r="15012" spans="19:19">
      <c r="S15012"/>
    </row>
    <row r="15013" spans="19:19">
      <c r="S15013"/>
    </row>
    <row r="15014" spans="19:19">
      <c r="S15014"/>
    </row>
    <row r="15015" spans="19:19">
      <c r="S15015"/>
    </row>
    <row r="15016" spans="19:19">
      <c r="S15016"/>
    </row>
    <row r="15017" spans="19:19">
      <c r="S15017"/>
    </row>
    <row r="15018" spans="19:19">
      <c r="S15018"/>
    </row>
    <row r="15019" spans="19:19">
      <c r="S15019"/>
    </row>
    <row r="15020" spans="19:19">
      <c r="S15020"/>
    </row>
    <row r="15021" spans="19:19">
      <c r="S15021"/>
    </row>
    <row r="15022" spans="19:19">
      <c r="S15022"/>
    </row>
    <row r="15023" spans="19:19">
      <c r="S15023"/>
    </row>
    <row r="15024" spans="19:19">
      <c r="S15024"/>
    </row>
    <row r="15025" spans="19:19">
      <c r="S15025"/>
    </row>
    <row r="15026" spans="19:19">
      <c r="S15026"/>
    </row>
    <row r="15027" spans="19:19">
      <c r="S15027"/>
    </row>
    <row r="15028" spans="19:19">
      <c r="S15028"/>
    </row>
    <row r="15029" spans="19:19">
      <c r="S15029"/>
    </row>
    <row r="15030" spans="19:19">
      <c r="S15030"/>
    </row>
    <row r="15031" spans="19:19">
      <c r="S15031"/>
    </row>
    <row r="15032" spans="19:19">
      <c r="S15032"/>
    </row>
    <row r="15033" spans="19:19">
      <c r="S15033"/>
    </row>
    <row r="15034" spans="19:19">
      <c r="S15034"/>
    </row>
    <row r="15035" spans="19:19">
      <c r="S15035"/>
    </row>
    <row r="15036" spans="19:19">
      <c r="S15036"/>
    </row>
    <row r="15037" spans="19:19">
      <c r="S15037"/>
    </row>
    <row r="15038" spans="19:19">
      <c r="S15038"/>
    </row>
    <row r="15039" spans="19:19">
      <c r="S15039"/>
    </row>
    <row r="15040" spans="19:19">
      <c r="S15040"/>
    </row>
    <row r="15041" spans="19:19">
      <c r="S15041"/>
    </row>
    <row r="15042" spans="19:19">
      <c r="S15042"/>
    </row>
    <row r="15043" spans="19:19">
      <c r="S15043"/>
    </row>
    <row r="15044" spans="19:19">
      <c r="S15044"/>
    </row>
    <row r="15045" spans="19:19">
      <c r="S15045"/>
    </row>
    <row r="15046" spans="19:19">
      <c r="S15046"/>
    </row>
    <row r="15047" spans="19:19">
      <c r="S15047"/>
    </row>
    <row r="15048" spans="19:19">
      <c r="S15048"/>
    </row>
    <row r="15049" spans="19:19">
      <c r="S15049"/>
    </row>
    <row r="15050" spans="19:19">
      <c r="S15050"/>
    </row>
    <row r="15051" spans="19:19">
      <c r="S15051"/>
    </row>
    <row r="15052" spans="19:19">
      <c r="S15052"/>
    </row>
    <row r="15053" spans="19:19">
      <c r="S15053"/>
    </row>
    <row r="15054" spans="19:19">
      <c r="S15054"/>
    </row>
    <row r="15055" spans="19:19">
      <c r="S15055"/>
    </row>
    <row r="15056" spans="19:19">
      <c r="S15056"/>
    </row>
    <row r="15057" spans="19:19">
      <c r="S15057"/>
    </row>
    <row r="15058" spans="19:19">
      <c r="S15058"/>
    </row>
    <row r="15059" spans="19:19">
      <c r="S15059"/>
    </row>
    <row r="15060" spans="19:19">
      <c r="S15060"/>
    </row>
    <row r="15061" spans="19:19">
      <c r="S15061"/>
    </row>
    <row r="15062" spans="19:19">
      <c r="S15062"/>
    </row>
    <row r="15063" spans="19:19">
      <c r="S15063"/>
    </row>
    <row r="15064" spans="19:19">
      <c r="S15064"/>
    </row>
    <row r="15065" spans="19:19">
      <c r="S15065"/>
    </row>
    <row r="15066" spans="19:19">
      <c r="S15066"/>
    </row>
    <row r="15067" spans="19:19">
      <c r="S15067"/>
    </row>
    <row r="15068" spans="19:19">
      <c r="S15068"/>
    </row>
    <row r="15069" spans="19:19">
      <c r="S15069"/>
    </row>
    <row r="15070" spans="19:19">
      <c r="S15070"/>
    </row>
    <row r="15071" spans="19:19">
      <c r="S15071"/>
    </row>
    <row r="15072" spans="19:19">
      <c r="S15072"/>
    </row>
    <row r="15073" spans="19:19">
      <c r="S15073"/>
    </row>
    <row r="15074" spans="19:19">
      <c r="S15074"/>
    </row>
    <row r="15075" spans="19:19">
      <c r="S15075"/>
    </row>
    <row r="15076" spans="19:19">
      <c r="S15076"/>
    </row>
    <row r="15077" spans="19:19">
      <c r="S15077"/>
    </row>
    <row r="15078" spans="19:19">
      <c r="S15078"/>
    </row>
    <row r="15079" spans="19:19">
      <c r="S15079"/>
    </row>
    <row r="15080" spans="19:19">
      <c r="S15080"/>
    </row>
    <row r="15081" spans="19:19">
      <c r="S15081"/>
    </row>
    <row r="15082" spans="19:19">
      <c r="S15082"/>
    </row>
    <row r="15083" spans="19:19">
      <c r="S15083"/>
    </row>
    <row r="15084" spans="19:19">
      <c r="S15084"/>
    </row>
    <row r="15085" spans="19:19">
      <c r="S15085"/>
    </row>
    <row r="15086" spans="19:19">
      <c r="S15086"/>
    </row>
    <row r="15087" spans="19:19">
      <c r="S15087"/>
    </row>
    <row r="15088" spans="19:19">
      <c r="S15088"/>
    </row>
    <row r="15089" spans="19:19">
      <c r="S15089"/>
    </row>
    <row r="15090" spans="19:19">
      <c r="S15090"/>
    </row>
    <row r="15091" spans="19:19">
      <c r="S15091"/>
    </row>
    <row r="15092" spans="19:19">
      <c r="S15092"/>
    </row>
    <row r="15093" spans="19:19">
      <c r="S15093"/>
    </row>
    <row r="15094" spans="19:19">
      <c r="S15094"/>
    </row>
    <row r="15095" spans="19:19">
      <c r="S15095"/>
    </row>
    <row r="15096" spans="19:19">
      <c r="S15096"/>
    </row>
    <row r="15097" spans="19:19">
      <c r="S15097"/>
    </row>
    <row r="15098" spans="19:19">
      <c r="S15098"/>
    </row>
    <row r="15099" spans="19:19">
      <c r="S15099"/>
    </row>
    <row r="15100" spans="19:19">
      <c r="S15100"/>
    </row>
    <row r="15101" spans="19:19">
      <c r="S15101"/>
    </row>
    <row r="15102" spans="19:19">
      <c r="S15102"/>
    </row>
    <row r="15103" spans="19:19">
      <c r="S15103"/>
    </row>
    <row r="15104" spans="19:19">
      <c r="S15104"/>
    </row>
    <row r="15105" spans="19:19">
      <c r="S15105"/>
    </row>
    <row r="15106" spans="19:19">
      <c r="S15106"/>
    </row>
    <row r="15107" spans="19:19">
      <c r="S15107"/>
    </row>
    <row r="15108" spans="19:19">
      <c r="S15108"/>
    </row>
    <row r="15109" spans="19:19">
      <c r="S15109"/>
    </row>
    <row r="15110" spans="19:19">
      <c r="S15110"/>
    </row>
    <row r="15111" spans="19:19">
      <c r="S15111"/>
    </row>
    <row r="15112" spans="19:19">
      <c r="S15112"/>
    </row>
    <row r="15113" spans="19:19">
      <c r="S15113"/>
    </row>
    <row r="15114" spans="19:19">
      <c r="S15114"/>
    </row>
    <row r="15115" spans="19:19">
      <c r="S15115"/>
    </row>
    <row r="15116" spans="19:19">
      <c r="S15116"/>
    </row>
    <row r="15117" spans="19:19">
      <c r="S15117"/>
    </row>
    <row r="15118" spans="19:19">
      <c r="S15118"/>
    </row>
    <row r="15119" spans="19:19">
      <c r="S15119"/>
    </row>
    <row r="15120" spans="19:19">
      <c r="S15120"/>
    </row>
    <row r="15121" spans="19:19">
      <c r="S15121"/>
    </row>
    <row r="15122" spans="19:19">
      <c r="S15122"/>
    </row>
    <row r="15123" spans="19:19">
      <c r="S15123"/>
    </row>
    <row r="15124" spans="19:19">
      <c r="S15124"/>
    </row>
    <row r="15125" spans="19:19">
      <c r="S15125"/>
    </row>
    <row r="15126" spans="19:19">
      <c r="S15126"/>
    </row>
    <row r="15127" spans="19:19">
      <c r="S15127"/>
    </row>
    <row r="15128" spans="19:19">
      <c r="S15128"/>
    </row>
    <row r="15129" spans="19:19">
      <c r="S15129"/>
    </row>
    <row r="15130" spans="19:19">
      <c r="S15130"/>
    </row>
    <row r="15131" spans="19:19">
      <c r="S15131"/>
    </row>
    <row r="15132" spans="19:19">
      <c r="S15132"/>
    </row>
    <row r="15133" spans="19:19">
      <c r="S15133"/>
    </row>
    <row r="15134" spans="19:19">
      <c r="S15134"/>
    </row>
    <row r="15135" spans="19:19">
      <c r="S15135"/>
    </row>
    <row r="15136" spans="19:19">
      <c r="S15136"/>
    </row>
    <row r="15137" spans="19:19">
      <c r="S15137"/>
    </row>
    <row r="15138" spans="19:19">
      <c r="S15138"/>
    </row>
    <row r="15139" spans="19:19">
      <c r="S15139"/>
    </row>
    <row r="15140" spans="19:19">
      <c r="S15140"/>
    </row>
    <row r="15141" spans="19:19">
      <c r="S15141"/>
    </row>
    <row r="15142" spans="19:19">
      <c r="S15142"/>
    </row>
    <row r="15143" spans="19:19">
      <c r="S15143"/>
    </row>
    <row r="15144" spans="19:19">
      <c r="S15144"/>
    </row>
    <row r="15145" spans="19:19">
      <c r="S15145"/>
    </row>
    <row r="15146" spans="19:19">
      <c r="S15146"/>
    </row>
    <row r="15147" spans="19:19">
      <c r="S15147"/>
    </row>
    <row r="15148" spans="19:19">
      <c r="S15148"/>
    </row>
    <row r="15149" spans="19:19">
      <c r="S15149"/>
    </row>
    <row r="15150" spans="19:19">
      <c r="S15150"/>
    </row>
    <row r="15151" spans="19:19">
      <c r="S15151"/>
    </row>
    <row r="15152" spans="19:19">
      <c r="S15152"/>
    </row>
    <row r="15153" spans="19:19">
      <c r="S15153"/>
    </row>
    <row r="15154" spans="19:19">
      <c r="S15154"/>
    </row>
    <row r="15155" spans="19:19">
      <c r="S15155"/>
    </row>
    <row r="15156" spans="19:19">
      <c r="S15156"/>
    </row>
    <row r="15157" spans="19:19">
      <c r="S15157"/>
    </row>
    <row r="15158" spans="19:19">
      <c r="S15158"/>
    </row>
    <row r="15159" spans="19:19">
      <c r="S15159"/>
    </row>
    <row r="15160" spans="19:19">
      <c r="S15160"/>
    </row>
    <row r="15161" spans="19:19">
      <c r="S15161"/>
    </row>
    <row r="15162" spans="19:19">
      <c r="S15162"/>
    </row>
    <row r="15163" spans="19:19">
      <c r="S15163"/>
    </row>
    <row r="15164" spans="19:19">
      <c r="S15164"/>
    </row>
    <row r="15165" spans="19:19">
      <c r="S15165"/>
    </row>
    <row r="15166" spans="19:19">
      <c r="S15166"/>
    </row>
    <row r="15167" spans="19:19">
      <c r="S15167"/>
    </row>
    <row r="15168" spans="19:19">
      <c r="S15168"/>
    </row>
    <row r="15169" spans="19:19">
      <c r="S15169"/>
    </row>
    <row r="15170" spans="19:19">
      <c r="S15170"/>
    </row>
    <row r="15171" spans="19:19">
      <c r="S15171"/>
    </row>
    <row r="15172" spans="19:19">
      <c r="S15172"/>
    </row>
    <row r="15173" spans="19:19">
      <c r="S15173"/>
    </row>
    <row r="15174" spans="19:19">
      <c r="S15174"/>
    </row>
    <row r="15175" spans="19:19">
      <c r="S15175"/>
    </row>
    <row r="15176" spans="19:19">
      <c r="S15176"/>
    </row>
    <row r="15177" spans="19:19">
      <c r="S15177"/>
    </row>
    <row r="15178" spans="19:19">
      <c r="S15178"/>
    </row>
    <row r="15179" spans="19:19">
      <c r="S15179"/>
    </row>
    <row r="15180" spans="19:19">
      <c r="S15180"/>
    </row>
    <row r="15181" spans="19:19">
      <c r="S15181"/>
    </row>
    <row r="15182" spans="19:19">
      <c r="S15182"/>
    </row>
    <row r="15183" spans="19:19">
      <c r="S15183"/>
    </row>
    <row r="15184" spans="19:19">
      <c r="S15184"/>
    </row>
    <row r="15185" spans="19:19">
      <c r="S15185"/>
    </row>
    <row r="15186" spans="19:19">
      <c r="S15186"/>
    </row>
    <row r="15187" spans="19:19">
      <c r="S15187"/>
    </row>
    <row r="15188" spans="19:19">
      <c r="S15188"/>
    </row>
    <row r="15189" spans="19:19">
      <c r="S15189"/>
    </row>
    <row r="15190" spans="19:19">
      <c r="S15190"/>
    </row>
    <row r="15191" spans="19:19">
      <c r="S15191"/>
    </row>
    <row r="15192" spans="19:19">
      <c r="S15192"/>
    </row>
    <row r="15193" spans="19:19">
      <c r="S15193"/>
    </row>
    <row r="15194" spans="19:19">
      <c r="S15194"/>
    </row>
    <row r="15195" spans="19:19">
      <c r="S15195"/>
    </row>
    <row r="15196" spans="19:19">
      <c r="S15196"/>
    </row>
    <row r="15197" spans="19:19">
      <c r="S15197"/>
    </row>
    <row r="15198" spans="19:19">
      <c r="S15198"/>
    </row>
    <row r="15199" spans="19:19">
      <c r="S15199"/>
    </row>
    <row r="15200" spans="19:19">
      <c r="S15200"/>
    </row>
    <row r="15201" spans="19:19">
      <c r="S15201"/>
    </row>
    <row r="15202" spans="19:19">
      <c r="S15202"/>
    </row>
    <row r="15203" spans="19:19">
      <c r="S15203"/>
    </row>
    <row r="15204" spans="19:19">
      <c r="S15204"/>
    </row>
    <row r="15205" spans="19:19">
      <c r="S15205"/>
    </row>
    <row r="15206" spans="19:19">
      <c r="S15206"/>
    </row>
    <row r="15207" spans="19:19">
      <c r="S15207"/>
    </row>
    <row r="15208" spans="19:19">
      <c r="S15208"/>
    </row>
    <row r="15209" spans="19:19">
      <c r="S15209"/>
    </row>
    <row r="15210" spans="19:19">
      <c r="S15210"/>
    </row>
    <row r="15211" spans="19:19">
      <c r="S15211"/>
    </row>
    <row r="15212" spans="19:19">
      <c r="S15212"/>
    </row>
    <row r="15213" spans="19:19">
      <c r="S15213"/>
    </row>
    <row r="15214" spans="19:19">
      <c r="S15214"/>
    </row>
    <row r="15215" spans="19:19">
      <c r="S15215"/>
    </row>
    <row r="15216" spans="19:19">
      <c r="S15216"/>
    </row>
    <row r="15217" spans="19:19">
      <c r="S15217"/>
    </row>
    <row r="15218" spans="19:19">
      <c r="S15218"/>
    </row>
    <row r="15219" spans="19:19">
      <c r="S15219"/>
    </row>
    <row r="15220" spans="19:19">
      <c r="S15220"/>
    </row>
    <row r="15221" spans="19:19">
      <c r="S15221"/>
    </row>
    <row r="15222" spans="19:19">
      <c r="S15222"/>
    </row>
    <row r="15223" spans="19:19">
      <c r="S15223"/>
    </row>
    <row r="15224" spans="19:19">
      <c r="S15224"/>
    </row>
    <row r="15225" spans="19:19">
      <c r="S15225"/>
    </row>
    <row r="15226" spans="19:19">
      <c r="S15226"/>
    </row>
    <row r="15227" spans="19:19">
      <c r="S15227"/>
    </row>
    <row r="15228" spans="19:19">
      <c r="S15228"/>
    </row>
    <row r="15229" spans="19:19">
      <c r="S15229"/>
    </row>
    <row r="15230" spans="19:19">
      <c r="S15230"/>
    </row>
    <row r="15231" spans="19:19">
      <c r="S15231"/>
    </row>
    <row r="15232" spans="19:19">
      <c r="S15232"/>
    </row>
    <row r="15233" spans="19:19">
      <c r="S15233"/>
    </row>
    <row r="15234" spans="19:19">
      <c r="S15234"/>
    </row>
    <row r="15235" spans="19:19">
      <c r="S15235"/>
    </row>
    <row r="15236" spans="19:19">
      <c r="S15236"/>
    </row>
    <row r="15237" spans="19:19">
      <c r="S15237"/>
    </row>
    <row r="15238" spans="19:19">
      <c r="S15238"/>
    </row>
    <row r="15239" spans="19:19">
      <c r="S15239"/>
    </row>
    <row r="15240" spans="19:19">
      <c r="S15240"/>
    </row>
    <row r="15241" spans="19:19">
      <c r="S15241"/>
    </row>
    <row r="15242" spans="19:19">
      <c r="S15242"/>
    </row>
    <row r="15243" spans="19:19">
      <c r="S15243"/>
    </row>
    <row r="15244" spans="19:19">
      <c r="S15244"/>
    </row>
    <row r="15245" spans="19:19">
      <c r="S15245"/>
    </row>
    <row r="15246" spans="19:19">
      <c r="S15246"/>
    </row>
    <row r="15247" spans="19:19">
      <c r="S15247"/>
    </row>
    <row r="15248" spans="19:19">
      <c r="S15248"/>
    </row>
    <row r="15249" spans="19:19">
      <c r="S15249"/>
    </row>
    <row r="15250" spans="19:19">
      <c r="S15250"/>
    </row>
    <row r="15251" spans="19:19">
      <c r="S15251"/>
    </row>
    <row r="15252" spans="19:19">
      <c r="S15252"/>
    </row>
    <row r="15253" spans="19:19">
      <c r="S15253"/>
    </row>
    <row r="15254" spans="19:19">
      <c r="S15254"/>
    </row>
    <row r="15255" spans="19:19">
      <c r="S15255"/>
    </row>
    <row r="15256" spans="19:19">
      <c r="S15256"/>
    </row>
    <row r="15257" spans="19:19">
      <c r="S15257"/>
    </row>
    <row r="15258" spans="19:19">
      <c r="S15258"/>
    </row>
    <row r="15259" spans="19:19">
      <c r="S15259"/>
    </row>
    <row r="15260" spans="19:19">
      <c r="S15260"/>
    </row>
    <row r="15261" spans="19:19">
      <c r="S15261"/>
    </row>
    <row r="15262" spans="19:19">
      <c r="S15262"/>
    </row>
    <row r="15263" spans="19:19">
      <c r="S15263"/>
    </row>
    <row r="15264" spans="19:19">
      <c r="S15264"/>
    </row>
    <row r="15265" spans="19:19">
      <c r="S15265"/>
    </row>
    <row r="15266" spans="19:19">
      <c r="S15266"/>
    </row>
    <row r="15267" spans="19:19">
      <c r="S15267"/>
    </row>
    <row r="15268" spans="19:19">
      <c r="S15268"/>
    </row>
    <row r="15269" spans="19:19">
      <c r="S15269"/>
    </row>
    <row r="15270" spans="19:19">
      <c r="S15270"/>
    </row>
    <row r="15271" spans="19:19">
      <c r="S15271"/>
    </row>
    <row r="15272" spans="19:19">
      <c r="S15272"/>
    </row>
    <row r="15273" spans="19:19">
      <c r="S15273"/>
    </row>
    <row r="15274" spans="19:19">
      <c r="S15274"/>
    </row>
    <row r="15275" spans="19:19">
      <c r="S15275"/>
    </row>
    <row r="15276" spans="19:19">
      <c r="S15276"/>
    </row>
    <row r="15277" spans="19:19">
      <c r="S15277"/>
    </row>
    <row r="15278" spans="19:19">
      <c r="S15278"/>
    </row>
    <row r="15279" spans="19:19">
      <c r="S15279"/>
    </row>
    <row r="15280" spans="19:19">
      <c r="S15280"/>
    </row>
    <row r="15281" spans="19:19">
      <c r="S15281"/>
    </row>
    <row r="15282" spans="19:19">
      <c r="S15282"/>
    </row>
    <row r="15283" spans="19:19">
      <c r="S15283"/>
    </row>
    <row r="15284" spans="19:19">
      <c r="S15284"/>
    </row>
    <row r="15285" spans="19:19">
      <c r="S15285"/>
    </row>
    <row r="15286" spans="19:19">
      <c r="S15286"/>
    </row>
    <row r="15287" spans="19:19">
      <c r="S15287"/>
    </row>
    <row r="15288" spans="19:19">
      <c r="S15288"/>
    </row>
    <row r="15289" spans="19:19">
      <c r="S15289"/>
    </row>
    <row r="15290" spans="19:19">
      <c r="S15290"/>
    </row>
    <row r="15291" spans="19:19">
      <c r="S15291"/>
    </row>
    <row r="15292" spans="19:19">
      <c r="S15292"/>
    </row>
    <row r="15293" spans="19:19">
      <c r="S15293"/>
    </row>
    <row r="15294" spans="19:19">
      <c r="S15294"/>
    </row>
    <row r="15295" spans="19:19">
      <c r="S15295"/>
    </row>
    <row r="15296" spans="19:19">
      <c r="S15296"/>
    </row>
    <row r="15297" spans="19:19">
      <c r="S15297"/>
    </row>
    <row r="15298" spans="19:19">
      <c r="S15298"/>
    </row>
    <row r="15299" spans="19:19">
      <c r="S15299"/>
    </row>
    <row r="15300" spans="19:19">
      <c r="S15300"/>
    </row>
    <row r="15301" spans="19:19">
      <c r="S15301"/>
    </row>
    <row r="15302" spans="19:19">
      <c r="S15302"/>
    </row>
    <row r="15303" spans="19:19">
      <c r="S15303"/>
    </row>
    <row r="15304" spans="19:19">
      <c r="S15304"/>
    </row>
    <row r="15305" spans="19:19">
      <c r="S15305"/>
    </row>
    <row r="15306" spans="19:19">
      <c r="S15306"/>
    </row>
    <row r="15307" spans="19:19">
      <c r="S15307"/>
    </row>
    <row r="15308" spans="19:19">
      <c r="S15308"/>
    </row>
    <row r="15309" spans="19:19">
      <c r="S15309"/>
    </row>
    <row r="15310" spans="19:19">
      <c r="S15310"/>
    </row>
    <row r="15311" spans="19:19">
      <c r="S15311"/>
    </row>
    <row r="15312" spans="19:19">
      <c r="S15312"/>
    </row>
    <row r="15313" spans="19:19">
      <c r="S15313"/>
    </row>
    <row r="15314" spans="19:19">
      <c r="S15314"/>
    </row>
    <row r="15315" spans="19:19">
      <c r="S15315"/>
    </row>
    <row r="15316" spans="19:19">
      <c r="S15316"/>
    </row>
    <row r="15317" spans="19:19">
      <c r="S15317"/>
    </row>
    <row r="15318" spans="19:19">
      <c r="S15318"/>
    </row>
    <row r="15319" spans="19:19">
      <c r="S15319"/>
    </row>
    <row r="15320" spans="19:19">
      <c r="S15320"/>
    </row>
    <row r="15321" spans="19:19">
      <c r="S15321"/>
    </row>
    <row r="15322" spans="19:19">
      <c r="S15322"/>
    </row>
    <row r="15323" spans="19:19">
      <c r="S15323"/>
    </row>
    <row r="15324" spans="19:19">
      <c r="S15324"/>
    </row>
    <row r="15325" spans="19:19">
      <c r="S15325"/>
    </row>
    <row r="15326" spans="19:19">
      <c r="S15326"/>
    </row>
    <row r="15327" spans="19:19">
      <c r="S15327"/>
    </row>
    <row r="15328" spans="19:19">
      <c r="S15328"/>
    </row>
    <row r="15329" spans="19:19">
      <c r="S15329"/>
    </row>
    <row r="15330" spans="19:19">
      <c r="S15330"/>
    </row>
    <row r="15331" spans="19:19">
      <c r="S15331"/>
    </row>
    <row r="15332" spans="19:19">
      <c r="S15332"/>
    </row>
    <row r="15333" spans="19:19">
      <c r="S15333"/>
    </row>
    <row r="15334" spans="19:19">
      <c r="S15334"/>
    </row>
    <row r="15335" spans="19:19">
      <c r="S15335"/>
    </row>
    <row r="15336" spans="19:19">
      <c r="S15336"/>
    </row>
    <row r="15337" spans="19:19">
      <c r="S15337"/>
    </row>
    <row r="15338" spans="19:19">
      <c r="S15338"/>
    </row>
    <row r="15339" spans="19:19">
      <c r="S15339"/>
    </row>
    <row r="15340" spans="19:19">
      <c r="S15340"/>
    </row>
    <row r="15341" spans="19:19">
      <c r="S15341"/>
    </row>
    <row r="15342" spans="19:19">
      <c r="S15342"/>
    </row>
    <row r="15343" spans="19:19">
      <c r="S15343"/>
    </row>
    <row r="15344" spans="19:19">
      <c r="S15344"/>
    </row>
    <row r="15345" spans="19:19">
      <c r="S15345"/>
    </row>
    <row r="15346" spans="19:19">
      <c r="S15346"/>
    </row>
    <row r="15347" spans="19:19">
      <c r="S15347"/>
    </row>
    <row r="15348" spans="19:19">
      <c r="S15348"/>
    </row>
    <row r="15349" spans="19:19">
      <c r="S15349"/>
    </row>
    <row r="15350" spans="19:19">
      <c r="S15350"/>
    </row>
    <row r="15351" spans="19:19">
      <c r="S15351"/>
    </row>
    <row r="15352" spans="19:19">
      <c r="S15352"/>
    </row>
    <row r="15353" spans="19:19">
      <c r="S15353"/>
    </row>
    <row r="15354" spans="19:19">
      <c r="S15354"/>
    </row>
    <row r="15355" spans="19:19">
      <c r="S15355"/>
    </row>
    <row r="15356" spans="19:19">
      <c r="S15356"/>
    </row>
    <row r="15357" spans="19:19">
      <c r="S15357"/>
    </row>
    <row r="15358" spans="19:19">
      <c r="S15358"/>
    </row>
    <row r="15359" spans="19:19">
      <c r="S15359"/>
    </row>
    <row r="15360" spans="19:19">
      <c r="S15360"/>
    </row>
    <row r="15361" spans="19:19">
      <c r="S15361"/>
    </row>
    <row r="15362" spans="19:19">
      <c r="S15362"/>
    </row>
    <row r="15363" spans="19:19">
      <c r="S15363"/>
    </row>
    <row r="15364" spans="19:19">
      <c r="S15364"/>
    </row>
    <row r="15365" spans="19:19">
      <c r="S15365"/>
    </row>
    <row r="15366" spans="19:19">
      <c r="S15366"/>
    </row>
    <row r="15367" spans="19:19">
      <c r="S15367"/>
    </row>
    <row r="15368" spans="19:19">
      <c r="S15368"/>
    </row>
    <row r="15369" spans="19:19">
      <c r="S15369"/>
    </row>
    <row r="15370" spans="19:19">
      <c r="S15370"/>
    </row>
    <row r="15371" spans="19:19">
      <c r="S15371"/>
    </row>
    <row r="15372" spans="19:19">
      <c r="S15372"/>
    </row>
    <row r="15373" spans="19:19">
      <c r="S15373"/>
    </row>
    <row r="15374" spans="19:19">
      <c r="S15374"/>
    </row>
    <row r="15375" spans="19:19">
      <c r="S15375"/>
    </row>
    <row r="15376" spans="19:19">
      <c r="S15376"/>
    </row>
    <row r="15377" spans="19:19">
      <c r="S15377"/>
    </row>
    <row r="15378" spans="19:19">
      <c r="S15378"/>
    </row>
    <row r="15379" spans="19:19">
      <c r="S15379"/>
    </row>
    <row r="15380" spans="19:19">
      <c r="S15380"/>
    </row>
    <row r="15381" spans="19:19">
      <c r="S15381"/>
    </row>
    <row r="15382" spans="19:19">
      <c r="S15382"/>
    </row>
    <row r="15383" spans="19:19">
      <c r="S15383"/>
    </row>
    <row r="15384" spans="19:19">
      <c r="S15384"/>
    </row>
    <row r="15385" spans="19:19">
      <c r="S15385"/>
    </row>
    <row r="15386" spans="19:19">
      <c r="S15386"/>
    </row>
    <row r="15387" spans="19:19">
      <c r="S15387"/>
    </row>
    <row r="15388" spans="19:19">
      <c r="S15388"/>
    </row>
    <row r="15389" spans="19:19">
      <c r="S15389"/>
    </row>
    <row r="15390" spans="19:19">
      <c r="S15390"/>
    </row>
    <row r="15391" spans="19:19">
      <c r="S15391"/>
    </row>
    <row r="15392" spans="19:19">
      <c r="S15392"/>
    </row>
    <row r="15393" spans="19:19">
      <c r="S15393"/>
    </row>
    <row r="15394" spans="19:19">
      <c r="S15394"/>
    </row>
    <row r="15395" spans="19:19">
      <c r="S15395"/>
    </row>
    <row r="15396" spans="19:19">
      <c r="S15396"/>
    </row>
    <row r="15397" spans="19:19">
      <c r="S15397"/>
    </row>
    <row r="15398" spans="19:19">
      <c r="S15398"/>
    </row>
    <row r="15399" spans="19:19">
      <c r="S15399"/>
    </row>
    <row r="15400" spans="19:19">
      <c r="S15400"/>
    </row>
    <row r="15401" spans="19:19">
      <c r="S15401"/>
    </row>
    <row r="15402" spans="19:19">
      <c r="S15402"/>
    </row>
    <row r="15403" spans="19:19">
      <c r="S15403"/>
    </row>
    <row r="15404" spans="19:19">
      <c r="S15404"/>
    </row>
    <row r="15405" spans="19:19">
      <c r="S15405"/>
    </row>
    <row r="15406" spans="19:19">
      <c r="S15406"/>
    </row>
    <row r="15407" spans="19:19">
      <c r="S15407"/>
    </row>
    <row r="15408" spans="19:19">
      <c r="S15408"/>
    </row>
    <row r="15409" spans="19:19">
      <c r="S15409"/>
    </row>
    <row r="15410" spans="19:19">
      <c r="S15410"/>
    </row>
    <row r="15411" spans="19:19">
      <c r="S15411"/>
    </row>
    <row r="15412" spans="19:19">
      <c r="S15412"/>
    </row>
    <row r="15413" spans="19:19">
      <c r="S15413"/>
    </row>
    <row r="15414" spans="19:19">
      <c r="S15414"/>
    </row>
    <row r="15415" spans="19:19">
      <c r="S15415"/>
    </row>
    <row r="15416" spans="19:19">
      <c r="S15416"/>
    </row>
    <row r="15417" spans="19:19">
      <c r="S15417"/>
    </row>
    <row r="15418" spans="19:19">
      <c r="S15418"/>
    </row>
    <row r="15419" spans="19:19">
      <c r="S15419"/>
    </row>
    <row r="15420" spans="19:19">
      <c r="S15420"/>
    </row>
    <row r="15421" spans="19:19">
      <c r="S15421"/>
    </row>
    <row r="15422" spans="19:19">
      <c r="S15422"/>
    </row>
    <row r="15423" spans="19:19">
      <c r="S15423"/>
    </row>
    <row r="15424" spans="19:19">
      <c r="S15424"/>
    </row>
    <row r="15425" spans="19:19">
      <c r="S15425"/>
    </row>
    <row r="15426" spans="19:19">
      <c r="S15426"/>
    </row>
    <row r="15427" spans="19:19">
      <c r="S15427"/>
    </row>
    <row r="15428" spans="19:19">
      <c r="S15428"/>
    </row>
    <row r="15429" spans="19:19">
      <c r="S15429"/>
    </row>
    <row r="15430" spans="19:19">
      <c r="S15430"/>
    </row>
    <row r="15431" spans="19:19">
      <c r="S15431"/>
    </row>
    <row r="15432" spans="19:19">
      <c r="S15432"/>
    </row>
    <row r="15433" spans="19:19">
      <c r="S15433"/>
    </row>
    <row r="15434" spans="19:19">
      <c r="S15434"/>
    </row>
    <row r="15435" spans="19:19">
      <c r="S15435"/>
    </row>
    <row r="15436" spans="19:19">
      <c r="S15436"/>
    </row>
    <row r="15437" spans="19:19">
      <c r="S15437"/>
    </row>
    <row r="15438" spans="19:19">
      <c r="S15438"/>
    </row>
    <row r="15439" spans="19:19">
      <c r="S15439"/>
    </row>
    <row r="15440" spans="19:19">
      <c r="S15440"/>
    </row>
    <row r="15441" spans="19:19">
      <c r="S15441"/>
    </row>
    <row r="15442" spans="19:19">
      <c r="S15442"/>
    </row>
    <row r="15443" spans="19:19">
      <c r="S15443"/>
    </row>
    <row r="15444" spans="19:19">
      <c r="S15444"/>
    </row>
    <row r="15445" spans="19:19">
      <c r="S15445"/>
    </row>
    <row r="15446" spans="19:19">
      <c r="S15446"/>
    </row>
    <row r="15447" spans="19:19">
      <c r="S15447"/>
    </row>
    <row r="15448" spans="19:19">
      <c r="S15448"/>
    </row>
    <row r="15449" spans="19:19">
      <c r="S15449"/>
    </row>
    <row r="15450" spans="19:19">
      <c r="S15450"/>
    </row>
    <row r="15451" spans="19:19">
      <c r="S15451"/>
    </row>
    <row r="15452" spans="19:19">
      <c r="S15452"/>
    </row>
    <row r="15453" spans="19:19">
      <c r="S15453"/>
    </row>
    <row r="15454" spans="19:19">
      <c r="S15454"/>
    </row>
    <row r="15455" spans="19:19">
      <c r="S15455"/>
    </row>
    <row r="15456" spans="19:19">
      <c r="S15456"/>
    </row>
    <row r="15457" spans="19:19">
      <c r="S15457"/>
    </row>
    <row r="15458" spans="19:19">
      <c r="S15458"/>
    </row>
    <row r="15459" spans="19:19">
      <c r="S15459"/>
    </row>
    <row r="15460" spans="19:19">
      <c r="S15460"/>
    </row>
    <row r="15461" spans="19:19">
      <c r="S15461"/>
    </row>
    <row r="15462" spans="19:19">
      <c r="S15462"/>
    </row>
    <row r="15463" spans="19:19">
      <c r="S15463"/>
    </row>
    <row r="15464" spans="19:19">
      <c r="S15464"/>
    </row>
    <row r="15465" spans="19:19">
      <c r="S15465"/>
    </row>
    <row r="15466" spans="19:19">
      <c r="S15466"/>
    </row>
    <row r="15467" spans="19:19">
      <c r="S15467"/>
    </row>
    <row r="15468" spans="19:19">
      <c r="S15468"/>
    </row>
    <row r="15469" spans="19:19">
      <c r="S15469"/>
    </row>
    <row r="15470" spans="19:19">
      <c r="S15470"/>
    </row>
    <row r="15471" spans="19:19">
      <c r="S15471"/>
    </row>
    <row r="15472" spans="19:19">
      <c r="S15472"/>
    </row>
    <row r="15473" spans="19:19">
      <c r="S15473"/>
    </row>
    <row r="15474" spans="19:19">
      <c r="S15474"/>
    </row>
    <row r="15475" spans="19:19">
      <c r="S15475"/>
    </row>
    <row r="15476" spans="19:19">
      <c r="S15476"/>
    </row>
    <row r="15477" spans="19:19">
      <c r="S15477"/>
    </row>
    <row r="15478" spans="19:19">
      <c r="S15478"/>
    </row>
    <row r="15479" spans="19:19">
      <c r="S15479"/>
    </row>
    <row r="15480" spans="19:19">
      <c r="S15480"/>
    </row>
    <row r="15481" spans="19:19">
      <c r="S15481"/>
    </row>
    <row r="15482" spans="19:19">
      <c r="S15482"/>
    </row>
    <row r="15483" spans="19:19">
      <c r="S15483"/>
    </row>
    <row r="15484" spans="19:19">
      <c r="S15484"/>
    </row>
    <row r="15485" spans="19:19">
      <c r="S15485"/>
    </row>
    <row r="15486" spans="19:19">
      <c r="S15486"/>
    </row>
    <row r="15487" spans="19:19">
      <c r="S15487"/>
    </row>
    <row r="15488" spans="19:19">
      <c r="S15488"/>
    </row>
    <row r="15489" spans="19:19">
      <c r="S15489"/>
    </row>
    <row r="15490" spans="19:19">
      <c r="S15490"/>
    </row>
    <row r="15491" spans="19:19">
      <c r="S15491"/>
    </row>
    <row r="15492" spans="19:19">
      <c r="S15492"/>
    </row>
    <row r="15493" spans="19:19">
      <c r="S15493"/>
    </row>
    <row r="15494" spans="19:19">
      <c r="S15494"/>
    </row>
    <row r="15495" spans="19:19">
      <c r="S15495"/>
    </row>
    <row r="15496" spans="19:19">
      <c r="S15496"/>
    </row>
    <row r="15497" spans="19:19">
      <c r="S15497"/>
    </row>
    <row r="15498" spans="19:19">
      <c r="S15498"/>
    </row>
    <row r="15499" spans="19:19">
      <c r="S15499"/>
    </row>
    <row r="15500" spans="19:19">
      <c r="S15500"/>
    </row>
    <row r="15501" spans="19:19">
      <c r="S15501"/>
    </row>
    <row r="15502" spans="19:19">
      <c r="S15502"/>
    </row>
    <row r="15503" spans="19:19">
      <c r="S15503"/>
    </row>
    <row r="15504" spans="19:19">
      <c r="S15504"/>
    </row>
    <row r="15505" spans="19:19">
      <c r="S15505"/>
    </row>
    <row r="15506" spans="19:19">
      <c r="S15506"/>
    </row>
    <row r="15507" spans="19:19">
      <c r="S15507"/>
    </row>
    <row r="15508" spans="19:19">
      <c r="S15508"/>
    </row>
    <row r="15509" spans="19:19">
      <c r="S15509"/>
    </row>
    <row r="15510" spans="19:19">
      <c r="S15510"/>
    </row>
    <row r="15511" spans="19:19">
      <c r="S15511"/>
    </row>
    <row r="15512" spans="19:19">
      <c r="S15512"/>
    </row>
    <row r="15513" spans="19:19">
      <c r="S15513"/>
    </row>
    <row r="15514" spans="19:19">
      <c r="S15514"/>
    </row>
    <row r="15515" spans="19:19">
      <c r="S15515"/>
    </row>
    <row r="15516" spans="19:19">
      <c r="S15516"/>
    </row>
    <row r="15517" spans="19:19">
      <c r="S15517"/>
    </row>
    <row r="15518" spans="19:19">
      <c r="S15518"/>
    </row>
    <row r="15519" spans="19:19">
      <c r="S15519"/>
    </row>
    <row r="15520" spans="19:19">
      <c r="S15520"/>
    </row>
    <row r="15521" spans="19:19">
      <c r="S15521"/>
    </row>
    <row r="15522" spans="19:19">
      <c r="S15522"/>
    </row>
    <row r="15523" spans="19:19">
      <c r="S15523"/>
    </row>
    <row r="15524" spans="19:19">
      <c r="S15524"/>
    </row>
    <row r="15525" spans="19:19">
      <c r="S15525"/>
    </row>
    <row r="15526" spans="19:19">
      <c r="S15526"/>
    </row>
    <row r="15527" spans="19:19">
      <c r="S15527"/>
    </row>
    <row r="15528" spans="19:19">
      <c r="S15528"/>
    </row>
    <row r="15529" spans="19:19">
      <c r="S15529"/>
    </row>
    <row r="15530" spans="19:19">
      <c r="S15530"/>
    </row>
    <row r="15531" spans="19:19">
      <c r="S15531"/>
    </row>
    <row r="15532" spans="19:19">
      <c r="S15532"/>
    </row>
    <row r="15533" spans="19:19">
      <c r="S15533"/>
    </row>
    <row r="15534" spans="19:19">
      <c r="S15534"/>
    </row>
    <row r="15535" spans="19:19">
      <c r="S15535"/>
    </row>
    <row r="15536" spans="19:19">
      <c r="S15536"/>
    </row>
    <row r="15537" spans="19:19">
      <c r="S15537"/>
    </row>
    <row r="15538" spans="19:19">
      <c r="S15538"/>
    </row>
    <row r="15539" spans="19:19">
      <c r="S15539"/>
    </row>
    <row r="15540" spans="19:19">
      <c r="S15540"/>
    </row>
    <row r="15541" spans="19:19">
      <c r="S15541"/>
    </row>
    <row r="15542" spans="19:19">
      <c r="S15542"/>
    </row>
    <row r="15543" spans="19:19">
      <c r="S15543"/>
    </row>
    <row r="15544" spans="19:19">
      <c r="S15544"/>
    </row>
    <row r="15545" spans="19:19">
      <c r="S15545"/>
    </row>
    <row r="15546" spans="19:19">
      <c r="S15546"/>
    </row>
    <row r="15547" spans="19:19">
      <c r="S15547"/>
    </row>
    <row r="15548" spans="19:19">
      <c r="S15548"/>
    </row>
    <row r="15549" spans="19:19">
      <c r="S15549"/>
    </row>
    <row r="15550" spans="19:19">
      <c r="S15550"/>
    </row>
    <row r="15551" spans="19:19">
      <c r="S15551"/>
    </row>
    <row r="15552" spans="19:19">
      <c r="S15552"/>
    </row>
    <row r="15553" spans="19:19">
      <c r="S15553"/>
    </row>
    <row r="15554" spans="19:19">
      <c r="S15554"/>
    </row>
    <row r="15555" spans="19:19">
      <c r="S15555"/>
    </row>
    <row r="15556" spans="19:19">
      <c r="S15556"/>
    </row>
    <row r="15557" spans="19:19">
      <c r="S15557"/>
    </row>
    <row r="15558" spans="19:19">
      <c r="S15558"/>
    </row>
    <row r="15559" spans="19:19">
      <c r="S15559"/>
    </row>
    <row r="15560" spans="19:19">
      <c r="S15560"/>
    </row>
    <row r="15561" spans="19:19">
      <c r="S15561"/>
    </row>
    <row r="15562" spans="19:19">
      <c r="S15562"/>
    </row>
    <row r="15563" spans="19:19">
      <c r="S15563"/>
    </row>
    <row r="15564" spans="19:19">
      <c r="S15564"/>
    </row>
    <row r="15565" spans="19:19">
      <c r="S15565"/>
    </row>
    <row r="15566" spans="19:19">
      <c r="S15566"/>
    </row>
    <row r="15567" spans="19:19">
      <c r="S15567"/>
    </row>
    <row r="15568" spans="19:19">
      <c r="S15568"/>
    </row>
    <row r="15569" spans="19:19">
      <c r="S15569"/>
    </row>
    <row r="15570" spans="19:19">
      <c r="S15570"/>
    </row>
    <row r="15571" spans="19:19">
      <c r="S15571"/>
    </row>
    <row r="15572" spans="19:19">
      <c r="S15572"/>
    </row>
    <row r="15573" spans="19:19">
      <c r="S15573"/>
    </row>
    <row r="15574" spans="19:19">
      <c r="S15574"/>
    </row>
    <row r="15575" spans="19:19">
      <c r="S15575"/>
    </row>
    <row r="15576" spans="19:19">
      <c r="S15576"/>
    </row>
    <row r="15577" spans="19:19">
      <c r="S15577"/>
    </row>
    <row r="15578" spans="19:19">
      <c r="S15578"/>
    </row>
    <row r="15579" spans="19:19">
      <c r="S15579"/>
    </row>
    <row r="15580" spans="19:19">
      <c r="S15580"/>
    </row>
    <row r="15581" spans="19:19">
      <c r="S15581"/>
    </row>
    <row r="15582" spans="19:19">
      <c r="S15582"/>
    </row>
    <row r="15583" spans="19:19">
      <c r="S15583"/>
    </row>
    <row r="15584" spans="19:19">
      <c r="S15584"/>
    </row>
    <row r="15585" spans="19:19">
      <c r="S15585"/>
    </row>
    <row r="15586" spans="19:19">
      <c r="S15586"/>
    </row>
    <row r="15587" spans="19:19">
      <c r="S15587"/>
    </row>
    <row r="15588" spans="19:19">
      <c r="S15588"/>
    </row>
    <row r="15589" spans="19:19">
      <c r="S15589"/>
    </row>
    <row r="15590" spans="19:19">
      <c r="S15590"/>
    </row>
    <row r="15591" spans="19:19">
      <c r="S15591"/>
    </row>
    <row r="15592" spans="19:19">
      <c r="S15592"/>
    </row>
    <row r="15593" spans="19:19">
      <c r="S15593"/>
    </row>
    <row r="15594" spans="19:19">
      <c r="S15594"/>
    </row>
    <row r="15595" spans="19:19">
      <c r="S15595"/>
    </row>
    <row r="15596" spans="19:19">
      <c r="S15596"/>
    </row>
    <row r="15597" spans="19:19">
      <c r="S15597"/>
    </row>
    <row r="15598" spans="19:19">
      <c r="S15598"/>
    </row>
    <row r="15599" spans="19:19">
      <c r="S15599"/>
    </row>
    <row r="15600" spans="19:19">
      <c r="S15600"/>
    </row>
    <row r="15601" spans="19:19">
      <c r="S15601"/>
    </row>
    <row r="15602" spans="19:19">
      <c r="S15602"/>
    </row>
    <row r="15603" spans="19:19">
      <c r="S15603"/>
    </row>
    <row r="15604" spans="19:19">
      <c r="S15604"/>
    </row>
    <row r="15605" spans="19:19">
      <c r="S15605"/>
    </row>
    <row r="15606" spans="19:19">
      <c r="S15606"/>
    </row>
    <row r="15607" spans="19:19">
      <c r="S15607"/>
    </row>
    <row r="15608" spans="19:19">
      <c r="S15608"/>
    </row>
    <row r="15609" spans="19:19">
      <c r="S15609"/>
    </row>
    <row r="15610" spans="19:19">
      <c r="S15610"/>
    </row>
    <row r="15611" spans="19:19">
      <c r="S15611"/>
    </row>
    <row r="15612" spans="19:19">
      <c r="S15612"/>
    </row>
    <row r="15613" spans="19:19">
      <c r="S15613"/>
    </row>
    <row r="15614" spans="19:19">
      <c r="S15614"/>
    </row>
    <row r="15615" spans="19:19">
      <c r="S15615"/>
    </row>
    <row r="15616" spans="19:19">
      <c r="S15616"/>
    </row>
    <row r="15617" spans="19:19">
      <c r="S15617"/>
    </row>
    <row r="15618" spans="19:19">
      <c r="S15618"/>
    </row>
    <row r="15619" spans="19:19">
      <c r="S15619"/>
    </row>
    <row r="15620" spans="19:19">
      <c r="S15620"/>
    </row>
    <row r="15621" spans="19:19">
      <c r="S15621"/>
    </row>
    <row r="15622" spans="19:19">
      <c r="S15622"/>
    </row>
    <row r="15623" spans="19:19">
      <c r="S15623"/>
    </row>
    <row r="15624" spans="19:19">
      <c r="S15624"/>
    </row>
    <row r="15625" spans="19:19">
      <c r="S15625"/>
    </row>
    <row r="15626" spans="19:19">
      <c r="S15626"/>
    </row>
    <row r="15627" spans="19:19">
      <c r="S15627"/>
    </row>
    <row r="15628" spans="19:19">
      <c r="S15628"/>
    </row>
    <row r="15629" spans="19:19">
      <c r="S15629"/>
    </row>
    <row r="15630" spans="19:19">
      <c r="S15630"/>
    </row>
    <row r="15631" spans="19:19">
      <c r="S15631"/>
    </row>
    <row r="15632" spans="19:19">
      <c r="S15632"/>
    </row>
    <row r="15633" spans="19:19">
      <c r="S15633"/>
    </row>
    <row r="15634" spans="19:19">
      <c r="S15634"/>
    </row>
    <row r="15635" spans="19:19">
      <c r="S15635"/>
    </row>
    <row r="15636" spans="19:19">
      <c r="S15636"/>
    </row>
    <row r="15637" spans="19:19">
      <c r="S15637"/>
    </row>
    <row r="15638" spans="19:19">
      <c r="S15638"/>
    </row>
    <row r="15639" spans="19:19">
      <c r="S15639"/>
    </row>
    <row r="15640" spans="19:19">
      <c r="S15640"/>
    </row>
    <row r="15641" spans="19:19">
      <c r="S15641"/>
    </row>
    <row r="15642" spans="19:19">
      <c r="S15642"/>
    </row>
    <row r="15643" spans="19:19">
      <c r="S15643"/>
    </row>
    <row r="15644" spans="19:19">
      <c r="S15644"/>
    </row>
    <row r="15645" spans="19:19">
      <c r="S15645"/>
    </row>
    <row r="15646" spans="19:19">
      <c r="S15646"/>
    </row>
    <row r="15647" spans="19:19">
      <c r="S15647"/>
    </row>
    <row r="15648" spans="19:19">
      <c r="S15648"/>
    </row>
    <row r="15649" spans="19:19">
      <c r="S15649"/>
    </row>
    <row r="15650" spans="19:19">
      <c r="S15650"/>
    </row>
    <row r="15651" spans="19:19">
      <c r="S15651"/>
    </row>
    <row r="15652" spans="19:19">
      <c r="S15652"/>
    </row>
    <row r="15653" spans="19:19">
      <c r="S15653"/>
    </row>
    <row r="15654" spans="19:19">
      <c r="S15654"/>
    </row>
    <row r="15655" spans="19:19">
      <c r="S15655"/>
    </row>
    <row r="15656" spans="19:19">
      <c r="S15656"/>
    </row>
    <row r="15657" spans="19:19">
      <c r="S15657"/>
    </row>
    <row r="15658" spans="19:19">
      <c r="S15658"/>
    </row>
    <row r="15659" spans="19:19">
      <c r="S15659"/>
    </row>
    <row r="15660" spans="19:19">
      <c r="S15660"/>
    </row>
    <row r="15661" spans="19:19">
      <c r="S15661"/>
    </row>
    <row r="15662" spans="19:19">
      <c r="S15662"/>
    </row>
    <row r="15663" spans="19:19">
      <c r="S15663"/>
    </row>
    <row r="15664" spans="19:19">
      <c r="S15664"/>
    </row>
    <row r="15665" spans="19:19">
      <c r="S15665"/>
    </row>
    <row r="15666" spans="19:19">
      <c r="S15666"/>
    </row>
    <row r="15667" spans="19:19">
      <c r="S15667"/>
    </row>
    <row r="15668" spans="19:19">
      <c r="S15668"/>
    </row>
    <row r="15669" spans="19:19">
      <c r="S15669"/>
    </row>
    <row r="15670" spans="19:19">
      <c r="S15670"/>
    </row>
    <row r="15671" spans="19:19">
      <c r="S15671"/>
    </row>
    <row r="15672" spans="19:19">
      <c r="S15672"/>
    </row>
    <row r="15673" spans="19:19">
      <c r="S15673"/>
    </row>
    <row r="15674" spans="19:19">
      <c r="S15674"/>
    </row>
    <row r="15675" spans="19:19">
      <c r="S15675"/>
    </row>
    <row r="15676" spans="19:19">
      <c r="S15676"/>
    </row>
    <row r="15677" spans="19:19">
      <c r="S15677"/>
    </row>
    <row r="15678" spans="19:19">
      <c r="S15678"/>
    </row>
    <row r="15679" spans="19:19">
      <c r="S15679"/>
    </row>
    <row r="15680" spans="19:19">
      <c r="S15680"/>
    </row>
    <row r="15681" spans="19:19">
      <c r="S15681"/>
    </row>
    <row r="15682" spans="19:19">
      <c r="S15682"/>
    </row>
    <row r="15683" spans="19:19">
      <c r="S15683"/>
    </row>
    <row r="15684" spans="19:19">
      <c r="S15684"/>
    </row>
    <row r="15685" spans="19:19">
      <c r="S15685"/>
    </row>
    <row r="15686" spans="19:19">
      <c r="S15686"/>
    </row>
    <row r="15687" spans="19:19">
      <c r="S15687"/>
    </row>
    <row r="15688" spans="19:19">
      <c r="S15688"/>
    </row>
    <row r="15689" spans="19:19">
      <c r="S15689"/>
    </row>
    <row r="15690" spans="19:19">
      <c r="S15690"/>
    </row>
    <row r="15691" spans="19:19">
      <c r="S15691"/>
    </row>
    <row r="15692" spans="19:19">
      <c r="S15692"/>
    </row>
    <row r="15693" spans="19:19">
      <c r="S15693"/>
    </row>
    <row r="15694" spans="19:19">
      <c r="S15694"/>
    </row>
    <row r="15695" spans="19:19">
      <c r="S15695"/>
    </row>
    <row r="15696" spans="19:19">
      <c r="S15696"/>
    </row>
    <row r="15697" spans="19:19">
      <c r="S15697"/>
    </row>
    <row r="15698" spans="19:19">
      <c r="S15698"/>
    </row>
    <row r="15699" spans="19:19">
      <c r="S15699"/>
    </row>
    <row r="15700" spans="19:19">
      <c r="S15700"/>
    </row>
    <row r="15701" spans="19:19">
      <c r="S15701"/>
    </row>
    <row r="15702" spans="19:19">
      <c r="S15702"/>
    </row>
    <row r="15703" spans="19:19">
      <c r="S15703"/>
    </row>
    <row r="15704" spans="19:19">
      <c r="S15704"/>
    </row>
    <row r="15705" spans="19:19">
      <c r="S15705"/>
    </row>
    <row r="15706" spans="19:19">
      <c r="S15706"/>
    </row>
    <row r="15707" spans="19:19">
      <c r="S15707"/>
    </row>
    <row r="15708" spans="19:19">
      <c r="S15708"/>
    </row>
    <row r="15709" spans="19:19">
      <c r="S15709"/>
    </row>
    <row r="15710" spans="19:19">
      <c r="S15710"/>
    </row>
    <row r="15711" spans="19:19">
      <c r="S15711"/>
    </row>
    <row r="15712" spans="19:19">
      <c r="S15712"/>
    </row>
    <row r="15713" spans="19:19">
      <c r="S15713"/>
    </row>
    <row r="15714" spans="19:19">
      <c r="S15714"/>
    </row>
    <row r="15715" spans="19:19">
      <c r="S15715"/>
    </row>
    <row r="15716" spans="19:19">
      <c r="S15716"/>
    </row>
    <row r="15717" spans="19:19">
      <c r="S15717"/>
    </row>
    <row r="15718" spans="19:19">
      <c r="S15718"/>
    </row>
    <row r="15719" spans="19:19">
      <c r="S15719"/>
    </row>
    <row r="15720" spans="19:19">
      <c r="S15720"/>
    </row>
    <row r="15721" spans="19:19">
      <c r="S15721"/>
    </row>
    <row r="15722" spans="19:19">
      <c r="S15722"/>
    </row>
    <row r="15723" spans="19:19">
      <c r="S15723"/>
    </row>
    <row r="15724" spans="19:19">
      <c r="S15724"/>
    </row>
    <row r="15725" spans="19:19">
      <c r="S15725"/>
    </row>
    <row r="15726" spans="19:19">
      <c r="S15726"/>
    </row>
    <row r="15727" spans="19:19">
      <c r="S15727"/>
    </row>
    <row r="15728" spans="19:19">
      <c r="S15728"/>
    </row>
    <row r="15729" spans="19:19">
      <c r="S15729"/>
    </row>
    <row r="15730" spans="19:19">
      <c r="S15730"/>
    </row>
    <row r="15731" spans="19:19">
      <c r="S15731"/>
    </row>
    <row r="15732" spans="19:19">
      <c r="S15732"/>
    </row>
    <row r="15733" spans="19:19">
      <c r="S15733"/>
    </row>
    <row r="15734" spans="19:19">
      <c r="S15734"/>
    </row>
    <row r="15735" spans="19:19">
      <c r="S15735"/>
    </row>
    <row r="15736" spans="19:19">
      <c r="S15736"/>
    </row>
    <row r="15737" spans="19:19">
      <c r="S15737"/>
    </row>
    <row r="15738" spans="19:19">
      <c r="S15738"/>
    </row>
    <row r="15739" spans="19:19">
      <c r="S15739"/>
    </row>
    <row r="15740" spans="19:19">
      <c r="S15740"/>
    </row>
    <row r="15741" spans="19:19">
      <c r="S15741"/>
    </row>
    <row r="15742" spans="19:19">
      <c r="S15742"/>
    </row>
    <row r="15743" spans="19:19">
      <c r="S15743"/>
    </row>
    <row r="15744" spans="19:19">
      <c r="S15744"/>
    </row>
    <row r="15745" spans="19:19">
      <c r="S15745"/>
    </row>
    <row r="15746" spans="19:19">
      <c r="S15746"/>
    </row>
    <row r="15747" spans="19:19">
      <c r="S15747"/>
    </row>
    <row r="15748" spans="19:19">
      <c r="S15748"/>
    </row>
    <row r="15749" spans="19:19">
      <c r="S15749"/>
    </row>
    <row r="15750" spans="19:19">
      <c r="S15750"/>
    </row>
    <row r="15751" spans="19:19">
      <c r="S15751"/>
    </row>
    <row r="15752" spans="19:19">
      <c r="S15752"/>
    </row>
    <row r="15753" spans="19:19">
      <c r="S15753"/>
    </row>
    <row r="15754" spans="19:19">
      <c r="S15754"/>
    </row>
    <row r="15755" spans="19:19">
      <c r="S15755"/>
    </row>
    <row r="15756" spans="19:19">
      <c r="S15756"/>
    </row>
    <row r="15757" spans="19:19">
      <c r="S15757"/>
    </row>
    <row r="15758" spans="19:19">
      <c r="S15758"/>
    </row>
    <row r="15759" spans="19:19">
      <c r="S15759"/>
    </row>
    <row r="15760" spans="19:19">
      <c r="S15760"/>
    </row>
    <row r="15761" spans="19:19">
      <c r="S15761"/>
    </row>
    <row r="15762" spans="19:19">
      <c r="S15762"/>
    </row>
    <row r="15763" spans="19:19">
      <c r="S15763"/>
    </row>
    <row r="15764" spans="19:19">
      <c r="S15764"/>
    </row>
    <row r="15765" spans="19:19">
      <c r="S15765"/>
    </row>
    <row r="15766" spans="19:19">
      <c r="S15766"/>
    </row>
    <row r="15767" spans="19:19">
      <c r="S15767"/>
    </row>
    <row r="15768" spans="19:19">
      <c r="S15768"/>
    </row>
    <row r="15769" spans="19:19">
      <c r="S15769"/>
    </row>
    <row r="15770" spans="19:19">
      <c r="S15770"/>
    </row>
    <row r="15771" spans="19:19">
      <c r="S15771"/>
    </row>
    <row r="15772" spans="19:19">
      <c r="S15772"/>
    </row>
    <row r="15773" spans="19:19">
      <c r="S15773"/>
    </row>
    <row r="15774" spans="19:19">
      <c r="S15774"/>
    </row>
    <row r="15775" spans="19:19">
      <c r="S15775"/>
    </row>
    <row r="15776" spans="19:19">
      <c r="S15776"/>
    </row>
    <row r="15777" spans="19:19">
      <c r="S15777"/>
    </row>
    <row r="15778" spans="19:19">
      <c r="S15778"/>
    </row>
    <row r="15779" spans="19:19">
      <c r="S15779"/>
    </row>
    <row r="15780" spans="19:19">
      <c r="S15780"/>
    </row>
    <row r="15781" spans="19:19">
      <c r="S15781"/>
    </row>
    <row r="15782" spans="19:19">
      <c r="S15782"/>
    </row>
    <row r="15783" spans="19:19">
      <c r="S15783"/>
    </row>
    <row r="15784" spans="19:19">
      <c r="S15784"/>
    </row>
    <row r="15785" spans="19:19">
      <c r="S15785"/>
    </row>
    <row r="15786" spans="19:19">
      <c r="S15786"/>
    </row>
    <row r="15787" spans="19:19">
      <c r="S15787"/>
    </row>
    <row r="15788" spans="19:19">
      <c r="S15788"/>
    </row>
    <row r="15789" spans="19:19">
      <c r="S15789"/>
    </row>
    <row r="15790" spans="19:19">
      <c r="S15790"/>
    </row>
    <row r="15791" spans="19:19">
      <c r="S15791"/>
    </row>
    <row r="15792" spans="19:19">
      <c r="S15792"/>
    </row>
    <row r="15793" spans="19:19">
      <c r="S15793"/>
    </row>
    <row r="15794" spans="19:19">
      <c r="S15794"/>
    </row>
    <row r="15795" spans="19:19">
      <c r="S15795"/>
    </row>
    <row r="15796" spans="19:19">
      <c r="S15796"/>
    </row>
    <row r="15797" spans="19:19">
      <c r="S15797"/>
    </row>
    <row r="15798" spans="19:19">
      <c r="S15798"/>
    </row>
    <row r="15799" spans="19:19">
      <c r="S15799"/>
    </row>
    <row r="15800" spans="19:19">
      <c r="S15800"/>
    </row>
    <row r="15801" spans="19:19">
      <c r="S15801"/>
    </row>
    <row r="15802" spans="19:19">
      <c r="S15802"/>
    </row>
    <row r="15803" spans="19:19">
      <c r="S15803"/>
    </row>
    <row r="15804" spans="19:19">
      <c r="S15804"/>
    </row>
    <row r="15805" spans="19:19">
      <c r="S15805"/>
    </row>
    <row r="15806" spans="19:19">
      <c r="S15806"/>
    </row>
    <row r="15807" spans="19:19">
      <c r="S15807"/>
    </row>
    <row r="15808" spans="19:19">
      <c r="S15808"/>
    </row>
    <row r="15809" spans="19:19">
      <c r="S15809"/>
    </row>
    <row r="15810" spans="19:19">
      <c r="S15810"/>
    </row>
    <row r="15811" spans="19:19">
      <c r="S15811"/>
    </row>
    <row r="15812" spans="19:19">
      <c r="S15812"/>
    </row>
    <row r="15813" spans="19:19">
      <c r="S15813"/>
    </row>
    <row r="15814" spans="19:19">
      <c r="S15814"/>
    </row>
    <row r="15815" spans="19:19">
      <c r="S15815"/>
    </row>
    <row r="15816" spans="19:19">
      <c r="S15816"/>
    </row>
    <row r="15817" spans="19:19">
      <c r="S15817"/>
    </row>
    <row r="15818" spans="19:19">
      <c r="S15818"/>
    </row>
    <row r="15819" spans="19:19">
      <c r="S15819"/>
    </row>
    <row r="15820" spans="19:19">
      <c r="S15820"/>
    </row>
    <row r="15821" spans="19:19">
      <c r="S15821"/>
    </row>
    <row r="15822" spans="19:19">
      <c r="S15822"/>
    </row>
    <row r="15823" spans="19:19">
      <c r="S15823"/>
    </row>
    <row r="15824" spans="19:19">
      <c r="S15824"/>
    </row>
    <row r="15825" spans="19:19">
      <c r="S15825"/>
    </row>
    <row r="15826" spans="19:19">
      <c r="S15826"/>
    </row>
    <row r="15827" spans="19:19">
      <c r="S15827"/>
    </row>
    <row r="15828" spans="19:19">
      <c r="S15828"/>
    </row>
    <row r="15829" spans="19:19">
      <c r="S15829"/>
    </row>
    <row r="15830" spans="19:19">
      <c r="S15830"/>
    </row>
    <row r="15831" spans="19:19">
      <c r="S15831"/>
    </row>
    <row r="15832" spans="19:19">
      <c r="S15832"/>
    </row>
    <row r="15833" spans="19:19">
      <c r="S15833"/>
    </row>
    <row r="15834" spans="19:19">
      <c r="S15834"/>
    </row>
    <row r="15835" spans="19:19">
      <c r="S15835"/>
    </row>
    <row r="15836" spans="19:19">
      <c r="S15836"/>
    </row>
    <row r="15837" spans="19:19">
      <c r="S15837"/>
    </row>
    <row r="15838" spans="19:19">
      <c r="S15838"/>
    </row>
    <row r="15839" spans="19:19">
      <c r="S15839"/>
    </row>
    <row r="15840" spans="19:19">
      <c r="S15840"/>
    </row>
    <row r="15841" spans="19:19">
      <c r="S15841"/>
    </row>
    <row r="15842" spans="19:19">
      <c r="S15842"/>
    </row>
    <row r="15843" spans="19:19">
      <c r="S15843"/>
    </row>
    <row r="15844" spans="19:19">
      <c r="S15844"/>
    </row>
    <row r="15845" spans="19:19">
      <c r="S15845"/>
    </row>
    <row r="15846" spans="19:19">
      <c r="S15846"/>
    </row>
    <row r="15847" spans="19:19">
      <c r="S15847"/>
    </row>
    <row r="15848" spans="19:19">
      <c r="S15848"/>
    </row>
    <row r="15849" spans="19:19">
      <c r="S15849"/>
    </row>
    <row r="15850" spans="19:19">
      <c r="S15850"/>
    </row>
    <row r="15851" spans="19:19">
      <c r="S15851"/>
    </row>
    <row r="15852" spans="19:19">
      <c r="S15852"/>
    </row>
    <row r="15853" spans="19:19">
      <c r="S15853"/>
    </row>
    <row r="15854" spans="19:19">
      <c r="S15854"/>
    </row>
    <row r="15855" spans="19:19">
      <c r="S15855"/>
    </row>
    <row r="15856" spans="19:19">
      <c r="S15856"/>
    </row>
    <row r="15857" spans="19:19">
      <c r="S15857"/>
    </row>
    <row r="15858" spans="19:19">
      <c r="S15858"/>
    </row>
    <row r="15859" spans="19:19">
      <c r="S15859"/>
    </row>
    <row r="15860" spans="19:19">
      <c r="S15860"/>
    </row>
    <row r="15861" spans="19:19">
      <c r="S15861"/>
    </row>
    <row r="15862" spans="19:19">
      <c r="S15862"/>
    </row>
    <row r="15863" spans="19:19">
      <c r="S15863"/>
    </row>
    <row r="15864" spans="19:19">
      <c r="S15864"/>
    </row>
    <row r="15865" spans="19:19">
      <c r="S15865"/>
    </row>
    <row r="15866" spans="19:19">
      <c r="S15866"/>
    </row>
    <row r="15867" spans="19:19">
      <c r="S15867"/>
    </row>
    <row r="15868" spans="19:19">
      <c r="S15868"/>
    </row>
    <row r="15869" spans="19:19">
      <c r="S15869"/>
    </row>
    <row r="15870" spans="19:19">
      <c r="S15870"/>
    </row>
    <row r="15871" spans="19:19">
      <c r="S15871"/>
    </row>
    <row r="15872" spans="19:19">
      <c r="S15872"/>
    </row>
    <row r="15873" spans="19:19">
      <c r="S15873"/>
    </row>
    <row r="15874" spans="19:19">
      <c r="S15874"/>
    </row>
    <row r="15875" spans="19:19">
      <c r="S15875"/>
    </row>
    <row r="15876" spans="19:19">
      <c r="S15876"/>
    </row>
    <row r="15877" spans="19:19">
      <c r="S15877"/>
    </row>
    <row r="15878" spans="19:19">
      <c r="S15878"/>
    </row>
    <row r="15879" spans="19:19">
      <c r="S15879"/>
    </row>
    <row r="15880" spans="19:19">
      <c r="S15880"/>
    </row>
    <row r="15881" spans="19:19">
      <c r="S15881"/>
    </row>
    <row r="15882" spans="19:19">
      <c r="S15882"/>
    </row>
    <row r="15883" spans="19:19">
      <c r="S15883"/>
    </row>
    <row r="15884" spans="19:19">
      <c r="S15884"/>
    </row>
    <row r="15885" spans="19:19">
      <c r="S15885"/>
    </row>
    <row r="15886" spans="19:19">
      <c r="S15886"/>
    </row>
    <row r="15887" spans="19:19">
      <c r="S15887"/>
    </row>
    <row r="15888" spans="19:19">
      <c r="S15888"/>
    </row>
    <row r="15889" spans="19:19">
      <c r="S15889"/>
    </row>
    <row r="15890" spans="19:19">
      <c r="S15890"/>
    </row>
    <row r="15891" spans="19:19">
      <c r="S15891"/>
    </row>
    <row r="15892" spans="19:19">
      <c r="S15892"/>
    </row>
    <row r="15893" spans="19:19">
      <c r="S15893"/>
    </row>
    <row r="15894" spans="19:19">
      <c r="S15894"/>
    </row>
    <row r="15895" spans="19:19">
      <c r="S15895"/>
    </row>
    <row r="15896" spans="19:19">
      <c r="S15896"/>
    </row>
    <row r="15897" spans="19:19">
      <c r="S15897"/>
    </row>
    <row r="15898" spans="19:19">
      <c r="S15898"/>
    </row>
    <row r="15899" spans="19:19">
      <c r="S15899"/>
    </row>
    <row r="15900" spans="19:19">
      <c r="S15900"/>
    </row>
    <row r="15901" spans="19:19">
      <c r="S15901"/>
    </row>
    <row r="15902" spans="19:19">
      <c r="S15902"/>
    </row>
    <row r="15903" spans="19:19">
      <c r="S15903"/>
    </row>
    <row r="15904" spans="19:19">
      <c r="S15904"/>
    </row>
    <row r="15905" spans="19:19">
      <c r="S15905"/>
    </row>
    <row r="15906" spans="19:19">
      <c r="S15906"/>
    </row>
    <row r="15907" spans="19:19">
      <c r="S15907"/>
    </row>
    <row r="15908" spans="19:19">
      <c r="S15908"/>
    </row>
    <row r="15909" spans="19:19">
      <c r="S15909"/>
    </row>
    <row r="15910" spans="19:19">
      <c r="S15910"/>
    </row>
    <row r="15911" spans="19:19">
      <c r="S15911"/>
    </row>
    <row r="15912" spans="19:19">
      <c r="S15912"/>
    </row>
    <row r="15913" spans="19:19">
      <c r="S15913"/>
    </row>
    <row r="15914" spans="19:19">
      <c r="S15914"/>
    </row>
    <row r="15915" spans="19:19">
      <c r="S15915"/>
    </row>
    <row r="15916" spans="19:19">
      <c r="S15916"/>
    </row>
    <row r="15917" spans="19:19">
      <c r="S15917"/>
    </row>
    <row r="15918" spans="19:19">
      <c r="S15918"/>
    </row>
    <row r="15919" spans="19:19">
      <c r="S15919"/>
    </row>
    <row r="15920" spans="19:19">
      <c r="S15920"/>
    </row>
    <row r="15921" spans="19:19">
      <c r="S15921"/>
    </row>
    <row r="15922" spans="19:19">
      <c r="S15922"/>
    </row>
    <row r="15923" spans="19:19">
      <c r="S15923"/>
    </row>
    <row r="15924" spans="19:19">
      <c r="S15924"/>
    </row>
    <row r="15925" spans="19:19">
      <c r="S15925"/>
    </row>
    <row r="15926" spans="19:19">
      <c r="S15926"/>
    </row>
    <row r="15927" spans="19:19">
      <c r="S15927"/>
    </row>
    <row r="15928" spans="19:19">
      <c r="S15928"/>
    </row>
    <row r="15929" spans="19:19">
      <c r="S15929"/>
    </row>
    <row r="15930" spans="19:19">
      <c r="S15930"/>
    </row>
    <row r="15931" spans="19:19">
      <c r="S15931"/>
    </row>
    <row r="15932" spans="19:19">
      <c r="S15932"/>
    </row>
    <row r="15933" spans="19:19">
      <c r="S15933"/>
    </row>
    <row r="15934" spans="19:19">
      <c r="S15934"/>
    </row>
    <row r="15935" spans="19:19">
      <c r="S15935"/>
    </row>
    <row r="15936" spans="19:19">
      <c r="S15936"/>
    </row>
    <row r="15937" spans="19:19">
      <c r="S15937"/>
    </row>
    <row r="15938" spans="19:19">
      <c r="S15938"/>
    </row>
    <row r="15939" spans="19:19">
      <c r="S15939"/>
    </row>
    <row r="15940" spans="19:19">
      <c r="S15940"/>
    </row>
    <row r="15941" spans="19:19">
      <c r="S15941"/>
    </row>
    <row r="15942" spans="19:19">
      <c r="S15942"/>
    </row>
    <row r="15943" spans="19:19">
      <c r="S15943"/>
    </row>
    <row r="15944" spans="19:19">
      <c r="S15944"/>
    </row>
    <row r="15945" spans="19:19">
      <c r="S15945"/>
    </row>
    <row r="15946" spans="19:19">
      <c r="S15946"/>
    </row>
    <row r="15947" spans="19:19">
      <c r="S15947"/>
    </row>
    <row r="15948" spans="19:19">
      <c r="S15948"/>
    </row>
    <row r="15949" spans="19:19">
      <c r="S15949"/>
    </row>
    <row r="15950" spans="19:19">
      <c r="S15950"/>
    </row>
    <row r="15951" spans="19:19">
      <c r="S15951"/>
    </row>
    <row r="15952" spans="19:19">
      <c r="S15952"/>
    </row>
    <row r="15953" spans="19:19">
      <c r="S15953"/>
    </row>
    <row r="15954" spans="19:19">
      <c r="S15954"/>
    </row>
    <row r="15955" spans="19:19">
      <c r="S15955"/>
    </row>
    <row r="15956" spans="19:19">
      <c r="S15956"/>
    </row>
    <row r="15957" spans="19:19">
      <c r="S15957"/>
    </row>
    <row r="15958" spans="19:19">
      <c r="S15958"/>
    </row>
    <row r="15959" spans="19:19">
      <c r="S15959"/>
    </row>
    <row r="15960" spans="19:19">
      <c r="S15960"/>
    </row>
    <row r="15961" spans="19:19">
      <c r="S15961"/>
    </row>
    <row r="15962" spans="19:19">
      <c r="S15962"/>
    </row>
    <row r="15963" spans="19:19">
      <c r="S15963"/>
    </row>
    <row r="15964" spans="19:19">
      <c r="S15964"/>
    </row>
    <row r="15965" spans="19:19">
      <c r="S15965"/>
    </row>
    <row r="15966" spans="19:19">
      <c r="S15966"/>
    </row>
    <row r="15967" spans="19:19">
      <c r="S15967"/>
    </row>
    <row r="15968" spans="19:19">
      <c r="S15968"/>
    </row>
    <row r="15969" spans="19:19">
      <c r="S15969"/>
    </row>
    <row r="15970" spans="19:19">
      <c r="S15970"/>
    </row>
    <row r="15971" spans="19:19">
      <c r="S15971"/>
    </row>
    <row r="15972" spans="19:19">
      <c r="S15972"/>
    </row>
    <row r="15973" spans="19:19">
      <c r="S15973"/>
    </row>
    <row r="15974" spans="19:19">
      <c r="S15974"/>
    </row>
    <row r="15975" spans="19:19">
      <c r="S15975"/>
    </row>
    <row r="15976" spans="19:19">
      <c r="S15976"/>
    </row>
    <row r="15977" spans="19:19">
      <c r="S15977"/>
    </row>
    <row r="15978" spans="19:19">
      <c r="S15978"/>
    </row>
    <row r="15979" spans="19:19">
      <c r="S15979"/>
    </row>
    <row r="15980" spans="19:19">
      <c r="S15980"/>
    </row>
    <row r="15981" spans="19:19">
      <c r="S15981"/>
    </row>
    <row r="15982" spans="19:19">
      <c r="S15982"/>
    </row>
    <row r="15983" spans="19:19">
      <c r="S15983"/>
    </row>
    <row r="15984" spans="19:19">
      <c r="S15984"/>
    </row>
    <row r="15985" spans="19:19">
      <c r="S15985"/>
    </row>
    <row r="15986" spans="19:19">
      <c r="S15986"/>
    </row>
    <row r="15987" spans="19:19">
      <c r="S15987"/>
    </row>
    <row r="15988" spans="19:19">
      <c r="S15988"/>
    </row>
    <row r="15989" spans="19:19">
      <c r="S15989"/>
    </row>
    <row r="15990" spans="19:19">
      <c r="S15990"/>
    </row>
    <row r="15991" spans="19:19">
      <c r="S15991"/>
    </row>
    <row r="15992" spans="19:19">
      <c r="S15992"/>
    </row>
    <row r="15993" spans="19:19">
      <c r="S15993"/>
    </row>
    <row r="15994" spans="19:19">
      <c r="S15994"/>
    </row>
    <row r="15995" spans="19:19">
      <c r="S15995"/>
    </row>
    <row r="15996" spans="19:19">
      <c r="S15996"/>
    </row>
    <row r="15997" spans="19:19">
      <c r="S15997"/>
    </row>
    <row r="15998" spans="19:19">
      <c r="S15998"/>
    </row>
    <row r="15999" spans="19:19">
      <c r="S15999"/>
    </row>
    <row r="16000" spans="19:19">
      <c r="S16000"/>
    </row>
    <row r="16001" spans="19:19">
      <c r="S16001"/>
    </row>
    <row r="16002" spans="19:19">
      <c r="S16002"/>
    </row>
    <row r="16003" spans="19:19">
      <c r="S16003"/>
    </row>
    <row r="16004" spans="19:19">
      <c r="S16004"/>
    </row>
    <row r="16005" spans="19:19">
      <c r="S16005"/>
    </row>
    <row r="16006" spans="19:19">
      <c r="S16006"/>
    </row>
    <row r="16007" spans="19:19">
      <c r="S16007"/>
    </row>
    <row r="16008" spans="19:19">
      <c r="S16008"/>
    </row>
    <row r="16009" spans="19:19">
      <c r="S16009"/>
    </row>
    <row r="16010" spans="19:19">
      <c r="S16010"/>
    </row>
    <row r="16011" spans="19:19">
      <c r="S16011"/>
    </row>
    <row r="16012" spans="19:19">
      <c r="S16012"/>
    </row>
    <row r="16013" spans="19:19">
      <c r="S16013"/>
    </row>
    <row r="16014" spans="19:19">
      <c r="S16014"/>
    </row>
    <row r="16015" spans="19:19">
      <c r="S16015"/>
    </row>
    <row r="16016" spans="19:19">
      <c r="S16016"/>
    </row>
    <row r="16017" spans="19:19">
      <c r="S16017"/>
    </row>
    <row r="16018" spans="19:19">
      <c r="S16018"/>
    </row>
    <row r="16019" spans="19:19">
      <c r="S16019"/>
    </row>
    <row r="16020" spans="19:19">
      <c r="S16020"/>
    </row>
    <row r="16021" spans="19:19">
      <c r="S16021"/>
    </row>
    <row r="16022" spans="19:19">
      <c r="S16022"/>
    </row>
    <row r="16023" spans="19:19">
      <c r="S16023"/>
    </row>
    <row r="16024" spans="19:19">
      <c r="S16024"/>
    </row>
    <row r="16025" spans="19:19">
      <c r="S16025"/>
    </row>
    <row r="16026" spans="19:19">
      <c r="S16026"/>
    </row>
    <row r="16027" spans="19:19">
      <c r="S16027"/>
    </row>
    <row r="16028" spans="19:19">
      <c r="S16028"/>
    </row>
    <row r="16029" spans="19:19">
      <c r="S16029"/>
    </row>
    <row r="16030" spans="19:19">
      <c r="S16030"/>
    </row>
    <row r="16031" spans="19:19">
      <c r="S16031"/>
    </row>
    <row r="16032" spans="19:19">
      <c r="S16032"/>
    </row>
    <row r="16033" spans="19:19">
      <c r="S16033"/>
    </row>
    <row r="16034" spans="19:19">
      <c r="S16034"/>
    </row>
    <row r="16035" spans="19:19">
      <c r="S16035"/>
    </row>
    <row r="16036" spans="19:19">
      <c r="S16036"/>
    </row>
    <row r="16037" spans="19:19">
      <c r="S16037"/>
    </row>
    <row r="16038" spans="19:19">
      <c r="S16038"/>
    </row>
    <row r="16039" spans="19:19">
      <c r="S16039"/>
    </row>
    <row r="16040" spans="19:19">
      <c r="S16040"/>
    </row>
    <row r="16041" spans="19:19">
      <c r="S16041"/>
    </row>
    <row r="16042" spans="19:19">
      <c r="S16042"/>
    </row>
    <row r="16043" spans="19:19">
      <c r="S16043"/>
    </row>
    <row r="16044" spans="19:19">
      <c r="S16044"/>
    </row>
    <row r="16045" spans="19:19">
      <c r="S16045"/>
    </row>
    <row r="16046" spans="19:19">
      <c r="S16046"/>
    </row>
    <row r="16047" spans="19:19">
      <c r="S16047"/>
    </row>
    <row r="16048" spans="19:19">
      <c r="S16048"/>
    </row>
    <row r="16049" spans="19:19">
      <c r="S16049"/>
    </row>
    <row r="16050" spans="19:19">
      <c r="S16050"/>
    </row>
    <row r="16051" spans="19:19">
      <c r="S16051"/>
    </row>
    <row r="16052" spans="19:19">
      <c r="S16052"/>
    </row>
    <row r="16053" spans="19:19">
      <c r="S16053"/>
    </row>
    <row r="16054" spans="19:19">
      <c r="S16054"/>
    </row>
    <row r="16055" spans="19:19">
      <c r="S16055"/>
    </row>
    <row r="16056" spans="19:19">
      <c r="S16056"/>
    </row>
    <row r="16057" spans="19:19">
      <c r="S16057"/>
    </row>
    <row r="16058" spans="19:19">
      <c r="S16058"/>
    </row>
    <row r="16059" spans="19:19">
      <c r="S16059"/>
    </row>
    <row r="16060" spans="19:19">
      <c r="S16060"/>
    </row>
    <row r="16061" spans="19:19">
      <c r="S16061"/>
    </row>
    <row r="16062" spans="19:19">
      <c r="S16062"/>
    </row>
    <row r="16063" spans="19:19">
      <c r="S16063"/>
    </row>
    <row r="16064" spans="19:19">
      <c r="S16064"/>
    </row>
    <row r="16065" spans="19:19">
      <c r="S16065"/>
    </row>
    <row r="16066" spans="19:19">
      <c r="S16066"/>
    </row>
    <row r="16067" spans="19:19">
      <c r="S16067"/>
    </row>
    <row r="16068" spans="19:19">
      <c r="S16068"/>
    </row>
    <row r="16069" spans="19:19">
      <c r="S16069"/>
    </row>
    <row r="16070" spans="19:19">
      <c r="S16070"/>
    </row>
    <row r="16071" spans="19:19">
      <c r="S16071"/>
    </row>
    <row r="16072" spans="19:19">
      <c r="S16072"/>
    </row>
    <row r="16073" spans="19:19">
      <c r="S16073"/>
    </row>
    <row r="16074" spans="19:19">
      <c r="S16074"/>
    </row>
    <row r="16075" spans="19:19">
      <c r="S16075"/>
    </row>
    <row r="16076" spans="19:19">
      <c r="S16076"/>
    </row>
    <row r="16077" spans="19:19">
      <c r="S16077"/>
    </row>
    <row r="16078" spans="19:19">
      <c r="S16078"/>
    </row>
    <row r="16079" spans="19:19">
      <c r="S16079"/>
    </row>
    <row r="16080" spans="19:19">
      <c r="S16080"/>
    </row>
    <row r="16081" spans="19:19">
      <c r="S16081"/>
    </row>
    <row r="16082" spans="19:19">
      <c r="S16082"/>
    </row>
    <row r="16083" spans="19:19">
      <c r="S16083"/>
    </row>
    <row r="16084" spans="19:19">
      <c r="S16084"/>
    </row>
    <row r="16085" spans="19:19">
      <c r="S16085"/>
    </row>
    <row r="16086" spans="19:19">
      <c r="S16086"/>
    </row>
    <row r="16087" spans="19:19">
      <c r="S16087"/>
    </row>
    <row r="16088" spans="19:19">
      <c r="S16088"/>
    </row>
    <row r="16089" spans="19:19">
      <c r="S16089"/>
    </row>
    <row r="16090" spans="19:19">
      <c r="S16090"/>
    </row>
    <row r="16091" spans="19:19">
      <c r="S16091"/>
    </row>
    <row r="16092" spans="19:19">
      <c r="S16092"/>
    </row>
    <row r="16093" spans="19:19">
      <c r="S16093"/>
    </row>
    <row r="16094" spans="19:19">
      <c r="S16094"/>
    </row>
    <row r="16095" spans="19:19">
      <c r="S16095"/>
    </row>
    <row r="16096" spans="19:19">
      <c r="S16096"/>
    </row>
    <row r="16097" spans="19:19">
      <c r="S16097"/>
    </row>
    <row r="16098" spans="19:19">
      <c r="S16098"/>
    </row>
    <row r="16099" spans="19:19">
      <c r="S16099"/>
    </row>
    <row r="16100" spans="19:19">
      <c r="S16100"/>
    </row>
    <row r="16101" spans="19:19">
      <c r="S16101"/>
    </row>
    <row r="16102" spans="19:19">
      <c r="S16102"/>
    </row>
    <row r="16103" spans="19:19">
      <c r="S16103"/>
    </row>
    <row r="16104" spans="19:19">
      <c r="S16104"/>
    </row>
    <row r="16105" spans="19:19">
      <c r="S16105"/>
    </row>
    <row r="16106" spans="19:19">
      <c r="S16106"/>
    </row>
    <row r="16107" spans="19:19">
      <c r="S16107"/>
    </row>
    <row r="16108" spans="19:19">
      <c r="S16108"/>
    </row>
    <row r="16109" spans="19:19">
      <c r="S16109"/>
    </row>
    <row r="16110" spans="19:19">
      <c r="S16110"/>
    </row>
    <row r="16111" spans="19:19">
      <c r="S16111"/>
    </row>
    <row r="16112" spans="19:19">
      <c r="S16112"/>
    </row>
    <row r="16113" spans="19:19">
      <c r="S16113"/>
    </row>
    <row r="16114" spans="19:19">
      <c r="S16114"/>
    </row>
    <row r="16115" spans="19:19">
      <c r="S16115"/>
    </row>
    <row r="16116" spans="19:19">
      <c r="S16116"/>
    </row>
    <row r="16117" spans="19:19">
      <c r="S16117"/>
    </row>
    <row r="16118" spans="19:19">
      <c r="S16118"/>
    </row>
    <row r="16119" spans="19:19">
      <c r="S16119"/>
    </row>
    <row r="16120" spans="19:19">
      <c r="S16120"/>
    </row>
    <row r="16121" spans="19:19">
      <c r="S16121"/>
    </row>
    <row r="16122" spans="19:19">
      <c r="S16122"/>
    </row>
    <row r="16123" spans="19:19">
      <c r="S16123"/>
    </row>
    <row r="16124" spans="19:19">
      <c r="S16124"/>
    </row>
    <row r="16125" spans="19:19">
      <c r="S16125"/>
    </row>
    <row r="16126" spans="19:19">
      <c r="S16126"/>
    </row>
    <row r="16127" spans="19:19">
      <c r="S16127"/>
    </row>
    <row r="16128" spans="19:19">
      <c r="S16128"/>
    </row>
    <row r="16129" spans="19:19">
      <c r="S16129"/>
    </row>
    <row r="16130" spans="19:19">
      <c r="S16130"/>
    </row>
    <row r="16131" spans="19:19">
      <c r="S16131"/>
    </row>
    <row r="16132" spans="19:19">
      <c r="S16132"/>
    </row>
    <row r="16133" spans="19:19">
      <c r="S16133"/>
    </row>
    <row r="16134" spans="19:19">
      <c r="S16134"/>
    </row>
    <row r="16135" spans="19:19">
      <c r="S16135"/>
    </row>
    <row r="16136" spans="19:19">
      <c r="S16136"/>
    </row>
    <row r="16137" spans="19:19">
      <c r="S16137"/>
    </row>
    <row r="16138" spans="19:19">
      <c r="S16138"/>
    </row>
    <row r="16139" spans="19:19">
      <c r="S16139"/>
    </row>
    <row r="16140" spans="19:19">
      <c r="S16140"/>
    </row>
    <row r="16141" spans="19:19">
      <c r="S16141"/>
    </row>
    <row r="16142" spans="19:19">
      <c r="S16142"/>
    </row>
    <row r="16143" spans="19:19">
      <c r="S16143"/>
    </row>
    <row r="16144" spans="19:19">
      <c r="S16144"/>
    </row>
    <row r="16145" spans="19:19">
      <c r="S16145"/>
    </row>
    <row r="16146" spans="19:19">
      <c r="S16146"/>
    </row>
    <row r="16147" spans="19:19">
      <c r="S16147"/>
    </row>
    <row r="16148" spans="19:19">
      <c r="S16148"/>
    </row>
    <row r="16149" spans="19:19">
      <c r="S16149"/>
    </row>
    <row r="16150" spans="19:19">
      <c r="S16150"/>
    </row>
    <row r="16151" spans="19:19">
      <c r="S16151"/>
    </row>
    <row r="16152" spans="19:19">
      <c r="S16152"/>
    </row>
    <row r="16153" spans="19:19">
      <c r="S16153"/>
    </row>
    <row r="16154" spans="19:19">
      <c r="S16154"/>
    </row>
    <row r="16155" spans="19:19">
      <c r="S16155"/>
    </row>
    <row r="16156" spans="19:19">
      <c r="S16156"/>
    </row>
    <row r="16157" spans="19:19">
      <c r="S16157"/>
    </row>
    <row r="16158" spans="19:19">
      <c r="S16158"/>
    </row>
    <row r="16159" spans="19:19">
      <c r="S16159"/>
    </row>
    <row r="16160" spans="19:19">
      <c r="S16160"/>
    </row>
    <row r="16161" spans="19:19">
      <c r="S16161"/>
    </row>
    <row r="16162" spans="19:19">
      <c r="S16162"/>
    </row>
    <row r="16163" spans="19:19">
      <c r="S16163"/>
    </row>
    <row r="16164" spans="19:19">
      <c r="S16164"/>
    </row>
    <row r="16165" spans="19:19">
      <c r="S16165"/>
    </row>
    <row r="16166" spans="19:19">
      <c r="S16166"/>
    </row>
    <row r="16167" spans="19:19">
      <c r="S16167"/>
    </row>
    <row r="16168" spans="19:19">
      <c r="S16168"/>
    </row>
    <row r="16169" spans="19:19">
      <c r="S16169"/>
    </row>
    <row r="16170" spans="19:19">
      <c r="S16170"/>
    </row>
    <row r="16171" spans="19:19">
      <c r="S16171"/>
    </row>
    <row r="16172" spans="19:19">
      <c r="S16172"/>
    </row>
    <row r="16173" spans="19:19">
      <c r="S16173"/>
    </row>
    <row r="16174" spans="19:19">
      <c r="S16174"/>
    </row>
    <row r="16175" spans="19:19">
      <c r="S16175"/>
    </row>
    <row r="16176" spans="19:19">
      <c r="S16176"/>
    </row>
    <row r="16177" spans="19:19">
      <c r="S16177"/>
    </row>
    <row r="16178" spans="19:19">
      <c r="S16178"/>
    </row>
    <row r="16179" spans="19:19">
      <c r="S16179"/>
    </row>
    <row r="16180" spans="19:19">
      <c r="S16180"/>
    </row>
    <row r="16181" spans="19:19">
      <c r="S16181"/>
    </row>
    <row r="16182" spans="19:19">
      <c r="S16182"/>
    </row>
    <row r="16183" spans="19:19">
      <c r="S16183"/>
    </row>
    <row r="16184" spans="19:19">
      <c r="S16184"/>
    </row>
    <row r="16185" spans="19:19">
      <c r="S16185"/>
    </row>
    <row r="16186" spans="19:19">
      <c r="S16186"/>
    </row>
    <row r="16187" spans="19:19">
      <c r="S16187"/>
    </row>
    <row r="16188" spans="19:19">
      <c r="S16188"/>
    </row>
    <row r="16189" spans="19:19">
      <c r="S16189"/>
    </row>
    <row r="16190" spans="19:19">
      <c r="S16190"/>
    </row>
    <row r="16191" spans="19:19">
      <c r="S16191"/>
    </row>
    <row r="16192" spans="19:19">
      <c r="S16192"/>
    </row>
    <row r="16193" spans="19:19">
      <c r="S16193"/>
    </row>
    <row r="16194" spans="19:19">
      <c r="S16194"/>
    </row>
    <row r="16195" spans="19:19">
      <c r="S16195"/>
    </row>
    <row r="16196" spans="19:19">
      <c r="S16196"/>
    </row>
    <row r="16197" spans="19:19">
      <c r="S16197"/>
    </row>
    <row r="16198" spans="19:19">
      <c r="S16198"/>
    </row>
    <row r="16199" spans="19:19">
      <c r="S16199"/>
    </row>
    <row r="16200" spans="19:19">
      <c r="S16200"/>
    </row>
    <row r="16201" spans="19:19">
      <c r="S16201"/>
    </row>
    <row r="16202" spans="19:19">
      <c r="S16202"/>
    </row>
    <row r="16203" spans="19:19">
      <c r="S16203"/>
    </row>
    <row r="16204" spans="19:19">
      <c r="S16204"/>
    </row>
    <row r="16205" spans="19:19">
      <c r="S16205"/>
    </row>
    <row r="16206" spans="19:19">
      <c r="S16206"/>
    </row>
    <row r="16207" spans="19:19">
      <c r="S16207"/>
    </row>
    <row r="16208" spans="19:19">
      <c r="S16208"/>
    </row>
    <row r="16209" spans="19:19">
      <c r="S16209"/>
    </row>
    <row r="16210" spans="19:19">
      <c r="S16210"/>
    </row>
    <row r="16211" spans="19:19">
      <c r="S16211"/>
    </row>
    <row r="16212" spans="19:19">
      <c r="S16212"/>
    </row>
    <row r="16213" spans="19:19">
      <c r="S16213"/>
    </row>
    <row r="16214" spans="19:19">
      <c r="S16214"/>
    </row>
    <row r="16215" spans="19:19">
      <c r="S16215"/>
    </row>
    <row r="16216" spans="19:19">
      <c r="S16216"/>
    </row>
    <row r="16217" spans="19:19">
      <c r="S16217"/>
    </row>
    <row r="16218" spans="19:19">
      <c r="S16218"/>
    </row>
    <row r="16219" spans="19:19">
      <c r="S16219"/>
    </row>
    <row r="16220" spans="19:19">
      <c r="S16220"/>
    </row>
    <row r="16221" spans="19:19">
      <c r="S16221"/>
    </row>
    <row r="16222" spans="19:19">
      <c r="S16222"/>
    </row>
    <row r="16223" spans="19:19">
      <c r="S16223"/>
    </row>
    <row r="16224" spans="19:19">
      <c r="S16224"/>
    </row>
    <row r="16225" spans="19:19">
      <c r="S16225"/>
    </row>
    <row r="16226" spans="19:19">
      <c r="S16226"/>
    </row>
    <row r="16227" spans="19:19">
      <c r="S16227"/>
    </row>
    <row r="16228" spans="19:19">
      <c r="S16228"/>
    </row>
    <row r="16229" spans="19:19">
      <c r="S16229"/>
    </row>
    <row r="16230" spans="19:19">
      <c r="S16230"/>
    </row>
    <row r="16231" spans="19:19">
      <c r="S16231"/>
    </row>
    <row r="16232" spans="19:19">
      <c r="S16232"/>
    </row>
    <row r="16233" spans="19:19">
      <c r="S16233"/>
    </row>
    <row r="16234" spans="19:19">
      <c r="S16234"/>
    </row>
    <row r="16235" spans="19:19">
      <c r="S16235"/>
    </row>
    <row r="16236" spans="19:19">
      <c r="S16236"/>
    </row>
    <row r="16237" spans="19:19">
      <c r="S16237"/>
    </row>
    <row r="16238" spans="19:19">
      <c r="S16238"/>
    </row>
    <row r="16239" spans="19:19">
      <c r="S16239"/>
    </row>
    <row r="16240" spans="19:19">
      <c r="S16240"/>
    </row>
    <row r="16241" spans="19:19">
      <c r="S16241"/>
    </row>
    <row r="16242" spans="19:19">
      <c r="S16242"/>
    </row>
    <row r="16243" spans="19:19">
      <c r="S16243"/>
    </row>
    <row r="16244" spans="19:19">
      <c r="S16244"/>
    </row>
    <row r="16245" spans="19:19">
      <c r="S16245"/>
    </row>
    <row r="16246" spans="19:19">
      <c r="S16246"/>
    </row>
    <row r="16247" spans="19:19">
      <c r="S16247"/>
    </row>
    <row r="16248" spans="19:19">
      <c r="S16248"/>
    </row>
    <row r="16249" spans="19:19">
      <c r="S16249"/>
    </row>
    <row r="16250" spans="19:19">
      <c r="S16250"/>
    </row>
    <row r="16251" spans="19:19">
      <c r="S16251"/>
    </row>
    <row r="16252" spans="19:19">
      <c r="S16252"/>
    </row>
    <row r="16253" spans="19:19">
      <c r="S16253"/>
    </row>
    <row r="16254" spans="19:19">
      <c r="S16254"/>
    </row>
    <row r="16255" spans="19:19">
      <c r="S16255"/>
    </row>
    <row r="16256" spans="19:19">
      <c r="S16256"/>
    </row>
    <row r="16257" spans="19:19">
      <c r="S16257"/>
    </row>
    <row r="16258" spans="19:19">
      <c r="S16258"/>
    </row>
    <row r="16259" spans="19:19">
      <c r="S16259"/>
    </row>
    <row r="16260" spans="19:19">
      <c r="S16260"/>
    </row>
    <row r="16261" spans="19:19">
      <c r="S16261"/>
    </row>
    <row r="16262" spans="19:19">
      <c r="S16262"/>
    </row>
    <row r="16263" spans="19:19">
      <c r="S16263"/>
    </row>
    <row r="16264" spans="19:19">
      <c r="S16264"/>
    </row>
    <row r="16265" spans="19:19">
      <c r="S16265"/>
    </row>
    <row r="16266" spans="19:19">
      <c r="S16266"/>
    </row>
    <row r="16267" spans="19:19">
      <c r="S16267"/>
    </row>
    <row r="16268" spans="19:19">
      <c r="S16268"/>
    </row>
    <row r="16269" spans="19:19">
      <c r="S16269"/>
    </row>
    <row r="16270" spans="19:19">
      <c r="S16270"/>
    </row>
    <row r="16271" spans="19:19">
      <c r="S16271"/>
    </row>
    <row r="16272" spans="19:19">
      <c r="S16272"/>
    </row>
    <row r="16273" spans="19:19">
      <c r="S16273"/>
    </row>
    <row r="16274" spans="19:19">
      <c r="S16274"/>
    </row>
    <row r="16275" spans="19:19">
      <c r="S16275"/>
    </row>
    <row r="16276" spans="19:19">
      <c r="S16276"/>
    </row>
    <row r="16277" spans="19:19">
      <c r="S16277"/>
    </row>
    <row r="16278" spans="19:19">
      <c r="S16278"/>
    </row>
    <row r="16279" spans="19:19">
      <c r="S16279"/>
    </row>
    <row r="16280" spans="19:19">
      <c r="S16280"/>
    </row>
    <row r="16281" spans="19:19">
      <c r="S16281"/>
    </row>
    <row r="16282" spans="19:19">
      <c r="S16282"/>
    </row>
    <row r="16283" spans="19:19">
      <c r="S16283"/>
    </row>
    <row r="16284" spans="19:19">
      <c r="S16284"/>
    </row>
    <row r="16285" spans="19:19">
      <c r="S16285"/>
    </row>
    <row r="16286" spans="19:19">
      <c r="S16286"/>
    </row>
    <row r="16287" spans="19:19">
      <c r="S16287"/>
    </row>
    <row r="16288" spans="19:19">
      <c r="S16288"/>
    </row>
    <row r="16289" spans="19:19">
      <c r="S16289"/>
    </row>
    <row r="16290" spans="19:19">
      <c r="S16290"/>
    </row>
    <row r="16291" spans="19:19">
      <c r="S16291"/>
    </row>
    <row r="16292" spans="19:19">
      <c r="S16292"/>
    </row>
    <row r="16293" spans="19:19">
      <c r="S16293"/>
    </row>
    <row r="16294" spans="19:19">
      <c r="S16294"/>
    </row>
    <row r="16295" spans="19:19">
      <c r="S16295"/>
    </row>
    <row r="16296" spans="19:19">
      <c r="S16296"/>
    </row>
    <row r="16297" spans="19:19">
      <c r="S16297"/>
    </row>
    <row r="16298" spans="19:19">
      <c r="S16298"/>
    </row>
    <row r="16299" spans="19:19">
      <c r="S16299"/>
    </row>
    <row r="16300" spans="19:19">
      <c r="S16300"/>
    </row>
    <row r="16301" spans="19:19">
      <c r="S16301"/>
    </row>
    <row r="16302" spans="19:19">
      <c r="S16302"/>
    </row>
    <row r="16303" spans="19:19">
      <c r="S16303"/>
    </row>
    <row r="16304" spans="19:19">
      <c r="S16304"/>
    </row>
    <row r="16305" spans="19:19">
      <c r="S16305"/>
    </row>
    <row r="16306" spans="19:19">
      <c r="S16306"/>
    </row>
    <row r="16307" spans="19:19">
      <c r="S16307"/>
    </row>
    <row r="16308" spans="19:19">
      <c r="S16308"/>
    </row>
    <row r="16309" spans="19:19">
      <c r="S16309"/>
    </row>
    <row r="16310" spans="19:19">
      <c r="S16310"/>
    </row>
    <row r="16311" spans="19:19">
      <c r="S16311"/>
    </row>
    <row r="16312" spans="19:19">
      <c r="S16312"/>
    </row>
    <row r="16313" spans="19:19">
      <c r="S16313"/>
    </row>
    <row r="16314" spans="19:19">
      <c r="S16314"/>
    </row>
    <row r="16315" spans="19:19">
      <c r="S16315"/>
    </row>
    <row r="16316" spans="19:19">
      <c r="S16316"/>
    </row>
    <row r="16317" spans="19:19">
      <c r="S16317"/>
    </row>
    <row r="16318" spans="19:19">
      <c r="S16318"/>
    </row>
    <row r="16319" spans="19:19">
      <c r="S16319"/>
    </row>
    <row r="16320" spans="19:19">
      <c r="S16320"/>
    </row>
    <row r="16321" spans="19:19">
      <c r="S16321"/>
    </row>
    <row r="16322" spans="19:19">
      <c r="S16322"/>
    </row>
    <row r="16323" spans="19:19">
      <c r="S16323"/>
    </row>
    <row r="16324" spans="19:19">
      <c r="S16324"/>
    </row>
    <row r="16325" spans="19:19">
      <c r="S16325"/>
    </row>
    <row r="16326" spans="19:19">
      <c r="S16326"/>
    </row>
    <row r="16327" spans="19:19">
      <c r="S16327"/>
    </row>
    <row r="16328" spans="19:19">
      <c r="S16328"/>
    </row>
    <row r="16329" spans="19:19">
      <c r="S16329"/>
    </row>
    <row r="16330" spans="19:19">
      <c r="S16330"/>
    </row>
    <row r="16331" spans="19:19">
      <c r="S16331"/>
    </row>
    <row r="16332" spans="19:19">
      <c r="S16332"/>
    </row>
    <row r="16333" spans="19:19">
      <c r="S16333"/>
    </row>
    <row r="16334" spans="19:19">
      <c r="S16334"/>
    </row>
    <row r="16335" spans="19:19">
      <c r="S16335"/>
    </row>
    <row r="16336" spans="19:19">
      <c r="S16336"/>
    </row>
    <row r="16337" spans="19:19">
      <c r="S16337"/>
    </row>
    <row r="16338" spans="19:19">
      <c r="S16338"/>
    </row>
    <row r="16339" spans="19:19">
      <c r="S16339"/>
    </row>
    <row r="16340" spans="19:19">
      <c r="S16340"/>
    </row>
    <row r="16341" spans="19:19">
      <c r="S16341"/>
    </row>
    <row r="16342" spans="19:19">
      <c r="S16342"/>
    </row>
    <row r="16343" spans="19:19">
      <c r="S16343"/>
    </row>
    <row r="16344" spans="19:19">
      <c r="S16344"/>
    </row>
    <row r="16345" spans="19:19">
      <c r="S16345"/>
    </row>
    <row r="16346" spans="19:19">
      <c r="S16346"/>
    </row>
    <row r="16347" spans="19:19">
      <c r="S16347"/>
    </row>
    <row r="16348" spans="19:19">
      <c r="S16348"/>
    </row>
    <row r="16349" spans="19:19">
      <c r="S16349"/>
    </row>
    <row r="16350" spans="19:19">
      <c r="S16350"/>
    </row>
    <row r="16351" spans="19:19">
      <c r="S16351"/>
    </row>
    <row r="16352" spans="19:19">
      <c r="S16352"/>
    </row>
    <row r="16353" spans="19:19">
      <c r="S16353"/>
    </row>
    <row r="16354" spans="19:19">
      <c r="S16354"/>
    </row>
    <row r="16355" spans="19:19">
      <c r="S16355"/>
    </row>
    <row r="16356" spans="19:19">
      <c r="S16356"/>
    </row>
    <row r="16357" spans="19:19">
      <c r="S16357"/>
    </row>
    <row r="16358" spans="19:19">
      <c r="S16358"/>
    </row>
    <row r="16359" spans="19:19">
      <c r="S16359"/>
    </row>
    <row r="16360" spans="19:19">
      <c r="S16360"/>
    </row>
    <row r="16361" spans="19:19">
      <c r="S16361"/>
    </row>
    <row r="16362" spans="19:19">
      <c r="S16362"/>
    </row>
    <row r="16363" spans="19:19">
      <c r="S16363"/>
    </row>
    <row r="16364" spans="19:19">
      <c r="S16364"/>
    </row>
    <row r="16365" spans="19:19">
      <c r="S16365"/>
    </row>
    <row r="16366" spans="19:19">
      <c r="S16366"/>
    </row>
    <row r="16367" spans="19:19">
      <c r="S16367"/>
    </row>
    <row r="16368" spans="19:19">
      <c r="S16368"/>
    </row>
    <row r="16369" spans="19:19">
      <c r="S16369"/>
    </row>
    <row r="16370" spans="19:19">
      <c r="S16370"/>
    </row>
    <row r="16371" spans="19:19">
      <c r="S16371"/>
    </row>
    <row r="16372" spans="19:19">
      <c r="S16372"/>
    </row>
    <row r="16373" spans="19:19">
      <c r="S16373"/>
    </row>
    <row r="16374" spans="19:19">
      <c r="S16374"/>
    </row>
    <row r="16375" spans="19:19">
      <c r="S16375"/>
    </row>
    <row r="16376" spans="19:19">
      <c r="S16376"/>
    </row>
    <row r="16377" spans="19:19">
      <c r="S16377"/>
    </row>
    <row r="16378" spans="19:19">
      <c r="S16378"/>
    </row>
    <row r="16379" spans="19:19">
      <c r="S16379"/>
    </row>
    <row r="16380" spans="19:19">
      <c r="S16380"/>
    </row>
    <row r="16381" spans="19:19">
      <c r="S16381"/>
    </row>
    <row r="16382" spans="19:19">
      <c r="S16382"/>
    </row>
    <row r="16383" spans="19:19">
      <c r="S16383"/>
    </row>
    <row r="16384" spans="19:19">
      <c r="S16384"/>
    </row>
    <row r="16385" spans="19:19">
      <c r="S16385"/>
    </row>
    <row r="16386" spans="19:19">
      <c r="S16386"/>
    </row>
    <row r="16387" spans="19:19">
      <c r="S16387"/>
    </row>
    <row r="16388" spans="19:19">
      <c r="S16388"/>
    </row>
    <row r="16389" spans="19:19">
      <c r="S16389"/>
    </row>
    <row r="16390" spans="19:19">
      <c r="S16390"/>
    </row>
    <row r="16391" spans="19:19">
      <c r="S16391"/>
    </row>
    <row r="16392" spans="19:19">
      <c r="S16392"/>
    </row>
    <row r="16393" spans="19:19">
      <c r="S16393"/>
    </row>
    <row r="16394" spans="19:19">
      <c r="S16394"/>
    </row>
    <row r="16395" spans="19:19">
      <c r="S16395"/>
    </row>
    <row r="16396" spans="19:19">
      <c r="S16396"/>
    </row>
    <row r="16397" spans="19:19">
      <c r="S16397"/>
    </row>
    <row r="16398" spans="19:19">
      <c r="S16398"/>
    </row>
    <row r="16399" spans="19:19">
      <c r="S16399"/>
    </row>
    <row r="16400" spans="19:19">
      <c r="S16400"/>
    </row>
    <row r="16401" spans="19:19">
      <c r="S16401"/>
    </row>
    <row r="16402" spans="19:19">
      <c r="S16402"/>
    </row>
    <row r="16403" spans="19:19">
      <c r="S16403"/>
    </row>
    <row r="16404" spans="19:19">
      <c r="S16404"/>
    </row>
    <row r="16405" spans="19:19">
      <c r="S16405"/>
    </row>
    <row r="16406" spans="19:19">
      <c r="S16406"/>
    </row>
    <row r="16407" spans="19:19">
      <c r="S16407"/>
    </row>
    <row r="16408" spans="19:19">
      <c r="S16408"/>
    </row>
    <row r="16409" spans="19:19">
      <c r="S16409"/>
    </row>
    <row r="16410" spans="19:19">
      <c r="S16410"/>
    </row>
    <row r="16411" spans="19:19">
      <c r="S16411"/>
    </row>
    <row r="16412" spans="19:19">
      <c r="S16412"/>
    </row>
    <row r="16413" spans="19:19">
      <c r="S16413"/>
    </row>
    <row r="16414" spans="19:19">
      <c r="S16414"/>
    </row>
    <row r="16415" spans="19:19">
      <c r="S16415"/>
    </row>
    <row r="16416" spans="19:19">
      <c r="S16416"/>
    </row>
    <row r="16417" spans="19:19">
      <c r="S16417"/>
    </row>
    <row r="16418" spans="19:19">
      <c r="S16418"/>
    </row>
    <row r="16419" spans="19:19">
      <c r="S16419"/>
    </row>
    <row r="16420" spans="19:19">
      <c r="S16420"/>
    </row>
    <row r="16421" spans="19:19">
      <c r="S16421"/>
    </row>
    <row r="16422" spans="19:19">
      <c r="S16422"/>
    </row>
    <row r="16423" spans="19:19">
      <c r="S16423"/>
    </row>
    <row r="16424" spans="19:19">
      <c r="S16424"/>
    </row>
    <row r="16425" spans="19:19">
      <c r="S16425"/>
    </row>
    <row r="16426" spans="19:19">
      <c r="S16426"/>
    </row>
    <row r="16427" spans="19:19">
      <c r="S16427"/>
    </row>
    <row r="16428" spans="19:19">
      <c r="S16428"/>
    </row>
    <row r="16429" spans="19:19">
      <c r="S16429"/>
    </row>
    <row r="16430" spans="19:19">
      <c r="S16430"/>
    </row>
    <row r="16431" spans="19:19">
      <c r="S16431"/>
    </row>
    <row r="16432" spans="19:19">
      <c r="S16432"/>
    </row>
    <row r="16433" spans="19:19">
      <c r="S16433"/>
    </row>
    <row r="16434" spans="19:19">
      <c r="S16434"/>
    </row>
    <row r="16435" spans="19:19">
      <c r="S16435"/>
    </row>
    <row r="16436" spans="19:19">
      <c r="S16436"/>
    </row>
    <row r="16437" spans="19:19">
      <c r="S16437"/>
    </row>
    <row r="16438" spans="19:19">
      <c r="S16438"/>
    </row>
    <row r="16439" spans="19:19">
      <c r="S16439"/>
    </row>
    <row r="16440" spans="19:19">
      <c r="S16440"/>
    </row>
    <row r="16441" spans="19:19">
      <c r="S16441"/>
    </row>
    <row r="16442" spans="19:19">
      <c r="S16442"/>
    </row>
    <row r="16443" spans="19:19">
      <c r="S16443"/>
    </row>
    <row r="16444" spans="19:19">
      <c r="S16444"/>
    </row>
    <row r="16445" spans="19:19">
      <c r="S16445"/>
    </row>
    <row r="16446" spans="19:19">
      <c r="S16446"/>
    </row>
    <row r="16447" spans="19:19">
      <c r="S16447"/>
    </row>
    <row r="16448" spans="19:19">
      <c r="S16448"/>
    </row>
    <row r="16449" spans="19:19">
      <c r="S16449"/>
    </row>
    <row r="16450" spans="19:19">
      <c r="S16450"/>
    </row>
    <row r="16451" spans="19:19">
      <c r="S16451"/>
    </row>
    <row r="16452" spans="19:19">
      <c r="S16452"/>
    </row>
    <row r="16453" spans="19:19">
      <c r="S16453"/>
    </row>
    <row r="16454" spans="19:19">
      <c r="S16454"/>
    </row>
    <row r="16455" spans="19:19">
      <c r="S16455"/>
    </row>
    <row r="16456" spans="19:19">
      <c r="S16456"/>
    </row>
    <row r="16457" spans="19:19">
      <c r="S16457"/>
    </row>
    <row r="16458" spans="19:19">
      <c r="S16458"/>
    </row>
    <row r="16459" spans="19:19">
      <c r="S16459"/>
    </row>
    <row r="16460" spans="19:19">
      <c r="S16460"/>
    </row>
    <row r="16461" spans="19:19">
      <c r="S16461"/>
    </row>
    <row r="16462" spans="19:19">
      <c r="S16462"/>
    </row>
    <row r="16463" spans="19:19">
      <c r="S16463"/>
    </row>
    <row r="16464" spans="19:19">
      <c r="S16464"/>
    </row>
    <row r="16465" spans="19:19">
      <c r="S16465"/>
    </row>
    <row r="16466" spans="19:19">
      <c r="S16466"/>
    </row>
    <row r="16467" spans="19:19">
      <c r="S16467"/>
    </row>
    <row r="16468" spans="19:19">
      <c r="S16468"/>
    </row>
    <row r="16469" spans="19:19">
      <c r="S16469"/>
    </row>
    <row r="16470" spans="19:19">
      <c r="S16470"/>
    </row>
    <row r="16471" spans="19:19">
      <c r="S16471"/>
    </row>
    <row r="16472" spans="19:19">
      <c r="S16472"/>
    </row>
    <row r="16473" spans="19:19">
      <c r="S16473"/>
    </row>
    <row r="16474" spans="19:19">
      <c r="S16474"/>
    </row>
    <row r="16475" spans="19:19">
      <c r="S16475"/>
    </row>
    <row r="16476" spans="19:19">
      <c r="S16476"/>
    </row>
    <row r="16477" spans="19:19">
      <c r="S16477"/>
    </row>
    <row r="16478" spans="19:19">
      <c r="S16478"/>
    </row>
    <row r="16479" spans="19:19">
      <c r="S16479"/>
    </row>
    <row r="16480" spans="19:19">
      <c r="S16480"/>
    </row>
    <row r="16481" spans="19:19">
      <c r="S16481"/>
    </row>
    <row r="16482" spans="19:19">
      <c r="S16482"/>
    </row>
    <row r="16483" spans="19:19">
      <c r="S16483"/>
    </row>
    <row r="16484" spans="19:19">
      <c r="S16484"/>
    </row>
    <row r="16485" spans="19:19">
      <c r="S16485"/>
    </row>
    <row r="16486" spans="19:19">
      <c r="S16486"/>
    </row>
    <row r="16487" spans="19:19">
      <c r="S16487"/>
    </row>
    <row r="16488" spans="19:19">
      <c r="S16488"/>
    </row>
    <row r="16489" spans="19:19">
      <c r="S16489"/>
    </row>
    <row r="16490" spans="19:19">
      <c r="S16490"/>
    </row>
    <row r="16491" spans="19:19">
      <c r="S16491"/>
    </row>
    <row r="16492" spans="19:19">
      <c r="S16492"/>
    </row>
    <row r="16493" spans="19:19">
      <c r="S16493"/>
    </row>
    <row r="16494" spans="19:19">
      <c r="S16494"/>
    </row>
    <row r="16495" spans="19:19">
      <c r="S16495"/>
    </row>
    <row r="16496" spans="19:19">
      <c r="S16496"/>
    </row>
    <row r="16497" spans="19:19">
      <c r="S16497"/>
    </row>
    <row r="16498" spans="19:19">
      <c r="S16498"/>
    </row>
    <row r="16499" spans="19:19">
      <c r="S16499"/>
    </row>
    <row r="16500" spans="19:19">
      <c r="S16500"/>
    </row>
    <row r="16501" spans="19:19">
      <c r="S16501"/>
    </row>
    <row r="16502" spans="19:19">
      <c r="S16502"/>
    </row>
    <row r="16503" spans="19:19">
      <c r="S16503"/>
    </row>
    <row r="16504" spans="19:19">
      <c r="S16504"/>
    </row>
    <row r="16505" spans="19:19">
      <c r="S16505"/>
    </row>
    <row r="16506" spans="19:19">
      <c r="S16506"/>
    </row>
    <row r="16507" spans="19:19">
      <c r="S16507"/>
    </row>
    <row r="16508" spans="19:19">
      <c r="S16508"/>
    </row>
    <row r="16509" spans="19:19">
      <c r="S16509"/>
    </row>
    <row r="16510" spans="19:19">
      <c r="S16510"/>
    </row>
    <row r="16511" spans="19:19">
      <c r="S16511"/>
    </row>
    <row r="16512" spans="19:19">
      <c r="S16512"/>
    </row>
    <row r="16513" spans="19:19">
      <c r="S16513"/>
    </row>
    <row r="16514" spans="19:19">
      <c r="S16514"/>
    </row>
    <row r="16515" spans="19:19">
      <c r="S16515"/>
    </row>
    <row r="16516" spans="19:19">
      <c r="S16516"/>
    </row>
    <row r="16517" spans="19:19">
      <c r="S16517"/>
    </row>
    <row r="16518" spans="19:19">
      <c r="S16518"/>
    </row>
    <row r="16519" spans="19:19">
      <c r="S16519"/>
    </row>
    <row r="16520" spans="19:19">
      <c r="S16520"/>
    </row>
    <row r="16521" spans="19:19">
      <c r="S16521"/>
    </row>
    <row r="16522" spans="19:19">
      <c r="S16522"/>
    </row>
    <row r="16523" spans="19:19">
      <c r="S16523"/>
    </row>
    <row r="16524" spans="19:19">
      <c r="S16524"/>
    </row>
    <row r="16525" spans="19:19">
      <c r="S16525"/>
    </row>
    <row r="16526" spans="19:19">
      <c r="S16526"/>
    </row>
    <row r="16527" spans="19:19">
      <c r="S16527"/>
    </row>
    <row r="16528" spans="19:19">
      <c r="S16528"/>
    </row>
    <row r="16529" spans="19:19">
      <c r="S16529"/>
    </row>
    <row r="16530" spans="19:19">
      <c r="S16530"/>
    </row>
    <row r="16531" spans="19:19">
      <c r="S16531"/>
    </row>
    <row r="16532" spans="19:19">
      <c r="S16532"/>
    </row>
    <row r="16533" spans="19:19">
      <c r="S16533"/>
    </row>
    <row r="16534" spans="19:19">
      <c r="S16534"/>
    </row>
    <row r="16535" spans="19:19">
      <c r="S16535"/>
    </row>
    <row r="16536" spans="19:19">
      <c r="S16536"/>
    </row>
    <row r="16537" spans="19:19">
      <c r="S16537"/>
    </row>
    <row r="16538" spans="19:19">
      <c r="S16538"/>
    </row>
    <row r="16539" spans="19:19">
      <c r="S16539"/>
    </row>
    <row r="16540" spans="19:19">
      <c r="S16540"/>
    </row>
    <row r="16541" spans="19:19">
      <c r="S16541"/>
    </row>
    <row r="16542" spans="19:19">
      <c r="S16542"/>
    </row>
    <row r="16543" spans="19:19">
      <c r="S16543"/>
    </row>
    <row r="16544" spans="19:19">
      <c r="S16544"/>
    </row>
    <row r="16545" spans="19:19">
      <c r="S16545"/>
    </row>
    <row r="16546" spans="19:19">
      <c r="S16546"/>
    </row>
    <row r="16547" spans="19:19">
      <c r="S16547"/>
    </row>
    <row r="16548" spans="19:19">
      <c r="S16548"/>
    </row>
    <row r="16549" spans="19:19">
      <c r="S16549"/>
    </row>
    <row r="16550" spans="19:19">
      <c r="S16550"/>
    </row>
    <row r="16551" spans="19:19">
      <c r="S16551"/>
    </row>
    <row r="16552" spans="19:19">
      <c r="S16552"/>
    </row>
    <row r="16553" spans="19:19">
      <c r="S16553"/>
    </row>
    <row r="16554" spans="19:19">
      <c r="S16554"/>
    </row>
    <row r="16555" spans="19:19">
      <c r="S16555"/>
    </row>
    <row r="16556" spans="19:19">
      <c r="S16556"/>
    </row>
    <row r="16557" spans="19:19">
      <c r="S16557"/>
    </row>
    <row r="16558" spans="19:19">
      <c r="S16558"/>
    </row>
    <row r="16559" spans="19:19">
      <c r="S16559"/>
    </row>
    <row r="16560" spans="19:19">
      <c r="S16560"/>
    </row>
    <row r="16561" spans="19:19">
      <c r="S16561"/>
    </row>
    <row r="16562" spans="19:19">
      <c r="S16562"/>
    </row>
    <row r="16563" spans="19:19">
      <c r="S16563"/>
    </row>
    <row r="16564" spans="19:19">
      <c r="S16564"/>
    </row>
    <row r="16565" spans="19:19">
      <c r="S16565"/>
    </row>
    <row r="16566" spans="19:19">
      <c r="S16566"/>
    </row>
    <row r="16567" spans="19:19">
      <c r="S16567"/>
    </row>
    <row r="16568" spans="19:19">
      <c r="S16568"/>
    </row>
    <row r="16569" spans="19:19">
      <c r="S16569"/>
    </row>
    <row r="16570" spans="19:19">
      <c r="S16570"/>
    </row>
    <row r="16571" spans="19:19">
      <c r="S16571"/>
    </row>
    <row r="16572" spans="19:19">
      <c r="S16572"/>
    </row>
    <row r="16573" spans="19:19">
      <c r="S16573"/>
    </row>
    <row r="16574" spans="19:19">
      <c r="S16574"/>
    </row>
    <row r="16575" spans="19:19">
      <c r="S16575"/>
    </row>
    <row r="16576" spans="19:19">
      <c r="S16576"/>
    </row>
    <row r="16577" spans="19:19">
      <c r="S16577"/>
    </row>
    <row r="16578" spans="19:19">
      <c r="S16578"/>
    </row>
    <row r="16579" spans="19:19">
      <c r="S16579"/>
    </row>
    <row r="16580" spans="19:19">
      <c r="S16580"/>
    </row>
    <row r="16581" spans="19:19">
      <c r="S16581"/>
    </row>
    <row r="16582" spans="19:19">
      <c r="S16582"/>
    </row>
    <row r="16583" spans="19:19">
      <c r="S16583"/>
    </row>
    <row r="16584" spans="19:19">
      <c r="S16584"/>
    </row>
    <row r="16585" spans="19:19">
      <c r="S16585"/>
    </row>
    <row r="16586" spans="19:19">
      <c r="S16586"/>
    </row>
    <row r="16587" spans="19:19">
      <c r="S16587"/>
    </row>
    <row r="16588" spans="19:19">
      <c r="S16588"/>
    </row>
    <row r="16589" spans="19:19">
      <c r="S16589"/>
    </row>
    <row r="16590" spans="19:19">
      <c r="S16590"/>
    </row>
    <row r="16591" spans="19:19">
      <c r="S16591"/>
    </row>
    <row r="16592" spans="19:19">
      <c r="S16592"/>
    </row>
    <row r="16593" spans="19:19">
      <c r="S16593"/>
    </row>
    <row r="16594" spans="19:19">
      <c r="S16594"/>
    </row>
    <row r="16595" spans="19:19">
      <c r="S16595"/>
    </row>
    <row r="16596" spans="19:19">
      <c r="S16596"/>
    </row>
    <row r="16597" spans="19:19">
      <c r="S16597"/>
    </row>
    <row r="16598" spans="19:19">
      <c r="S16598"/>
    </row>
    <row r="16599" spans="19:19">
      <c r="S16599"/>
    </row>
    <row r="16600" spans="19:19">
      <c r="S16600"/>
    </row>
    <row r="16601" spans="19:19">
      <c r="S16601"/>
    </row>
    <row r="16602" spans="19:19">
      <c r="S16602"/>
    </row>
    <row r="16603" spans="19:19">
      <c r="S16603"/>
    </row>
    <row r="16604" spans="19:19">
      <c r="S16604"/>
    </row>
    <row r="16605" spans="19:19">
      <c r="S16605"/>
    </row>
    <row r="16606" spans="19:19">
      <c r="S16606"/>
    </row>
    <row r="16607" spans="19:19">
      <c r="S16607"/>
    </row>
    <row r="16608" spans="19:19">
      <c r="S16608"/>
    </row>
    <row r="16609" spans="19:19">
      <c r="S16609"/>
    </row>
    <row r="16610" spans="19:19">
      <c r="S16610"/>
    </row>
    <row r="16611" spans="19:19">
      <c r="S16611"/>
    </row>
    <row r="16612" spans="19:19">
      <c r="S16612"/>
    </row>
    <row r="16613" spans="19:19">
      <c r="S16613"/>
    </row>
    <row r="16614" spans="19:19">
      <c r="S16614"/>
    </row>
    <row r="16615" spans="19:19">
      <c r="S16615"/>
    </row>
    <row r="16616" spans="19:19">
      <c r="S16616"/>
    </row>
    <row r="16617" spans="19:19">
      <c r="S16617"/>
    </row>
    <row r="16618" spans="19:19">
      <c r="S16618"/>
    </row>
    <row r="16619" spans="19:19">
      <c r="S16619"/>
    </row>
    <row r="16620" spans="19:19">
      <c r="S16620"/>
    </row>
    <row r="16621" spans="19:19">
      <c r="S16621"/>
    </row>
    <row r="16622" spans="19:19">
      <c r="S16622"/>
    </row>
    <row r="16623" spans="19:19">
      <c r="S16623"/>
    </row>
    <row r="16624" spans="19:19">
      <c r="S16624"/>
    </row>
    <row r="16625" spans="19:19">
      <c r="S16625"/>
    </row>
    <row r="16626" spans="19:19">
      <c r="S16626"/>
    </row>
    <row r="16627" spans="19:19">
      <c r="S16627"/>
    </row>
    <row r="16628" spans="19:19">
      <c r="S16628"/>
    </row>
    <row r="16629" spans="19:19">
      <c r="S16629"/>
    </row>
    <row r="16630" spans="19:19">
      <c r="S16630"/>
    </row>
    <row r="16631" spans="19:19">
      <c r="S16631"/>
    </row>
    <row r="16632" spans="19:19">
      <c r="S16632"/>
    </row>
    <row r="16633" spans="19:19">
      <c r="S16633"/>
    </row>
    <row r="16634" spans="19:19">
      <c r="S16634"/>
    </row>
    <row r="16635" spans="19:19">
      <c r="S16635"/>
    </row>
    <row r="16636" spans="19:19">
      <c r="S16636"/>
    </row>
    <row r="16637" spans="19:19">
      <c r="S16637"/>
    </row>
    <row r="16638" spans="19:19">
      <c r="S16638"/>
    </row>
    <row r="16639" spans="19:19">
      <c r="S16639"/>
    </row>
    <row r="16640" spans="19:19">
      <c r="S16640"/>
    </row>
    <row r="16641" spans="19:19">
      <c r="S16641"/>
    </row>
    <row r="16642" spans="19:19">
      <c r="S16642"/>
    </row>
    <row r="16643" spans="19:19">
      <c r="S16643"/>
    </row>
    <row r="16644" spans="19:19">
      <c r="S16644"/>
    </row>
    <row r="16645" spans="19:19">
      <c r="S16645"/>
    </row>
    <row r="16646" spans="19:19">
      <c r="S16646"/>
    </row>
    <row r="16647" spans="19:19">
      <c r="S16647"/>
    </row>
    <row r="16648" spans="19:19">
      <c r="S16648"/>
    </row>
    <row r="16649" spans="19:19">
      <c r="S16649"/>
    </row>
    <row r="16650" spans="19:19">
      <c r="S16650"/>
    </row>
    <row r="16651" spans="19:19">
      <c r="S16651"/>
    </row>
    <row r="16652" spans="19:19">
      <c r="S16652"/>
    </row>
    <row r="16653" spans="19:19">
      <c r="S16653"/>
    </row>
    <row r="16654" spans="19:19">
      <c r="S16654"/>
    </row>
    <row r="16655" spans="19:19">
      <c r="S16655"/>
    </row>
    <row r="16656" spans="19:19">
      <c r="S16656"/>
    </row>
    <row r="16657" spans="19:19">
      <c r="S16657"/>
    </row>
    <row r="16658" spans="19:19">
      <c r="S16658"/>
    </row>
    <row r="16659" spans="19:19">
      <c r="S16659"/>
    </row>
    <row r="16660" spans="19:19">
      <c r="S16660"/>
    </row>
    <row r="16661" spans="19:19">
      <c r="S16661"/>
    </row>
    <row r="16662" spans="19:19">
      <c r="S16662"/>
    </row>
    <row r="16663" spans="19:19">
      <c r="S16663"/>
    </row>
    <row r="16664" spans="19:19">
      <c r="S16664"/>
    </row>
    <row r="16665" spans="19:19">
      <c r="S16665"/>
    </row>
    <row r="16666" spans="19:19">
      <c r="S16666"/>
    </row>
    <row r="16667" spans="19:19">
      <c r="S16667"/>
    </row>
    <row r="16668" spans="19:19">
      <c r="S16668"/>
    </row>
    <row r="16669" spans="19:19">
      <c r="S16669"/>
    </row>
    <row r="16670" spans="19:19">
      <c r="S16670"/>
    </row>
    <row r="16671" spans="19:19">
      <c r="S16671"/>
    </row>
    <row r="16672" spans="19:19">
      <c r="S16672"/>
    </row>
    <row r="16673" spans="19:19">
      <c r="S16673"/>
    </row>
    <row r="16674" spans="19:19">
      <c r="S16674"/>
    </row>
    <row r="16675" spans="19:19">
      <c r="S16675"/>
    </row>
    <row r="16676" spans="19:19">
      <c r="S16676"/>
    </row>
    <row r="16677" spans="19:19">
      <c r="S16677"/>
    </row>
    <row r="16678" spans="19:19">
      <c r="S16678"/>
    </row>
    <row r="16679" spans="19:19">
      <c r="S16679"/>
    </row>
    <row r="16680" spans="19:19">
      <c r="S16680"/>
    </row>
    <row r="16681" spans="19:19">
      <c r="S16681"/>
    </row>
    <row r="16682" spans="19:19">
      <c r="S16682"/>
    </row>
    <row r="16683" spans="19:19">
      <c r="S16683"/>
    </row>
    <row r="16684" spans="19:19">
      <c r="S16684"/>
    </row>
    <row r="16685" spans="19:19">
      <c r="S16685"/>
    </row>
    <row r="16686" spans="19:19">
      <c r="S16686"/>
    </row>
    <row r="16687" spans="19:19">
      <c r="S16687"/>
    </row>
    <row r="16688" spans="19:19">
      <c r="S16688"/>
    </row>
    <row r="16689" spans="19:19">
      <c r="S16689"/>
    </row>
    <row r="16690" spans="19:19">
      <c r="S16690"/>
    </row>
    <row r="16691" spans="19:19">
      <c r="S16691"/>
    </row>
    <row r="16692" spans="19:19">
      <c r="S16692"/>
    </row>
    <row r="16693" spans="19:19">
      <c r="S16693"/>
    </row>
    <row r="16694" spans="19:19">
      <c r="S16694"/>
    </row>
    <row r="16695" spans="19:19">
      <c r="S16695"/>
    </row>
    <row r="16696" spans="19:19">
      <c r="S16696"/>
    </row>
    <row r="16697" spans="19:19">
      <c r="S16697"/>
    </row>
    <row r="16698" spans="19:19">
      <c r="S16698"/>
    </row>
    <row r="16699" spans="19:19">
      <c r="S16699"/>
    </row>
    <row r="16700" spans="19:19">
      <c r="S16700"/>
    </row>
    <row r="16701" spans="19:19">
      <c r="S16701"/>
    </row>
    <row r="16702" spans="19:19">
      <c r="S16702"/>
    </row>
    <row r="16703" spans="19:19">
      <c r="S16703"/>
    </row>
    <row r="16704" spans="19:19">
      <c r="S16704"/>
    </row>
    <row r="16705" spans="19:19">
      <c r="S16705"/>
    </row>
    <row r="16706" spans="19:19">
      <c r="S16706"/>
    </row>
    <row r="16707" spans="19:19">
      <c r="S16707"/>
    </row>
    <row r="16708" spans="19:19">
      <c r="S16708"/>
    </row>
    <row r="16709" spans="19:19">
      <c r="S16709"/>
    </row>
    <row r="16710" spans="19:19">
      <c r="S16710"/>
    </row>
    <row r="16711" spans="19:19">
      <c r="S16711"/>
    </row>
    <row r="16712" spans="19:19">
      <c r="S16712"/>
    </row>
    <row r="16713" spans="19:19">
      <c r="S16713"/>
    </row>
    <row r="16714" spans="19:19">
      <c r="S16714"/>
    </row>
    <row r="16715" spans="19:19">
      <c r="S16715"/>
    </row>
    <row r="16716" spans="19:19">
      <c r="S16716"/>
    </row>
    <row r="16717" spans="19:19">
      <c r="S16717"/>
    </row>
    <row r="16718" spans="19:19">
      <c r="S16718"/>
    </row>
    <row r="16719" spans="19:19">
      <c r="S16719"/>
    </row>
    <row r="16720" spans="19:19">
      <c r="S16720"/>
    </row>
    <row r="16721" spans="19:19">
      <c r="S16721"/>
    </row>
    <row r="16722" spans="19:19">
      <c r="S16722"/>
    </row>
    <row r="16723" spans="19:19">
      <c r="S16723"/>
    </row>
    <row r="16724" spans="19:19">
      <c r="S16724"/>
    </row>
    <row r="16725" spans="19:19">
      <c r="S16725"/>
    </row>
    <row r="16726" spans="19:19">
      <c r="S16726"/>
    </row>
    <row r="16727" spans="19:19">
      <c r="S16727"/>
    </row>
    <row r="16728" spans="19:19">
      <c r="S16728"/>
    </row>
    <row r="16729" spans="19:19">
      <c r="S16729"/>
    </row>
    <row r="16730" spans="19:19">
      <c r="S16730"/>
    </row>
    <row r="16731" spans="19:19">
      <c r="S16731"/>
    </row>
    <row r="16732" spans="19:19">
      <c r="S16732"/>
    </row>
    <row r="16733" spans="19:19">
      <c r="S16733"/>
    </row>
    <row r="16734" spans="19:19">
      <c r="S16734"/>
    </row>
    <row r="16735" spans="19:19">
      <c r="S16735"/>
    </row>
    <row r="16736" spans="19:19">
      <c r="S16736"/>
    </row>
    <row r="16737" spans="19:19">
      <c r="S16737"/>
    </row>
    <row r="16738" spans="19:19">
      <c r="S16738"/>
    </row>
    <row r="16739" spans="19:19">
      <c r="S16739"/>
    </row>
    <row r="16740" spans="19:19">
      <c r="S16740"/>
    </row>
    <row r="16741" spans="19:19">
      <c r="S16741"/>
    </row>
    <row r="16742" spans="19:19">
      <c r="S16742"/>
    </row>
    <row r="16743" spans="19:19">
      <c r="S16743"/>
    </row>
    <row r="16744" spans="19:19">
      <c r="S16744"/>
    </row>
    <row r="16745" spans="19:19">
      <c r="S16745"/>
    </row>
    <row r="16746" spans="19:19">
      <c r="S16746"/>
    </row>
    <row r="16747" spans="19:19">
      <c r="S16747"/>
    </row>
    <row r="16748" spans="19:19">
      <c r="S16748"/>
    </row>
    <row r="16749" spans="19:19">
      <c r="S16749"/>
    </row>
    <row r="16750" spans="19:19">
      <c r="S16750"/>
    </row>
    <row r="16751" spans="19:19">
      <c r="S16751"/>
    </row>
    <row r="16752" spans="19:19">
      <c r="S16752"/>
    </row>
    <row r="16753" spans="19:19">
      <c r="S16753"/>
    </row>
    <row r="16754" spans="19:19">
      <c r="S16754"/>
    </row>
    <row r="16755" spans="19:19">
      <c r="S16755"/>
    </row>
    <row r="16756" spans="19:19">
      <c r="S16756"/>
    </row>
    <row r="16757" spans="19:19">
      <c r="S16757"/>
    </row>
    <row r="16758" spans="19:19">
      <c r="S16758"/>
    </row>
    <row r="16759" spans="19:19">
      <c r="S16759"/>
    </row>
    <row r="16760" spans="19:19">
      <c r="S16760"/>
    </row>
    <row r="16761" spans="19:19">
      <c r="S16761"/>
    </row>
    <row r="16762" spans="19:19">
      <c r="S16762"/>
    </row>
    <row r="16763" spans="19:19">
      <c r="S16763"/>
    </row>
    <row r="16764" spans="19:19">
      <c r="S16764"/>
    </row>
    <row r="16765" spans="19:19">
      <c r="S16765"/>
    </row>
    <row r="16766" spans="19:19">
      <c r="S16766"/>
    </row>
    <row r="16767" spans="19:19">
      <c r="S16767"/>
    </row>
    <row r="16768" spans="19:19">
      <c r="S16768"/>
    </row>
    <row r="16769" spans="19:19">
      <c r="S16769"/>
    </row>
    <row r="16770" spans="19:19">
      <c r="S16770"/>
    </row>
    <row r="16771" spans="19:19">
      <c r="S16771"/>
    </row>
    <row r="16772" spans="19:19">
      <c r="S16772"/>
    </row>
    <row r="16773" spans="19:19">
      <c r="S16773"/>
    </row>
    <row r="16774" spans="19:19">
      <c r="S16774"/>
    </row>
    <row r="16775" spans="19:19">
      <c r="S16775"/>
    </row>
    <row r="16776" spans="19:19">
      <c r="S16776"/>
    </row>
    <row r="16777" spans="19:19">
      <c r="S16777"/>
    </row>
    <row r="16778" spans="19:19">
      <c r="S16778"/>
    </row>
    <row r="16779" spans="19:19">
      <c r="S16779"/>
    </row>
    <row r="16780" spans="19:19">
      <c r="S16780"/>
    </row>
    <row r="16781" spans="19:19">
      <c r="S16781"/>
    </row>
    <row r="16782" spans="19:19">
      <c r="S16782"/>
    </row>
    <row r="16783" spans="19:19">
      <c r="S16783"/>
    </row>
    <row r="16784" spans="19:19">
      <c r="S16784"/>
    </row>
    <row r="16785" spans="19:19">
      <c r="S16785"/>
    </row>
    <row r="16786" spans="19:19">
      <c r="S16786"/>
    </row>
    <row r="16787" spans="19:19">
      <c r="S16787"/>
    </row>
    <row r="16788" spans="19:19">
      <c r="S16788"/>
    </row>
    <row r="16789" spans="19:19">
      <c r="S16789"/>
    </row>
    <row r="16790" spans="19:19">
      <c r="S16790"/>
    </row>
    <row r="16791" spans="19:19">
      <c r="S16791"/>
    </row>
    <row r="16792" spans="19:19">
      <c r="S16792"/>
    </row>
    <row r="16793" spans="19:19">
      <c r="S16793"/>
    </row>
    <row r="16794" spans="19:19">
      <c r="S16794"/>
    </row>
    <row r="16795" spans="19:19">
      <c r="S16795"/>
    </row>
    <row r="16796" spans="19:19">
      <c r="S16796"/>
    </row>
    <row r="16797" spans="19:19">
      <c r="S16797"/>
    </row>
    <row r="16798" spans="19:19">
      <c r="S16798"/>
    </row>
    <row r="16799" spans="19:19">
      <c r="S16799"/>
    </row>
    <row r="16800" spans="19:19">
      <c r="S16800"/>
    </row>
    <row r="16801" spans="19:19">
      <c r="S16801"/>
    </row>
    <row r="16802" spans="19:19">
      <c r="S16802"/>
    </row>
    <row r="16803" spans="19:19">
      <c r="S16803"/>
    </row>
    <row r="16804" spans="19:19">
      <c r="S16804"/>
    </row>
    <row r="16805" spans="19:19">
      <c r="S16805"/>
    </row>
    <row r="16806" spans="19:19">
      <c r="S16806"/>
    </row>
    <row r="16807" spans="19:19">
      <c r="S16807"/>
    </row>
    <row r="16808" spans="19:19">
      <c r="S16808"/>
    </row>
    <row r="16809" spans="19:19">
      <c r="S16809"/>
    </row>
    <row r="16810" spans="19:19">
      <c r="S16810"/>
    </row>
    <row r="16811" spans="19:19">
      <c r="S16811"/>
    </row>
    <row r="16812" spans="19:19">
      <c r="S16812"/>
    </row>
    <row r="16813" spans="19:19">
      <c r="S16813"/>
    </row>
    <row r="16814" spans="19:19">
      <c r="S16814"/>
    </row>
    <row r="16815" spans="19:19">
      <c r="S16815"/>
    </row>
    <row r="16816" spans="19:19">
      <c r="S16816"/>
    </row>
    <row r="16817" spans="19:19">
      <c r="S16817"/>
    </row>
    <row r="16818" spans="19:19">
      <c r="S16818"/>
    </row>
    <row r="16819" spans="19:19">
      <c r="S16819"/>
    </row>
    <row r="16820" spans="19:19">
      <c r="S16820"/>
    </row>
    <row r="16821" spans="19:19">
      <c r="S16821"/>
    </row>
    <row r="16822" spans="19:19">
      <c r="S16822"/>
    </row>
    <row r="16823" spans="19:19">
      <c r="S16823"/>
    </row>
    <row r="16824" spans="19:19">
      <c r="S16824"/>
    </row>
    <row r="16825" spans="19:19">
      <c r="S16825"/>
    </row>
    <row r="16826" spans="19:19">
      <c r="S16826"/>
    </row>
    <row r="16827" spans="19:19">
      <c r="S16827"/>
    </row>
    <row r="16828" spans="19:19">
      <c r="S16828"/>
    </row>
    <row r="16829" spans="19:19">
      <c r="S16829"/>
    </row>
    <row r="16830" spans="19:19">
      <c r="S16830"/>
    </row>
    <row r="16831" spans="19:19">
      <c r="S16831"/>
    </row>
    <row r="16832" spans="19:19">
      <c r="S16832"/>
    </row>
    <row r="16833" spans="19:19">
      <c r="S16833"/>
    </row>
    <row r="16834" spans="19:19">
      <c r="S16834"/>
    </row>
    <row r="16835" spans="19:19">
      <c r="S16835"/>
    </row>
    <row r="16836" spans="19:19">
      <c r="S16836"/>
    </row>
    <row r="16837" spans="19:19">
      <c r="S16837"/>
    </row>
    <row r="16838" spans="19:19">
      <c r="S16838"/>
    </row>
    <row r="16839" spans="19:19">
      <c r="S16839"/>
    </row>
    <row r="16840" spans="19:19">
      <c r="S16840"/>
    </row>
    <row r="16841" spans="19:19">
      <c r="S16841"/>
    </row>
    <row r="16842" spans="19:19">
      <c r="S16842"/>
    </row>
    <row r="16843" spans="19:19">
      <c r="S16843"/>
    </row>
    <row r="16844" spans="19:19">
      <c r="S16844"/>
    </row>
    <row r="16845" spans="19:19">
      <c r="S16845"/>
    </row>
    <row r="16846" spans="19:19">
      <c r="S16846"/>
    </row>
    <row r="16847" spans="19:19">
      <c r="S16847"/>
    </row>
    <row r="16848" spans="19:19">
      <c r="S16848"/>
    </row>
    <row r="16849" spans="19:19">
      <c r="S16849"/>
    </row>
    <row r="16850" spans="19:19">
      <c r="S16850"/>
    </row>
    <row r="16851" spans="19:19">
      <c r="S16851"/>
    </row>
    <row r="16852" spans="19:19">
      <c r="S16852"/>
    </row>
    <row r="16853" spans="19:19">
      <c r="S16853"/>
    </row>
    <row r="16854" spans="19:19">
      <c r="S16854"/>
    </row>
    <row r="16855" spans="19:19">
      <c r="S16855"/>
    </row>
    <row r="16856" spans="19:19">
      <c r="S16856"/>
    </row>
    <row r="16857" spans="19:19">
      <c r="S16857"/>
    </row>
    <row r="16858" spans="19:19">
      <c r="S16858"/>
    </row>
    <row r="16859" spans="19:19">
      <c r="S16859"/>
    </row>
    <row r="16860" spans="19:19">
      <c r="S16860"/>
    </row>
    <row r="16861" spans="19:19">
      <c r="S16861"/>
    </row>
    <row r="16862" spans="19:19">
      <c r="S16862"/>
    </row>
    <row r="16863" spans="19:19">
      <c r="S16863"/>
    </row>
    <row r="16864" spans="19:19">
      <c r="S16864"/>
    </row>
    <row r="16865" spans="19:19">
      <c r="S16865"/>
    </row>
    <row r="16866" spans="19:19">
      <c r="S16866"/>
    </row>
    <row r="16867" spans="19:19">
      <c r="S16867"/>
    </row>
    <row r="16868" spans="19:19">
      <c r="S16868"/>
    </row>
    <row r="16869" spans="19:19">
      <c r="S16869"/>
    </row>
    <row r="16870" spans="19:19">
      <c r="S16870"/>
    </row>
    <row r="16871" spans="19:19">
      <c r="S16871"/>
    </row>
    <row r="16872" spans="19:19">
      <c r="S16872"/>
    </row>
    <row r="16873" spans="19:19">
      <c r="S16873"/>
    </row>
    <row r="16874" spans="19:19">
      <c r="S16874"/>
    </row>
    <row r="16875" spans="19:19">
      <c r="S16875"/>
    </row>
    <row r="16876" spans="19:19">
      <c r="S16876"/>
    </row>
    <row r="16877" spans="19:19">
      <c r="S16877"/>
    </row>
    <row r="16878" spans="19:19">
      <c r="S16878"/>
    </row>
    <row r="16879" spans="19:19">
      <c r="S16879"/>
    </row>
    <row r="16880" spans="19:19">
      <c r="S16880"/>
    </row>
    <row r="16881" spans="19:19">
      <c r="S16881"/>
    </row>
    <row r="16882" spans="19:19">
      <c r="S16882"/>
    </row>
    <row r="16883" spans="19:19">
      <c r="S16883"/>
    </row>
    <row r="16884" spans="19:19">
      <c r="S16884"/>
    </row>
    <row r="16885" spans="19:19">
      <c r="S16885"/>
    </row>
    <row r="16886" spans="19:19">
      <c r="S16886"/>
    </row>
    <row r="16887" spans="19:19">
      <c r="S16887"/>
    </row>
    <row r="16888" spans="19:19">
      <c r="S16888"/>
    </row>
    <row r="16889" spans="19:19">
      <c r="S16889"/>
    </row>
    <row r="16890" spans="19:19">
      <c r="S16890"/>
    </row>
    <row r="16891" spans="19:19">
      <c r="S16891"/>
    </row>
    <row r="16892" spans="19:19">
      <c r="S16892"/>
    </row>
    <row r="16893" spans="19:19">
      <c r="S16893"/>
    </row>
    <row r="16894" spans="19:19">
      <c r="S16894"/>
    </row>
    <row r="16895" spans="19:19">
      <c r="S16895"/>
    </row>
    <row r="16896" spans="19:19">
      <c r="S16896"/>
    </row>
    <row r="16897" spans="19:19">
      <c r="S16897"/>
    </row>
    <row r="16898" spans="19:19">
      <c r="S16898"/>
    </row>
    <row r="16899" spans="19:19">
      <c r="S16899"/>
    </row>
    <row r="16900" spans="19:19">
      <c r="S16900"/>
    </row>
    <row r="16901" spans="19:19">
      <c r="S16901"/>
    </row>
    <row r="16902" spans="19:19">
      <c r="S16902"/>
    </row>
    <row r="16903" spans="19:19">
      <c r="S16903"/>
    </row>
    <row r="16904" spans="19:19">
      <c r="S16904"/>
    </row>
    <row r="16905" spans="19:19">
      <c r="S16905"/>
    </row>
    <row r="16906" spans="19:19">
      <c r="S16906"/>
    </row>
    <row r="16907" spans="19:19">
      <c r="S16907"/>
    </row>
    <row r="16908" spans="19:19">
      <c r="S16908"/>
    </row>
    <row r="16909" spans="19:19">
      <c r="S16909"/>
    </row>
    <row r="16910" spans="19:19">
      <c r="S16910"/>
    </row>
    <row r="16911" spans="19:19">
      <c r="S16911"/>
    </row>
    <row r="16912" spans="19:19">
      <c r="S16912"/>
    </row>
    <row r="16913" spans="19:19">
      <c r="S16913"/>
    </row>
    <row r="16914" spans="19:19">
      <c r="S16914"/>
    </row>
    <row r="16915" spans="19:19">
      <c r="S16915"/>
    </row>
    <row r="16916" spans="19:19">
      <c r="S16916"/>
    </row>
    <row r="16917" spans="19:19">
      <c r="S16917"/>
    </row>
    <row r="16918" spans="19:19">
      <c r="S16918"/>
    </row>
    <row r="16919" spans="19:19">
      <c r="S16919"/>
    </row>
    <row r="16920" spans="19:19">
      <c r="S16920"/>
    </row>
    <row r="16921" spans="19:19">
      <c r="S16921"/>
    </row>
    <row r="16922" spans="19:19">
      <c r="S16922"/>
    </row>
    <row r="16923" spans="19:19">
      <c r="S16923"/>
    </row>
    <row r="16924" spans="19:19">
      <c r="S16924"/>
    </row>
    <row r="16925" spans="19:19">
      <c r="S16925"/>
    </row>
    <row r="16926" spans="19:19">
      <c r="S16926"/>
    </row>
    <row r="16927" spans="19:19">
      <c r="S16927"/>
    </row>
    <row r="16928" spans="19:19">
      <c r="S16928"/>
    </row>
    <row r="16929" spans="19:19">
      <c r="S16929"/>
    </row>
    <row r="16930" spans="19:19">
      <c r="S16930"/>
    </row>
    <row r="16931" spans="19:19">
      <c r="S16931"/>
    </row>
    <row r="16932" spans="19:19">
      <c r="S16932"/>
    </row>
    <row r="16933" spans="19:19">
      <c r="S16933"/>
    </row>
    <row r="16934" spans="19:19">
      <c r="S16934"/>
    </row>
    <row r="16935" spans="19:19">
      <c r="S16935"/>
    </row>
    <row r="16936" spans="19:19">
      <c r="S16936"/>
    </row>
    <row r="16937" spans="19:19">
      <c r="S16937"/>
    </row>
    <row r="16938" spans="19:19">
      <c r="S16938"/>
    </row>
    <row r="16939" spans="19:19">
      <c r="S16939"/>
    </row>
    <row r="16940" spans="19:19">
      <c r="S16940"/>
    </row>
    <row r="16941" spans="19:19">
      <c r="S16941"/>
    </row>
    <row r="16942" spans="19:19">
      <c r="S16942"/>
    </row>
    <row r="16943" spans="19:19">
      <c r="S16943"/>
    </row>
    <row r="16944" spans="19:19">
      <c r="S16944"/>
    </row>
    <row r="16945" spans="19:19">
      <c r="S16945"/>
    </row>
    <row r="16946" spans="19:19">
      <c r="S16946"/>
    </row>
    <row r="16947" spans="19:19">
      <c r="S16947"/>
    </row>
    <row r="16948" spans="19:19">
      <c r="S16948"/>
    </row>
    <row r="16949" spans="19:19">
      <c r="S16949"/>
    </row>
    <row r="16950" spans="19:19">
      <c r="S16950"/>
    </row>
    <row r="16951" spans="19:19">
      <c r="S16951"/>
    </row>
    <row r="16952" spans="19:19">
      <c r="S16952"/>
    </row>
    <row r="16953" spans="19:19">
      <c r="S16953"/>
    </row>
    <row r="16954" spans="19:19">
      <c r="S16954"/>
    </row>
    <row r="16955" spans="19:19">
      <c r="S16955"/>
    </row>
    <row r="16956" spans="19:19">
      <c r="S16956"/>
    </row>
    <row r="16957" spans="19:19">
      <c r="S16957"/>
    </row>
    <row r="16958" spans="19:19">
      <c r="S16958"/>
    </row>
    <row r="16959" spans="19:19">
      <c r="S16959"/>
    </row>
    <row r="16960" spans="19:19">
      <c r="S16960"/>
    </row>
    <row r="16961" spans="19:19">
      <c r="S16961"/>
    </row>
    <row r="16962" spans="19:19">
      <c r="S16962"/>
    </row>
    <row r="16963" spans="19:19">
      <c r="S16963"/>
    </row>
    <row r="16964" spans="19:19">
      <c r="S16964"/>
    </row>
    <row r="16965" spans="19:19">
      <c r="S16965"/>
    </row>
    <row r="16966" spans="19:19">
      <c r="S16966"/>
    </row>
    <row r="16967" spans="19:19">
      <c r="S16967"/>
    </row>
    <row r="16968" spans="19:19">
      <c r="S16968"/>
    </row>
    <row r="16969" spans="19:19">
      <c r="S16969"/>
    </row>
    <row r="16970" spans="19:19">
      <c r="S16970"/>
    </row>
    <row r="16971" spans="19:19">
      <c r="S16971"/>
    </row>
    <row r="16972" spans="19:19">
      <c r="S16972"/>
    </row>
    <row r="16973" spans="19:19">
      <c r="S16973"/>
    </row>
    <row r="16974" spans="19:19">
      <c r="S16974"/>
    </row>
    <row r="16975" spans="19:19">
      <c r="S16975"/>
    </row>
    <row r="16976" spans="19:19">
      <c r="S16976"/>
    </row>
    <row r="16977" spans="19:19">
      <c r="S16977"/>
    </row>
    <row r="16978" spans="19:19">
      <c r="S16978"/>
    </row>
    <row r="16979" spans="19:19">
      <c r="S16979"/>
    </row>
    <row r="16980" spans="19:19">
      <c r="S16980"/>
    </row>
    <row r="16981" spans="19:19">
      <c r="S16981"/>
    </row>
    <row r="16982" spans="19:19">
      <c r="S16982"/>
    </row>
    <row r="16983" spans="19:19">
      <c r="S16983"/>
    </row>
    <row r="16984" spans="19:19">
      <c r="S16984"/>
    </row>
    <row r="16985" spans="19:19">
      <c r="S16985"/>
    </row>
    <row r="16986" spans="19:19">
      <c r="S16986"/>
    </row>
    <row r="16987" spans="19:19">
      <c r="S16987"/>
    </row>
    <row r="16988" spans="19:19">
      <c r="S16988"/>
    </row>
    <row r="16989" spans="19:19">
      <c r="S16989"/>
    </row>
    <row r="16990" spans="19:19">
      <c r="S16990"/>
    </row>
    <row r="16991" spans="19:19">
      <c r="S16991"/>
    </row>
    <row r="16992" spans="19:19">
      <c r="S16992"/>
    </row>
    <row r="16993" spans="19:19">
      <c r="S16993"/>
    </row>
    <row r="16994" spans="19:19">
      <c r="S16994"/>
    </row>
    <row r="16995" spans="19:19">
      <c r="S16995"/>
    </row>
    <row r="16996" spans="19:19">
      <c r="S16996"/>
    </row>
    <row r="16997" spans="19:19">
      <c r="S16997"/>
    </row>
    <row r="16998" spans="19:19">
      <c r="S16998"/>
    </row>
    <row r="16999" spans="19:19">
      <c r="S16999"/>
    </row>
    <row r="17000" spans="19:19">
      <c r="S17000"/>
    </row>
    <row r="17001" spans="19:19">
      <c r="S17001"/>
    </row>
    <row r="17002" spans="19:19">
      <c r="S17002"/>
    </row>
    <row r="17003" spans="19:19">
      <c r="S17003"/>
    </row>
    <row r="17004" spans="19:19">
      <c r="S17004"/>
    </row>
    <row r="17005" spans="19:19">
      <c r="S17005"/>
    </row>
    <row r="17006" spans="19:19">
      <c r="S17006"/>
    </row>
    <row r="17007" spans="19:19">
      <c r="S17007"/>
    </row>
    <row r="17008" spans="19:19">
      <c r="S17008"/>
    </row>
    <row r="17009" spans="19:19">
      <c r="S17009"/>
    </row>
    <row r="17010" spans="19:19">
      <c r="S17010"/>
    </row>
    <row r="17011" spans="19:19">
      <c r="S17011"/>
    </row>
    <row r="17012" spans="19:19">
      <c r="S17012"/>
    </row>
    <row r="17013" spans="19:19">
      <c r="S17013"/>
    </row>
    <row r="17014" spans="19:19">
      <c r="S17014"/>
    </row>
    <row r="17015" spans="19:19">
      <c r="S17015"/>
    </row>
    <row r="17016" spans="19:19">
      <c r="S17016"/>
    </row>
    <row r="17017" spans="19:19">
      <c r="S17017"/>
    </row>
    <row r="17018" spans="19:19">
      <c r="S17018"/>
    </row>
    <row r="17019" spans="19:19">
      <c r="S17019"/>
    </row>
    <row r="17020" spans="19:19">
      <c r="S17020"/>
    </row>
    <row r="17021" spans="19:19">
      <c r="S17021"/>
    </row>
    <row r="17022" spans="19:19">
      <c r="S17022"/>
    </row>
    <row r="17023" spans="19:19">
      <c r="S17023"/>
    </row>
    <row r="17024" spans="19:19">
      <c r="S17024"/>
    </row>
    <row r="17025" spans="19:19">
      <c r="S17025"/>
    </row>
    <row r="17026" spans="19:19">
      <c r="S17026"/>
    </row>
    <row r="17027" spans="19:19">
      <c r="S17027"/>
    </row>
    <row r="17028" spans="19:19">
      <c r="S17028"/>
    </row>
    <row r="17029" spans="19:19">
      <c r="S17029"/>
    </row>
    <row r="17030" spans="19:19">
      <c r="S17030"/>
    </row>
    <row r="17031" spans="19:19">
      <c r="S17031"/>
    </row>
    <row r="17032" spans="19:19">
      <c r="S17032"/>
    </row>
    <row r="17033" spans="19:19">
      <c r="S17033"/>
    </row>
    <row r="17034" spans="19:19">
      <c r="S17034"/>
    </row>
    <row r="17035" spans="19:19">
      <c r="S17035"/>
    </row>
    <row r="17036" spans="19:19">
      <c r="S17036"/>
    </row>
    <row r="17037" spans="19:19">
      <c r="S17037"/>
    </row>
    <row r="17038" spans="19:19">
      <c r="S17038"/>
    </row>
    <row r="17039" spans="19:19">
      <c r="S17039"/>
    </row>
    <row r="17040" spans="19:19">
      <c r="S17040"/>
    </row>
    <row r="17041" spans="19:19">
      <c r="S17041"/>
    </row>
    <row r="17042" spans="19:19">
      <c r="S17042"/>
    </row>
    <row r="17043" spans="19:19">
      <c r="S17043"/>
    </row>
    <row r="17044" spans="19:19">
      <c r="S17044"/>
    </row>
    <row r="17045" spans="19:19">
      <c r="S17045"/>
    </row>
    <row r="17046" spans="19:19">
      <c r="S17046"/>
    </row>
    <row r="17047" spans="19:19">
      <c r="S17047"/>
    </row>
    <row r="17048" spans="19:19">
      <c r="S17048"/>
    </row>
    <row r="17049" spans="19:19">
      <c r="S17049"/>
    </row>
    <row r="17050" spans="19:19">
      <c r="S17050"/>
    </row>
    <row r="17051" spans="19:19">
      <c r="S17051"/>
    </row>
    <row r="17052" spans="19:19">
      <c r="S17052"/>
    </row>
    <row r="17053" spans="19:19">
      <c r="S17053"/>
    </row>
    <row r="17054" spans="19:19">
      <c r="S17054"/>
    </row>
    <row r="17055" spans="19:19">
      <c r="S17055"/>
    </row>
    <row r="17056" spans="19:19">
      <c r="S17056"/>
    </row>
    <row r="17057" spans="19:19">
      <c r="S17057"/>
    </row>
    <row r="17058" spans="19:19">
      <c r="S17058"/>
    </row>
    <row r="17059" spans="19:19">
      <c r="S17059"/>
    </row>
    <row r="17060" spans="19:19">
      <c r="S17060"/>
    </row>
    <row r="17061" spans="19:19">
      <c r="S17061"/>
    </row>
    <row r="17062" spans="19:19">
      <c r="S17062"/>
    </row>
    <row r="17063" spans="19:19">
      <c r="S17063"/>
    </row>
    <row r="17064" spans="19:19">
      <c r="S17064"/>
    </row>
    <row r="17065" spans="19:19">
      <c r="S17065"/>
    </row>
    <row r="17066" spans="19:19">
      <c r="S17066"/>
    </row>
    <row r="17067" spans="19:19">
      <c r="S17067"/>
    </row>
    <row r="17068" spans="19:19">
      <c r="S17068"/>
    </row>
    <row r="17069" spans="19:19">
      <c r="S17069"/>
    </row>
    <row r="17070" spans="19:19">
      <c r="S17070"/>
    </row>
    <row r="17071" spans="19:19">
      <c r="S17071"/>
    </row>
    <row r="17072" spans="19:19">
      <c r="S17072"/>
    </row>
    <row r="17073" spans="19:19">
      <c r="S17073"/>
    </row>
    <row r="17074" spans="19:19">
      <c r="S17074"/>
    </row>
    <row r="17075" spans="19:19">
      <c r="S17075"/>
    </row>
    <row r="17076" spans="19:19">
      <c r="S17076"/>
    </row>
    <row r="17077" spans="19:19">
      <c r="S17077"/>
    </row>
    <row r="17078" spans="19:19">
      <c r="S17078"/>
    </row>
    <row r="17079" spans="19:19">
      <c r="S17079"/>
    </row>
    <row r="17080" spans="19:19">
      <c r="S17080"/>
    </row>
    <row r="17081" spans="19:19">
      <c r="S17081"/>
    </row>
    <row r="17082" spans="19:19">
      <c r="S17082"/>
    </row>
    <row r="17083" spans="19:19">
      <c r="S17083"/>
    </row>
    <row r="17084" spans="19:19">
      <c r="S17084"/>
    </row>
    <row r="17085" spans="19:19">
      <c r="S17085"/>
    </row>
    <row r="17086" spans="19:19">
      <c r="S17086"/>
    </row>
    <row r="17087" spans="19:19">
      <c r="S17087"/>
    </row>
    <row r="17088" spans="19:19">
      <c r="S17088"/>
    </row>
    <row r="17089" spans="19:19">
      <c r="S17089"/>
    </row>
    <row r="17090" spans="19:19">
      <c r="S17090"/>
    </row>
    <row r="17091" spans="19:19">
      <c r="S17091"/>
    </row>
    <row r="17092" spans="19:19">
      <c r="S17092"/>
    </row>
    <row r="17093" spans="19:19">
      <c r="S17093"/>
    </row>
    <row r="17094" spans="19:19">
      <c r="S17094"/>
    </row>
    <row r="17095" spans="19:19">
      <c r="S17095"/>
    </row>
    <row r="17096" spans="19:19">
      <c r="S17096"/>
    </row>
    <row r="17097" spans="19:19">
      <c r="S17097"/>
    </row>
    <row r="17098" spans="19:19">
      <c r="S17098"/>
    </row>
    <row r="17099" spans="19:19">
      <c r="S17099"/>
    </row>
    <row r="17100" spans="19:19">
      <c r="S17100"/>
    </row>
    <row r="17101" spans="19:19">
      <c r="S17101"/>
    </row>
    <row r="17102" spans="19:19">
      <c r="S17102"/>
    </row>
    <row r="17103" spans="19:19">
      <c r="S17103"/>
    </row>
    <row r="17104" spans="19:19">
      <c r="S17104"/>
    </row>
    <row r="17105" spans="19:19">
      <c r="S17105"/>
    </row>
    <row r="17106" spans="19:19">
      <c r="S17106"/>
    </row>
    <row r="17107" spans="19:19">
      <c r="S17107"/>
    </row>
    <row r="17108" spans="19:19">
      <c r="S17108"/>
    </row>
    <row r="17109" spans="19:19">
      <c r="S17109"/>
    </row>
    <row r="17110" spans="19:19">
      <c r="S17110"/>
    </row>
    <row r="17111" spans="19:19">
      <c r="S17111"/>
    </row>
    <row r="17112" spans="19:19">
      <c r="S17112"/>
    </row>
    <row r="17113" spans="19:19">
      <c r="S17113"/>
    </row>
    <row r="17114" spans="19:19">
      <c r="S17114"/>
    </row>
    <row r="17115" spans="19:19">
      <c r="S17115"/>
    </row>
    <row r="17116" spans="19:19">
      <c r="S17116"/>
    </row>
    <row r="17117" spans="19:19">
      <c r="S17117"/>
    </row>
    <row r="17118" spans="19:19">
      <c r="S17118"/>
    </row>
    <row r="17119" spans="19:19">
      <c r="S17119"/>
    </row>
    <row r="17120" spans="19:19">
      <c r="S17120"/>
    </row>
    <row r="17121" spans="19:19">
      <c r="S17121"/>
    </row>
    <row r="17122" spans="19:19">
      <c r="S17122"/>
    </row>
    <row r="17123" spans="19:19">
      <c r="S17123"/>
    </row>
    <row r="17124" spans="19:19">
      <c r="S17124"/>
    </row>
    <row r="17125" spans="19:19">
      <c r="S17125"/>
    </row>
    <row r="17126" spans="19:19">
      <c r="S17126"/>
    </row>
    <row r="17127" spans="19:19">
      <c r="S17127"/>
    </row>
    <row r="17128" spans="19:19">
      <c r="S17128"/>
    </row>
    <row r="17129" spans="19:19">
      <c r="S17129"/>
    </row>
    <row r="17130" spans="19:19">
      <c r="S17130"/>
    </row>
    <row r="17131" spans="19:19">
      <c r="S17131"/>
    </row>
    <row r="17132" spans="19:19">
      <c r="S17132"/>
    </row>
    <row r="17133" spans="19:19">
      <c r="S17133"/>
    </row>
    <row r="17134" spans="19:19">
      <c r="S17134"/>
    </row>
    <row r="17135" spans="19:19">
      <c r="S17135"/>
    </row>
    <row r="17136" spans="19:19">
      <c r="S17136"/>
    </row>
    <row r="17137" spans="19:19">
      <c r="S17137"/>
    </row>
    <row r="17138" spans="19:19">
      <c r="S17138"/>
    </row>
    <row r="17139" spans="19:19">
      <c r="S17139"/>
    </row>
    <row r="17140" spans="19:19">
      <c r="S17140"/>
    </row>
    <row r="17141" spans="19:19">
      <c r="S17141"/>
    </row>
    <row r="17142" spans="19:19">
      <c r="S17142"/>
    </row>
    <row r="17143" spans="19:19">
      <c r="S17143"/>
    </row>
    <row r="17144" spans="19:19">
      <c r="S17144"/>
    </row>
    <row r="17145" spans="19:19">
      <c r="S17145"/>
    </row>
    <row r="17146" spans="19:19">
      <c r="S17146"/>
    </row>
    <row r="17147" spans="19:19">
      <c r="S17147"/>
    </row>
    <row r="17148" spans="19:19">
      <c r="S17148"/>
    </row>
    <row r="17149" spans="19:19">
      <c r="S17149"/>
    </row>
    <row r="17150" spans="19:19">
      <c r="S17150"/>
    </row>
    <row r="17151" spans="19:19">
      <c r="S17151"/>
    </row>
    <row r="17152" spans="19:19">
      <c r="S17152"/>
    </row>
    <row r="17153" spans="19:19">
      <c r="S17153"/>
    </row>
    <row r="17154" spans="19:19">
      <c r="S17154"/>
    </row>
    <row r="17155" spans="19:19">
      <c r="S17155"/>
    </row>
    <row r="17156" spans="19:19">
      <c r="S17156"/>
    </row>
    <row r="17157" spans="19:19">
      <c r="S17157"/>
    </row>
    <row r="17158" spans="19:19">
      <c r="S17158"/>
    </row>
    <row r="17159" spans="19:19">
      <c r="S17159"/>
    </row>
    <row r="17160" spans="19:19">
      <c r="S17160"/>
    </row>
    <row r="17161" spans="19:19">
      <c r="S17161"/>
    </row>
    <row r="17162" spans="19:19">
      <c r="S17162"/>
    </row>
    <row r="17163" spans="19:19">
      <c r="S17163"/>
    </row>
    <row r="17164" spans="19:19">
      <c r="S17164"/>
    </row>
    <row r="17165" spans="19:19">
      <c r="S17165"/>
    </row>
    <row r="17166" spans="19:19">
      <c r="S17166"/>
    </row>
    <row r="17167" spans="19:19">
      <c r="S17167"/>
    </row>
    <row r="17168" spans="19:19">
      <c r="S17168"/>
    </row>
    <row r="17169" spans="19:19">
      <c r="S17169"/>
    </row>
    <row r="17170" spans="19:19">
      <c r="S17170"/>
    </row>
    <row r="17171" spans="19:19">
      <c r="S17171"/>
    </row>
    <row r="17172" spans="19:19">
      <c r="S17172"/>
    </row>
    <row r="17173" spans="19:19">
      <c r="S17173"/>
    </row>
    <row r="17174" spans="19:19">
      <c r="S17174"/>
    </row>
    <row r="17175" spans="19:19">
      <c r="S17175"/>
    </row>
    <row r="17176" spans="19:19">
      <c r="S17176"/>
    </row>
    <row r="17177" spans="19:19">
      <c r="S17177"/>
    </row>
    <row r="17178" spans="19:19">
      <c r="S17178"/>
    </row>
    <row r="17179" spans="19:19">
      <c r="S17179"/>
    </row>
    <row r="17180" spans="19:19">
      <c r="S17180"/>
    </row>
    <row r="17181" spans="19:19">
      <c r="S17181"/>
    </row>
    <row r="17182" spans="19:19">
      <c r="S17182"/>
    </row>
    <row r="17183" spans="19:19">
      <c r="S17183"/>
    </row>
    <row r="17184" spans="19:19">
      <c r="S17184"/>
    </row>
    <row r="17185" spans="19:19">
      <c r="S17185"/>
    </row>
    <row r="17186" spans="19:19">
      <c r="S17186"/>
    </row>
    <row r="17187" spans="19:19">
      <c r="S17187"/>
    </row>
    <row r="17188" spans="19:19">
      <c r="S17188"/>
    </row>
    <row r="17189" spans="19:19">
      <c r="S17189"/>
    </row>
    <row r="17190" spans="19:19">
      <c r="S17190"/>
    </row>
    <row r="17191" spans="19:19">
      <c r="S17191"/>
    </row>
    <row r="17192" spans="19:19">
      <c r="S17192"/>
    </row>
    <row r="17193" spans="19:19">
      <c r="S17193"/>
    </row>
    <row r="17194" spans="19:19">
      <c r="S17194"/>
    </row>
    <row r="17195" spans="19:19">
      <c r="S17195"/>
    </row>
    <row r="17196" spans="19:19">
      <c r="S17196"/>
    </row>
    <row r="17197" spans="19:19">
      <c r="S17197"/>
    </row>
    <row r="17198" spans="19:19">
      <c r="S17198"/>
    </row>
    <row r="17199" spans="19:19">
      <c r="S17199"/>
    </row>
    <row r="17200" spans="19:19">
      <c r="S17200"/>
    </row>
    <row r="17201" spans="19:19">
      <c r="S17201"/>
    </row>
    <row r="17202" spans="19:19">
      <c r="S17202"/>
    </row>
    <row r="17203" spans="19:19">
      <c r="S17203"/>
    </row>
    <row r="17204" spans="19:19">
      <c r="S17204"/>
    </row>
    <row r="17205" spans="19:19">
      <c r="S17205"/>
    </row>
    <row r="17206" spans="19:19">
      <c r="S17206"/>
    </row>
    <row r="17207" spans="19:19">
      <c r="S17207"/>
    </row>
    <row r="17208" spans="19:19">
      <c r="S17208"/>
    </row>
    <row r="17209" spans="19:19">
      <c r="S17209"/>
    </row>
    <row r="17210" spans="19:19">
      <c r="S17210"/>
    </row>
    <row r="17211" spans="19:19">
      <c r="S17211"/>
    </row>
    <row r="17212" spans="19:19">
      <c r="S17212"/>
    </row>
    <row r="17213" spans="19:19">
      <c r="S17213"/>
    </row>
    <row r="17214" spans="19:19">
      <c r="S17214"/>
    </row>
    <row r="17215" spans="19:19">
      <c r="S17215"/>
    </row>
    <row r="17216" spans="19:19">
      <c r="S17216"/>
    </row>
    <row r="17217" spans="19:19">
      <c r="S17217"/>
    </row>
    <row r="17218" spans="19:19">
      <c r="S17218"/>
    </row>
    <row r="17219" spans="19:19">
      <c r="S17219"/>
    </row>
    <row r="17220" spans="19:19">
      <c r="S17220"/>
    </row>
    <row r="17221" spans="19:19">
      <c r="S17221"/>
    </row>
    <row r="17222" spans="19:19">
      <c r="S17222"/>
    </row>
    <row r="17223" spans="19:19">
      <c r="S17223"/>
    </row>
    <row r="17224" spans="19:19">
      <c r="S17224"/>
    </row>
    <row r="17225" spans="19:19">
      <c r="S17225"/>
    </row>
    <row r="17226" spans="19:19">
      <c r="S17226"/>
    </row>
    <row r="17227" spans="19:19">
      <c r="S17227"/>
    </row>
    <row r="17228" spans="19:19">
      <c r="S17228"/>
    </row>
    <row r="17229" spans="19:19">
      <c r="S17229"/>
    </row>
    <row r="17230" spans="19:19">
      <c r="S17230"/>
    </row>
    <row r="17231" spans="19:19">
      <c r="S17231"/>
    </row>
    <row r="17232" spans="19:19">
      <c r="S17232"/>
    </row>
    <row r="17233" spans="19:19">
      <c r="S17233"/>
    </row>
    <row r="17234" spans="19:19">
      <c r="S17234"/>
    </row>
    <row r="17235" spans="19:19">
      <c r="S17235"/>
    </row>
    <row r="17236" spans="19:19">
      <c r="S17236"/>
    </row>
    <row r="17237" spans="19:19">
      <c r="S17237"/>
    </row>
    <row r="17238" spans="19:19">
      <c r="S17238"/>
    </row>
    <row r="17239" spans="19:19">
      <c r="S17239"/>
    </row>
    <row r="17240" spans="19:19">
      <c r="S17240"/>
    </row>
    <row r="17241" spans="19:19">
      <c r="S17241"/>
    </row>
    <row r="17242" spans="19:19">
      <c r="S17242"/>
    </row>
    <row r="17243" spans="19:19">
      <c r="S17243"/>
    </row>
    <row r="17244" spans="19:19">
      <c r="S17244"/>
    </row>
    <row r="17245" spans="19:19">
      <c r="S17245"/>
    </row>
    <row r="17246" spans="19:19">
      <c r="S17246"/>
    </row>
    <row r="17247" spans="19:19">
      <c r="S17247"/>
    </row>
    <row r="17248" spans="19:19">
      <c r="S17248"/>
    </row>
    <row r="17249" spans="19:19">
      <c r="S17249"/>
    </row>
    <row r="17250" spans="19:19">
      <c r="S17250"/>
    </row>
    <row r="17251" spans="19:19">
      <c r="S17251"/>
    </row>
    <row r="17252" spans="19:19">
      <c r="S17252"/>
    </row>
    <row r="17253" spans="19:19">
      <c r="S17253"/>
    </row>
    <row r="17254" spans="19:19">
      <c r="S17254"/>
    </row>
    <row r="17255" spans="19:19">
      <c r="S17255"/>
    </row>
    <row r="17256" spans="19:19">
      <c r="S17256"/>
    </row>
    <row r="17257" spans="19:19">
      <c r="S17257"/>
    </row>
    <row r="17258" spans="19:19">
      <c r="S17258"/>
    </row>
    <row r="17259" spans="19:19">
      <c r="S17259"/>
    </row>
    <row r="17260" spans="19:19">
      <c r="S17260"/>
    </row>
    <row r="17261" spans="19:19">
      <c r="S17261"/>
    </row>
    <row r="17262" spans="19:19">
      <c r="S17262"/>
    </row>
    <row r="17263" spans="19:19">
      <c r="S17263"/>
    </row>
    <row r="17264" spans="19:19">
      <c r="S17264"/>
    </row>
    <row r="17265" spans="19:19">
      <c r="S17265"/>
    </row>
    <row r="17266" spans="19:19">
      <c r="S17266"/>
    </row>
    <row r="17267" spans="19:19">
      <c r="S17267"/>
    </row>
    <row r="17268" spans="19:19">
      <c r="S17268"/>
    </row>
    <row r="17269" spans="19:19">
      <c r="S17269"/>
    </row>
    <row r="17270" spans="19:19">
      <c r="S17270"/>
    </row>
    <row r="17271" spans="19:19">
      <c r="S17271"/>
    </row>
    <row r="17272" spans="19:19">
      <c r="S17272"/>
    </row>
    <row r="17273" spans="19:19">
      <c r="S17273"/>
    </row>
    <row r="17274" spans="19:19">
      <c r="S17274"/>
    </row>
    <row r="17275" spans="19:19">
      <c r="S17275"/>
    </row>
    <row r="17276" spans="19:19">
      <c r="S17276"/>
    </row>
    <row r="17277" spans="19:19">
      <c r="S17277"/>
    </row>
    <row r="17278" spans="19:19">
      <c r="S17278"/>
    </row>
    <row r="17279" spans="19:19">
      <c r="S17279"/>
    </row>
    <row r="17280" spans="19:19">
      <c r="S17280"/>
    </row>
    <row r="17281" spans="19:19">
      <c r="S17281"/>
    </row>
    <row r="17282" spans="19:19">
      <c r="S17282"/>
    </row>
    <row r="17283" spans="19:19">
      <c r="S17283"/>
    </row>
    <row r="17284" spans="19:19">
      <c r="S17284"/>
    </row>
    <row r="17285" spans="19:19">
      <c r="S17285"/>
    </row>
    <row r="17286" spans="19:19">
      <c r="S17286"/>
    </row>
    <row r="17287" spans="19:19">
      <c r="S17287"/>
    </row>
    <row r="17288" spans="19:19">
      <c r="S17288"/>
    </row>
    <row r="17289" spans="19:19">
      <c r="S17289"/>
    </row>
    <row r="17290" spans="19:19">
      <c r="S17290"/>
    </row>
    <row r="17291" spans="19:19">
      <c r="S17291"/>
    </row>
    <row r="17292" spans="19:19">
      <c r="S17292"/>
    </row>
    <row r="17293" spans="19:19">
      <c r="S17293"/>
    </row>
    <row r="17294" spans="19:19">
      <c r="S17294"/>
    </row>
    <row r="17295" spans="19:19">
      <c r="S17295"/>
    </row>
    <row r="17296" spans="19:19">
      <c r="S17296"/>
    </row>
    <row r="17297" spans="19:19">
      <c r="S17297"/>
    </row>
    <row r="17298" spans="19:19">
      <c r="S17298"/>
    </row>
    <row r="17299" spans="19:19">
      <c r="S17299"/>
    </row>
    <row r="17300" spans="19:19">
      <c r="S17300"/>
    </row>
    <row r="17301" spans="19:19">
      <c r="S17301"/>
    </row>
    <row r="17302" spans="19:19">
      <c r="S17302"/>
    </row>
    <row r="17303" spans="19:19">
      <c r="S17303"/>
    </row>
    <row r="17304" spans="19:19">
      <c r="S17304"/>
    </row>
    <row r="17305" spans="19:19">
      <c r="S17305"/>
    </row>
    <row r="17306" spans="19:19">
      <c r="S17306"/>
    </row>
    <row r="17307" spans="19:19">
      <c r="S17307"/>
    </row>
    <row r="17308" spans="19:19">
      <c r="S17308"/>
    </row>
    <row r="17309" spans="19:19">
      <c r="S17309"/>
    </row>
    <row r="17310" spans="19:19">
      <c r="S17310"/>
    </row>
    <row r="17311" spans="19:19">
      <c r="S17311"/>
    </row>
    <row r="17312" spans="19:19">
      <c r="S17312"/>
    </row>
    <row r="17313" spans="19:19">
      <c r="S17313"/>
    </row>
    <row r="17314" spans="19:19">
      <c r="S17314"/>
    </row>
    <row r="17315" spans="19:19">
      <c r="S17315"/>
    </row>
    <row r="17316" spans="19:19">
      <c r="S17316"/>
    </row>
    <row r="17317" spans="19:19">
      <c r="S17317"/>
    </row>
    <row r="17318" spans="19:19">
      <c r="S17318"/>
    </row>
    <row r="17319" spans="19:19">
      <c r="S17319"/>
    </row>
    <row r="17320" spans="19:19">
      <c r="S17320"/>
    </row>
    <row r="17321" spans="19:19">
      <c r="S17321"/>
    </row>
    <row r="17322" spans="19:19">
      <c r="S17322"/>
    </row>
    <row r="17323" spans="19:19">
      <c r="S17323"/>
    </row>
    <row r="17324" spans="19:19">
      <c r="S17324"/>
    </row>
    <row r="17325" spans="19:19">
      <c r="S17325"/>
    </row>
    <row r="17326" spans="19:19">
      <c r="S17326"/>
    </row>
    <row r="17327" spans="19:19">
      <c r="S17327"/>
    </row>
    <row r="17328" spans="19:19">
      <c r="S17328"/>
    </row>
    <row r="17329" spans="19:19">
      <c r="S17329"/>
    </row>
    <row r="17330" spans="19:19">
      <c r="S17330"/>
    </row>
    <row r="17331" spans="19:19">
      <c r="S17331"/>
    </row>
    <row r="17332" spans="19:19">
      <c r="S17332"/>
    </row>
    <row r="17333" spans="19:19">
      <c r="S17333"/>
    </row>
    <row r="17334" spans="19:19">
      <c r="S17334"/>
    </row>
    <row r="17335" spans="19:19">
      <c r="S17335"/>
    </row>
    <row r="17336" spans="19:19">
      <c r="S17336"/>
    </row>
    <row r="17337" spans="19:19">
      <c r="S17337"/>
    </row>
    <row r="17338" spans="19:19">
      <c r="S17338"/>
    </row>
    <row r="17339" spans="19:19">
      <c r="S17339"/>
    </row>
    <row r="17340" spans="19:19">
      <c r="S17340"/>
    </row>
    <row r="17341" spans="19:19">
      <c r="S17341"/>
    </row>
    <row r="17342" spans="19:19">
      <c r="S17342"/>
    </row>
    <row r="17343" spans="19:19">
      <c r="S17343"/>
    </row>
    <row r="17344" spans="19:19">
      <c r="S17344"/>
    </row>
    <row r="17345" spans="19:19">
      <c r="S17345"/>
    </row>
    <row r="17346" spans="19:19">
      <c r="S17346"/>
    </row>
    <row r="17347" spans="19:19">
      <c r="S17347"/>
    </row>
    <row r="17348" spans="19:19">
      <c r="S17348"/>
    </row>
    <row r="17349" spans="19:19">
      <c r="S17349"/>
    </row>
    <row r="17350" spans="19:19">
      <c r="S17350"/>
    </row>
    <row r="17351" spans="19:19">
      <c r="S17351"/>
    </row>
    <row r="17352" spans="19:19">
      <c r="S17352"/>
    </row>
    <row r="17353" spans="19:19">
      <c r="S17353"/>
    </row>
    <row r="17354" spans="19:19">
      <c r="S17354"/>
    </row>
    <row r="17355" spans="19:19">
      <c r="S17355"/>
    </row>
    <row r="17356" spans="19:19">
      <c r="S17356"/>
    </row>
    <row r="17357" spans="19:19">
      <c r="S17357"/>
    </row>
    <row r="17358" spans="19:19">
      <c r="S17358"/>
    </row>
    <row r="17359" spans="19:19">
      <c r="S17359"/>
    </row>
    <row r="17360" spans="19:19">
      <c r="S17360"/>
    </row>
    <row r="17361" spans="19:19">
      <c r="S17361"/>
    </row>
    <row r="17362" spans="19:19">
      <c r="S17362"/>
    </row>
    <row r="17363" spans="19:19">
      <c r="S17363"/>
    </row>
    <row r="17364" spans="19:19">
      <c r="S17364"/>
    </row>
    <row r="17365" spans="19:19">
      <c r="S17365"/>
    </row>
    <row r="17366" spans="19:19">
      <c r="S17366"/>
    </row>
    <row r="17367" spans="19:19">
      <c r="S17367"/>
    </row>
    <row r="17368" spans="19:19">
      <c r="S17368"/>
    </row>
    <row r="17369" spans="19:19">
      <c r="S17369"/>
    </row>
    <row r="17370" spans="19:19">
      <c r="S17370"/>
    </row>
    <row r="17371" spans="19:19">
      <c r="S17371"/>
    </row>
    <row r="17372" spans="19:19">
      <c r="S17372"/>
    </row>
    <row r="17373" spans="19:19">
      <c r="S17373"/>
    </row>
    <row r="17374" spans="19:19">
      <c r="S17374"/>
    </row>
    <row r="17375" spans="19:19">
      <c r="S17375"/>
    </row>
    <row r="17376" spans="19:19">
      <c r="S17376"/>
    </row>
    <row r="17377" spans="19:19">
      <c r="S17377"/>
    </row>
    <row r="17378" spans="19:19">
      <c r="S17378"/>
    </row>
    <row r="17379" spans="19:19">
      <c r="S17379"/>
    </row>
    <row r="17380" spans="19:19">
      <c r="S17380"/>
    </row>
    <row r="17381" spans="19:19">
      <c r="S17381"/>
    </row>
    <row r="17382" spans="19:19">
      <c r="S17382"/>
    </row>
    <row r="17383" spans="19:19">
      <c r="S17383"/>
    </row>
    <row r="17384" spans="19:19">
      <c r="S17384"/>
    </row>
    <row r="17385" spans="19:19">
      <c r="S17385"/>
    </row>
    <row r="17386" spans="19:19">
      <c r="S17386"/>
    </row>
    <row r="17387" spans="19:19">
      <c r="S17387"/>
    </row>
    <row r="17388" spans="19:19">
      <c r="S17388"/>
    </row>
    <row r="17389" spans="19:19">
      <c r="S17389"/>
    </row>
    <row r="17390" spans="19:19">
      <c r="S17390"/>
    </row>
    <row r="17391" spans="19:19">
      <c r="S17391"/>
    </row>
    <row r="17392" spans="19:19">
      <c r="S17392"/>
    </row>
    <row r="17393" spans="19:19">
      <c r="S17393"/>
    </row>
    <row r="17394" spans="19:19">
      <c r="S17394"/>
    </row>
    <row r="17395" spans="19:19">
      <c r="S17395"/>
    </row>
    <row r="17396" spans="19:19">
      <c r="S17396"/>
    </row>
    <row r="17397" spans="19:19">
      <c r="S17397"/>
    </row>
    <row r="17398" spans="19:19">
      <c r="S17398"/>
    </row>
    <row r="17399" spans="19:19">
      <c r="S17399"/>
    </row>
    <row r="17400" spans="19:19">
      <c r="S17400"/>
    </row>
    <row r="17401" spans="19:19">
      <c r="S17401"/>
    </row>
    <row r="17402" spans="19:19">
      <c r="S17402"/>
    </row>
    <row r="17403" spans="19:19">
      <c r="S17403"/>
    </row>
    <row r="17404" spans="19:19">
      <c r="S17404"/>
    </row>
    <row r="17405" spans="19:19">
      <c r="S17405"/>
    </row>
    <row r="17406" spans="19:19">
      <c r="S17406"/>
    </row>
    <row r="17407" spans="19:19">
      <c r="S17407"/>
    </row>
    <row r="17408" spans="19:19">
      <c r="S17408"/>
    </row>
    <row r="17409" spans="19:19">
      <c r="S17409"/>
    </row>
    <row r="17410" spans="19:19">
      <c r="S17410"/>
    </row>
    <row r="17411" spans="19:19">
      <c r="S17411"/>
    </row>
    <row r="17412" spans="19:19">
      <c r="S17412"/>
    </row>
    <row r="17413" spans="19:19">
      <c r="S17413"/>
    </row>
    <row r="17414" spans="19:19">
      <c r="S17414"/>
    </row>
    <row r="17415" spans="19:19">
      <c r="S17415"/>
    </row>
    <row r="17416" spans="19:19">
      <c r="S17416"/>
    </row>
    <row r="17417" spans="19:19">
      <c r="S17417"/>
    </row>
    <row r="17418" spans="19:19">
      <c r="S17418"/>
    </row>
    <row r="17419" spans="19:19">
      <c r="S17419"/>
    </row>
    <row r="17420" spans="19:19">
      <c r="S17420"/>
    </row>
    <row r="17421" spans="19:19">
      <c r="S17421"/>
    </row>
    <row r="17422" spans="19:19">
      <c r="S17422"/>
    </row>
    <row r="17423" spans="19:19">
      <c r="S17423"/>
    </row>
    <row r="17424" spans="19:19">
      <c r="S17424"/>
    </row>
    <row r="17425" spans="19:19">
      <c r="S17425"/>
    </row>
    <row r="17426" spans="19:19">
      <c r="S17426"/>
    </row>
    <row r="17427" spans="19:19">
      <c r="S17427"/>
    </row>
    <row r="17428" spans="19:19">
      <c r="S17428"/>
    </row>
    <row r="17429" spans="19:19">
      <c r="S17429"/>
    </row>
    <row r="17430" spans="19:19">
      <c r="S17430"/>
    </row>
    <row r="17431" spans="19:19">
      <c r="S17431"/>
    </row>
    <row r="17432" spans="19:19">
      <c r="S17432"/>
    </row>
    <row r="17433" spans="19:19">
      <c r="S17433"/>
    </row>
    <row r="17434" spans="19:19">
      <c r="S17434"/>
    </row>
    <row r="17435" spans="19:19">
      <c r="S17435"/>
    </row>
    <row r="17436" spans="19:19">
      <c r="S17436"/>
    </row>
    <row r="17437" spans="19:19">
      <c r="S17437"/>
    </row>
    <row r="17438" spans="19:19">
      <c r="S17438"/>
    </row>
    <row r="17439" spans="19:19">
      <c r="S17439"/>
    </row>
    <row r="17440" spans="19:19">
      <c r="S17440"/>
    </row>
    <row r="17441" spans="19:19">
      <c r="S17441"/>
    </row>
    <row r="17442" spans="19:19">
      <c r="S17442"/>
    </row>
    <row r="17443" spans="19:19">
      <c r="S17443"/>
    </row>
    <row r="17444" spans="19:19">
      <c r="S17444"/>
    </row>
    <row r="17445" spans="19:19">
      <c r="S17445"/>
    </row>
    <row r="17446" spans="19:19">
      <c r="S17446"/>
    </row>
    <row r="17447" spans="19:19">
      <c r="S17447"/>
    </row>
    <row r="17448" spans="19:19">
      <c r="S17448"/>
    </row>
    <row r="17449" spans="19:19">
      <c r="S17449"/>
    </row>
    <row r="17450" spans="19:19">
      <c r="S17450"/>
    </row>
    <row r="17451" spans="19:19">
      <c r="S17451"/>
    </row>
    <row r="17452" spans="19:19">
      <c r="S17452"/>
    </row>
    <row r="17453" spans="19:19">
      <c r="S17453"/>
    </row>
    <row r="17454" spans="19:19">
      <c r="S17454"/>
    </row>
    <row r="17455" spans="19:19">
      <c r="S17455"/>
    </row>
    <row r="17456" spans="19:19">
      <c r="S17456"/>
    </row>
    <row r="17457" spans="19:19">
      <c r="S17457"/>
    </row>
    <row r="17458" spans="19:19">
      <c r="S17458"/>
    </row>
    <row r="17459" spans="19:19">
      <c r="S17459"/>
    </row>
    <row r="17460" spans="19:19">
      <c r="S17460"/>
    </row>
    <row r="17461" spans="19:19">
      <c r="S17461"/>
    </row>
    <row r="17462" spans="19:19">
      <c r="S17462"/>
    </row>
    <row r="17463" spans="19:19">
      <c r="S17463"/>
    </row>
    <row r="17464" spans="19:19">
      <c r="S17464"/>
    </row>
    <row r="17465" spans="19:19">
      <c r="S17465"/>
    </row>
    <row r="17466" spans="19:19">
      <c r="S17466"/>
    </row>
    <row r="17467" spans="19:19">
      <c r="S17467"/>
    </row>
    <row r="17468" spans="19:19">
      <c r="S17468"/>
    </row>
    <row r="17469" spans="19:19">
      <c r="S17469"/>
    </row>
    <row r="17470" spans="19:19">
      <c r="S17470"/>
    </row>
    <row r="17471" spans="19:19">
      <c r="S17471"/>
    </row>
    <row r="17472" spans="19:19">
      <c r="S17472"/>
    </row>
    <row r="17473" spans="19:19">
      <c r="S17473"/>
    </row>
    <row r="17474" spans="19:19">
      <c r="S17474"/>
    </row>
    <row r="17475" spans="19:19">
      <c r="S17475"/>
    </row>
    <row r="17476" spans="19:19">
      <c r="S17476"/>
    </row>
    <row r="17477" spans="19:19">
      <c r="S17477"/>
    </row>
    <row r="17478" spans="19:19">
      <c r="S17478"/>
    </row>
    <row r="17479" spans="19:19">
      <c r="S17479"/>
    </row>
    <row r="17480" spans="19:19">
      <c r="S17480"/>
    </row>
    <row r="17481" spans="19:19">
      <c r="S17481"/>
    </row>
    <row r="17482" spans="19:19">
      <c r="S17482"/>
    </row>
    <row r="17483" spans="19:19">
      <c r="S17483"/>
    </row>
    <row r="17484" spans="19:19">
      <c r="S17484"/>
    </row>
    <row r="17485" spans="19:19">
      <c r="S17485"/>
    </row>
    <row r="17486" spans="19:19">
      <c r="S17486"/>
    </row>
    <row r="17487" spans="19:19">
      <c r="S17487"/>
    </row>
    <row r="17488" spans="19:19">
      <c r="S17488"/>
    </row>
    <row r="17489" spans="19:19">
      <c r="S17489"/>
    </row>
    <row r="17490" spans="19:19">
      <c r="S17490"/>
    </row>
    <row r="17491" spans="19:19">
      <c r="S17491"/>
    </row>
    <row r="17492" spans="19:19">
      <c r="S17492"/>
    </row>
    <row r="17493" spans="19:19">
      <c r="S17493"/>
    </row>
    <row r="17494" spans="19:19">
      <c r="S17494"/>
    </row>
    <row r="17495" spans="19:19">
      <c r="S17495"/>
    </row>
    <row r="17496" spans="19:19">
      <c r="S17496"/>
    </row>
    <row r="17497" spans="19:19">
      <c r="S17497"/>
    </row>
    <row r="17498" spans="19:19">
      <c r="S17498"/>
    </row>
    <row r="17499" spans="19:19">
      <c r="S17499"/>
    </row>
    <row r="17500" spans="19:19">
      <c r="S17500"/>
    </row>
    <row r="17501" spans="19:19">
      <c r="S17501"/>
    </row>
    <row r="17502" spans="19:19">
      <c r="S17502"/>
    </row>
    <row r="17503" spans="19:19">
      <c r="S17503"/>
    </row>
    <row r="17504" spans="19:19">
      <c r="S17504"/>
    </row>
    <row r="17505" spans="19:19">
      <c r="S17505"/>
    </row>
    <row r="17506" spans="19:19">
      <c r="S17506"/>
    </row>
    <row r="17507" spans="19:19">
      <c r="S17507"/>
    </row>
    <row r="17508" spans="19:19">
      <c r="S17508"/>
    </row>
    <row r="17509" spans="19:19">
      <c r="S17509"/>
    </row>
    <row r="17510" spans="19:19">
      <c r="S17510"/>
    </row>
    <row r="17511" spans="19:19">
      <c r="S17511"/>
    </row>
    <row r="17512" spans="19:19">
      <c r="S17512"/>
    </row>
    <row r="17513" spans="19:19">
      <c r="S17513"/>
    </row>
    <row r="17514" spans="19:19">
      <c r="S17514"/>
    </row>
    <row r="17515" spans="19:19">
      <c r="S17515"/>
    </row>
    <row r="17516" spans="19:19">
      <c r="S17516"/>
    </row>
    <row r="17517" spans="19:19">
      <c r="S17517"/>
    </row>
    <row r="17518" spans="19:19">
      <c r="S17518"/>
    </row>
    <row r="17519" spans="19:19">
      <c r="S17519"/>
    </row>
    <row r="17520" spans="19:19">
      <c r="S17520"/>
    </row>
    <row r="17521" spans="19:19">
      <c r="S17521"/>
    </row>
    <row r="17522" spans="19:19">
      <c r="S17522"/>
    </row>
    <row r="17523" spans="19:19">
      <c r="S17523"/>
    </row>
    <row r="17524" spans="19:19">
      <c r="S17524"/>
    </row>
    <row r="17525" spans="19:19">
      <c r="S17525"/>
    </row>
    <row r="17526" spans="19:19">
      <c r="S17526"/>
    </row>
    <row r="17527" spans="19:19">
      <c r="S17527"/>
    </row>
    <row r="17528" spans="19:19">
      <c r="S17528"/>
    </row>
    <row r="17529" spans="19:19">
      <c r="S17529"/>
    </row>
    <row r="17530" spans="19:19">
      <c r="S17530"/>
    </row>
    <row r="17531" spans="19:19">
      <c r="S17531"/>
    </row>
    <row r="17532" spans="19:19">
      <c r="S17532"/>
    </row>
    <row r="17533" spans="19:19">
      <c r="S17533"/>
    </row>
    <row r="17534" spans="19:19">
      <c r="S17534"/>
    </row>
    <row r="17535" spans="19:19">
      <c r="S17535"/>
    </row>
    <row r="17536" spans="19:19">
      <c r="S17536"/>
    </row>
    <row r="17537" spans="19:19">
      <c r="S17537"/>
    </row>
    <row r="17538" spans="19:19">
      <c r="S17538"/>
    </row>
    <row r="17539" spans="19:19">
      <c r="S17539"/>
    </row>
    <row r="17540" spans="19:19">
      <c r="S17540"/>
    </row>
    <row r="17541" spans="19:19">
      <c r="S17541"/>
    </row>
    <row r="17542" spans="19:19">
      <c r="S17542"/>
    </row>
    <row r="17543" spans="19:19">
      <c r="S17543"/>
    </row>
    <row r="17544" spans="19:19">
      <c r="S17544"/>
    </row>
    <row r="17545" spans="19:19">
      <c r="S17545"/>
    </row>
    <row r="17546" spans="19:19">
      <c r="S17546"/>
    </row>
    <row r="17547" spans="19:19">
      <c r="S17547"/>
    </row>
    <row r="17548" spans="19:19">
      <c r="S17548"/>
    </row>
    <row r="17549" spans="19:19">
      <c r="S17549"/>
    </row>
    <row r="17550" spans="19:19">
      <c r="S17550"/>
    </row>
    <row r="17551" spans="19:19">
      <c r="S17551"/>
    </row>
    <row r="17552" spans="19:19">
      <c r="S17552"/>
    </row>
    <row r="17553" spans="19:19">
      <c r="S17553"/>
    </row>
    <row r="17554" spans="19:19">
      <c r="S17554"/>
    </row>
    <row r="17555" spans="19:19">
      <c r="S17555"/>
    </row>
    <row r="17556" spans="19:19">
      <c r="S17556"/>
    </row>
    <row r="17557" spans="19:19">
      <c r="S17557"/>
    </row>
    <row r="17558" spans="19:19">
      <c r="S17558"/>
    </row>
    <row r="17559" spans="19:19">
      <c r="S17559"/>
    </row>
    <row r="17560" spans="19:19">
      <c r="S17560"/>
    </row>
    <row r="17561" spans="19:19">
      <c r="S17561"/>
    </row>
    <row r="17562" spans="19:19">
      <c r="S17562"/>
    </row>
    <row r="17563" spans="19:19">
      <c r="S17563"/>
    </row>
    <row r="17564" spans="19:19">
      <c r="S17564"/>
    </row>
    <row r="17565" spans="19:19">
      <c r="S17565"/>
    </row>
    <row r="17566" spans="19:19">
      <c r="S17566"/>
    </row>
    <row r="17567" spans="19:19">
      <c r="S17567"/>
    </row>
    <row r="17568" spans="19:19">
      <c r="S17568"/>
    </row>
    <row r="17569" spans="19:19">
      <c r="S17569"/>
    </row>
    <row r="17570" spans="19:19">
      <c r="S17570"/>
    </row>
    <row r="17571" spans="19:19">
      <c r="S17571"/>
    </row>
    <row r="17572" spans="19:19">
      <c r="S17572"/>
    </row>
    <row r="17573" spans="19:19">
      <c r="S17573"/>
    </row>
    <row r="17574" spans="19:19">
      <c r="S17574"/>
    </row>
    <row r="17575" spans="19:19">
      <c r="S17575"/>
    </row>
    <row r="17576" spans="19:19">
      <c r="S17576"/>
    </row>
    <row r="17577" spans="19:19">
      <c r="S17577"/>
    </row>
    <row r="17578" spans="19:19">
      <c r="S17578"/>
    </row>
    <row r="17579" spans="19:19">
      <c r="S17579"/>
    </row>
    <row r="17580" spans="19:19">
      <c r="S17580"/>
    </row>
    <row r="17581" spans="19:19">
      <c r="S17581"/>
    </row>
    <row r="17582" spans="19:19">
      <c r="S17582"/>
    </row>
    <row r="17583" spans="19:19">
      <c r="S17583"/>
    </row>
    <row r="17584" spans="19:19">
      <c r="S17584"/>
    </row>
    <row r="17585" spans="19:19">
      <c r="S17585"/>
    </row>
    <row r="17586" spans="19:19">
      <c r="S17586"/>
    </row>
    <row r="17587" spans="19:19">
      <c r="S17587"/>
    </row>
    <row r="17588" spans="19:19">
      <c r="S17588"/>
    </row>
    <row r="17589" spans="19:19">
      <c r="S17589"/>
    </row>
    <row r="17590" spans="19:19">
      <c r="S17590"/>
    </row>
    <row r="17591" spans="19:19">
      <c r="S17591"/>
    </row>
    <row r="17592" spans="19:19">
      <c r="S17592"/>
    </row>
    <row r="17593" spans="19:19">
      <c r="S17593"/>
    </row>
    <row r="17594" spans="19:19">
      <c r="S17594"/>
    </row>
    <row r="17595" spans="19:19">
      <c r="S17595"/>
    </row>
    <row r="17596" spans="19:19">
      <c r="S17596"/>
    </row>
    <row r="17597" spans="19:19">
      <c r="S17597"/>
    </row>
    <row r="17598" spans="19:19">
      <c r="S17598"/>
    </row>
    <row r="17599" spans="19:19">
      <c r="S17599"/>
    </row>
    <row r="17600" spans="19:19">
      <c r="S17600"/>
    </row>
    <row r="17601" spans="19:19">
      <c r="S17601"/>
    </row>
    <row r="17602" spans="19:19">
      <c r="S17602"/>
    </row>
    <row r="17603" spans="19:19">
      <c r="S17603"/>
    </row>
    <row r="17604" spans="19:19">
      <c r="S17604"/>
    </row>
    <row r="17605" spans="19:19">
      <c r="S17605"/>
    </row>
    <row r="17606" spans="19:19">
      <c r="S17606"/>
    </row>
    <row r="17607" spans="19:19">
      <c r="S17607"/>
    </row>
    <row r="17608" spans="19:19">
      <c r="S17608"/>
    </row>
    <row r="17609" spans="19:19">
      <c r="S17609"/>
    </row>
    <row r="17610" spans="19:19">
      <c r="S17610"/>
    </row>
    <row r="17611" spans="19:19">
      <c r="S17611"/>
    </row>
    <row r="17612" spans="19:19">
      <c r="S17612"/>
    </row>
    <row r="17613" spans="19:19">
      <c r="S17613"/>
    </row>
    <row r="17614" spans="19:19">
      <c r="S17614"/>
    </row>
    <row r="17615" spans="19:19">
      <c r="S17615"/>
    </row>
    <row r="17616" spans="19:19">
      <c r="S17616"/>
    </row>
    <row r="17617" spans="19:19">
      <c r="S17617"/>
    </row>
    <row r="17618" spans="19:19">
      <c r="S17618"/>
    </row>
    <row r="17619" spans="19:19">
      <c r="S17619"/>
    </row>
    <row r="17620" spans="19:19">
      <c r="S17620"/>
    </row>
    <row r="17621" spans="19:19">
      <c r="S17621"/>
    </row>
    <row r="17622" spans="19:19">
      <c r="S17622"/>
    </row>
    <row r="17623" spans="19:19">
      <c r="S17623"/>
    </row>
    <row r="17624" spans="19:19">
      <c r="S17624"/>
    </row>
    <row r="17625" spans="19:19">
      <c r="S17625"/>
    </row>
    <row r="17626" spans="19:19">
      <c r="S17626"/>
    </row>
    <row r="17627" spans="19:19">
      <c r="S17627"/>
    </row>
    <row r="17628" spans="19:19">
      <c r="S17628"/>
    </row>
    <row r="17629" spans="19:19">
      <c r="S17629"/>
    </row>
    <row r="17630" spans="19:19">
      <c r="S17630"/>
    </row>
    <row r="17631" spans="19:19">
      <c r="S17631"/>
    </row>
    <row r="17632" spans="19:19">
      <c r="S17632"/>
    </row>
    <row r="17633" spans="19:19">
      <c r="S17633"/>
    </row>
    <row r="17634" spans="19:19">
      <c r="S17634"/>
    </row>
    <row r="17635" spans="19:19">
      <c r="S17635"/>
    </row>
    <row r="17636" spans="19:19">
      <c r="S17636"/>
    </row>
    <row r="17637" spans="19:19">
      <c r="S17637"/>
    </row>
    <row r="17638" spans="19:19">
      <c r="S17638"/>
    </row>
    <row r="17639" spans="19:19">
      <c r="S17639"/>
    </row>
    <row r="17640" spans="19:19">
      <c r="S17640"/>
    </row>
    <row r="17641" spans="19:19">
      <c r="S17641"/>
    </row>
    <row r="17642" spans="19:19">
      <c r="S17642"/>
    </row>
    <row r="17643" spans="19:19">
      <c r="S17643"/>
    </row>
    <row r="17644" spans="19:19">
      <c r="S17644"/>
    </row>
    <row r="17645" spans="19:19">
      <c r="S17645"/>
    </row>
    <row r="17646" spans="19:19">
      <c r="S17646"/>
    </row>
    <row r="17647" spans="19:19">
      <c r="S17647"/>
    </row>
    <row r="17648" spans="19:19">
      <c r="S17648"/>
    </row>
    <row r="17649" spans="19:19">
      <c r="S17649"/>
    </row>
    <row r="17650" spans="19:19">
      <c r="S17650"/>
    </row>
    <row r="17651" spans="19:19">
      <c r="S17651"/>
    </row>
    <row r="17652" spans="19:19">
      <c r="S17652"/>
    </row>
    <row r="17653" spans="19:19">
      <c r="S17653"/>
    </row>
    <row r="17654" spans="19:19">
      <c r="S17654"/>
    </row>
    <row r="17655" spans="19:19">
      <c r="S17655"/>
    </row>
    <row r="17656" spans="19:19">
      <c r="S17656"/>
    </row>
    <row r="17657" spans="19:19">
      <c r="S17657"/>
    </row>
    <row r="17658" spans="19:19">
      <c r="S17658"/>
    </row>
    <row r="17659" spans="19:19">
      <c r="S17659"/>
    </row>
    <row r="17660" spans="19:19">
      <c r="S17660"/>
    </row>
    <row r="17661" spans="19:19">
      <c r="S17661"/>
    </row>
    <row r="17662" spans="19:19">
      <c r="S17662"/>
    </row>
    <row r="17663" spans="19:19">
      <c r="S17663"/>
    </row>
    <row r="17664" spans="19:19">
      <c r="S17664"/>
    </row>
    <row r="17665" spans="19:19">
      <c r="S17665"/>
    </row>
    <row r="17666" spans="19:19">
      <c r="S17666"/>
    </row>
    <row r="17667" spans="19:19">
      <c r="S17667"/>
    </row>
    <row r="17668" spans="19:19">
      <c r="S17668"/>
    </row>
    <row r="17669" spans="19:19">
      <c r="S17669"/>
    </row>
    <row r="17670" spans="19:19">
      <c r="S17670"/>
    </row>
    <row r="17671" spans="19:19">
      <c r="S17671"/>
    </row>
    <row r="17672" spans="19:19">
      <c r="S17672"/>
    </row>
    <row r="17673" spans="19:19">
      <c r="S17673"/>
    </row>
    <row r="17674" spans="19:19">
      <c r="S17674"/>
    </row>
    <row r="17675" spans="19:19">
      <c r="S17675"/>
    </row>
    <row r="17676" spans="19:19">
      <c r="S17676"/>
    </row>
    <row r="17677" spans="19:19">
      <c r="S17677"/>
    </row>
    <row r="17678" spans="19:19">
      <c r="S17678"/>
    </row>
    <row r="17679" spans="19:19">
      <c r="S17679"/>
    </row>
    <row r="17680" spans="19:19">
      <c r="S17680"/>
    </row>
    <row r="17681" spans="19:19">
      <c r="S17681"/>
    </row>
    <row r="17682" spans="19:19">
      <c r="S17682"/>
    </row>
    <row r="17683" spans="19:19">
      <c r="S17683"/>
    </row>
    <row r="17684" spans="19:19">
      <c r="S17684"/>
    </row>
    <row r="17685" spans="19:19">
      <c r="S17685"/>
    </row>
    <row r="17686" spans="19:19">
      <c r="S17686"/>
    </row>
    <row r="17687" spans="19:19">
      <c r="S17687"/>
    </row>
    <row r="17688" spans="19:19">
      <c r="S17688"/>
    </row>
    <row r="17689" spans="19:19">
      <c r="S17689"/>
    </row>
    <row r="17690" spans="19:19">
      <c r="S17690"/>
    </row>
    <row r="17691" spans="19:19">
      <c r="S17691"/>
    </row>
    <row r="17692" spans="19:19">
      <c r="S17692"/>
    </row>
    <row r="17693" spans="19:19">
      <c r="S17693"/>
    </row>
    <row r="17694" spans="19:19">
      <c r="S17694"/>
    </row>
    <row r="17695" spans="19:19">
      <c r="S17695"/>
    </row>
    <row r="17696" spans="19:19">
      <c r="S17696"/>
    </row>
    <row r="17697" spans="19:19">
      <c r="S17697"/>
    </row>
    <row r="17698" spans="19:19">
      <c r="S17698"/>
    </row>
    <row r="17699" spans="19:19">
      <c r="S17699"/>
    </row>
    <row r="17700" spans="19:19">
      <c r="S17700"/>
    </row>
    <row r="17701" spans="19:19">
      <c r="S17701"/>
    </row>
    <row r="17702" spans="19:19">
      <c r="S17702"/>
    </row>
    <row r="17703" spans="19:19">
      <c r="S17703"/>
    </row>
    <row r="17704" spans="19:19">
      <c r="S17704"/>
    </row>
    <row r="17705" spans="19:19">
      <c r="S17705"/>
    </row>
    <row r="17706" spans="19:19">
      <c r="S17706"/>
    </row>
    <row r="17707" spans="19:19">
      <c r="S17707"/>
    </row>
    <row r="17708" spans="19:19">
      <c r="S17708"/>
    </row>
    <row r="17709" spans="19:19">
      <c r="S17709"/>
    </row>
    <row r="17710" spans="19:19">
      <c r="S17710"/>
    </row>
    <row r="17711" spans="19:19">
      <c r="S17711"/>
    </row>
    <row r="17712" spans="19:19">
      <c r="S17712"/>
    </row>
    <row r="17713" spans="19:19">
      <c r="S17713"/>
    </row>
    <row r="17714" spans="19:19">
      <c r="S17714"/>
    </row>
    <row r="17715" spans="19:19">
      <c r="S17715"/>
    </row>
    <row r="17716" spans="19:19">
      <c r="S17716"/>
    </row>
    <row r="17717" spans="19:19">
      <c r="S17717"/>
    </row>
    <row r="17718" spans="19:19">
      <c r="S17718"/>
    </row>
    <row r="17719" spans="19:19">
      <c r="S17719"/>
    </row>
    <row r="17720" spans="19:19">
      <c r="S17720"/>
    </row>
    <row r="17721" spans="19:19">
      <c r="S17721"/>
    </row>
    <row r="17722" spans="19:19">
      <c r="S17722"/>
    </row>
    <row r="17723" spans="19:19">
      <c r="S17723"/>
    </row>
    <row r="17724" spans="19:19">
      <c r="S17724"/>
    </row>
    <row r="17725" spans="19:19">
      <c r="S17725"/>
    </row>
    <row r="17726" spans="19:19">
      <c r="S17726"/>
    </row>
    <row r="17727" spans="19:19">
      <c r="S17727"/>
    </row>
    <row r="17728" spans="19:19">
      <c r="S17728"/>
    </row>
    <row r="17729" spans="19:19">
      <c r="S17729"/>
    </row>
    <row r="17730" spans="19:19">
      <c r="S17730"/>
    </row>
    <row r="17731" spans="19:19">
      <c r="S17731"/>
    </row>
    <row r="17732" spans="19:19">
      <c r="S17732"/>
    </row>
    <row r="17733" spans="19:19">
      <c r="S17733"/>
    </row>
    <row r="17734" spans="19:19">
      <c r="S17734"/>
    </row>
    <row r="17735" spans="19:19">
      <c r="S17735"/>
    </row>
    <row r="17736" spans="19:19">
      <c r="S17736"/>
    </row>
    <row r="17737" spans="19:19">
      <c r="S17737"/>
    </row>
    <row r="17738" spans="19:19">
      <c r="S17738"/>
    </row>
    <row r="17739" spans="19:19">
      <c r="S17739"/>
    </row>
    <row r="17740" spans="19:19">
      <c r="S17740"/>
    </row>
    <row r="17741" spans="19:19">
      <c r="S17741"/>
    </row>
    <row r="17742" spans="19:19">
      <c r="S17742"/>
    </row>
    <row r="17743" spans="19:19">
      <c r="S17743"/>
    </row>
    <row r="17744" spans="19:19">
      <c r="S17744"/>
    </row>
    <row r="17745" spans="19:19">
      <c r="S17745"/>
    </row>
    <row r="17746" spans="19:19">
      <c r="S17746"/>
    </row>
    <row r="17747" spans="19:19">
      <c r="S17747"/>
    </row>
    <row r="17748" spans="19:19">
      <c r="S17748"/>
    </row>
    <row r="17749" spans="19:19">
      <c r="S17749"/>
    </row>
    <row r="17750" spans="19:19">
      <c r="S17750"/>
    </row>
    <row r="17751" spans="19:19">
      <c r="S17751"/>
    </row>
    <row r="17752" spans="19:19">
      <c r="S17752"/>
    </row>
    <row r="17753" spans="19:19">
      <c r="S17753"/>
    </row>
    <row r="17754" spans="19:19">
      <c r="S17754"/>
    </row>
    <row r="17755" spans="19:19">
      <c r="S17755"/>
    </row>
    <row r="17756" spans="19:19">
      <c r="S17756"/>
    </row>
    <row r="17757" spans="19:19">
      <c r="S17757"/>
    </row>
    <row r="17758" spans="19:19">
      <c r="S17758"/>
    </row>
    <row r="17759" spans="19:19">
      <c r="S17759"/>
    </row>
    <row r="17760" spans="19:19">
      <c r="S17760"/>
    </row>
    <row r="17761" spans="19:19">
      <c r="S17761"/>
    </row>
    <row r="17762" spans="19:19">
      <c r="S17762"/>
    </row>
    <row r="17763" spans="19:19">
      <c r="S17763"/>
    </row>
    <row r="17764" spans="19:19">
      <c r="S17764"/>
    </row>
    <row r="17765" spans="19:19">
      <c r="S17765"/>
    </row>
    <row r="17766" spans="19:19">
      <c r="S17766"/>
    </row>
    <row r="17767" spans="19:19">
      <c r="S17767"/>
    </row>
    <row r="17768" spans="19:19">
      <c r="S17768"/>
    </row>
    <row r="17769" spans="19:19">
      <c r="S17769"/>
    </row>
    <row r="17770" spans="19:19">
      <c r="S17770"/>
    </row>
    <row r="17771" spans="19:19">
      <c r="S17771"/>
    </row>
    <row r="17772" spans="19:19">
      <c r="S17772"/>
    </row>
    <row r="17773" spans="19:19">
      <c r="S17773"/>
    </row>
    <row r="17774" spans="19:19">
      <c r="S17774"/>
    </row>
    <row r="17775" spans="19:19">
      <c r="S17775"/>
    </row>
    <row r="17776" spans="19:19">
      <c r="S17776"/>
    </row>
    <row r="17777" spans="19:19">
      <c r="S17777"/>
    </row>
    <row r="17778" spans="19:19">
      <c r="S17778"/>
    </row>
    <row r="17779" spans="19:19">
      <c r="S17779"/>
    </row>
    <row r="17780" spans="19:19">
      <c r="S17780"/>
    </row>
    <row r="17781" spans="19:19">
      <c r="S17781"/>
    </row>
    <row r="17782" spans="19:19">
      <c r="S17782"/>
    </row>
    <row r="17783" spans="19:19">
      <c r="S17783"/>
    </row>
    <row r="17784" spans="19:19">
      <c r="S17784"/>
    </row>
    <row r="17785" spans="19:19">
      <c r="S17785"/>
    </row>
    <row r="17786" spans="19:19">
      <c r="S17786"/>
    </row>
    <row r="17787" spans="19:19">
      <c r="S17787"/>
    </row>
    <row r="17788" spans="19:19">
      <c r="S17788"/>
    </row>
    <row r="17789" spans="19:19">
      <c r="S17789"/>
    </row>
    <row r="17790" spans="19:19">
      <c r="S17790"/>
    </row>
    <row r="17791" spans="19:19">
      <c r="S17791"/>
    </row>
    <row r="17792" spans="19:19">
      <c r="S17792"/>
    </row>
    <row r="17793" spans="19:19">
      <c r="S17793"/>
    </row>
    <row r="17794" spans="19:19">
      <c r="S17794"/>
    </row>
    <row r="17795" spans="19:19">
      <c r="S17795"/>
    </row>
    <row r="17796" spans="19:19">
      <c r="S17796"/>
    </row>
    <row r="17797" spans="19:19">
      <c r="S17797"/>
    </row>
    <row r="17798" spans="19:19">
      <c r="S17798"/>
    </row>
    <row r="17799" spans="19:19">
      <c r="S17799"/>
    </row>
    <row r="17800" spans="19:19">
      <c r="S17800"/>
    </row>
    <row r="17801" spans="19:19">
      <c r="S17801"/>
    </row>
    <row r="17802" spans="19:19">
      <c r="S17802"/>
    </row>
    <row r="17803" spans="19:19">
      <c r="S17803"/>
    </row>
    <row r="17804" spans="19:19">
      <c r="S17804"/>
    </row>
    <row r="17805" spans="19:19">
      <c r="S17805"/>
    </row>
    <row r="17806" spans="19:19">
      <c r="S17806"/>
    </row>
    <row r="17807" spans="19:19">
      <c r="S17807"/>
    </row>
    <row r="17808" spans="19:19">
      <c r="S17808"/>
    </row>
    <row r="17809" spans="19:19">
      <c r="S17809"/>
    </row>
    <row r="17810" spans="19:19">
      <c r="S17810"/>
    </row>
    <row r="17811" spans="19:19">
      <c r="S17811"/>
    </row>
    <row r="17812" spans="19:19">
      <c r="S17812"/>
    </row>
    <row r="17813" spans="19:19">
      <c r="S17813"/>
    </row>
    <row r="17814" spans="19:19">
      <c r="S17814"/>
    </row>
    <row r="17815" spans="19:19">
      <c r="S17815"/>
    </row>
    <row r="17816" spans="19:19">
      <c r="S17816"/>
    </row>
    <row r="17817" spans="19:19">
      <c r="S17817"/>
    </row>
    <row r="17818" spans="19:19">
      <c r="S17818"/>
    </row>
    <row r="17819" spans="19:19">
      <c r="S17819"/>
    </row>
    <row r="17820" spans="19:19">
      <c r="S17820"/>
    </row>
    <row r="17821" spans="19:19">
      <c r="S17821"/>
    </row>
    <row r="17822" spans="19:19">
      <c r="S17822"/>
    </row>
    <row r="17823" spans="19:19">
      <c r="S17823"/>
    </row>
    <row r="17824" spans="19:19">
      <c r="S17824"/>
    </row>
    <row r="17825" spans="19:19">
      <c r="S17825"/>
    </row>
    <row r="17826" spans="19:19">
      <c r="S17826"/>
    </row>
    <row r="17827" spans="19:19">
      <c r="S17827"/>
    </row>
    <row r="17828" spans="19:19">
      <c r="S17828"/>
    </row>
    <row r="17829" spans="19:19">
      <c r="S17829"/>
    </row>
    <row r="17830" spans="19:19">
      <c r="S17830"/>
    </row>
    <row r="17831" spans="19:19">
      <c r="S17831"/>
    </row>
    <row r="17832" spans="19:19">
      <c r="S17832"/>
    </row>
    <row r="17833" spans="19:19">
      <c r="S17833"/>
    </row>
    <row r="17834" spans="19:19">
      <c r="S17834"/>
    </row>
    <row r="17835" spans="19:19">
      <c r="S17835"/>
    </row>
    <row r="17836" spans="19:19">
      <c r="S17836"/>
    </row>
    <row r="17837" spans="19:19">
      <c r="S17837"/>
    </row>
    <row r="17838" spans="19:19">
      <c r="S17838"/>
    </row>
    <row r="17839" spans="19:19">
      <c r="S17839"/>
    </row>
    <row r="17840" spans="19:19">
      <c r="S17840"/>
    </row>
    <row r="17841" spans="19:19">
      <c r="S17841"/>
    </row>
    <row r="17842" spans="19:19">
      <c r="S17842"/>
    </row>
    <row r="17843" spans="19:19">
      <c r="S17843"/>
    </row>
    <row r="17844" spans="19:19">
      <c r="S17844"/>
    </row>
    <row r="17845" spans="19:19">
      <c r="S17845"/>
    </row>
    <row r="17846" spans="19:19">
      <c r="S17846"/>
    </row>
    <row r="17847" spans="19:19">
      <c r="S17847"/>
    </row>
    <row r="17848" spans="19:19">
      <c r="S17848"/>
    </row>
    <row r="17849" spans="19:19">
      <c r="S17849"/>
    </row>
    <row r="17850" spans="19:19">
      <c r="S17850"/>
    </row>
    <row r="17851" spans="19:19">
      <c r="S17851"/>
    </row>
    <row r="17852" spans="19:19">
      <c r="S17852"/>
    </row>
    <row r="17853" spans="19:19">
      <c r="S17853"/>
    </row>
    <row r="17854" spans="19:19">
      <c r="S17854"/>
    </row>
    <row r="17855" spans="19:19">
      <c r="S17855"/>
    </row>
    <row r="17856" spans="19:19">
      <c r="S17856"/>
    </row>
    <row r="17857" spans="19:19">
      <c r="S17857"/>
    </row>
    <row r="17858" spans="19:19">
      <c r="S17858"/>
    </row>
    <row r="17859" spans="19:19">
      <c r="S17859"/>
    </row>
    <row r="17860" spans="19:19">
      <c r="S17860"/>
    </row>
    <row r="17861" spans="19:19">
      <c r="S17861"/>
    </row>
    <row r="17862" spans="19:19">
      <c r="S17862"/>
    </row>
    <row r="17863" spans="19:19">
      <c r="S17863"/>
    </row>
    <row r="17864" spans="19:19">
      <c r="S17864"/>
    </row>
    <row r="17865" spans="19:19">
      <c r="S17865"/>
    </row>
    <row r="17866" spans="19:19">
      <c r="S17866"/>
    </row>
    <row r="17867" spans="19:19">
      <c r="S17867"/>
    </row>
    <row r="17868" spans="19:19">
      <c r="S17868"/>
    </row>
    <row r="17869" spans="19:19">
      <c r="S17869"/>
    </row>
    <row r="17870" spans="19:19">
      <c r="S17870"/>
    </row>
    <row r="17871" spans="19:19">
      <c r="S17871"/>
    </row>
    <row r="17872" spans="19:19">
      <c r="S17872"/>
    </row>
    <row r="17873" spans="19:19">
      <c r="S17873"/>
    </row>
    <row r="17874" spans="19:19">
      <c r="S17874"/>
    </row>
    <row r="17875" spans="19:19">
      <c r="S17875"/>
    </row>
    <row r="17876" spans="19:19">
      <c r="S17876"/>
    </row>
    <row r="17877" spans="19:19">
      <c r="S17877"/>
    </row>
    <row r="17878" spans="19:19">
      <c r="S17878"/>
    </row>
    <row r="17879" spans="19:19">
      <c r="S17879"/>
    </row>
    <row r="17880" spans="19:19">
      <c r="S17880"/>
    </row>
    <row r="17881" spans="19:19">
      <c r="S17881"/>
    </row>
    <row r="17882" spans="19:19">
      <c r="S17882"/>
    </row>
    <row r="17883" spans="19:19">
      <c r="S17883"/>
    </row>
    <row r="17884" spans="19:19">
      <c r="S17884"/>
    </row>
    <row r="17885" spans="19:19">
      <c r="S17885"/>
    </row>
    <row r="17886" spans="19:19">
      <c r="S17886"/>
    </row>
    <row r="17887" spans="19:19">
      <c r="S17887"/>
    </row>
    <row r="17888" spans="19:19">
      <c r="S17888"/>
    </row>
    <row r="17889" spans="19:19">
      <c r="S17889"/>
    </row>
    <row r="17890" spans="19:19">
      <c r="S17890"/>
    </row>
    <row r="17891" spans="19:19">
      <c r="S17891"/>
    </row>
    <row r="17892" spans="19:19">
      <c r="S17892"/>
    </row>
    <row r="17893" spans="19:19">
      <c r="S17893"/>
    </row>
    <row r="17894" spans="19:19">
      <c r="S17894"/>
    </row>
    <row r="17895" spans="19:19">
      <c r="S17895"/>
    </row>
    <row r="17896" spans="19:19">
      <c r="S17896"/>
    </row>
    <row r="17897" spans="19:19">
      <c r="S17897"/>
    </row>
    <row r="17898" spans="19:19">
      <c r="S17898"/>
    </row>
    <row r="17899" spans="19:19">
      <c r="S17899"/>
    </row>
    <row r="17900" spans="19:19">
      <c r="S17900"/>
    </row>
    <row r="17901" spans="19:19">
      <c r="S17901"/>
    </row>
    <row r="17902" spans="19:19">
      <c r="S17902"/>
    </row>
    <row r="17903" spans="19:19">
      <c r="S17903"/>
    </row>
    <row r="17904" spans="19:19">
      <c r="S17904"/>
    </row>
    <row r="17905" spans="19:19">
      <c r="S17905"/>
    </row>
    <row r="17906" spans="19:19">
      <c r="S17906"/>
    </row>
    <row r="17907" spans="19:19">
      <c r="S17907"/>
    </row>
    <row r="17908" spans="19:19">
      <c r="S17908"/>
    </row>
    <row r="17909" spans="19:19">
      <c r="S17909"/>
    </row>
    <row r="17910" spans="19:19">
      <c r="S17910"/>
    </row>
    <row r="17911" spans="19:19">
      <c r="S17911"/>
    </row>
    <row r="17912" spans="19:19">
      <c r="S17912"/>
    </row>
    <row r="17913" spans="19:19">
      <c r="S17913"/>
    </row>
    <row r="17914" spans="19:19">
      <c r="S17914"/>
    </row>
    <row r="17915" spans="19:19">
      <c r="S17915"/>
    </row>
    <row r="17916" spans="19:19">
      <c r="S17916"/>
    </row>
    <row r="17917" spans="19:19">
      <c r="S17917"/>
    </row>
    <row r="17918" spans="19:19">
      <c r="S17918"/>
    </row>
    <row r="17919" spans="19:19">
      <c r="S17919"/>
    </row>
    <row r="17920" spans="19:19">
      <c r="S17920"/>
    </row>
    <row r="17921" spans="19:19">
      <c r="S17921"/>
    </row>
    <row r="17922" spans="19:19">
      <c r="S17922"/>
    </row>
    <row r="17923" spans="19:19">
      <c r="S17923"/>
    </row>
    <row r="17924" spans="19:19">
      <c r="S17924"/>
    </row>
    <row r="17925" spans="19:19">
      <c r="S17925"/>
    </row>
    <row r="17926" spans="19:19">
      <c r="S17926"/>
    </row>
    <row r="17927" spans="19:19">
      <c r="S17927"/>
    </row>
    <row r="17928" spans="19:19">
      <c r="S17928"/>
    </row>
    <row r="17929" spans="19:19">
      <c r="S17929"/>
    </row>
    <row r="17930" spans="19:19">
      <c r="S17930"/>
    </row>
    <row r="17931" spans="19:19">
      <c r="S17931"/>
    </row>
    <row r="17932" spans="19:19">
      <c r="S17932"/>
    </row>
    <row r="17933" spans="19:19">
      <c r="S17933"/>
    </row>
    <row r="17934" spans="19:19">
      <c r="S17934"/>
    </row>
    <row r="17935" spans="19:19">
      <c r="S17935"/>
    </row>
    <row r="17936" spans="19:19">
      <c r="S17936"/>
    </row>
    <row r="17937" spans="19:19">
      <c r="S17937"/>
    </row>
    <row r="17938" spans="19:19">
      <c r="S17938"/>
    </row>
    <row r="17939" spans="19:19">
      <c r="S17939"/>
    </row>
    <row r="17940" spans="19:19">
      <c r="S17940"/>
    </row>
    <row r="17941" spans="19:19">
      <c r="S17941"/>
    </row>
    <row r="17942" spans="19:19">
      <c r="S17942"/>
    </row>
    <row r="17943" spans="19:19">
      <c r="S17943"/>
    </row>
    <row r="17944" spans="19:19">
      <c r="S17944"/>
    </row>
    <row r="17945" spans="19:19">
      <c r="S17945"/>
    </row>
    <row r="17946" spans="19:19">
      <c r="S17946"/>
    </row>
    <row r="17947" spans="19:19">
      <c r="S17947"/>
    </row>
    <row r="17948" spans="19:19">
      <c r="S17948"/>
    </row>
    <row r="17949" spans="19:19">
      <c r="S17949"/>
    </row>
    <row r="17950" spans="19:19">
      <c r="S17950"/>
    </row>
    <row r="17951" spans="19:19">
      <c r="S17951"/>
    </row>
    <row r="17952" spans="19:19">
      <c r="S17952"/>
    </row>
    <row r="17953" spans="19:19">
      <c r="S17953"/>
    </row>
    <row r="17954" spans="19:19">
      <c r="S17954"/>
    </row>
    <row r="17955" spans="19:19">
      <c r="S17955"/>
    </row>
    <row r="17956" spans="19:19">
      <c r="S17956"/>
    </row>
    <row r="17957" spans="19:19">
      <c r="S17957"/>
    </row>
    <row r="17958" spans="19:19">
      <c r="S17958"/>
    </row>
    <row r="17959" spans="19:19">
      <c r="S17959"/>
    </row>
    <row r="17960" spans="19:19">
      <c r="S17960"/>
    </row>
    <row r="17961" spans="19:19">
      <c r="S17961"/>
    </row>
    <row r="17962" spans="19:19">
      <c r="S17962"/>
    </row>
    <row r="17963" spans="19:19">
      <c r="S17963"/>
    </row>
    <row r="17964" spans="19:19">
      <c r="S17964"/>
    </row>
    <row r="17965" spans="19:19">
      <c r="S17965"/>
    </row>
    <row r="17966" spans="19:19">
      <c r="S17966"/>
    </row>
    <row r="17967" spans="19:19">
      <c r="S17967"/>
    </row>
    <row r="17968" spans="19:19">
      <c r="S17968"/>
    </row>
    <row r="17969" spans="19:19">
      <c r="S17969"/>
    </row>
    <row r="17970" spans="19:19">
      <c r="S17970"/>
    </row>
    <row r="17971" spans="19:19">
      <c r="S17971"/>
    </row>
    <row r="17972" spans="19:19">
      <c r="S17972"/>
    </row>
    <row r="17973" spans="19:19">
      <c r="S17973"/>
    </row>
    <row r="17974" spans="19:19">
      <c r="S17974"/>
    </row>
    <row r="17975" spans="19:19">
      <c r="S17975"/>
    </row>
    <row r="17976" spans="19:19">
      <c r="S17976"/>
    </row>
    <row r="17977" spans="19:19">
      <c r="S17977"/>
    </row>
    <row r="17978" spans="19:19">
      <c r="S17978"/>
    </row>
    <row r="17979" spans="19:19">
      <c r="S17979"/>
    </row>
    <row r="17980" spans="19:19">
      <c r="S17980"/>
    </row>
    <row r="17981" spans="19:19">
      <c r="S17981"/>
    </row>
    <row r="17982" spans="19:19">
      <c r="S17982"/>
    </row>
    <row r="17983" spans="19:19">
      <c r="S17983"/>
    </row>
    <row r="17984" spans="19:19">
      <c r="S17984"/>
    </row>
    <row r="17985" spans="19:19">
      <c r="S17985"/>
    </row>
    <row r="17986" spans="19:19">
      <c r="S17986"/>
    </row>
    <row r="17987" spans="19:19">
      <c r="S17987"/>
    </row>
    <row r="17988" spans="19:19">
      <c r="S17988"/>
    </row>
    <row r="17989" spans="19:19">
      <c r="S17989"/>
    </row>
    <row r="17990" spans="19:19">
      <c r="S17990"/>
    </row>
    <row r="17991" spans="19:19">
      <c r="S17991"/>
    </row>
    <row r="17992" spans="19:19">
      <c r="S17992"/>
    </row>
    <row r="17993" spans="19:19">
      <c r="S17993"/>
    </row>
    <row r="17994" spans="19:19">
      <c r="S17994"/>
    </row>
    <row r="17995" spans="19:19">
      <c r="S17995"/>
    </row>
    <row r="17996" spans="19:19">
      <c r="S17996"/>
    </row>
    <row r="17997" spans="19:19">
      <c r="S17997"/>
    </row>
    <row r="17998" spans="19:19">
      <c r="S17998"/>
    </row>
    <row r="17999" spans="19:19">
      <c r="S17999"/>
    </row>
    <row r="18000" spans="19:19">
      <c r="S18000"/>
    </row>
    <row r="18001" spans="19:19">
      <c r="S18001"/>
    </row>
    <row r="18002" spans="19:19">
      <c r="S18002"/>
    </row>
    <row r="18003" spans="19:19">
      <c r="S18003"/>
    </row>
    <row r="18004" spans="19:19">
      <c r="S18004"/>
    </row>
    <row r="18005" spans="19:19">
      <c r="S18005"/>
    </row>
    <row r="18006" spans="19:19">
      <c r="S18006"/>
    </row>
    <row r="18007" spans="19:19">
      <c r="S18007"/>
    </row>
    <row r="18008" spans="19:19">
      <c r="S18008"/>
    </row>
    <row r="18009" spans="19:19">
      <c r="S18009"/>
    </row>
    <row r="18010" spans="19:19">
      <c r="S18010"/>
    </row>
    <row r="18011" spans="19:19">
      <c r="S18011"/>
    </row>
    <row r="18012" spans="19:19">
      <c r="S18012"/>
    </row>
    <row r="18013" spans="19:19">
      <c r="S18013"/>
    </row>
    <row r="18014" spans="19:19">
      <c r="S18014"/>
    </row>
    <row r="18015" spans="19:19">
      <c r="S18015"/>
    </row>
    <row r="18016" spans="19:19">
      <c r="S18016"/>
    </row>
    <row r="18017" spans="19:19">
      <c r="S18017"/>
    </row>
    <row r="18018" spans="19:19">
      <c r="S18018"/>
    </row>
    <row r="18019" spans="19:19">
      <c r="S18019"/>
    </row>
    <row r="18020" spans="19:19">
      <c r="S18020"/>
    </row>
    <row r="18021" spans="19:19">
      <c r="S18021"/>
    </row>
    <row r="18022" spans="19:19">
      <c r="S18022"/>
    </row>
    <row r="18023" spans="19:19">
      <c r="S18023"/>
    </row>
    <row r="18024" spans="19:19">
      <c r="S18024"/>
    </row>
    <row r="18025" spans="19:19">
      <c r="S18025"/>
    </row>
    <row r="18026" spans="19:19">
      <c r="S18026"/>
    </row>
    <row r="18027" spans="19:19">
      <c r="S18027"/>
    </row>
    <row r="18028" spans="19:19">
      <c r="S18028"/>
    </row>
    <row r="18029" spans="19:19">
      <c r="S18029"/>
    </row>
    <row r="18030" spans="19:19">
      <c r="S18030"/>
    </row>
    <row r="18031" spans="19:19">
      <c r="S18031"/>
    </row>
    <row r="18032" spans="19:19">
      <c r="S18032"/>
    </row>
    <row r="18033" spans="19:19">
      <c r="S18033"/>
    </row>
    <row r="18034" spans="19:19">
      <c r="S18034"/>
    </row>
    <row r="18035" spans="19:19">
      <c r="S18035"/>
    </row>
    <row r="18036" spans="19:19">
      <c r="S18036"/>
    </row>
    <row r="18037" spans="19:19">
      <c r="S18037"/>
    </row>
    <row r="18038" spans="19:19">
      <c r="S18038"/>
    </row>
    <row r="18039" spans="19:19">
      <c r="S18039"/>
    </row>
    <row r="18040" spans="19:19">
      <c r="S18040"/>
    </row>
    <row r="18041" spans="19:19">
      <c r="S18041"/>
    </row>
    <row r="18042" spans="19:19">
      <c r="S18042"/>
    </row>
    <row r="18043" spans="19:19">
      <c r="S18043"/>
    </row>
    <row r="18044" spans="19:19">
      <c r="S18044"/>
    </row>
    <row r="18045" spans="19:19">
      <c r="S18045"/>
    </row>
    <row r="18046" spans="19:19">
      <c r="S18046"/>
    </row>
    <row r="18047" spans="19:19">
      <c r="S18047"/>
    </row>
    <row r="18048" spans="19:19">
      <c r="S18048"/>
    </row>
    <row r="18049" spans="19:19">
      <c r="S18049"/>
    </row>
    <row r="18050" spans="19:19">
      <c r="S18050"/>
    </row>
    <row r="18051" spans="19:19">
      <c r="S18051"/>
    </row>
    <row r="18052" spans="19:19">
      <c r="S18052"/>
    </row>
    <row r="18053" spans="19:19">
      <c r="S18053"/>
    </row>
    <row r="18054" spans="19:19">
      <c r="S18054"/>
    </row>
    <row r="18055" spans="19:19">
      <c r="S18055"/>
    </row>
    <row r="18056" spans="19:19">
      <c r="S18056"/>
    </row>
    <row r="18057" spans="19:19">
      <c r="S18057"/>
    </row>
    <row r="18058" spans="19:19">
      <c r="S18058"/>
    </row>
    <row r="18059" spans="19:19">
      <c r="S18059"/>
    </row>
    <row r="18060" spans="19:19">
      <c r="S18060"/>
    </row>
    <row r="18061" spans="19:19">
      <c r="S18061"/>
    </row>
    <row r="18062" spans="19:19">
      <c r="S18062"/>
    </row>
    <row r="18063" spans="19:19">
      <c r="S18063"/>
    </row>
    <row r="18064" spans="19:19">
      <c r="S18064"/>
    </row>
    <row r="18065" spans="19:19">
      <c r="S18065"/>
    </row>
    <row r="18066" spans="19:19">
      <c r="S18066"/>
    </row>
    <row r="18067" spans="19:19">
      <c r="S18067"/>
    </row>
    <row r="18068" spans="19:19">
      <c r="S18068"/>
    </row>
    <row r="18069" spans="19:19">
      <c r="S18069"/>
    </row>
    <row r="18070" spans="19:19">
      <c r="S18070"/>
    </row>
    <row r="18071" spans="19:19">
      <c r="S18071"/>
    </row>
    <row r="18072" spans="19:19">
      <c r="S18072"/>
    </row>
    <row r="18073" spans="19:19">
      <c r="S18073"/>
    </row>
    <row r="18074" spans="19:19">
      <c r="S18074"/>
    </row>
    <row r="18075" spans="19:19">
      <c r="S18075"/>
    </row>
    <row r="18076" spans="19:19">
      <c r="S18076"/>
    </row>
    <row r="18077" spans="19:19">
      <c r="S18077"/>
    </row>
    <row r="18078" spans="19:19">
      <c r="S18078"/>
    </row>
    <row r="18079" spans="19:19">
      <c r="S18079"/>
    </row>
    <row r="18080" spans="19:19">
      <c r="S18080"/>
    </row>
    <row r="18081" spans="19:19">
      <c r="S18081"/>
    </row>
    <row r="18082" spans="19:19">
      <c r="S18082"/>
    </row>
    <row r="18083" spans="19:19">
      <c r="S18083"/>
    </row>
    <row r="18084" spans="19:19">
      <c r="S18084"/>
    </row>
    <row r="18085" spans="19:19">
      <c r="S18085"/>
    </row>
    <row r="18086" spans="19:19">
      <c r="S18086"/>
    </row>
    <row r="18087" spans="19:19">
      <c r="S18087"/>
    </row>
    <row r="18088" spans="19:19">
      <c r="S18088"/>
    </row>
    <row r="18089" spans="19:19">
      <c r="S18089"/>
    </row>
    <row r="18090" spans="19:19">
      <c r="S18090"/>
    </row>
    <row r="18091" spans="19:19">
      <c r="S18091"/>
    </row>
    <row r="18092" spans="19:19">
      <c r="S18092"/>
    </row>
    <row r="18093" spans="19:19">
      <c r="S18093"/>
    </row>
    <row r="18094" spans="19:19">
      <c r="S18094"/>
    </row>
    <row r="18095" spans="19:19">
      <c r="S18095"/>
    </row>
    <row r="18096" spans="19:19">
      <c r="S18096"/>
    </row>
    <row r="18097" spans="19:19">
      <c r="S18097"/>
    </row>
    <row r="18098" spans="19:19">
      <c r="S18098"/>
    </row>
    <row r="18099" spans="19:19">
      <c r="S18099"/>
    </row>
    <row r="18100" spans="19:19">
      <c r="S18100"/>
    </row>
    <row r="18101" spans="19:19">
      <c r="S18101"/>
    </row>
    <row r="18102" spans="19:19">
      <c r="S18102"/>
    </row>
    <row r="18103" spans="19:19">
      <c r="S18103"/>
    </row>
    <row r="18104" spans="19:19">
      <c r="S18104"/>
    </row>
    <row r="18105" spans="19:19">
      <c r="S18105"/>
    </row>
    <row r="18106" spans="19:19">
      <c r="S18106"/>
    </row>
    <row r="18107" spans="19:19">
      <c r="S18107"/>
    </row>
    <row r="18108" spans="19:19">
      <c r="S18108"/>
    </row>
    <row r="18109" spans="19:19">
      <c r="S18109"/>
    </row>
    <row r="18110" spans="19:19">
      <c r="S18110"/>
    </row>
    <row r="18111" spans="19:19">
      <c r="S18111"/>
    </row>
    <row r="18112" spans="19:19">
      <c r="S18112"/>
    </row>
    <row r="18113" spans="19:19">
      <c r="S18113"/>
    </row>
    <row r="18114" spans="19:19">
      <c r="S18114"/>
    </row>
    <row r="18115" spans="19:19">
      <c r="S18115"/>
    </row>
    <row r="18116" spans="19:19">
      <c r="S18116"/>
    </row>
    <row r="18117" spans="19:19">
      <c r="S18117"/>
    </row>
    <row r="18118" spans="19:19">
      <c r="S18118"/>
    </row>
    <row r="18119" spans="19:19">
      <c r="S18119"/>
    </row>
    <row r="18120" spans="19:19">
      <c r="S18120"/>
    </row>
    <row r="18121" spans="19:19">
      <c r="S18121"/>
    </row>
    <row r="18122" spans="19:19">
      <c r="S18122"/>
    </row>
    <row r="18123" spans="19:19">
      <c r="S18123"/>
    </row>
    <row r="18124" spans="19:19">
      <c r="S18124"/>
    </row>
    <row r="18125" spans="19:19">
      <c r="S18125"/>
    </row>
    <row r="18126" spans="19:19">
      <c r="S18126"/>
    </row>
    <row r="18127" spans="19:19">
      <c r="S18127"/>
    </row>
    <row r="18128" spans="19:19">
      <c r="S18128"/>
    </row>
    <row r="18129" spans="19:19">
      <c r="S18129"/>
    </row>
    <row r="18130" spans="19:19">
      <c r="S18130"/>
    </row>
    <row r="18131" spans="19:19">
      <c r="S18131"/>
    </row>
    <row r="18132" spans="19:19">
      <c r="S18132"/>
    </row>
    <row r="18133" spans="19:19">
      <c r="S18133"/>
    </row>
    <row r="18134" spans="19:19">
      <c r="S18134"/>
    </row>
    <row r="18135" spans="19:19">
      <c r="S18135"/>
    </row>
    <row r="18136" spans="19:19">
      <c r="S18136"/>
    </row>
    <row r="18137" spans="19:19">
      <c r="S18137"/>
    </row>
    <row r="18138" spans="19:19">
      <c r="S18138"/>
    </row>
    <row r="18139" spans="19:19">
      <c r="S18139"/>
    </row>
    <row r="18140" spans="19:19">
      <c r="S18140"/>
    </row>
    <row r="18141" spans="19:19">
      <c r="S18141"/>
    </row>
    <row r="18142" spans="19:19">
      <c r="S18142"/>
    </row>
    <row r="18143" spans="19:19">
      <c r="S18143"/>
    </row>
    <row r="18144" spans="19:19">
      <c r="S18144"/>
    </row>
    <row r="18145" spans="19:19">
      <c r="S18145"/>
    </row>
    <row r="18146" spans="19:19">
      <c r="S18146"/>
    </row>
    <row r="18147" spans="19:19">
      <c r="S18147"/>
    </row>
    <row r="18148" spans="19:19">
      <c r="S18148"/>
    </row>
    <row r="18149" spans="19:19">
      <c r="S18149"/>
    </row>
    <row r="18150" spans="19:19">
      <c r="S18150"/>
    </row>
    <row r="18151" spans="19:19">
      <c r="S18151"/>
    </row>
    <row r="18152" spans="19:19">
      <c r="S18152"/>
    </row>
    <row r="18153" spans="19:19">
      <c r="S18153"/>
    </row>
    <row r="18154" spans="19:19">
      <c r="S18154"/>
    </row>
    <row r="18155" spans="19:19">
      <c r="S18155"/>
    </row>
    <row r="18156" spans="19:19">
      <c r="S18156"/>
    </row>
    <row r="18157" spans="19:19">
      <c r="S18157"/>
    </row>
    <row r="18158" spans="19:19">
      <c r="S18158"/>
    </row>
    <row r="18159" spans="19:19">
      <c r="S18159"/>
    </row>
    <row r="18160" spans="19:19">
      <c r="S18160"/>
    </row>
    <row r="18161" spans="19:19">
      <c r="S18161"/>
    </row>
    <row r="18162" spans="19:19">
      <c r="S18162"/>
    </row>
    <row r="18163" spans="19:19">
      <c r="S18163"/>
    </row>
    <row r="18164" spans="19:19">
      <c r="S18164"/>
    </row>
    <row r="18165" spans="19:19">
      <c r="S18165"/>
    </row>
    <row r="18166" spans="19:19">
      <c r="S18166"/>
    </row>
    <row r="18167" spans="19:19">
      <c r="S18167"/>
    </row>
    <row r="18168" spans="19:19">
      <c r="S18168"/>
    </row>
    <row r="18169" spans="19:19">
      <c r="S18169"/>
    </row>
    <row r="18170" spans="19:19">
      <c r="S18170"/>
    </row>
    <row r="18171" spans="19:19">
      <c r="S18171"/>
    </row>
    <row r="18172" spans="19:19">
      <c r="S18172"/>
    </row>
    <row r="18173" spans="19:19">
      <c r="S18173"/>
    </row>
    <row r="18174" spans="19:19">
      <c r="S18174"/>
    </row>
    <row r="18175" spans="19:19">
      <c r="S18175"/>
    </row>
    <row r="18176" spans="19:19">
      <c r="S18176"/>
    </row>
    <row r="18177" spans="19:19">
      <c r="S18177"/>
    </row>
    <row r="18178" spans="19:19">
      <c r="S18178"/>
    </row>
    <row r="18179" spans="19:19">
      <c r="S18179"/>
    </row>
    <row r="18180" spans="19:19">
      <c r="S18180"/>
    </row>
    <row r="18181" spans="19:19">
      <c r="S18181"/>
    </row>
    <row r="18182" spans="19:19">
      <c r="S18182"/>
    </row>
    <row r="18183" spans="19:19">
      <c r="S18183"/>
    </row>
    <row r="18184" spans="19:19">
      <c r="S18184"/>
    </row>
    <row r="18185" spans="19:19">
      <c r="S18185"/>
    </row>
    <row r="18186" spans="19:19">
      <c r="S18186"/>
    </row>
    <row r="18187" spans="19:19">
      <c r="S18187"/>
    </row>
    <row r="18188" spans="19:19">
      <c r="S18188"/>
    </row>
    <row r="18189" spans="19:19">
      <c r="S18189"/>
    </row>
    <row r="18190" spans="19:19">
      <c r="S18190"/>
    </row>
    <row r="18191" spans="19:19">
      <c r="S18191"/>
    </row>
    <row r="18192" spans="19:19">
      <c r="S18192"/>
    </row>
    <row r="18193" spans="19:19">
      <c r="S18193"/>
    </row>
    <row r="18194" spans="19:19">
      <c r="S18194"/>
    </row>
    <row r="18195" spans="19:19">
      <c r="S18195"/>
    </row>
    <row r="18196" spans="19:19">
      <c r="S18196"/>
    </row>
    <row r="18197" spans="19:19">
      <c r="S18197"/>
    </row>
    <row r="18198" spans="19:19">
      <c r="S18198"/>
    </row>
    <row r="18199" spans="19:19">
      <c r="S18199"/>
    </row>
    <row r="18200" spans="19:19">
      <c r="S18200"/>
    </row>
    <row r="18201" spans="19:19">
      <c r="S18201"/>
    </row>
    <row r="18202" spans="19:19">
      <c r="S18202"/>
    </row>
    <row r="18203" spans="19:19">
      <c r="S18203"/>
    </row>
    <row r="18204" spans="19:19">
      <c r="S18204"/>
    </row>
    <row r="18205" spans="19:19">
      <c r="S18205"/>
    </row>
    <row r="18206" spans="19:19">
      <c r="S18206"/>
    </row>
    <row r="18207" spans="19:19">
      <c r="S18207"/>
    </row>
    <row r="18208" spans="19:19">
      <c r="S18208"/>
    </row>
    <row r="18209" spans="19:19">
      <c r="S18209"/>
    </row>
    <row r="18210" spans="19:19">
      <c r="S18210"/>
    </row>
    <row r="18211" spans="19:19">
      <c r="S18211"/>
    </row>
    <row r="18212" spans="19:19">
      <c r="S18212"/>
    </row>
    <row r="18213" spans="19:19">
      <c r="S18213"/>
    </row>
    <row r="18214" spans="19:19">
      <c r="S18214"/>
    </row>
    <row r="18215" spans="19:19">
      <c r="S18215"/>
    </row>
    <row r="18216" spans="19:19">
      <c r="S18216"/>
    </row>
    <row r="18217" spans="19:19">
      <c r="S18217"/>
    </row>
    <row r="18218" spans="19:19">
      <c r="S18218"/>
    </row>
    <row r="18219" spans="19:19">
      <c r="S18219"/>
    </row>
    <row r="18220" spans="19:19">
      <c r="S18220"/>
    </row>
    <row r="18221" spans="19:19">
      <c r="S18221"/>
    </row>
    <row r="18222" spans="19:19">
      <c r="S18222"/>
    </row>
    <row r="18223" spans="19:19">
      <c r="S18223"/>
    </row>
    <row r="18224" spans="19:19">
      <c r="S18224"/>
    </row>
    <row r="18225" spans="19:19">
      <c r="S18225"/>
    </row>
    <row r="18226" spans="19:19">
      <c r="S18226"/>
    </row>
    <row r="18227" spans="19:19">
      <c r="S18227"/>
    </row>
    <row r="18228" spans="19:19">
      <c r="S18228"/>
    </row>
    <row r="18229" spans="19:19">
      <c r="S18229"/>
    </row>
    <row r="18230" spans="19:19">
      <c r="S18230"/>
    </row>
    <row r="18231" spans="19:19">
      <c r="S18231"/>
    </row>
    <row r="18232" spans="19:19">
      <c r="S18232"/>
    </row>
    <row r="18233" spans="19:19">
      <c r="S18233"/>
    </row>
    <row r="18234" spans="19:19">
      <c r="S18234"/>
    </row>
    <row r="18235" spans="19:19">
      <c r="S18235"/>
    </row>
    <row r="18236" spans="19:19">
      <c r="S18236"/>
    </row>
    <row r="18237" spans="19:19">
      <c r="S18237"/>
    </row>
    <row r="18238" spans="19:19">
      <c r="S18238"/>
    </row>
    <row r="18239" spans="19:19">
      <c r="S18239"/>
    </row>
    <row r="18240" spans="19:19">
      <c r="S18240"/>
    </row>
    <row r="18241" spans="19:19">
      <c r="S18241"/>
    </row>
    <row r="18242" spans="19:19">
      <c r="S18242"/>
    </row>
    <row r="18243" spans="19:19">
      <c r="S18243"/>
    </row>
    <row r="18244" spans="19:19">
      <c r="S18244"/>
    </row>
    <row r="18245" spans="19:19">
      <c r="S18245"/>
    </row>
    <row r="18246" spans="19:19">
      <c r="S18246"/>
    </row>
    <row r="18247" spans="19:19">
      <c r="S18247"/>
    </row>
    <row r="18248" spans="19:19">
      <c r="S18248"/>
    </row>
    <row r="18249" spans="19:19">
      <c r="S18249"/>
    </row>
    <row r="18250" spans="19:19">
      <c r="S18250"/>
    </row>
    <row r="18251" spans="19:19">
      <c r="S18251"/>
    </row>
    <row r="18252" spans="19:19">
      <c r="S18252"/>
    </row>
    <row r="18253" spans="19:19">
      <c r="S18253"/>
    </row>
    <row r="18254" spans="19:19">
      <c r="S18254"/>
    </row>
    <row r="18255" spans="19:19">
      <c r="S18255"/>
    </row>
    <row r="18256" spans="19:19">
      <c r="S18256"/>
    </row>
    <row r="18257" spans="19:19">
      <c r="S18257"/>
    </row>
    <row r="18258" spans="19:19">
      <c r="S18258"/>
    </row>
    <row r="18259" spans="19:19">
      <c r="S18259"/>
    </row>
    <row r="18260" spans="19:19">
      <c r="S18260"/>
    </row>
    <row r="18261" spans="19:19">
      <c r="S18261"/>
    </row>
    <row r="18262" spans="19:19">
      <c r="S18262"/>
    </row>
    <row r="18263" spans="19:19">
      <c r="S18263"/>
    </row>
    <row r="18264" spans="19:19">
      <c r="S18264"/>
    </row>
    <row r="18265" spans="19:19">
      <c r="S18265"/>
    </row>
    <row r="18266" spans="19:19">
      <c r="S18266"/>
    </row>
    <row r="18267" spans="19:19">
      <c r="S18267"/>
    </row>
    <row r="18268" spans="19:19">
      <c r="S18268"/>
    </row>
    <row r="18269" spans="19:19">
      <c r="S18269"/>
    </row>
    <row r="18270" spans="19:19">
      <c r="S18270"/>
    </row>
    <row r="18271" spans="19:19">
      <c r="S18271"/>
    </row>
    <row r="18272" spans="19:19">
      <c r="S18272"/>
    </row>
    <row r="18273" spans="19:19">
      <c r="S18273"/>
    </row>
    <row r="18274" spans="19:19">
      <c r="S18274"/>
    </row>
    <row r="18275" spans="19:19">
      <c r="S18275"/>
    </row>
    <row r="18276" spans="19:19">
      <c r="S18276"/>
    </row>
    <row r="18277" spans="19:19">
      <c r="S18277"/>
    </row>
    <row r="18278" spans="19:19">
      <c r="S18278"/>
    </row>
    <row r="18279" spans="19:19">
      <c r="S18279"/>
    </row>
    <row r="18280" spans="19:19">
      <c r="S18280"/>
    </row>
    <row r="18281" spans="19:19">
      <c r="S18281"/>
    </row>
    <row r="18282" spans="19:19">
      <c r="S18282"/>
    </row>
    <row r="18283" spans="19:19">
      <c r="S18283"/>
    </row>
    <row r="18284" spans="19:19">
      <c r="S18284"/>
    </row>
    <row r="18285" spans="19:19">
      <c r="S18285"/>
    </row>
    <row r="18286" spans="19:19">
      <c r="S18286"/>
    </row>
    <row r="18287" spans="19:19">
      <c r="S18287"/>
    </row>
    <row r="18288" spans="19:19">
      <c r="S18288"/>
    </row>
    <row r="18289" spans="19:19">
      <c r="S18289"/>
    </row>
    <row r="18290" spans="19:19">
      <c r="S18290"/>
    </row>
    <row r="18291" spans="19:19">
      <c r="S18291"/>
    </row>
    <row r="18292" spans="19:19">
      <c r="S18292"/>
    </row>
    <row r="18293" spans="19:19">
      <c r="S18293"/>
    </row>
    <row r="18294" spans="19:19">
      <c r="S18294"/>
    </row>
    <row r="18295" spans="19:19">
      <c r="S18295"/>
    </row>
    <row r="18296" spans="19:19">
      <c r="S18296"/>
    </row>
    <row r="18297" spans="19:19">
      <c r="S18297"/>
    </row>
    <row r="18298" spans="19:19">
      <c r="S18298"/>
    </row>
    <row r="18299" spans="19:19">
      <c r="S18299"/>
    </row>
    <row r="18300" spans="19:19">
      <c r="S18300"/>
    </row>
    <row r="18301" spans="19:19">
      <c r="S18301"/>
    </row>
    <row r="18302" spans="19:19">
      <c r="S18302"/>
    </row>
    <row r="18303" spans="19:19">
      <c r="S18303"/>
    </row>
    <row r="18304" spans="19:19">
      <c r="S18304"/>
    </row>
    <row r="18305" spans="19:19">
      <c r="S18305"/>
    </row>
    <row r="18306" spans="19:19">
      <c r="S18306"/>
    </row>
    <row r="18307" spans="19:19">
      <c r="S18307"/>
    </row>
    <row r="18308" spans="19:19">
      <c r="S18308"/>
    </row>
    <row r="18309" spans="19:19">
      <c r="S18309"/>
    </row>
    <row r="18310" spans="19:19">
      <c r="S18310"/>
    </row>
    <row r="18311" spans="19:19">
      <c r="S18311"/>
    </row>
    <row r="18312" spans="19:19">
      <c r="S18312"/>
    </row>
    <row r="18313" spans="19:19">
      <c r="S18313"/>
    </row>
    <row r="18314" spans="19:19">
      <c r="S18314"/>
    </row>
    <row r="18315" spans="19:19">
      <c r="S18315"/>
    </row>
    <row r="18316" spans="19:19">
      <c r="S18316"/>
    </row>
    <row r="18317" spans="19:19">
      <c r="S18317"/>
    </row>
    <row r="18318" spans="19:19">
      <c r="S18318"/>
    </row>
    <row r="18319" spans="19:19">
      <c r="S18319"/>
    </row>
    <row r="18320" spans="19:19">
      <c r="S18320"/>
    </row>
    <row r="18321" spans="19:19">
      <c r="S18321"/>
    </row>
    <row r="18322" spans="19:19">
      <c r="S18322"/>
    </row>
    <row r="18323" spans="19:19">
      <c r="S18323"/>
    </row>
    <row r="18324" spans="19:19">
      <c r="S18324"/>
    </row>
    <row r="18325" spans="19:19">
      <c r="S18325"/>
    </row>
    <row r="18326" spans="19:19">
      <c r="S18326"/>
    </row>
    <row r="18327" spans="19:19">
      <c r="S18327"/>
    </row>
    <row r="18328" spans="19:19">
      <c r="S18328"/>
    </row>
    <row r="18329" spans="19:19">
      <c r="S18329"/>
    </row>
    <row r="18330" spans="19:19">
      <c r="S18330"/>
    </row>
    <row r="18331" spans="19:19">
      <c r="S18331"/>
    </row>
    <row r="18332" spans="19:19">
      <c r="S18332"/>
    </row>
    <row r="18333" spans="19:19">
      <c r="S18333"/>
    </row>
    <row r="18334" spans="19:19">
      <c r="S18334"/>
    </row>
    <row r="18335" spans="19:19">
      <c r="S18335"/>
    </row>
    <row r="18336" spans="19:19">
      <c r="S18336"/>
    </row>
    <row r="18337" spans="19:19">
      <c r="S18337"/>
    </row>
    <row r="18338" spans="19:19">
      <c r="S18338"/>
    </row>
    <row r="18339" spans="19:19">
      <c r="S18339"/>
    </row>
    <row r="18340" spans="19:19">
      <c r="S18340"/>
    </row>
    <row r="18341" spans="19:19">
      <c r="S18341"/>
    </row>
    <row r="18342" spans="19:19">
      <c r="S18342"/>
    </row>
    <row r="18343" spans="19:19">
      <c r="S18343"/>
    </row>
    <row r="18344" spans="19:19">
      <c r="S18344"/>
    </row>
    <row r="18345" spans="19:19">
      <c r="S18345"/>
    </row>
    <row r="18346" spans="19:19">
      <c r="S18346"/>
    </row>
    <row r="18347" spans="19:19">
      <c r="S18347"/>
    </row>
    <row r="18348" spans="19:19">
      <c r="S18348"/>
    </row>
    <row r="18349" spans="19:19">
      <c r="S18349"/>
    </row>
    <row r="18350" spans="19:19">
      <c r="S18350"/>
    </row>
    <row r="18351" spans="19:19">
      <c r="S18351"/>
    </row>
    <row r="18352" spans="19:19">
      <c r="S18352"/>
    </row>
    <row r="18353" spans="19:19">
      <c r="S18353"/>
    </row>
    <row r="18354" spans="19:19">
      <c r="S18354"/>
    </row>
    <row r="18355" spans="19:19">
      <c r="S18355"/>
    </row>
    <row r="18356" spans="19:19">
      <c r="S18356"/>
    </row>
    <row r="18357" spans="19:19">
      <c r="S18357"/>
    </row>
    <row r="18358" spans="19:19">
      <c r="S18358"/>
    </row>
    <row r="18359" spans="19:19">
      <c r="S18359"/>
    </row>
    <row r="18360" spans="19:19">
      <c r="S18360"/>
    </row>
    <row r="18361" spans="19:19">
      <c r="S18361"/>
    </row>
    <row r="18362" spans="19:19">
      <c r="S18362"/>
    </row>
    <row r="18363" spans="19:19">
      <c r="S18363"/>
    </row>
    <row r="18364" spans="19:19">
      <c r="S18364"/>
    </row>
    <row r="18365" spans="19:19">
      <c r="S18365"/>
    </row>
    <row r="18366" spans="19:19">
      <c r="S18366"/>
    </row>
    <row r="18367" spans="19:19">
      <c r="S18367"/>
    </row>
    <row r="18368" spans="19:19">
      <c r="S18368"/>
    </row>
    <row r="18369" spans="19:19">
      <c r="S18369"/>
    </row>
    <row r="18370" spans="19:19">
      <c r="S18370"/>
    </row>
    <row r="18371" spans="19:19">
      <c r="S18371"/>
    </row>
    <row r="18372" spans="19:19">
      <c r="S18372"/>
    </row>
    <row r="18373" spans="19:19">
      <c r="S18373"/>
    </row>
    <row r="18374" spans="19:19">
      <c r="S18374"/>
    </row>
    <row r="18375" spans="19:19">
      <c r="S18375"/>
    </row>
    <row r="18376" spans="19:19">
      <c r="S18376"/>
    </row>
    <row r="18377" spans="19:19">
      <c r="S18377"/>
    </row>
    <row r="18378" spans="19:19">
      <c r="S18378"/>
    </row>
    <row r="18379" spans="19:19">
      <c r="S18379"/>
    </row>
    <row r="18380" spans="19:19">
      <c r="S18380"/>
    </row>
    <row r="18381" spans="19:19">
      <c r="S18381"/>
    </row>
    <row r="18382" spans="19:19">
      <c r="S18382"/>
    </row>
    <row r="18383" spans="19:19">
      <c r="S18383"/>
    </row>
    <row r="18384" spans="19:19">
      <c r="S18384"/>
    </row>
    <row r="18385" spans="19:19">
      <c r="S18385"/>
    </row>
    <row r="18386" spans="19:19">
      <c r="S18386"/>
    </row>
    <row r="18387" spans="19:19">
      <c r="S18387"/>
    </row>
    <row r="18388" spans="19:19">
      <c r="S18388"/>
    </row>
    <row r="18389" spans="19:19">
      <c r="S18389"/>
    </row>
    <row r="18390" spans="19:19">
      <c r="S18390"/>
    </row>
    <row r="18391" spans="19:19">
      <c r="S18391"/>
    </row>
    <row r="18392" spans="19:19">
      <c r="S18392"/>
    </row>
    <row r="18393" spans="19:19">
      <c r="S18393"/>
    </row>
    <row r="18394" spans="19:19">
      <c r="S18394"/>
    </row>
    <row r="18395" spans="19:19">
      <c r="S18395"/>
    </row>
    <row r="18396" spans="19:19">
      <c r="S18396"/>
    </row>
    <row r="18397" spans="19:19">
      <c r="S18397"/>
    </row>
    <row r="18398" spans="19:19">
      <c r="S18398"/>
    </row>
    <row r="18399" spans="19:19">
      <c r="S18399"/>
    </row>
    <row r="18400" spans="19:19">
      <c r="S18400"/>
    </row>
    <row r="18401" spans="19:19">
      <c r="S18401"/>
    </row>
    <row r="18402" spans="19:19">
      <c r="S18402"/>
    </row>
    <row r="18403" spans="19:19">
      <c r="S18403"/>
    </row>
    <row r="18404" spans="19:19">
      <c r="S18404"/>
    </row>
    <row r="18405" spans="19:19">
      <c r="S18405"/>
    </row>
    <row r="18406" spans="19:19">
      <c r="S18406"/>
    </row>
    <row r="18407" spans="19:19">
      <c r="S18407"/>
    </row>
    <row r="18408" spans="19:19">
      <c r="S18408"/>
    </row>
    <row r="18409" spans="19:19">
      <c r="S18409"/>
    </row>
    <row r="18410" spans="19:19">
      <c r="S18410"/>
    </row>
    <row r="18411" spans="19:19">
      <c r="S18411"/>
    </row>
    <row r="18412" spans="19:19">
      <c r="S18412"/>
    </row>
    <row r="18413" spans="19:19">
      <c r="S18413"/>
    </row>
    <row r="18414" spans="19:19">
      <c r="S18414"/>
    </row>
    <row r="18415" spans="19:19">
      <c r="S18415"/>
    </row>
    <row r="18416" spans="19:19">
      <c r="S18416"/>
    </row>
    <row r="18417" spans="19:19">
      <c r="S18417"/>
    </row>
    <row r="18418" spans="19:19">
      <c r="S18418"/>
    </row>
    <row r="18419" spans="19:19">
      <c r="S18419"/>
    </row>
    <row r="18420" spans="19:19">
      <c r="S18420"/>
    </row>
    <row r="18421" spans="19:19">
      <c r="S18421"/>
    </row>
    <row r="18422" spans="19:19">
      <c r="S18422"/>
    </row>
    <row r="18423" spans="19:19">
      <c r="S18423"/>
    </row>
    <row r="18424" spans="19:19">
      <c r="S18424"/>
    </row>
    <row r="18425" spans="19:19">
      <c r="S18425"/>
    </row>
    <row r="18426" spans="19:19">
      <c r="S18426"/>
    </row>
    <row r="18427" spans="19:19">
      <c r="S18427"/>
    </row>
    <row r="18428" spans="19:19">
      <c r="S18428"/>
    </row>
    <row r="18429" spans="19:19">
      <c r="S18429"/>
    </row>
    <row r="18430" spans="19:19">
      <c r="S18430"/>
    </row>
    <row r="18431" spans="19:19">
      <c r="S18431"/>
    </row>
    <row r="18432" spans="19:19">
      <c r="S18432"/>
    </row>
    <row r="18433" spans="19:19">
      <c r="S18433"/>
    </row>
    <row r="18434" spans="19:19">
      <c r="S18434"/>
    </row>
    <row r="18435" spans="19:19">
      <c r="S18435"/>
    </row>
    <row r="18436" spans="19:19">
      <c r="S18436"/>
    </row>
    <row r="18437" spans="19:19">
      <c r="S18437"/>
    </row>
    <row r="18438" spans="19:19">
      <c r="S18438"/>
    </row>
    <row r="18439" spans="19:19">
      <c r="S18439"/>
    </row>
    <row r="18440" spans="19:19">
      <c r="S18440"/>
    </row>
    <row r="18441" spans="19:19">
      <c r="S18441"/>
    </row>
    <row r="18442" spans="19:19">
      <c r="S18442"/>
    </row>
    <row r="18443" spans="19:19">
      <c r="S18443"/>
    </row>
    <row r="18444" spans="19:19">
      <c r="S18444"/>
    </row>
    <row r="18445" spans="19:19">
      <c r="S18445"/>
    </row>
    <row r="18446" spans="19:19">
      <c r="S18446"/>
    </row>
    <row r="18447" spans="19:19">
      <c r="S18447"/>
    </row>
    <row r="18448" spans="19:19">
      <c r="S18448"/>
    </row>
    <row r="18449" spans="19:19">
      <c r="S18449"/>
    </row>
    <row r="18450" spans="19:19">
      <c r="S18450"/>
    </row>
    <row r="18451" spans="19:19">
      <c r="S18451"/>
    </row>
    <row r="18452" spans="19:19">
      <c r="S18452"/>
    </row>
    <row r="18453" spans="19:19">
      <c r="S18453"/>
    </row>
    <row r="18454" spans="19:19">
      <c r="S18454"/>
    </row>
    <row r="18455" spans="19:19">
      <c r="S18455"/>
    </row>
    <row r="18456" spans="19:19">
      <c r="S18456"/>
    </row>
    <row r="18457" spans="19:19">
      <c r="S18457"/>
    </row>
    <row r="18458" spans="19:19">
      <c r="S18458"/>
    </row>
    <row r="18459" spans="19:19">
      <c r="S18459"/>
    </row>
    <row r="18460" spans="19:19">
      <c r="S18460"/>
    </row>
    <row r="18461" spans="19:19">
      <c r="S18461"/>
    </row>
    <row r="18462" spans="19:19">
      <c r="S18462"/>
    </row>
    <row r="18463" spans="19:19">
      <c r="S18463"/>
    </row>
    <row r="18464" spans="19:19">
      <c r="S18464"/>
    </row>
    <row r="18465" spans="19:19">
      <c r="S18465"/>
    </row>
    <row r="18466" spans="19:19">
      <c r="S18466"/>
    </row>
    <row r="18467" spans="19:19">
      <c r="S18467"/>
    </row>
    <row r="18468" spans="19:19">
      <c r="S18468"/>
    </row>
    <row r="18469" spans="19:19">
      <c r="S18469"/>
    </row>
    <row r="18470" spans="19:19">
      <c r="S18470"/>
    </row>
    <row r="18471" spans="19:19">
      <c r="S18471"/>
    </row>
    <row r="18472" spans="19:19">
      <c r="S18472"/>
    </row>
    <row r="18473" spans="19:19">
      <c r="S18473"/>
    </row>
    <row r="18474" spans="19:19">
      <c r="S18474"/>
    </row>
    <row r="18475" spans="19:19">
      <c r="S18475"/>
    </row>
    <row r="18476" spans="19:19">
      <c r="S18476"/>
    </row>
    <row r="18477" spans="19:19">
      <c r="S18477"/>
    </row>
    <row r="18478" spans="19:19">
      <c r="S18478"/>
    </row>
    <row r="18479" spans="19:19">
      <c r="S18479"/>
    </row>
    <row r="18480" spans="19:19">
      <c r="S18480"/>
    </row>
    <row r="18481" spans="19:19">
      <c r="S18481"/>
    </row>
    <row r="18482" spans="19:19">
      <c r="S18482"/>
    </row>
    <row r="18483" spans="19:19">
      <c r="S18483"/>
    </row>
    <row r="18484" spans="19:19">
      <c r="S18484"/>
    </row>
    <row r="18485" spans="19:19">
      <c r="S18485"/>
    </row>
    <row r="18486" spans="19:19">
      <c r="S18486"/>
    </row>
    <row r="18487" spans="19:19">
      <c r="S18487"/>
    </row>
    <row r="18488" spans="19:19">
      <c r="S18488"/>
    </row>
    <row r="18489" spans="19:19">
      <c r="S18489"/>
    </row>
    <row r="18490" spans="19:19">
      <c r="S18490"/>
    </row>
    <row r="18491" spans="19:19">
      <c r="S18491"/>
    </row>
    <row r="18492" spans="19:19">
      <c r="S18492"/>
    </row>
    <row r="18493" spans="19:19">
      <c r="S18493"/>
    </row>
    <row r="18494" spans="19:19">
      <c r="S18494"/>
    </row>
    <row r="18495" spans="19:19">
      <c r="S18495"/>
    </row>
    <row r="18496" spans="19:19">
      <c r="S18496"/>
    </row>
    <row r="18497" spans="19:19">
      <c r="S18497"/>
    </row>
    <row r="18498" spans="19:19">
      <c r="S18498"/>
    </row>
    <row r="18499" spans="19:19">
      <c r="S18499"/>
    </row>
    <row r="18500" spans="19:19">
      <c r="S18500"/>
    </row>
    <row r="18501" spans="19:19">
      <c r="S18501"/>
    </row>
    <row r="18502" spans="19:19">
      <c r="S18502"/>
    </row>
    <row r="18503" spans="19:19">
      <c r="S18503"/>
    </row>
    <row r="18504" spans="19:19">
      <c r="S18504"/>
    </row>
    <row r="18505" spans="19:19">
      <c r="S18505"/>
    </row>
    <row r="18506" spans="19:19">
      <c r="S18506"/>
    </row>
    <row r="18507" spans="19:19">
      <c r="S18507"/>
    </row>
    <row r="18508" spans="19:19">
      <c r="S18508"/>
    </row>
    <row r="18509" spans="19:19">
      <c r="S18509"/>
    </row>
    <row r="18510" spans="19:19">
      <c r="S18510"/>
    </row>
    <row r="18511" spans="19:19">
      <c r="S18511"/>
    </row>
    <row r="18512" spans="19:19">
      <c r="S18512"/>
    </row>
    <row r="18513" spans="19:19">
      <c r="S18513"/>
    </row>
    <row r="18514" spans="19:19">
      <c r="S18514"/>
    </row>
    <row r="18515" spans="19:19">
      <c r="S18515"/>
    </row>
    <row r="18516" spans="19:19">
      <c r="S18516"/>
    </row>
    <row r="18517" spans="19:19">
      <c r="S18517"/>
    </row>
    <row r="18518" spans="19:19">
      <c r="S18518"/>
    </row>
    <row r="18519" spans="19:19">
      <c r="S18519"/>
    </row>
    <row r="18520" spans="19:19">
      <c r="S18520"/>
    </row>
    <row r="18521" spans="19:19">
      <c r="S18521"/>
    </row>
    <row r="18522" spans="19:19">
      <c r="S18522"/>
    </row>
    <row r="18523" spans="19:19">
      <c r="S18523"/>
    </row>
    <row r="18524" spans="19:19">
      <c r="S18524"/>
    </row>
    <row r="18525" spans="19:19">
      <c r="S18525"/>
    </row>
    <row r="18526" spans="19:19">
      <c r="S18526"/>
    </row>
    <row r="18527" spans="19:19">
      <c r="S18527"/>
    </row>
    <row r="18528" spans="19:19">
      <c r="S18528"/>
    </row>
    <row r="18529" spans="19:19">
      <c r="S18529"/>
    </row>
    <row r="18530" spans="19:19">
      <c r="S18530"/>
    </row>
    <row r="18531" spans="19:19">
      <c r="S18531"/>
    </row>
    <row r="18532" spans="19:19">
      <c r="S18532"/>
    </row>
    <row r="18533" spans="19:19">
      <c r="S18533"/>
    </row>
    <row r="18534" spans="19:19">
      <c r="S18534"/>
    </row>
    <row r="18535" spans="19:19">
      <c r="S18535"/>
    </row>
    <row r="18536" spans="19:19">
      <c r="S18536"/>
    </row>
    <row r="18537" spans="19:19">
      <c r="S18537"/>
    </row>
    <row r="18538" spans="19:19">
      <c r="S18538"/>
    </row>
    <row r="18539" spans="19:19">
      <c r="S18539"/>
    </row>
    <row r="18540" spans="19:19">
      <c r="S18540"/>
    </row>
    <row r="18541" spans="19:19">
      <c r="S18541"/>
    </row>
    <row r="18542" spans="19:19">
      <c r="S18542"/>
    </row>
    <row r="18543" spans="19:19">
      <c r="S18543"/>
    </row>
    <row r="18544" spans="19:19">
      <c r="S18544"/>
    </row>
    <row r="18545" spans="19:19">
      <c r="S18545"/>
    </row>
    <row r="18546" spans="19:19">
      <c r="S18546"/>
    </row>
    <row r="18547" spans="19:19">
      <c r="S18547"/>
    </row>
    <row r="18548" spans="19:19">
      <c r="S18548"/>
    </row>
    <row r="18549" spans="19:19">
      <c r="S18549"/>
    </row>
    <row r="18550" spans="19:19">
      <c r="S18550"/>
    </row>
    <row r="18551" spans="19:19">
      <c r="S18551"/>
    </row>
    <row r="18552" spans="19:19">
      <c r="S18552"/>
    </row>
    <row r="18553" spans="19:19">
      <c r="S18553"/>
    </row>
    <row r="18554" spans="19:19">
      <c r="S18554"/>
    </row>
    <row r="18555" spans="19:19">
      <c r="S18555"/>
    </row>
    <row r="18556" spans="19:19">
      <c r="S18556"/>
    </row>
    <row r="18557" spans="19:19">
      <c r="S18557"/>
    </row>
    <row r="18558" spans="19:19">
      <c r="S18558"/>
    </row>
    <row r="18559" spans="19:19">
      <c r="S18559"/>
    </row>
    <row r="18560" spans="19:19">
      <c r="S18560"/>
    </row>
    <row r="18561" spans="19:19">
      <c r="S18561"/>
    </row>
    <row r="18562" spans="19:19">
      <c r="S18562"/>
    </row>
    <row r="18563" spans="19:19">
      <c r="S18563"/>
    </row>
    <row r="18564" spans="19:19">
      <c r="S18564"/>
    </row>
    <row r="18565" spans="19:19">
      <c r="S18565"/>
    </row>
    <row r="18566" spans="19:19">
      <c r="S18566"/>
    </row>
    <row r="18567" spans="19:19">
      <c r="S18567"/>
    </row>
    <row r="18568" spans="19:19">
      <c r="S18568"/>
    </row>
    <row r="18569" spans="19:19">
      <c r="S18569"/>
    </row>
    <row r="18570" spans="19:19">
      <c r="S18570"/>
    </row>
    <row r="18571" spans="19:19">
      <c r="S18571"/>
    </row>
    <row r="18572" spans="19:19">
      <c r="S18572"/>
    </row>
    <row r="18573" spans="19:19">
      <c r="S18573"/>
    </row>
    <row r="18574" spans="19:19">
      <c r="S18574"/>
    </row>
    <row r="18575" spans="19:19">
      <c r="S18575"/>
    </row>
    <row r="18576" spans="19:19">
      <c r="S18576"/>
    </row>
    <row r="18577" spans="19:19">
      <c r="S18577"/>
    </row>
    <row r="18578" spans="19:19">
      <c r="S18578"/>
    </row>
    <row r="18579" spans="19:19">
      <c r="S18579"/>
    </row>
    <row r="18580" spans="19:19">
      <c r="S18580"/>
    </row>
    <row r="18581" spans="19:19">
      <c r="S18581"/>
    </row>
    <row r="18582" spans="19:19">
      <c r="S18582"/>
    </row>
    <row r="18583" spans="19:19">
      <c r="S18583"/>
    </row>
    <row r="18584" spans="19:19">
      <c r="S18584"/>
    </row>
    <row r="18585" spans="19:19">
      <c r="S18585"/>
    </row>
    <row r="18586" spans="19:19">
      <c r="S18586"/>
    </row>
    <row r="18587" spans="19:19">
      <c r="S18587"/>
    </row>
    <row r="18588" spans="19:19">
      <c r="S18588"/>
    </row>
    <row r="18589" spans="19:19">
      <c r="S18589"/>
    </row>
    <row r="18590" spans="19:19">
      <c r="S18590"/>
    </row>
    <row r="18591" spans="19:19">
      <c r="S18591"/>
    </row>
    <row r="18592" spans="19:19">
      <c r="S18592"/>
    </row>
    <row r="18593" spans="19:19">
      <c r="S18593"/>
    </row>
    <row r="18594" spans="19:19">
      <c r="S18594"/>
    </row>
    <row r="18595" spans="19:19">
      <c r="S18595"/>
    </row>
    <row r="18596" spans="19:19">
      <c r="S18596"/>
    </row>
    <row r="18597" spans="19:19">
      <c r="S18597"/>
    </row>
    <row r="18598" spans="19:19">
      <c r="S18598"/>
    </row>
    <row r="18599" spans="19:19">
      <c r="S18599"/>
    </row>
    <row r="18600" spans="19:19">
      <c r="S18600"/>
    </row>
    <row r="18601" spans="19:19">
      <c r="S18601"/>
    </row>
    <row r="18602" spans="19:19">
      <c r="S18602"/>
    </row>
    <row r="18603" spans="19:19">
      <c r="S18603"/>
    </row>
    <row r="18604" spans="19:19">
      <c r="S18604"/>
    </row>
    <row r="18605" spans="19:19">
      <c r="S18605"/>
    </row>
    <row r="18606" spans="19:19">
      <c r="S18606"/>
    </row>
    <row r="18607" spans="19:19">
      <c r="S18607"/>
    </row>
    <row r="18608" spans="19:19">
      <c r="S18608"/>
    </row>
    <row r="18609" spans="19:19">
      <c r="S18609"/>
    </row>
    <row r="18610" spans="19:19">
      <c r="S18610"/>
    </row>
    <row r="18611" spans="19:19">
      <c r="S18611"/>
    </row>
    <row r="18612" spans="19:19">
      <c r="S18612"/>
    </row>
    <row r="18613" spans="19:19">
      <c r="S18613"/>
    </row>
    <row r="18614" spans="19:19">
      <c r="S18614"/>
    </row>
    <row r="18615" spans="19:19">
      <c r="S18615"/>
    </row>
    <row r="18616" spans="19:19">
      <c r="S18616"/>
    </row>
    <row r="18617" spans="19:19">
      <c r="S18617"/>
    </row>
    <row r="18618" spans="19:19">
      <c r="S18618"/>
    </row>
    <row r="18619" spans="19:19">
      <c r="S18619"/>
    </row>
    <row r="18620" spans="19:19">
      <c r="S18620"/>
    </row>
    <row r="18621" spans="19:19">
      <c r="S18621"/>
    </row>
    <row r="18622" spans="19:19">
      <c r="S18622"/>
    </row>
    <row r="18623" spans="19:19">
      <c r="S18623"/>
    </row>
    <row r="18624" spans="19:19">
      <c r="S18624"/>
    </row>
    <row r="18625" spans="19:19">
      <c r="S18625"/>
    </row>
    <row r="18626" spans="19:19">
      <c r="S18626"/>
    </row>
    <row r="18627" spans="19:19">
      <c r="S18627"/>
    </row>
    <row r="18628" spans="19:19">
      <c r="S18628"/>
    </row>
    <row r="18629" spans="19:19">
      <c r="S18629"/>
    </row>
    <row r="18630" spans="19:19">
      <c r="S18630"/>
    </row>
    <row r="18631" spans="19:19">
      <c r="S18631"/>
    </row>
    <row r="18632" spans="19:19">
      <c r="S18632"/>
    </row>
    <row r="18633" spans="19:19">
      <c r="S18633"/>
    </row>
    <row r="18634" spans="19:19">
      <c r="S18634"/>
    </row>
    <row r="18635" spans="19:19">
      <c r="S18635"/>
    </row>
    <row r="18636" spans="19:19">
      <c r="S18636"/>
    </row>
    <row r="18637" spans="19:19">
      <c r="S18637"/>
    </row>
    <row r="18638" spans="19:19">
      <c r="S18638"/>
    </row>
    <row r="18639" spans="19:19">
      <c r="S18639"/>
    </row>
    <row r="18640" spans="19:19">
      <c r="S18640"/>
    </row>
    <row r="18641" spans="19:19">
      <c r="S18641"/>
    </row>
    <row r="18642" spans="19:19">
      <c r="S18642"/>
    </row>
    <row r="18643" spans="19:19">
      <c r="S18643"/>
    </row>
    <row r="18644" spans="19:19">
      <c r="S18644"/>
    </row>
    <row r="18645" spans="19:19">
      <c r="S18645"/>
    </row>
    <row r="18646" spans="19:19">
      <c r="S18646"/>
    </row>
    <row r="18647" spans="19:19">
      <c r="S18647"/>
    </row>
    <row r="18648" spans="19:19">
      <c r="S18648"/>
    </row>
    <row r="18649" spans="19:19">
      <c r="S18649"/>
    </row>
    <row r="18650" spans="19:19">
      <c r="S18650"/>
    </row>
    <row r="18651" spans="19:19">
      <c r="S18651"/>
    </row>
    <row r="18652" spans="19:19">
      <c r="S18652"/>
    </row>
    <row r="18653" spans="19:19">
      <c r="S18653"/>
    </row>
    <row r="18654" spans="19:19">
      <c r="S18654"/>
    </row>
    <row r="18655" spans="19:19">
      <c r="S18655"/>
    </row>
    <row r="18656" spans="19:19">
      <c r="S18656"/>
    </row>
    <row r="18657" spans="19:19">
      <c r="S18657"/>
    </row>
    <row r="18658" spans="19:19">
      <c r="S18658"/>
    </row>
    <row r="18659" spans="19:19">
      <c r="S18659"/>
    </row>
    <row r="18660" spans="19:19">
      <c r="S18660"/>
    </row>
    <row r="18661" spans="19:19">
      <c r="S18661"/>
    </row>
    <row r="18662" spans="19:19">
      <c r="S18662"/>
    </row>
    <row r="18663" spans="19:19">
      <c r="S18663"/>
    </row>
    <row r="18664" spans="19:19">
      <c r="S18664"/>
    </row>
    <row r="18665" spans="19:19">
      <c r="S18665"/>
    </row>
    <row r="18666" spans="19:19">
      <c r="S18666"/>
    </row>
    <row r="18667" spans="19:19">
      <c r="S18667"/>
    </row>
    <row r="18668" spans="19:19">
      <c r="S18668"/>
    </row>
    <row r="18669" spans="19:19">
      <c r="S18669"/>
    </row>
    <row r="18670" spans="19:19">
      <c r="S18670"/>
    </row>
    <row r="18671" spans="19:19">
      <c r="S18671"/>
    </row>
    <row r="18672" spans="19:19">
      <c r="S18672"/>
    </row>
    <row r="18673" spans="19:19">
      <c r="S18673"/>
    </row>
    <row r="18674" spans="19:19">
      <c r="S18674"/>
    </row>
    <row r="18675" spans="19:19">
      <c r="S18675"/>
    </row>
    <row r="18676" spans="19:19">
      <c r="S18676"/>
    </row>
    <row r="18677" spans="19:19">
      <c r="S18677"/>
    </row>
    <row r="18678" spans="19:19">
      <c r="S18678"/>
    </row>
    <row r="18679" spans="19:19">
      <c r="S18679"/>
    </row>
    <row r="18680" spans="19:19">
      <c r="S18680"/>
    </row>
    <row r="18681" spans="19:19">
      <c r="S18681"/>
    </row>
    <row r="18682" spans="19:19">
      <c r="S18682"/>
    </row>
    <row r="18683" spans="19:19">
      <c r="S18683"/>
    </row>
    <row r="18684" spans="19:19">
      <c r="S18684"/>
    </row>
    <row r="18685" spans="19:19">
      <c r="S18685"/>
    </row>
    <row r="18686" spans="19:19">
      <c r="S18686"/>
    </row>
    <row r="18687" spans="19:19">
      <c r="S18687"/>
    </row>
    <row r="18688" spans="19:19">
      <c r="S18688"/>
    </row>
    <row r="18689" spans="19:19">
      <c r="S18689"/>
    </row>
    <row r="18690" spans="19:19">
      <c r="S18690"/>
    </row>
    <row r="18691" spans="19:19">
      <c r="S18691"/>
    </row>
    <row r="18692" spans="19:19">
      <c r="S18692"/>
    </row>
    <row r="18693" spans="19:19">
      <c r="S18693"/>
    </row>
    <row r="18694" spans="19:19">
      <c r="S18694"/>
    </row>
    <row r="18695" spans="19:19">
      <c r="S18695"/>
    </row>
    <row r="18696" spans="19:19">
      <c r="S18696"/>
    </row>
    <row r="18697" spans="19:19">
      <c r="S18697"/>
    </row>
    <row r="18698" spans="19:19">
      <c r="S18698"/>
    </row>
    <row r="18699" spans="19:19">
      <c r="S18699"/>
    </row>
    <row r="18700" spans="19:19">
      <c r="S18700"/>
    </row>
    <row r="18701" spans="19:19">
      <c r="S18701"/>
    </row>
    <row r="18702" spans="19:19">
      <c r="S18702"/>
    </row>
    <row r="18703" spans="19:19">
      <c r="S18703"/>
    </row>
    <row r="18704" spans="19:19">
      <c r="S18704"/>
    </row>
    <row r="18705" spans="19:19">
      <c r="S18705"/>
    </row>
    <row r="18706" spans="19:19">
      <c r="S18706"/>
    </row>
    <row r="18707" spans="19:19">
      <c r="S18707"/>
    </row>
    <row r="18708" spans="19:19">
      <c r="S18708"/>
    </row>
    <row r="18709" spans="19:19">
      <c r="S18709"/>
    </row>
    <row r="18710" spans="19:19">
      <c r="S18710"/>
    </row>
    <row r="18711" spans="19:19">
      <c r="S18711"/>
    </row>
    <row r="18712" spans="19:19">
      <c r="S18712"/>
    </row>
    <row r="18713" spans="19:19">
      <c r="S18713"/>
    </row>
    <row r="18714" spans="19:19">
      <c r="S18714"/>
    </row>
    <row r="18715" spans="19:19">
      <c r="S18715"/>
    </row>
    <row r="18716" spans="19:19">
      <c r="S18716"/>
    </row>
    <row r="18717" spans="19:19">
      <c r="S18717"/>
    </row>
    <row r="18718" spans="19:19">
      <c r="S18718"/>
    </row>
    <row r="18719" spans="19:19">
      <c r="S18719"/>
    </row>
    <row r="18720" spans="19:19">
      <c r="S18720"/>
    </row>
    <row r="18721" spans="19:19">
      <c r="S18721"/>
    </row>
    <row r="18722" spans="19:19">
      <c r="S18722"/>
    </row>
    <row r="18723" spans="19:19">
      <c r="S18723"/>
    </row>
    <row r="18724" spans="19:19">
      <c r="S18724"/>
    </row>
    <row r="18725" spans="19:19">
      <c r="S18725"/>
    </row>
    <row r="18726" spans="19:19">
      <c r="S18726"/>
    </row>
    <row r="18727" spans="19:19">
      <c r="S18727"/>
    </row>
    <row r="18728" spans="19:19">
      <c r="S18728"/>
    </row>
    <row r="18729" spans="19:19">
      <c r="S18729"/>
    </row>
    <row r="18730" spans="19:19">
      <c r="S18730"/>
    </row>
    <row r="18731" spans="19:19">
      <c r="S18731"/>
    </row>
    <row r="18732" spans="19:19">
      <c r="S18732"/>
    </row>
    <row r="18733" spans="19:19">
      <c r="S18733"/>
    </row>
    <row r="18734" spans="19:19">
      <c r="S18734"/>
    </row>
    <row r="18735" spans="19:19">
      <c r="S18735"/>
    </row>
    <row r="18736" spans="19:19">
      <c r="S18736"/>
    </row>
    <row r="18737" spans="19:19">
      <c r="S18737"/>
    </row>
    <row r="18738" spans="19:19">
      <c r="S18738"/>
    </row>
    <row r="18739" spans="19:19">
      <c r="S18739"/>
    </row>
    <row r="18740" spans="19:19">
      <c r="S18740"/>
    </row>
    <row r="18741" spans="19:19">
      <c r="S18741"/>
    </row>
    <row r="18742" spans="19:19">
      <c r="S18742"/>
    </row>
    <row r="18743" spans="19:19">
      <c r="S18743"/>
    </row>
    <row r="18744" spans="19:19">
      <c r="S18744"/>
    </row>
    <row r="18745" spans="19:19">
      <c r="S18745"/>
    </row>
    <row r="18746" spans="19:19">
      <c r="S18746"/>
    </row>
    <row r="18747" spans="19:19">
      <c r="S18747"/>
    </row>
    <row r="18748" spans="19:19">
      <c r="S18748"/>
    </row>
    <row r="18749" spans="19:19">
      <c r="S18749"/>
    </row>
    <row r="18750" spans="19:19">
      <c r="S18750"/>
    </row>
    <row r="18751" spans="19:19">
      <c r="S18751"/>
    </row>
    <row r="18752" spans="19:19">
      <c r="S18752"/>
    </row>
    <row r="18753" spans="19:19">
      <c r="S18753"/>
    </row>
    <row r="18754" spans="19:19">
      <c r="S18754"/>
    </row>
    <row r="18755" spans="19:19">
      <c r="S18755"/>
    </row>
    <row r="18756" spans="19:19">
      <c r="S18756"/>
    </row>
    <row r="18757" spans="19:19">
      <c r="S18757"/>
    </row>
    <row r="18758" spans="19:19">
      <c r="S18758"/>
    </row>
    <row r="18759" spans="19:19">
      <c r="S18759"/>
    </row>
    <row r="18760" spans="19:19">
      <c r="S18760"/>
    </row>
    <row r="18761" spans="19:19">
      <c r="S18761"/>
    </row>
    <row r="18762" spans="19:19">
      <c r="S18762"/>
    </row>
    <row r="18763" spans="19:19">
      <c r="S18763"/>
    </row>
    <row r="18764" spans="19:19">
      <c r="S18764"/>
    </row>
    <row r="18765" spans="19:19">
      <c r="S18765"/>
    </row>
    <row r="18766" spans="19:19">
      <c r="S18766"/>
    </row>
    <row r="18767" spans="19:19">
      <c r="S18767"/>
    </row>
    <row r="18768" spans="19:19">
      <c r="S18768"/>
    </row>
    <row r="18769" spans="19:19">
      <c r="S18769"/>
    </row>
    <row r="18770" spans="19:19">
      <c r="S18770"/>
    </row>
    <row r="18771" spans="19:19">
      <c r="S18771"/>
    </row>
    <row r="18772" spans="19:19">
      <c r="S18772"/>
    </row>
    <row r="18773" spans="19:19">
      <c r="S18773"/>
    </row>
    <row r="18774" spans="19:19">
      <c r="S18774"/>
    </row>
    <row r="18775" spans="19:19">
      <c r="S18775"/>
    </row>
    <row r="18776" spans="19:19">
      <c r="S18776"/>
    </row>
    <row r="18777" spans="19:19">
      <c r="S18777"/>
    </row>
    <row r="18778" spans="19:19">
      <c r="S18778"/>
    </row>
    <row r="18779" spans="19:19">
      <c r="S18779"/>
    </row>
    <row r="18780" spans="19:19">
      <c r="S18780"/>
    </row>
    <row r="18781" spans="19:19">
      <c r="S18781"/>
    </row>
    <row r="18782" spans="19:19">
      <c r="S18782"/>
    </row>
    <row r="18783" spans="19:19">
      <c r="S18783"/>
    </row>
    <row r="18784" spans="19:19">
      <c r="S18784"/>
    </row>
    <row r="18785" spans="19:19">
      <c r="S18785"/>
    </row>
    <row r="18786" spans="19:19">
      <c r="S18786"/>
    </row>
    <row r="18787" spans="19:19">
      <c r="S18787"/>
    </row>
    <row r="18788" spans="19:19">
      <c r="S18788"/>
    </row>
    <row r="18789" spans="19:19">
      <c r="S18789"/>
    </row>
    <row r="18790" spans="19:19">
      <c r="S18790"/>
    </row>
    <row r="18791" spans="19:19">
      <c r="S18791"/>
    </row>
    <row r="18792" spans="19:19">
      <c r="S18792"/>
    </row>
    <row r="18793" spans="19:19">
      <c r="S18793"/>
    </row>
    <row r="18794" spans="19:19">
      <c r="S18794"/>
    </row>
    <row r="18795" spans="19:19">
      <c r="S18795"/>
    </row>
    <row r="18796" spans="19:19">
      <c r="S18796"/>
    </row>
    <row r="18797" spans="19:19">
      <c r="S18797"/>
    </row>
    <row r="18798" spans="19:19">
      <c r="S18798"/>
    </row>
    <row r="18799" spans="19:19">
      <c r="S18799"/>
    </row>
    <row r="18800" spans="19:19">
      <c r="S18800"/>
    </row>
    <row r="18801" spans="19:19">
      <c r="S18801"/>
    </row>
    <row r="18802" spans="19:19">
      <c r="S18802"/>
    </row>
    <row r="18803" spans="19:19">
      <c r="S18803"/>
    </row>
    <row r="18804" spans="19:19">
      <c r="S18804"/>
    </row>
    <row r="18805" spans="19:19">
      <c r="S18805"/>
    </row>
    <row r="18806" spans="19:19">
      <c r="S18806"/>
    </row>
    <row r="18807" spans="19:19">
      <c r="S18807"/>
    </row>
    <row r="18808" spans="19:19">
      <c r="S18808"/>
    </row>
    <row r="18809" spans="19:19">
      <c r="S18809"/>
    </row>
    <row r="18810" spans="19:19">
      <c r="S18810"/>
    </row>
    <row r="18811" spans="19:19">
      <c r="S18811"/>
    </row>
    <row r="18812" spans="19:19">
      <c r="S18812"/>
    </row>
    <row r="18813" spans="19:19">
      <c r="S18813"/>
    </row>
    <row r="18814" spans="19:19">
      <c r="S18814"/>
    </row>
    <row r="18815" spans="19:19">
      <c r="S18815"/>
    </row>
    <row r="18816" spans="19:19">
      <c r="S18816"/>
    </row>
    <row r="18817" spans="19:19">
      <c r="S18817"/>
    </row>
    <row r="18818" spans="19:19">
      <c r="S18818"/>
    </row>
    <row r="18819" spans="19:19">
      <c r="S18819"/>
    </row>
    <row r="18820" spans="19:19">
      <c r="S18820"/>
    </row>
    <row r="18821" spans="19:19">
      <c r="S18821"/>
    </row>
    <row r="18822" spans="19:19">
      <c r="S18822"/>
    </row>
    <row r="18823" spans="19:19">
      <c r="S18823"/>
    </row>
    <row r="18824" spans="19:19">
      <c r="S18824"/>
    </row>
    <row r="18825" spans="19:19">
      <c r="S18825"/>
    </row>
    <row r="18826" spans="19:19">
      <c r="S18826"/>
    </row>
    <row r="18827" spans="19:19">
      <c r="S18827"/>
    </row>
    <row r="18828" spans="19:19">
      <c r="S18828"/>
    </row>
    <row r="18829" spans="19:19">
      <c r="S18829"/>
    </row>
    <row r="18830" spans="19:19">
      <c r="S18830"/>
    </row>
    <row r="18831" spans="19:19">
      <c r="S18831"/>
    </row>
    <row r="18832" spans="19:19">
      <c r="S18832"/>
    </row>
    <row r="18833" spans="19:19">
      <c r="S18833"/>
    </row>
    <row r="18834" spans="19:19">
      <c r="S18834"/>
    </row>
    <row r="18835" spans="19:19">
      <c r="S18835"/>
    </row>
    <row r="18836" spans="19:19">
      <c r="S18836"/>
    </row>
    <row r="18837" spans="19:19">
      <c r="S18837"/>
    </row>
    <row r="18838" spans="19:19">
      <c r="S18838"/>
    </row>
    <row r="18839" spans="19:19">
      <c r="S18839"/>
    </row>
    <row r="18840" spans="19:19">
      <c r="S18840"/>
    </row>
    <row r="18841" spans="19:19">
      <c r="S18841"/>
    </row>
    <row r="18842" spans="19:19">
      <c r="S18842"/>
    </row>
    <row r="18843" spans="19:19">
      <c r="S18843"/>
    </row>
    <row r="18844" spans="19:19">
      <c r="S18844"/>
    </row>
    <row r="18845" spans="19:19">
      <c r="S18845"/>
    </row>
    <row r="18846" spans="19:19">
      <c r="S18846"/>
    </row>
    <row r="18847" spans="19:19">
      <c r="S18847"/>
    </row>
    <row r="18848" spans="19:19">
      <c r="S18848"/>
    </row>
    <row r="18849" spans="19:19">
      <c r="S18849"/>
    </row>
    <row r="18850" spans="19:19">
      <c r="S18850"/>
    </row>
    <row r="18851" spans="19:19">
      <c r="S18851"/>
    </row>
    <row r="18852" spans="19:19">
      <c r="S18852"/>
    </row>
    <row r="18853" spans="19:19">
      <c r="S18853"/>
    </row>
    <row r="18854" spans="19:19">
      <c r="S18854"/>
    </row>
    <row r="18855" spans="19:19">
      <c r="S18855"/>
    </row>
    <row r="18856" spans="19:19">
      <c r="S18856"/>
    </row>
    <row r="18857" spans="19:19">
      <c r="S18857"/>
    </row>
    <row r="18858" spans="19:19">
      <c r="S18858"/>
    </row>
    <row r="18859" spans="19:19">
      <c r="S18859"/>
    </row>
    <row r="18860" spans="19:19">
      <c r="S18860"/>
    </row>
    <row r="18861" spans="19:19">
      <c r="S18861"/>
    </row>
    <row r="18862" spans="19:19">
      <c r="S18862"/>
    </row>
    <row r="18863" spans="19:19">
      <c r="S18863"/>
    </row>
    <row r="18864" spans="19:19">
      <c r="S18864"/>
    </row>
    <row r="18865" spans="19:19">
      <c r="S18865"/>
    </row>
    <row r="18866" spans="19:19">
      <c r="S18866"/>
    </row>
    <row r="18867" spans="19:19">
      <c r="S18867"/>
    </row>
    <row r="18868" spans="19:19">
      <c r="S18868"/>
    </row>
    <row r="18869" spans="19:19">
      <c r="S18869"/>
    </row>
    <row r="18870" spans="19:19">
      <c r="S18870"/>
    </row>
    <row r="18871" spans="19:19">
      <c r="S18871"/>
    </row>
    <row r="18872" spans="19:19">
      <c r="S18872"/>
    </row>
    <row r="18873" spans="19:19">
      <c r="S18873"/>
    </row>
    <row r="18874" spans="19:19">
      <c r="S18874"/>
    </row>
    <row r="18875" spans="19:19">
      <c r="S18875"/>
    </row>
    <row r="18876" spans="19:19">
      <c r="S18876"/>
    </row>
    <row r="18877" spans="19:19">
      <c r="S18877"/>
    </row>
    <row r="18878" spans="19:19">
      <c r="S18878"/>
    </row>
    <row r="18879" spans="19:19">
      <c r="S18879"/>
    </row>
    <row r="18880" spans="19:19">
      <c r="S18880"/>
    </row>
    <row r="18881" spans="19:19">
      <c r="S18881"/>
    </row>
    <row r="18882" spans="19:19">
      <c r="S18882"/>
    </row>
    <row r="18883" spans="19:19">
      <c r="S18883"/>
    </row>
    <row r="18884" spans="19:19">
      <c r="S18884"/>
    </row>
    <row r="18885" spans="19:19">
      <c r="S18885"/>
    </row>
    <row r="18886" spans="19:19">
      <c r="S18886"/>
    </row>
    <row r="18887" spans="19:19">
      <c r="S18887"/>
    </row>
    <row r="18888" spans="19:19">
      <c r="S18888"/>
    </row>
    <row r="18889" spans="19:19">
      <c r="S18889"/>
    </row>
    <row r="18890" spans="19:19">
      <c r="S18890"/>
    </row>
    <row r="18891" spans="19:19">
      <c r="S18891"/>
    </row>
    <row r="18892" spans="19:19">
      <c r="S18892"/>
    </row>
    <row r="18893" spans="19:19">
      <c r="S18893"/>
    </row>
    <row r="18894" spans="19:19">
      <c r="S18894"/>
    </row>
    <row r="18895" spans="19:19">
      <c r="S18895"/>
    </row>
    <row r="18896" spans="19:19">
      <c r="S18896"/>
    </row>
    <row r="18897" spans="19:19">
      <c r="S18897"/>
    </row>
    <row r="18898" spans="19:19">
      <c r="S18898"/>
    </row>
    <row r="18899" spans="19:19">
      <c r="S18899"/>
    </row>
    <row r="18900" spans="19:19">
      <c r="S18900"/>
    </row>
    <row r="18901" spans="19:19">
      <c r="S18901"/>
    </row>
    <row r="18902" spans="19:19">
      <c r="S18902"/>
    </row>
    <row r="18903" spans="19:19">
      <c r="S18903"/>
    </row>
    <row r="18904" spans="19:19">
      <c r="S18904"/>
    </row>
    <row r="18905" spans="19:19">
      <c r="S18905"/>
    </row>
    <row r="18906" spans="19:19">
      <c r="S18906"/>
    </row>
    <row r="18907" spans="19:19">
      <c r="S18907"/>
    </row>
    <row r="18908" spans="19:19">
      <c r="S18908"/>
    </row>
    <row r="18909" spans="19:19">
      <c r="S18909"/>
    </row>
    <row r="18910" spans="19:19">
      <c r="S18910"/>
    </row>
    <row r="18911" spans="19:19">
      <c r="S18911"/>
    </row>
    <row r="18912" spans="19:19">
      <c r="S18912"/>
    </row>
    <row r="18913" spans="19:19">
      <c r="S18913"/>
    </row>
    <row r="18914" spans="19:19">
      <c r="S18914"/>
    </row>
    <row r="18915" spans="19:19">
      <c r="S18915"/>
    </row>
    <row r="18916" spans="19:19">
      <c r="S18916"/>
    </row>
    <row r="18917" spans="19:19">
      <c r="S18917"/>
    </row>
    <row r="18918" spans="19:19">
      <c r="S18918"/>
    </row>
    <row r="18919" spans="19:19">
      <c r="S18919"/>
    </row>
    <row r="18920" spans="19:19">
      <c r="S18920"/>
    </row>
    <row r="18921" spans="19:19">
      <c r="S18921"/>
    </row>
    <row r="18922" spans="19:19">
      <c r="S18922"/>
    </row>
    <row r="18923" spans="19:19">
      <c r="S18923"/>
    </row>
    <row r="18924" spans="19:19">
      <c r="S18924"/>
    </row>
    <row r="18925" spans="19:19">
      <c r="S18925"/>
    </row>
    <row r="18926" spans="19:19">
      <c r="S18926"/>
    </row>
    <row r="18927" spans="19:19">
      <c r="S18927"/>
    </row>
    <row r="18928" spans="19:19">
      <c r="S18928"/>
    </row>
    <row r="18929" spans="19:19">
      <c r="S18929"/>
    </row>
    <row r="18930" spans="19:19">
      <c r="S18930"/>
    </row>
    <row r="18931" spans="19:19">
      <c r="S18931"/>
    </row>
    <row r="18932" spans="19:19">
      <c r="S18932"/>
    </row>
    <row r="18933" spans="19:19">
      <c r="S18933"/>
    </row>
    <row r="18934" spans="19:19">
      <c r="S18934"/>
    </row>
    <row r="18935" spans="19:19">
      <c r="S18935"/>
    </row>
    <row r="18936" spans="19:19">
      <c r="S18936"/>
    </row>
    <row r="18937" spans="19:19">
      <c r="S18937"/>
    </row>
    <row r="18938" spans="19:19">
      <c r="S18938"/>
    </row>
    <row r="18939" spans="19:19">
      <c r="S18939"/>
    </row>
    <row r="18940" spans="19:19">
      <c r="S18940"/>
    </row>
    <row r="18941" spans="19:19">
      <c r="S18941"/>
    </row>
    <row r="18942" spans="19:19">
      <c r="S18942"/>
    </row>
    <row r="18943" spans="19:19">
      <c r="S18943"/>
    </row>
    <row r="18944" spans="19:19">
      <c r="S18944"/>
    </row>
    <row r="18945" spans="19:19">
      <c r="S18945"/>
    </row>
    <row r="18946" spans="19:19">
      <c r="S18946"/>
    </row>
    <row r="18947" spans="19:19">
      <c r="S18947"/>
    </row>
    <row r="18948" spans="19:19">
      <c r="S18948"/>
    </row>
    <row r="18949" spans="19:19">
      <c r="S18949"/>
    </row>
    <row r="18950" spans="19:19">
      <c r="S18950"/>
    </row>
    <row r="18951" spans="19:19">
      <c r="S18951"/>
    </row>
    <row r="18952" spans="19:19">
      <c r="S18952"/>
    </row>
    <row r="18953" spans="19:19">
      <c r="S18953"/>
    </row>
    <row r="18954" spans="19:19">
      <c r="S18954"/>
    </row>
    <row r="18955" spans="19:19">
      <c r="S18955"/>
    </row>
    <row r="18956" spans="19:19">
      <c r="S18956"/>
    </row>
    <row r="18957" spans="19:19">
      <c r="S18957"/>
    </row>
    <row r="18958" spans="19:19">
      <c r="S18958"/>
    </row>
    <row r="18959" spans="19:19">
      <c r="S18959"/>
    </row>
    <row r="18960" spans="19:19">
      <c r="S18960"/>
    </row>
    <row r="18961" spans="19:19">
      <c r="S18961"/>
    </row>
    <row r="18962" spans="19:19">
      <c r="S18962"/>
    </row>
    <row r="18963" spans="19:19">
      <c r="S18963"/>
    </row>
    <row r="18964" spans="19:19">
      <c r="S18964"/>
    </row>
    <row r="18965" spans="19:19">
      <c r="S18965"/>
    </row>
    <row r="18966" spans="19:19">
      <c r="S18966"/>
    </row>
    <row r="18967" spans="19:19">
      <c r="S18967"/>
    </row>
    <row r="18968" spans="19:19">
      <c r="S18968"/>
    </row>
    <row r="18969" spans="19:19">
      <c r="S18969"/>
    </row>
    <row r="18970" spans="19:19">
      <c r="S18970"/>
    </row>
    <row r="18971" spans="19:19">
      <c r="S18971"/>
    </row>
    <row r="18972" spans="19:19">
      <c r="S18972"/>
    </row>
    <row r="18973" spans="19:19">
      <c r="S18973"/>
    </row>
    <row r="18974" spans="19:19">
      <c r="S18974"/>
    </row>
    <row r="18975" spans="19:19">
      <c r="S18975"/>
    </row>
    <row r="18976" spans="19:19">
      <c r="S18976"/>
    </row>
    <row r="18977" spans="19:19">
      <c r="S18977"/>
    </row>
    <row r="18978" spans="19:19">
      <c r="S18978"/>
    </row>
    <row r="18979" spans="19:19">
      <c r="S18979"/>
    </row>
    <row r="18980" spans="19:19">
      <c r="S18980"/>
    </row>
    <row r="18981" spans="19:19">
      <c r="S18981"/>
    </row>
    <row r="18982" spans="19:19">
      <c r="S18982"/>
    </row>
    <row r="18983" spans="19:19">
      <c r="S18983"/>
    </row>
    <row r="18984" spans="19:19">
      <c r="S18984"/>
    </row>
    <row r="18985" spans="19:19">
      <c r="S18985"/>
    </row>
    <row r="18986" spans="19:19">
      <c r="S18986"/>
    </row>
    <row r="18987" spans="19:19">
      <c r="S18987"/>
    </row>
    <row r="18988" spans="19:19">
      <c r="S18988"/>
    </row>
    <row r="18989" spans="19:19">
      <c r="S18989"/>
    </row>
    <row r="18990" spans="19:19">
      <c r="S18990"/>
    </row>
    <row r="18991" spans="19:19">
      <c r="S18991"/>
    </row>
    <row r="18992" spans="19:19">
      <c r="S18992"/>
    </row>
    <row r="18993" spans="19:19">
      <c r="S18993"/>
    </row>
    <row r="18994" spans="19:19">
      <c r="S18994"/>
    </row>
    <row r="18995" spans="19:19">
      <c r="S18995"/>
    </row>
    <row r="18996" spans="19:19">
      <c r="S18996"/>
    </row>
    <row r="18997" spans="19:19">
      <c r="S18997"/>
    </row>
    <row r="18998" spans="19:19">
      <c r="S18998"/>
    </row>
    <row r="18999" spans="19:19">
      <c r="S18999"/>
    </row>
    <row r="19000" spans="19:19">
      <c r="S19000"/>
    </row>
    <row r="19001" spans="19:19">
      <c r="S19001"/>
    </row>
    <row r="19002" spans="19:19">
      <c r="S19002"/>
    </row>
    <row r="19003" spans="19:19">
      <c r="S19003"/>
    </row>
    <row r="19004" spans="19:19">
      <c r="S19004"/>
    </row>
    <row r="19005" spans="19:19">
      <c r="S19005"/>
    </row>
    <row r="19006" spans="19:19">
      <c r="S19006"/>
    </row>
    <row r="19007" spans="19:19">
      <c r="S19007"/>
    </row>
    <row r="19008" spans="19:19">
      <c r="S19008"/>
    </row>
    <row r="19009" spans="19:19">
      <c r="S19009"/>
    </row>
    <row r="19010" spans="19:19">
      <c r="S19010"/>
    </row>
    <row r="19011" spans="19:19">
      <c r="S19011"/>
    </row>
    <row r="19012" spans="19:19">
      <c r="S19012"/>
    </row>
    <row r="19013" spans="19:19">
      <c r="S19013"/>
    </row>
    <row r="19014" spans="19:19">
      <c r="S19014"/>
    </row>
    <row r="19015" spans="19:19">
      <c r="S19015"/>
    </row>
    <row r="19016" spans="19:19">
      <c r="S19016"/>
    </row>
    <row r="19017" spans="19:19">
      <c r="S19017"/>
    </row>
    <row r="19018" spans="19:19">
      <c r="S19018"/>
    </row>
    <row r="19019" spans="19:19">
      <c r="S19019"/>
    </row>
    <row r="19020" spans="19:19">
      <c r="S19020"/>
    </row>
    <row r="19021" spans="19:19">
      <c r="S19021"/>
    </row>
    <row r="19022" spans="19:19">
      <c r="S19022"/>
    </row>
    <row r="19023" spans="19:19">
      <c r="S19023"/>
    </row>
    <row r="19024" spans="19:19">
      <c r="S19024"/>
    </row>
    <row r="19025" spans="19:19">
      <c r="S19025"/>
    </row>
    <row r="19026" spans="19:19">
      <c r="S19026"/>
    </row>
    <row r="19027" spans="19:19">
      <c r="S19027"/>
    </row>
    <row r="19028" spans="19:19">
      <c r="S19028"/>
    </row>
    <row r="19029" spans="19:19">
      <c r="S19029"/>
    </row>
    <row r="19030" spans="19:19">
      <c r="S19030"/>
    </row>
    <row r="19031" spans="19:19">
      <c r="S19031"/>
    </row>
    <row r="19032" spans="19:19">
      <c r="S19032"/>
    </row>
    <row r="19033" spans="19:19">
      <c r="S19033"/>
    </row>
    <row r="19034" spans="19:19">
      <c r="S19034"/>
    </row>
    <row r="19035" spans="19:19">
      <c r="S19035"/>
    </row>
    <row r="19036" spans="19:19">
      <c r="S19036"/>
    </row>
    <row r="19037" spans="19:19">
      <c r="S19037"/>
    </row>
    <row r="19038" spans="19:19">
      <c r="S19038"/>
    </row>
    <row r="19039" spans="19:19">
      <c r="S19039"/>
    </row>
    <row r="19040" spans="19:19">
      <c r="S19040"/>
    </row>
    <row r="19041" spans="19:19">
      <c r="S19041"/>
    </row>
    <row r="19042" spans="19:19">
      <c r="S19042"/>
    </row>
    <row r="19043" spans="19:19">
      <c r="S19043"/>
    </row>
    <row r="19044" spans="19:19">
      <c r="S19044"/>
    </row>
    <row r="19045" spans="19:19">
      <c r="S19045"/>
    </row>
    <row r="19046" spans="19:19">
      <c r="S19046"/>
    </row>
    <row r="19047" spans="19:19">
      <c r="S19047"/>
    </row>
    <row r="19048" spans="19:19">
      <c r="S19048"/>
    </row>
    <row r="19049" spans="19:19">
      <c r="S19049"/>
    </row>
    <row r="19050" spans="19:19">
      <c r="S19050"/>
    </row>
    <row r="19051" spans="19:19">
      <c r="S19051"/>
    </row>
    <row r="19052" spans="19:19">
      <c r="S19052"/>
    </row>
    <row r="19053" spans="19:19">
      <c r="S19053"/>
    </row>
    <row r="19054" spans="19:19">
      <c r="S19054"/>
    </row>
    <row r="19055" spans="19:19">
      <c r="S19055"/>
    </row>
    <row r="19056" spans="19:19">
      <c r="S19056"/>
    </row>
    <row r="19057" spans="19:19">
      <c r="S19057"/>
    </row>
    <row r="19058" spans="19:19">
      <c r="S19058"/>
    </row>
    <row r="19059" spans="19:19">
      <c r="S19059"/>
    </row>
    <row r="19060" spans="19:19">
      <c r="S19060"/>
    </row>
    <row r="19061" spans="19:19">
      <c r="S19061"/>
    </row>
    <row r="19062" spans="19:19">
      <c r="S19062"/>
    </row>
    <row r="19063" spans="19:19">
      <c r="S19063"/>
    </row>
    <row r="19064" spans="19:19">
      <c r="S19064"/>
    </row>
    <row r="19065" spans="19:19">
      <c r="S19065"/>
    </row>
    <row r="19066" spans="19:19">
      <c r="S19066"/>
    </row>
    <row r="19067" spans="19:19">
      <c r="S19067"/>
    </row>
    <row r="19068" spans="19:19">
      <c r="S19068"/>
    </row>
    <row r="19069" spans="19:19">
      <c r="S19069"/>
    </row>
    <row r="19070" spans="19:19">
      <c r="S19070"/>
    </row>
    <row r="19071" spans="19:19">
      <c r="S19071"/>
    </row>
    <row r="19072" spans="19:19">
      <c r="S19072"/>
    </row>
    <row r="19073" spans="19:19">
      <c r="S19073"/>
    </row>
    <row r="19074" spans="19:19">
      <c r="S19074"/>
    </row>
    <row r="19075" spans="19:19">
      <c r="S19075"/>
    </row>
    <row r="19076" spans="19:19">
      <c r="S19076"/>
    </row>
    <row r="19077" spans="19:19">
      <c r="S19077"/>
    </row>
    <row r="19078" spans="19:19">
      <c r="S19078"/>
    </row>
    <row r="19079" spans="19:19">
      <c r="S19079"/>
    </row>
    <row r="19080" spans="19:19">
      <c r="S19080"/>
    </row>
    <row r="19081" spans="19:19">
      <c r="S19081"/>
    </row>
    <row r="19082" spans="19:19">
      <c r="S19082"/>
    </row>
    <row r="19083" spans="19:19">
      <c r="S19083"/>
    </row>
    <row r="19084" spans="19:19">
      <c r="S19084"/>
    </row>
    <row r="19085" spans="19:19">
      <c r="S19085"/>
    </row>
    <row r="19086" spans="19:19">
      <c r="S19086"/>
    </row>
    <row r="19087" spans="19:19">
      <c r="S19087"/>
    </row>
    <row r="19088" spans="19:19">
      <c r="S19088"/>
    </row>
    <row r="19089" spans="19:19">
      <c r="S19089"/>
    </row>
    <row r="19090" spans="19:19">
      <c r="S19090"/>
    </row>
    <row r="19091" spans="19:19">
      <c r="S19091"/>
    </row>
    <row r="19092" spans="19:19">
      <c r="S19092"/>
    </row>
    <row r="19093" spans="19:19">
      <c r="S19093"/>
    </row>
    <row r="19094" spans="19:19">
      <c r="S19094"/>
    </row>
    <row r="19095" spans="19:19">
      <c r="S19095"/>
    </row>
    <row r="19096" spans="19:19">
      <c r="S19096"/>
    </row>
    <row r="19097" spans="19:19">
      <c r="S19097"/>
    </row>
    <row r="19098" spans="19:19">
      <c r="S19098"/>
    </row>
    <row r="19099" spans="19:19">
      <c r="S19099"/>
    </row>
    <row r="19100" spans="19:19">
      <c r="S19100"/>
    </row>
    <row r="19101" spans="19:19">
      <c r="S19101"/>
    </row>
    <row r="19102" spans="19:19">
      <c r="S19102"/>
    </row>
    <row r="19103" spans="19:19">
      <c r="S19103"/>
    </row>
    <row r="19104" spans="19:19">
      <c r="S19104"/>
    </row>
    <row r="19105" spans="19:19">
      <c r="S19105"/>
    </row>
    <row r="19106" spans="19:19">
      <c r="S19106"/>
    </row>
    <row r="19107" spans="19:19">
      <c r="S19107"/>
    </row>
    <row r="19108" spans="19:19">
      <c r="S19108"/>
    </row>
    <row r="19109" spans="19:19">
      <c r="S19109"/>
    </row>
    <row r="19110" spans="19:19">
      <c r="S19110"/>
    </row>
    <row r="19111" spans="19:19">
      <c r="S19111"/>
    </row>
    <row r="19112" spans="19:19">
      <c r="S19112"/>
    </row>
    <row r="19113" spans="19:19">
      <c r="S19113"/>
    </row>
    <row r="19114" spans="19:19">
      <c r="S19114"/>
    </row>
    <row r="19115" spans="19:19">
      <c r="S19115"/>
    </row>
    <row r="19116" spans="19:19">
      <c r="S19116"/>
    </row>
    <row r="19117" spans="19:19">
      <c r="S19117"/>
    </row>
    <row r="19118" spans="19:19">
      <c r="S19118"/>
    </row>
    <row r="19119" spans="19:19">
      <c r="S19119"/>
    </row>
    <row r="19120" spans="19:19">
      <c r="S19120"/>
    </row>
    <row r="19121" spans="19:19">
      <c r="S19121"/>
    </row>
    <row r="19122" spans="19:19">
      <c r="S19122"/>
    </row>
    <row r="19123" spans="19:19">
      <c r="S19123"/>
    </row>
    <row r="19124" spans="19:19">
      <c r="S19124"/>
    </row>
    <row r="19125" spans="19:19">
      <c r="S19125"/>
    </row>
    <row r="19126" spans="19:19">
      <c r="S19126"/>
    </row>
    <row r="19127" spans="19:19">
      <c r="S19127"/>
    </row>
    <row r="19128" spans="19:19">
      <c r="S19128"/>
    </row>
    <row r="19129" spans="19:19">
      <c r="S19129"/>
    </row>
    <row r="19130" spans="19:19">
      <c r="S19130"/>
    </row>
    <row r="19131" spans="19:19">
      <c r="S19131"/>
    </row>
    <row r="19132" spans="19:19">
      <c r="S19132"/>
    </row>
    <row r="19133" spans="19:19">
      <c r="S19133"/>
    </row>
    <row r="19134" spans="19:19">
      <c r="S19134"/>
    </row>
    <row r="19135" spans="19:19">
      <c r="S19135"/>
    </row>
    <row r="19136" spans="19:19">
      <c r="S19136"/>
    </row>
    <row r="19137" spans="19:19">
      <c r="S19137"/>
    </row>
    <row r="19138" spans="19:19">
      <c r="S19138"/>
    </row>
    <row r="19139" spans="19:19">
      <c r="S19139"/>
    </row>
    <row r="19140" spans="19:19">
      <c r="S19140"/>
    </row>
    <row r="19141" spans="19:19">
      <c r="S19141"/>
    </row>
    <row r="19142" spans="19:19">
      <c r="S19142"/>
    </row>
    <row r="19143" spans="19:19">
      <c r="S19143"/>
    </row>
    <row r="19144" spans="19:19">
      <c r="S19144"/>
    </row>
    <row r="19145" spans="19:19">
      <c r="S19145"/>
    </row>
    <row r="19146" spans="19:19">
      <c r="S19146"/>
    </row>
    <row r="19147" spans="19:19">
      <c r="S19147"/>
    </row>
    <row r="19148" spans="19:19">
      <c r="S19148"/>
    </row>
    <row r="19149" spans="19:19">
      <c r="S19149"/>
    </row>
    <row r="19150" spans="19:19">
      <c r="S19150"/>
    </row>
    <row r="19151" spans="19:19">
      <c r="S19151"/>
    </row>
    <row r="19152" spans="19:19">
      <c r="S19152"/>
    </row>
    <row r="19153" spans="19:19">
      <c r="S19153"/>
    </row>
    <row r="19154" spans="19:19">
      <c r="S19154"/>
    </row>
    <row r="19155" spans="19:19">
      <c r="S19155"/>
    </row>
    <row r="19156" spans="19:19">
      <c r="S19156"/>
    </row>
    <row r="19157" spans="19:19">
      <c r="S19157"/>
    </row>
    <row r="19158" spans="19:19">
      <c r="S19158"/>
    </row>
    <row r="19159" spans="19:19">
      <c r="S19159"/>
    </row>
    <row r="19160" spans="19:19">
      <c r="S19160"/>
    </row>
    <row r="19161" spans="19:19">
      <c r="S19161"/>
    </row>
    <row r="19162" spans="19:19">
      <c r="S19162"/>
    </row>
    <row r="19163" spans="19:19">
      <c r="S19163"/>
    </row>
    <row r="19164" spans="19:19">
      <c r="S19164"/>
    </row>
    <row r="19165" spans="19:19">
      <c r="S19165"/>
    </row>
    <row r="19166" spans="19:19">
      <c r="S19166"/>
    </row>
    <row r="19167" spans="19:19">
      <c r="S19167"/>
    </row>
    <row r="19168" spans="19:19">
      <c r="S19168"/>
    </row>
    <row r="19169" spans="19:19">
      <c r="S19169"/>
    </row>
    <row r="19170" spans="19:19">
      <c r="S19170"/>
    </row>
    <row r="19171" spans="19:19">
      <c r="S19171"/>
    </row>
    <row r="19172" spans="19:19">
      <c r="S19172"/>
    </row>
    <row r="19173" spans="19:19">
      <c r="S19173"/>
    </row>
    <row r="19174" spans="19:19">
      <c r="S19174"/>
    </row>
    <row r="19175" spans="19:19">
      <c r="S19175"/>
    </row>
    <row r="19176" spans="19:19">
      <c r="S19176"/>
    </row>
    <row r="19177" spans="19:19">
      <c r="S19177"/>
    </row>
    <row r="19178" spans="19:19">
      <c r="S19178"/>
    </row>
    <row r="19179" spans="19:19">
      <c r="S19179"/>
    </row>
    <row r="19180" spans="19:19">
      <c r="S19180"/>
    </row>
    <row r="19181" spans="19:19">
      <c r="S19181"/>
    </row>
    <row r="19182" spans="19:19">
      <c r="S19182"/>
    </row>
    <row r="19183" spans="19:19">
      <c r="S19183"/>
    </row>
    <row r="19184" spans="19:19">
      <c r="S19184"/>
    </row>
    <row r="19185" spans="19:19">
      <c r="S19185"/>
    </row>
    <row r="19186" spans="19:19">
      <c r="S19186"/>
    </row>
    <row r="19187" spans="19:19">
      <c r="S19187"/>
    </row>
    <row r="19188" spans="19:19">
      <c r="S19188"/>
    </row>
    <row r="19189" spans="19:19">
      <c r="S19189"/>
    </row>
    <row r="19190" spans="19:19">
      <c r="S19190"/>
    </row>
    <row r="19191" spans="19:19">
      <c r="S19191"/>
    </row>
    <row r="19192" spans="19:19">
      <c r="S19192"/>
    </row>
    <row r="19193" spans="19:19">
      <c r="S19193"/>
    </row>
    <row r="19194" spans="19:19">
      <c r="S19194"/>
    </row>
    <row r="19195" spans="19:19">
      <c r="S19195"/>
    </row>
    <row r="19196" spans="19:19">
      <c r="S19196"/>
    </row>
    <row r="19197" spans="19:19">
      <c r="S19197"/>
    </row>
    <row r="19198" spans="19:19">
      <c r="S19198"/>
    </row>
    <row r="19199" spans="19:19">
      <c r="S19199"/>
    </row>
    <row r="19200" spans="19:19">
      <c r="S19200"/>
    </row>
    <row r="19201" spans="19:19">
      <c r="S19201"/>
    </row>
    <row r="19202" spans="19:19">
      <c r="S19202"/>
    </row>
    <row r="19203" spans="19:19">
      <c r="S19203"/>
    </row>
    <row r="19204" spans="19:19">
      <c r="S19204"/>
    </row>
    <row r="19205" spans="19:19">
      <c r="S19205"/>
    </row>
    <row r="19206" spans="19:19">
      <c r="S19206"/>
    </row>
    <row r="19207" spans="19:19">
      <c r="S19207"/>
    </row>
    <row r="19208" spans="19:19">
      <c r="S19208"/>
    </row>
    <row r="19209" spans="19:19">
      <c r="S19209"/>
    </row>
    <row r="19210" spans="19:19">
      <c r="S19210"/>
    </row>
    <row r="19211" spans="19:19">
      <c r="S19211"/>
    </row>
    <row r="19212" spans="19:19">
      <c r="S19212"/>
    </row>
    <row r="19213" spans="19:19">
      <c r="S19213"/>
    </row>
    <row r="19214" spans="19:19">
      <c r="S19214"/>
    </row>
    <row r="19215" spans="19:19">
      <c r="S19215"/>
    </row>
    <row r="19216" spans="19:19">
      <c r="S19216"/>
    </row>
    <row r="19217" spans="19:19">
      <c r="S19217"/>
    </row>
    <row r="19218" spans="19:19">
      <c r="S19218"/>
    </row>
    <row r="19219" spans="19:19">
      <c r="S19219"/>
    </row>
    <row r="19220" spans="19:19">
      <c r="S19220"/>
    </row>
    <row r="19221" spans="19:19">
      <c r="S19221"/>
    </row>
    <row r="19222" spans="19:19">
      <c r="S19222"/>
    </row>
    <row r="19223" spans="19:19">
      <c r="S19223"/>
    </row>
    <row r="19224" spans="19:19">
      <c r="S19224"/>
    </row>
    <row r="19225" spans="19:19">
      <c r="S19225"/>
    </row>
    <row r="19226" spans="19:19">
      <c r="S19226"/>
    </row>
    <row r="19227" spans="19:19">
      <c r="S19227"/>
    </row>
    <row r="19228" spans="19:19">
      <c r="S19228"/>
    </row>
    <row r="19229" spans="19:19">
      <c r="S19229"/>
    </row>
    <row r="19230" spans="19:19">
      <c r="S19230"/>
    </row>
    <row r="19231" spans="19:19">
      <c r="S19231"/>
    </row>
    <row r="19232" spans="19:19">
      <c r="S19232"/>
    </row>
    <row r="19233" spans="19:19">
      <c r="S19233"/>
    </row>
    <row r="19234" spans="19:19">
      <c r="S19234"/>
    </row>
    <row r="19235" spans="19:19">
      <c r="S19235"/>
    </row>
    <row r="19236" spans="19:19">
      <c r="S19236"/>
    </row>
    <row r="19237" spans="19:19">
      <c r="S19237"/>
    </row>
    <row r="19238" spans="19:19">
      <c r="S19238"/>
    </row>
    <row r="19239" spans="19:19">
      <c r="S19239"/>
    </row>
    <row r="19240" spans="19:19">
      <c r="S19240"/>
    </row>
    <row r="19241" spans="19:19">
      <c r="S19241"/>
    </row>
    <row r="19242" spans="19:19">
      <c r="S19242"/>
    </row>
    <row r="19243" spans="19:19">
      <c r="S19243"/>
    </row>
    <row r="19244" spans="19:19">
      <c r="S19244"/>
    </row>
    <row r="19245" spans="19:19">
      <c r="S19245"/>
    </row>
    <row r="19246" spans="19:19">
      <c r="S19246"/>
    </row>
    <row r="19247" spans="19:19">
      <c r="S19247"/>
    </row>
    <row r="19248" spans="19:19">
      <c r="S19248"/>
    </row>
    <row r="19249" spans="19:19">
      <c r="S19249"/>
    </row>
    <row r="19250" spans="19:19">
      <c r="S19250"/>
    </row>
    <row r="19251" spans="19:19">
      <c r="S19251"/>
    </row>
    <row r="19252" spans="19:19">
      <c r="S19252"/>
    </row>
    <row r="19253" spans="19:19">
      <c r="S19253"/>
    </row>
    <row r="19254" spans="19:19">
      <c r="S19254"/>
    </row>
    <row r="19255" spans="19:19">
      <c r="S19255"/>
    </row>
    <row r="19256" spans="19:19">
      <c r="S19256"/>
    </row>
    <row r="19257" spans="19:19">
      <c r="S19257"/>
    </row>
    <row r="19258" spans="19:19">
      <c r="S19258"/>
    </row>
    <row r="19259" spans="19:19">
      <c r="S19259"/>
    </row>
    <row r="19260" spans="19:19">
      <c r="S19260"/>
    </row>
    <row r="19261" spans="19:19">
      <c r="S19261"/>
    </row>
    <row r="19262" spans="19:19">
      <c r="S19262"/>
    </row>
    <row r="19263" spans="19:19">
      <c r="S19263"/>
    </row>
    <row r="19264" spans="19:19">
      <c r="S19264"/>
    </row>
    <row r="19265" spans="19:19">
      <c r="S19265"/>
    </row>
    <row r="19266" spans="19:19">
      <c r="S19266"/>
    </row>
    <row r="19267" spans="19:19">
      <c r="S19267"/>
    </row>
    <row r="19268" spans="19:19">
      <c r="S19268"/>
    </row>
    <row r="19269" spans="19:19">
      <c r="S19269"/>
    </row>
    <row r="19270" spans="19:19">
      <c r="S19270"/>
    </row>
    <row r="19271" spans="19:19">
      <c r="S19271"/>
    </row>
    <row r="19272" spans="19:19">
      <c r="S19272"/>
    </row>
    <row r="19273" spans="19:19">
      <c r="S19273"/>
    </row>
    <row r="19274" spans="19:19">
      <c r="S19274"/>
    </row>
    <row r="19275" spans="19:19">
      <c r="S19275"/>
    </row>
    <row r="19276" spans="19:19">
      <c r="S19276"/>
    </row>
    <row r="19277" spans="19:19">
      <c r="S19277"/>
    </row>
    <row r="19278" spans="19:19">
      <c r="S19278"/>
    </row>
    <row r="19279" spans="19:19">
      <c r="S19279"/>
    </row>
    <row r="19280" spans="19:19">
      <c r="S19280"/>
    </row>
    <row r="19281" spans="19:19">
      <c r="S19281"/>
    </row>
    <row r="19282" spans="19:19">
      <c r="S19282"/>
    </row>
    <row r="19283" spans="19:19">
      <c r="S19283"/>
    </row>
    <row r="19284" spans="19:19">
      <c r="S19284"/>
    </row>
    <row r="19285" spans="19:19">
      <c r="S19285"/>
    </row>
    <row r="19286" spans="19:19">
      <c r="S19286"/>
    </row>
    <row r="19287" spans="19:19">
      <c r="S19287"/>
    </row>
    <row r="19288" spans="19:19">
      <c r="S19288"/>
    </row>
    <row r="19289" spans="19:19">
      <c r="S19289"/>
    </row>
    <row r="19290" spans="19:19">
      <c r="S19290"/>
    </row>
    <row r="19291" spans="19:19">
      <c r="S19291"/>
    </row>
    <row r="19292" spans="19:19">
      <c r="S19292"/>
    </row>
    <row r="19293" spans="19:19">
      <c r="S19293"/>
    </row>
    <row r="19294" spans="19:19">
      <c r="S19294"/>
    </row>
    <row r="19295" spans="19:19">
      <c r="S19295"/>
    </row>
    <row r="19296" spans="19:19">
      <c r="S19296"/>
    </row>
    <row r="19297" spans="19:19">
      <c r="S19297"/>
    </row>
    <row r="19298" spans="19:19">
      <c r="S19298"/>
    </row>
    <row r="19299" spans="19:19">
      <c r="S19299"/>
    </row>
    <row r="19300" spans="19:19">
      <c r="S19300"/>
    </row>
    <row r="19301" spans="19:19">
      <c r="S19301"/>
    </row>
    <row r="19302" spans="19:19">
      <c r="S19302"/>
    </row>
    <row r="19303" spans="19:19">
      <c r="S19303"/>
    </row>
    <row r="19304" spans="19:19">
      <c r="S19304"/>
    </row>
    <row r="19305" spans="19:19">
      <c r="S19305"/>
    </row>
    <row r="19306" spans="19:19">
      <c r="S19306"/>
    </row>
    <row r="19307" spans="19:19">
      <c r="S19307"/>
    </row>
    <row r="19308" spans="19:19">
      <c r="S19308"/>
    </row>
    <row r="19309" spans="19:19">
      <c r="S19309"/>
    </row>
    <row r="19310" spans="19:19">
      <c r="S19310"/>
    </row>
    <row r="19311" spans="19:19">
      <c r="S19311"/>
    </row>
    <row r="19312" spans="19:19">
      <c r="S19312"/>
    </row>
    <row r="19313" spans="19:19">
      <c r="S19313"/>
    </row>
    <row r="19314" spans="19:19">
      <c r="S19314"/>
    </row>
    <row r="19315" spans="19:19">
      <c r="S19315"/>
    </row>
    <row r="19316" spans="19:19">
      <c r="S19316"/>
    </row>
    <row r="19317" spans="19:19">
      <c r="S19317"/>
    </row>
    <row r="19318" spans="19:19">
      <c r="S19318"/>
    </row>
    <row r="19319" spans="19:19">
      <c r="S19319"/>
    </row>
    <row r="19320" spans="19:19">
      <c r="S19320"/>
    </row>
    <row r="19321" spans="19:19">
      <c r="S19321"/>
    </row>
    <row r="19322" spans="19:19">
      <c r="S19322"/>
    </row>
    <row r="19323" spans="19:19">
      <c r="S19323"/>
    </row>
    <row r="19324" spans="19:19">
      <c r="S19324"/>
    </row>
    <row r="19325" spans="19:19">
      <c r="S19325"/>
    </row>
    <row r="19326" spans="19:19">
      <c r="S19326"/>
    </row>
    <row r="19327" spans="19:19">
      <c r="S19327"/>
    </row>
    <row r="19328" spans="19:19">
      <c r="S19328"/>
    </row>
    <row r="19329" spans="19:19">
      <c r="S19329"/>
    </row>
    <row r="19330" spans="19:19">
      <c r="S19330"/>
    </row>
    <row r="19331" spans="19:19">
      <c r="S19331"/>
    </row>
    <row r="19332" spans="19:19">
      <c r="S19332"/>
    </row>
    <row r="19333" spans="19:19">
      <c r="S19333"/>
    </row>
    <row r="19334" spans="19:19">
      <c r="S19334"/>
    </row>
    <row r="19335" spans="19:19">
      <c r="S19335"/>
    </row>
    <row r="19336" spans="19:19">
      <c r="S19336"/>
    </row>
    <row r="19337" spans="19:19">
      <c r="S19337"/>
    </row>
    <row r="19338" spans="19:19">
      <c r="S19338"/>
    </row>
    <row r="19339" spans="19:19">
      <c r="S19339"/>
    </row>
    <row r="19340" spans="19:19">
      <c r="S19340"/>
    </row>
    <row r="19341" spans="19:19">
      <c r="S19341"/>
    </row>
    <row r="19342" spans="19:19">
      <c r="S19342"/>
    </row>
    <row r="19343" spans="19:19">
      <c r="S19343"/>
    </row>
    <row r="19344" spans="19:19">
      <c r="S19344"/>
    </row>
    <row r="19345" spans="19:19">
      <c r="S19345"/>
    </row>
    <row r="19346" spans="19:19">
      <c r="S19346"/>
    </row>
    <row r="19347" spans="19:19">
      <c r="S19347"/>
    </row>
    <row r="19348" spans="19:19">
      <c r="S19348"/>
    </row>
    <row r="19349" spans="19:19">
      <c r="S19349"/>
    </row>
    <row r="19350" spans="19:19">
      <c r="S19350"/>
    </row>
    <row r="19351" spans="19:19">
      <c r="S19351"/>
    </row>
    <row r="19352" spans="19:19">
      <c r="S19352"/>
    </row>
    <row r="19353" spans="19:19">
      <c r="S19353"/>
    </row>
    <row r="19354" spans="19:19">
      <c r="S19354"/>
    </row>
    <row r="19355" spans="19:19">
      <c r="S19355"/>
    </row>
    <row r="19356" spans="19:19">
      <c r="S19356"/>
    </row>
    <row r="19357" spans="19:19">
      <c r="S19357"/>
    </row>
    <row r="19358" spans="19:19">
      <c r="S19358"/>
    </row>
    <row r="19359" spans="19:19">
      <c r="S19359"/>
    </row>
    <row r="19360" spans="19:19">
      <c r="S19360"/>
    </row>
    <row r="19361" spans="19:19">
      <c r="S19361"/>
    </row>
    <row r="19362" spans="19:19">
      <c r="S19362"/>
    </row>
    <row r="19363" spans="19:19">
      <c r="S19363"/>
    </row>
    <row r="19364" spans="19:19">
      <c r="S19364"/>
    </row>
    <row r="19365" spans="19:19">
      <c r="S19365"/>
    </row>
    <row r="19366" spans="19:19">
      <c r="S19366"/>
    </row>
    <row r="19367" spans="19:19">
      <c r="S19367"/>
    </row>
    <row r="19368" spans="19:19">
      <c r="S19368"/>
    </row>
    <row r="19369" spans="19:19">
      <c r="S19369"/>
    </row>
    <row r="19370" spans="19:19">
      <c r="S19370"/>
    </row>
    <row r="19371" spans="19:19">
      <c r="S19371"/>
    </row>
    <row r="19372" spans="19:19">
      <c r="S19372"/>
    </row>
    <row r="19373" spans="19:19">
      <c r="S19373"/>
    </row>
    <row r="19374" spans="19:19">
      <c r="S19374"/>
    </row>
    <row r="19375" spans="19:19">
      <c r="S19375"/>
    </row>
    <row r="19376" spans="19:19">
      <c r="S19376"/>
    </row>
    <row r="19377" spans="19:19">
      <c r="S19377"/>
    </row>
    <row r="19378" spans="19:19">
      <c r="S19378"/>
    </row>
    <row r="19379" spans="19:19">
      <c r="S19379"/>
    </row>
    <row r="19380" spans="19:19">
      <c r="S19380"/>
    </row>
    <row r="19381" spans="19:19">
      <c r="S19381"/>
    </row>
    <row r="19382" spans="19:19">
      <c r="S19382"/>
    </row>
    <row r="19383" spans="19:19">
      <c r="S19383"/>
    </row>
    <row r="19384" spans="19:19">
      <c r="S19384"/>
    </row>
    <row r="19385" spans="19:19">
      <c r="S19385"/>
    </row>
    <row r="19386" spans="19:19">
      <c r="S19386"/>
    </row>
    <row r="19387" spans="19:19">
      <c r="S19387"/>
    </row>
    <row r="19388" spans="19:19">
      <c r="S19388"/>
    </row>
    <row r="19389" spans="19:19">
      <c r="S19389"/>
    </row>
    <row r="19390" spans="19:19">
      <c r="S19390"/>
    </row>
    <row r="19391" spans="19:19">
      <c r="S19391"/>
    </row>
    <row r="19392" spans="19:19">
      <c r="S19392"/>
    </row>
    <row r="19393" spans="19:19">
      <c r="S19393"/>
    </row>
    <row r="19394" spans="19:19">
      <c r="S19394"/>
    </row>
    <row r="19395" spans="19:19">
      <c r="S19395"/>
    </row>
    <row r="19396" spans="19:19">
      <c r="S19396"/>
    </row>
    <row r="19397" spans="19:19">
      <c r="S19397"/>
    </row>
    <row r="19398" spans="19:19">
      <c r="S19398"/>
    </row>
    <row r="19399" spans="19:19">
      <c r="S19399"/>
    </row>
    <row r="19400" spans="19:19">
      <c r="S19400"/>
    </row>
    <row r="19401" spans="19:19">
      <c r="S19401"/>
    </row>
    <row r="19402" spans="19:19">
      <c r="S19402"/>
    </row>
    <row r="19403" spans="19:19">
      <c r="S19403"/>
    </row>
    <row r="19404" spans="19:19">
      <c r="S19404"/>
    </row>
    <row r="19405" spans="19:19">
      <c r="S19405"/>
    </row>
    <row r="19406" spans="19:19">
      <c r="S19406"/>
    </row>
    <row r="19407" spans="19:19">
      <c r="S19407"/>
    </row>
    <row r="19408" spans="19:19">
      <c r="S19408"/>
    </row>
    <row r="19409" spans="19:19">
      <c r="S19409"/>
    </row>
    <row r="19410" spans="19:19">
      <c r="S19410"/>
    </row>
    <row r="19411" spans="19:19">
      <c r="S19411"/>
    </row>
    <row r="19412" spans="19:19">
      <c r="S19412"/>
    </row>
    <row r="19413" spans="19:19">
      <c r="S19413"/>
    </row>
    <row r="19414" spans="19:19">
      <c r="S19414"/>
    </row>
    <row r="19415" spans="19:19">
      <c r="S19415"/>
    </row>
    <row r="19416" spans="19:19">
      <c r="S19416"/>
    </row>
    <row r="19417" spans="19:19">
      <c r="S19417"/>
    </row>
    <row r="19418" spans="19:19">
      <c r="S19418"/>
    </row>
    <row r="19419" spans="19:19">
      <c r="S19419"/>
    </row>
    <row r="19420" spans="19:19">
      <c r="S19420"/>
    </row>
    <row r="19421" spans="19:19">
      <c r="S19421"/>
    </row>
    <row r="19422" spans="19:19">
      <c r="S19422"/>
    </row>
    <row r="19423" spans="19:19">
      <c r="S19423"/>
    </row>
    <row r="19424" spans="19:19">
      <c r="S19424"/>
    </row>
    <row r="19425" spans="19:19">
      <c r="S19425"/>
    </row>
    <row r="19426" spans="19:19">
      <c r="S19426"/>
    </row>
    <row r="19427" spans="19:19">
      <c r="S19427"/>
    </row>
    <row r="19428" spans="19:19">
      <c r="S19428"/>
    </row>
    <row r="19429" spans="19:19">
      <c r="S19429"/>
    </row>
    <row r="19430" spans="19:19">
      <c r="S19430"/>
    </row>
    <row r="19431" spans="19:19">
      <c r="S19431"/>
    </row>
    <row r="19432" spans="19:19">
      <c r="S19432"/>
    </row>
    <row r="19433" spans="19:19">
      <c r="S19433"/>
    </row>
    <row r="19434" spans="19:19">
      <c r="S19434"/>
    </row>
    <row r="19435" spans="19:19">
      <c r="S19435"/>
    </row>
    <row r="19436" spans="19:19">
      <c r="S19436"/>
    </row>
    <row r="19437" spans="19:19">
      <c r="S19437"/>
    </row>
    <row r="19438" spans="19:19">
      <c r="S19438"/>
    </row>
    <row r="19439" spans="19:19">
      <c r="S19439"/>
    </row>
    <row r="19440" spans="19:19">
      <c r="S19440"/>
    </row>
    <row r="19441" spans="19:19">
      <c r="S19441"/>
    </row>
    <row r="19442" spans="19:19">
      <c r="S19442"/>
    </row>
    <row r="19443" spans="19:19">
      <c r="S19443"/>
    </row>
    <row r="19444" spans="19:19">
      <c r="S19444"/>
    </row>
    <row r="19445" spans="19:19">
      <c r="S19445"/>
    </row>
    <row r="19446" spans="19:19">
      <c r="S19446"/>
    </row>
    <row r="19447" spans="19:19">
      <c r="S19447"/>
    </row>
    <row r="19448" spans="19:19">
      <c r="S19448"/>
    </row>
    <row r="19449" spans="19:19">
      <c r="S19449"/>
    </row>
    <row r="19450" spans="19:19">
      <c r="S19450"/>
    </row>
    <row r="19451" spans="19:19">
      <c r="S19451"/>
    </row>
    <row r="19452" spans="19:19">
      <c r="S19452"/>
    </row>
    <row r="19453" spans="19:19">
      <c r="S19453"/>
    </row>
    <row r="19454" spans="19:19">
      <c r="S19454"/>
    </row>
    <row r="19455" spans="19:19">
      <c r="S19455"/>
    </row>
    <row r="19456" spans="19:19">
      <c r="S19456"/>
    </row>
    <row r="19457" spans="19:19">
      <c r="S19457"/>
    </row>
    <row r="19458" spans="19:19">
      <c r="S19458"/>
    </row>
    <row r="19459" spans="19:19">
      <c r="S19459"/>
    </row>
    <row r="19460" spans="19:19">
      <c r="S19460"/>
    </row>
    <row r="19461" spans="19:19">
      <c r="S19461"/>
    </row>
    <row r="19462" spans="19:19">
      <c r="S19462"/>
    </row>
    <row r="19463" spans="19:19">
      <c r="S19463"/>
    </row>
    <row r="19464" spans="19:19">
      <c r="S19464"/>
    </row>
    <row r="19465" spans="19:19">
      <c r="S19465"/>
    </row>
    <row r="19466" spans="19:19">
      <c r="S19466"/>
    </row>
    <row r="19467" spans="19:19">
      <c r="S19467"/>
    </row>
    <row r="19468" spans="19:19">
      <c r="S19468"/>
    </row>
    <row r="19469" spans="19:19">
      <c r="S19469"/>
    </row>
    <row r="19470" spans="19:19">
      <c r="S19470"/>
    </row>
    <row r="19471" spans="19:19">
      <c r="S19471"/>
    </row>
    <row r="19472" spans="19:19">
      <c r="S19472"/>
    </row>
    <row r="19473" spans="19:19">
      <c r="S19473"/>
    </row>
    <row r="19474" spans="19:19">
      <c r="S19474"/>
    </row>
    <row r="19475" spans="19:19">
      <c r="S19475"/>
    </row>
    <row r="19476" spans="19:19">
      <c r="S19476"/>
    </row>
    <row r="19477" spans="19:19">
      <c r="S19477"/>
    </row>
    <row r="19478" spans="19:19">
      <c r="S19478"/>
    </row>
    <row r="19479" spans="19:19">
      <c r="S19479"/>
    </row>
    <row r="19480" spans="19:19">
      <c r="S19480"/>
    </row>
    <row r="19481" spans="19:19">
      <c r="S19481"/>
    </row>
    <row r="19482" spans="19:19">
      <c r="S19482"/>
    </row>
    <row r="19483" spans="19:19">
      <c r="S19483"/>
    </row>
    <row r="19484" spans="19:19">
      <c r="S19484"/>
    </row>
    <row r="19485" spans="19:19">
      <c r="S19485"/>
    </row>
    <row r="19486" spans="19:19">
      <c r="S19486"/>
    </row>
    <row r="19487" spans="19:19">
      <c r="S19487"/>
    </row>
    <row r="19488" spans="19:19">
      <c r="S19488"/>
    </row>
    <row r="19489" spans="19:19">
      <c r="S19489"/>
    </row>
    <row r="19490" spans="19:19">
      <c r="S19490"/>
    </row>
    <row r="19491" spans="19:19">
      <c r="S19491"/>
    </row>
    <row r="19492" spans="19:19">
      <c r="S19492"/>
    </row>
    <row r="19493" spans="19:19">
      <c r="S19493"/>
    </row>
    <row r="19494" spans="19:19">
      <c r="S19494"/>
    </row>
    <row r="19495" spans="19:19">
      <c r="S19495"/>
    </row>
    <row r="19496" spans="19:19">
      <c r="S19496"/>
    </row>
    <row r="19497" spans="19:19">
      <c r="S19497"/>
    </row>
    <row r="19498" spans="19:19">
      <c r="S19498"/>
    </row>
    <row r="19499" spans="19:19">
      <c r="S19499"/>
    </row>
    <row r="19500" spans="19:19">
      <c r="S19500"/>
    </row>
    <row r="19501" spans="19:19">
      <c r="S19501"/>
    </row>
    <row r="19502" spans="19:19">
      <c r="S19502"/>
    </row>
    <row r="19503" spans="19:19">
      <c r="S19503"/>
    </row>
    <row r="19504" spans="19:19">
      <c r="S19504"/>
    </row>
    <row r="19505" spans="19:19">
      <c r="S19505"/>
    </row>
    <row r="19506" spans="19:19">
      <c r="S19506"/>
    </row>
    <row r="19507" spans="19:19">
      <c r="S19507"/>
    </row>
    <row r="19508" spans="19:19">
      <c r="S19508"/>
    </row>
    <row r="19509" spans="19:19">
      <c r="S19509"/>
    </row>
    <row r="19510" spans="19:19">
      <c r="S19510"/>
    </row>
    <row r="19511" spans="19:19">
      <c r="S19511"/>
    </row>
    <row r="19512" spans="19:19">
      <c r="S19512"/>
    </row>
    <row r="19513" spans="19:19">
      <c r="S19513"/>
    </row>
    <row r="19514" spans="19:19">
      <c r="S19514"/>
    </row>
    <row r="19515" spans="19:19">
      <c r="S19515"/>
    </row>
    <row r="19516" spans="19:19">
      <c r="S19516"/>
    </row>
    <row r="19517" spans="19:19">
      <c r="S19517"/>
    </row>
    <row r="19518" spans="19:19">
      <c r="S19518"/>
    </row>
    <row r="19519" spans="19:19">
      <c r="S19519"/>
    </row>
    <row r="19520" spans="19:19">
      <c r="S19520"/>
    </row>
    <row r="19521" spans="19:19">
      <c r="S19521"/>
    </row>
    <row r="19522" spans="19:19">
      <c r="S19522"/>
    </row>
    <row r="19523" spans="19:19">
      <c r="S19523"/>
    </row>
    <row r="19524" spans="19:19">
      <c r="S19524"/>
    </row>
    <row r="19525" spans="19:19">
      <c r="S19525"/>
    </row>
    <row r="19526" spans="19:19">
      <c r="S19526"/>
    </row>
    <row r="19527" spans="19:19">
      <c r="S19527"/>
    </row>
    <row r="19528" spans="19:19">
      <c r="S19528"/>
    </row>
    <row r="19529" spans="19:19">
      <c r="S19529"/>
    </row>
    <row r="19530" spans="19:19">
      <c r="S19530"/>
    </row>
    <row r="19531" spans="19:19">
      <c r="S19531"/>
    </row>
    <row r="19532" spans="19:19">
      <c r="S19532"/>
    </row>
    <row r="19533" spans="19:19">
      <c r="S19533"/>
    </row>
    <row r="19534" spans="19:19">
      <c r="S19534"/>
    </row>
    <row r="19535" spans="19:19">
      <c r="S19535"/>
    </row>
    <row r="19536" spans="19:19">
      <c r="S19536"/>
    </row>
    <row r="19537" spans="19:19">
      <c r="S19537"/>
    </row>
    <row r="19538" spans="19:19">
      <c r="S19538"/>
    </row>
    <row r="19539" spans="19:19">
      <c r="S19539"/>
    </row>
    <row r="19540" spans="19:19">
      <c r="S19540"/>
    </row>
    <row r="19541" spans="19:19">
      <c r="S19541"/>
    </row>
    <row r="19542" spans="19:19">
      <c r="S19542"/>
    </row>
    <row r="19543" spans="19:19">
      <c r="S19543"/>
    </row>
    <row r="19544" spans="19:19">
      <c r="S19544"/>
    </row>
    <row r="19545" spans="19:19">
      <c r="S19545"/>
    </row>
    <row r="19546" spans="19:19">
      <c r="S19546"/>
    </row>
    <row r="19547" spans="19:19">
      <c r="S19547"/>
    </row>
    <row r="19548" spans="19:19">
      <c r="S19548"/>
    </row>
    <row r="19549" spans="19:19">
      <c r="S19549"/>
    </row>
    <row r="19550" spans="19:19">
      <c r="S19550"/>
    </row>
    <row r="19551" spans="19:19">
      <c r="S19551"/>
    </row>
    <row r="19552" spans="19:19">
      <c r="S19552"/>
    </row>
    <row r="19553" spans="19:19">
      <c r="S19553"/>
    </row>
    <row r="19554" spans="19:19">
      <c r="S19554"/>
    </row>
    <row r="19555" spans="19:19">
      <c r="S19555"/>
    </row>
    <row r="19556" spans="19:19">
      <c r="S19556"/>
    </row>
    <row r="19557" spans="19:19">
      <c r="S19557"/>
    </row>
    <row r="19558" spans="19:19">
      <c r="S19558"/>
    </row>
    <row r="19559" spans="19:19">
      <c r="S19559"/>
    </row>
    <row r="19560" spans="19:19">
      <c r="S19560"/>
    </row>
    <row r="19561" spans="19:19">
      <c r="S19561"/>
    </row>
    <row r="19562" spans="19:19">
      <c r="S19562"/>
    </row>
    <row r="19563" spans="19:19">
      <c r="S19563"/>
    </row>
    <row r="19564" spans="19:19">
      <c r="S19564"/>
    </row>
    <row r="19565" spans="19:19">
      <c r="S19565"/>
    </row>
    <row r="19566" spans="19:19">
      <c r="S19566"/>
    </row>
    <row r="19567" spans="19:19">
      <c r="S19567"/>
    </row>
    <row r="19568" spans="19:19">
      <c r="S19568"/>
    </row>
    <row r="19569" spans="19:19">
      <c r="S19569"/>
    </row>
    <row r="19570" spans="19:19">
      <c r="S19570"/>
    </row>
    <row r="19571" spans="19:19">
      <c r="S19571"/>
    </row>
    <row r="19572" spans="19:19">
      <c r="S19572"/>
    </row>
    <row r="19573" spans="19:19">
      <c r="S19573"/>
    </row>
    <row r="19574" spans="19:19">
      <c r="S19574"/>
    </row>
    <row r="19575" spans="19:19">
      <c r="S19575"/>
    </row>
    <row r="19576" spans="19:19">
      <c r="S19576"/>
    </row>
    <row r="19577" spans="19:19">
      <c r="S19577"/>
    </row>
    <row r="19578" spans="19:19">
      <c r="S19578"/>
    </row>
    <row r="19579" spans="19:19">
      <c r="S19579"/>
    </row>
    <row r="19580" spans="19:19">
      <c r="S19580"/>
    </row>
    <row r="19581" spans="19:19">
      <c r="S19581"/>
    </row>
    <row r="19582" spans="19:19">
      <c r="S19582"/>
    </row>
    <row r="19583" spans="19:19">
      <c r="S19583"/>
    </row>
    <row r="19584" spans="19:19">
      <c r="S19584"/>
    </row>
    <row r="19585" spans="19:19">
      <c r="S19585"/>
    </row>
    <row r="19586" spans="19:19">
      <c r="S19586"/>
    </row>
    <row r="19587" spans="19:19">
      <c r="S19587"/>
    </row>
    <row r="19588" spans="19:19">
      <c r="S19588"/>
    </row>
    <row r="19589" spans="19:19">
      <c r="S19589"/>
    </row>
    <row r="19590" spans="19:19">
      <c r="S19590"/>
    </row>
    <row r="19591" spans="19:19">
      <c r="S19591"/>
    </row>
    <row r="19592" spans="19:19">
      <c r="S19592"/>
    </row>
    <row r="19593" spans="19:19">
      <c r="S19593"/>
    </row>
    <row r="19594" spans="19:19">
      <c r="S19594"/>
    </row>
    <row r="19595" spans="19:19">
      <c r="S19595"/>
    </row>
    <row r="19596" spans="19:19">
      <c r="S19596"/>
    </row>
    <row r="19597" spans="19:19">
      <c r="S19597"/>
    </row>
    <row r="19598" spans="19:19">
      <c r="S19598"/>
    </row>
    <row r="19599" spans="19:19">
      <c r="S19599"/>
    </row>
    <row r="19600" spans="19:19">
      <c r="S19600"/>
    </row>
    <row r="19601" spans="19:19">
      <c r="S19601"/>
    </row>
    <row r="19602" spans="19:19">
      <c r="S19602"/>
    </row>
    <row r="19603" spans="19:19">
      <c r="S19603"/>
    </row>
    <row r="19604" spans="19:19">
      <c r="S19604"/>
    </row>
    <row r="19605" spans="19:19">
      <c r="S19605"/>
    </row>
    <row r="19606" spans="19:19">
      <c r="S19606"/>
    </row>
    <row r="19607" spans="19:19">
      <c r="S19607"/>
    </row>
    <row r="19608" spans="19:19">
      <c r="S19608"/>
    </row>
    <row r="19609" spans="19:19">
      <c r="S19609"/>
    </row>
    <row r="19610" spans="19:19">
      <c r="S19610"/>
    </row>
    <row r="19611" spans="19:19">
      <c r="S19611"/>
    </row>
    <row r="19612" spans="19:19">
      <c r="S19612"/>
    </row>
    <row r="19613" spans="19:19">
      <c r="S19613"/>
    </row>
    <row r="19614" spans="19:19">
      <c r="S19614"/>
    </row>
    <row r="19615" spans="19:19">
      <c r="S19615"/>
    </row>
    <row r="19616" spans="19:19">
      <c r="S19616"/>
    </row>
    <row r="19617" spans="19:19">
      <c r="S19617"/>
    </row>
    <row r="19618" spans="19:19">
      <c r="S19618"/>
    </row>
    <row r="19619" spans="19:19">
      <c r="S19619"/>
    </row>
    <row r="19620" spans="19:19">
      <c r="S19620"/>
    </row>
    <row r="19621" spans="19:19">
      <c r="S19621"/>
    </row>
    <row r="19622" spans="19:19">
      <c r="S19622"/>
    </row>
    <row r="19623" spans="19:19">
      <c r="S19623"/>
    </row>
    <row r="19624" spans="19:19">
      <c r="S19624"/>
    </row>
    <row r="19625" spans="19:19">
      <c r="S19625"/>
    </row>
    <row r="19626" spans="19:19">
      <c r="S19626"/>
    </row>
    <row r="19627" spans="19:19">
      <c r="S19627"/>
    </row>
    <row r="19628" spans="19:19">
      <c r="S19628"/>
    </row>
    <row r="19629" spans="19:19">
      <c r="S19629"/>
    </row>
    <row r="19630" spans="19:19">
      <c r="S19630"/>
    </row>
    <row r="19631" spans="19:19">
      <c r="S19631"/>
    </row>
    <row r="19632" spans="19:19">
      <c r="S19632"/>
    </row>
    <row r="19633" spans="19:19">
      <c r="S19633"/>
    </row>
    <row r="19634" spans="19:19">
      <c r="S19634"/>
    </row>
    <row r="19635" spans="19:19">
      <c r="S19635"/>
    </row>
    <row r="19636" spans="19:19">
      <c r="S19636"/>
    </row>
    <row r="19637" spans="19:19">
      <c r="S19637"/>
    </row>
    <row r="19638" spans="19:19">
      <c r="S19638"/>
    </row>
    <row r="19639" spans="19:19">
      <c r="S19639"/>
    </row>
    <row r="19640" spans="19:19">
      <c r="S19640"/>
    </row>
    <row r="19641" spans="19:19">
      <c r="S19641"/>
    </row>
    <row r="19642" spans="19:19">
      <c r="S19642"/>
    </row>
    <row r="19643" spans="19:19">
      <c r="S19643"/>
    </row>
    <row r="19644" spans="19:19">
      <c r="S19644"/>
    </row>
    <row r="19645" spans="19:19">
      <c r="S19645"/>
    </row>
    <row r="19646" spans="19:19">
      <c r="S19646"/>
    </row>
    <row r="19647" spans="19:19">
      <c r="S19647"/>
    </row>
    <row r="19648" spans="19:19">
      <c r="S19648"/>
    </row>
    <row r="19649" spans="19:19">
      <c r="S19649"/>
    </row>
    <row r="19650" spans="19:19">
      <c r="S19650"/>
    </row>
    <row r="19651" spans="19:19">
      <c r="S19651"/>
    </row>
    <row r="19652" spans="19:19">
      <c r="S19652"/>
    </row>
    <row r="19653" spans="19:19">
      <c r="S19653"/>
    </row>
    <row r="19654" spans="19:19">
      <c r="S19654"/>
    </row>
    <row r="19655" spans="19:19">
      <c r="S19655"/>
    </row>
    <row r="19656" spans="19:19">
      <c r="S19656"/>
    </row>
    <row r="19657" spans="19:19">
      <c r="S19657"/>
    </row>
    <row r="19658" spans="19:19">
      <c r="S19658"/>
    </row>
    <row r="19659" spans="19:19">
      <c r="S19659"/>
    </row>
    <row r="19660" spans="19:19">
      <c r="S19660"/>
    </row>
    <row r="19661" spans="19:19">
      <c r="S19661"/>
    </row>
    <row r="19662" spans="19:19">
      <c r="S19662"/>
    </row>
    <row r="19663" spans="19:19">
      <c r="S19663"/>
    </row>
    <row r="19664" spans="19:19">
      <c r="S19664"/>
    </row>
    <row r="19665" spans="19:19">
      <c r="S19665"/>
    </row>
    <row r="19666" spans="19:19">
      <c r="S19666"/>
    </row>
    <row r="19667" spans="19:19">
      <c r="S19667"/>
    </row>
    <row r="19668" spans="19:19">
      <c r="S19668"/>
    </row>
    <row r="19669" spans="19:19">
      <c r="S19669"/>
    </row>
    <row r="19670" spans="19:19">
      <c r="S19670"/>
    </row>
    <row r="19671" spans="19:19">
      <c r="S19671"/>
    </row>
    <row r="19672" spans="19:19">
      <c r="S19672"/>
    </row>
    <row r="19673" spans="19:19">
      <c r="S19673"/>
    </row>
    <row r="19674" spans="19:19">
      <c r="S19674"/>
    </row>
    <row r="19675" spans="19:19">
      <c r="S19675"/>
    </row>
    <row r="19676" spans="19:19">
      <c r="S19676"/>
    </row>
    <row r="19677" spans="19:19">
      <c r="S19677"/>
    </row>
    <row r="19678" spans="19:19">
      <c r="S19678"/>
    </row>
    <row r="19679" spans="19:19">
      <c r="S19679"/>
    </row>
    <row r="19680" spans="19:19">
      <c r="S19680"/>
    </row>
    <row r="19681" spans="19:19">
      <c r="S19681"/>
    </row>
    <row r="19682" spans="19:19">
      <c r="S19682"/>
    </row>
    <row r="19683" spans="19:19">
      <c r="S19683"/>
    </row>
    <row r="19684" spans="19:19">
      <c r="S19684"/>
    </row>
    <row r="19685" spans="19:19">
      <c r="S19685"/>
    </row>
    <row r="19686" spans="19:19">
      <c r="S19686"/>
    </row>
    <row r="19687" spans="19:19">
      <c r="S19687"/>
    </row>
    <row r="19688" spans="19:19">
      <c r="S19688"/>
    </row>
    <row r="19689" spans="19:19">
      <c r="S19689"/>
    </row>
    <row r="19690" spans="19:19">
      <c r="S19690"/>
    </row>
    <row r="19691" spans="19:19">
      <c r="S19691"/>
    </row>
    <row r="19692" spans="19:19">
      <c r="S19692"/>
    </row>
    <row r="19693" spans="19:19">
      <c r="S19693"/>
    </row>
    <row r="19694" spans="19:19">
      <c r="S19694"/>
    </row>
    <row r="19695" spans="19:19">
      <c r="S19695"/>
    </row>
    <row r="19696" spans="19:19">
      <c r="S19696"/>
    </row>
    <row r="19697" spans="19:19">
      <c r="S19697"/>
    </row>
    <row r="19698" spans="19:19">
      <c r="S19698"/>
    </row>
    <row r="19699" spans="19:19">
      <c r="S19699"/>
    </row>
    <row r="19700" spans="19:19">
      <c r="S19700"/>
    </row>
    <row r="19701" spans="19:19">
      <c r="S19701"/>
    </row>
    <row r="19702" spans="19:19">
      <c r="S19702"/>
    </row>
    <row r="19703" spans="19:19">
      <c r="S19703"/>
    </row>
    <row r="19704" spans="19:19">
      <c r="S19704"/>
    </row>
    <row r="19705" spans="19:19">
      <c r="S19705"/>
    </row>
    <row r="19706" spans="19:19">
      <c r="S19706"/>
    </row>
    <row r="19707" spans="19:19">
      <c r="S19707"/>
    </row>
    <row r="19708" spans="19:19">
      <c r="S19708"/>
    </row>
    <row r="19709" spans="19:19">
      <c r="S19709"/>
    </row>
    <row r="19710" spans="19:19">
      <c r="S19710"/>
    </row>
    <row r="19711" spans="19:19">
      <c r="S19711"/>
    </row>
    <row r="19712" spans="19:19">
      <c r="S19712"/>
    </row>
    <row r="19713" spans="19:19">
      <c r="S19713"/>
    </row>
    <row r="19714" spans="19:19">
      <c r="S19714"/>
    </row>
    <row r="19715" spans="19:19">
      <c r="S19715"/>
    </row>
    <row r="19716" spans="19:19">
      <c r="S19716"/>
    </row>
    <row r="19717" spans="19:19">
      <c r="S19717"/>
    </row>
    <row r="19718" spans="19:19">
      <c r="S19718"/>
    </row>
    <row r="19719" spans="19:19">
      <c r="S19719"/>
    </row>
    <row r="19720" spans="19:19">
      <c r="S19720"/>
    </row>
    <row r="19721" spans="19:19">
      <c r="S19721"/>
    </row>
    <row r="19722" spans="19:19">
      <c r="S19722"/>
    </row>
    <row r="19723" spans="19:19">
      <c r="S19723"/>
    </row>
    <row r="19724" spans="19:19">
      <c r="S19724"/>
    </row>
    <row r="19725" spans="19:19">
      <c r="S19725"/>
    </row>
    <row r="19726" spans="19:19">
      <c r="S19726"/>
    </row>
    <row r="19727" spans="19:19">
      <c r="S19727"/>
    </row>
    <row r="19728" spans="19:19">
      <c r="S19728"/>
    </row>
    <row r="19729" spans="19:19">
      <c r="S19729"/>
    </row>
    <row r="19730" spans="19:19">
      <c r="S19730"/>
    </row>
    <row r="19731" spans="19:19">
      <c r="S19731"/>
    </row>
    <row r="19732" spans="19:19">
      <c r="S19732"/>
    </row>
    <row r="19733" spans="19:19">
      <c r="S19733"/>
    </row>
    <row r="19734" spans="19:19">
      <c r="S19734"/>
    </row>
    <row r="19735" spans="19:19">
      <c r="S19735"/>
    </row>
    <row r="19736" spans="19:19">
      <c r="S19736"/>
    </row>
    <row r="19737" spans="19:19">
      <c r="S19737"/>
    </row>
    <row r="19738" spans="19:19">
      <c r="S19738"/>
    </row>
    <row r="19739" spans="19:19">
      <c r="S19739"/>
    </row>
    <row r="19740" spans="19:19">
      <c r="S19740"/>
    </row>
    <row r="19741" spans="19:19">
      <c r="S19741"/>
    </row>
    <row r="19742" spans="19:19">
      <c r="S19742"/>
    </row>
    <row r="19743" spans="19:19">
      <c r="S19743"/>
    </row>
    <row r="19744" spans="19:19">
      <c r="S19744"/>
    </row>
    <row r="19745" spans="19:19">
      <c r="S19745"/>
    </row>
    <row r="19746" spans="19:19">
      <c r="S19746"/>
    </row>
    <row r="19747" spans="19:19">
      <c r="S19747"/>
    </row>
    <row r="19748" spans="19:19">
      <c r="S19748"/>
    </row>
    <row r="19749" spans="19:19">
      <c r="S19749"/>
    </row>
    <row r="19750" spans="19:19">
      <c r="S19750"/>
    </row>
    <row r="19751" spans="19:19">
      <c r="S19751"/>
    </row>
    <row r="19752" spans="19:19">
      <c r="S19752"/>
    </row>
    <row r="19753" spans="19:19">
      <c r="S19753"/>
    </row>
    <row r="19754" spans="19:19">
      <c r="S19754"/>
    </row>
    <row r="19755" spans="19:19">
      <c r="S19755"/>
    </row>
    <row r="19756" spans="19:19">
      <c r="S19756"/>
    </row>
    <row r="19757" spans="19:19">
      <c r="S19757"/>
    </row>
    <row r="19758" spans="19:19">
      <c r="S19758"/>
    </row>
    <row r="19759" spans="19:19">
      <c r="S19759"/>
    </row>
    <row r="19760" spans="19:19">
      <c r="S19760"/>
    </row>
    <row r="19761" spans="19:19">
      <c r="S19761"/>
    </row>
    <row r="19762" spans="19:19">
      <c r="S19762"/>
    </row>
    <row r="19763" spans="19:19">
      <c r="S19763"/>
    </row>
    <row r="19764" spans="19:19">
      <c r="S19764"/>
    </row>
    <row r="19765" spans="19:19">
      <c r="S19765"/>
    </row>
    <row r="19766" spans="19:19">
      <c r="S19766"/>
    </row>
    <row r="19767" spans="19:19">
      <c r="S19767"/>
    </row>
    <row r="19768" spans="19:19">
      <c r="S19768"/>
    </row>
    <row r="19769" spans="19:19">
      <c r="S19769"/>
    </row>
    <row r="19770" spans="19:19">
      <c r="S19770"/>
    </row>
    <row r="19771" spans="19:19">
      <c r="S19771"/>
    </row>
    <row r="19772" spans="19:19">
      <c r="S19772"/>
    </row>
    <row r="19773" spans="19:19">
      <c r="S19773"/>
    </row>
    <row r="19774" spans="19:19">
      <c r="S19774"/>
    </row>
    <row r="19775" spans="19:19">
      <c r="S19775"/>
    </row>
    <row r="19776" spans="19:19">
      <c r="S19776"/>
    </row>
    <row r="19777" spans="19:19">
      <c r="S19777"/>
    </row>
    <row r="19778" spans="19:19">
      <c r="S19778"/>
    </row>
    <row r="19779" spans="19:19">
      <c r="S19779"/>
    </row>
    <row r="19780" spans="19:19">
      <c r="S19780"/>
    </row>
    <row r="19781" spans="19:19">
      <c r="S19781"/>
    </row>
    <row r="19782" spans="19:19">
      <c r="S19782"/>
    </row>
    <row r="19783" spans="19:19">
      <c r="S19783"/>
    </row>
    <row r="19784" spans="19:19">
      <c r="S19784"/>
    </row>
    <row r="19785" spans="19:19">
      <c r="S19785"/>
    </row>
    <row r="19786" spans="19:19">
      <c r="S19786"/>
    </row>
    <row r="19787" spans="19:19">
      <c r="S19787"/>
    </row>
    <row r="19788" spans="19:19">
      <c r="S19788"/>
    </row>
    <row r="19789" spans="19:19">
      <c r="S19789"/>
    </row>
    <row r="19790" spans="19:19">
      <c r="S19790"/>
    </row>
    <row r="19791" spans="19:19">
      <c r="S19791"/>
    </row>
    <row r="19792" spans="19:19">
      <c r="S19792"/>
    </row>
    <row r="19793" spans="19:19">
      <c r="S19793"/>
    </row>
    <row r="19794" spans="19:19">
      <c r="S19794"/>
    </row>
    <row r="19795" spans="19:19">
      <c r="S19795"/>
    </row>
    <row r="19796" spans="19:19">
      <c r="S19796"/>
    </row>
    <row r="19797" spans="19:19">
      <c r="S19797"/>
    </row>
    <row r="19798" spans="19:19">
      <c r="S19798"/>
    </row>
    <row r="19799" spans="19:19">
      <c r="S19799"/>
    </row>
    <row r="19800" spans="19:19">
      <c r="S19800"/>
    </row>
    <row r="19801" spans="19:19">
      <c r="S19801"/>
    </row>
    <row r="19802" spans="19:19">
      <c r="S19802"/>
    </row>
    <row r="19803" spans="19:19">
      <c r="S19803"/>
    </row>
    <row r="19804" spans="19:19">
      <c r="S19804"/>
    </row>
    <row r="19805" spans="19:19">
      <c r="S19805"/>
    </row>
    <row r="19806" spans="19:19">
      <c r="S19806"/>
    </row>
    <row r="19807" spans="19:19">
      <c r="S19807"/>
    </row>
    <row r="19808" spans="19:19">
      <c r="S19808"/>
    </row>
    <row r="19809" spans="19:19">
      <c r="S19809"/>
    </row>
    <row r="19810" spans="19:19">
      <c r="S19810"/>
    </row>
    <row r="19811" spans="19:19">
      <c r="S19811"/>
    </row>
    <row r="19812" spans="19:19">
      <c r="S19812"/>
    </row>
    <row r="19813" spans="19:19">
      <c r="S19813"/>
    </row>
    <row r="19814" spans="19:19">
      <c r="S19814"/>
    </row>
    <row r="19815" spans="19:19">
      <c r="S19815"/>
    </row>
    <row r="19816" spans="19:19">
      <c r="S19816"/>
    </row>
    <row r="19817" spans="19:19">
      <c r="S19817"/>
    </row>
    <row r="19818" spans="19:19">
      <c r="S19818"/>
    </row>
    <row r="19819" spans="19:19">
      <c r="S19819"/>
    </row>
    <row r="19820" spans="19:19">
      <c r="S19820"/>
    </row>
    <row r="19821" spans="19:19">
      <c r="S19821"/>
    </row>
    <row r="19822" spans="19:19">
      <c r="S19822"/>
    </row>
    <row r="19823" spans="19:19">
      <c r="S19823"/>
    </row>
    <row r="19824" spans="19:19">
      <c r="S19824"/>
    </row>
    <row r="19825" spans="19:19">
      <c r="S19825"/>
    </row>
    <row r="19826" spans="19:19">
      <c r="S19826"/>
    </row>
    <row r="19827" spans="19:19">
      <c r="S19827"/>
    </row>
    <row r="19828" spans="19:19">
      <c r="S19828"/>
    </row>
    <row r="19829" spans="19:19">
      <c r="S19829"/>
    </row>
    <row r="19830" spans="19:19">
      <c r="S19830"/>
    </row>
    <row r="19831" spans="19:19">
      <c r="S19831"/>
    </row>
    <row r="19832" spans="19:19">
      <c r="S19832"/>
    </row>
    <row r="19833" spans="19:19">
      <c r="S19833"/>
    </row>
    <row r="19834" spans="19:19">
      <c r="S19834"/>
    </row>
    <row r="19835" spans="19:19">
      <c r="S19835"/>
    </row>
    <row r="19836" spans="19:19">
      <c r="S19836"/>
    </row>
    <row r="19837" spans="19:19">
      <c r="S19837"/>
    </row>
    <row r="19838" spans="19:19">
      <c r="S19838"/>
    </row>
    <row r="19839" spans="19:19">
      <c r="S19839"/>
    </row>
    <row r="19840" spans="19:19">
      <c r="S19840"/>
    </row>
    <row r="19841" spans="19:19">
      <c r="S19841"/>
    </row>
    <row r="19842" spans="19:19">
      <c r="S19842"/>
    </row>
    <row r="19843" spans="19:19">
      <c r="S19843"/>
    </row>
    <row r="19844" spans="19:19">
      <c r="S19844"/>
    </row>
    <row r="19845" spans="19:19">
      <c r="S19845"/>
    </row>
    <row r="19846" spans="19:19">
      <c r="S19846"/>
    </row>
    <row r="19847" spans="19:19">
      <c r="S19847"/>
    </row>
    <row r="19848" spans="19:19">
      <c r="S19848"/>
    </row>
    <row r="19849" spans="19:19">
      <c r="S19849"/>
    </row>
    <row r="19850" spans="19:19">
      <c r="S19850"/>
    </row>
    <row r="19851" spans="19:19">
      <c r="S19851"/>
    </row>
    <row r="19852" spans="19:19">
      <c r="S19852"/>
    </row>
    <row r="19853" spans="19:19">
      <c r="S19853"/>
    </row>
    <row r="19854" spans="19:19">
      <c r="S19854"/>
    </row>
    <row r="19855" spans="19:19">
      <c r="S19855"/>
    </row>
    <row r="19856" spans="19:19">
      <c r="S19856"/>
    </row>
    <row r="19857" spans="19:19">
      <c r="S19857"/>
    </row>
    <row r="19858" spans="19:19">
      <c r="S19858"/>
    </row>
    <row r="19859" spans="19:19">
      <c r="S19859"/>
    </row>
    <row r="19860" spans="19:19">
      <c r="S19860"/>
    </row>
    <row r="19861" spans="19:19">
      <c r="S19861"/>
    </row>
    <row r="19862" spans="19:19">
      <c r="S19862"/>
    </row>
    <row r="19863" spans="19:19">
      <c r="S19863"/>
    </row>
    <row r="19864" spans="19:19">
      <c r="S19864"/>
    </row>
    <row r="19865" spans="19:19">
      <c r="S19865"/>
    </row>
    <row r="19866" spans="19:19">
      <c r="S19866"/>
    </row>
    <row r="19867" spans="19:19">
      <c r="S19867"/>
    </row>
    <row r="19868" spans="19:19">
      <c r="S19868"/>
    </row>
    <row r="19869" spans="19:19">
      <c r="S19869"/>
    </row>
    <row r="19870" spans="19:19">
      <c r="S19870"/>
    </row>
    <row r="19871" spans="19:19">
      <c r="S19871"/>
    </row>
    <row r="19872" spans="19:19">
      <c r="S19872"/>
    </row>
    <row r="19873" spans="19:19">
      <c r="S19873"/>
    </row>
    <row r="19874" spans="19:19">
      <c r="S19874"/>
    </row>
    <row r="19875" spans="19:19">
      <c r="S19875"/>
    </row>
    <row r="19876" spans="19:19">
      <c r="S19876"/>
    </row>
    <row r="19877" spans="19:19">
      <c r="S19877"/>
    </row>
    <row r="19878" spans="19:19">
      <c r="S19878"/>
    </row>
    <row r="19879" spans="19:19">
      <c r="S19879"/>
    </row>
    <row r="19880" spans="19:19">
      <c r="S19880"/>
    </row>
    <row r="19881" spans="19:19">
      <c r="S19881"/>
    </row>
    <row r="19882" spans="19:19">
      <c r="S19882"/>
    </row>
    <row r="19883" spans="19:19">
      <c r="S19883"/>
    </row>
    <row r="19884" spans="19:19">
      <c r="S19884"/>
    </row>
    <row r="19885" spans="19:19">
      <c r="S19885"/>
    </row>
    <row r="19886" spans="19:19">
      <c r="S19886"/>
    </row>
    <row r="19887" spans="19:19">
      <c r="S19887"/>
    </row>
    <row r="19888" spans="19:19">
      <c r="S19888"/>
    </row>
    <row r="19889" spans="19:19">
      <c r="S19889"/>
    </row>
    <row r="19890" spans="19:19">
      <c r="S19890"/>
    </row>
    <row r="19891" spans="19:19">
      <c r="S19891"/>
    </row>
    <row r="19892" spans="19:19">
      <c r="S19892"/>
    </row>
    <row r="19893" spans="19:19">
      <c r="S19893"/>
    </row>
    <row r="19894" spans="19:19">
      <c r="S19894"/>
    </row>
    <row r="19895" spans="19:19">
      <c r="S19895"/>
    </row>
    <row r="19896" spans="19:19">
      <c r="S19896"/>
    </row>
    <row r="19897" spans="19:19">
      <c r="S19897"/>
    </row>
    <row r="19898" spans="19:19">
      <c r="S19898"/>
    </row>
    <row r="19899" spans="19:19">
      <c r="S19899"/>
    </row>
    <row r="19900" spans="19:19">
      <c r="S19900"/>
    </row>
    <row r="19901" spans="19:19">
      <c r="S19901"/>
    </row>
    <row r="19902" spans="19:19">
      <c r="S19902"/>
    </row>
    <row r="19903" spans="19:19">
      <c r="S19903"/>
    </row>
    <row r="19904" spans="19:19">
      <c r="S19904"/>
    </row>
    <row r="19905" spans="19:19">
      <c r="S19905"/>
    </row>
    <row r="19906" spans="19:19">
      <c r="S19906"/>
    </row>
    <row r="19907" spans="19:19">
      <c r="S19907"/>
    </row>
    <row r="19908" spans="19:19">
      <c r="S19908"/>
    </row>
    <row r="19909" spans="19:19">
      <c r="S19909"/>
    </row>
    <row r="19910" spans="19:19">
      <c r="S19910"/>
    </row>
    <row r="19911" spans="19:19">
      <c r="S19911"/>
    </row>
    <row r="19912" spans="19:19">
      <c r="S19912"/>
    </row>
    <row r="19913" spans="19:19">
      <c r="S19913"/>
    </row>
    <row r="19914" spans="19:19">
      <c r="S19914"/>
    </row>
    <row r="19915" spans="19:19">
      <c r="S19915"/>
    </row>
    <row r="19916" spans="19:19">
      <c r="S19916"/>
    </row>
    <row r="19917" spans="19:19">
      <c r="S19917"/>
    </row>
    <row r="19918" spans="19:19">
      <c r="S19918"/>
    </row>
    <row r="19919" spans="19:19">
      <c r="S19919"/>
    </row>
    <row r="19920" spans="19:19">
      <c r="S19920"/>
    </row>
    <row r="19921" spans="19:19">
      <c r="S19921"/>
    </row>
    <row r="19922" spans="19:19">
      <c r="S19922"/>
    </row>
    <row r="19923" spans="19:19">
      <c r="S19923"/>
    </row>
    <row r="19924" spans="19:19">
      <c r="S19924"/>
    </row>
    <row r="19925" spans="19:19">
      <c r="S19925"/>
    </row>
    <row r="19926" spans="19:19">
      <c r="S19926"/>
    </row>
    <row r="19927" spans="19:19">
      <c r="S19927"/>
    </row>
    <row r="19928" spans="19:19">
      <c r="S19928"/>
    </row>
    <row r="19929" spans="19:19">
      <c r="S19929"/>
    </row>
    <row r="19930" spans="19:19">
      <c r="S19930"/>
    </row>
    <row r="19931" spans="19:19">
      <c r="S19931"/>
    </row>
    <row r="19932" spans="19:19">
      <c r="S19932"/>
    </row>
    <row r="19933" spans="19:19">
      <c r="S19933"/>
    </row>
    <row r="19934" spans="19:19">
      <c r="S19934"/>
    </row>
    <row r="19935" spans="19:19">
      <c r="S19935"/>
    </row>
    <row r="19936" spans="19:19">
      <c r="S19936"/>
    </row>
    <row r="19937" spans="19:19">
      <c r="S19937"/>
    </row>
    <row r="19938" spans="19:19">
      <c r="S19938"/>
    </row>
    <row r="19939" spans="19:19">
      <c r="S19939"/>
    </row>
    <row r="19940" spans="19:19">
      <c r="S19940"/>
    </row>
    <row r="19941" spans="19:19">
      <c r="S19941"/>
    </row>
    <row r="19942" spans="19:19">
      <c r="S19942"/>
    </row>
    <row r="19943" spans="19:19">
      <c r="S19943"/>
    </row>
    <row r="19944" spans="19:19">
      <c r="S19944"/>
    </row>
    <row r="19945" spans="19:19">
      <c r="S19945"/>
    </row>
    <row r="19946" spans="19:19">
      <c r="S19946"/>
    </row>
    <row r="19947" spans="19:19">
      <c r="S19947"/>
    </row>
    <row r="19948" spans="19:19">
      <c r="S19948"/>
    </row>
    <row r="19949" spans="19:19">
      <c r="S19949"/>
    </row>
    <row r="19950" spans="19:19">
      <c r="S19950"/>
    </row>
    <row r="19951" spans="19:19">
      <c r="S19951"/>
    </row>
    <row r="19952" spans="19:19">
      <c r="S19952"/>
    </row>
    <row r="19953" spans="19:19">
      <c r="S19953"/>
    </row>
    <row r="19954" spans="19:19">
      <c r="S19954"/>
    </row>
    <row r="19955" spans="19:19">
      <c r="S19955"/>
    </row>
    <row r="19956" spans="19:19">
      <c r="S19956"/>
    </row>
    <row r="19957" spans="19:19">
      <c r="S19957"/>
    </row>
    <row r="19958" spans="19:19">
      <c r="S19958"/>
    </row>
    <row r="19959" spans="19:19">
      <c r="S19959"/>
    </row>
    <row r="19960" spans="19:19">
      <c r="S19960"/>
    </row>
    <row r="19961" spans="19:19">
      <c r="S19961"/>
    </row>
    <row r="19962" spans="19:19">
      <c r="S19962"/>
    </row>
    <row r="19963" spans="19:19">
      <c r="S19963"/>
    </row>
    <row r="19964" spans="19:19">
      <c r="S19964"/>
    </row>
    <row r="19965" spans="19:19">
      <c r="S19965"/>
    </row>
    <row r="19966" spans="19:19">
      <c r="S19966"/>
    </row>
    <row r="19967" spans="19:19">
      <c r="S19967"/>
    </row>
    <row r="19968" spans="19:19">
      <c r="S19968"/>
    </row>
    <row r="19969" spans="19:19">
      <c r="S19969"/>
    </row>
    <row r="19970" spans="19:19">
      <c r="S19970"/>
    </row>
    <row r="19971" spans="19:19">
      <c r="S19971"/>
    </row>
    <row r="19972" spans="19:19">
      <c r="S19972"/>
    </row>
    <row r="19973" spans="19:19">
      <c r="S19973"/>
    </row>
    <row r="19974" spans="19:19">
      <c r="S19974"/>
    </row>
    <row r="19975" spans="19:19">
      <c r="S19975"/>
    </row>
    <row r="19976" spans="19:19">
      <c r="S19976"/>
    </row>
    <row r="19977" spans="19:19">
      <c r="S19977"/>
    </row>
    <row r="19978" spans="19:19">
      <c r="S19978"/>
    </row>
    <row r="19979" spans="19:19">
      <c r="S19979"/>
    </row>
    <row r="19980" spans="19:19">
      <c r="S19980"/>
    </row>
    <row r="19981" spans="19:19">
      <c r="S19981"/>
    </row>
    <row r="19982" spans="19:19">
      <c r="S19982"/>
    </row>
    <row r="19983" spans="19:19">
      <c r="S19983"/>
    </row>
    <row r="19984" spans="19:19">
      <c r="S19984"/>
    </row>
    <row r="19985" spans="19:19">
      <c r="S19985"/>
    </row>
    <row r="19986" spans="19:19">
      <c r="S19986"/>
    </row>
    <row r="19987" spans="19:19">
      <c r="S19987"/>
    </row>
    <row r="19988" spans="19:19">
      <c r="S19988"/>
    </row>
    <row r="19989" spans="19:19">
      <c r="S19989"/>
    </row>
    <row r="19990" spans="19:19">
      <c r="S19990"/>
    </row>
    <row r="19991" spans="19:19">
      <c r="S19991"/>
    </row>
    <row r="19992" spans="19:19">
      <c r="S19992"/>
    </row>
    <row r="19993" spans="19:19">
      <c r="S19993"/>
    </row>
    <row r="19994" spans="19:19">
      <c r="S19994"/>
    </row>
    <row r="19995" spans="19:19">
      <c r="S19995"/>
    </row>
    <row r="19996" spans="19:19">
      <c r="S19996"/>
    </row>
    <row r="19997" spans="19:19">
      <c r="S19997"/>
    </row>
    <row r="19998" spans="19:19">
      <c r="S19998"/>
    </row>
    <row r="19999" spans="19:19">
      <c r="S19999"/>
    </row>
    <row r="20000" spans="19:19">
      <c r="S20000"/>
    </row>
    <row r="20001" spans="19:19">
      <c r="S20001"/>
    </row>
    <row r="20002" spans="19:19">
      <c r="S20002"/>
    </row>
    <row r="20003" spans="19:19">
      <c r="S20003"/>
    </row>
    <row r="20004" spans="19:19">
      <c r="S20004"/>
    </row>
    <row r="20005" spans="19:19">
      <c r="S20005"/>
    </row>
    <row r="20006" spans="19:19">
      <c r="S20006"/>
    </row>
    <row r="20007" spans="19:19">
      <c r="S20007"/>
    </row>
    <row r="20008" spans="19:19">
      <c r="S20008"/>
    </row>
    <row r="20009" spans="19:19">
      <c r="S20009"/>
    </row>
    <row r="20010" spans="19:19">
      <c r="S20010"/>
    </row>
    <row r="20011" spans="19:19">
      <c r="S20011"/>
    </row>
    <row r="20012" spans="19:19">
      <c r="S20012"/>
    </row>
    <row r="20013" spans="19:19">
      <c r="S20013"/>
    </row>
    <row r="20014" spans="19:19">
      <c r="S20014"/>
    </row>
    <row r="20015" spans="19:19">
      <c r="S20015"/>
    </row>
    <row r="20016" spans="19:19">
      <c r="S20016"/>
    </row>
    <row r="20017" spans="19:19">
      <c r="S20017"/>
    </row>
    <row r="20018" spans="19:19">
      <c r="S20018"/>
    </row>
    <row r="20019" spans="19:19">
      <c r="S20019"/>
    </row>
    <row r="20020" spans="19:19">
      <c r="S20020"/>
    </row>
    <row r="20021" spans="19:19">
      <c r="S20021"/>
    </row>
    <row r="20022" spans="19:19">
      <c r="S20022"/>
    </row>
    <row r="20023" spans="19:19">
      <c r="S20023"/>
    </row>
    <row r="20024" spans="19:19">
      <c r="S20024"/>
    </row>
    <row r="20025" spans="19:19">
      <c r="S20025"/>
    </row>
    <row r="20026" spans="19:19">
      <c r="S20026"/>
    </row>
    <row r="20027" spans="19:19">
      <c r="S20027"/>
    </row>
    <row r="20028" spans="19:19">
      <c r="S20028"/>
    </row>
    <row r="20029" spans="19:19">
      <c r="S20029"/>
    </row>
    <row r="20030" spans="19:19">
      <c r="S20030"/>
    </row>
    <row r="20031" spans="19:19">
      <c r="S20031"/>
    </row>
    <row r="20032" spans="19:19">
      <c r="S20032"/>
    </row>
    <row r="20033" spans="19:19">
      <c r="S20033"/>
    </row>
    <row r="20034" spans="19:19">
      <c r="S20034"/>
    </row>
    <row r="20035" spans="19:19">
      <c r="S20035"/>
    </row>
    <row r="20036" spans="19:19">
      <c r="S20036"/>
    </row>
    <row r="20037" spans="19:19">
      <c r="S20037"/>
    </row>
    <row r="20038" spans="19:19">
      <c r="S20038"/>
    </row>
    <row r="20039" spans="19:19">
      <c r="S20039"/>
    </row>
    <row r="20040" spans="19:19">
      <c r="S20040"/>
    </row>
    <row r="20041" spans="19:19">
      <c r="S20041"/>
    </row>
    <row r="20042" spans="19:19">
      <c r="S20042"/>
    </row>
    <row r="20043" spans="19:19">
      <c r="S20043"/>
    </row>
    <row r="20044" spans="19:19">
      <c r="S20044"/>
    </row>
    <row r="20045" spans="19:19">
      <c r="S20045"/>
    </row>
    <row r="20046" spans="19:19">
      <c r="S20046"/>
    </row>
    <row r="20047" spans="19:19">
      <c r="S20047"/>
    </row>
    <row r="20048" spans="19:19">
      <c r="S20048"/>
    </row>
    <row r="20049" spans="19:19">
      <c r="S20049"/>
    </row>
    <row r="20050" spans="19:19">
      <c r="S20050"/>
    </row>
    <row r="20051" spans="19:19">
      <c r="S20051"/>
    </row>
    <row r="20052" spans="19:19">
      <c r="S20052"/>
    </row>
    <row r="20053" spans="19:19">
      <c r="S20053"/>
    </row>
    <row r="20054" spans="19:19">
      <c r="S20054"/>
    </row>
    <row r="20055" spans="19:19">
      <c r="S20055"/>
    </row>
    <row r="20056" spans="19:19">
      <c r="S20056"/>
    </row>
    <row r="20057" spans="19:19">
      <c r="S20057"/>
    </row>
    <row r="20058" spans="19:19">
      <c r="S20058"/>
    </row>
    <row r="20059" spans="19:19">
      <c r="S20059"/>
    </row>
    <row r="20060" spans="19:19">
      <c r="S20060"/>
    </row>
    <row r="20061" spans="19:19">
      <c r="S20061"/>
    </row>
    <row r="20062" spans="19:19">
      <c r="S20062"/>
    </row>
    <row r="20063" spans="19:19">
      <c r="S20063"/>
    </row>
    <row r="20064" spans="19:19">
      <c r="S20064"/>
    </row>
    <row r="20065" spans="19:19">
      <c r="S20065"/>
    </row>
    <row r="20066" spans="19:19">
      <c r="S20066"/>
    </row>
    <row r="20067" spans="19:19">
      <c r="S20067"/>
    </row>
    <row r="20068" spans="19:19">
      <c r="S20068"/>
    </row>
    <row r="20069" spans="19:19">
      <c r="S20069"/>
    </row>
    <row r="20070" spans="19:19">
      <c r="S20070"/>
    </row>
    <row r="20071" spans="19:19">
      <c r="S20071"/>
    </row>
    <row r="20072" spans="19:19">
      <c r="S20072"/>
    </row>
    <row r="20073" spans="19:19">
      <c r="S20073"/>
    </row>
    <row r="20074" spans="19:19">
      <c r="S20074"/>
    </row>
    <row r="20075" spans="19:19">
      <c r="S20075"/>
    </row>
    <row r="20076" spans="19:19">
      <c r="S20076"/>
    </row>
    <row r="20077" spans="19:19">
      <c r="S20077"/>
    </row>
    <row r="20078" spans="19:19">
      <c r="S20078"/>
    </row>
    <row r="20079" spans="19:19">
      <c r="S20079"/>
    </row>
    <row r="20080" spans="19:19">
      <c r="S20080"/>
    </row>
    <row r="20081" spans="19:19">
      <c r="S20081"/>
    </row>
    <row r="20082" spans="19:19">
      <c r="S20082"/>
    </row>
    <row r="20083" spans="19:19">
      <c r="S20083"/>
    </row>
    <row r="20084" spans="19:19">
      <c r="S20084"/>
    </row>
    <row r="20085" spans="19:19">
      <c r="S20085"/>
    </row>
    <row r="20086" spans="19:19">
      <c r="S20086"/>
    </row>
    <row r="20087" spans="19:19">
      <c r="S20087"/>
    </row>
    <row r="20088" spans="19:19">
      <c r="S20088"/>
    </row>
    <row r="20089" spans="19:19">
      <c r="S20089"/>
    </row>
    <row r="20090" spans="19:19">
      <c r="S20090"/>
    </row>
    <row r="20091" spans="19:19">
      <c r="S20091"/>
    </row>
    <row r="20092" spans="19:19">
      <c r="S20092"/>
    </row>
    <row r="20093" spans="19:19">
      <c r="S20093"/>
    </row>
    <row r="20094" spans="19:19">
      <c r="S20094"/>
    </row>
    <row r="20095" spans="19:19">
      <c r="S20095"/>
    </row>
    <row r="20096" spans="19:19">
      <c r="S20096"/>
    </row>
    <row r="20097" spans="19:19">
      <c r="S20097"/>
    </row>
    <row r="20098" spans="19:19">
      <c r="S20098"/>
    </row>
    <row r="20099" spans="19:19">
      <c r="S20099"/>
    </row>
    <row r="20100" spans="19:19">
      <c r="S20100"/>
    </row>
    <row r="20101" spans="19:19">
      <c r="S20101"/>
    </row>
    <row r="20102" spans="19:19">
      <c r="S20102"/>
    </row>
    <row r="20103" spans="19:19">
      <c r="S20103"/>
    </row>
    <row r="20104" spans="19:19">
      <c r="S20104"/>
    </row>
    <row r="20105" spans="19:19">
      <c r="S20105"/>
    </row>
    <row r="20106" spans="19:19">
      <c r="S20106"/>
    </row>
    <row r="20107" spans="19:19">
      <c r="S20107"/>
    </row>
    <row r="20108" spans="19:19">
      <c r="S20108"/>
    </row>
    <row r="20109" spans="19:19">
      <c r="S20109"/>
    </row>
    <row r="20110" spans="19:19">
      <c r="S20110"/>
    </row>
    <row r="20111" spans="19:19">
      <c r="S20111"/>
    </row>
    <row r="20112" spans="19:19">
      <c r="S20112"/>
    </row>
    <row r="20113" spans="19:19">
      <c r="S20113"/>
    </row>
    <row r="20114" spans="19:19">
      <c r="S20114"/>
    </row>
    <row r="20115" spans="19:19">
      <c r="S20115"/>
    </row>
    <row r="20116" spans="19:19">
      <c r="S20116"/>
    </row>
    <row r="20117" spans="19:19">
      <c r="S20117"/>
    </row>
    <row r="20118" spans="19:19">
      <c r="S20118"/>
    </row>
    <row r="20119" spans="19:19">
      <c r="S20119"/>
    </row>
    <row r="20120" spans="19:19">
      <c r="S20120"/>
    </row>
    <row r="20121" spans="19:19">
      <c r="S20121"/>
    </row>
    <row r="20122" spans="19:19">
      <c r="S20122"/>
    </row>
    <row r="20123" spans="19:19">
      <c r="S20123"/>
    </row>
    <row r="20124" spans="19:19">
      <c r="S20124"/>
    </row>
    <row r="20125" spans="19:19">
      <c r="S20125"/>
    </row>
    <row r="20126" spans="19:19">
      <c r="S20126"/>
    </row>
    <row r="20127" spans="19:19">
      <c r="S20127"/>
    </row>
    <row r="20128" spans="19:19">
      <c r="S20128"/>
    </row>
    <row r="20129" spans="19:19">
      <c r="S20129"/>
    </row>
    <row r="20130" spans="19:19">
      <c r="S20130"/>
    </row>
    <row r="20131" spans="19:19">
      <c r="S20131"/>
    </row>
    <row r="20132" spans="19:19">
      <c r="S20132"/>
    </row>
    <row r="20133" spans="19:19">
      <c r="S20133"/>
    </row>
    <row r="20134" spans="19:19">
      <c r="S20134"/>
    </row>
    <row r="20135" spans="19:19">
      <c r="S20135"/>
    </row>
    <row r="20136" spans="19:19">
      <c r="S20136"/>
    </row>
    <row r="20137" spans="19:19">
      <c r="S20137"/>
    </row>
    <row r="20138" spans="19:19">
      <c r="S20138"/>
    </row>
    <row r="20139" spans="19:19">
      <c r="S20139"/>
    </row>
    <row r="20140" spans="19:19">
      <c r="S20140"/>
    </row>
    <row r="20141" spans="19:19">
      <c r="S20141"/>
    </row>
    <row r="20142" spans="19:19">
      <c r="S20142"/>
    </row>
    <row r="20143" spans="19:19">
      <c r="S20143"/>
    </row>
    <row r="20144" spans="19:19">
      <c r="S20144"/>
    </row>
    <row r="20145" spans="19:19">
      <c r="S20145"/>
    </row>
    <row r="20146" spans="19:19">
      <c r="S20146"/>
    </row>
    <row r="20147" spans="19:19">
      <c r="S20147"/>
    </row>
    <row r="20148" spans="19:19">
      <c r="S20148"/>
    </row>
    <row r="20149" spans="19:19">
      <c r="S20149"/>
    </row>
    <row r="20150" spans="19:19">
      <c r="S20150"/>
    </row>
    <row r="20151" spans="19:19">
      <c r="S20151"/>
    </row>
    <row r="20152" spans="19:19">
      <c r="S20152"/>
    </row>
    <row r="20153" spans="19:19">
      <c r="S20153"/>
    </row>
    <row r="20154" spans="19:19">
      <c r="S20154"/>
    </row>
    <row r="20155" spans="19:19">
      <c r="S20155"/>
    </row>
    <row r="20156" spans="19:19">
      <c r="S20156"/>
    </row>
    <row r="20157" spans="19:19">
      <c r="S20157"/>
    </row>
    <row r="20158" spans="19:19">
      <c r="S20158"/>
    </row>
    <row r="20159" spans="19:19">
      <c r="S20159"/>
    </row>
    <row r="20160" spans="19:19">
      <c r="S20160"/>
    </row>
    <row r="20161" spans="19:19">
      <c r="S20161"/>
    </row>
    <row r="20162" spans="19:19">
      <c r="S20162"/>
    </row>
    <row r="20163" spans="19:19">
      <c r="S20163"/>
    </row>
    <row r="20164" spans="19:19">
      <c r="S20164"/>
    </row>
    <row r="20165" spans="19:19">
      <c r="S20165"/>
    </row>
    <row r="20166" spans="19:19">
      <c r="S20166"/>
    </row>
    <row r="20167" spans="19:19">
      <c r="S20167"/>
    </row>
    <row r="20168" spans="19:19">
      <c r="S20168"/>
    </row>
    <row r="20169" spans="19:19">
      <c r="S20169"/>
    </row>
    <row r="20170" spans="19:19">
      <c r="S20170"/>
    </row>
    <row r="20171" spans="19:19">
      <c r="S20171"/>
    </row>
    <row r="20172" spans="19:19">
      <c r="S20172"/>
    </row>
    <row r="20173" spans="19:19">
      <c r="S20173"/>
    </row>
    <row r="20174" spans="19:19">
      <c r="S20174"/>
    </row>
    <row r="20175" spans="19:19">
      <c r="S20175"/>
    </row>
    <row r="20176" spans="19:19">
      <c r="S20176"/>
    </row>
    <row r="20177" spans="19:19">
      <c r="S20177"/>
    </row>
    <row r="20178" spans="19:19">
      <c r="S20178"/>
    </row>
    <row r="20179" spans="19:19">
      <c r="S20179"/>
    </row>
    <row r="20180" spans="19:19">
      <c r="S20180"/>
    </row>
    <row r="20181" spans="19:19">
      <c r="S20181"/>
    </row>
    <row r="20182" spans="19:19">
      <c r="S20182"/>
    </row>
    <row r="20183" spans="19:19">
      <c r="S20183"/>
    </row>
    <row r="20184" spans="19:19">
      <c r="S20184"/>
    </row>
    <row r="20185" spans="19:19">
      <c r="S20185"/>
    </row>
    <row r="20186" spans="19:19">
      <c r="S20186"/>
    </row>
    <row r="20187" spans="19:19">
      <c r="S20187"/>
    </row>
    <row r="20188" spans="19:19">
      <c r="S20188"/>
    </row>
    <row r="20189" spans="19:19">
      <c r="S20189"/>
    </row>
    <row r="20190" spans="19:19">
      <c r="S20190"/>
    </row>
    <row r="20191" spans="19:19">
      <c r="S20191"/>
    </row>
    <row r="20192" spans="19:19">
      <c r="S20192"/>
    </row>
    <row r="20193" spans="19:19">
      <c r="S20193"/>
    </row>
    <row r="20194" spans="19:19">
      <c r="S20194"/>
    </row>
    <row r="20195" spans="19:19">
      <c r="S20195"/>
    </row>
    <row r="20196" spans="19:19">
      <c r="S20196"/>
    </row>
    <row r="20197" spans="19:19">
      <c r="S20197"/>
    </row>
    <row r="20198" spans="19:19">
      <c r="S20198"/>
    </row>
    <row r="20199" spans="19:19">
      <c r="S20199"/>
    </row>
    <row r="20200" spans="19:19">
      <c r="S20200"/>
    </row>
    <row r="20201" spans="19:19">
      <c r="S20201"/>
    </row>
    <row r="20202" spans="19:19">
      <c r="S20202"/>
    </row>
    <row r="20203" spans="19:19">
      <c r="S20203"/>
    </row>
    <row r="20204" spans="19:19">
      <c r="S20204"/>
    </row>
    <row r="20205" spans="19:19">
      <c r="S20205"/>
    </row>
    <row r="20206" spans="19:19">
      <c r="S20206"/>
    </row>
    <row r="20207" spans="19:19">
      <c r="S20207"/>
    </row>
    <row r="20208" spans="19:19">
      <c r="S20208"/>
    </row>
    <row r="20209" spans="19:19">
      <c r="S20209"/>
    </row>
    <row r="20210" spans="19:19">
      <c r="S20210"/>
    </row>
    <row r="20211" spans="19:19">
      <c r="S20211"/>
    </row>
    <row r="20212" spans="19:19">
      <c r="S20212"/>
    </row>
    <row r="20213" spans="19:19">
      <c r="S20213"/>
    </row>
    <row r="20214" spans="19:19">
      <c r="S20214"/>
    </row>
    <row r="20215" spans="19:19">
      <c r="S20215"/>
    </row>
    <row r="20216" spans="19:19">
      <c r="S20216"/>
    </row>
    <row r="20217" spans="19:19">
      <c r="S20217"/>
    </row>
    <row r="20218" spans="19:19">
      <c r="S20218"/>
    </row>
    <row r="20219" spans="19:19">
      <c r="S20219"/>
    </row>
    <row r="20220" spans="19:19">
      <c r="S20220"/>
    </row>
    <row r="20221" spans="19:19">
      <c r="S20221"/>
    </row>
    <row r="20222" spans="19:19">
      <c r="S20222"/>
    </row>
    <row r="20223" spans="19:19">
      <c r="S20223"/>
    </row>
    <row r="20224" spans="19:19">
      <c r="S20224"/>
    </row>
    <row r="20225" spans="19:19">
      <c r="S20225"/>
    </row>
    <row r="20226" spans="19:19">
      <c r="S20226"/>
    </row>
    <row r="20227" spans="19:19">
      <c r="S20227"/>
    </row>
    <row r="20228" spans="19:19">
      <c r="S20228"/>
    </row>
    <row r="20229" spans="19:19">
      <c r="S20229"/>
    </row>
    <row r="20230" spans="19:19">
      <c r="S20230"/>
    </row>
    <row r="20231" spans="19:19">
      <c r="S20231"/>
    </row>
    <row r="20232" spans="19:19">
      <c r="S20232"/>
    </row>
    <row r="20233" spans="19:19">
      <c r="S20233"/>
    </row>
    <row r="20234" spans="19:19">
      <c r="S20234"/>
    </row>
    <row r="20235" spans="19:19">
      <c r="S20235"/>
    </row>
    <row r="20236" spans="19:19">
      <c r="S20236"/>
    </row>
    <row r="20237" spans="19:19">
      <c r="S20237"/>
    </row>
    <row r="20238" spans="19:19">
      <c r="S20238"/>
    </row>
    <row r="20239" spans="19:19">
      <c r="S20239"/>
    </row>
    <row r="20240" spans="19:19">
      <c r="S20240"/>
    </row>
    <row r="20241" spans="19:19">
      <c r="S20241"/>
    </row>
    <row r="20242" spans="19:19">
      <c r="S20242"/>
    </row>
    <row r="20243" spans="19:19">
      <c r="S20243"/>
    </row>
    <row r="20244" spans="19:19">
      <c r="S20244"/>
    </row>
    <row r="20245" spans="19:19">
      <c r="S20245"/>
    </row>
    <row r="20246" spans="19:19">
      <c r="S20246"/>
    </row>
    <row r="20247" spans="19:19">
      <c r="S20247"/>
    </row>
    <row r="20248" spans="19:19">
      <c r="S20248"/>
    </row>
    <row r="20249" spans="19:19">
      <c r="S20249"/>
    </row>
    <row r="20250" spans="19:19">
      <c r="S20250"/>
    </row>
    <row r="20251" spans="19:19">
      <c r="S20251"/>
    </row>
    <row r="20252" spans="19:19">
      <c r="S20252"/>
    </row>
    <row r="20253" spans="19:19">
      <c r="S20253"/>
    </row>
    <row r="20254" spans="19:19">
      <c r="S20254"/>
    </row>
    <row r="20255" spans="19:19">
      <c r="S20255"/>
    </row>
    <row r="20256" spans="19:19">
      <c r="S20256"/>
    </row>
    <row r="20257" spans="19:19">
      <c r="S20257"/>
    </row>
    <row r="20258" spans="19:19">
      <c r="S20258"/>
    </row>
    <row r="20259" spans="19:19">
      <c r="S20259"/>
    </row>
    <row r="20260" spans="19:19">
      <c r="S20260"/>
    </row>
    <row r="20261" spans="19:19">
      <c r="S20261"/>
    </row>
    <row r="20262" spans="19:19">
      <c r="S20262"/>
    </row>
    <row r="20263" spans="19:19">
      <c r="S20263"/>
    </row>
    <row r="20264" spans="19:19">
      <c r="S20264"/>
    </row>
    <row r="20265" spans="19:19">
      <c r="S20265"/>
    </row>
    <row r="20266" spans="19:19">
      <c r="S20266"/>
    </row>
    <row r="20267" spans="19:19">
      <c r="S20267"/>
    </row>
    <row r="20268" spans="19:19">
      <c r="S20268"/>
    </row>
    <row r="20269" spans="19:19">
      <c r="S20269"/>
    </row>
    <row r="20270" spans="19:19">
      <c r="S20270"/>
    </row>
    <row r="20271" spans="19:19">
      <c r="S20271"/>
    </row>
    <row r="20272" spans="19:19">
      <c r="S20272"/>
    </row>
    <row r="20273" spans="19:19">
      <c r="S20273"/>
    </row>
    <row r="20274" spans="19:19">
      <c r="S20274"/>
    </row>
    <row r="20275" spans="19:19">
      <c r="S20275"/>
    </row>
    <row r="20276" spans="19:19">
      <c r="S20276"/>
    </row>
    <row r="20277" spans="19:19">
      <c r="S20277"/>
    </row>
    <row r="20278" spans="19:19">
      <c r="S20278"/>
    </row>
    <row r="20279" spans="19:19">
      <c r="S20279"/>
    </row>
    <row r="20280" spans="19:19">
      <c r="S20280"/>
    </row>
    <row r="20281" spans="19:19">
      <c r="S20281"/>
    </row>
    <row r="20282" spans="19:19">
      <c r="S20282"/>
    </row>
    <row r="20283" spans="19:19">
      <c r="S20283"/>
    </row>
    <row r="20284" spans="19:19">
      <c r="S20284"/>
    </row>
    <row r="20285" spans="19:19">
      <c r="S20285"/>
    </row>
    <row r="20286" spans="19:19">
      <c r="S20286"/>
    </row>
    <row r="20287" spans="19:19">
      <c r="S20287"/>
    </row>
    <row r="20288" spans="19:19">
      <c r="S20288"/>
    </row>
    <row r="20289" spans="19:19">
      <c r="S20289"/>
    </row>
    <row r="20290" spans="19:19">
      <c r="S20290"/>
    </row>
    <row r="20291" spans="19:19">
      <c r="S20291"/>
    </row>
    <row r="20292" spans="19:19">
      <c r="S20292"/>
    </row>
    <row r="20293" spans="19:19">
      <c r="S20293"/>
    </row>
    <row r="20294" spans="19:19">
      <c r="S20294"/>
    </row>
    <row r="20295" spans="19:19">
      <c r="S20295"/>
    </row>
    <row r="20296" spans="19:19">
      <c r="S20296"/>
    </row>
    <row r="20297" spans="19:19">
      <c r="S20297"/>
    </row>
    <row r="20298" spans="19:19">
      <c r="S20298"/>
    </row>
    <row r="20299" spans="19:19">
      <c r="S20299"/>
    </row>
    <row r="20300" spans="19:19">
      <c r="S20300"/>
    </row>
    <row r="20301" spans="19:19">
      <c r="S20301"/>
    </row>
    <row r="20302" spans="19:19">
      <c r="S20302"/>
    </row>
    <row r="20303" spans="19:19">
      <c r="S20303"/>
    </row>
    <row r="20304" spans="19:19">
      <c r="S20304"/>
    </row>
    <row r="20305" spans="19:19">
      <c r="S20305"/>
    </row>
    <row r="20306" spans="19:19">
      <c r="S20306"/>
    </row>
    <row r="20307" spans="19:19">
      <c r="S20307"/>
    </row>
    <row r="20308" spans="19:19">
      <c r="S20308"/>
    </row>
    <row r="20309" spans="19:19">
      <c r="S20309"/>
    </row>
    <row r="20310" spans="19:19">
      <c r="S20310"/>
    </row>
    <row r="20311" spans="19:19">
      <c r="S20311"/>
    </row>
    <row r="20312" spans="19:19">
      <c r="S20312"/>
    </row>
    <row r="20313" spans="19:19">
      <c r="S20313"/>
    </row>
    <row r="20314" spans="19:19">
      <c r="S20314"/>
    </row>
    <row r="20315" spans="19:19">
      <c r="S20315"/>
    </row>
    <row r="20316" spans="19:19">
      <c r="S20316"/>
    </row>
    <row r="20317" spans="19:19">
      <c r="S20317"/>
    </row>
    <row r="20318" spans="19:19">
      <c r="S20318"/>
    </row>
    <row r="20319" spans="19:19">
      <c r="S20319"/>
    </row>
    <row r="20320" spans="19:19">
      <c r="S20320"/>
    </row>
    <row r="20321" spans="19:19">
      <c r="S20321"/>
    </row>
    <row r="20322" spans="19:19">
      <c r="S20322"/>
    </row>
    <row r="20323" spans="19:19">
      <c r="S20323"/>
    </row>
    <row r="20324" spans="19:19">
      <c r="S20324"/>
    </row>
    <row r="20325" spans="19:19">
      <c r="S20325"/>
    </row>
    <row r="20326" spans="19:19">
      <c r="S20326"/>
    </row>
    <row r="20327" spans="19:19">
      <c r="S20327"/>
    </row>
    <row r="20328" spans="19:19">
      <c r="S20328"/>
    </row>
    <row r="20329" spans="19:19">
      <c r="S20329"/>
    </row>
    <row r="20330" spans="19:19">
      <c r="S20330"/>
    </row>
    <row r="20331" spans="19:19">
      <c r="S20331"/>
    </row>
    <row r="20332" spans="19:19">
      <c r="S20332"/>
    </row>
    <row r="20333" spans="19:19">
      <c r="S20333"/>
    </row>
    <row r="20334" spans="19:19">
      <c r="S20334"/>
    </row>
    <row r="20335" spans="19:19">
      <c r="S20335"/>
    </row>
    <row r="20336" spans="19:19">
      <c r="S20336"/>
    </row>
    <row r="20337" spans="19:19">
      <c r="S20337"/>
    </row>
    <row r="20338" spans="19:19">
      <c r="S20338"/>
    </row>
    <row r="20339" spans="19:19">
      <c r="S20339"/>
    </row>
    <row r="20340" spans="19:19">
      <c r="S20340"/>
    </row>
    <row r="20341" spans="19:19">
      <c r="S20341"/>
    </row>
    <row r="20342" spans="19:19">
      <c r="S20342"/>
    </row>
    <row r="20343" spans="19:19">
      <c r="S20343"/>
    </row>
    <row r="20344" spans="19:19">
      <c r="S20344"/>
    </row>
    <row r="20345" spans="19:19">
      <c r="S20345"/>
    </row>
    <row r="20346" spans="19:19">
      <c r="S20346"/>
    </row>
    <row r="20347" spans="19:19">
      <c r="S20347"/>
    </row>
    <row r="20348" spans="19:19">
      <c r="S20348"/>
    </row>
    <row r="20349" spans="19:19">
      <c r="S20349"/>
    </row>
    <row r="20350" spans="19:19">
      <c r="S20350"/>
    </row>
    <row r="20351" spans="19:19">
      <c r="S20351"/>
    </row>
    <row r="20352" spans="19:19">
      <c r="S20352"/>
    </row>
    <row r="20353" spans="19:19">
      <c r="S20353"/>
    </row>
    <row r="20354" spans="19:19">
      <c r="S20354"/>
    </row>
    <row r="20355" spans="19:19">
      <c r="S20355"/>
    </row>
    <row r="20356" spans="19:19">
      <c r="S20356"/>
    </row>
    <row r="20357" spans="19:19">
      <c r="S20357"/>
    </row>
    <row r="20358" spans="19:19">
      <c r="S20358"/>
    </row>
    <row r="20359" spans="19:19">
      <c r="S20359"/>
    </row>
    <row r="20360" spans="19:19">
      <c r="S20360"/>
    </row>
    <row r="20361" spans="19:19">
      <c r="S20361"/>
    </row>
    <row r="20362" spans="19:19">
      <c r="S20362"/>
    </row>
    <row r="20363" spans="19:19">
      <c r="S20363"/>
    </row>
    <row r="20364" spans="19:19">
      <c r="S20364"/>
    </row>
    <row r="20365" spans="19:19">
      <c r="S20365"/>
    </row>
    <row r="20366" spans="19:19">
      <c r="S20366"/>
    </row>
    <row r="20367" spans="19:19">
      <c r="S20367"/>
    </row>
    <row r="20368" spans="19:19">
      <c r="S20368"/>
    </row>
    <row r="20369" spans="19:19">
      <c r="S20369"/>
    </row>
    <row r="20370" spans="19:19">
      <c r="S20370"/>
    </row>
    <row r="20371" spans="19:19">
      <c r="S20371"/>
    </row>
    <row r="20372" spans="19:19">
      <c r="S20372"/>
    </row>
    <row r="20373" spans="19:19">
      <c r="S20373"/>
    </row>
    <row r="20374" spans="19:19">
      <c r="S20374"/>
    </row>
    <row r="20375" spans="19:19">
      <c r="S20375"/>
    </row>
    <row r="20376" spans="19:19">
      <c r="S20376"/>
    </row>
    <row r="20377" spans="19:19">
      <c r="S20377"/>
    </row>
    <row r="20378" spans="19:19">
      <c r="S20378"/>
    </row>
    <row r="20379" spans="19:19">
      <c r="S20379"/>
    </row>
    <row r="20380" spans="19:19">
      <c r="S20380"/>
    </row>
    <row r="20381" spans="19:19">
      <c r="S20381"/>
    </row>
    <row r="20382" spans="19:19">
      <c r="S20382"/>
    </row>
    <row r="20383" spans="19:19">
      <c r="S20383"/>
    </row>
    <row r="20384" spans="19:19">
      <c r="S20384"/>
    </row>
    <row r="20385" spans="19:19">
      <c r="S20385"/>
    </row>
    <row r="20386" spans="19:19">
      <c r="S20386"/>
    </row>
    <row r="20387" spans="19:19">
      <c r="S20387"/>
    </row>
    <row r="20388" spans="19:19">
      <c r="S20388"/>
    </row>
    <row r="20389" spans="19:19">
      <c r="S20389"/>
    </row>
    <row r="20390" spans="19:19">
      <c r="S20390"/>
    </row>
    <row r="20391" spans="19:19">
      <c r="S20391"/>
    </row>
    <row r="20392" spans="19:19">
      <c r="S20392"/>
    </row>
    <row r="20393" spans="19:19">
      <c r="S20393"/>
    </row>
    <row r="20394" spans="19:19">
      <c r="S20394"/>
    </row>
    <row r="20395" spans="19:19">
      <c r="S20395"/>
    </row>
    <row r="20396" spans="19:19">
      <c r="S20396"/>
    </row>
    <row r="20397" spans="19:19">
      <c r="S20397"/>
    </row>
    <row r="20398" spans="19:19">
      <c r="S20398"/>
    </row>
    <row r="20399" spans="19:19">
      <c r="S20399"/>
    </row>
    <row r="20400" spans="19:19">
      <c r="S20400"/>
    </row>
    <row r="20401" spans="19:19">
      <c r="S20401"/>
    </row>
    <row r="20402" spans="19:19">
      <c r="S20402"/>
    </row>
    <row r="20403" spans="19:19">
      <c r="S20403"/>
    </row>
    <row r="20404" spans="19:19">
      <c r="S20404"/>
    </row>
    <row r="20405" spans="19:19">
      <c r="S20405"/>
    </row>
    <row r="20406" spans="19:19">
      <c r="S20406"/>
    </row>
    <row r="20407" spans="19:19">
      <c r="S20407"/>
    </row>
    <row r="20408" spans="19:19">
      <c r="S20408"/>
    </row>
    <row r="20409" spans="19:19">
      <c r="S20409"/>
    </row>
    <row r="20410" spans="19:19">
      <c r="S20410"/>
    </row>
    <row r="20411" spans="19:19">
      <c r="S20411"/>
    </row>
    <row r="20412" spans="19:19">
      <c r="S20412"/>
    </row>
    <row r="20413" spans="19:19">
      <c r="S20413"/>
    </row>
    <row r="20414" spans="19:19">
      <c r="S20414"/>
    </row>
    <row r="20415" spans="19:19">
      <c r="S20415"/>
    </row>
    <row r="20416" spans="19:19">
      <c r="S20416"/>
    </row>
    <row r="20417" spans="19:19">
      <c r="S20417"/>
    </row>
    <row r="20418" spans="19:19">
      <c r="S20418"/>
    </row>
    <row r="20419" spans="19:19">
      <c r="S20419"/>
    </row>
    <row r="20420" spans="19:19">
      <c r="S20420"/>
    </row>
    <row r="20421" spans="19:19">
      <c r="S20421"/>
    </row>
    <row r="20422" spans="19:19">
      <c r="S20422"/>
    </row>
    <row r="20423" spans="19:19">
      <c r="S20423"/>
    </row>
    <row r="20424" spans="19:19">
      <c r="S20424"/>
    </row>
    <row r="20425" spans="19:19">
      <c r="S20425"/>
    </row>
    <row r="20426" spans="19:19">
      <c r="S20426"/>
    </row>
    <row r="20427" spans="19:19">
      <c r="S20427"/>
    </row>
    <row r="20428" spans="19:19">
      <c r="S20428"/>
    </row>
    <row r="20429" spans="19:19">
      <c r="S20429"/>
    </row>
    <row r="20430" spans="19:19">
      <c r="S20430"/>
    </row>
    <row r="20431" spans="19:19">
      <c r="S20431"/>
    </row>
    <row r="20432" spans="19:19">
      <c r="S20432"/>
    </row>
    <row r="20433" spans="19:19">
      <c r="S20433"/>
    </row>
    <row r="20434" spans="19:19">
      <c r="S20434"/>
    </row>
    <row r="20435" spans="19:19">
      <c r="S20435"/>
    </row>
    <row r="20436" spans="19:19">
      <c r="S20436"/>
    </row>
    <row r="20437" spans="19:19">
      <c r="S20437"/>
    </row>
    <row r="20438" spans="19:19">
      <c r="S20438"/>
    </row>
    <row r="20439" spans="19:19">
      <c r="S20439"/>
    </row>
    <row r="20440" spans="19:19">
      <c r="S20440"/>
    </row>
    <row r="20441" spans="19:19">
      <c r="S20441"/>
    </row>
    <row r="20442" spans="19:19">
      <c r="S20442"/>
    </row>
    <row r="20443" spans="19:19">
      <c r="S20443"/>
    </row>
    <row r="20444" spans="19:19">
      <c r="S20444"/>
    </row>
    <row r="20445" spans="19:19">
      <c r="S20445"/>
    </row>
    <row r="20446" spans="19:19">
      <c r="S20446"/>
    </row>
    <row r="20447" spans="19:19">
      <c r="S20447"/>
    </row>
    <row r="20448" spans="19:19">
      <c r="S20448"/>
    </row>
    <row r="20449" spans="19:19">
      <c r="S20449"/>
    </row>
    <row r="20450" spans="19:19">
      <c r="S20450"/>
    </row>
    <row r="20451" spans="19:19">
      <c r="S20451"/>
    </row>
    <row r="20452" spans="19:19">
      <c r="S20452"/>
    </row>
    <row r="20453" spans="19:19">
      <c r="S20453"/>
    </row>
    <row r="20454" spans="19:19">
      <c r="S20454"/>
    </row>
    <row r="20455" spans="19:19">
      <c r="S20455"/>
    </row>
    <row r="20456" spans="19:19">
      <c r="S20456"/>
    </row>
    <row r="20457" spans="19:19">
      <c r="S20457"/>
    </row>
    <row r="20458" spans="19:19">
      <c r="S20458"/>
    </row>
    <row r="20459" spans="19:19">
      <c r="S20459"/>
    </row>
    <row r="20460" spans="19:19">
      <c r="S20460"/>
    </row>
    <row r="20461" spans="19:19">
      <c r="S20461"/>
    </row>
    <row r="20462" spans="19:19">
      <c r="S20462"/>
    </row>
    <row r="20463" spans="19:19">
      <c r="S20463"/>
    </row>
    <row r="20464" spans="19:19">
      <c r="S20464"/>
    </row>
    <row r="20465" spans="19:19">
      <c r="S20465"/>
    </row>
    <row r="20466" spans="19:19">
      <c r="S20466"/>
    </row>
    <row r="20467" spans="19:19">
      <c r="S20467"/>
    </row>
    <row r="20468" spans="19:19">
      <c r="S20468"/>
    </row>
    <row r="20469" spans="19:19">
      <c r="S20469"/>
    </row>
    <row r="20470" spans="19:19">
      <c r="S20470"/>
    </row>
    <row r="20471" spans="19:19">
      <c r="S20471"/>
    </row>
    <row r="20472" spans="19:19">
      <c r="S20472"/>
    </row>
    <row r="20473" spans="19:19">
      <c r="S20473"/>
    </row>
    <row r="20474" spans="19:19">
      <c r="S20474"/>
    </row>
    <row r="20475" spans="19:19">
      <c r="S20475"/>
    </row>
    <row r="20476" spans="19:19">
      <c r="S20476"/>
    </row>
    <row r="20477" spans="19:19">
      <c r="S20477"/>
    </row>
    <row r="20478" spans="19:19">
      <c r="S20478"/>
    </row>
    <row r="20479" spans="19:19">
      <c r="S20479"/>
    </row>
    <row r="20480" spans="19:19">
      <c r="S20480"/>
    </row>
    <row r="20481" spans="19:19">
      <c r="S20481"/>
    </row>
    <row r="20482" spans="19:19">
      <c r="S20482"/>
    </row>
    <row r="20483" spans="19:19">
      <c r="S20483"/>
    </row>
    <row r="20484" spans="19:19">
      <c r="S20484"/>
    </row>
    <row r="20485" spans="19:19">
      <c r="S20485"/>
    </row>
    <row r="20486" spans="19:19">
      <c r="S20486"/>
    </row>
    <row r="20487" spans="19:19">
      <c r="S20487"/>
    </row>
    <row r="20488" spans="19:19">
      <c r="S20488"/>
    </row>
    <row r="20489" spans="19:19">
      <c r="S20489"/>
    </row>
    <row r="20490" spans="19:19">
      <c r="S20490"/>
    </row>
    <row r="20491" spans="19:19">
      <c r="S20491"/>
    </row>
    <row r="20492" spans="19:19">
      <c r="S20492"/>
    </row>
    <row r="20493" spans="19:19">
      <c r="S20493"/>
    </row>
    <row r="20494" spans="19:19">
      <c r="S20494"/>
    </row>
    <row r="20495" spans="19:19">
      <c r="S20495"/>
    </row>
    <row r="20496" spans="19:19">
      <c r="S20496"/>
    </row>
    <row r="20497" spans="19:19">
      <c r="S20497"/>
    </row>
    <row r="20498" spans="19:19">
      <c r="S20498"/>
    </row>
    <row r="20499" spans="19:19">
      <c r="S20499"/>
    </row>
    <row r="20500" spans="19:19">
      <c r="S20500"/>
    </row>
    <row r="20501" spans="19:19">
      <c r="S20501"/>
    </row>
    <row r="20502" spans="19:19">
      <c r="S20502"/>
    </row>
    <row r="20503" spans="19:19">
      <c r="S20503"/>
    </row>
    <row r="20504" spans="19:19">
      <c r="S20504"/>
    </row>
    <row r="20505" spans="19:19">
      <c r="S20505"/>
    </row>
    <row r="20506" spans="19:19">
      <c r="S20506"/>
    </row>
    <row r="20507" spans="19:19">
      <c r="S20507"/>
    </row>
    <row r="20508" spans="19:19">
      <c r="S20508"/>
    </row>
    <row r="20509" spans="19:19">
      <c r="S20509"/>
    </row>
    <row r="20510" spans="19:19">
      <c r="S20510"/>
    </row>
    <row r="20511" spans="19:19">
      <c r="S20511"/>
    </row>
    <row r="20512" spans="19:19">
      <c r="S20512"/>
    </row>
    <row r="20513" spans="19:19">
      <c r="S20513"/>
    </row>
    <row r="20514" spans="19:19">
      <c r="S20514"/>
    </row>
    <row r="20515" spans="19:19">
      <c r="S20515"/>
    </row>
    <row r="20516" spans="19:19">
      <c r="S20516"/>
    </row>
    <row r="20517" spans="19:19">
      <c r="S20517"/>
    </row>
    <row r="20518" spans="19:19">
      <c r="S20518"/>
    </row>
    <row r="20519" spans="19:19">
      <c r="S20519"/>
    </row>
    <row r="20520" spans="19:19">
      <c r="S20520"/>
    </row>
    <row r="20521" spans="19:19">
      <c r="S20521"/>
    </row>
    <row r="20522" spans="19:19">
      <c r="S20522"/>
    </row>
    <row r="20523" spans="19:19">
      <c r="S20523"/>
    </row>
    <row r="20524" spans="19:19">
      <c r="S20524"/>
    </row>
    <row r="20525" spans="19:19">
      <c r="S20525"/>
    </row>
    <row r="20526" spans="19:19">
      <c r="S20526"/>
    </row>
    <row r="20527" spans="19:19">
      <c r="S20527"/>
    </row>
    <row r="20528" spans="19:19">
      <c r="S20528"/>
    </row>
    <row r="20529" spans="19:19">
      <c r="S20529"/>
    </row>
    <row r="20530" spans="19:19">
      <c r="S20530"/>
    </row>
    <row r="20531" spans="19:19">
      <c r="S20531"/>
    </row>
    <row r="20532" spans="19:19">
      <c r="S20532"/>
    </row>
    <row r="20533" spans="19:19">
      <c r="S20533"/>
    </row>
    <row r="20534" spans="19:19">
      <c r="S20534"/>
    </row>
    <row r="20535" spans="19:19">
      <c r="S20535"/>
    </row>
    <row r="20536" spans="19:19">
      <c r="S20536"/>
    </row>
    <row r="20537" spans="19:19">
      <c r="S20537"/>
    </row>
    <row r="20538" spans="19:19">
      <c r="S20538"/>
    </row>
    <row r="20539" spans="19:19">
      <c r="S20539"/>
    </row>
    <row r="20540" spans="19:19">
      <c r="S20540"/>
    </row>
    <row r="20541" spans="19:19">
      <c r="S20541"/>
    </row>
    <row r="20542" spans="19:19">
      <c r="S20542"/>
    </row>
    <row r="20543" spans="19:19">
      <c r="S20543"/>
    </row>
    <row r="20544" spans="19:19">
      <c r="S20544"/>
    </row>
    <row r="20545" spans="19:19">
      <c r="S20545"/>
    </row>
    <row r="20546" spans="19:19">
      <c r="S20546"/>
    </row>
    <row r="20547" spans="19:19">
      <c r="S20547"/>
    </row>
    <row r="20548" spans="19:19">
      <c r="S20548"/>
    </row>
    <row r="20549" spans="19:19">
      <c r="S20549"/>
    </row>
    <row r="20550" spans="19:19">
      <c r="S20550"/>
    </row>
    <row r="20551" spans="19:19">
      <c r="S20551"/>
    </row>
    <row r="20552" spans="19:19">
      <c r="S20552"/>
    </row>
    <row r="20553" spans="19:19">
      <c r="S20553"/>
    </row>
    <row r="20554" spans="19:19">
      <c r="S20554"/>
    </row>
    <row r="20555" spans="19:19">
      <c r="S20555"/>
    </row>
    <row r="20556" spans="19:19">
      <c r="S20556"/>
    </row>
    <row r="20557" spans="19:19">
      <c r="S20557"/>
    </row>
    <row r="20558" spans="19:19">
      <c r="S20558"/>
    </row>
    <row r="20559" spans="19:19">
      <c r="S20559"/>
    </row>
    <row r="20560" spans="19:19">
      <c r="S20560"/>
    </row>
    <row r="20561" spans="19:19">
      <c r="S20561"/>
    </row>
    <row r="20562" spans="19:19">
      <c r="S20562"/>
    </row>
    <row r="20563" spans="19:19">
      <c r="S20563"/>
    </row>
    <row r="20564" spans="19:19">
      <c r="S20564"/>
    </row>
    <row r="20565" spans="19:19">
      <c r="S20565"/>
    </row>
    <row r="20566" spans="19:19">
      <c r="S20566"/>
    </row>
    <row r="20567" spans="19:19">
      <c r="S20567"/>
    </row>
    <row r="20568" spans="19:19">
      <c r="S20568"/>
    </row>
    <row r="20569" spans="19:19">
      <c r="S20569"/>
    </row>
    <row r="20570" spans="19:19">
      <c r="S20570"/>
    </row>
    <row r="20571" spans="19:19">
      <c r="S20571"/>
    </row>
    <row r="20572" spans="19:19">
      <c r="S20572"/>
    </row>
    <row r="20573" spans="19:19">
      <c r="S20573"/>
    </row>
    <row r="20574" spans="19:19">
      <c r="S20574"/>
    </row>
    <row r="20575" spans="19:19">
      <c r="S20575"/>
    </row>
    <row r="20576" spans="19:19">
      <c r="S20576"/>
    </row>
    <row r="20577" spans="19:19">
      <c r="S20577"/>
    </row>
    <row r="20578" spans="19:19">
      <c r="S20578"/>
    </row>
    <row r="20579" spans="19:19">
      <c r="S20579"/>
    </row>
    <row r="20580" spans="19:19">
      <c r="S20580"/>
    </row>
    <row r="20581" spans="19:19">
      <c r="S20581"/>
    </row>
    <row r="20582" spans="19:19">
      <c r="S20582"/>
    </row>
    <row r="20583" spans="19:19">
      <c r="S20583"/>
    </row>
    <row r="20584" spans="19:19">
      <c r="S20584"/>
    </row>
    <row r="20585" spans="19:19">
      <c r="S20585"/>
    </row>
    <row r="20586" spans="19:19">
      <c r="S20586"/>
    </row>
    <row r="20587" spans="19:19">
      <c r="S20587"/>
    </row>
    <row r="20588" spans="19:19">
      <c r="S20588"/>
    </row>
    <row r="20589" spans="19:19">
      <c r="S20589"/>
    </row>
    <row r="20590" spans="19:19">
      <c r="S20590"/>
    </row>
    <row r="20591" spans="19:19">
      <c r="S20591"/>
    </row>
    <row r="20592" spans="19:19">
      <c r="S20592"/>
    </row>
    <row r="20593" spans="19:19">
      <c r="S20593"/>
    </row>
    <row r="20594" spans="19:19">
      <c r="S20594"/>
    </row>
    <row r="20595" spans="19:19">
      <c r="S20595"/>
    </row>
    <row r="20596" spans="19:19">
      <c r="S20596"/>
    </row>
    <row r="20597" spans="19:19">
      <c r="S20597"/>
    </row>
    <row r="20598" spans="19:19">
      <c r="S20598"/>
    </row>
    <row r="20599" spans="19:19">
      <c r="S20599"/>
    </row>
    <row r="20600" spans="19:19">
      <c r="S20600"/>
    </row>
    <row r="20601" spans="19:19">
      <c r="S20601"/>
    </row>
    <row r="20602" spans="19:19">
      <c r="S20602"/>
    </row>
    <row r="20603" spans="19:19">
      <c r="S20603"/>
    </row>
    <row r="20604" spans="19:19">
      <c r="S20604"/>
    </row>
    <row r="20605" spans="19:19">
      <c r="S20605"/>
    </row>
    <row r="20606" spans="19:19">
      <c r="S20606"/>
    </row>
    <row r="20607" spans="19:19">
      <c r="S20607"/>
    </row>
    <row r="20608" spans="19:19">
      <c r="S20608"/>
    </row>
    <row r="20609" spans="19:19">
      <c r="S20609"/>
    </row>
    <row r="20610" spans="19:19">
      <c r="S20610"/>
    </row>
    <row r="20611" spans="19:19">
      <c r="S20611"/>
    </row>
    <row r="20612" spans="19:19">
      <c r="S20612"/>
    </row>
    <row r="20613" spans="19:19">
      <c r="S20613"/>
    </row>
    <row r="20614" spans="19:19">
      <c r="S20614"/>
    </row>
    <row r="20615" spans="19:19">
      <c r="S20615"/>
    </row>
    <row r="20616" spans="19:19">
      <c r="S20616"/>
    </row>
    <row r="20617" spans="19:19">
      <c r="S20617"/>
    </row>
    <row r="20618" spans="19:19">
      <c r="S20618"/>
    </row>
    <row r="20619" spans="19:19">
      <c r="S20619"/>
    </row>
    <row r="20620" spans="19:19">
      <c r="S20620"/>
    </row>
    <row r="20621" spans="19:19">
      <c r="S20621"/>
    </row>
    <row r="20622" spans="19:19">
      <c r="S20622"/>
    </row>
    <row r="20623" spans="19:19">
      <c r="S20623"/>
    </row>
    <row r="20624" spans="19:19">
      <c r="S20624"/>
    </row>
    <row r="20625" spans="19:19">
      <c r="S20625"/>
    </row>
    <row r="20626" spans="19:19">
      <c r="S20626"/>
    </row>
    <row r="20627" spans="19:19">
      <c r="S20627"/>
    </row>
    <row r="20628" spans="19:19">
      <c r="S20628"/>
    </row>
    <row r="20629" spans="19:19">
      <c r="S20629"/>
    </row>
    <row r="20630" spans="19:19">
      <c r="S20630"/>
    </row>
    <row r="20631" spans="19:19">
      <c r="S20631"/>
    </row>
    <row r="20632" spans="19:19">
      <c r="S20632"/>
    </row>
    <row r="20633" spans="19:19">
      <c r="S20633"/>
    </row>
    <row r="20634" spans="19:19">
      <c r="S20634"/>
    </row>
    <row r="20635" spans="19:19">
      <c r="S20635"/>
    </row>
    <row r="20636" spans="19:19">
      <c r="S20636"/>
    </row>
    <row r="20637" spans="19:19">
      <c r="S20637"/>
    </row>
    <row r="20638" spans="19:19">
      <c r="S20638"/>
    </row>
    <row r="20639" spans="19:19">
      <c r="S20639"/>
    </row>
    <row r="20640" spans="19:19">
      <c r="S20640"/>
    </row>
    <row r="20641" spans="19:19">
      <c r="S20641"/>
    </row>
    <row r="20642" spans="19:19">
      <c r="S20642"/>
    </row>
    <row r="20643" spans="19:19">
      <c r="S20643"/>
    </row>
    <row r="20644" spans="19:19">
      <c r="S20644"/>
    </row>
    <row r="20645" spans="19:19">
      <c r="S20645"/>
    </row>
    <row r="20646" spans="19:19">
      <c r="S20646"/>
    </row>
    <row r="20647" spans="19:19">
      <c r="S20647"/>
    </row>
    <row r="20648" spans="19:19">
      <c r="S20648"/>
    </row>
    <row r="20649" spans="19:19">
      <c r="S20649"/>
    </row>
    <row r="20650" spans="19:19">
      <c r="S20650"/>
    </row>
    <row r="20651" spans="19:19">
      <c r="S20651"/>
    </row>
    <row r="20652" spans="19:19">
      <c r="S20652"/>
    </row>
    <row r="20653" spans="19:19">
      <c r="S20653"/>
    </row>
    <row r="20654" spans="19:19">
      <c r="S20654"/>
    </row>
    <row r="20655" spans="19:19">
      <c r="S20655"/>
    </row>
    <row r="20656" spans="19:19">
      <c r="S20656"/>
    </row>
    <row r="20657" spans="19:19">
      <c r="S20657"/>
    </row>
    <row r="20658" spans="19:19">
      <c r="S20658"/>
    </row>
    <row r="20659" spans="19:19">
      <c r="S20659"/>
    </row>
    <row r="20660" spans="19:19">
      <c r="S20660"/>
    </row>
    <row r="20661" spans="19:19">
      <c r="S20661"/>
    </row>
    <row r="20662" spans="19:19">
      <c r="S20662"/>
    </row>
    <row r="20663" spans="19:19">
      <c r="S20663"/>
    </row>
    <row r="20664" spans="19:19">
      <c r="S20664"/>
    </row>
    <row r="20665" spans="19:19">
      <c r="S20665"/>
    </row>
    <row r="20666" spans="19:19">
      <c r="S20666"/>
    </row>
    <row r="20667" spans="19:19">
      <c r="S20667"/>
    </row>
    <row r="20668" spans="19:19">
      <c r="S20668"/>
    </row>
    <row r="20669" spans="19:19">
      <c r="S20669"/>
    </row>
    <row r="20670" spans="19:19">
      <c r="S20670"/>
    </row>
    <row r="20671" spans="19:19">
      <c r="S20671"/>
    </row>
    <row r="20672" spans="19:19">
      <c r="S20672"/>
    </row>
    <row r="20673" spans="19:19">
      <c r="S20673"/>
    </row>
    <row r="20674" spans="19:19">
      <c r="S20674"/>
    </row>
    <row r="20675" spans="19:19">
      <c r="S20675"/>
    </row>
    <row r="20676" spans="19:19">
      <c r="S20676"/>
    </row>
    <row r="20677" spans="19:19">
      <c r="S20677"/>
    </row>
    <row r="20678" spans="19:19">
      <c r="S20678"/>
    </row>
    <row r="20679" spans="19:19">
      <c r="S20679"/>
    </row>
    <row r="20680" spans="19:19">
      <c r="S20680"/>
    </row>
    <row r="20681" spans="19:19">
      <c r="S20681"/>
    </row>
    <row r="20682" spans="19:19">
      <c r="S20682"/>
    </row>
    <row r="20683" spans="19:19">
      <c r="S20683"/>
    </row>
    <row r="20684" spans="19:19">
      <c r="S20684"/>
    </row>
    <row r="20685" spans="19:19">
      <c r="S20685"/>
    </row>
    <row r="20686" spans="19:19">
      <c r="S20686"/>
    </row>
    <row r="20687" spans="19:19">
      <c r="S20687"/>
    </row>
    <row r="20688" spans="19:19">
      <c r="S20688"/>
    </row>
    <row r="20689" spans="19:19">
      <c r="S20689"/>
    </row>
    <row r="20690" spans="19:19">
      <c r="S20690"/>
    </row>
    <row r="20691" spans="19:19">
      <c r="S20691"/>
    </row>
    <row r="20692" spans="19:19">
      <c r="S20692"/>
    </row>
    <row r="20693" spans="19:19">
      <c r="S20693"/>
    </row>
    <row r="20694" spans="19:19">
      <c r="S20694"/>
    </row>
    <row r="20695" spans="19:19">
      <c r="S20695"/>
    </row>
    <row r="20696" spans="19:19">
      <c r="S20696"/>
    </row>
    <row r="20697" spans="19:19">
      <c r="S20697"/>
    </row>
    <row r="20698" spans="19:19">
      <c r="S20698"/>
    </row>
    <row r="20699" spans="19:19">
      <c r="S20699"/>
    </row>
    <row r="20700" spans="19:19">
      <c r="S20700"/>
    </row>
    <row r="20701" spans="19:19">
      <c r="S20701"/>
    </row>
    <row r="20702" spans="19:19">
      <c r="S20702"/>
    </row>
    <row r="20703" spans="19:19">
      <c r="S20703"/>
    </row>
    <row r="20704" spans="19:19">
      <c r="S20704"/>
    </row>
    <row r="20705" spans="19:19">
      <c r="S20705"/>
    </row>
    <row r="20706" spans="19:19">
      <c r="S20706"/>
    </row>
    <row r="20707" spans="19:19">
      <c r="S20707"/>
    </row>
    <row r="20708" spans="19:19">
      <c r="S20708"/>
    </row>
    <row r="20709" spans="19:19">
      <c r="S20709"/>
    </row>
    <row r="20710" spans="19:19">
      <c r="S20710"/>
    </row>
    <row r="20711" spans="19:19">
      <c r="S20711"/>
    </row>
    <row r="20712" spans="19:19">
      <c r="S20712"/>
    </row>
    <row r="20713" spans="19:19">
      <c r="S20713"/>
    </row>
    <row r="20714" spans="19:19">
      <c r="S20714"/>
    </row>
    <row r="20715" spans="19:19">
      <c r="S20715"/>
    </row>
    <row r="20716" spans="19:19">
      <c r="S20716"/>
    </row>
    <row r="20717" spans="19:19">
      <c r="S20717"/>
    </row>
    <row r="20718" spans="19:19">
      <c r="S20718"/>
    </row>
    <row r="20719" spans="19:19">
      <c r="S20719"/>
    </row>
    <row r="20720" spans="19:19">
      <c r="S20720"/>
    </row>
    <row r="20721" spans="19:19">
      <c r="S20721"/>
    </row>
    <row r="20722" spans="19:19">
      <c r="S20722"/>
    </row>
    <row r="20723" spans="19:19">
      <c r="S20723"/>
    </row>
    <row r="20724" spans="19:19">
      <c r="S20724"/>
    </row>
    <row r="20725" spans="19:19">
      <c r="S20725"/>
    </row>
    <row r="20726" spans="19:19">
      <c r="S20726"/>
    </row>
    <row r="20727" spans="19:19">
      <c r="S20727"/>
    </row>
    <row r="20728" spans="19:19">
      <c r="S20728"/>
    </row>
    <row r="20729" spans="19:19">
      <c r="S20729"/>
    </row>
    <row r="20730" spans="19:19">
      <c r="S20730"/>
    </row>
    <row r="20731" spans="19:19">
      <c r="S20731"/>
    </row>
    <row r="20732" spans="19:19">
      <c r="S20732"/>
    </row>
    <row r="20733" spans="19:19">
      <c r="S20733"/>
    </row>
    <row r="20734" spans="19:19">
      <c r="S20734"/>
    </row>
    <row r="20735" spans="19:19">
      <c r="S20735"/>
    </row>
    <row r="20736" spans="19:19">
      <c r="S20736"/>
    </row>
    <row r="20737" spans="19:19">
      <c r="S20737"/>
    </row>
    <row r="20738" spans="19:19">
      <c r="S20738"/>
    </row>
    <row r="20739" spans="19:19">
      <c r="S20739"/>
    </row>
    <row r="20740" spans="19:19">
      <c r="S20740"/>
    </row>
    <row r="20741" spans="19:19">
      <c r="S20741"/>
    </row>
    <row r="20742" spans="19:19">
      <c r="S20742"/>
    </row>
    <row r="20743" spans="19:19">
      <c r="S20743"/>
    </row>
    <row r="20744" spans="19:19">
      <c r="S20744"/>
    </row>
    <row r="20745" spans="19:19">
      <c r="S20745"/>
    </row>
    <row r="20746" spans="19:19">
      <c r="S20746"/>
    </row>
    <row r="20747" spans="19:19">
      <c r="S20747"/>
    </row>
    <row r="20748" spans="19:19">
      <c r="S20748"/>
    </row>
    <row r="20749" spans="19:19">
      <c r="S20749"/>
    </row>
    <row r="20750" spans="19:19">
      <c r="S20750"/>
    </row>
    <row r="20751" spans="19:19">
      <c r="S20751"/>
    </row>
    <row r="20752" spans="19:19">
      <c r="S20752"/>
    </row>
    <row r="20753" spans="19:19">
      <c r="S20753"/>
    </row>
    <row r="20754" spans="19:19">
      <c r="S20754"/>
    </row>
    <row r="20755" spans="19:19">
      <c r="S20755"/>
    </row>
    <row r="20756" spans="19:19">
      <c r="S20756"/>
    </row>
    <row r="20757" spans="19:19">
      <c r="S20757"/>
    </row>
    <row r="20758" spans="19:19">
      <c r="S20758"/>
    </row>
    <row r="20759" spans="19:19">
      <c r="S20759"/>
    </row>
    <row r="20760" spans="19:19">
      <c r="S20760"/>
    </row>
    <row r="20761" spans="19:19">
      <c r="S20761"/>
    </row>
    <row r="20762" spans="19:19">
      <c r="S20762"/>
    </row>
    <row r="20763" spans="19:19">
      <c r="S20763"/>
    </row>
    <row r="20764" spans="19:19">
      <c r="S20764"/>
    </row>
    <row r="20765" spans="19:19">
      <c r="S20765"/>
    </row>
    <row r="20766" spans="19:19">
      <c r="S20766"/>
    </row>
    <row r="20767" spans="19:19">
      <c r="S20767"/>
    </row>
    <row r="20768" spans="19:19">
      <c r="S20768"/>
    </row>
    <row r="20769" spans="19:19">
      <c r="S20769"/>
    </row>
    <row r="20770" spans="19:19">
      <c r="S20770"/>
    </row>
    <row r="20771" spans="19:19">
      <c r="S20771"/>
    </row>
    <row r="20772" spans="19:19">
      <c r="S20772"/>
    </row>
    <row r="20773" spans="19:19">
      <c r="S20773"/>
    </row>
    <row r="20774" spans="19:19">
      <c r="S20774"/>
    </row>
    <row r="20775" spans="19:19">
      <c r="S20775"/>
    </row>
    <row r="20776" spans="19:19">
      <c r="S20776"/>
    </row>
    <row r="20777" spans="19:19">
      <c r="S20777"/>
    </row>
    <row r="20778" spans="19:19">
      <c r="S20778"/>
    </row>
    <row r="20779" spans="19:19">
      <c r="S20779"/>
    </row>
    <row r="20780" spans="19:19">
      <c r="S20780"/>
    </row>
    <row r="20781" spans="19:19">
      <c r="S20781"/>
    </row>
    <row r="20782" spans="19:19">
      <c r="S20782"/>
    </row>
    <row r="20783" spans="19:19">
      <c r="S20783"/>
    </row>
    <row r="20784" spans="19:19">
      <c r="S20784"/>
    </row>
    <row r="20785" spans="19:19">
      <c r="S20785"/>
    </row>
    <row r="20786" spans="19:19">
      <c r="S20786"/>
    </row>
    <row r="20787" spans="19:19">
      <c r="S20787"/>
    </row>
    <row r="20788" spans="19:19">
      <c r="S20788"/>
    </row>
    <row r="20789" spans="19:19">
      <c r="S20789"/>
    </row>
    <row r="20790" spans="19:19">
      <c r="S20790"/>
    </row>
    <row r="20791" spans="19:19">
      <c r="S20791"/>
    </row>
    <row r="20792" spans="19:19">
      <c r="S20792"/>
    </row>
    <row r="20793" spans="19:19">
      <c r="S20793"/>
    </row>
    <row r="20794" spans="19:19">
      <c r="S20794"/>
    </row>
    <row r="20795" spans="19:19">
      <c r="S20795"/>
    </row>
    <row r="20796" spans="19:19">
      <c r="S20796"/>
    </row>
    <row r="20797" spans="19:19">
      <c r="S20797"/>
    </row>
    <row r="20798" spans="19:19">
      <c r="S20798"/>
    </row>
    <row r="20799" spans="19:19">
      <c r="S20799"/>
    </row>
    <row r="20800" spans="19:19">
      <c r="S20800"/>
    </row>
    <row r="20801" spans="19:19">
      <c r="S20801"/>
    </row>
    <row r="20802" spans="19:19">
      <c r="S20802"/>
    </row>
    <row r="20803" spans="19:19">
      <c r="S20803"/>
    </row>
    <row r="20804" spans="19:19">
      <c r="S20804"/>
    </row>
    <row r="20805" spans="19:19">
      <c r="S20805"/>
    </row>
    <row r="20806" spans="19:19">
      <c r="S20806"/>
    </row>
    <row r="20807" spans="19:19">
      <c r="S20807"/>
    </row>
    <row r="20808" spans="19:19">
      <c r="S20808"/>
    </row>
    <row r="20809" spans="19:19">
      <c r="S20809"/>
    </row>
    <row r="20810" spans="19:19">
      <c r="S20810"/>
    </row>
    <row r="20811" spans="19:19">
      <c r="S20811"/>
    </row>
    <row r="20812" spans="19:19">
      <c r="S20812"/>
    </row>
    <row r="20813" spans="19:19">
      <c r="S20813"/>
    </row>
    <row r="20814" spans="19:19">
      <c r="S20814"/>
    </row>
    <row r="20815" spans="19:19">
      <c r="S20815"/>
    </row>
    <row r="20816" spans="19:19">
      <c r="S20816"/>
    </row>
    <row r="20817" spans="19:19">
      <c r="S20817"/>
    </row>
    <row r="20818" spans="19:19">
      <c r="S20818"/>
    </row>
    <row r="20819" spans="19:19">
      <c r="S20819"/>
    </row>
    <row r="20820" spans="19:19">
      <c r="S20820"/>
    </row>
    <row r="20821" spans="19:19">
      <c r="S20821"/>
    </row>
    <row r="20822" spans="19:19">
      <c r="S20822"/>
    </row>
    <row r="20823" spans="19:19">
      <c r="S20823"/>
    </row>
    <row r="20824" spans="19:19">
      <c r="S20824"/>
    </row>
    <row r="20825" spans="19:19">
      <c r="S20825"/>
    </row>
    <row r="20826" spans="19:19">
      <c r="S20826"/>
    </row>
    <row r="20827" spans="19:19">
      <c r="S20827"/>
    </row>
    <row r="20828" spans="19:19">
      <c r="S20828"/>
    </row>
    <row r="20829" spans="19:19">
      <c r="S20829"/>
    </row>
    <row r="20830" spans="19:19">
      <c r="S20830"/>
    </row>
    <row r="20831" spans="19:19">
      <c r="S20831"/>
    </row>
    <row r="20832" spans="19:19">
      <c r="S20832"/>
    </row>
    <row r="20833" spans="19:19">
      <c r="S20833"/>
    </row>
    <row r="20834" spans="19:19">
      <c r="S20834"/>
    </row>
    <row r="20835" spans="19:19">
      <c r="S20835"/>
    </row>
    <row r="20836" spans="19:19">
      <c r="S20836"/>
    </row>
    <row r="20837" spans="19:19">
      <c r="S20837"/>
    </row>
    <row r="20838" spans="19:19">
      <c r="S20838"/>
    </row>
    <row r="20839" spans="19:19">
      <c r="S20839"/>
    </row>
    <row r="20840" spans="19:19">
      <c r="S20840"/>
    </row>
    <row r="20841" spans="19:19">
      <c r="S20841"/>
    </row>
    <row r="20842" spans="19:19">
      <c r="S20842"/>
    </row>
    <row r="20843" spans="19:19">
      <c r="S20843"/>
    </row>
    <row r="20844" spans="19:19">
      <c r="S20844"/>
    </row>
    <row r="20845" spans="19:19">
      <c r="S20845"/>
    </row>
    <row r="20846" spans="19:19">
      <c r="S20846"/>
    </row>
    <row r="20847" spans="19:19">
      <c r="S20847"/>
    </row>
    <row r="20848" spans="19:19">
      <c r="S20848"/>
    </row>
    <row r="20849" spans="19:19">
      <c r="S20849"/>
    </row>
    <row r="20850" spans="19:19">
      <c r="S20850"/>
    </row>
    <row r="20851" spans="19:19">
      <c r="S20851"/>
    </row>
    <row r="20852" spans="19:19">
      <c r="S20852"/>
    </row>
    <row r="20853" spans="19:19">
      <c r="S20853"/>
    </row>
    <row r="20854" spans="19:19">
      <c r="S20854"/>
    </row>
    <row r="20855" spans="19:19">
      <c r="S20855"/>
    </row>
    <row r="20856" spans="19:19">
      <c r="S20856"/>
    </row>
    <row r="20857" spans="19:19">
      <c r="S20857"/>
    </row>
    <row r="20858" spans="19:19">
      <c r="S20858"/>
    </row>
    <row r="20859" spans="19:19">
      <c r="S20859"/>
    </row>
    <row r="20860" spans="19:19">
      <c r="S20860"/>
    </row>
    <row r="20861" spans="19:19">
      <c r="S20861"/>
    </row>
    <row r="20862" spans="19:19">
      <c r="S20862"/>
    </row>
    <row r="20863" spans="19:19">
      <c r="S20863"/>
    </row>
    <row r="20864" spans="19:19">
      <c r="S20864"/>
    </row>
    <row r="20865" spans="19:19">
      <c r="S20865"/>
    </row>
    <row r="20866" spans="19:19">
      <c r="S20866"/>
    </row>
    <row r="20867" spans="19:19">
      <c r="S20867"/>
    </row>
    <row r="20868" spans="19:19">
      <c r="S20868"/>
    </row>
    <row r="20869" spans="19:19">
      <c r="S20869"/>
    </row>
    <row r="20870" spans="19:19">
      <c r="S20870"/>
    </row>
    <row r="20871" spans="19:19">
      <c r="S20871"/>
    </row>
    <row r="20872" spans="19:19">
      <c r="S20872"/>
    </row>
    <row r="20873" spans="19:19">
      <c r="S20873"/>
    </row>
    <row r="20874" spans="19:19">
      <c r="S20874"/>
    </row>
    <row r="20875" spans="19:19">
      <c r="S20875"/>
    </row>
    <row r="20876" spans="19:19">
      <c r="S20876"/>
    </row>
    <row r="20877" spans="19:19">
      <c r="S20877"/>
    </row>
    <row r="20878" spans="19:19">
      <c r="S20878"/>
    </row>
    <row r="20879" spans="19:19">
      <c r="S20879"/>
    </row>
    <row r="20880" spans="19:19">
      <c r="S20880"/>
    </row>
    <row r="20881" spans="19:19">
      <c r="S20881"/>
    </row>
    <row r="20882" spans="19:19">
      <c r="S20882"/>
    </row>
    <row r="20883" spans="19:19">
      <c r="S20883"/>
    </row>
    <row r="20884" spans="19:19">
      <c r="S20884"/>
    </row>
    <row r="20885" spans="19:19">
      <c r="S20885"/>
    </row>
    <row r="20886" spans="19:19">
      <c r="S20886"/>
    </row>
    <row r="20887" spans="19:19">
      <c r="S20887"/>
    </row>
    <row r="20888" spans="19:19">
      <c r="S20888"/>
    </row>
    <row r="20889" spans="19:19">
      <c r="S20889"/>
    </row>
    <row r="20890" spans="19:19">
      <c r="S20890"/>
    </row>
    <row r="20891" spans="19:19">
      <c r="S20891"/>
    </row>
    <row r="20892" spans="19:19">
      <c r="S20892"/>
    </row>
    <row r="20893" spans="19:19">
      <c r="S20893"/>
    </row>
    <row r="20894" spans="19:19">
      <c r="S20894"/>
    </row>
    <row r="20895" spans="19:19">
      <c r="S20895"/>
    </row>
    <row r="20896" spans="19:19">
      <c r="S20896"/>
    </row>
    <row r="20897" spans="19:19">
      <c r="S20897"/>
    </row>
    <row r="20898" spans="19:19">
      <c r="S20898"/>
    </row>
    <row r="20899" spans="19:19">
      <c r="S20899"/>
    </row>
    <row r="20900" spans="19:19">
      <c r="S20900"/>
    </row>
    <row r="20901" spans="19:19">
      <c r="S20901"/>
    </row>
    <row r="20902" spans="19:19">
      <c r="S20902"/>
    </row>
    <row r="20903" spans="19:19">
      <c r="S20903"/>
    </row>
    <row r="20904" spans="19:19">
      <c r="S20904"/>
    </row>
    <row r="20905" spans="19:19">
      <c r="S20905"/>
    </row>
    <row r="20906" spans="19:19">
      <c r="S20906"/>
    </row>
    <row r="20907" spans="19:19">
      <c r="S20907"/>
    </row>
    <row r="20908" spans="19:19">
      <c r="S20908"/>
    </row>
    <row r="20909" spans="19:19">
      <c r="S20909"/>
    </row>
    <row r="20910" spans="19:19">
      <c r="S20910"/>
    </row>
    <row r="20911" spans="19:19">
      <c r="S20911"/>
    </row>
    <row r="20912" spans="19:19">
      <c r="S20912"/>
    </row>
    <row r="20913" spans="19:19">
      <c r="S20913"/>
    </row>
    <row r="20914" spans="19:19">
      <c r="S20914"/>
    </row>
    <row r="20915" spans="19:19">
      <c r="S20915"/>
    </row>
    <row r="20916" spans="19:19">
      <c r="S20916"/>
    </row>
    <row r="20917" spans="19:19">
      <c r="S20917"/>
    </row>
    <row r="20918" spans="19:19">
      <c r="S20918"/>
    </row>
    <row r="20919" spans="19:19">
      <c r="S20919"/>
    </row>
    <row r="20920" spans="19:19">
      <c r="S20920"/>
    </row>
    <row r="20921" spans="19:19">
      <c r="S20921"/>
    </row>
    <row r="20922" spans="19:19">
      <c r="S20922"/>
    </row>
    <row r="20923" spans="19:19">
      <c r="S20923"/>
    </row>
    <row r="20924" spans="19:19">
      <c r="S20924"/>
    </row>
    <row r="20925" spans="19:19">
      <c r="S20925"/>
    </row>
    <row r="20926" spans="19:19">
      <c r="S20926"/>
    </row>
    <row r="20927" spans="19:19">
      <c r="S20927"/>
    </row>
    <row r="20928" spans="19:19">
      <c r="S20928"/>
    </row>
    <row r="20929" spans="19:19">
      <c r="S20929"/>
    </row>
    <row r="20930" spans="19:19">
      <c r="S20930"/>
    </row>
    <row r="20931" spans="19:19">
      <c r="S20931"/>
    </row>
    <row r="20932" spans="19:19">
      <c r="S20932"/>
    </row>
    <row r="20933" spans="19:19">
      <c r="S20933"/>
    </row>
    <row r="20934" spans="19:19">
      <c r="S20934"/>
    </row>
    <row r="20935" spans="19:19">
      <c r="S20935"/>
    </row>
    <row r="20936" spans="19:19">
      <c r="S20936"/>
    </row>
    <row r="20937" spans="19:19">
      <c r="S20937"/>
    </row>
    <row r="20938" spans="19:19">
      <c r="S20938"/>
    </row>
    <row r="20939" spans="19:19">
      <c r="S20939"/>
    </row>
    <row r="20940" spans="19:19">
      <c r="S20940"/>
    </row>
    <row r="20941" spans="19:19">
      <c r="S20941"/>
    </row>
    <row r="20942" spans="19:19">
      <c r="S20942"/>
    </row>
    <row r="20943" spans="19:19">
      <c r="S20943"/>
    </row>
    <row r="20944" spans="19:19">
      <c r="S20944"/>
    </row>
    <row r="20945" spans="19:19">
      <c r="S20945"/>
    </row>
    <row r="20946" spans="19:19">
      <c r="S20946"/>
    </row>
    <row r="20947" spans="19:19">
      <c r="S20947"/>
    </row>
    <row r="20948" spans="19:19">
      <c r="S20948"/>
    </row>
    <row r="20949" spans="19:19">
      <c r="S20949"/>
    </row>
    <row r="20950" spans="19:19">
      <c r="S20950"/>
    </row>
    <row r="20951" spans="19:19">
      <c r="S20951"/>
    </row>
    <row r="20952" spans="19:19">
      <c r="S20952"/>
    </row>
    <row r="20953" spans="19:19">
      <c r="S20953"/>
    </row>
    <row r="20954" spans="19:19">
      <c r="S20954"/>
    </row>
    <row r="20955" spans="19:19">
      <c r="S20955"/>
    </row>
    <row r="20956" spans="19:19">
      <c r="S20956"/>
    </row>
    <row r="20957" spans="19:19">
      <c r="S20957"/>
    </row>
    <row r="20958" spans="19:19">
      <c r="S20958"/>
    </row>
    <row r="20959" spans="19:19">
      <c r="S20959"/>
    </row>
    <row r="20960" spans="19:19">
      <c r="S20960"/>
    </row>
    <row r="20961" spans="19:19">
      <c r="S20961"/>
    </row>
    <row r="20962" spans="19:19">
      <c r="S20962"/>
    </row>
    <row r="20963" spans="19:19">
      <c r="S20963"/>
    </row>
    <row r="20964" spans="19:19">
      <c r="S20964"/>
    </row>
    <row r="20965" spans="19:19">
      <c r="S20965"/>
    </row>
    <row r="20966" spans="19:19">
      <c r="S20966"/>
    </row>
    <row r="20967" spans="19:19">
      <c r="S20967"/>
    </row>
    <row r="20968" spans="19:19">
      <c r="S20968"/>
    </row>
    <row r="20969" spans="19:19">
      <c r="S20969"/>
    </row>
    <row r="20970" spans="19:19">
      <c r="S20970"/>
    </row>
    <row r="20971" spans="19:19">
      <c r="S20971"/>
    </row>
    <row r="20972" spans="19:19">
      <c r="S20972"/>
    </row>
    <row r="20973" spans="19:19">
      <c r="S20973"/>
    </row>
    <row r="20974" spans="19:19">
      <c r="S20974"/>
    </row>
    <row r="20975" spans="19:19">
      <c r="S20975"/>
    </row>
    <row r="20976" spans="19:19">
      <c r="S20976"/>
    </row>
    <row r="20977" spans="19:19">
      <c r="S20977"/>
    </row>
    <row r="20978" spans="19:19">
      <c r="S20978"/>
    </row>
    <row r="20979" spans="19:19">
      <c r="S20979"/>
    </row>
    <row r="20980" spans="19:19">
      <c r="S20980"/>
    </row>
    <row r="20981" spans="19:19">
      <c r="S20981"/>
    </row>
    <row r="20982" spans="19:19">
      <c r="S20982"/>
    </row>
    <row r="20983" spans="19:19">
      <c r="S20983"/>
    </row>
    <row r="20984" spans="19:19">
      <c r="S20984"/>
    </row>
    <row r="20985" spans="19:19">
      <c r="S20985"/>
    </row>
    <row r="20986" spans="19:19">
      <c r="S20986"/>
    </row>
    <row r="20987" spans="19:19">
      <c r="S20987"/>
    </row>
    <row r="20988" spans="19:19">
      <c r="S20988"/>
    </row>
    <row r="20989" spans="19:19">
      <c r="S20989"/>
    </row>
    <row r="20990" spans="19:19">
      <c r="S20990"/>
    </row>
    <row r="20991" spans="19:19">
      <c r="S20991"/>
    </row>
    <row r="20992" spans="19:19">
      <c r="S20992"/>
    </row>
    <row r="20993" spans="19:19">
      <c r="S20993"/>
    </row>
    <row r="20994" spans="19:19">
      <c r="S20994"/>
    </row>
    <row r="20995" spans="19:19">
      <c r="S20995"/>
    </row>
    <row r="20996" spans="19:19">
      <c r="S20996"/>
    </row>
    <row r="20997" spans="19:19">
      <c r="S20997"/>
    </row>
    <row r="20998" spans="19:19">
      <c r="S20998"/>
    </row>
    <row r="20999" spans="19:19">
      <c r="S20999"/>
    </row>
    <row r="21000" spans="19:19">
      <c r="S21000"/>
    </row>
    <row r="21001" spans="19:19">
      <c r="S21001"/>
    </row>
    <row r="21002" spans="19:19">
      <c r="S21002"/>
    </row>
    <row r="21003" spans="19:19">
      <c r="S21003"/>
    </row>
    <row r="21004" spans="19:19">
      <c r="S21004"/>
    </row>
    <row r="21005" spans="19:19">
      <c r="S21005"/>
    </row>
    <row r="21006" spans="19:19">
      <c r="S21006"/>
    </row>
    <row r="21007" spans="19:19">
      <c r="S21007"/>
    </row>
    <row r="21008" spans="19:19">
      <c r="S21008"/>
    </row>
    <row r="21009" spans="19:19">
      <c r="S21009"/>
    </row>
    <row r="21010" spans="19:19">
      <c r="S21010"/>
    </row>
    <row r="21011" spans="19:19">
      <c r="S21011"/>
    </row>
    <row r="21012" spans="19:19">
      <c r="S21012"/>
    </row>
    <row r="21013" spans="19:19">
      <c r="S21013"/>
    </row>
    <row r="21014" spans="19:19">
      <c r="S21014"/>
    </row>
    <row r="21015" spans="19:19">
      <c r="S21015"/>
    </row>
    <row r="21016" spans="19:19">
      <c r="S21016"/>
    </row>
    <row r="21017" spans="19:19">
      <c r="S21017"/>
    </row>
    <row r="21018" spans="19:19">
      <c r="S21018"/>
    </row>
    <row r="21019" spans="19:19">
      <c r="S21019"/>
    </row>
    <row r="21020" spans="19:19">
      <c r="S21020"/>
    </row>
    <row r="21021" spans="19:19">
      <c r="S21021"/>
    </row>
    <row r="21022" spans="19:19">
      <c r="S21022"/>
    </row>
    <row r="21023" spans="19:19">
      <c r="S21023"/>
    </row>
    <row r="21024" spans="19:19">
      <c r="S21024"/>
    </row>
    <row r="21025" spans="19:19">
      <c r="S21025"/>
    </row>
    <row r="21026" spans="19:19">
      <c r="S21026"/>
    </row>
    <row r="21027" spans="19:19">
      <c r="S21027"/>
    </row>
    <row r="21028" spans="19:19">
      <c r="S21028"/>
    </row>
    <row r="21029" spans="19:19">
      <c r="S21029"/>
    </row>
    <row r="21030" spans="19:19">
      <c r="S21030"/>
    </row>
    <row r="21031" spans="19:19">
      <c r="S21031"/>
    </row>
    <row r="21032" spans="19:19">
      <c r="S21032"/>
    </row>
    <row r="21033" spans="19:19">
      <c r="S21033"/>
    </row>
    <row r="21034" spans="19:19">
      <c r="S21034"/>
    </row>
    <row r="21035" spans="19:19">
      <c r="S21035"/>
    </row>
    <row r="21036" spans="19:19">
      <c r="S21036"/>
    </row>
    <row r="21037" spans="19:19">
      <c r="S21037"/>
    </row>
    <row r="21038" spans="19:19">
      <c r="S21038"/>
    </row>
    <row r="21039" spans="19:19">
      <c r="S21039"/>
    </row>
    <row r="21040" spans="19:19">
      <c r="S21040"/>
    </row>
    <row r="21041" spans="19:19">
      <c r="S21041"/>
    </row>
    <row r="21042" spans="19:19">
      <c r="S21042"/>
    </row>
    <row r="21043" spans="19:19">
      <c r="S21043"/>
    </row>
    <row r="21044" spans="19:19">
      <c r="S21044"/>
    </row>
    <row r="21045" spans="19:19">
      <c r="S21045"/>
    </row>
    <row r="21046" spans="19:19">
      <c r="S21046"/>
    </row>
    <row r="21047" spans="19:19">
      <c r="S21047"/>
    </row>
    <row r="21048" spans="19:19">
      <c r="S21048"/>
    </row>
    <row r="21049" spans="19:19">
      <c r="S21049"/>
    </row>
    <row r="21050" spans="19:19">
      <c r="S21050"/>
    </row>
    <row r="21051" spans="19:19">
      <c r="S21051"/>
    </row>
    <row r="21052" spans="19:19">
      <c r="S21052"/>
    </row>
    <row r="21053" spans="19:19">
      <c r="S21053"/>
    </row>
    <row r="21054" spans="19:19">
      <c r="S21054"/>
    </row>
    <row r="21055" spans="19:19">
      <c r="S21055"/>
    </row>
    <row r="21056" spans="19:19">
      <c r="S21056"/>
    </row>
    <row r="21057" spans="19:19">
      <c r="S21057"/>
    </row>
    <row r="21058" spans="19:19">
      <c r="S21058"/>
    </row>
    <row r="21059" spans="19:19">
      <c r="S21059"/>
    </row>
    <row r="21060" spans="19:19">
      <c r="S21060"/>
    </row>
    <row r="21061" spans="19:19">
      <c r="S21061"/>
    </row>
    <row r="21062" spans="19:19">
      <c r="S21062"/>
    </row>
    <row r="21063" spans="19:19">
      <c r="S21063"/>
    </row>
    <row r="21064" spans="19:19">
      <c r="S21064"/>
    </row>
    <row r="21065" spans="19:19">
      <c r="S21065"/>
    </row>
    <row r="21066" spans="19:19">
      <c r="S21066"/>
    </row>
    <row r="21067" spans="19:19">
      <c r="S21067"/>
    </row>
    <row r="21068" spans="19:19">
      <c r="S21068"/>
    </row>
    <row r="21069" spans="19:19">
      <c r="S21069"/>
    </row>
    <row r="21070" spans="19:19">
      <c r="S21070"/>
    </row>
    <row r="21071" spans="19:19">
      <c r="S21071"/>
    </row>
    <row r="21072" spans="19:19">
      <c r="S21072"/>
    </row>
    <row r="21073" spans="19:19">
      <c r="S21073"/>
    </row>
    <row r="21074" spans="19:19">
      <c r="S21074"/>
    </row>
    <row r="21075" spans="19:19">
      <c r="S21075"/>
    </row>
    <row r="21076" spans="19:19">
      <c r="S21076"/>
    </row>
    <row r="21077" spans="19:19">
      <c r="S21077"/>
    </row>
    <row r="21078" spans="19:19">
      <c r="S21078"/>
    </row>
    <row r="21079" spans="19:19">
      <c r="S21079"/>
    </row>
    <row r="21080" spans="19:19">
      <c r="S21080"/>
    </row>
    <row r="21081" spans="19:19">
      <c r="S21081"/>
    </row>
    <row r="21082" spans="19:19">
      <c r="S21082"/>
    </row>
    <row r="21083" spans="19:19">
      <c r="S21083"/>
    </row>
    <row r="21084" spans="19:19">
      <c r="S21084"/>
    </row>
    <row r="21085" spans="19:19">
      <c r="S21085"/>
    </row>
    <row r="21086" spans="19:19">
      <c r="S21086"/>
    </row>
    <row r="21087" spans="19:19">
      <c r="S21087"/>
    </row>
    <row r="21088" spans="19:19">
      <c r="S21088"/>
    </row>
    <row r="21089" spans="19:19">
      <c r="S21089"/>
    </row>
    <row r="21090" spans="19:19">
      <c r="S21090"/>
    </row>
    <row r="21091" spans="19:19">
      <c r="S21091"/>
    </row>
    <row r="21092" spans="19:19">
      <c r="S21092"/>
    </row>
    <row r="21093" spans="19:19">
      <c r="S21093"/>
    </row>
    <row r="21094" spans="19:19">
      <c r="S21094"/>
    </row>
    <row r="21095" spans="19:19">
      <c r="S21095"/>
    </row>
    <row r="21096" spans="19:19">
      <c r="S21096"/>
    </row>
    <row r="21097" spans="19:19">
      <c r="S21097"/>
    </row>
    <row r="21098" spans="19:19">
      <c r="S21098"/>
    </row>
    <row r="21099" spans="19:19">
      <c r="S21099"/>
    </row>
    <row r="21100" spans="19:19">
      <c r="S21100"/>
    </row>
    <row r="21101" spans="19:19">
      <c r="S21101"/>
    </row>
    <row r="21102" spans="19:19">
      <c r="S21102"/>
    </row>
    <row r="21103" spans="19:19">
      <c r="S21103"/>
    </row>
    <row r="21104" spans="19:19">
      <c r="S21104"/>
    </row>
    <row r="21105" spans="19:19">
      <c r="S21105"/>
    </row>
    <row r="21106" spans="19:19">
      <c r="S21106"/>
    </row>
    <row r="21107" spans="19:19">
      <c r="S21107"/>
    </row>
    <row r="21108" spans="19:19">
      <c r="S21108"/>
    </row>
    <row r="21109" spans="19:19">
      <c r="S21109"/>
    </row>
    <row r="21110" spans="19:19">
      <c r="S21110"/>
    </row>
    <row r="21111" spans="19:19">
      <c r="S21111"/>
    </row>
    <row r="21112" spans="19:19">
      <c r="S21112"/>
    </row>
    <row r="21113" spans="19:19">
      <c r="S21113"/>
    </row>
    <row r="21114" spans="19:19">
      <c r="S21114"/>
    </row>
    <row r="21115" spans="19:19">
      <c r="S21115"/>
    </row>
    <row r="21116" spans="19:19">
      <c r="S21116"/>
    </row>
    <row r="21117" spans="19:19">
      <c r="S21117"/>
    </row>
    <row r="21118" spans="19:19">
      <c r="S21118"/>
    </row>
    <row r="21119" spans="19:19">
      <c r="S21119"/>
    </row>
    <row r="21120" spans="19:19">
      <c r="S21120"/>
    </row>
    <row r="21121" spans="19:19">
      <c r="S21121"/>
    </row>
    <row r="21122" spans="19:19">
      <c r="S21122"/>
    </row>
    <row r="21123" spans="19:19">
      <c r="S21123"/>
    </row>
    <row r="21124" spans="19:19">
      <c r="S21124"/>
    </row>
    <row r="21125" spans="19:19">
      <c r="S21125"/>
    </row>
    <row r="21126" spans="19:19">
      <c r="S21126"/>
    </row>
    <row r="21127" spans="19:19">
      <c r="S21127"/>
    </row>
    <row r="21128" spans="19:19">
      <c r="S21128"/>
    </row>
    <row r="21129" spans="19:19">
      <c r="S21129"/>
    </row>
    <row r="21130" spans="19:19">
      <c r="S21130"/>
    </row>
    <row r="21131" spans="19:19">
      <c r="S21131"/>
    </row>
    <row r="21132" spans="19:19">
      <c r="S21132"/>
    </row>
    <row r="21133" spans="19:19">
      <c r="S21133"/>
    </row>
    <row r="21134" spans="19:19">
      <c r="S21134"/>
    </row>
    <row r="21135" spans="19:19">
      <c r="S21135"/>
    </row>
    <row r="21136" spans="19:19">
      <c r="S21136"/>
    </row>
    <row r="21137" spans="19:19">
      <c r="S21137"/>
    </row>
    <row r="21138" spans="19:19">
      <c r="S21138"/>
    </row>
    <row r="21139" spans="19:19">
      <c r="S21139"/>
    </row>
    <row r="21140" spans="19:19">
      <c r="S21140"/>
    </row>
    <row r="21141" spans="19:19">
      <c r="S21141"/>
    </row>
    <row r="21142" spans="19:19">
      <c r="S21142"/>
    </row>
    <row r="21143" spans="19:19">
      <c r="S21143"/>
    </row>
    <row r="21144" spans="19:19">
      <c r="S21144"/>
    </row>
    <row r="21145" spans="19:19">
      <c r="S21145"/>
    </row>
    <row r="21146" spans="19:19">
      <c r="S21146"/>
    </row>
    <row r="21147" spans="19:19">
      <c r="S21147"/>
    </row>
    <row r="21148" spans="19:19">
      <c r="S21148"/>
    </row>
    <row r="21149" spans="19:19">
      <c r="S21149"/>
    </row>
    <row r="21150" spans="19:19">
      <c r="S21150"/>
    </row>
    <row r="21151" spans="19:19">
      <c r="S21151"/>
    </row>
    <row r="21152" spans="19:19">
      <c r="S21152"/>
    </row>
    <row r="21153" spans="19:19">
      <c r="S21153"/>
    </row>
    <row r="21154" spans="19:19">
      <c r="S21154"/>
    </row>
    <row r="21155" spans="19:19">
      <c r="S21155"/>
    </row>
    <row r="21156" spans="19:19">
      <c r="S21156"/>
    </row>
    <row r="21157" spans="19:19">
      <c r="S21157"/>
    </row>
    <row r="21158" spans="19:19">
      <c r="S21158"/>
    </row>
    <row r="21159" spans="19:19">
      <c r="S21159"/>
    </row>
    <row r="21160" spans="19:19">
      <c r="S21160"/>
    </row>
    <row r="21161" spans="19:19">
      <c r="S21161"/>
    </row>
    <row r="21162" spans="19:19">
      <c r="S21162"/>
    </row>
    <row r="21163" spans="19:19">
      <c r="S21163"/>
    </row>
    <row r="21164" spans="19:19">
      <c r="S21164"/>
    </row>
    <row r="21165" spans="19:19">
      <c r="S21165"/>
    </row>
    <row r="21166" spans="19:19">
      <c r="S21166"/>
    </row>
    <row r="21167" spans="19:19">
      <c r="S21167"/>
    </row>
    <row r="21168" spans="19:19">
      <c r="S21168"/>
    </row>
    <row r="21169" spans="19:19">
      <c r="S21169"/>
    </row>
    <row r="21170" spans="19:19">
      <c r="S21170"/>
    </row>
    <row r="21171" spans="19:19">
      <c r="S21171"/>
    </row>
    <row r="21172" spans="19:19">
      <c r="S21172"/>
    </row>
    <row r="21173" spans="19:19">
      <c r="S21173"/>
    </row>
    <row r="21174" spans="19:19">
      <c r="S21174"/>
    </row>
    <row r="21175" spans="19:19">
      <c r="S21175"/>
    </row>
    <row r="21176" spans="19:19">
      <c r="S21176"/>
    </row>
    <row r="21177" spans="19:19">
      <c r="S21177"/>
    </row>
    <row r="21178" spans="19:19">
      <c r="S21178"/>
    </row>
    <row r="21179" spans="19:19">
      <c r="S21179"/>
    </row>
    <row r="21180" spans="19:19">
      <c r="S21180"/>
    </row>
    <row r="21181" spans="19:19">
      <c r="S21181"/>
    </row>
    <row r="21182" spans="19:19">
      <c r="S21182"/>
    </row>
    <row r="21183" spans="19:19">
      <c r="S21183"/>
    </row>
    <row r="21184" spans="19:19">
      <c r="S21184"/>
    </row>
    <row r="21185" spans="19:19">
      <c r="S21185"/>
    </row>
    <row r="21186" spans="19:19">
      <c r="S21186"/>
    </row>
    <row r="21187" spans="19:19">
      <c r="S21187"/>
    </row>
    <row r="21188" spans="19:19">
      <c r="S21188"/>
    </row>
    <row r="21189" spans="19:19">
      <c r="S21189"/>
    </row>
    <row r="21190" spans="19:19">
      <c r="S21190"/>
    </row>
    <row r="21191" spans="19:19">
      <c r="S21191"/>
    </row>
    <row r="21192" spans="19:19">
      <c r="S21192"/>
    </row>
    <row r="21193" spans="19:19">
      <c r="S21193"/>
    </row>
    <row r="21194" spans="19:19">
      <c r="S21194"/>
    </row>
    <row r="21195" spans="19:19">
      <c r="S21195"/>
    </row>
    <row r="21196" spans="19:19">
      <c r="S21196"/>
    </row>
    <row r="21197" spans="19:19">
      <c r="S21197"/>
    </row>
    <row r="21198" spans="19:19">
      <c r="S21198"/>
    </row>
    <row r="21199" spans="19:19">
      <c r="S21199"/>
    </row>
    <row r="21200" spans="19:19">
      <c r="S21200"/>
    </row>
    <row r="21201" spans="19:19">
      <c r="S21201"/>
    </row>
    <row r="21202" spans="19:19">
      <c r="S21202"/>
    </row>
    <row r="21203" spans="19:19">
      <c r="S21203"/>
    </row>
    <row r="21204" spans="19:19">
      <c r="S21204"/>
    </row>
    <row r="21205" spans="19:19">
      <c r="S21205"/>
    </row>
    <row r="21206" spans="19:19">
      <c r="S21206"/>
    </row>
    <row r="21207" spans="19:19">
      <c r="S21207"/>
    </row>
    <row r="21208" spans="19:19">
      <c r="S21208"/>
    </row>
    <row r="21209" spans="19:19">
      <c r="S21209"/>
    </row>
    <row r="21210" spans="19:19">
      <c r="S21210"/>
    </row>
    <row r="21211" spans="19:19">
      <c r="S21211"/>
    </row>
    <row r="21212" spans="19:19">
      <c r="S21212"/>
    </row>
    <row r="21213" spans="19:19">
      <c r="S21213"/>
    </row>
    <row r="21214" spans="19:19">
      <c r="S21214"/>
    </row>
    <row r="21215" spans="19:19">
      <c r="S21215"/>
    </row>
    <row r="21216" spans="19:19">
      <c r="S21216"/>
    </row>
    <row r="21217" spans="19:19">
      <c r="S21217"/>
    </row>
    <row r="21218" spans="19:19">
      <c r="S21218"/>
    </row>
    <row r="21219" spans="19:19">
      <c r="S21219"/>
    </row>
    <row r="21220" spans="19:19">
      <c r="S21220"/>
    </row>
    <row r="21221" spans="19:19">
      <c r="S21221"/>
    </row>
    <row r="21222" spans="19:19">
      <c r="S21222"/>
    </row>
    <row r="21223" spans="19:19">
      <c r="S21223"/>
    </row>
    <row r="21224" spans="19:19">
      <c r="S21224"/>
    </row>
    <row r="21225" spans="19:19">
      <c r="S21225"/>
    </row>
    <row r="21226" spans="19:19">
      <c r="S21226"/>
    </row>
    <row r="21227" spans="19:19">
      <c r="S21227"/>
    </row>
    <row r="21228" spans="19:19">
      <c r="S21228"/>
    </row>
    <row r="21229" spans="19:19">
      <c r="S21229"/>
    </row>
    <row r="21230" spans="19:19">
      <c r="S21230"/>
    </row>
    <row r="21231" spans="19:19">
      <c r="S21231"/>
    </row>
    <row r="21232" spans="19:19">
      <c r="S21232"/>
    </row>
    <row r="21233" spans="19:19">
      <c r="S21233"/>
    </row>
    <row r="21234" spans="19:19">
      <c r="S21234"/>
    </row>
    <row r="21235" spans="19:19">
      <c r="S21235"/>
    </row>
    <row r="21236" spans="19:19">
      <c r="S21236"/>
    </row>
    <row r="21237" spans="19:19">
      <c r="S21237"/>
    </row>
    <row r="21238" spans="19:19">
      <c r="S21238"/>
    </row>
    <row r="21239" spans="19:19">
      <c r="S21239"/>
    </row>
    <row r="21240" spans="19:19">
      <c r="S21240"/>
    </row>
    <row r="21241" spans="19:19">
      <c r="S21241"/>
    </row>
    <row r="21242" spans="19:19">
      <c r="S21242"/>
    </row>
    <row r="21243" spans="19:19">
      <c r="S21243"/>
    </row>
    <row r="21244" spans="19:19">
      <c r="S21244"/>
    </row>
    <row r="21245" spans="19:19">
      <c r="S21245"/>
    </row>
    <row r="21246" spans="19:19">
      <c r="S21246"/>
    </row>
    <row r="21247" spans="19:19">
      <c r="S21247"/>
    </row>
    <row r="21248" spans="19:19">
      <c r="S21248"/>
    </row>
    <row r="21249" spans="19:19">
      <c r="S21249"/>
    </row>
    <row r="21250" spans="19:19">
      <c r="S21250"/>
    </row>
    <row r="21251" spans="19:19">
      <c r="S21251"/>
    </row>
    <row r="21252" spans="19:19">
      <c r="S21252"/>
    </row>
    <row r="21253" spans="19:19">
      <c r="S21253"/>
    </row>
    <row r="21254" spans="19:19">
      <c r="S21254"/>
    </row>
    <row r="21255" spans="19:19">
      <c r="S21255"/>
    </row>
    <row r="21256" spans="19:19">
      <c r="S21256"/>
    </row>
    <row r="21257" spans="19:19">
      <c r="S21257"/>
    </row>
    <row r="21258" spans="19:19">
      <c r="S21258"/>
    </row>
    <row r="21259" spans="19:19">
      <c r="S21259"/>
    </row>
    <row r="21260" spans="19:19">
      <c r="S21260"/>
    </row>
    <row r="21261" spans="19:19">
      <c r="S21261"/>
    </row>
    <row r="21262" spans="19:19">
      <c r="S21262"/>
    </row>
    <row r="21263" spans="19:19">
      <c r="S21263"/>
    </row>
    <row r="21264" spans="19:19">
      <c r="S21264"/>
    </row>
    <row r="21265" spans="19:19">
      <c r="S21265"/>
    </row>
    <row r="21266" spans="19:19">
      <c r="S21266"/>
    </row>
    <row r="21267" spans="19:19">
      <c r="S21267"/>
    </row>
    <row r="21268" spans="19:19">
      <c r="S21268"/>
    </row>
    <row r="21269" spans="19:19">
      <c r="S21269"/>
    </row>
    <row r="21270" spans="19:19">
      <c r="S21270"/>
    </row>
    <row r="21271" spans="19:19">
      <c r="S21271"/>
    </row>
    <row r="21272" spans="19:19">
      <c r="S21272"/>
    </row>
    <row r="21273" spans="19:19">
      <c r="S21273"/>
    </row>
    <row r="21274" spans="19:19">
      <c r="S21274"/>
    </row>
    <row r="21275" spans="19:19">
      <c r="S21275"/>
    </row>
    <row r="21276" spans="19:19">
      <c r="S21276"/>
    </row>
    <row r="21277" spans="19:19">
      <c r="S21277"/>
    </row>
    <row r="21278" spans="19:19">
      <c r="S21278"/>
    </row>
    <row r="21279" spans="19:19">
      <c r="S21279"/>
    </row>
    <row r="21280" spans="19:19">
      <c r="S21280"/>
    </row>
    <row r="21281" spans="19:19">
      <c r="S21281"/>
    </row>
    <row r="21282" spans="19:19">
      <c r="S21282"/>
    </row>
    <row r="21283" spans="19:19">
      <c r="S21283"/>
    </row>
    <row r="21284" spans="19:19">
      <c r="S21284"/>
    </row>
    <row r="21285" spans="19:19">
      <c r="S21285"/>
    </row>
    <row r="21286" spans="19:19">
      <c r="S21286"/>
    </row>
    <row r="21287" spans="19:19">
      <c r="S21287"/>
    </row>
    <row r="21288" spans="19:19">
      <c r="S21288"/>
    </row>
    <row r="21289" spans="19:19">
      <c r="S21289"/>
    </row>
    <row r="21290" spans="19:19">
      <c r="S21290"/>
    </row>
    <row r="21291" spans="19:19">
      <c r="S21291"/>
    </row>
    <row r="21292" spans="19:19">
      <c r="S21292"/>
    </row>
    <row r="21293" spans="19:19">
      <c r="S21293"/>
    </row>
    <row r="21294" spans="19:19">
      <c r="S21294"/>
    </row>
    <row r="21295" spans="19:19">
      <c r="S21295"/>
    </row>
    <row r="21296" spans="19:19">
      <c r="S21296"/>
    </row>
    <row r="21297" spans="19:19">
      <c r="S21297"/>
    </row>
    <row r="21298" spans="19:19">
      <c r="S21298"/>
    </row>
    <row r="21299" spans="19:19">
      <c r="S21299"/>
    </row>
    <row r="21300" spans="19:19">
      <c r="S21300"/>
    </row>
    <row r="21301" spans="19:19">
      <c r="S21301"/>
    </row>
    <row r="21302" spans="19:19">
      <c r="S21302"/>
    </row>
    <row r="21303" spans="19:19">
      <c r="S21303"/>
    </row>
    <row r="21304" spans="19:19">
      <c r="S21304"/>
    </row>
    <row r="21305" spans="19:19">
      <c r="S21305"/>
    </row>
    <row r="21306" spans="19:19">
      <c r="S21306"/>
    </row>
    <row r="21307" spans="19:19">
      <c r="S21307"/>
    </row>
    <row r="21308" spans="19:19">
      <c r="S21308"/>
    </row>
    <row r="21309" spans="19:19">
      <c r="S21309"/>
    </row>
    <row r="21310" spans="19:19">
      <c r="S21310"/>
    </row>
    <row r="21311" spans="19:19">
      <c r="S21311"/>
    </row>
    <row r="21312" spans="19:19">
      <c r="S21312"/>
    </row>
    <row r="21313" spans="19:19">
      <c r="S21313"/>
    </row>
    <row r="21314" spans="19:19">
      <c r="S21314"/>
    </row>
    <row r="21315" spans="19:19">
      <c r="S21315"/>
    </row>
    <row r="21316" spans="19:19">
      <c r="S21316"/>
    </row>
    <row r="21317" spans="19:19">
      <c r="S21317"/>
    </row>
    <row r="21318" spans="19:19">
      <c r="S21318"/>
    </row>
    <row r="21319" spans="19:19">
      <c r="S21319"/>
    </row>
    <row r="21320" spans="19:19">
      <c r="S21320"/>
    </row>
    <row r="21321" spans="19:19">
      <c r="S21321"/>
    </row>
    <row r="21322" spans="19:19">
      <c r="S21322"/>
    </row>
    <row r="21323" spans="19:19">
      <c r="S21323"/>
    </row>
    <row r="21324" spans="19:19">
      <c r="S21324"/>
    </row>
    <row r="21325" spans="19:19">
      <c r="S21325"/>
    </row>
    <row r="21326" spans="19:19">
      <c r="S21326"/>
    </row>
    <row r="21327" spans="19:19">
      <c r="S21327"/>
    </row>
    <row r="21328" spans="19:19">
      <c r="S21328"/>
    </row>
    <row r="21329" spans="19:19">
      <c r="S21329"/>
    </row>
    <row r="21330" spans="19:19">
      <c r="S21330"/>
    </row>
    <row r="21331" spans="19:19">
      <c r="S21331"/>
    </row>
    <row r="21332" spans="19:19">
      <c r="S21332"/>
    </row>
    <row r="21333" spans="19:19">
      <c r="S21333"/>
    </row>
    <row r="21334" spans="19:19">
      <c r="S21334"/>
    </row>
    <row r="21335" spans="19:19">
      <c r="S21335"/>
    </row>
    <row r="21336" spans="19:19">
      <c r="S21336"/>
    </row>
    <row r="21337" spans="19:19">
      <c r="S21337"/>
    </row>
    <row r="21338" spans="19:19">
      <c r="S21338"/>
    </row>
    <row r="21339" spans="19:19">
      <c r="S21339"/>
    </row>
    <row r="21340" spans="19:19">
      <c r="S21340"/>
    </row>
    <row r="21341" spans="19:19">
      <c r="S21341"/>
    </row>
    <row r="21342" spans="19:19">
      <c r="S21342"/>
    </row>
    <row r="21343" spans="19:19">
      <c r="S21343"/>
    </row>
    <row r="21344" spans="19:19">
      <c r="S21344"/>
    </row>
    <row r="21345" spans="19:19">
      <c r="S21345"/>
    </row>
    <row r="21346" spans="19:19">
      <c r="S21346"/>
    </row>
    <row r="21347" spans="19:19">
      <c r="S21347"/>
    </row>
    <row r="21348" spans="19:19">
      <c r="S21348"/>
    </row>
    <row r="21349" spans="19:19">
      <c r="S21349"/>
    </row>
    <row r="21350" spans="19:19">
      <c r="S21350"/>
    </row>
    <row r="21351" spans="19:19">
      <c r="S21351"/>
    </row>
    <row r="21352" spans="19:19">
      <c r="S21352"/>
    </row>
    <row r="21353" spans="19:19">
      <c r="S21353"/>
    </row>
    <row r="21354" spans="19:19">
      <c r="S21354"/>
    </row>
    <row r="21355" spans="19:19">
      <c r="S21355"/>
    </row>
    <row r="21356" spans="19:19">
      <c r="S21356"/>
    </row>
    <row r="21357" spans="19:19">
      <c r="S21357"/>
    </row>
    <row r="21358" spans="19:19">
      <c r="S21358"/>
    </row>
    <row r="21359" spans="19:19">
      <c r="S21359"/>
    </row>
    <row r="21360" spans="19:19">
      <c r="S21360"/>
    </row>
    <row r="21361" spans="19:19">
      <c r="S21361"/>
    </row>
    <row r="21362" spans="19:19">
      <c r="S21362"/>
    </row>
    <row r="21363" spans="19:19">
      <c r="S21363"/>
    </row>
    <row r="21364" spans="19:19">
      <c r="S21364"/>
    </row>
    <row r="21365" spans="19:19">
      <c r="S21365"/>
    </row>
    <row r="21366" spans="19:19">
      <c r="S21366"/>
    </row>
    <row r="21367" spans="19:19">
      <c r="S21367"/>
    </row>
    <row r="21368" spans="19:19">
      <c r="S21368"/>
    </row>
    <row r="21369" spans="19:19">
      <c r="S21369"/>
    </row>
    <row r="21370" spans="19:19">
      <c r="S21370"/>
    </row>
    <row r="21371" spans="19:19">
      <c r="S21371"/>
    </row>
    <row r="21372" spans="19:19">
      <c r="S21372"/>
    </row>
    <row r="21373" spans="19:19">
      <c r="S21373"/>
    </row>
    <row r="21374" spans="19:19">
      <c r="S21374"/>
    </row>
    <row r="21375" spans="19:19">
      <c r="S21375"/>
    </row>
    <row r="21376" spans="19:19">
      <c r="S21376"/>
    </row>
    <row r="21377" spans="19:19">
      <c r="S21377"/>
    </row>
    <row r="21378" spans="19:19">
      <c r="S21378"/>
    </row>
    <row r="21379" spans="19:19">
      <c r="S21379"/>
    </row>
    <row r="21380" spans="19:19">
      <c r="S21380"/>
    </row>
    <row r="21381" spans="19:19">
      <c r="S21381"/>
    </row>
    <row r="21382" spans="19:19">
      <c r="S21382"/>
    </row>
    <row r="21383" spans="19:19">
      <c r="S21383"/>
    </row>
    <row r="21384" spans="19:19">
      <c r="S21384"/>
    </row>
    <row r="21385" spans="19:19">
      <c r="S21385"/>
    </row>
    <row r="21386" spans="19:19">
      <c r="S21386"/>
    </row>
    <row r="21387" spans="19:19">
      <c r="S21387"/>
    </row>
    <row r="21388" spans="19:19">
      <c r="S21388"/>
    </row>
    <row r="21389" spans="19:19">
      <c r="S21389"/>
    </row>
    <row r="21390" spans="19:19">
      <c r="S21390"/>
    </row>
    <row r="21391" spans="19:19">
      <c r="S21391"/>
    </row>
    <row r="21392" spans="19:19">
      <c r="S21392"/>
    </row>
    <row r="21393" spans="19:19">
      <c r="S21393"/>
    </row>
    <row r="21394" spans="19:19">
      <c r="S21394"/>
    </row>
    <row r="21395" spans="19:19">
      <c r="S21395"/>
    </row>
    <row r="21396" spans="19:19">
      <c r="S21396"/>
    </row>
    <row r="21397" spans="19:19">
      <c r="S21397"/>
    </row>
    <row r="21398" spans="19:19">
      <c r="S21398"/>
    </row>
    <row r="21399" spans="19:19">
      <c r="S21399"/>
    </row>
    <row r="21400" spans="19:19">
      <c r="S21400"/>
    </row>
    <row r="21401" spans="19:19">
      <c r="S21401"/>
    </row>
    <row r="21402" spans="19:19">
      <c r="S21402"/>
    </row>
    <row r="21403" spans="19:19">
      <c r="S21403"/>
    </row>
    <row r="21404" spans="19:19">
      <c r="S21404"/>
    </row>
    <row r="21405" spans="19:19">
      <c r="S21405"/>
    </row>
    <row r="21406" spans="19:19">
      <c r="S21406"/>
    </row>
    <row r="21407" spans="19:19">
      <c r="S21407"/>
    </row>
    <row r="21408" spans="19:19">
      <c r="S21408"/>
    </row>
    <row r="21409" spans="19:19">
      <c r="S21409"/>
    </row>
    <row r="21410" spans="19:19">
      <c r="S21410"/>
    </row>
    <row r="21411" spans="19:19">
      <c r="S21411"/>
    </row>
    <row r="21412" spans="19:19">
      <c r="S21412"/>
    </row>
    <row r="21413" spans="19:19">
      <c r="S21413"/>
    </row>
    <row r="21414" spans="19:19">
      <c r="S21414"/>
    </row>
    <row r="21415" spans="19:19">
      <c r="S21415"/>
    </row>
    <row r="21416" spans="19:19">
      <c r="S21416"/>
    </row>
    <row r="21417" spans="19:19">
      <c r="S21417"/>
    </row>
    <row r="21418" spans="19:19">
      <c r="S21418"/>
    </row>
    <row r="21419" spans="19:19">
      <c r="S21419"/>
    </row>
    <row r="21420" spans="19:19">
      <c r="S21420"/>
    </row>
    <row r="21421" spans="19:19">
      <c r="S21421"/>
    </row>
    <row r="21422" spans="19:19">
      <c r="S21422"/>
    </row>
    <row r="21423" spans="19:19">
      <c r="S21423"/>
    </row>
    <row r="21424" spans="19:19">
      <c r="S21424"/>
    </row>
    <row r="21425" spans="19:19">
      <c r="S21425"/>
    </row>
    <row r="21426" spans="19:19">
      <c r="S21426"/>
    </row>
    <row r="21427" spans="19:19">
      <c r="S21427"/>
    </row>
    <row r="21428" spans="19:19">
      <c r="S21428"/>
    </row>
    <row r="21429" spans="19:19">
      <c r="S21429"/>
    </row>
    <row r="21430" spans="19:19">
      <c r="S21430"/>
    </row>
    <row r="21431" spans="19:19">
      <c r="S21431"/>
    </row>
    <row r="21432" spans="19:19">
      <c r="S21432"/>
    </row>
    <row r="21433" spans="19:19">
      <c r="S21433"/>
    </row>
    <row r="21434" spans="19:19">
      <c r="S21434"/>
    </row>
    <row r="21435" spans="19:19">
      <c r="S21435"/>
    </row>
    <row r="21436" spans="19:19">
      <c r="S21436"/>
    </row>
    <row r="21437" spans="19:19">
      <c r="S21437"/>
    </row>
    <row r="21438" spans="19:19">
      <c r="S21438"/>
    </row>
    <row r="21439" spans="19:19">
      <c r="S21439"/>
    </row>
    <row r="21440" spans="19:19">
      <c r="S21440"/>
    </row>
    <row r="21441" spans="19:19">
      <c r="S21441"/>
    </row>
    <row r="21442" spans="19:19">
      <c r="S21442"/>
    </row>
    <row r="21443" spans="19:19">
      <c r="S21443"/>
    </row>
    <row r="21444" spans="19:19">
      <c r="S21444"/>
    </row>
    <row r="21445" spans="19:19">
      <c r="S21445"/>
    </row>
    <row r="21446" spans="19:19">
      <c r="S21446"/>
    </row>
    <row r="21447" spans="19:19">
      <c r="S21447"/>
    </row>
    <row r="21448" spans="19:19">
      <c r="S21448"/>
    </row>
    <row r="21449" spans="19:19">
      <c r="S21449"/>
    </row>
    <row r="21450" spans="19:19">
      <c r="S21450"/>
    </row>
    <row r="21451" spans="19:19">
      <c r="S21451"/>
    </row>
    <row r="21452" spans="19:19">
      <c r="S21452"/>
    </row>
    <row r="21453" spans="19:19">
      <c r="S21453"/>
    </row>
    <row r="21454" spans="19:19">
      <c r="S21454"/>
    </row>
    <row r="21455" spans="19:19">
      <c r="S21455"/>
    </row>
    <row r="21456" spans="19:19">
      <c r="S21456"/>
    </row>
    <row r="21457" spans="19:19">
      <c r="S21457"/>
    </row>
    <row r="21458" spans="19:19">
      <c r="S21458"/>
    </row>
    <row r="21459" spans="19:19">
      <c r="S21459"/>
    </row>
    <row r="21460" spans="19:19">
      <c r="S21460"/>
    </row>
    <row r="21461" spans="19:19">
      <c r="S21461"/>
    </row>
    <row r="21462" spans="19:19">
      <c r="S21462"/>
    </row>
    <row r="21463" spans="19:19">
      <c r="S21463"/>
    </row>
    <row r="21464" spans="19:19">
      <c r="S21464"/>
    </row>
    <row r="21465" spans="19:19">
      <c r="S21465"/>
    </row>
    <row r="21466" spans="19:19">
      <c r="S21466"/>
    </row>
    <row r="21467" spans="19:19">
      <c r="S21467"/>
    </row>
    <row r="21468" spans="19:19">
      <c r="S21468"/>
    </row>
    <row r="21469" spans="19:19">
      <c r="S21469"/>
    </row>
    <row r="21470" spans="19:19">
      <c r="S21470"/>
    </row>
    <row r="21471" spans="19:19">
      <c r="S21471"/>
    </row>
    <row r="21472" spans="19:19">
      <c r="S21472"/>
    </row>
    <row r="21473" spans="19:19">
      <c r="S21473"/>
    </row>
    <row r="21474" spans="19:19">
      <c r="S21474"/>
    </row>
    <row r="21475" spans="19:19">
      <c r="S21475"/>
    </row>
    <row r="21476" spans="19:19">
      <c r="S21476"/>
    </row>
    <row r="21477" spans="19:19">
      <c r="S21477"/>
    </row>
    <row r="21478" spans="19:19">
      <c r="S21478"/>
    </row>
    <row r="21479" spans="19:19">
      <c r="S21479"/>
    </row>
    <row r="21480" spans="19:19">
      <c r="S21480"/>
    </row>
    <row r="21481" spans="19:19">
      <c r="S21481"/>
    </row>
    <row r="21482" spans="19:19">
      <c r="S21482"/>
    </row>
    <row r="21483" spans="19:19">
      <c r="S21483"/>
    </row>
    <row r="21484" spans="19:19">
      <c r="S21484"/>
    </row>
    <row r="21485" spans="19:19">
      <c r="S21485"/>
    </row>
    <row r="21486" spans="19:19">
      <c r="S21486"/>
    </row>
    <row r="21487" spans="19:19">
      <c r="S21487"/>
    </row>
    <row r="21488" spans="19:19">
      <c r="S21488"/>
    </row>
    <row r="21489" spans="19:19">
      <c r="S21489"/>
    </row>
    <row r="21490" spans="19:19">
      <c r="S21490"/>
    </row>
    <row r="21491" spans="19:19">
      <c r="S21491"/>
    </row>
    <row r="21492" spans="19:19">
      <c r="S21492"/>
    </row>
    <row r="21493" spans="19:19">
      <c r="S21493"/>
    </row>
    <row r="21494" spans="19:19">
      <c r="S21494"/>
    </row>
    <row r="21495" spans="19:19">
      <c r="S21495"/>
    </row>
    <row r="21496" spans="19:19">
      <c r="S21496"/>
    </row>
    <row r="21497" spans="19:19">
      <c r="S21497"/>
    </row>
    <row r="21498" spans="19:19">
      <c r="S21498"/>
    </row>
    <row r="21499" spans="19:19">
      <c r="S21499"/>
    </row>
    <row r="21500" spans="19:19">
      <c r="S21500"/>
    </row>
    <row r="21501" spans="19:19">
      <c r="S21501"/>
    </row>
    <row r="21502" spans="19:19">
      <c r="S21502"/>
    </row>
    <row r="21503" spans="19:19">
      <c r="S21503"/>
    </row>
    <row r="21504" spans="19:19">
      <c r="S21504"/>
    </row>
    <row r="21505" spans="19:19">
      <c r="S21505"/>
    </row>
    <row r="21506" spans="19:19">
      <c r="S21506"/>
    </row>
    <row r="21507" spans="19:19">
      <c r="S21507"/>
    </row>
    <row r="21508" spans="19:19">
      <c r="S21508"/>
    </row>
    <row r="21509" spans="19:19">
      <c r="S21509"/>
    </row>
    <row r="21510" spans="19:19">
      <c r="S21510"/>
    </row>
    <row r="21511" spans="19:19">
      <c r="S21511"/>
    </row>
    <row r="21512" spans="19:19">
      <c r="S21512"/>
    </row>
    <row r="21513" spans="19:19">
      <c r="S21513"/>
    </row>
    <row r="21514" spans="19:19">
      <c r="S21514"/>
    </row>
    <row r="21515" spans="19:19">
      <c r="S21515"/>
    </row>
    <row r="21516" spans="19:19">
      <c r="S21516"/>
    </row>
    <row r="21517" spans="19:19">
      <c r="S21517"/>
    </row>
    <row r="21518" spans="19:19">
      <c r="S21518"/>
    </row>
    <row r="21519" spans="19:19">
      <c r="S21519"/>
    </row>
    <row r="21520" spans="19:19">
      <c r="S21520"/>
    </row>
    <row r="21521" spans="19:19">
      <c r="S21521"/>
    </row>
    <row r="21522" spans="19:19">
      <c r="S21522"/>
    </row>
    <row r="21523" spans="19:19">
      <c r="S21523"/>
    </row>
    <row r="21524" spans="19:19">
      <c r="S21524"/>
    </row>
    <row r="21525" spans="19:19">
      <c r="S21525"/>
    </row>
    <row r="21526" spans="19:19">
      <c r="S21526"/>
    </row>
    <row r="21527" spans="19:19">
      <c r="S21527"/>
    </row>
    <row r="21528" spans="19:19">
      <c r="S21528"/>
    </row>
    <row r="21529" spans="19:19">
      <c r="S21529"/>
    </row>
    <row r="21530" spans="19:19">
      <c r="S21530"/>
    </row>
    <row r="21531" spans="19:19">
      <c r="S21531"/>
    </row>
    <row r="21532" spans="19:19">
      <c r="S21532"/>
    </row>
    <row r="21533" spans="19:19">
      <c r="S21533"/>
    </row>
    <row r="21534" spans="19:19">
      <c r="S21534"/>
    </row>
    <row r="21535" spans="19:19">
      <c r="S21535"/>
    </row>
    <row r="21536" spans="19:19">
      <c r="S21536"/>
    </row>
    <row r="21537" spans="19:19">
      <c r="S21537"/>
    </row>
    <row r="21538" spans="19:19">
      <c r="S21538"/>
    </row>
    <row r="21539" spans="19:19">
      <c r="S21539"/>
    </row>
    <row r="21540" spans="19:19">
      <c r="S21540"/>
    </row>
    <row r="21541" spans="19:19">
      <c r="S21541"/>
    </row>
    <row r="21542" spans="19:19">
      <c r="S21542"/>
    </row>
    <row r="21543" spans="19:19">
      <c r="S21543"/>
    </row>
    <row r="21544" spans="19:19">
      <c r="S21544"/>
    </row>
    <row r="21545" spans="19:19">
      <c r="S21545"/>
    </row>
    <row r="21546" spans="19:19">
      <c r="S21546"/>
    </row>
    <row r="21547" spans="19:19">
      <c r="S21547"/>
    </row>
    <row r="21548" spans="19:19">
      <c r="S21548"/>
    </row>
    <row r="21549" spans="19:19">
      <c r="S21549"/>
    </row>
    <row r="21550" spans="19:19">
      <c r="S21550"/>
    </row>
    <row r="21551" spans="19:19">
      <c r="S21551"/>
    </row>
    <row r="21552" spans="19:19">
      <c r="S21552"/>
    </row>
    <row r="21553" spans="19:19">
      <c r="S21553"/>
    </row>
    <row r="21554" spans="19:19">
      <c r="S21554"/>
    </row>
    <row r="21555" spans="19:19">
      <c r="S21555"/>
    </row>
    <row r="21556" spans="19:19">
      <c r="S21556"/>
    </row>
    <row r="21557" spans="19:19">
      <c r="S21557"/>
    </row>
    <row r="21558" spans="19:19">
      <c r="S21558"/>
    </row>
    <row r="21559" spans="19:19">
      <c r="S21559"/>
    </row>
    <row r="21560" spans="19:19">
      <c r="S21560"/>
    </row>
    <row r="21561" spans="19:19">
      <c r="S21561"/>
    </row>
    <row r="21562" spans="19:19">
      <c r="S21562"/>
    </row>
    <row r="21563" spans="19:19">
      <c r="S21563"/>
    </row>
    <row r="21564" spans="19:19">
      <c r="S21564"/>
    </row>
    <row r="21565" spans="19:19">
      <c r="S21565"/>
    </row>
    <row r="21566" spans="19:19">
      <c r="S21566"/>
    </row>
    <row r="21567" spans="19:19">
      <c r="S21567"/>
    </row>
    <row r="21568" spans="19:19">
      <c r="S21568"/>
    </row>
    <row r="21569" spans="19:19">
      <c r="S21569"/>
    </row>
    <row r="21570" spans="19:19">
      <c r="S21570"/>
    </row>
    <row r="21571" spans="19:19">
      <c r="S21571"/>
    </row>
    <row r="21572" spans="19:19">
      <c r="S21572"/>
    </row>
    <row r="21573" spans="19:19">
      <c r="S21573"/>
    </row>
    <row r="21574" spans="19:19">
      <c r="S21574"/>
    </row>
    <row r="21575" spans="19:19">
      <c r="S21575"/>
    </row>
    <row r="21576" spans="19:19">
      <c r="S21576"/>
    </row>
    <row r="21577" spans="19:19">
      <c r="S21577"/>
    </row>
    <row r="21578" spans="19:19">
      <c r="S21578"/>
    </row>
    <row r="21579" spans="19:19">
      <c r="S21579"/>
    </row>
    <row r="21580" spans="19:19">
      <c r="S21580"/>
    </row>
    <row r="21581" spans="19:19">
      <c r="S21581"/>
    </row>
    <row r="21582" spans="19:19">
      <c r="S21582"/>
    </row>
    <row r="21583" spans="19:19">
      <c r="S21583"/>
    </row>
    <row r="21584" spans="19:19">
      <c r="S21584"/>
    </row>
    <row r="21585" spans="19:19">
      <c r="S21585"/>
    </row>
    <row r="21586" spans="19:19">
      <c r="S21586"/>
    </row>
    <row r="21587" spans="19:19">
      <c r="S21587"/>
    </row>
    <row r="21588" spans="19:19">
      <c r="S21588"/>
    </row>
    <row r="21589" spans="19:19">
      <c r="S21589"/>
    </row>
    <row r="21590" spans="19:19">
      <c r="S21590"/>
    </row>
    <row r="21591" spans="19:19">
      <c r="S21591"/>
    </row>
    <row r="21592" spans="19:19">
      <c r="S21592"/>
    </row>
    <row r="21593" spans="19:19">
      <c r="S21593"/>
    </row>
    <row r="21594" spans="19:19">
      <c r="S21594"/>
    </row>
    <row r="21595" spans="19:19">
      <c r="S21595"/>
    </row>
    <row r="21596" spans="19:19">
      <c r="S21596"/>
    </row>
    <row r="21597" spans="19:19">
      <c r="S21597"/>
    </row>
    <row r="21598" spans="19:19">
      <c r="S21598"/>
    </row>
    <row r="21599" spans="19:19">
      <c r="S21599"/>
    </row>
    <row r="21600" spans="19:19">
      <c r="S21600"/>
    </row>
    <row r="21601" spans="19:19">
      <c r="S21601"/>
    </row>
    <row r="21602" spans="19:19">
      <c r="S21602"/>
    </row>
    <row r="21603" spans="19:19">
      <c r="S21603"/>
    </row>
    <row r="21604" spans="19:19">
      <c r="S21604"/>
    </row>
    <row r="21605" spans="19:19">
      <c r="S21605"/>
    </row>
    <row r="21606" spans="19:19">
      <c r="S21606"/>
    </row>
    <row r="21607" spans="19:19">
      <c r="S21607"/>
    </row>
    <row r="21608" spans="19:19">
      <c r="S21608"/>
    </row>
    <row r="21609" spans="19:19">
      <c r="S21609"/>
    </row>
    <row r="21610" spans="19:19">
      <c r="S21610"/>
    </row>
    <row r="21611" spans="19:19">
      <c r="S21611"/>
    </row>
    <row r="21612" spans="19:19">
      <c r="S21612"/>
    </row>
    <row r="21613" spans="19:19">
      <c r="S21613"/>
    </row>
    <row r="21614" spans="19:19">
      <c r="S21614"/>
    </row>
    <row r="21615" spans="19:19">
      <c r="S21615"/>
    </row>
    <row r="21616" spans="19:19">
      <c r="S21616"/>
    </row>
    <row r="21617" spans="19:19">
      <c r="S21617"/>
    </row>
    <row r="21618" spans="19:19">
      <c r="S21618"/>
    </row>
    <row r="21619" spans="19:19">
      <c r="S21619"/>
    </row>
    <row r="21620" spans="19:19">
      <c r="S21620"/>
    </row>
    <row r="21621" spans="19:19">
      <c r="S21621"/>
    </row>
    <row r="21622" spans="19:19">
      <c r="S21622"/>
    </row>
    <row r="21623" spans="19:19">
      <c r="S21623"/>
    </row>
    <row r="21624" spans="19:19">
      <c r="S21624"/>
    </row>
    <row r="21625" spans="19:19">
      <c r="S21625"/>
    </row>
    <row r="21626" spans="19:19">
      <c r="S21626"/>
    </row>
    <row r="21627" spans="19:19">
      <c r="S21627"/>
    </row>
    <row r="21628" spans="19:19">
      <c r="S21628"/>
    </row>
    <row r="21629" spans="19:19">
      <c r="S21629"/>
    </row>
    <row r="21630" spans="19:19">
      <c r="S21630"/>
    </row>
    <row r="21631" spans="19:19">
      <c r="S21631"/>
    </row>
    <row r="21632" spans="19:19">
      <c r="S21632"/>
    </row>
    <row r="21633" spans="19:19">
      <c r="S21633"/>
    </row>
    <row r="21634" spans="19:19">
      <c r="S21634"/>
    </row>
    <row r="21635" spans="19:19">
      <c r="S21635"/>
    </row>
    <row r="21636" spans="19:19">
      <c r="S21636"/>
    </row>
    <row r="21637" spans="19:19">
      <c r="S21637"/>
    </row>
    <row r="21638" spans="19:19">
      <c r="S21638"/>
    </row>
    <row r="21639" spans="19:19">
      <c r="S21639"/>
    </row>
    <row r="21640" spans="19:19">
      <c r="S21640"/>
    </row>
    <row r="21641" spans="19:19">
      <c r="S21641"/>
    </row>
    <row r="21642" spans="19:19">
      <c r="S21642"/>
    </row>
    <row r="21643" spans="19:19">
      <c r="S21643"/>
    </row>
    <row r="21644" spans="19:19">
      <c r="S21644"/>
    </row>
    <row r="21645" spans="19:19">
      <c r="S21645"/>
    </row>
    <row r="21646" spans="19:19">
      <c r="S21646"/>
    </row>
    <row r="21647" spans="19:19">
      <c r="S21647"/>
    </row>
    <row r="21648" spans="19:19">
      <c r="S21648"/>
    </row>
    <row r="21649" spans="19:19">
      <c r="S21649"/>
    </row>
    <row r="21650" spans="19:19">
      <c r="S21650"/>
    </row>
    <row r="21651" spans="19:19">
      <c r="S21651"/>
    </row>
    <row r="21652" spans="19:19">
      <c r="S21652"/>
    </row>
    <row r="21653" spans="19:19">
      <c r="S21653"/>
    </row>
    <row r="21654" spans="19:19">
      <c r="S21654"/>
    </row>
    <row r="21655" spans="19:19">
      <c r="S21655"/>
    </row>
    <row r="21656" spans="19:19">
      <c r="S21656"/>
    </row>
    <row r="21657" spans="19:19">
      <c r="S21657"/>
    </row>
    <row r="21658" spans="19:19">
      <c r="S21658"/>
    </row>
    <row r="21659" spans="19:19">
      <c r="S21659"/>
    </row>
    <row r="21660" spans="19:19">
      <c r="S21660"/>
    </row>
    <row r="21661" spans="19:19">
      <c r="S21661"/>
    </row>
    <row r="21662" spans="19:19">
      <c r="S21662"/>
    </row>
    <row r="21663" spans="19:19">
      <c r="S21663"/>
    </row>
    <row r="21664" spans="19:19">
      <c r="S21664"/>
    </row>
    <row r="21665" spans="19:19">
      <c r="S21665"/>
    </row>
    <row r="21666" spans="19:19">
      <c r="S21666"/>
    </row>
    <row r="21667" spans="19:19">
      <c r="S21667"/>
    </row>
    <row r="21668" spans="19:19">
      <c r="S21668"/>
    </row>
    <row r="21669" spans="19:19">
      <c r="S21669"/>
    </row>
    <row r="21670" spans="19:19">
      <c r="S21670"/>
    </row>
    <row r="21671" spans="19:19">
      <c r="S21671"/>
    </row>
    <row r="21672" spans="19:19">
      <c r="S21672"/>
    </row>
    <row r="21673" spans="19:19">
      <c r="S21673"/>
    </row>
    <row r="21674" spans="19:19">
      <c r="S21674"/>
    </row>
    <row r="21675" spans="19:19">
      <c r="S21675"/>
    </row>
    <row r="21676" spans="19:19">
      <c r="S21676"/>
    </row>
    <row r="21677" spans="19:19">
      <c r="S21677"/>
    </row>
    <row r="21678" spans="19:19">
      <c r="S21678"/>
    </row>
    <row r="21679" spans="19:19">
      <c r="S21679"/>
    </row>
    <row r="21680" spans="19:19">
      <c r="S21680"/>
    </row>
    <row r="21681" spans="19:19">
      <c r="S21681"/>
    </row>
    <row r="21682" spans="19:19">
      <c r="S21682"/>
    </row>
    <row r="21683" spans="19:19">
      <c r="S21683"/>
    </row>
    <row r="21684" spans="19:19">
      <c r="S21684"/>
    </row>
    <row r="21685" spans="19:19">
      <c r="S21685"/>
    </row>
    <row r="21686" spans="19:19">
      <c r="S21686"/>
    </row>
    <row r="21687" spans="19:19">
      <c r="S21687"/>
    </row>
    <row r="21688" spans="19:19">
      <c r="S21688"/>
    </row>
    <row r="21689" spans="19:19">
      <c r="S21689"/>
    </row>
    <row r="21690" spans="19:19">
      <c r="S21690"/>
    </row>
    <row r="21691" spans="19:19">
      <c r="S21691"/>
    </row>
    <row r="21692" spans="19:19">
      <c r="S21692"/>
    </row>
    <row r="21693" spans="19:19">
      <c r="S21693"/>
    </row>
    <row r="21694" spans="19:19">
      <c r="S21694"/>
    </row>
    <row r="21695" spans="19:19">
      <c r="S21695"/>
    </row>
    <row r="21696" spans="19:19">
      <c r="S21696"/>
    </row>
    <row r="21697" spans="19:19">
      <c r="S21697"/>
    </row>
    <row r="21698" spans="19:19">
      <c r="S21698"/>
    </row>
    <row r="21699" spans="19:19">
      <c r="S21699"/>
    </row>
    <row r="21700" spans="19:19">
      <c r="S21700"/>
    </row>
    <row r="21701" spans="19:19">
      <c r="S21701"/>
    </row>
    <row r="21702" spans="19:19">
      <c r="S21702"/>
    </row>
    <row r="21703" spans="19:19">
      <c r="S21703"/>
    </row>
    <row r="21704" spans="19:19">
      <c r="S21704"/>
    </row>
    <row r="21705" spans="19:19">
      <c r="S21705"/>
    </row>
    <row r="21706" spans="19:19">
      <c r="S21706"/>
    </row>
    <row r="21707" spans="19:19">
      <c r="S21707"/>
    </row>
    <row r="21708" spans="19:19">
      <c r="S21708"/>
    </row>
    <row r="21709" spans="19:19">
      <c r="S21709"/>
    </row>
    <row r="21710" spans="19:19">
      <c r="S21710"/>
    </row>
    <row r="21711" spans="19:19">
      <c r="S21711"/>
    </row>
    <row r="21712" spans="19:19">
      <c r="S21712"/>
    </row>
    <row r="21713" spans="19:19">
      <c r="S21713"/>
    </row>
    <row r="21714" spans="19:19">
      <c r="S21714"/>
    </row>
    <row r="21715" spans="19:19">
      <c r="S21715"/>
    </row>
    <row r="21716" spans="19:19">
      <c r="S21716"/>
    </row>
    <row r="21717" spans="19:19">
      <c r="S21717"/>
    </row>
    <row r="21718" spans="19:19">
      <c r="S21718"/>
    </row>
    <row r="21719" spans="19:19">
      <c r="S21719"/>
    </row>
    <row r="21720" spans="19:19">
      <c r="S21720"/>
    </row>
    <row r="21721" spans="19:19">
      <c r="S21721"/>
    </row>
    <row r="21722" spans="19:19">
      <c r="S21722"/>
    </row>
    <row r="21723" spans="19:19">
      <c r="S21723"/>
    </row>
    <row r="21724" spans="19:19">
      <c r="S21724"/>
    </row>
    <row r="21725" spans="19:19">
      <c r="S21725"/>
    </row>
    <row r="21726" spans="19:19">
      <c r="S21726"/>
    </row>
    <row r="21727" spans="19:19">
      <c r="S21727"/>
    </row>
    <row r="21728" spans="19:19">
      <c r="S21728"/>
    </row>
    <row r="21729" spans="19:19">
      <c r="S21729"/>
    </row>
    <row r="21730" spans="19:19">
      <c r="S21730"/>
    </row>
    <row r="21731" spans="19:19">
      <c r="S21731"/>
    </row>
    <row r="21732" spans="19:19">
      <c r="S21732"/>
    </row>
    <row r="21733" spans="19:19">
      <c r="S21733"/>
    </row>
    <row r="21734" spans="19:19">
      <c r="S21734"/>
    </row>
    <row r="21735" spans="19:19">
      <c r="S21735"/>
    </row>
    <row r="21736" spans="19:19">
      <c r="S21736"/>
    </row>
    <row r="21737" spans="19:19">
      <c r="S21737"/>
    </row>
    <row r="21738" spans="19:19">
      <c r="S21738"/>
    </row>
    <row r="21739" spans="19:19">
      <c r="S21739"/>
    </row>
    <row r="21740" spans="19:19">
      <c r="S21740"/>
    </row>
    <row r="21741" spans="19:19">
      <c r="S21741"/>
    </row>
    <row r="21742" spans="19:19">
      <c r="S21742"/>
    </row>
    <row r="21743" spans="19:19">
      <c r="S21743"/>
    </row>
    <row r="21744" spans="19:19">
      <c r="S21744"/>
    </row>
    <row r="21745" spans="19:19">
      <c r="S21745"/>
    </row>
    <row r="21746" spans="19:19">
      <c r="S21746"/>
    </row>
    <row r="21747" spans="19:19">
      <c r="S21747"/>
    </row>
    <row r="21748" spans="19:19">
      <c r="S21748"/>
    </row>
    <row r="21749" spans="19:19">
      <c r="S21749"/>
    </row>
    <row r="21750" spans="19:19">
      <c r="S21750"/>
    </row>
    <row r="21751" spans="19:19">
      <c r="S21751"/>
    </row>
    <row r="21752" spans="19:19">
      <c r="S21752"/>
    </row>
    <row r="21753" spans="19:19">
      <c r="S21753"/>
    </row>
    <row r="21754" spans="19:19">
      <c r="S21754"/>
    </row>
    <row r="21755" spans="19:19">
      <c r="S21755"/>
    </row>
    <row r="21756" spans="19:19">
      <c r="S21756"/>
    </row>
    <row r="21757" spans="19:19">
      <c r="S21757"/>
    </row>
    <row r="21758" spans="19:19">
      <c r="S21758"/>
    </row>
    <row r="21759" spans="19:19">
      <c r="S21759"/>
    </row>
    <row r="21760" spans="19:19">
      <c r="S21760"/>
    </row>
    <row r="21761" spans="19:19">
      <c r="S21761"/>
    </row>
    <row r="21762" spans="19:19">
      <c r="S21762"/>
    </row>
    <row r="21763" spans="19:19">
      <c r="S21763"/>
    </row>
    <row r="21764" spans="19:19">
      <c r="S21764"/>
    </row>
    <row r="21765" spans="19:19">
      <c r="S21765"/>
    </row>
    <row r="21766" spans="19:19">
      <c r="S21766"/>
    </row>
    <row r="21767" spans="19:19">
      <c r="S21767"/>
    </row>
    <row r="21768" spans="19:19">
      <c r="S21768"/>
    </row>
    <row r="21769" spans="19:19">
      <c r="S21769"/>
    </row>
    <row r="21770" spans="19:19">
      <c r="S21770"/>
    </row>
    <row r="21771" spans="19:19">
      <c r="S21771"/>
    </row>
    <row r="21772" spans="19:19">
      <c r="S21772"/>
    </row>
    <row r="21773" spans="19:19">
      <c r="S21773"/>
    </row>
    <row r="21774" spans="19:19">
      <c r="S21774"/>
    </row>
    <row r="21775" spans="19:19">
      <c r="S21775"/>
    </row>
    <row r="21776" spans="19:19">
      <c r="S21776"/>
    </row>
    <row r="21777" spans="19:19">
      <c r="S21777"/>
    </row>
    <row r="21778" spans="19:19">
      <c r="S21778"/>
    </row>
    <row r="21779" spans="19:19">
      <c r="S21779"/>
    </row>
    <row r="21780" spans="19:19">
      <c r="S21780"/>
    </row>
    <row r="21781" spans="19:19">
      <c r="S21781"/>
    </row>
    <row r="21782" spans="19:19">
      <c r="S21782"/>
    </row>
    <row r="21783" spans="19:19">
      <c r="S21783"/>
    </row>
    <row r="21784" spans="19:19">
      <c r="S21784"/>
    </row>
    <row r="21785" spans="19:19">
      <c r="S21785"/>
    </row>
    <row r="21786" spans="19:19">
      <c r="S21786"/>
    </row>
    <row r="21787" spans="19:19">
      <c r="S21787"/>
    </row>
    <row r="21788" spans="19:19">
      <c r="S21788"/>
    </row>
    <row r="21789" spans="19:19">
      <c r="S21789"/>
    </row>
    <row r="21790" spans="19:19">
      <c r="S21790"/>
    </row>
    <row r="21791" spans="19:19">
      <c r="S21791"/>
    </row>
    <row r="21792" spans="19:19">
      <c r="S21792"/>
    </row>
    <row r="21793" spans="19:19">
      <c r="S21793"/>
    </row>
    <row r="21794" spans="19:19">
      <c r="S21794"/>
    </row>
    <row r="21795" spans="19:19">
      <c r="S21795"/>
    </row>
    <row r="21796" spans="19:19">
      <c r="S21796"/>
    </row>
    <row r="21797" spans="19:19">
      <c r="S21797"/>
    </row>
    <row r="21798" spans="19:19">
      <c r="S21798"/>
    </row>
    <row r="21799" spans="19:19">
      <c r="S21799"/>
    </row>
    <row r="21800" spans="19:19">
      <c r="S21800"/>
    </row>
    <row r="21801" spans="19:19">
      <c r="S21801"/>
    </row>
    <row r="21802" spans="19:19">
      <c r="S21802"/>
    </row>
    <row r="21803" spans="19:19">
      <c r="S21803"/>
    </row>
    <row r="21804" spans="19:19">
      <c r="S21804"/>
    </row>
    <row r="21805" spans="19:19">
      <c r="S21805"/>
    </row>
    <row r="21806" spans="19:19">
      <c r="S21806"/>
    </row>
    <row r="21807" spans="19:19">
      <c r="S21807"/>
    </row>
    <row r="21808" spans="19:19">
      <c r="S21808"/>
    </row>
    <row r="21809" spans="19:19">
      <c r="S21809"/>
    </row>
    <row r="21810" spans="19:19">
      <c r="S21810"/>
    </row>
    <row r="21811" spans="19:19">
      <c r="S21811"/>
    </row>
    <row r="21812" spans="19:19">
      <c r="S21812"/>
    </row>
    <row r="21813" spans="19:19">
      <c r="S21813"/>
    </row>
    <row r="21814" spans="19:19">
      <c r="S21814"/>
    </row>
    <row r="21815" spans="19:19">
      <c r="S21815"/>
    </row>
    <row r="21816" spans="19:19">
      <c r="S21816"/>
    </row>
    <row r="21817" spans="19:19">
      <c r="S21817"/>
    </row>
    <row r="21818" spans="19:19">
      <c r="S21818"/>
    </row>
    <row r="21819" spans="19:19">
      <c r="S21819"/>
    </row>
    <row r="21820" spans="19:19">
      <c r="S21820"/>
    </row>
    <row r="21821" spans="19:19">
      <c r="S21821"/>
    </row>
    <row r="21822" spans="19:19">
      <c r="S21822"/>
    </row>
    <row r="21823" spans="19:19">
      <c r="S21823"/>
    </row>
    <row r="21824" spans="19:19">
      <c r="S21824"/>
    </row>
    <row r="21825" spans="19:19">
      <c r="S21825"/>
    </row>
    <row r="21826" spans="19:19">
      <c r="S21826"/>
    </row>
    <row r="21827" spans="19:19">
      <c r="S21827"/>
    </row>
    <row r="21828" spans="19:19">
      <c r="S21828"/>
    </row>
    <row r="21829" spans="19:19">
      <c r="S21829"/>
    </row>
    <row r="21830" spans="19:19">
      <c r="S21830"/>
    </row>
    <row r="21831" spans="19:19">
      <c r="S21831"/>
    </row>
    <row r="21832" spans="19:19">
      <c r="S21832"/>
    </row>
    <row r="21833" spans="19:19">
      <c r="S21833"/>
    </row>
    <row r="21834" spans="19:19">
      <c r="S21834"/>
    </row>
    <row r="21835" spans="19:19">
      <c r="S21835"/>
    </row>
    <row r="21836" spans="19:19">
      <c r="S21836"/>
    </row>
    <row r="21837" spans="19:19">
      <c r="S21837"/>
    </row>
    <row r="21838" spans="19:19">
      <c r="S21838"/>
    </row>
    <row r="21839" spans="19:19">
      <c r="S21839"/>
    </row>
    <row r="21840" spans="19:19">
      <c r="S21840"/>
    </row>
    <row r="21841" spans="19:19">
      <c r="S21841"/>
    </row>
    <row r="21842" spans="19:19">
      <c r="S21842"/>
    </row>
    <row r="21843" spans="19:19">
      <c r="S21843"/>
    </row>
    <row r="21844" spans="19:19">
      <c r="S21844"/>
    </row>
    <row r="21845" spans="19:19">
      <c r="S21845"/>
    </row>
    <row r="21846" spans="19:19">
      <c r="S21846"/>
    </row>
    <row r="21847" spans="19:19">
      <c r="S21847"/>
    </row>
    <row r="21848" spans="19:19">
      <c r="S21848"/>
    </row>
    <row r="21849" spans="19:19">
      <c r="S21849"/>
    </row>
    <row r="21850" spans="19:19">
      <c r="S21850"/>
    </row>
    <row r="21851" spans="19:19">
      <c r="S21851"/>
    </row>
    <row r="21852" spans="19:19">
      <c r="S21852"/>
    </row>
    <row r="21853" spans="19:19">
      <c r="S21853"/>
    </row>
    <row r="21854" spans="19:19">
      <c r="S21854"/>
    </row>
    <row r="21855" spans="19:19">
      <c r="S21855"/>
    </row>
    <row r="21856" spans="19:19">
      <c r="S21856"/>
    </row>
    <row r="21857" spans="19:19">
      <c r="S21857"/>
    </row>
    <row r="21858" spans="19:19">
      <c r="S21858"/>
    </row>
    <row r="21859" spans="19:19">
      <c r="S21859"/>
    </row>
    <row r="21860" spans="19:19">
      <c r="S21860"/>
    </row>
    <row r="21861" spans="19:19">
      <c r="S21861"/>
    </row>
    <row r="21862" spans="19:19">
      <c r="S21862"/>
    </row>
    <row r="21863" spans="19:19">
      <c r="S21863"/>
    </row>
    <row r="21864" spans="19:19">
      <c r="S21864"/>
    </row>
    <row r="21865" spans="19:19">
      <c r="S21865"/>
    </row>
    <row r="21866" spans="19:19">
      <c r="S21866"/>
    </row>
    <row r="21867" spans="19:19">
      <c r="S21867"/>
    </row>
    <row r="21868" spans="19:19">
      <c r="S21868"/>
    </row>
    <row r="21869" spans="19:19">
      <c r="S21869"/>
    </row>
    <row r="21870" spans="19:19">
      <c r="S21870"/>
    </row>
    <row r="21871" spans="19:19">
      <c r="S21871"/>
    </row>
    <row r="21872" spans="19:19">
      <c r="S21872"/>
    </row>
    <row r="21873" spans="19:19">
      <c r="S21873"/>
    </row>
    <row r="21874" spans="19:19">
      <c r="S21874"/>
    </row>
    <row r="21875" spans="19:19">
      <c r="S21875"/>
    </row>
    <row r="21876" spans="19:19">
      <c r="S21876"/>
    </row>
    <row r="21877" spans="19:19">
      <c r="S21877"/>
    </row>
    <row r="21878" spans="19:19">
      <c r="S21878"/>
    </row>
    <row r="21879" spans="19:19">
      <c r="S21879"/>
    </row>
    <row r="21880" spans="19:19">
      <c r="S21880"/>
    </row>
    <row r="21881" spans="19:19">
      <c r="S21881"/>
    </row>
    <row r="21882" spans="19:19">
      <c r="S21882"/>
    </row>
    <row r="21883" spans="19:19">
      <c r="S21883"/>
    </row>
    <row r="21884" spans="19:19">
      <c r="S21884"/>
    </row>
    <row r="21885" spans="19:19">
      <c r="S21885"/>
    </row>
    <row r="21886" spans="19:19">
      <c r="S21886"/>
    </row>
    <row r="21887" spans="19:19">
      <c r="S21887"/>
    </row>
    <row r="21888" spans="19:19">
      <c r="S21888"/>
    </row>
    <row r="21889" spans="19:19">
      <c r="S21889"/>
    </row>
    <row r="21890" spans="19:19">
      <c r="S21890"/>
    </row>
    <row r="21891" spans="19:19">
      <c r="S21891"/>
    </row>
    <row r="21892" spans="19:19">
      <c r="S21892"/>
    </row>
    <row r="21893" spans="19:19">
      <c r="S21893"/>
    </row>
    <row r="21894" spans="19:19">
      <c r="S21894"/>
    </row>
    <row r="21895" spans="19:19">
      <c r="S21895"/>
    </row>
    <row r="21896" spans="19:19">
      <c r="S21896"/>
    </row>
    <row r="21897" spans="19:19">
      <c r="S21897"/>
    </row>
    <row r="21898" spans="19:19">
      <c r="S21898"/>
    </row>
    <row r="21899" spans="19:19">
      <c r="S21899"/>
    </row>
    <row r="21900" spans="19:19">
      <c r="S21900"/>
    </row>
    <row r="21901" spans="19:19">
      <c r="S21901"/>
    </row>
    <row r="21902" spans="19:19">
      <c r="S21902"/>
    </row>
    <row r="21903" spans="19:19">
      <c r="S21903"/>
    </row>
    <row r="21904" spans="19:19">
      <c r="S21904"/>
    </row>
    <row r="21905" spans="19:19">
      <c r="S21905"/>
    </row>
    <row r="21906" spans="19:19">
      <c r="S21906"/>
    </row>
    <row r="21907" spans="19:19">
      <c r="S21907"/>
    </row>
    <row r="21908" spans="19:19">
      <c r="S21908"/>
    </row>
    <row r="21909" spans="19:19">
      <c r="S21909"/>
    </row>
    <row r="21910" spans="19:19">
      <c r="S21910"/>
    </row>
    <row r="21911" spans="19:19">
      <c r="S21911"/>
    </row>
    <row r="21912" spans="19:19">
      <c r="S21912"/>
    </row>
    <row r="21913" spans="19:19">
      <c r="S21913"/>
    </row>
    <row r="21914" spans="19:19">
      <c r="S21914"/>
    </row>
    <row r="21915" spans="19:19">
      <c r="S21915"/>
    </row>
    <row r="21916" spans="19:19">
      <c r="S21916"/>
    </row>
    <row r="21917" spans="19:19">
      <c r="S21917"/>
    </row>
    <row r="21918" spans="19:19">
      <c r="S21918"/>
    </row>
    <row r="21919" spans="19:19">
      <c r="S21919"/>
    </row>
    <row r="21920" spans="19:19">
      <c r="S21920"/>
    </row>
    <row r="21921" spans="19:19">
      <c r="S21921"/>
    </row>
    <row r="21922" spans="19:19">
      <c r="S21922"/>
    </row>
    <row r="21923" spans="19:19">
      <c r="S21923"/>
    </row>
    <row r="21924" spans="19:19">
      <c r="S21924"/>
    </row>
    <row r="21925" spans="19:19">
      <c r="S21925"/>
    </row>
    <row r="21926" spans="19:19">
      <c r="S21926"/>
    </row>
    <row r="21927" spans="19:19">
      <c r="S21927"/>
    </row>
    <row r="21928" spans="19:19">
      <c r="S21928"/>
    </row>
    <row r="21929" spans="19:19">
      <c r="S21929"/>
    </row>
    <row r="21930" spans="19:19">
      <c r="S21930"/>
    </row>
    <row r="21931" spans="19:19">
      <c r="S21931"/>
    </row>
    <row r="21932" spans="19:19">
      <c r="S21932"/>
    </row>
    <row r="21933" spans="19:19">
      <c r="S21933"/>
    </row>
    <row r="21934" spans="19:19">
      <c r="S21934"/>
    </row>
    <row r="21935" spans="19:19">
      <c r="S21935"/>
    </row>
    <row r="21936" spans="19:19">
      <c r="S21936"/>
    </row>
    <row r="21937" spans="19:19">
      <c r="S21937"/>
    </row>
    <row r="21938" spans="19:19">
      <c r="S21938"/>
    </row>
    <row r="21939" spans="19:19">
      <c r="S21939"/>
    </row>
    <row r="21940" spans="19:19">
      <c r="S21940"/>
    </row>
    <row r="21941" spans="19:19">
      <c r="S21941"/>
    </row>
    <row r="21942" spans="19:19">
      <c r="S21942"/>
    </row>
    <row r="21943" spans="19:19">
      <c r="S21943"/>
    </row>
    <row r="21944" spans="19:19">
      <c r="S21944"/>
    </row>
    <row r="21945" spans="19:19">
      <c r="S21945"/>
    </row>
    <row r="21946" spans="19:19">
      <c r="S21946"/>
    </row>
    <row r="21947" spans="19:19">
      <c r="S21947"/>
    </row>
    <row r="21948" spans="19:19">
      <c r="S21948"/>
    </row>
    <row r="21949" spans="19:19">
      <c r="S21949"/>
    </row>
    <row r="21950" spans="19:19">
      <c r="S21950"/>
    </row>
    <row r="21951" spans="19:19">
      <c r="S21951"/>
    </row>
    <row r="21952" spans="19:19">
      <c r="S21952"/>
    </row>
    <row r="21953" spans="19:19">
      <c r="S21953"/>
    </row>
    <row r="21954" spans="19:19">
      <c r="S21954"/>
    </row>
    <row r="21955" spans="19:19">
      <c r="S21955"/>
    </row>
    <row r="21956" spans="19:19">
      <c r="S21956"/>
    </row>
    <row r="21957" spans="19:19">
      <c r="S21957"/>
    </row>
    <row r="21958" spans="19:19">
      <c r="S21958"/>
    </row>
    <row r="21959" spans="19:19">
      <c r="S21959"/>
    </row>
    <row r="21960" spans="19:19">
      <c r="S21960"/>
    </row>
    <row r="21961" spans="19:19">
      <c r="S21961"/>
    </row>
    <row r="21962" spans="19:19">
      <c r="S21962"/>
    </row>
    <row r="21963" spans="19:19">
      <c r="S21963"/>
    </row>
    <row r="21964" spans="19:19">
      <c r="S21964"/>
    </row>
    <row r="21965" spans="19:19">
      <c r="S21965"/>
    </row>
    <row r="21966" spans="19:19">
      <c r="S21966"/>
    </row>
    <row r="21967" spans="19:19">
      <c r="S21967"/>
    </row>
    <row r="21968" spans="19:19">
      <c r="S21968"/>
    </row>
    <row r="21969" spans="19:19">
      <c r="S21969"/>
    </row>
    <row r="21970" spans="19:19">
      <c r="S21970"/>
    </row>
    <row r="21971" spans="19:19">
      <c r="S21971"/>
    </row>
    <row r="21972" spans="19:19">
      <c r="S21972"/>
    </row>
    <row r="21973" spans="19:19">
      <c r="S21973"/>
    </row>
    <row r="21974" spans="19:19">
      <c r="S21974"/>
    </row>
    <row r="21975" spans="19:19">
      <c r="S21975"/>
    </row>
    <row r="21976" spans="19:19">
      <c r="S21976"/>
    </row>
    <row r="21977" spans="19:19">
      <c r="S21977"/>
    </row>
    <row r="21978" spans="19:19">
      <c r="S21978"/>
    </row>
    <row r="21979" spans="19:19">
      <c r="S21979"/>
    </row>
    <row r="21980" spans="19:19">
      <c r="S21980"/>
    </row>
    <row r="21981" spans="19:19">
      <c r="S21981"/>
    </row>
    <row r="21982" spans="19:19">
      <c r="S21982"/>
    </row>
    <row r="21983" spans="19:19">
      <c r="S21983"/>
    </row>
    <row r="21984" spans="19:19">
      <c r="S21984"/>
    </row>
    <row r="21985" spans="19:19">
      <c r="S21985"/>
    </row>
    <row r="21986" spans="19:19">
      <c r="S21986"/>
    </row>
    <row r="21987" spans="19:19">
      <c r="S21987"/>
    </row>
    <row r="21988" spans="19:19">
      <c r="S21988"/>
    </row>
    <row r="21989" spans="19:19">
      <c r="S21989"/>
    </row>
    <row r="21990" spans="19:19">
      <c r="S21990"/>
    </row>
    <row r="21991" spans="19:19">
      <c r="S21991"/>
    </row>
    <row r="21992" spans="19:19">
      <c r="S21992"/>
    </row>
    <row r="21993" spans="19:19">
      <c r="S21993"/>
    </row>
    <row r="21994" spans="19:19">
      <c r="S21994"/>
    </row>
    <row r="21995" spans="19:19">
      <c r="S21995"/>
    </row>
    <row r="21996" spans="19:19">
      <c r="S21996"/>
    </row>
    <row r="21997" spans="19:19">
      <c r="S21997"/>
    </row>
    <row r="21998" spans="19:19">
      <c r="S21998"/>
    </row>
    <row r="21999" spans="19:19">
      <c r="S21999"/>
    </row>
    <row r="22000" spans="19:19">
      <c r="S22000"/>
    </row>
    <row r="22001" spans="19:19">
      <c r="S22001"/>
    </row>
    <row r="22002" spans="19:19">
      <c r="S22002"/>
    </row>
    <row r="22003" spans="19:19">
      <c r="S22003"/>
    </row>
    <row r="22004" spans="19:19">
      <c r="S22004"/>
    </row>
    <row r="22005" spans="19:19">
      <c r="S22005"/>
    </row>
    <row r="22006" spans="19:19">
      <c r="S22006"/>
    </row>
    <row r="22007" spans="19:19">
      <c r="S22007"/>
    </row>
    <row r="22008" spans="19:19">
      <c r="S22008"/>
    </row>
    <row r="22009" spans="19:19">
      <c r="S22009"/>
    </row>
    <row r="22010" spans="19:19">
      <c r="S22010"/>
    </row>
    <row r="22011" spans="19:19">
      <c r="S22011"/>
    </row>
    <row r="22012" spans="19:19">
      <c r="S22012"/>
    </row>
    <row r="22013" spans="19:19">
      <c r="S22013"/>
    </row>
    <row r="22014" spans="19:19">
      <c r="S22014"/>
    </row>
    <row r="22015" spans="19:19">
      <c r="S22015"/>
    </row>
    <row r="22016" spans="19:19">
      <c r="S22016"/>
    </row>
    <row r="22017" spans="19:19">
      <c r="S22017"/>
    </row>
    <row r="22018" spans="19:19">
      <c r="S22018"/>
    </row>
    <row r="22019" spans="19:19">
      <c r="S22019"/>
    </row>
    <row r="22020" spans="19:19">
      <c r="S22020"/>
    </row>
    <row r="22021" spans="19:19">
      <c r="S22021"/>
    </row>
    <row r="22022" spans="19:19">
      <c r="S22022"/>
    </row>
    <row r="22023" spans="19:19">
      <c r="S22023"/>
    </row>
    <row r="22024" spans="19:19">
      <c r="S22024"/>
    </row>
    <row r="22025" spans="19:19">
      <c r="S22025"/>
    </row>
    <row r="22026" spans="19:19">
      <c r="S22026"/>
    </row>
    <row r="22027" spans="19:19">
      <c r="S22027"/>
    </row>
    <row r="22028" spans="19:19">
      <c r="S22028"/>
    </row>
    <row r="22029" spans="19:19">
      <c r="S22029"/>
    </row>
    <row r="22030" spans="19:19">
      <c r="S22030"/>
    </row>
    <row r="22031" spans="19:19">
      <c r="S22031"/>
    </row>
    <row r="22032" spans="19:19">
      <c r="S22032"/>
    </row>
    <row r="22033" spans="19:19">
      <c r="S22033"/>
    </row>
    <row r="22034" spans="19:19">
      <c r="S22034"/>
    </row>
    <row r="22035" spans="19:19">
      <c r="S22035"/>
    </row>
    <row r="22036" spans="19:19">
      <c r="S22036"/>
    </row>
    <row r="22037" spans="19:19">
      <c r="S22037"/>
    </row>
    <row r="22038" spans="19:19">
      <c r="S22038"/>
    </row>
    <row r="22039" spans="19:19">
      <c r="S22039"/>
    </row>
    <row r="22040" spans="19:19">
      <c r="S22040"/>
    </row>
    <row r="22041" spans="19:19">
      <c r="S22041"/>
    </row>
    <row r="22042" spans="19:19">
      <c r="S22042"/>
    </row>
    <row r="22043" spans="19:19">
      <c r="S22043"/>
    </row>
    <row r="22044" spans="19:19">
      <c r="S22044"/>
    </row>
    <row r="22045" spans="19:19">
      <c r="S22045"/>
    </row>
    <row r="22046" spans="19:19">
      <c r="S22046"/>
    </row>
    <row r="22047" spans="19:19">
      <c r="S22047"/>
    </row>
    <row r="22048" spans="19:19">
      <c r="S22048"/>
    </row>
    <row r="22049" spans="19:19">
      <c r="S22049"/>
    </row>
    <row r="22050" spans="19:19">
      <c r="S22050"/>
    </row>
    <row r="22051" spans="19:19">
      <c r="S22051"/>
    </row>
    <row r="22052" spans="19:19">
      <c r="S22052"/>
    </row>
    <row r="22053" spans="19:19">
      <c r="S22053"/>
    </row>
    <row r="22054" spans="19:19">
      <c r="S22054"/>
    </row>
    <row r="22055" spans="19:19">
      <c r="S22055"/>
    </row>
    <row r="22056" spans="19:19">
      <c r="S22056"/>
    </row>
    <row r="22057" spans="19:19">
      <c r="S22057"/>
    </row>
    <row r="22058" spans="19:19">
      <c r="S22058"/>
    </row>
    <row r="22059" spans="19:19">
      <c r="S22059"/>
    </row>
    <row r="22060" spans="19:19">
      <c r="S22060"/>
    </row>
    <row r="22061" spans="19:19">
      <c r="S22061"/>
    </row>
    <row r="22062" spans="19:19">
      <c r="S22062"/>
    </row>
    <row r="22063" spans="19:19">
      <c r="S22063"/>
    </row>
    <row r="22064" spans="19:19">
      <c r="S22064"/>
    </row>
    <row r="22065" spans="19:19">
      <c r="S22065"/>
    </row>
    <row r="22066" spans="19:19">
      <c r="S22066"/>
    </row>
    <row r="22067" spans="19:19">
      <c r="S22067"/>
    </row>
    <row r="22068" spans="19:19">
      <c r="S22068"/>
    </row>
    <row r="22069" spans="19:19">
      <c r="S22069"/>
    </row>
    <row r="22070" spans="19:19">
      <c r="S22070"/>
    </row>
    <row r="22071" spans="19:19">
      <c r="S22071"/>
    </row>
    <row r="22072" spans="19:19">
      <c r="S22072"/>
    </row>
    <row r="22073" spans="19:19">
      <c r="S22073"/>
    </row>
    <row r="22074" spans="19:19">
      <c r="S22074"/>
    </row>
    <row r="22075" spans="19:19">
      <c r="S22075"/>
    </row>
    <row r="22076" spans="19:19">
      <c r="S22076"/>
    </row>
    <row r="22077" spans="19:19">
      <c r="S22077"/>
    </row>
    <row r="22078" spans="19:19">
      <c r="S22078"/>
    </row>
    <row r="22079" spans="19:19">
      <c r="S22079"/>
    </row>
    <row r="22080" spans="19:19">
      <c r="S22080"/>
    </row>
    <row r="22081" spans="19:19">
      <c r="S22081"/>
    </row>
    <row r="22082" spans="19:19">
      <c r="S22082"/>
    </row>
    <row r="22083" spans="19:19">
      <c r="S22083"/>
    </row>
    <row r="22084" spans="19:19">
      <c r="S22084"/>
    </row>
    <row r="22085" spans="19:19">
      <c r="S22085"/>
    </row>
    <row r="22086" spans="19:19">
      <c r="S22086"/>
    </row>
    <row r="22087" spans="19:19">
      <c r="S22087"/>
    </row>
    <row r="22088" spans="19:19">
      <c r="S22088"/>
    </row>
    <row r="22089" spans="19:19">
      <c r="S22089"/>
    </row>
    <row r="22090" spans="19:19">
      <c r="S22090"/>
    </row>
    <row r="22091" spans="19:19">
      <c r="S22091"/>
    </row>
    <row r="22092" spans="19:19">
      <c r="S22092"/>
    </row>
    <row r="22093" spans="19:19">
      <c r="S22093"/>
    </row>
    <row r="22094" spans="19:19">
      <c r="S22094"/>
    </row>
    <row r="22095" spans="19:19">
      <c r="S22095"/>
    </row>
    <row r="22096" spans="19:19">
      <c r="S22096"/>
    </row>
    <row r="22097" spans="19:19">
      <c r="S22097"/>
    </row>
    <row r="22098" spans="19:19">
      <c r="S22098"/>
    </row>
    <row r="22099" spans="19:19">
      <c r="S22099"/>
    </row>
    <row r="22100" spans="19:19">
      <c r="S22100"/>
    </row>
    <row r="22101" spans="19:19">
      <c r="S22101"/>
    </row>
    <row r="22102" spans="19:19">
      <c r="S22102"/>
    </row>
    <row r="22103" spans="19:19">
      <c r="S22103"/>
    </row>
    <row r="22104" spans="19:19">
      <c r="S22104"/>
    </row>
    <row r="22105" spans="19:19">
      <c r="S22105"/>
    </row>
    <row r="22106" spans="19:19">
      <c r="S22106"/>
    </row>
    <row r="22107" spans="19:19">
      <c r="S22107"/>
    </row>
    <row r="22108" spans="19:19">
      <c r="S22108"/>
    </row>
    <row r="22109" spans="19:19">
      <c r="S22109"/>
    </row>
    <row r="22110" spans="19:19">
      <c r="S22110"/>
    </row>
    <row r="22111" spans="19:19">
      <c r="S22111"/>
    </row>
    <row r="22112" spans="19:19">
      <c r="S22112"/>
    </row>
    <row r="22113" spans="19:19">
      <c r="S22113"/>
    </row>
    <row r="22114" spans="19:19">
      <c r="S22114"/>
    </row>
    <row r="22115" spans="19:19">
      <c r="S22115"/>
    </row>
    <row r="22116" spans="19:19">
      <c r="S22116"/>
    </row>
    <row r="22117" spans="19:19">
      <c r="S22117"/>
    </row>
    <row r="22118" spans="19:19">
      <c r="S22118"/>
    </row>
    <row r="22119" spans="19:19">
      <c r="S22119"/>
    </row>
    <row r="22120" spans="19:19">
      <c r="S22120"/>
    </row>
    <row r="22121" spans="19:19">
      <c r="S22121"/>
    </row>
    <row r="22122" spans="19:19">
      <c r="S22122"/>
    </row>
    <row r="22123" spans="19:19">
      <c r="S22123"/>
    </row>
    <row r="22124" spans="19:19">
      <c r="S22124"/>
    </row>
    <row r="22125" spans="19:19">
      <c r="S22125"/>
    </row>
    <row r="22126" spans="19:19">
      <c r="S22126"/>
    </row>
    <row r="22127" spans="19:19">
      <c r="S22127"/>
    </row>
    <row r="22128" spans="19:19">
      <c r="S22128"/>
    </row>
    <row r="22129" spans="19:19">
      <c r="S22129"/>
    </row>
    <row r="22130" spans="19:19">
      <c r="S22130"/>
    </row>
    <row r="22131" spans="19:19">
      <c r="S22131"/>
    </row>
    <row r="22132" spans="19:19">
      <c r="S22132"/>
    </row>
    <row r="22133" spans="19:19">
      <c r="S22133"/>
    </row>
    <row r="22134" spans="19:19">
      <c r="S22134"/>
    </row>
    <row r="22135" spans="19:19">
      <c r="S22135"/>
    </row>
    <row r="22136" spans="19:19">
      <c r="S22136"/>
    </row>
    <row r="22137" spans="19:19">
      <c r="S22137"/>
    </row>
    <row r="22138" spans="19:19">
      <c r="S22138"/>
    </row>
    <row r="22139" spans="19:19">
      <c r="S22139"/>
    </row>
    <row r="22140" spans="19:19">
      <c r="S22140"/>
    </row>
    <row r="22141" spans="19:19">
      <c r="S22141"/>
    </row>
    <row r="22142" spans="19:19">
      <c r="S22142"/>
    </row>
    <row r="22143" spans="19:19">
      <c r="S22143"/>
    </row>
    <row r="22144" spans="19:19">
      <c r="S22144"/>
    </row>
    <row r="22145" spans="19:19">
      <c r="S22145"/>
    </row>
    <row r="22146" spans="19:19">
      <c r="S22146"/>
    </row>
    <row r="22147" spans="19:19">
      <c r="S22147"/>
    </row>
    <row r="22148" spans="19:19">
      <c r="S22148"/>
    </row>
    <row r="22149" spans="19:19">
      <c r="S22149"/>
    </row>
    <row r="22150" spans="19:19">
      <c r="S22150"/>
    </row>
    <row r="22151" spans="19:19">
      <c r="S22151"/>
    </row>
    <row r="22152" spans="19:19">
      <c r="S22152"/>
    </row>
    <row r="22153" spans="19:19">
      <c r="S22153"/>
    </row>
    <row r="22154" spans="19:19">
      <c r="S22154"/>
    </row>
    <row r="22155" spans="19:19">
      <c r="S22155"/>
    </row>
    <row r="22156" spans="19:19">
      <c r="S22156"/>
    </row>
    <row r="22157" spans="19:19">
      <c r="S22157"/>
    </row>
    <row r="22158" spans="19:19">
      <c r="S22158"/>
    </row>
    <row r="22159" spans="19:19">
      <c r="S22159"/>
    </row>
    <row r="22160" spans="19:19">
      <c r="S22160"/>
    </row>
    <row r="22161" spans="19:19">
      <c r="S22161"/>
    </row>
    <row r="22162" spans="19:19">
      <c r="S22162"/>
    </row>
    <row r="22163" spans="19:19">
      <c r="S22163"/>
    </row>
    <row r="22164" spans="19:19">
      <c r="S22164"/>
    </row>
    <row r="22165" spans="19:19">
      <c r="S22165"/>
    </row>
    <row r="22166" spans="19:19">
      <c r="S22166"/>
    </row>
    <row r="22167" spans="19:19">
      <c r="S22167"/>
    </row>
    <row r="22168" spans="19:19">
      <c r="S22168"/>
    </row>
    <row r="22169" spans="19:19">
      <c r="S22169"/>
    </row>
    <row r="22170" spans="19:19">
      <c r="S22170"/>
    </row>
    <row r="22171" spans="19:19">
      <c r="S22171"/>
    </row>
    <row r="22172" spans="19:19">
      <c r="S22172"/>
    </row>
    <row r="22173" spans="19:19">
      <c r="S22173"/>
    </row>
    <row r="22174" spans="19:19">
      <c r="S22174"/>
    </row>
    <row r="22175" spans="19:19">
      <c r="S22175"/>
    </row>
    <row r="22176" spans="19:19">
      <c r="S22176"/>
    </row>
    <row r="22177" spans="19:19">
      <c r="S22177"/>
    </row>
    <row r="22178" spans="19:19">
      <c r="S22178"/>
    </row>
    <row r="22179" spans="19:19">
      <c r="S22179"/>
    </row>
    <row r="22180" spans="19:19">
      <c r="S22180"/>
    </row>
    <row r="22181" spans="19:19">
      <c r="S22181"/>
    </row>
    <row r="22182" spans="19:19">
      <c r="S22182"/>
    </row>
    <row r="22183" spans="19:19">
      <c r="S22183"/>
    </row>
    <row r="22184" spans="19:19">
      <c r="S22184"/>
    </row>
    <row r="22185" spans="19:19">
      <c r="S22185"/>
    </row>
    <row r="22186" spans="19:19">
      <c r="S22186"/>
    </row>
    <row r="22187" spans="19:19">
      <c r="S22187"/>
    </row>
    <row r="22188" spans="19:19">
      <c r="S22188"/>
    </row>
    <row r="22189" spans="19:19">
      <c r="S22189"/>
    </row>
    <row r="22190" spans="19:19">
      <c r="S22190"/>
    </row>
    <row r="22191" spans="19:19">
      <c r="S22191"/>
    </row>
    <row r="22192" spans="19:19">
      <c r="S22192"/>
    </row>
    <row r="22193" spans="19:19">
      <c r="S22193"/>
    </row>
    <row r="22194" spans="19:19">
      <c r="S22194"/>
    </row>
    <row r="22195" spans="19:19">
      <c r="S22195"/>
    </row>
    <row r="22196" spans="19:19">
      <c r="S22196"/>
    </row>
    <row r="22197" spans="19:19">
      <c r="S22197"/>
    </row>
    <row r="22198" spans="19:19">
      <c r="S22198"/>
    </row>
    <row r="22199" spans="19:19">
      <c r="S22199"/>
    </row>
    <row r="22200" spans="19:19">
      <c r="S22200"/>
    </row>
    <row r="22201" spans="19:19">
      <c r="S22201"/>
    </row>
    <row r="22202" spans="19:19">
      <c r="S22202"/>
    </row>
    <row r="22203" spans="19:19">
      <c r="S22203"/>
    </row>
    <row r="22204" spans="19:19">
      <c r="S22204"/>
    </row>
    <row r="22205" spans="19:19">
      <c r="S22205"/>
    </row>
    <row r="22206" spans="19:19">
      <c r="S22206"/>
    </row>
    <row r="22207" spans="19:19">
      <c r="S22207"/>
    </row>
    <row r="22208" spans="19:19">
      <c r="S22208"/>
    </row>
    <row r="22209" spans="19:19">
      <c r="S22209"/>
    </row>
    <row r="22210" spans="19:19">
      <c r="S22210"/>
    </row>
    <row r="22211" spans="19:19">
      <c r="S22211"/>
    </row>
    <row r="22212" spans="19:19">
      <c r="S22212"/>
    </row>
    <row r="22213" spans="19:19">
      <c r="S22213"/>
    </row>
    <row r="22214" spans="19:19">
      <c r="S22214"/>
    </row>
    <row r="22215" spans="19:19">
      <c r="S22215"/>
    </row>
    <row r="22216" spans="19:19">
      <c r="S22216"/>
    </row>
    <row r="22217" spans="19:19">
      <c r="S22217"/>
    </row>
    <row r="22218" spans="19:19">
      <c r="S22218"/>
    </row>
    <row r="22219" spans="19:19">
      <c r="S22219"/>
    </row>
    <row r="22220" spans="19:19">
      <c r="S22220"/>
    </row>
    <row r="22221" spans="19:19">
      <c r="S22221"/>
    </row>
    <row r="22222" spans="19:19">
      <c r="S22222"/>
    </row>
    <row r="22223" spans="19:19">
      <c r="S22223"/>
    </row>
    <row r="22224" spans="19:19">
      <c r="S22224"/>
    </row>
    <row r="22225" spans="19:19">
      <c r="S22225"/>
    </row>
    <row r="22226" spans="19:19">
      <c r="S22226"/>
    </row>
    <row r="22227" spans="19:19">
      <c r="S22227"/>
    </row>
    <row r="22228" spans="19:19">
      <c r="S22228"/>
    </row>
    <row r="22229" spans="19:19">
      <c r="S22229"/>
    </row>
    <row r="22230" spans="19:19">
      <c r="S22230"/>
    </row>
    <row r="22231" spans="19:19">
      <c r="S22231"/>
    </row>
    <row r="22232" spans="19:19">
      <c r="S22232"/>
    </row>
    <row r="22233" spans="19:19">
      <c r="S22233"/>
    </row>
    <row r="22234" spans="19:19">
      <c r="S22234"/>
    </row>
    <row r="22235" spans="19:19">
      <c r="S22235"/>
    </row>
    <row r="22236" spans="19:19">
      <c r="S22236"/>
    </row>
    <row r="22237" spans="19:19">
      <c r="S22237"/>
    </row>
    <row r="22238" spans="19:19">
      <c r="S22238"/>
    </row>
    <row r="22239" spans="19:19">
      <c r="S22239"/>
    </row>
    <row r="22240" spans="19:19">
      <c r="S22240"/>
    </row>
    <row r="22241" spans="19:19">
      <c r="S22241"/>
    </row>
    <row r="22242" spans="19:19">
      <c r="S22242"/>
    </row>
    <row r="22243" spans="19:19">
      <c r="S22243"/>
    </row>
    <row r="22244" spans="19:19">
      <c r="S22244"/>
    </row>
    <row r="22245" spans="19:19">
      <c r="S22245"/>
    </row>
    <row r="22246" spans="19:19">
      <c r="S22246"/>
    </row>
    <row r="22247" spans="19:19">
      <c r="S22247"/>
    </row>
    <row r="22248" spans="19:19">
      <c r="S22248"/>
    </row>
    <row r="22249" spans="19:19">
      <c r="S22249"/>
    </row>
    <row r="22250" spans="19:19">
      <c r="S22250"/>
    </row>
    <row r="22251" spans="19:19">
      <c r="S22251"/>
    </row>
    <row r="22252" spans="19:19">
      <c r="S22252"/>
    </row>
    <row r="22253" spans="19:19">
      <c r="S22253"/>
    </row>
    <row r="22254" spans="19:19">
      <c r="S22254"/>
    </row>
    <row r="22255" spans="19:19">
      <c r="S22255"/>
    </row>
    <row r="22256" spans="19:19">
      <c r="S22256"/>
    </row>
    <row r="22257" spans="19:19">
      <c r="S22257"/>
    </row>
    <row r="22258" spans="19:19">
      <c r="S22258"/>
    </row>
    <row r="22259" spans="19:19">
      <c r="S22259"/>
    </row>
    <row r="22260" spans="19:19">
      <c r="S22260"/>
    </row>
    <row r="22261" spans="19:19">
      <c r="S22261"/>
    </row>
    <row r="22262" spans="19:19">
      <c r="S22262"/>
    </row>
    <row r="22263" spans="19:19">
      <c r="S22263"/>
    </row>
    <row r="22264" spans="19:19">
      <c r="S22264"/>
    </row>
    <row r="22265" spans="19:19">
      <c r="S22265"/>
    </row>
    <row r="22266" spans="19:19">
      <c r="S22266"/>
    </row>
    <row r="22267" spans="19:19">
      <c r="S22267"/>
    </row>
    <row r="22268" spans="19:19">
      <c r="S22268"/>
    </row>
    <row r="22269" spans="19:19">
      <c r="S22269"/>
    </row>
    <row r="22270" spans="19:19">
      <c r="S22270"/>
    </row>
    <row r="22271" spans="19:19">
      <c r="S22271"/>
    </row>
    <row r="22272" spans="19:19">
      <c r="S22272"/>
    </row>
    <row r="22273" spans="19:19">
      <c r="S22273"/>
    </row>
    <row r="22274" spans="19:19">
      <c r="S22274"/>
    </row>
    <row r="22275" spans="19:19">
      <c r="S22275"/>
    </row>
    <row r="22276" spans="19:19">
      <c r="S22276"/>
    </row>
    <row r="22277" spans="19:19">
      <c r="S22277"/>
    </row>
    <row r="22278" spans="19:19">
      <c r="S22278"/>
    </row>
    <row r="22279" spans="19:19">
      <c r="S22279"/>
    </row>
    <row r="22280" spans="19:19">
      <c r="S22280"/>
    </row>
    <row r="22281" spans="19:19">
      <c r="S22281"/>
    </row>
    <row r="22282" spans="19:19">
      <c r="S22282"/>
    </row>
    <row r="22283" spans="19:19">
      <c r="S22283"/>
    </row>
    <row r="22284" spans="19:19">
      <c r="S22284"/>
    </row>
    <row r="22285" spans="19:19">
      <c r="S22285"/>
    </row>
    <row r="22286" spans="19:19">
      <c r="S22286"/>
    </row>
    <row r="22287" spans="19:19">
      <c r="S22287"/>
    </row>
    <row r="22288" spans="19:19">
      <c r="S22288"/>
    </row>
    <row r="22289" spans="19:19">
      <c r="S22289"/>
    </row>
    <row r="22290" spans="19:19">
      <c r="S22290"/>
    </row>
    <row r="22291" spans="19:19">
      <c r="S22291"/>
    </row>
    <row r="22292" spans="19:19">
      <c r="S22292"/>
    </row>
    <row r="22293" spans="19:19">
      <c r="S22293"/>
    </row>
    <row r="22294" spans="19:19">
      <c r="S22294"/>
    </row>
    <row r="22295" spans="19:19">
      <c r="S22295"/>
    </row>
    <row r="22296" spans="19:19">
      <c r="S22296"/>
    </row>
    <row r="22297" spans="19:19">
      <c r="S22297"/>
    </row>
    <row r="22298" spans="19:19">
      <c r="S22298"/>
    </row>
    <row r="22299" spans="19:19">
      <c r="S22299"/>
    </row>
    <row r="22300" spans="19:19">
      <c r="S22300"/>
    </row>
    <row r="22301" spans="19:19">
      <c r="S22301"/>
    </row>
    <row r="22302" spans="19:19">
      <c r="S22302"/>
    </row>
    <row r="22303" spans="19:19">
      <c r="S22303"/>
    </row>
    <row r="22304" spans="19:19">
      <c r="S22304"/>
    </row>
    <row r="22305" spans="19:19">
      <c r="S22305"/>
    </row>
    <row r="22306" spans="19:19">
      <c r="S22306"/>
    </row>
    <row r="22307" spans="19:19">
      <c r="S22307"/>
    </row>
    <row r="22308" spans="19:19">
      <c r="S22308"/>
    </row>
    <row r="22309" spans="19:19">
      <c r="S22309"/>
    </row>
    <row r="22310" spans="19:19">
      <c r="S22310"/>
    </row>
    <row r="22311" spans="19:19">
      <c r="S22311"/>
    </row>
    <row r="22312" spans="19:19">
      <c r="S22312"/>
    </row>
    <row r="22313" spans="19:19">
      <c r="S22313"/>
    </row>
    <row r="22314" spans="19:19">
      <c r="S22314"/>
    </row>
    <row r="22315" spans="19:19">
      <c r="S22315"/>
    </row>
    <row r="22316" spans="19:19">
      <c r="S22316"/>
    </row>
    <row r="22317" spans="19:19">
      <c r="S22317"/>
    </row>
    <row r="22318" spans="19:19">
      <c r="S22318"/>
    </row>
    <row r="22319" spans="19:19">
      <c r="S22319"/>
    </row>
    <row r="22320" spans="19:19">
      <c r="S22320"/>
    </row>
    <row r="22321" spans="19:19">
      <c r="S22321"/>
    </row>
    <row r="22322" spans="19:19">
      <c r="S22322"/>
    </row>
    <row r="22323" spans="19:19">
      <c r="S22323"/>
    </row>
    <row r="22324" spans="19:19">
      <c r="S22324"/>
    </row>
    <row r="22325" spans="19:19">
      <c r="S22325"/>
    </row>
    <row r="22326" spans="19:19">
      <c r="S22326"/>
    </row>
    <row r="22327" spans="19:19">
      <c r="S22327"/>
    </row>
    <row r="22328" spans="19:19">
      <c r="S22328"/>
    </row>
    <row r="22329" spans="19:19">
      <c r="S22329"/>
    </row>
    <row r="22330" spans="19:19">
      <c r="S22330"/>
    </row>
    <row r="22331" spans="19:19">
      <c r="S22331"/>
    </row>
    <row r="22332" spans="19:19">
      <c r="S22332"/>
    </row>
    <row r="22333" spans="19:19">
      <c r="S22333"/>
    </row>
    <row r="22334" spans="19:19">
      <c r="S22334"/>
    </row>
    <row r="22335" spans="19:19">
      <c r="S22335"/>
    </row>
    <row r="22336" spans="19:19">
      <c r="S22336"/>
    </row>
    <row r="22337" spans="19:19">
      <c r="S22337"/>
    </row>
    <row r="22338" spans="19:19">
      <c r="S22338"/>
    </row>
    <row r="22339" spans="19:19">
      <c r="S22339"/>
    </row>
    <row r="22340" spans="19:19">
      <c r="S22340"/>
    </row>
    <row r="22341" spans="19:19">
      <c r="S22341"/>
    </row>
    <row r="22342" spans="19:19">
      <c r="S22342"/>
    </row>
    <row r="22343" spans="19:19">
      <c r="S22343"/>
    </row>
    <row r="22344" spans="19:19">
      <c r="S22344"/>
    </row>
    <row r="22345" spans="19:19">
      <c r="S22345"/>
    </row>
    <row r="22346" spans="19:19">
      <c r="S22346"/>
    </row>
    <row r="22347" spans="19:19">
      <c r="S22347"/>
    </row>
    <row r="22348" spans="19:19">
      <c r="S22348"/>
    </row>
    <row r="22349" spans="19:19">
      <c r="S22349"/>
    </row>
    <row r="22350" spans="19:19">
      <c r="S22350"/>
    </row>
    <row r="22351" spans="19:19">
      <c r="S22351"/>
    </row>
    <row r="22352" spans="19:19">
      <c r="S22352"/>
    </row>
    <row r="22353" spans="19:19">
      <c r="S22353"/>
    </row>
    <row r="22354" spans="19:19">
      <c r="S22354"/>
    </row>
    <row r="22355" spans="19:19">
      <c r="S22355"/>
    </row>
    <row r="22356" spans="19:19">
      <c r="S22356"/>
    </row>
    <row r="22357" spans="19:19">
      <c r="S22357"/>
    </row>
    <row r="22358" spans="19:19">
      <c r="S22358"/>
    </row>
    <row r="22359" spans="19:19">
      <c r="S22359"/>
    </row>
    <row r="22360" spans="19:19">
      <c r="S22360"/>
    </row>
    <row r="22361" spans="19:19">
      <c r="S22361"/>
    </row>
    <row r="22362" spans="19:19">
      <c r="S22362"/>
    </row>
    <row r="22363" spans="19:19">
      <c r="S22363"/>
    </row>
    <row r="22364" spans="19:19">
      <c r="S22364"/>
    </row>
    <row r="22365" spans="19:19">
      <c r="S22365"/>
    </row>
    <row r="22366" spans="19:19">
      <c r="S22366"/>
    </row>
    <row r="22367" spans="19:19">
      <c r="S22367"/>
    </row>
    <row r="22368" spans="19:19">
      <c r="S22368"/>
    </row>
    <row r="22369" spans="19:19">
      <c r="S22369"/>
    </row>
    <row r="22370" spans="19:19">
      <c r="S22370"/>
    </row>
    <row r="22371" spans="19:19">
      <c r="S22371"/>
    </row>
    <row r="22372" spans="19:19">
      <c r="S22372"/>
    </row>
    <row r="22373" spans="19:19">
      <c r="S22373"/>
    </row>
    <row r="22374" spans="19:19">
      <c r="S22374"/>
    </row>
    <row r="22375" spans="19:19">
      <c r="S22375"/>
    </row>
    <row r="22376" spans="19:19">
      <c r="S22376"/>
    </row>
    <row r="22377" spans="19:19">
      <c r="S22377"/>
    </row>
    <row r="22378" spans="19:19">
      <c r="S22378"/>
    </row>
    <row r="22379" spans="19:19">
      <c r="S22379"/>
    </row>
    <row r="22380" spans="19:19">
      <c r="S22380"/>
    </row>
    <row r="22381" spans="19:19">
      <c r="S22381"/>
    </row>
    <row r="22382" spans="19:19">
      <c r="S22382"/>
    </row>
    <row r="22383" spans="19:19">
      <c r="S22383"/>
    </row>
    <row r="22384" spans="19:19">
      <c r="S22384"/>
    </row>
    <row r="22385" spans="19:19">
      <c r="S22385"/>
    </row>
    <row r="22386" spans="19:19">
      <c r="S22386"/>
    </row>
    <row r="22387" spans="19:19">
      <c r="S22387"/>
    </row>
    <row r="22388" spans="19:19">
      <c r="S22388"/>
    </row>
    <row r="22389" spans="19:19">
      <c r="S22389"/>
    </row>
    <row r="22390" spans="19:19">
      <c r="S22390"/>
    </row>
    <row r="22391" spans="19:19">
      <c r="S22391"/>
    </row>
    <row r="22392" spans="19:19">
      <c r="S22392"/>
    </row>
    <row r="22393" spans="19:19">
      <c r="S22393"/>
    </row>
    <row r="22394" spans="19:19">
      <c r="S22394"/>
    </row>
    <row r="22395" spans="19:19">
      <c r="S22395"/>
    </row>
    <row r="22396" spans="19:19">
      <c r="S22396"/>
    </row>
    <row r="22397" spans="19:19">
      <c r="S22397"/>
    </row>
    <row r="22398" spans="19:19">
      <c r="S22398"/>
    </row>
    <row r="22399" spans="19:19">
      <c r="S22399"/>
    </row>
    <row r="22400" spans="19:19">
      <c r="S22400"/>
    </row>
    <row r="22401" spans="19:19">
      <c r="S22401"/>
    </row>
    <row r="22402" spans="19:19">
      <c r="S22402"/>
    </row>
    <row r="22403" spans="19:19">
      <c r="S22403"/>
    </row>
    <row r="22404" spans="19:19">
      <c r="S22404"/>
    </row>
    <row r="22405" spans="19:19">
      <c r="S22405"/>
    </row>
    <row r="22406" spans="19:19">
      <c r="S22406"/>
    </row>
    <row r="22407" spans="19:19">
      <c r="S22407"/>
    </row>
    <row r="22408" spans="19:19">
      <c r="S22408"/>
    </row>
    <row r="22409" spans="19:19">
      <c r="S22409"/>
    </row>
    <row r="22410" spans="19:19">
      <c r="S22410"/>
    </row>
    <row r="22411" spans="19:19">
      <c r="S22411"/>
    </row>
    <row r="22412" spans="19:19">
      <c r="S22412"/>
    </row>
    <row r="22413" spans="19:19">
      <c r="S22413"/>
    </row>
    <row r="22414" spans="19:19">
      <c r="S22414"/>
    </row>
    <row r="22415" spans="19:19">
      <c r="S22415"/>
    </row>
    <row r="22416" spans="19:19">
      <c r="S22416"/>
    </row>
    <row r="22417" spans="19:19">
      <c r="S22417"/>
    </row>
    <row r="22418" spans="19:19">
      <c r="S22418"/>
    </row>
    <row r="22419" spans="19:19">
      <c r="S22419"/>
    </row>
    <row r="22420" spans="19:19">
      <c r="S22420"/>
    </row>
    <row r="22421" spans="19:19">
      <c r="S22421"/>
    </row>
    <row r="22422" spans="19:19">
      <c r="S22422"/>
    </row>
    <row r="22423" spans="19:19">
      <c r="S22423"/>
    </row>
    <row r="22424" spans="19:19">
      <c r="S22424"/>
    </row>
    <row r="22425" spans="19:19">
      <c r="S22425"/>
    </row>
    <row r="22426" spans="19:19">
      <c r="S22426"/>
    </row>
    <row r="22427" spans="19:19">
      <c r="S22427"/>
    </row>
    <row r="22428" spans="19:19">
      <c r="S22428"/>
    </row>
    <row r="22429" spans="19:19">
      <c r="S22429"/>
    </row>
    <row r="22430" spans="19:19">
      <c r="S22430"/>
    </row>
    <row r="22431" spans="19:19">
      <c r="S22431"/>
    </row>
    <row r="22432" spans="19:19">
      <c r="S22432"/>
    </row>
    <row r="22433" spans="19:19">
      <c r="S22433"/>
    </row>
    <row r="22434" spans="19:19">
      <c r="S22434"/>
    </row>
    <row r="22435" spans="19:19">
      <c r="S22435"/>
    </row>
    <row r="22436" spans="19:19">
      <c r="S22436"/>
    </row>
    <row r="22437" spans="19:19">
      <c r="S22437"/>
    </row>
    <row r="22438" spans="19:19">
      <c r="S22438"/>
    </row>
    <row r="22439" spans="19:19">
      <c r="S22439"/>
    </row>
    <row r="22440" spans="19:19">
      <c r="S22440"/>
    </row>
    <row r="22441" spans="19:19">
      <c r="S22441"/>
    </row>
    <row r="22442" spans="19:19">
      <c r="S22442"/>
    </row>
    <row r="22443" spans="19:19">
      <c r="S22443"/>
    </row>
    <row r="22444" spans="19:19">
      <c r="S22444"/>
    </row>
    <row r="22445" spans="19:19">
      <c r="S22445"/>
    </row>
    <row r="22446" spans="19:19">
      <c r="S22446"/>
    </row>
    <row r="22447" spans="19:19">
      <c r="S22447"/>
    </row>
    <row r="22448" spans="19:19">
      <c r="S22448"/>
    </row>
    <row r="22449" spans="19:19">
      <c r="S22449"/>
    </row>
    <row r="22450" spans="19:19">
      <c r="S22450"/>
    </row>
    <row r="22451" spans="19:19">
      <c r="S22451"/>
    </row>
    <row r="22452" spans="19:19">
      <c r="S22452"/>
    </row>
    <row r="22453" spans="19:19">
      <c r="S22453"/>
    </row>
    <row r="22454" spans="19:19">
      <c r="S22454"/>
    </row>
    <row r="22455" spans="19:19">
      <c r="S22455"/>
    </row>
    <row r="22456" spans="19:19">
      <c r="S22456"/>
    </row>
    <row r="22457" spans="19:19">
      <c r="S22457"/>
    </row>
    <row r="22458" spans="19:19">
      <c r="S22458"/>
    </row>
    <row r="22459" spans="19:19">
      <c r="S22459"/>
    </row>
    <row r="22460" spans="19:19">
      <c r="S22460"/>
    </row>
    <row r="22461" spans="19:19">
      <c r="S22461"/>
    </row>
    <row r="22462" spans="19:19">
      <c r="S22462"/>
    </row>
    <row r="22463" spans="19:19">
      <c r="S22463"/>
    </row>
    <row r="22464" spans="19:19">
      <c r="S22464"/>
    </row>
    <row r="22465" spans="19:19">
      <c r="S22465"/>
    </row>
    <row r="22466" spans="19:19">
      <c r="S22466"/>
    </row>
    <row r="22467" spans="19:19">
      <c r="S22467"/>
    </row>
    <row r="22468" spans="19:19">
      <c r="S22468"/>
    </row>
    <row r="22469" spans="19:19">
      <c r="S22469"/>
    </row>
    <row r="22470" spans="19:19">
      <c r="S22470"/>
    </row>
    <row r="22471" spans="19:19">
      <c r="S22471"/>
    </row>
    <row r="22472" spans="19:19">
      <c r="S22472"/>
    </row>
    <row r="22473" spans="19:19">
      <c r="S22473"/>
    </row>
    <row r="22474" spans="19:19">
      <c r="S22474"/>
    </row>
    <row r="22475" spans="19:19">
      <c r="S22475"/>
    </row>
    <row r="22476" spans="19:19">
      <c r="S22476"/>
    </row>
    <row r="22477" spans="19:19">
      <c r="S22477"/>
    </row>
    <row r="22478" spans="19:19">
      <c r="S22478"/>
    </row>
    <row r="22479" spans="19:19">
      <c r="S22479"/>
    </row>
    <row r="22480" spans="19:19">
      <c r="S22480"/>
    </row>
    <row r="22481" spans="19:19">
      <c r="S22481"/>
    </row>
    <row r="22482" spans="19:19">
      <c r="S22482"/>
    </row>
    <row r="22483" spans="19:19">
      <c r="S22483"/>
    </row>
    <row r="22484" spans="19:19">
      <c r="S22484"/>
    </row>
    <row r="22485" spans="19:19">
      <c r="S22485"/>
    </row>
    <row r="22486" spans="19:19">
      <c r="S22486"/>
    </row>
    <row r="22487" spans="19:19">
      <c r="S22487"/>
    </row>
    <row r="22488" spans="19:19">
      <c r="S22488"/>
    </row>
    <row r="22489" spans="19:19">
      <c r="S22489"/>
    </row>
    <row r="22490" spans="19:19">
      <c r="S22490"/>
    </row>
    <row r="22491" spans="19:19">
      <c r="S22491"/>
    </row>
    <row r="22492" spans="19:19">
      <c r="S22492"/>
    </row>
    <row r="22493" spans="19:19">
      <c r="S22493"/>
    </row>
    <row r="22494" spans="19:19">
      <c r="S22494"/>
    </row>
    <row r="22495" spans="19:19">
      <c r="S22495"/>
    </row>
    <row r="22496" spans="19:19">
      <c r="S22496"/>
    </row>
    <row r="22497" spans="19:19">
      <c r="S22497"/>
    </row>
    <row r="22498" spans="19:19">
      <c r="S22498"/>
    </row>
    <row r="22499" spans="19:19">
      <c r="S22499"/>
    </row>
    <row r="22500" spans="19:19">
      <c r="S22500"/>
    </row>
    <row r="22501" spans="19:19">
      <c r="S22501"/>
    </row>
    <row r="22502" spans="19:19">
      <c r="S22502"/>
    </row>
    <row r="22503" spans="19:19">
      <c r="S22503"/>
    </row>
    <row r="22504" spans="19:19">
      <c r="S22504"/>
    </row>
    <row r="22505" spans="19:19">
      <c r="S22505"/>
    </row>
    <row r="22506" spans="19:19">
      <c r="S22506"/>
    </row>
    <row r="22507" spans="19:19">
      <c r="S22507"/>
    </row>
    <row r="22508" spans="19:19">
      <c r="S22508"/>
    </row>
    <row r="22509" spans="19:19">
      <c r="S22509"/>
    </row>
    <row r="22510" spans="19:19">
      <c r="S22510"/>
    </row>
    <row r="22511" spans="19:19">
      <c r="S22511"/>
    </row>
    <row r="22512" spans="19:19">
      <c r="S22512"/>
    </row>
    <row r="22513" spans="19:19">
      <c r="S22513"/>
    </row>
    <row r="22514" spans="19:19">
      <c r="S22514"/>
    </row>
    <row r="22515" spans="19:19">
      <c r="S22515"/>
    </row>
    <row r="22516" spans="19:19">
      <c r="S22516"/>
    </row>
    <row r="22517" spans="19:19">
      <c r="S22517"/>
    </row>
    <row r="22518" spans="19:19">
      <c r="S22518"/>
    </row>
    <row r="22519" spans="19:19">
      <c r="S22519"/>
    </row>
    <row r="22520" spans="19:19">
      <c r="S22520"/>
    </row>
    <row r="22521" spans="19:19">
      <c r="S22521"/>
    </row>
    <row r="22522" spans="19:19">
      <c r="S22522"/>
    </row>
    <row r="22523" spans="19:19">
      <c r="S22523"/>
    </row>
    <row r="22524" spans="19:19">
      <c r="S22524"/>
    </row>
    <row r="22525" spans="19:19">
      <c r="S22525"/>
    </row>
    <row r="22526" spans="19:19">
      <c r="S22526"/>
    </row>
    <row r="22527" spans="19:19">
      <c r="S22527"/>
    </row>
    <row r="22528" spans="19:19">
      <c r="S22528"/>
    </row>
    <row r="22529" spans="19:19">
      <c r="S22529"/>
    </row>
    <row r="22530" spans="19:19">
      <c r="S22530"/>
    </row>
    <row r="22531" spans="19:19">
      <c r="S22531"/>
    </row>
    <row r="22532" spans="19:19">
      <c r="S22532"/>
    </row>
    <row r="22533" spans="19:19">
      <c r="S22533"/>
    </row>
    <row r="22534" spans="19:19">
      <c r="S22534"/>
    </row>
    <row r="22535" spans="19:19">
      <c r="S22535"/>
    </row>
    <row r="22536" spans="19:19">
      <c r="S22536"/>
    </row>
    <row r="22537" spans="19:19">
      <c r="S22537"/>
    </row>
    <row r="22538" spans="19:19">
      <c r="S22538"/>
    </row>
    <row r="22539" spans="19:19">
      <c r="S22539"/>
    </row>
    <row r="22540" spans="19:19">
      <c r="S22540"/>
    </row>
    <row r="22541" spans="19:19">
      <c r="S22541"/>
    </row>
    <row r="22542" spans="19:19">
      <c r="S22542"/>
    </row>
    <row r="22543" spans="19:19">
      <c r="S22543"/>
    </row>
    <row r="22544" spans="19:19">
      <c r="S22544"/>
    </row>
    <row r="22545" spans="19:19">
      <c r="S22545"/>
    </row>
    <row r="22546" spans="19:19">
      <c r="S22546"/>
    </row>
    <row r="22547" spans="19:19">
      <c r="S22547"/>
    </row>
    <row r="22548" spans="19:19">
      <c r="S22548"/>
    </row>
    <row r="22549" spans="19:19">
      <c r="S22549"/>
    </row>
    <row r="22550" spans="19:19">
      <c r="S22550"/>
    </row>
    <row r="22551" spans="19:19">
      <c r="S22551"/>
    </row>
    <row r="22552" spans="19:19">
      <c r="S22552"/>
    </row>
    <row r="22553" spans="19:19">
      <c r="S22553"/>
    </row>
    <row r="22554" spans="19:19">
      <c r="S22554"/>
    </row>
    <row r="22555" spans="19:19">
      <c r="S22555"/>
    </row>
    <row r="22556" spans="19:19">
      <c r="S22556"/>
    </row>
    <row r="22557" spans="19:19">
      <c r="S22557"/>
    </row>
    <row r="22558" spans="19:19">
      <c r="S22558"/>
    </row>
    <row r="22559" spans="19:19">
      <c r="S22559"/>
    </row>
    <row r="22560" spans="19:19">
      <c r="S22560"/>
    </row>
    <row r="22561" spans="19:19">
      <c r="S22561"/>
    </row>
    <row r="22562" spans="19:19">
      <c r="S22562"/>
    </row>
    <row r="22563" spans="19:19">
      <c r="S22563"/>
    </row>
    <row r="22564" spans="19:19">
      <c r="S22564"/>
    </row>
    <row r="22565" spans="19:19">
      <c r="S22565"/>
    </row>
    <row r="22566" spans="19:19">
      <c r="S22566"/>
    </row>
    <row r="22567" spans="19:19">
      <c r="S22567"/>
    </row>
    <row r="22568" spans="19:19">
      <c r="S22568"/>
    </row>
    <row r="22569" spans="19:19">
      <c r="S22569"/>
    </row>
    <row r="22570" spans="19:19">
      <c r="S22570"/>
    </row>
    <row r="22571" spans="19:19">
      <c r="S22571"/>
    </row>
    <row r="22572" spans="19:19">
      <c r="S22572"/>
    </row>
    <row r="22573" spans="19:19">
      <c r="S22573"/>
    </row>
    <row r="22574" spans="19:19">
      <c r="S22574"/>
    </row>
    <row r="22575" spans="19:19">
      <c r="S22575"/>
    </row>
    <row r="22576" spans="19:19">
      <c r="S22576"/>
    </row>
    <row r="22577" spans="19:19">
      <c r="S22577"/>
    </row>
    <row r="22578" spans="19:19">
      <c r="S22578"/>
    </row>
    <row r="22579" spans="19:19">
      <c r="S22579"/>
    </row>
    <row r="22580" spans="19:19">
      <c r="S22580"/>
    </row>
    <row r="22581" spans="19:19">
      <c r="S22581"/>
    </row>
    <row r="22582" spans="19:19">
      <c r="S22582"/>
    </row>
    <row r="22583" spans="19:19">
      <c r="S22583"/>
    </row>
    <row r="22584" spans="19:19">
      <c r="S22584"/>
    </row>
    <row r="22585" spans="19:19">
      <c r="S22585"/>
    </row>
    <row r="22586" spans="19:19">
      <c r="S22586"/>
    </row>
    <row r="22587" spans="19:19">
      <c r="S22587"/>
    </row>
    <row r="22588" spans="19:19">
      <c r="S22588"/>
    </row>
    <row r="22589" spans="19:19">
      <c r="S22589"/>
    </row>
    <row r="22590" spans="19:19">
      <c r="S22590"/>
    </row>
    <row r="22591" spans="19:19">
      <c r="S22591"/>
    </row>
    <row r="22592" spans="19:19">
      <c r="S22592"/>
    </row>
    <row r="22593" spans="19:19">
      <c r="S22593"/>
    </row>
    <row r="22594" spans="19:19">
      <c r="S22594"/>
    </row>
    <row r="22595" spans="19:19">
      <c r="S22595"/>
    </row>
    <row r="22596" spans="19:19">
      <c r="S22596"/>
    </row>
    <row r="22597" spans="19:19">
      <c r="S22597"/>
    </row>
    <row r="22598" spans="19:19">
      <c r="S22598"/>
    </row>
    <row r="22599" spans="19:19">
      <c r="S22599"/>
    </row>
    <row r="22600" spans="19:19">
      <c r="S22600"/>
    </row>
    <row r="22601" spans="19:19">
      <c r="S22601"/>
    </row>
    <row r="22602" spans="19:19">
      <c r="S22602"/>
    </row>
    <row r="22603" spans="19:19">
      <c r="S22603"/>
    </row>
    <row r="22604" spans="19:19">
      <c r="S22604"/>
    </row>
    <row r="22605" spans="19:19">
      <c r="S22605"/>
    </row>
    <row r="22606" spans="19:19">
      <c r="S22606"/>
    </row>
    <row r="22607" spans="19:19">
      <c r="S22607"/>
    </row>
    <row r="22608" spans="19:19">
      <c r="S22608"/>
    </row>
    <row r="22609" spans="19:19">
      <c r="S22609"/>
    </row>
    <row r="22610" spans="19:19">
      <c r="S22610"/>
    </row>
    <row r="22611" spans="19:19">
      <c r="S22611"/>
    </row>
    <row r="22612" spans="19:19">
      <c r="S22612"/>
    </row>
    <row r="22613" spans="19:19">
      <c r="S22613"/>
    </row>
    <row r="22614" spans="19:19">
      <c r="S22614"/>
    </row>
    <row r="22615" spans="19:19">
      <c r="S22615"/>
    </row>
    <row r="22616" spans="19:19">
      <c r="S22616"/>
    </row>
    <row r="22617" spans="19:19">
      <c r="S22617"/>
    </row>
    <row r="22618" spans="19:19">
      <c r="S22618"/>
    </row>
    <row r="22619" spans="19:19">
      <c r="S22619"/>
    </row>
    <row r="22620" spans="19:19">
      <c r="S22620"/>
    </row>
    <row r="22621" spans="19:19">
      <c r="S22621"/>
    </row>
    <row r="22622" spans="19:19">
      <c r="S22622"/>
    </row>
    <row r="22623" spans="19:19">
      <c r="S22623"/>
    </row>
    <row r="22624" spans="19:19">
      <c r="S22624"/>
    </row>
    <row r="22625" spans="19:19">
      <c r="S22625"/>
    </row>
    <row r="22626" spans="19:19">
      <c r="S22626"/>
    </row>
    <row r="22627" spans="19:19">
      <c r="S22627"/>
    </row>
    <row r="22628" spans="19:19">
      <c r="S22628"/>
    </row>
    <row r="22629" spans="19:19">
      <c r="S22629"/>
    </row>
    <row r="22630" spans="19:19">
      <c r="S22630"/>
    </row>
    <row r="22631" spans="19:19">
      <c r="S22631"/>
    </row>
    <row r="22632" spans="19:19">
      <c r="S22632"/>
    </row>
    <row r="22633" spans="19:19">
      <c r="S22633"/>
    </row>
    <row r="22634" spans="19:19">
      <c r="S22634"/>
    </row>
    <row r="22635" spans="19:19">
      <c r="S22635"/>
    </row>
    <row r="22636" spans="19:19">
      <c r="S22636"/>
    </row>
    <row r="22637" spans="19:19">
      <c r="S22637"/>
    </row>
    <row r="22638" spans="19:19">
      <c r="S22638"/>
    </row>
    <row r="22639" spans="19:19">
      <c r="S22639"/>
    </row>
    <row r="22640" spans="19:19">
      <c r="S22640"/>
    </row>
    <row r="22641" spans="19:19">
      <c r="S22641"/>
    </row>
    <row r="22642" spans="19:19">
      <c r="S22642"/>
    </row>
    <row r="22643" spans="19:19">
      <c r="S22643"/>
    </row>
    <row r="22644" spans="19:19">
      <c r="S22644"/>
    </row>
    <row r="22645" spans="19:19">
      <c r="S22645"/>
    </row>
    <row r="22646" spans="19:19">
      <c r="S22646"/>
    </row>
    <row r="22647" spans="19:19">
      <c r="S22647"/>
    </row>
    <row r="22648" spans="19:19">
      <c r="S22648"/>
    </row>
    <row r="22649" spans="19:19">
      <c r="S22649"/>
    </row>
    <row r="22650" spans="19:19">
      <c r="S22650"/>
    </row>
    <row r="22651" spans="19:19">
      <c r="S22651"/>
    </row>
    <row r="22652" spans="19:19">
      <c r="S22652"/>
    </row>
    <row r="22653" spans="19:19">
      <c r="S22653"/>
    </row>
    <row r="22654" spans="19:19">
      <c r="S22654"/>
    </row>
    <row r="22655" spans="19:19">
      <c r="S22655"/>
    </row>
    <row r="22656" spans="19:19">
      <c r="S22656"/>
    </row>
    <row r="22657" spans="19:19">
      <c r="S22657"/>
    </row>
    <row r="22658" spans="19:19">
      <c r="S22658"/>
    </row>
    <row r="22659" spans="19:19">
      <c r="S22659"/>
    </row>
    <row r="22660" spans="19:19">
      <c r="S22660"/>
    </row>
    <row r="22661" spans="19:19">
      <c r="S22661"/>
    </row>
    <row r="22662" spans="19:19">
      <c r="S22662"/>
    </row>
    <row r="22663" spans="19:19">
      <c r="S22663"/>
    </row>
    <row r="22664" spans="19:19">
      <c r="S22664"/>
    </row>
    <row r="22665" spans="19:19">
      <c r="S22665"/>
    </row>
    <row r="22666" spans="19:19">
      <c r="S22666"/>
    </row>
    <row r="22667" spans="19:19">
      <c r="S22667"/>
    </row>
    <row r="22668" spans="19:19">
      <c r="S22668"/>
    </row>
    <row r="22669" spans="19:19">
      <c r="S22669"/>
    </row>
    <row r="22670" spans="19:19">
      <c r="S22670"/>
    </row>
    <row r="22671" spans="19:19">
      <c r="S22671"/>
    </row>
    <row r="22672" spans="19:19">
      <c r="S22672"/>
    </row>
    <row r="22673" spans="19:19">
      <c r="S22673"/>
    </row>
    <row r="22674" spans="19:19">
      <c r="S22674"/>
    </row>
    <row r="22675" spans="19:19">
      <c r="S22675"/>
    </row>
    <row r="22676" spans="19:19">
      <c r="S22676"/>
    </row>
    <row r="22677" spans="19:19">
      <c r="S22677"/>
    </row>
    <row r="22678" spans="19:19">
      <c r="S22678"/>
    </row>
    <row r="22679" spans="19:19">
      <c r="S22679"/>
    </row>
    <row r="22680" spans="19:19">
      <c r="S22680"/>
    </row>
    <row r="22681" spans="19:19">
      <c r="S22681"/>
    </row>
    <row r="22682" spans="19:19">
      <c r="S22682"/>
    </row>
    <row r="22683" spans="19:19">
      <c r="S22683"/>
    </row>
    <row r="22684" spans="19:19">
      <c r="S22684"/>
    </row>
    <row r="22685" spans="19:19">
      <c r="S22685"/>
    </row>
    <row r="22686" spans="19:19">
      <c r="S22686"/>
    </row>
    <row r="22687" spans="19:19">
      <c r="S22687"/>
    </row>
    <row r="22688" spans="19:19">
      <c r="S22688"/>
    </row>
    <row r="22689" spans="19:19">
      <c r="S22689"/>
    </row>
    <row r="22690" spans="19:19">
      <c r="S22690"/>
    </row>
    <row r="22691" spans="19:19">
      <c r="S22691"/>
    </row>
    <row r="22692" spans="19:19">
      <c r="S22692"/>
    </row>
    <row r="22693" spans="19:19">
      <c r="S22693"/>
    </row>
    <row r="22694" spans="19:19">
      <c r="S22694"/>
    </row>
    <row r="22695" spans="19:19">
      <c r="S22695"/>
    </row>
    <row r="22696" spans="19:19">
      <c r="S22696"/>
    </row>
    <row r="22697" spans="19:19">
      <c r="S22697"/>
    </row>
    <row r="22698" spans="19:19">
      <c r="S22698"/>
    </row>
    <row r="22699" spans="19:19">
      <c r="S22699"/>
    </row>
    <row r="22700" spans="19:19">
      <c r="S22700"/>
    </row>
    <row r="22701" spans="19:19">
      <c r="S22701"/>
    </row>
    <row r="22702" spans="19:19">
      <c r="S22702"/>
    </row>
    <row r="22703" spans="19:19">
      <c r="S22703"/>
    </row>
    <row r="22704" spans="19:19">
      <c r="S22704"/>
    </row>
    <row r="22705" spans="19:19">
      <c r="S22705"/>
    </row>
    <row r="22706" spans="19:19">
      <c r="S22706"/>
    </row>
    <row r="22707" spans="19:19">
      <c r="S22707"/>
    </row>
    <row r="22708" spans="19:19">
      <c r="S22708"/>
    </row>
    <row r="22709" spans="19:19">
      <c r="S22709"/>
    </row>
    <row r="22710" spans="19:19">
      <c r="S22710"/>
    </row>
    <row r="22711" spans="19:19">
      <c r="S22711"/>
    </row>
    <row r="22712" spans="19:19">
      <c r="S22712"/>
    </row>
    <row r="22713" spans="19:19">
      <c r="S22713"/>
    </row>
    <row r="22714" spans="19:19">
      <c r="S22714"/>
    </row>
    <row r="22715" spans="19:19">
      <c r="S22715"/>
    </row>
    <row r="22716" spans="19:19">
      <c r="S22716"/>
    </row>
    <row r="22717" spans="19:19">
      <c r="S22717"/>
    </row>
    <row r="22718" spans="19:19">
      <c r="S22718"/>
    </row>
    <row r="22719" spans="19:19">
      <c r="S22719"/>
    </row>
    <row r="22720" spans="19:19">
      <c r="S22720"/>
    </row>
    <row r="22721" spans="19:19">
      <c r="S22721"/>
    </row>
    <row r="22722" spans="19:19">
      <c r="S22722"/>
    </row>
    <row r="22723" spans="19:19">
      <c r="S22723"/>
    </row>
    <row r="22724" spans="19:19">
      <c r="S22724"/>
    </row>
    <row r="22725" spans="19:19">
      <c r="S22725"/>
    </row>
    <row r="22726" spans="19:19">
      <c r="S22726"/>
    </row>
    <row r="22727" spans="19:19">
      <c r="S22727"/>
    </row>
    <row r="22728" spans="19:19">
      <c r="S22728"/>
    </row>
    <row r="22729" spans="19:19">
      <c r="S22729"/>
    </row>
    <row r="22730" spans="19:19">
      <c r="S22730"/>
    </row>
    <row r="22731" spans="19:19">
      <c r="S22731"/>
    </row>
    <row r="22732" spans="19:19">
      <c r="S22732"/>
    </row>
    <row r="22733" spans="19:19">
      <c r="S22733"/>
    </row>
    <row r="22734" spans="19:19">
      <c r="S22734"/>
    </row>
    <row r="22735" spans="19:19">
      <c r="S22735"/>
    </row>
    <row r="22736" spans="19:19">
      <c r="S22736"/>
    </row>
    <row r="22737" spans="19:19">
      <c r="S22737"/>
    </row>
    <row r="22738" spans="19:19">
      <c r="S22738"/>
    </row>
    <row r="22739" spans="19:19">
      <c r="S22739"/>
    </row>
    <row r="22740" spans="19:19">
      <c r="S22740"/>
    </row>
    <row r="22741" spans="19:19">
      <c r="S22741"/>
    </row>
    <row r="22742" spans="19:19">
      <c r="S22742"/>
    </row>
    <row r="22743" spans="19:19">
      <c r="S22743"/>
    </row>
    <row r="22744" spans="19:19">
      <c r="S22744"/>
    </row>
    <row r="22745" spans="19:19">
      <c r="S22745"/>
    </row>
    <row r="22746" spans="19:19">
      <c r="S22746"/>
    </row>
    <row r="22747" spans="19:19">
      <c r="S22747"/>
    </row>
    <row r="22748" spans="19:19">
      <c r="S22748"/>
    </row>
    <row r="22749" spans="19:19">
      <c r="S22749"/>
    </row>
    <row r="22750" spans="19:19">
      <c r="S22750"/>
    </row>
    <row r="22751" spans="19:19">
      <c r="S22751"/>
    </row>
    <row r="22752" spans="19:19">
      <c r="S22752"/>
    </row>
    <row r="22753" spans="19:19">
      <c r="S22753"/>
    </row>
    <row r="22754" spans="19:19">
      <c r="S22754"/>
    </row>
    <row r="22755" spans="19:19">
      <c r="S22755"/>
    </row>
    <row r="22756" spans="19:19">
      <c r="S22756"/>
    </row>
    <row r="22757" spans="19:19">
      <c r="S22757"/>
    </row>
    <row r="22758" spans="19:19">
      <c r="S22758"/>
    </row>
    <row r="22759" spans="19:19">
      <c r="S22759"/>
    </row>
    <row r="22760" spans="19:19">
      <c r="S22760"/>
    </row>
    <row r="22761" spans="19:19">
      <c r="S22761"/>
    </row>
    <row r="22762" spans="19:19">
      <c r="S22762"/>
    </row>
    <row r="22763" spans="19:19">
      <c r="S22763"/>
    </row>
    <row r="22764" spans="19:19">
      <c r="S22764"/>
    </row>
    <row r="22765" spans="19:19">
      <c r="S22765"/>
    </row>
    <row r="22766" spans="19:19">
      <c r="S22766"/>
    </row>
    <row r="22767" spans="19:19">
      <c r="S22767"/>
    </row>
    <row r="22768" spans="19:19">
      <c r="S22768"/>
    </row>
    <row r="22769" spans="19:19">
      <c r="S22769"/>
    </row>
    <row r="22770" spans="19:19">
      <c r="S22770"/>
    </row>
    <row r="22771" spans="19:19">
      <c r="S22771"/>
    </row>
    <row r="22772" spans="19:19">
      <c r="S22772"/>
    </row>
    <row r="22773" spans="19:19">
      <c r="S22773"/>
    </row>
    <row r="22774" spans="19:19">
      <c r="S22774"/>
    </row>
    <row r="22775" spans="19:19">
      <c r="S22775"/>
    </row>
    <row r="22776" spans="19:19">
      <c r="S22776"/>
    </row>
    <row r="22777" spans="19:19">
      <c r="S22777"/>
    </row>
    <row r="22778" spans="19:19">
      <c r="S22778"/>
    </row>
    <row r="22779" spans="19:19">
      <c r="S22779"/>
    </row>
    <row r="22780" spans="19:19">
      <c r="S22780"/>
    </row>
    <row r="22781" spans="19:19">
      <c r="S22781"/>
    </row>
    <row r="22782" spans="19:19">
      <c r="S22782"/>
    </row>
    <row r="22783" spans="19:19">
      <c r="S22783"/>
    </row>
    <row r="22784" spans="19:19">
      <c r="S22784"/>
    </row>
    <row r="22785" spans="19:19">
      <c r="S22785"/>
    </row>
    <row r="22786" spans="19:19">
      <c r="S22786"/>
    </row>
    <row r="22787" spans="19:19">
      <c r="S22787"/>
    </row>
    <row r="22788" spans="19:19">
      <c r="S22788"/>
    </row>
    <row r="22789" spans="19:19">
      <c r="S22789"/>
    </row>
    <row r="22790" spans="19:19">
      <c r="S22790"/>
    </row>
    <row r="22791" spans="19:19">
      <c r="S22791"/>
    </row>
    <row r="22792" spans="19:19">
      <c r="S22792"/>
    </row>
    <row r="22793" spans="19:19">
      <c r="S22793"/>
    </row>
    <row r="22794" spans="19:19">
      <c r="S22794"/>
    </row>
    <row r="22795" spans="19:19">
      <c r="S22795"/>
    </row>
    <row r="22796" spans="19:19">
      <c r="S22796"/>
    </row>
    <row r="22797" spans="19:19">
      <c r="S22797"/>
    </row>
    <row r="22798" spans="19:19">
      <c r="S22798"/>
    </row>
    <row r="22799" spans="19:19">
      <c r="S22799"/>
    </row>
    <row r="22800" spans="19:19">
      <c r="S22800"/>
    </row>
    <row r="22801" spans="19:19">
      <c r="S22801"/>
    </row>
    <row r="22802" spans="19:19">
      <c r="S22802"/>
    </row>
    <row r="22803" spans="19:19">
      <c r="S22803"/>
    </row>
    <row r="22804" spans="19:19">
      <c r="S22804"/>
    </row>
    <row r="22805" spans="19:19">
      <c r="S22805"/>
    </row>
    <row r="22806" spans="19:19">
      <c r="S22806"/>
    </row>
    <row r="22807" spans="19:19">
      <c r="S22807"/>
    </row>
    <row r="22808" spans="19:19">
      <c r="S22808"/>
    </row>
    <row r="22809" spans="19:19">
      <c r="S22809"/>
    </row>
    <row r="22810" spans="19:19">
      <c r="S22810"/>
    </row>
    <row r="22811" spans="19:19">
      <c r="S22811"/>
    </row>
    <row r="22812" spans="19:19">
      <c r="S22812"/>
    </row>
    <row r="22813" spans="19:19">
      <c r="S22813"/>
    </row>
    <row r="22814" spans="19:19">
      <c r="S22814"/>
    </row>
    <row r="22815" spans="19:19">
      <c r="S22815"/>
    </row>
    <row r="22816" spans="19:19">
      <c r="S22816"/>
    </row>
    <row r="22817" spans="19:19">
      <c r="S22817"/>
    </row>
    <row r="22818" spans="19:19">
      <c r="S22818"/>
    </row>
    <row r="22819" spans="19:19">
      <c r="S22819"/>
    </row>
    <row r="22820" spans="19:19">
      <c r="S22820"/>
    </row>
    <row r="22821" spans="19:19">
      <c r="S22821"/>
    </row>
    <row r="22822" spans="19:19">
      <c r="S22822"/>
    </row>
    <row r="22823" spans="19:19">
      <c r="S22823"/>
    </row>
    <row r="22824" spans="19:19">
      <c r="S22824"/>
    </row>
    <row r="22825" spans="19:19">
      <c r="S22825"/>
    </row>
    <row r="22826" spans="19:19">
      <c r="S22826"/>
    </row>
    <row r="22827" spans="19:19">
      <c r="S22827"/>
    </row>
    <row r="22828" spans="19:19">
      <c r="S22828"/>
    </row>
    <row r="22829" spans="19:19">
      <c r="S22829"/>
    </row>
    <row r="22830" spans="19:19">
      <c r="S22830"/>
    </row>
    <row r="22831" spans="19:19">
      <c r="S22831"/>
    </row>
    <row r="22832" spans="19:19">
      <c r="S22832"/>
    </row>
    <row r="22833" spans="19:19">
      <c r="S22833"/>
    </row>
    <row r="22834" spans="19:19">
      <c r="S22834"/>
    </row>
    <row r="22835" spans="19:19">
      <c r="S22835"/>
    </row>
    <row r="22836" spans="19:19">
      <c r="S22836"/>
    </row>
    <row r="22837" spans="19:19">
      <c r="S22837"/>
    </row>
    <row r="22838" spans="19:19">
      <c r="S22838"/>
    </row>
    <row r="22839" spans="19:19">
      <c r="S22839"/>
    </row>
    <row r="22840" spans="19:19">
      <c r="S22840"/>
    </row>
    <row r="22841" spans="19:19">
      <c r="S22841"/>
    </row>
    <row r="22842" spans="19:19">
      <c r="S22842"/>
    </row>
    <row r="22843" spans="19:19">
      <c r="S22843"/>
    </row>
    <row r="22844" spans="19:19">
      <c r="S22844"/>
    </row>
    <row r="22845" spans="19:19">
      <c r="S22845"/>
    </row>
    <row r="22846" spans="19:19">
      <c r="S22846"/>
    </row>
    <row r="22847" spans="19:19">
      <c r="S22847"/>
    </row>
    <row r="22848" spans="19:19">
      <c r="S22848"/>
    </row>
    <row r="22849" spans="19:19">
      <c r="S22849"/>
    </row>
    <row r="22850" spans="19:19">
      <c r="S22850"/>
    </row>
    <row r="22851" spans="19:19">
      <c r="S22851"/>
    </row>
    <row r="22852" spans="19:19">
      <c r="S22852"/>
    </row>
    <row r="22853" spans="19:19">
      <c r="S22853"/>
    </row>
    <row r="22854" spans="19:19">
      <c r="S22854"/>
    </row>
    <row r="22855" spans="19:19">
      <c r="S22855"/>
    </row>
    <row r="22856" spans="19:19">
      <c r="S22856"/>
    </row>
    <row r="22857" spans="19:19">
      <c r="S22857"/>
    </row>
    <row r="22858" spans="19:19">
      <c r="S22858"/>
    </row>
    <row r="22859" spans="19:19">
      <c r="S22859"/>
    </row>
    <row r="22860" spans="19:19">
      <c r="S22860"/>
    </row>
    <row r="22861" spans="19:19">
      <c r="S22861"/>
    </row>
    <row r="22862" spans="19:19">
      <c r="S22862"/>
    </row>
    <row r="22863" spans="19:19">
      <c r="S22863"/>
    </row>
    <row r="22864" spans="19:19">
      <c r="S22864"/>
    </row>
    <row r="22865" spans="19:19">
      <c r="S22865"/>
    </row>
    <row r="22866" spans="19:19">
      <c r="S22866"/>
    </row>
    <row r="22867" spans="19:19">
      <c r="S22867"/>
    </row>
    <row r="22868" spans="19:19">
      <c r="S22868"/>
    </row>
    <row r="22869" spans="19:19">
      <c r="S22869"/>
    </row>
    <row r="22870" spans="19:19">
      <c r="S22870"/>
    </row>
    <row r="22871" spans="19:19">
      <c r="S22871"/>
    </row>
    <row r="22872" spans="19:19">
      <c r="S22872"/>
    </row>
    <row r="22873" spans="19:19">
      <c r="S22873"/>
    </row>
    <row r="22874" spans="19:19">
      <c r="S22874"/>
    </row>
    <row r="22875" spans="19:19">
      <c r="S22875"/>
    </row>
    <row r="22876" spans="19:19">
      <c r="S22876"/>
    </row>
    <row r="22877" spans="19:19">
      <c r="S22877"/>
    </row>
    <row r="22878" spans="19:19">
      <c r="S22878"/>
    </row>
    <row r="22879" spans="19:19">
      <c r="S22879"/>
    </row>
    <row r="22880" spans="19:19">
      <c r="S22880"/>
    </row>
    <row r="22881" spans="19:19">
      <c r="S22881"/>
    </row>
    <row r="22882" spans="19:19">
      <c r="S22882"/>
    </row>
    <row r="22883" spans="19:19">
      <c r="S22883"/>
    </row>
    <row r="22884" spans="19:19">
      <c r="S22884"/>
    </row>
    <row r="22885" spans="19:19">
      <c r="S22885"/>
    </row>
    <row r="22886" spans="19:19">
      <c r="S22886"/>
    </row>
    <row r="22887" spans="19:19">
      <c r="S22887"/>
    </row>
    <row r="22888" spans="19:19">
      <c r="S22888"/>
    </row>
    <row r="22889" spans="19:19">
      <c r="S22889"/>
    </row>
    <row r="22890" spans="19:19">
      <c r="S22890"/>
    </row>
    <row r="22891" spans="19:19">
      <c r="S22891"/>
    </row>
    <row r="22892" spans="19:19">
      <c r="S22892"/>
    </row>
    <row r="22893" spans="19:19">
      <c r="S22893"/>
    </row>
    <row r="22894" spans="19:19">
      <c r="S22894"/>
    </row>
    <row r="22895" spans="19:19">
      <c r="S22895"/>
    </row>
    <row r="22896" spans="19:19">
      <c r="S22896"/>
    </row>
    <row r="22897" spans="19:19">
      <c r="S22897"/>
    </row>
    <row r="22898" spans="19:19">
      <c r="S22898"/>
    </row>
    <row r="22899" spans="19:19">
      <c r="S22899"/>
    </row>
    <row r="22900" spans="19:19">
      <c r="S22900"/>
    </row>
    <row r="22901" spans="19:19">
      <c r="S22901"/>
    </row>
    <row r="22902" spans="19:19">
      <c r="S22902"/>
    </row>
    <row r="22903" spans="19:19">
      <c r="S22903"/>
    </row>
    <row r="22904" spans="19:19">
      <c r="S22904"/>
    </row>
    <row r="22905" spans="19:19">
      <c r="S22905"/>
    </row>
    <row r="22906" spans="19:19">
      <c r="S22906"/>
    </row>
    <row r="22907" spans="19:19">
      <c r="S22907"/>
    </row>
    <row r="22908" spans="19:19">
      <c r="S22908"/>
    </row>
    <row r="22909" spans="19:19">
      <c r="S22909"/>
    </row>
    <row r="22910" spans="19:19">
      <c r="S22910"/>
    </row>
    <row r="22911" spans="19:19">
      <c r="S22911"/>
    </row>
    <row r="22912" spans="19:19">
      <c r="S22912"/>
    </row>
    <row r="22913" spans="19:19">
      <c r="S22913"/>
    </row>
    <row r="22914" spans="19:19">
      <c r="S22914"/>
    </row>
    <row r="22915" spans="19:19">
      <c r="S22915"/>
    </row>
    <row r="22916" spans="19:19">
      <c r="S22916"/>
    </row>
    <row r="22917" spans="19:19">
      <c r="S22917"/>
    </row>
    <row r="22918" spans="19:19">
      <c r="S22918"/>
    </row>
    <row r="22919" spans="19:19">
      <c r="S22919"/>
    </row>
    <row r="22920" spans="19:19">
      <c r="S22920"/>
    </row>
    <row r="22921" spans="19:19">
      <c r="S22921"/>
    </row>
    <row r="22922" spans="19:19">
      <c r="S22922"/>
    </row>
    <row r="22923" spans="19:19">
      <c r="S22923"/>
    </row>
    <row r="22924" spans="19:19">
      <c r="S22924"/>
    </row>
    <row r="22925" spans="19:19">
      <c r="S22925"/>
    </row>
    <row r="22926" spans="19:19">
      <c r="S22926"/>
    </row>
    <row r="22927" spans="19:19">
      <c r="S22927"/>
    </row>
    <row r="22928" spans="19:19">
      <c r="S22928"/>
    </row>
    <row r="22929" spans="19:19">
      <c r="S22929"/>
    </row>
    <row r="22930" spans="19:19">
      <c r="S22930"/>
    </row>
    <row r="22931" spans="19:19">
      <c r="S22931"/>
    </row>
    <row r="22932" spans="19:19">
      <c r="S22932"/>
    </row>
    <row r="22933" spans="19:19">
      <c r="S22933"/>
    </row>
    <row r="22934" spans="19:19">
      <c r="S22934"/>
    </row>
    <row r="22935" spans="19:19">
      <c r="S22935"/>
    </row>
    <row r="22936" spans="19:19">
      <c r="S22936"/>
    </row>
    <row r="22937" spans="19:19">
      <c r="S22937"/>
    </row>
    <row r="22938" spans="19:19">
      <c r="S22938"/>
    </row>
    <row r="22939" spans="19:19">
      <c r="S22939"/>
    </row>
    <row r="22940" spans="19:19">
      <c r="S22940"/>
    </row>
    <row r="22941" spans="19:19">
      <c r="S22941"/>
    </row>
    <row r="22942" spans="19:19">
      <c r="S22942"/>
    </row>
    <row r="22943" spans="19:19">
      <c r="S22943"/>
    </row>
    <row r="22944" spans="19:19">
      <c r="S22944"/>
    </row>
    <row r="22945" spans="19:19">
      <c r="S22945"/>
    </row>
    <row r="22946" spans="19:19">
      <c r="S22946"/>
    </row>
    <row r="22947" spans="19:19">
      <c r="S22947"/>
    </row>
    <row r="22948" spans="19:19">
      <c r="S22948"/>
    </row>
    <row r="22949" spans="19:19">
      <c r="S22949"/>
    </row>
    <row r="22950" spans="19:19">
      <c r="S22950"/>
    </row>
    <row r="22951" spans="19:19">
      <c r="S22951"/>
    </row>
    <row r="22952" spans="19:19">
      <c r="S22952"/>
    </row>
    <row r="22953" spans="19:19">
      <c r="S22953"/>
    </row>
    <row r="22954" spans="19:19">
      <c r="S22954"/>
    </row>
    <row r="22955" spans="19:19">
      <c r="S22955"/>
    </row>
    <row r="22956" spans="19:19">
      <c r="S22956"/>
    </row>
    <row r="22957" spans="19:19">
      <c r="S22957"/>
    </row>
    <row r="22958" spans="19:19">
      <c r="S22958"/>
    </row>
    <row r="22959" spans="19:19">
      <c r="S22959"/>
    </row>
    <row r="22960" spans="19:19">
      <c r="S22960"/>
    </row>
    <row r="22961" spans="19:19">
      <c r="S22961"/>
    </row>
    <row r="22962" spans="19:19">
      <c r="S22962"/>
    </row>
    <row r="22963" spans="19:19">
      <c r="S22963"/>
    </row>
    <row r="22964" spans="19:19">
      <c r="S22964"/>
    </row>
    <row r="22965" spans="19:19">
      <c r="S22965"/>
    </row>
    <row r="22966" spans="19:19">
      <c r="S22966"/>
    </row>
    <row r="22967" spans="19:19">
      <c r="S22967"/>
    </row>
    <row r="22968" spans="19:19">
      <c r="S22968"/>
    </row>
    <row r="22969" spans="19:19">
      <c r="S22969"/>
    </row>
    <row r="22970" spans="19:19">
      <c r="S22970"/>
    </row>
    <row r="22971" spans="19:19">
      <c r="S22971"/>
    </row>
    <row r="22972" spans="19:19">
      <c r="S22972"/>
    </row>
    <row r="22973" spans="19:19">
      <c r="S22973"/>
    </row>
    <row r="22974" spans="19:19">
      <c r="S22974"/>
    </row>
    <row r="22975" spans="19:19">
      <c r="S22975"/>
    </row>
    <row r="22976" spans="19:19">
      <c r="S22976"/>
    </row>
    <row r="22977" spans="19:19">
      <c r="S22977"/>
    </row>
    <row r="22978" spans="19:19">
      <c r="S22978"/>
    </row>
    <row r="22979" spans="19:19">
      <c r="S22979"/>
    </row>
    <row r="22980" spans="19:19">
      <c r="S22980"/>
    </row>
    <row r="22981" spans="19:19">
      <c r="S22981"/>
    </row>
    <row r="22982" spans="19:19">
      <c r="S22982"/>
    </row>
    <row r="22983" spans="19:19">
      <c r="S22983"/>
    </row>
    <row r="22984" spans="19:19">
      <c r="S22984"/>
    </row>
    <row r="22985" spans="19:19">
      <c r="S22985"/>
    </row>
    <row r="22986" spans="19:19">
      <c r="S22986"/>
    </row>
    <row r="22987" spans="19:19">
      <c r="S22987"/>
    </row>
    <row r="22988" spans="19:19">
      <c r="S22988"/>
    </row>
    <row r="22989" spans="19:19">
      <c r="S22989"/>
    </row>
    <row r="22990" spans="19:19">
      <c r="S22990"/>
    </row>
    <row r="22991" spans="19:19">
      <c r="S22991"/>
    </row>
    <row r="22992" spans="19:19">
      <c r="S22992"/>
    </row>
    <row r="22993" spans="19:19">
      <c r="S22993"/>
    </row>
    <row r="22994" spans="19:19">
      <c r="S22994"/>
    </row>
    <row r="22995" spans="19:19">
      <c r="S22995"/>
    </row>
    <row r="22996" spans="19:19">
      <c r="S22996"/>
    </row>
    <row r="22997" spans="19:19">
      <c r="S22997"/>
    </row>
    <row r="22998" spans="19:19">
      <c r="S22998"/>
    </row>
    <row r="22999" spans="19:19">
      <c r="S22999"/>
    </row>
    <row r="23000" spans="19:19">
      <c r="S23000"/>
    </row>
    <row r="23001" spans="19:19">
      <c r="S23001"/>
    </row>
    <row r="23002" spans="19:19">
      <c r="S23002"/>
    </row>
    <row r="23003" spans="19:19">
      <c r="S23003"/>
    </row>
    <row r="23004" spans="19:19">
      <c r="S23004"/>
    </row>
    <row r="23005" spans="19:19">
      <c r="S23005"/>
    </row>
    <row r="23006" spans="19:19">
      <c r="S23006"/>
    </row>
    <row r="23007" spans="19:19">
      <c r="S23007"/>
    </row>
    <row r="23008" spans="19:19">
      <c r="S23008"/>
    </row>
    <row r="23009" spans="19:19">
      <c r="S23009"/>
    </row>
    <row r="23010" spans="19:19">
      <c r="S23010"/>
    </row>
    <row r="23011" spans="19:19">
      <c r="S23011"/>
    </row>
    <row r="23012" spans="19:19">
      <c r="S23012"/>
    </row>
    <row r="23013" spans="19:19">
      <c r="S23013"/>
    </row>
    <row r="23014" spans="19:19">
      <c r="S23014"/>
    </row>
    <row r="23015" spans="19:19">
      <c r="S23015"/>
    </row>
    <row r="23016" spans="19:19">
      <c r="S23016"/>
    </row>
    <row r="23017" spans="19:19">
      <c r="S23017"/>
    </row>
    <row r="23018" spans="19:19">
      <c r="S23018"/>
    </row>
    <row r="23019" spans="19:19">
      <c r="S23019"/>
    </row>
    <row r="23020" spans="19:19">
      <c r="S23020"/>
    </row>
    <row r="23021" spans="19:19">
      <c r="S23021"/>
    </row>
    <row r="23022" spans="19:19">
      <c r="S23022"/>
    </row>
    <row r="23023" spans="19:19">
      <c r="S23023"/>
    </row>
    <row r="23024" spans="19:19">
      <c r="S23024"/>
    </row>
    <row r="23025" spans="19:19">
      <c r="S23025"/>
    </row>
    <row r="23026" spans="19:19">
      <c r="S23026"/>
    </row>
    <row r="23027" spans="19:19">
      <c r="S23027"/>
    </row>
    <row r="23028" spans="19:19">
      <c r="S23028"/>
    </row>
    <row r="23029" spans="19:19">
      <c r="S23029"/>
    </row>
    <row r="23030" spans="19:19">
      <c r="S23030"/>
    </row>
    <row r="23031" spans="19:19">
      <c r="S23031"/>
    </row>
    <row r="23032" spans="19:19">
      <c r="S23032"/>
    </row>
    <row r="23033" spans="19:19">
      <c r="S23033"/>
    </row>
    <row r="23034" spans="19:19">
      <c r="S23034"/>
    </row>
    <row r="23035" spans="19:19">
      <c r="S23035"/>
    </row>
    <row r="23036" spans="19:19">
      <c r="S23036"/>
    </row>
    <row r="23037" spans="19:19">
      <c r="S23037"/>
    </row>
    <row r="23038" spans="19:19">
      <c r="S23038"/>
    </row>
    <row r="23039" spans="19:19">
      <c r="S23039"/>
    </row>
    <row r="23040" spans="19:19">
      <c r="S23040"/>
    </row>
    <row r="23041" spans="19:19">
      <c r="S23041"/>
    </row>
    <row r="23042" spans="19:19">
      <c r="S23042"/>
    </row>
    <row r="23043" spans="19:19">
      <c r="S23043"/>
    </row>
    <row r="23044" spans="19:19">
      <c r="S23044"/>
    </row>
    <row r="23045" spans="19:19">
      <c r="S23045"/>
    </row>
    <row r="23046" spans="19:19">
      <c r="S23046"/>
    </row>
    <row r="23047" spans="19:19">
      <c r="S23047"/>
    </row>
    <row r="23048" spans="19:19">
      <c r="S23048"/>
    </row>
    <row r="23049" spans="19:19">
      <c r="S23049"/>
    </row>
    <row r="23050" spans="19:19">
      <c r="S23050"/>
    </row>
    <row r="23051" spans="19:19">
      <c r="S23051"/>
    </row>
    <row r="23052" spans="19:19">
      <c r="S23052"/>
    </row>
    <row r="23053" spans="19:19">
      <c r="S23053"/>
    </row>
    <row r="23054" spans="19:19">
      <c r="S23054"/>
    </row>
    <row r="23055" spans="19:19">
      <c r="S23055"/>
    </row>
    <row r="23056" spans="19:19">
      <c r="S23056"/>
    </row>
    <row r="23057" spans="19:19">
      <c r="S23057"/>
    </row>
    <row r="23058" spans="19:19">
      <c r="S23058"/>
    </row>
    <row r="23059" spans="19:19">
      <c r="S23059"/>
    </row>
    <row r="23060" spans="19:19">
      <c r="S23060"/>
    </row>
    <row r="23061" spans="19:19">
      <c r="S23061"/>
    </row>
    <row r="23062" spans="19:19">
      <c r="S23062"/>
    </row>
    <row r="23063" spans="19:19">
      <c r="S23063"/>
    </row>
    <row r="23064" spans="19:19">
      <c r="S23064"/>
    </row>
    <row r="23065" spans="19:19">
      <c r="S23065"/>
    </row>
    <row r="23066" spans="19:19">
      <c r="S23066"/>
    </row>
    <row r="23067" spans="19:19">
      <c r="S23067"/>
    </row>
    <row r="23068" spans="19:19">
      <c r="S23068"/>
    </row>
    <row r="23069" spans="19:19">
      <c r="S23069"/>
    </row>
    <row r="23070" spans="19:19">
      <c r="S23070"/>
    </row>
    <row r="23071" spans="19:19">
      <c r="S23071"/>
    </row>
    <row r="23072" spans="19:19">
      <c r="S23072"/>
    </row>
    <row r="23073" spans="19:19">
      <c r="S23073"/>
    </row>
    <row r="23074" spans="19:19">
      <c r="S23074"/>
    </row>
    <row r="23075" spans="19:19">
      <c r="S23075"/>
    </row>
    <row r="23076" spans="19:19">
      <c r="S23076"/>
    </row>
    <row r="23077" spans="19:19">
      <c r="S23077"/>
    </row>
    <row r="23078" spans="19:19">
      <c r="S23078"/>
    </row>
    <row r="23079" spans="19:19">
      <c r="S23079"/>
    </row>
    <row r="23080" spans="19:19">
      <c r="S23080"/>
    </row>
    <row r="23081" spans="19:19">
      <c r="S23081"/>
    </row>
    <row r="23082" spans="19:19">
      <c r="S23082"/>
    </row>
    <row r="23083" spans="19:19">
      <c r="S23083"/>
    </row>
    <row r="23084" spans="19:19">
      <c r="S23084"/>
    </row>
    <row r="23085" spans="19:19">
      <c r="S23085"/>
    </row>
    <row r="23086" spans="19:19">
      <c r="S23086"/>
    </row>
    <row r="23087" spans="19:19">
      <c r="S23087"/>
    </row>
    <row r="23088" spans="19:19">
      <c r="S23088"/>
    </row>
    <row r="23089" spans="19:19">
      <c r="S23089"/>
    </row>
    <row r="23090" spans="19:19">
      <c r="S23090"/>
    </row>
    <row r="23091" spans="19:19">
      <c r="S23091"/>
    </row>
    <row r="23092" spans="19:19">
      <c r="S23092"/>
    </row>
    <row r="23093" spans="19:19">
      <c r="S23093"/>
    </row>
    <row r="23094" spans="19:19">
      <c r="S23094"/>
    </row>
    <row r="23095" spans="19:19">
      <c r="S23095"/>
    </row>
    <row r="23096" spans="19:19">
      <c r="S23096"/>
    </row>
    <row r="23097" spans="19:19">
      <c r="S23097"/>
    </row>
    <row r="23098" spans="19:19">
      <c r="S23098"/>
    </row>
    <row r="23099" spans="19:19">
      <c r="S23099"/>
    </row>
    <row r="23100" spans="19:19">
      <c r="S23100"/>
    </row>
    <row r="23101" spans="19:19">
      <c r="S23101"/>
    </row>
    <row r="23102" spans="19:19">
      <c r="S23102"/>
    </row>
    <row r="23103" spans="19:19">
      <c r="S23103"/>
    </row>
    <row r="23104" spans="19:19">
      <c r="S23104"/>
    </row>
    <row r="23105" spans="19:19">
      <c r="S23105"/>
    </row>
    <row r="23106" spans="19:19">
      <c r="S23106"/>
    </row>
    <row r="23107" spans="19:19">
      <c r="S23107"/>
    </row>
    <row r="23108" spans="19:19">
      <c r="S23108"/>
    </row>
    <row r="23109" spans="19:19">
      <c r="S23109"/>
    </row>
    <row r="23110" spans="19:19">
      <c r="S23110"/>
    </row>
    <row r="23111" spans="19:19">
      <c r="S23111"/>
    </row>
    <row r="23112" spans="19:19">
      <c r="S23112"/>
    </row>
    <row r="23113" spans="19:19">
      <c r="S23113"/>
    </row>
    <row r="23114" spans="19:19">
      <c r="S23114"/>
    </row>
    <row r="23115" spans="19:19">
      <c r="S23115"/>
    </row>
    <row r="23116" spans="19:19">
      <c r="S23116"/>
    </row>
    <row r="23117" spans="19:19">
      <c r="S23117"/>
    </row>
    <row r="23118" spans="19:19">
      <c r="S23118"/>
    </row>
    <row r="23119" spans="19:19">
      <c r="S23119"/>
    </row>
    <row r="23120" spans="19:19">
      <c r="S23120"/>
    </row>
    <row r="23121" spans="19:19">
      <c r="S23121"/>
    </row>
    <row r="23122" spans="19:19">
      <c r="S23122"/>
    </row>
    <row r="23123" spans="19:19">
      <c r="S23123"/>
    </row>
    <row r="23124" spans="19:19">
      <c r="S23124"/>
    </row>
    <row r="23125" spans="19:19">
      <c r="S23125"/>
    </row>
    <row r="23126" spans="19:19">
      <c r="S23126"/>
    </row>
    <row r="23127" spans="19:19">
      <c r="S23127"/>
    </row>
    <row r="23128" spans="19:19">
      <c r="S23128"/>
    </row>
    <row r="23129" spans="19:19">
      <c r="S23129"/>
    </row>
    <row r="23130" spans="19:19">
      <c r="S23130"/>
    </row>
    <row r="23131" spans="19:19">
      <c r="S23131"/>
    </row>
    <row r="23132" spans="19:19">
      <c r="S23132"/>
    </row>
    <row r="23133" spans="19:19">
      <c r="S23133"/>
    </row>
    <row r="23134" spans="19:19">
      <c r="S23134"/>
    </row>
    <row r="23135" spans="19:19">
      <c r="S23135"/>
    </row>
    <row r="23136" spans="19:19">
      <c r="S23136"/>
    </row>
    <row r="23137" spans="19:19">
      <c r="S23137"/>
    </row>
    <row r="23138" spans="19:19">
      <c r="S23138"/>
    </row>
    <row r="23139" spans="19:19">
      <c r="S23139"/>
    </row>
    <row r="23140" spans="19:19">
      <c r="S23140"/>
    </row>
    <row r="23141" spans="19:19">
      <c r="S23141"/>
    </row>
    <row r="23142" spans="19:19">
      <c r="S23142"/>
    </row>
    <row r="23143" spans="19:19">
      <c r="S23143"/>
    </row>
    <row r="23144" spans="19:19">
      <c r="S23144"/>
    </row>
    <row r="23145" spans="19:19">
      <c r="S23145"/>
    </row>
    <row r="23146" spans="19:19">
      <c r="S23146"/>
    </row>
    <row r="23147" spans="19:19">
      <c r="S23147"/>
    </row>
    <row r="23148" spans="19:19">
      <c r="S23148"/>
    </row>
    <row r="23149" spans="19:19">
      <c r="S23149"/>
    </row>
    <row r="23150" spans="19:19">
      <c r="S23150"/>
    </row>
    <row r="23151" spans="19:19">
      <c r="S23151"/>
    </row>
    <row r="23152" spans="19:19">
      <c r="S23152"/>
    </row>
    <row r="23153" spans="19:19">
      <c r="S23153"/>
    </row>
    <row r="23154" spans="19:19">
      <c r="S23154"/>
    </row>
    <row r="23155" spans="19:19">
      <c r="S23155"/>
    </row>
    <row r="23156" spans="19:19">
      <c r="S23156"/>
    </row>
    <row r="23157" spans="19:19">
      <c r="S23157"/>
    </row>
    <row r="23158" spans="19:19">
      <c r="S23158"/>
    </row>
    <row r="23159" spans="19:19">
      <c r="S23159"/>
    </row>
    <row r="23160" spans="19:19">
      <c r="S23160"/>
    </row>
    <row r="23161" spans="19:19">
      <c r="S23161"/>
    </row>
    <row r="23162" spans="19:19">
      <c r="S23162"/>
    </row>
    <row r="23163" spans="19:19">
      <c r="S23163"/>
    </row>
    <row r="23164" spans="19:19">
      <c r="S23164"/>
    </row>
    <row r="23165" spans="19:19">
      <c r="S23165"/>
    </row>
    <row r="23166" spans="19:19">
      <c r="S23166"/>
    </row>
    <row r="23167" spans="19:19">
      <c r="S23167"/>
    </row>
    <row r="23168" spans="19:19">
      <c r="S23168"/>
    </row>
    <row r="23169" spans="19:19">
      <c r="S23169"/>
    </row>
    <row r="23170" spans="19:19">
      <c r="S23170"/>
    </row>
    <row r="23171" spans="19:19">
      <c r="S23171"/>
    </row>
    <row r="23172" spans="19:19">
      <c r="S23172"/>
    </row>
    <row r="23173" spans="19:19">
      <c r="S23173"/>
    </row>
    <row r="23174" spans="19:19">
      <c r="S23174"/>
    </row>
    <row r="23175" spans="19:19">
      <c r="S23175"/>
    </row>
    <row r="23176" spans="19:19">
      <c r="S23176"/>
    </row>
    <row r="23177" spans="19:19">
      <c r="S23177"/>
    </row>
    <row r="23178" spans="19:19">
      <c r="S23178"/>
    </row>
    <row r="23179" spans="19:19">
      <c r="S23179"/>
    </row>
    <row r="23180" spans="19:19">
      <c r="S23180"/>
    </row>
    <row r="23181" spans="19:19">
      <c r="S23181"/>
    </row>
    <row r="23182" spans="19:19">
      <c r="S23182"/>
    </row>
    <row r="23183" spans="19:19">
      <c r="S23183"/>
    </row>
    <row r="23184" spans="19:19">
      <c r="S23184"/>
    </row>
    <row r="23185" spans="19:19">
      <c r="S23185"/>
    </row>
    <row r="23186" spans="19:19">
      <c r="S23186"/>
    </row>
    <row r="23187" spans="19:19">
      <c r="S23187"/>
    </row>
    <row r="23188" spans="19:19">
      <c r="S23188"/>
    </row>
    <row r="23189" spans="19:19">
      <c r="S23189"/>
    </row>
    <row r="23190" spans="19:19">
      <c r="S23190"/>
    </row>
    <row r="23191" spans="19:19">
      <c r="S23191"/>
    </row>
    <row r="23192" spans="19:19">
      <c r="S23192"/>
    </row>
    <row r="23193" spans="19:19">
      <c r="S23193"/>
    </row>
    <row r="23194" spans="19:19">
      <c r="S23194"/>
    </row>
    <row r="23195" spans="19:19">
      <c r="S23195"/>
    </row>
    <row r="23196" spans="19:19">
      <c r="S23196"/>
    </row>
    <row r="23197" spans="19:19">
      <c r="S23197"/>
    </row>
    <row r="23198" spans="19:19">
      <c r="S23198"/>
    </row>
    <row r="23199" spans="19:19">
      <c r="S23199"/>
    </row>
    <row r="23200" spans="19:19">
      <c r="S23200"/>
    </row>
    <row r="23201" spans="19:19">
      <c r="S23201"/>
    </row>
    <row r="23202" spans="19:19">
      <c r="S23202"/>
    </row>
    <row r="23203" spans="19:19">
      <c r="S23203"/>
    </row>
    <row r="23204" spans="19:19">
      <c r="S23204"/>
    </row>
    <row r="23205" spans="19:19">
      <c r="S23205"/>
    </row>
    <row r="23206" spans="19:19">
      <c r="S23206"/>
    </row>
    <row r="23207" spans="19:19">
      <c r="S23207"/>
    </row>
    <row r="23208" spans="19:19">
      <c r="S23208"/>
    </row>
    <row r="23209" spans="19:19">
      <c r="S23209"/>
    </row>
    <row r="23210" spans="19:19">
      <c r="S23210"/>
    </row>
    <row r="23211" spans="19:19">
      <c r="S23211"/>
    </row>
    <row r="23212" spans="19:19">
      <c r="S23212"/>
    </row>
    <row r="23213" spans="19:19">
      <c r="S23213"/>
    </row>
    <row r="23214" spans="19:19">
      <c r="S23214"/>
    </row>
    <row r="23215" spans="19:19">
      <c r="S23215"/>
    </row>
    <row r="23216" spans="19:19">
      <c r="S23216"/>
    </row>
    <row r="23217" spans="19:19">
      <c r="S23217"/>
    </row>
    <row r="23218" spans="19:19">
      <c r="S23218"/>
    </row>
    <row r="23219" spans="19:19">
      <c r="S23219"/>
    </row>
    <row r="23220" spans="19:19">
      <c r="S23220"/>
    </row>
    <row r="23221" spans="19:19">
      <c r="S23221"/>
    </row>
    <row r="23222" spans="19:19">
      <c r="S23222"/>
    </row>
    <row r="23223" spans="19:19">
      <c r="S23223"/>
    </row>
    <row r="23224" spans="19:19">
      <c r="S23224"/>
    </row>
    <row r="23225" spans="19:19">
      <c r="S23225"/>
    </row>
    <row r="23226" spans="19:19">
      <c r="S23226"/>
    </row>
    <row r="23227" spans="19:19">
      <c r="S23227"/>
    </row>
    <row r="23228" spans="19:19">
      <c r="S23228"/>
    </row>
    <row r="23229" spans="19:19">
      <c r="S23229"/>
    </row>
    <row r="23230" spans="19:19">
      <c r="S23230"/>
    </row>
    <row r="23231" spans="19:19">
      <c r="S23231"/>
    </row>
    <row r="23232" spans="19:19">
      <c r="S23232"/>
    </row>
    <row r="23233" spans="19:19">
      <c r="S23233"/>
    </row>
    <row r="23234" spans="19:19">
      <c r="S23234"/>
    </row>
    <row r="23235" spans="19:19">
      <c r="S23235"/>
    </row>
    <row r="23236" spans="19:19">
      <c r="S23236"/>
    </row>
    <row r="23237" spans="19:19">
      <c r="S23237"/>
    </row>
    <row r="23238" spans="19:19">
      <c r="S23238"/>
    </row>
    <row r="23239" spans="19:19">
      <c r="S23239"/>
    </row>
    <row r="23240" spans="19:19">
      <c r="S23240"/>
    </row>
    <row r="23241" spans="19:19">
      <c r="S23241"/>
    </row>
    <row r="23242" spans="19:19">
      <c r="S23242"/>
    </row>
    <row r="23243" spans="19:19">
      <c r="S23243"/>
    </row>
    <row r="23244" spans="19:19">
      <c r="S23244"/>
    </row>
    <row r="23245" spans="19:19">
      <c r="S23245"/>
    </row>
    <row r="23246" spans="19:19">
      <c r="S23246"/>
    </row>
    <row r="23247" spans="19:19">
      <c r="S23247"/>
    </row>
    <row r="23248" spans="19:19">
      <c r="S23248"/>
    </row>
    <row r="23249" spans="19:19">
      <c r="S23249"/>
    </row>
    <row r="23250" spans="19:19">
      <c r="S23250"/>
    </row>
    <row r="23251" spans="19:19">
      <c r="S23251"/>
    </row>
    <row r="23252" spans="19:19">
      <c r="S23252"/>
    </row>
    <row r="23253" spans="19:19">
      <c r="S23253"/>
    </row>
    <row r="23254" spans="19:19">
      <c r="S23254"/>
    </row>
    <row r="23255" spans="19:19">
      <c r="S23255"/>
    </row>
    <row r="23256" spans="19:19">
      <c r="S23256"/>
    </row>
    <row r="23257" spans="19:19">
      <c r="S23257"/>
    </row>
    <row r="23258" spans="19:19">
      <c r="S23258"/>
    </row>
    <row r="23259" spans="19:19">
      <c r="S23259"/>
    </row>
    <row r="23260" spans="19:19">
      <c r="S23260"/>
    </row>
    <row r="23261" spans="19:19">
      <c r="S23261"/>
    </row>
    <row r="23262" spans="19:19">
      <c r="S23262"/>
    </row>
    <row r="23263" spans="19:19">
      <c r="S23263"/>
    </row>
    <row r="23264" spans="19:19">
      <c r="S23264"/>
    </row>
    <row r="23265" spans="19:19">
      <c r="S23265"/>
    </row>
    <row r="23266" spans="19:19">
      <c r="S23266"/>
    </row>
    <row r="23267" spans="19:19">
      <c r="S23267"/>
    </row>
    <row r="23268" spans="19:19">
      <c r="S23268"/>
    </row>
    <row r="23269" spans="19:19">
      <c r="S23269"/>
    </row>
    <row r="23270" spans="19:19">
      <c r="S23270"/>
    </row>
    <row r="23271" spans="19:19">
      <c r="S23271"/>
    </row>
    <row r="23272" spans="19:19">
      <c r="S23272"/>
    </row>
    <row r="23273" spans="19:19">
      <c r="S23273"/>
    </row>
    <row r="23274" spans="19:19">
      <c r="S23274"/>
    </row>
    <row r="23275" spans="19:19">
      <c r="S23275"/>
    </row>
    <row r="23276" spans="19:19">
      <c r="S23276"/>
    </row>
    <row r="23277" spans="19:19">
      <c r="S23277"/>
    </row>
    <row r="23278" spans="19:19">
      <c r="S23278"/>
    </row>
    <row r="23279" spans="19:19">
      <c r="S23279"/>
    </row>
    <row r="23280" spans="19:19">
      <c r="S23280"/>
    </row>
    <row r="23281" spans="19:19">
      <c r="S23281"/>
    </row>
    <row r="23282" spans="19:19">
      <c r="S23282"/>
    </row>
    <row r="23283" spans="19:19">
      <c r="S23283"/>
    </row>
    <row r="23284" spans="19:19">
      <c r="S23284"/>
    </row>
    <row r="23285" spans="19:19">
      <c r="S23285"/>
    </row>
    <row r="23286" spans="19:19">
      <c r="S23286"/>
    </row>
    <row r="23287" spans="19:19">
      <c r="S23287"/>
    </row>
    <row r="23288" spans="19:19">
      <c r="S23288"/>
    </row>
    <row r="23289" spans="19:19">
      <c r="S23289"/>
    </row>
    <row r="23290" spans="19:19">
      <c r="S23290"/>
    </row>
    <row r="23291" spans="19:19">
      <c r="S23291"/>
    </row>
    <row r="23292" spans="19:19">
      <c r="S23292"/>
    </row>
    <row r="23293" spans="19:19">
      <c r="S23293"/>
    </row>
    <row r="23294" spans="19:19">
      <c r="S23294"/>
    </row>
    <row r="23295" spans="19:19">
      <c r="S23295"/>
    </row>
    <row r="23296" spans="19:19">
      <c r="S23296"/>
    </row>
    <row r="23297" spans="19:19">
      <c r="S23297"/>
    </row>
    <row r="23298" spans="19:19">
      <c r="S23298"/>
    </row>
    <row r="23299" spans="19:19">
      <c r="S23299"/>
    </row>
    <row r="23300" spans="19:19">
      <c r="S23300"/>
    </row>
    <row r="23301" spans="19:19">
      <c r="S23301"/>
    </row>
    <row r="23302" spans="19:19">
      <c r="S23302"/>
    </row>
    <row r="23303" spans="19:19">
      <c r="S23303"/>
    </row>
    <row r="23304" spans="19:19">
      <c r="S23304"/>
    </row>
    <row r="23305" spans="19:19">
      <c r="S23305"/>
    </row>
    <row r="23306" spans="19:19">
      <c r="S23306"/>
    </row>
    <row r="23307" spans="19:19">
      <c r="S23307"/>
    </row>
    <row r="23308" spans="19:19">
      <c r="S23308"/>
    </row>
    <row r="23309" spans="19:19">
      <c r="S23309"/>
    </row>
    <row r="23310" spans="19:19">
      <c r="S23310"/>
    </row>
    <row r="23311" spans="19:19">
      <c r="S23311"/>
    </row>
    <row r="23312" spans="19:19">
      <c r="S23312"/>
    </row>
    <row r="23313" spans="19:19">
      <c r="S23313"/>
    </row>
    <row r="23314" spans="19:19">
      <c r="S23314"/>
    </row>
    <row r="23315" spans="19:19">
      <c r="S23315"/>
    </row>
    <row r="23316" spans="19:19">
      <c r="S23316"/>
    </row>
    <row r="23317" spans="19:19">
      <c r="S23317"/>
    </row>
    <row r="23318" spans="19:19">
      <c r="S23318"/>
    </row>
    <row r="23319" spans="19:19">
      <c r="S23319"/>
    </row>
    <row r="23320" spans="19:19">
      <c r="S23320"/>
    </row>
    <row r="23321" spans="19:19">
      <c r="S23321"/>
    </row>
    <row r="23322" spans="19:19">
      <c r="S23322"/>
    </row>
    <row r="23323" spans="19:19">
      <c r="S23323"/>
    </row>
    <row r="23324" spans="19:19">
      <c r="S23324"/>
    </row>
    <row r="23325" spans="19:19">
      <c r="S23325"/>
    </row>
    <row r="23326" spans="19:19">
      <c r="S23326"/>
    </row>
    <row r="23327" spans="19:19">
      <c r="S23327"/>
    </row>
    <row r="23328" spans="19:19">
      <c r="S23328"/>
    </row>
    <row r="23329" spans="19:19">
      <c r="S23329"/>
    </row>
    <row r="23330" spans="19:19">
      <c r="S23330"/>
    </row>
    <row r="23331" spans="19:19">
      <c r="S23331"/>
    </row>
    <row r="23332" spans="19:19">
      <c r="S23332"/>
    </row>
    <row r="23333" spans="19:19">
      <c r="S23333"/>
    </row>
    <row r="23334" spans="19:19">
      <c r="S23334"/>
    </row>
    <row r="23335" spans="19:19">
      <c r="S23335"/>
    </row>
    <row r="23336" spans="19:19">
      <c r="S23336"/>
    </row>
    <row r="23337" spans="19:19">
      <c r="S23337"/>
    </row>
    <row r="23338" spans="19:19">
      <c r="S23338"/>
    </row>
    <row r="23339" spans="19:19">
      <c r="S23339"/>
    </row>
    <row r="23340" spans="19:19">
      <c r="S23340"/>
    </row>
    <row r="23341" spans="19:19">
      <c r="S23341"/>
    </row>
    <row r="23342" spans="19:19">
      <c r="S23342"/>
    </row>
    <row r="23343" spans="19:19">
      <c r="S23343"/>
    </row>
    <row r="23344" spans="19:19">
      <c r="S23344"/>
    </row>
    <row r="23345" spans="19:19">
      <c r="S23345"/>
    </row>
    <row r="23346" spans="19:19">
      <c r="S23346"/>
    </row>
    <row r="23347" spans="19:19">
      <c r="S23347"/>
    </row>
    <row r="23348" spans="19:19">
      <c r="S23348"/>
    </row>
    <row r="23349" spans="19:19">
      <c r="S23349"/>
    </row>
    <row r="23350" spans="19:19">
      <c r="S23350"/>
    </row>
    <row r="23351" spans="19:19">
      <c r="S23351"/>
    </row>
    <row r="23352" spans="19:19">
      <c r="S23352"/>
    </row>
    <row r="23353" spans="19:19">
      <c r="S23353"/>
    </row>
    <row r="23354" spans="19:19">
      <c r="S23354"/>
    </row>
    <row r="23355" spans="19:19">
      <c r="S23355"/>
    </row>
    <row r="23356" spans="19:19">
      <c r="S23356"/>
    </row>
    <row r="23357" spans="19:19">
      <c r="S23357"/>
    </row>
    <row r="23358" spans="19:19">
      <c r="S23358"/>
    </row>
    <row r="23359" spans="19:19">
      <c r="S23359"/>
    </row>
    <row r="23360" spans="19:19">
      <c r="S23360"/>
    </row>
    <row r="23361" spans="19:19">
      <c r="S23361"/>
    </row>
    <row r="23362" spans="19:19">
      <c r="S23362"/>
    </row>
    <row r="23363" spans="19:19">
      <c r="S23363"/>
    </row>
    <row r="23364" spans="19:19">
      <c r="S23364"/>
    </row>
    <row r="23365" spans="19:19">
      <c r="S23365"/>
    </row>
    <row r="23366" spans="19:19">
      <c r="S23366"/>
    </row>
    <row r="23367" spans="19:19">
      <c r="S23367"/>
    </row>
    <row r="23368" spans="19:19">
      <c r="S23368"/>
    </row>
    <row r="23369" spans="19:19">
      <c r="S23369"/>
    </row>
    <row r="23370" spans="19:19">
      <c r="S23370"/>
    </row>
    <row r="23371" spans="19:19">
      <c r="S23371"/>
    </row>
    <row r="23372" spans="19:19">
      <c r="S23372"/>
    </row>
    <row r="23373" spans="19:19">
      <c r="S23373"/>
    </row>
    <row r="23374" spans="19:19">
      <c r="S23374"/>
    </row>
    <row r="23375" spans="19:19">
      <c r="S23375"/>
    </row>
    <row r="23376" spans="19:19">
      <c r="S23376"/>
    </row>
    <row r="23377" spans="19:19">
      <c r="S23377"/>
    </row>
    <row r="23378" spans="19:19">
      <c r="S23378"/>
    </row>
    <row r="23379" spans="19:19">
      <c r="S23379"/>
    </row>
    <row r="23380" spans="19:19">
      <c r="S23380"/>
    </row>
    <row r="23381" spans="19:19">
      <c r="S23381"/>
    </row>
    <row r="23382" spans="19:19">
      <c r="S23382"/>
    </row>
    <row r="23383" spans="19:19">
      <c r="S23383"/>
    </row>
    <row r="23384" spans="19:19">
      <c r="S23384"/>
    </row>
    <row r="23385" spans="19:19">
      <c r="S23385"/>
    </row>
    <row r="23386" spans="19:19">
      <c r="S23386"/>
    </row>
    <row r="23387" spans="19:19">
      <c r="S23387"/>
    </row>
    <row r="23388" spans="19:19">
      <c r="S23388"/>
    </row>
    <row r="23389" spans="19:19">
      <c r="S23389"/>
    </row>
    <row r="23390" spans="19:19">
      <c r="S23390"/>
    </row>
    <row r="23391" spans="19:19">
      <c r="S23391"/>
    </row>
    <row r="23392" spans="19:19">
      <c r="S23392"/>
    </row>
    <row r="23393" spans="19:19">
      <c r="S23393"/>
    </row>
    <row r="23394" spans="19:19">
      <c r="S23394"/>
    </row>
    <row r="23395" spans="19:19">
      <c r="S23395"/>
    </row>
    <row r="23396" spans="19:19">
      <c r="S23396"/>
    </row>
    <row r="23397" spans="19:19">
      <c r="S23397"/>
    </row>
    <row r="23398" spans="19:19">
      <c r="S23398"/>
    </row>
    <row r="23399" spans="19:19">
      <c r="S23399"/>
    </row>
    <row r="23400" spans="19:19">
      <c r="S23400"/>
    </row>
    <row r="23401" spans="19:19">
      <c r="S23401"/>
    </row>
    <row r="23402" spans="19:19">
      <c r="S23402"/>
    </row>
    <row r="23403" spans="19:19">
      <c r="S23403"/>
    </row>
    <row r="23404" spans="19:19">
      <c r="S23404"/>
    </row>
    <row r="23405" spans="19:19">
      <c r="S23405"/>
    </row>
    <row r="23406" spans="19:19">
      <c r="S23406"/>
    </row>
    <row r="23407" spans="19:19">
      <c r="S23407"/>
    </row>
    <row r="23408" spans="19:19">
      <c r="S23408"/>
    </row>
    <row r="23409" spans="19:19">
      <c r="S23409"/>
    </row>
    <row r="23410" spans="19:19">
      <c r="S23410"/>
    </row>
    <row r="23411" spans="19:19">
      <c r="S23411"/>
    </row>
    <row r="23412" spans="19:19">
      <c r="S23412"/>
    </row>
    <row r="23413" spans="19:19">
      <c r="S23413"/>
    </row>
    <row r="23414" spans="19:19">
      <c r="S23414"/>
    </row>
    <row r="23415" spans="19:19">
      <c r="S23415"/>
    </row>
    <row r="23416" spans="19:19">
      <c r="S23416"/>
    </row>
    <row r="23417" spans="19:19">
      <c r="S23417"/>
    </row>
    <row r="23418" spans="19:19">
      <c r="S23418"/>
    </row>
    <row r="23419" spans="19:19">
      <c r="S23419"/>
    </row>
    <row r="23420" spans="19:19">
      <c r="S23420"/>
    </row>
    <row r="23421" spans="19:19">
      <c r="S23421"/>
    </row>
    <row r="23422" spans="19:19">
      <c r="S23422"/>
    </row>
    <row r="23423" spans="19:19">
      <c r="S23423"/>
    </row>
    <row r="23424" spans="19:19">
      <c r="S23424"/>
    </row>
    <row r="23425" spans="19:19">
      <c r="S23425"/>
    </row>
    <row r="23426" spans="19:19">
      <c r="S23426"/>
    </row>
    <row r="23427" spans="19:19">
      <c r="S23427"/>
    </row>
    <row r="23428" spans="19:19">
      <c r="S23428"/>
    </row>
    <row r="23429" spans="19:19">
      <c r="S23429"/>
    </row>
    <row r="23430" spans="19:19">
      <c r="S23430"/>
    </row>
    <row r="23431" spans="19:19">
      <c r="S23431"/>
    </row>
    <row r="23432" spans="19:19">
      <c r="S23432"/>
    </row>
    <row r="23433" spans="19:19">
      <c r="S23433"/>
    </row>
    <row r="23434" spans="19:19">
      <c r="S23434"/>
    </row>
    <row r="23435" spans="19:19">
      <c r="S23435"/>
    </row>
    <row r="23436" spans="19:19">
      <c r="S23436"/>
    </row>
    <row r="23437" spans="19:19">
      <c r="S23437"/>
    </row>
    <row r="23438" spans="19:19">
      <c r="S23438"/>
    </row>
    <row r="23439" spans="19:19">
      <c r="S23439"/>
    </row>
    <row r="23440" spans="19:19">
      <c r="S23440"/>
    </row>
    <row r="23441" spans="19:19">
      <c r="S23441"/>
    </row>
    <row r="23442" spans="19:19">
      <c r="S23442"/>
    </row>
    <row r="23443" spans="19:19">
      <c r="S23443"/>
    </row>
    <row r="23444" spans="19:19">
      <c r="S23444"/>
    </row>
    <row r="23445" spans="19:19">
      <c r="S23445"/>
    </row>
    <row r="23446" spans="19:19">
      <c r="S23446"/>
    </row>
    <row r="23447" spans="19:19">
      <c r="S23447"/>
    </row>
    <row r="23448" spans="19:19">
      <c r="S23448"/>
    </row>
    <row r="23449" spans="19:19">
      <c r="S23449"/>
    </row>
    <row r="23450" spans="19:19">
      <c r="S23450"/>
    </row>
    <row r="23451" spans="19:19">
      <c r="S23451"/>
    </row>
    <row r="23452" spans="19:19">
      <c r="S23452"/>
    </row>
    <row r="23453" spans="19:19">
      <c r="S23453"/>
    </row>
    <row r="23454" spans="19:19">
      <c r="S23454"/>
    </row>
    <row r="23455" spans="19:19">
      <c r="S23455"/>
    </row>
    <row r="23456" spans="19:19">
      <c r="S23456"/>
    </row>
    <row r="23457" spans="19:19">
      <c r="S23457"/>
    </row>
    <row r="23458" spans="19:19">
      <c r="S23458"/>
    </row>
    <row r="23459" spans="19:19">
      <c r="S23459"/>
    </row>
    <row r="23460" spans="19:19">
      <c r="S23460"/>
    </row>
    <row r="23461" spans="19:19">
      <c r="S23461"/>
    </row>
    <row r="23462" spans="19:19">
      <c r="S23462"/>
    </row>
    <row r="23463" spans="19:19">
      <c r="S23463"/>
    </row>
    <row r="23464" spans="19:19">
      <c r="S23464"/>
    </row>
    <row r="23465" spans="19:19">
      <c r="S23465"/>
    </row>
    <row r="23466" spans="19:19">
      <c r="S23466"/>
    </row>
    <row r="23467" spans="19:19">
      <c r="S23467"/>
    </row>
    <row r="23468" spans="19:19">
      <c r="S23468"/>
    </row>
    <row r="23469" spans="19:19">
      <c r="S23469"/>
    </row>
    <row r="23470" spans="19:19">
      <c r="S23470"/>
    </row>
    <row r="23471" spans="19:19">
      <c r="S23471"/>
    </row>
    <row r="23472" spans="19:19">
      <c r="S23472"/>
    </row>
    <row r="23473" spans="19:19">
      <c r="S23473"/>
    </row>
    <row r="23474" spans="19:19">
      <c r="S23474"/>
    </row>
    <row r="23475" spans="19:19">
      <c r="S23475"/>
    </row>
    <row r="23476" spans="19:19">
      <c r="S23476"/>
    </row>
    <row r="23477" spans="19:19">
      <c r="S23477"/>
    </row>
    <row r="23478" spans="19:19">
      <c r="S23478"/>
    </row>
    <row r="23479" spans="19:19">
      <c r="S23479"/>
    </row>
    <row r="23480" spans="19:19">
      <c r="S23480"/>
    </row>
    <row r="23481" spans="19:19">
      <c r="S23481"/>
    </row>
    <row r="23482" spans="19:19">
      <c r="S23482"/>
    </row>
    <row r="23483" spans="19:19">
      <c r="S23483"/>
    </row>
    <row r="23484" spans="19:19">
      <c r="S23484"/>
    </row>
    <row r="23485" spans="19:19">
      <c r="S23485"/>
    </row>
    <row r="23486" spans="19:19">
      <c r="S23486"/>
    </row>
    <row r="23487" spans="19:19">
      <c r="S23487"/>
    </row>
    <row r="23488" spans="19:19">
      <c r="S23488"/>
    </row>
    <row r="23489" spans="19:19">
      <c r="S23489"/>
    </row>
    <row r="23490" spans="19:19">
      <c r="S23490"/>
    </row>
    <row r="23491" spans="19:19">
      <c r="S23491"/>
    </row>
    <row r="23492" spans="19:19">
      <c r="S23492"/>
    </row>
    <row r="23493" spans="19:19">
      <c r="S23493"/>
    </row>
    <row r="23494" spans="19:19">
      <c r="S23494"/>
    </row>
    <row r="23495" spans="19:19">
      <c r="S23495"/>
    </row>
    <row r="23496" spans="19:19">
      <c r="S23496"/>
    </row>
    <row r="23497" spans="19:19">
      <c r="S23497"/>
    </row>
    <row r="23498" spans="19:19">
      <c r="S23498"/>
    </row>
    <row r="23499" spans="19:19">
      <c r="S23499"/>
    </row>
    <row r="23500" spans="19:19">
      <c r="S23500"/>
    </row>
    <row r="23501" spans="19:19">
      <c r="S23501"/>
    </row>
    <row r="23502" spans="19:19">
      <c r="S23502"/>
    </row>
    <row r="23503" spans="19:19">
      <c r="S23503"/>
    </row>
    <row r="23504" spans="19:19">
      <c r="S23504"/>
    </row>
    <row r="23505" spans="19:19">
      <c r="S23505"/>
    </row>
    <row r="23506" spans="19:19">
      <c r="S23506"/>
    </row>
    <row r="23507" spans="19:19">
      <c r="S23507"/>
    </row>
    <row r="23508" spans="19:19">
      <c r="S23508"/>
    </row>
    <row r="23509" spans="19:19">
      <c r="S23509"/>
    </row>
    <row r="23510" spans="19:19">
      <c r="S23510"/>
    </row>
    <row r="23511" spans="19:19">
      <c r="S23511"/>
    </row>
    <row r="23512" spans="19:19">
      <c r="S23512"/>
    </row>
    <row r="23513" spans="19:19">
      <c r="S23513"/>
    </row>
    <row r="23514" spans="19:19">
      <c r="S23514"/>
    </row>
    <row r="23515" spans="19:19">
      <c r="S23515"/>
    </row>
    <row r="23516" spans="19:19">
      <c r="S23516"/>
    </row>
    <row r="23517" spans="19:19">
      <c r="S23517"/>
    </row>
    <row r="23518" spans="19:19">
      <c r="S23518"/>
    </row>
    <row r="23519" spans="19:19">
      <c r="S23519"/>
    </row>
    <row r="23520" spans="19:19">
      <c r="S23520"/>
    </row>
    <row r="23521" spans="19:19">
      <c r="S23521"/>
    </row>
    <row r="23522" spans="19:19">
      <c r="S23522"/>
    </row>
    <row r="23523" spans="19:19">
      <c r="S23523"/>
    </row>
    <row r="23524" spans="19:19">
      <c r="S23524"/>
    </row>
    <row r="23525" spans="19:19">
      <c r="S23525"/>
    </row>
    <row r="23526" spans="19:19">
      <c r="S23526"/>
    </row>
    <row r="23527" spans="19:19">
      <c r="S23527"/>
    </row>
    <row r="23528" spans="19:19">
      <c r="S23528"/>
    </row>
    <row r="23529" spans="19:19">
      <c r="S23529"/>
    </row>
    <row r="23530" spans="19:19">
      <c r="S23530"/>
    </row>
    <row r="23531" spans="19:19">
      <c r="S23531"/>
    </row>
    <row r="23532" spans="19:19">
      <c r="S23532"/>
    </row>
    <row r="23533" spans="19:19">
      <c r="S23533"/>
    </row>
    <row r="23534" spans="19:19">
      <c r="S23534"/>
    </row>
    <row r="23535" spans="19:19">
      <c r="S23535"/>
    </row>
    <row r="23536" spans="19:19">
      <c r="S23536"/>
    </row>
    <row r="23537" spans="19:19">
      <c r="S23537"/>
    </row>
    <row r="23538" spans="19:19">
      <c r="S23538"/>
    </row>
    <row r="23539" spans="19:19">
      <c r="S23539"/>
    </row>
    <row r="23540" spans="19:19">
      <c r="S23540"/>
    </row>
    <row r="23541" spans="19:19">
      <c r="S23541"/>
    </row>
    <row r="23542" spans="19:19">
      <c r="S23542"/>
    </row>
    <row r="23543" spans="19:19">
      <c r="S23543"/>
    </row>
    <row r="23544" spans="19:19">
      <c r="S23544"/>
    </row>
    <row r="23545" spans="19:19">
      <c r="S23545"/>
    </row>
    <row r="23546" spans="19:19">
      <c r="S23546"/>
    </row>
    <row r="23547" spans="19:19">
      <c r="S23547"/>
    </row>
    <row r="23548" spans="19:19">
      <c r="S23548"/>
    </row>
    <row r="23549" spans="19:19">
      <c r="S23549"/>
    </row>
    <row r="23550" spans="19:19">
      <c r="S23550"/>
    </row>
    <row r="23551" spans="19:19">
      <c r="S23551"/>
    </row>
    <row r="23552" spans="19:19">
      <c r="S23552"/>
    </row>
    <row r="23553" spans="19:19">
      <c r="S23553"/>
    </row>
    <row r="23554" spans="19:19">
      <c r="S23554"/>
    </row>
    <row r="23555" spans="19:19">
      <c r="S23555"/>
    </row>
    <row r="23556" spans="19:19">
      <c r="S23556"/>
    </row>
    <row r="23557" spans="19:19">
      <c r="S23557"/>
    </row>
    <row r="23558" spans="19:19">
      <c r="S23558"/>
    </row>
    <row r="23559" spans="19:19">
      <c r="S23559"/>
    </row>
    <row r="23560" spans="19:19">
      <c r="S23560"/>
    </row>
    <row r="23561" spans="19:19">
      <c r="S23561"/>
    </row>
    <row r="23562" spans="19:19">
      <c r="S23562"/>
    </row>
    <row r="23563" spans="19:19">
      <c r="S23563"/>
    </row>
    <row r="23564" spans="19:19">
      <c r="S23564"/>
    </row>
    <row r="23565" spans="19:19">
      <c r="S23565"/>
    </row>
    <row r="23566" spans="19:19">
      <c r="S23566"/>
    </row>
    <row r="23567" spans="19:19">
      <c r="S23567"/>
    </row>
    <row r="23568" spans="19:19">
      <c r="S23568"/>
    </row>
    <row r="23569" spans="19:19">
      <c r="S23569"/>
    </row>
    <row r="23570" spans="19:19">
      <c r="S23570"/>
    </row>
    <row r="23571" spans="19:19">
      <c r="S23571"/>
    </row>
    <row r="23572" spans="19:19">
      <c r="S23572"/>
    </row>
    <row r="23573" spans="19:19">
      <c r="S23573"/>
    </row>
    <row r="23574" spans="19:19">
      <c r="S23574"/>
    </row>
    <row r="23575" spans="19:19">
      <c r="S23575"/>
    </row>
    <row r="23576" spans="19:19">
      <c r="S23576"/>
    </row>
    <row r="23577" spans="19:19">
      <c r="S23577"/>
    </row>
    <row r="23578" spans="19:19">
      <c r="S23578"/>
    </row>
    <row r="23579" spans="19:19">
      <c r="S23579"/>
    </row>
    <row r="23580" spans="19:19">
      <c r="S23580"/>
    </row>
    <row r="23581" spans="19:19">
      <c r="S23581"/>
    </row>
    <row r="23582" spans="19:19">
      <c r="S23582"/>
    </row>
    <row r="23583" spans="19:19">
      <c r="S23583"/>
    </row>
    <row r="23584" spans="19:19">
      <c r="S23584"/>
    </row>
    <row r="23585" spans="19:19">
      <c r="S23585"/>
    </row>
    <row r="23586" spans="19:19">
      <c r="S23586"/>
    </row>
    <row r="23587" spans="19:19">
      <c r="S23587"/>
    </row>
    <row r="23588" spans="19:19">
      <c r="S23588"/>
    </row>
    <row r="23589" spans="19:19">
      <c r="S23589"/>
    </row>
    <row r="23590" spans="19:19">
      <c r="S23590"/>
    </row>
    <row r="23591" spans="19:19">
      <c r="S23591"/>
    </row>
    <row r="23592" spans="19:19">
      <c r="S23592"/>
    </row>
    <row r="23593" spans="19:19">
      <c r="S23593"/>
    </row>
    <row r="23594" spans="19:19">
      <c r="S23594"/>
    </row>
    <row r="23595" spans="19:19">
      <c r="S23595"/>
    </row>
    <row r="23596" spans="19:19">
      <c r="S23596"/>
    </row>
    <row r="23597" spans="19:19">
      <c r="S23597"/>
    </row>
    <row r="23598" spans="19:19">
      <c r="S23598"/>
    </row>
    <row r="23599" spans="19:19">
      <c r="S23599"/>
    </row>
    <row r="23600" spans="19:19">
      <c r="S23600"/>
    </row>
    <row r="23601" spans="19:19">
      <c r="S23601"/>
    </row>
    <row r="23602" spans="19:19">
      <c r="S23602"/>
    </row>
    <row r="23603" spans="19:19">
      <c r="S23603"/>
    </row>
    <row r="23604" spans="19:19">
      <c r="S23604"/>
    </row>
    <row r="23605" spans="19:19">
      <c r="S23605"/>
    </row>
    <row r="23606" spans="19:19">
      <c r="S23606"/>
    </row>
    <row r="23607" spans="19:19">
      <c r="S23607"/>
    </row>
    <row r="23608" spans="19:19">
      <c r="S23608"/>
    </row>
    <row r="23609" spans="19:19">
      <c r="S23609"/>
    </row>
    <row r="23610" spans="19:19">
      <c r="S23610"/>
    </row>
    <row r="23611" spans="19:19">
      <c r="S23611"/>
    </row>
    <row r="23612" spans="19:19">
      <c r="S23612"/>
    </row>
    <row r="23613" spans="19:19">
      <c r="S23613"/>
    </row>
    <row r="23614" spans="19:19">
      <c r="S23614"/>
    </row>
    <row r="23615" spans="19:19">
      <c r="S23615"/>
    </row>
    <row r="23616" spans="19:19">
      <c r="S23616"/>
    </row>
    <row r="23617" spans="19:19">
      <c r="S23617"/>
    </row>
    <row r="23618" spans="19:19">
      <c r="S23618"/>
    </row>
    <row r="23619" spans="19:19">
      <c r="S23619"/>
    </row>
    <row r="23620" spans="19:19">
      <c r="S23620"/>
    </row>
    <row r="23621" spans="19:19">
      <c r="S23621"/>
    </row>
    <row r="23622" spans="19:19">
      <c r="S23622"/>
    </row>
    <row r="23623" spans="19:19">
      <c r="S23623"/>
    </row>
    <row r="23624" spans="19:19">
      <c r="S23624"/>
    </row>
    <row r="23625" spans="19:19">
      <c r="S23625"/>
    </row>
    <row r="23626" spans="19:19">
      <c r="S23626"/>
    </row>
    <row r="23627" spans="19:19">
      <c r="S23627"/>
    </row>
    <row r="23628" spans="19:19">
      <c r="S23628"/>
    </row>
    <row r="23629" spans="19:19">
      <c r="S23629"/>
    </row>
    <row r="23630" spans="19:19">
      <c r="S23630"/>
    </row>
    <row r="23631" spans="19:19">
      <c r="S23631"/>
    </row>
    <row r="23632" spans="19:19">
      <c r="S23632"/>
    </row>
    <row r="23633" spans="19:19">
      <c r="S23633"/>
    </row>
    <row r="23634" spans="19:19">
      <c r="S23634"/>
    </row>
    <row r="23635" spans="19:19">
      <c r="S23635"/>
    </row>
    <row r="23636" spans="19:19">
      <c r="S23636"/>
    </row>
    <row r="23637" spans="19:19">
      <c r="S23637"/>
    </row>
    <row r="23638" spans="19:19">
      <c r="S23638"/>
    </row>
    <row r="23639" spans="19:19">
      <c r="S23639"/>
    </row>
    <row r="23640" spans="19:19">
      <c r="S23640"/>
    </row>
    <row r="23641" spans="19:19">
      <c r="S23641"/>
    </row>
    <row r="23642" spans="19:19">
      <c r="S23642"/>
    </row>
    <row r="23643" spans="19:19">
      <c r="S23643"/>
    </row>
    <row r="23644" spans="19:19">
      <c r="S23644"/>
    </row>
    <row r="23645" spans="19:19">
      <c r="S23645"/>
    </row>
    <row r="23646" spans="19:19">
      <c r="S23646"/>
    </row>
    <row r="23647" spans="19:19">
      <c r="S23647"/>
    </row>
    <row r="23648" spans="19:19">
      <c r="S23648"/>
    </row>
    <row r="23649" spans="19:19">
      <c r="S23649"/>
    </row>
    <row r="23650" spans="19:19">
      <c r="S23650"/>
    </row>
    <row r="23651" spans="19:19">
      <c r="S23651"/>
    </row>
    <row r="23652" spans="19:19">
      <c r="S23652"/>
    </row>
    <row r="23653" spans="19:19">
      <c r="S23653"/>
    </row>
    <row r="23654" spans="19:19">
      <c r="S23654"/>
    </row>
    <row r="23655" spans="19:19">
      <c r="S23655"/>
    </row>
    <row r="23656" spans="19:19">
      <c r="S23656"/>
    </row>
    <row r="23657" spans="19:19">
      <c r="S23657"/>
    </row>
    <row r="23658" spans="19:19">
      <c r="S23658"/>
    </row>
    <row r="23659" spans="19:19">
      <c r="S23659"/>
    </row>
    <row r="23660" spans="19:19">
      <c r="S23660"/>
    </row>
    <row r="23661" spans="19:19">
      <c r="S23661"/>
    </row>
    <row r="23662" spans="19:19">
      <c r="S23662"/>
    </row>
    <row r="23663" spans="19:19">
      <c r="S23663"/>
    </row>
    <row r="23664" spans="19:19">
      <c r="S23664"/>
    </row>
    <row r="23665" spans="19:19">
      <c r="S23665"/>
    </row>
    <row r="23666" spans="19:19">
      <c r="S23666"/>
    </row>
    <row r="23667" spans="19:19">
      <c r="S23667"/>
    </row>
    <row r="23668" spans="19:19">
      <c r="S23668"/>
    </row>
    <row r="23669" spans="19:19">
      <c r="S23669"/>
    </row>
    <row r="23670" spans="19:19">
      <c r="S23670"/>
    </row>
    <row r="23671" spans="19:19">
      <c r="S23671"/>
    </row>
    <row r="23672" spans="19:19">
      <c r="S23672"/>
    </row>
    <row r="23673" spans="19:19">
      <c r="S23673"/>
    </row>
    <row r="23674" spans="19:19">
      <c r="S23674"/>
    </row>
    <row r="23675" spans="19:19">
      <c r="S23675"/>
    </row>
    <row r="23676" spans="19:19">
      <c r="S23676"/>
    </row>
    <row r="23677" spans="19:19">
      <c r="S23677"/>
    </row>
    <row r="23678" spans="19:19">
      <c r="S23678"/>
    </row>
    <row r="23679" spans="19:19">
      <c r="S23679"/>
    </row>
    <row r="23680" spans="19:19">
      <c r="S23680"/>
    </row>
    <row r="23681" spans="19:19">
      <c r="S23681"/>
    </row>
    <row r="23682" spans="19:19">
      <c r="S23682"/>
    </row>
    <row r="23683" spans="19:19">
      <c r="S23683"/>
    </row>
    <row r="23684" spans="19:19">
      <c r="S23684"/>
    </row>
    <row r="23685" spans="19:19">
      <c r="S23685"/>
    </row>
    <row r="23686" spans="19:19">
      <c r="S23686"/>
    </row>
    <row r="23687" spans="19:19">
      <c r="S23687"/>
    </row>
    <row r="23688" spans="19:19">
      <c r="S23688"/>
    </row>
    <row r="23689" spans="19:19">
      <c r="S23689"/>
    </row>
    <row r="23690" spans="19:19">
      <c r="S23690"/>
    </row>
    <row r="23691" spans="19:19">
      <c r="S23691"/>
    </row>
    <row r="23692" spans="19:19">
      <c r="S23692"/>
    </row>
    <row r="23693" spans="19:19">
      <c r="S23693"/>
    </row>
    <row r="23694" spans="19:19">
      <c r="S23694"/>
    </row>
    <row r="23695" spans="19:19">
      <c r="S23695"/>
    </row>
    <row r="23696" spans="19:19">
      <c r="S23696"/>
    </row>
    <row r="23697" spans="19:19">
      <c r="S23697"/>
    </row>
    <row r="23698" spans="19:19">
      <c r="S23698"/>
    </row>
    <row r="23699" spans="19:19">
      <c r="S23699"/>
    </row>
    <row r="23700" spans="19:19">
      <c r="S23700"/>
    </row>
    <row r="23701" spans="19:19">
      <c r="S23701"/>
    </row>
    <row r="23702" spans="19:19">
      <c r="S23702"/>
    </row>
    <row r="23703" spans="19:19">
      <c r="S23703"/>
    </row>
    <row r="23704" spans="19:19">
      <c r="S23704"/>
    </row>
    <row r="23705" spans="19:19">
      <c r="S23705"/>
    </row>
    <row r="23706" spans="19:19">
      <c r="S23706"/>
    </row>
    <row r="23707" spans="19:19">
      <c r="S23707"/>
    </row>
    <row r="23708" spans="19:19">
      <c r="S23708"/>
    </row>
    <row r="23709" spans="19:19">
      <c r="S23709"/>
    </row>
    <row r="23710" spans="19:19">
      <c r="S23710"/>
    </row>
    <row r="23711" spans="19:19">
      <c r="S23711"/>
    </row>
    <row r="23712" spans="19:19">
      <c r="S23712"/>
    </row>
    <row r="23713" spans="19:19">
      <c r="S23713"/>
    </row>
    <row r="23714" spans="19:19">
      <c r="S23714"/>
    </row>
    <row r="23715" spans="19:19">
      <c r="S23715"/>
    </row>
    <row r="23716" spans="19:19">
      <c r="S23716"/>
    </row>
    <row r="23717" spans="19:19">
      <c r="S23717"/>
    </row>
    <row r="23718" spans="19:19">
      <c r="S23718"/>
    </row>
    <row r="23719" spans="19:19">
      <c r="S23719"/>
    </row>
    <row r="23720" spans="19:19">
      <c r="S23720"/>
    </row>
    <row r="23721" spans="19:19">
      <c r="S23721"/>
    </row>
    <row r="23722" spans="19:19">
      <c r="S23722"/>
    </row>
    <row r="23723" spans="19:19">
      <c r="S23723"/>
    </row>
    <row r="23724" spans="19:19">
      <c r="S23724"/>
    </row>
    <row r="23725" spans="19:19">
      <c r="S23725"/>
    </row>
    <row r="23726" spans="19:19">
      <c r="S23726"/>
    </row>
    <row r="23727" spans="19:19">
      <c r="S23727"/>
    </row>
    <row r="23728" spans="19:19">
      <c r="S23728"/>
    </row>
    <row r="23729" spans="19:19">
      <c r="S23729"/>
    </row>
    <row r="23730" spans="19:19">
      <c r="S23730"/>
    </row>
    <row r="23731" spans="19:19">
      <c r="S23731"/>
    </row>
    <row r="23732" spans="19:19">
      <c r="S23732"/>
    </row>
    <row r="23733" spans="19:19">
      <c r="S23733"/>
    </row>
    <row r="23734" spans="19:19">
      <c r="S23734"/>
    </row>
    <row r="23735" spans="19:19">
      <c r="S23735"/>
    </row>
    <row r="23736" spans="19:19">
      <c r="S23736"/>
    </row>
    <row r="23737" spans="19:19">
      <c r="S23737"/>
    </row>
    <row r="23738" spans="19:19">
      <c r="S23738"/>
    </row>
    <row r="23739" spans="19:19">
      <c r="S23739"/>
    </row>
    <row r="23740" spans="19:19">
      <c r="S23740"/>
    </row>
    <row r="23741" spans="19:19">
      <c r="S23741"/>
    </row>
    <row r="23742" spans="19:19">
      <c r="S23742"/>
    </row>
    <row r="23743" spans="19:19">
      <c r="S23743"/>
    </row>
    <row r="23744" spans="19:19">
      <c r="S23744"/>
    </row>
    <row r="23745" spans="19:19">
      <c r="S23745"/>
    </row>
    <row r="23746" spans="19:19">
      <c r="S23746"/>
    </row>
    <row r="23747" spans="19:19">
      <c r="S23747"/>
    </row>
    <row r="23748" spans="19:19">
      <c r="S23748"/>
    </row>
    <row r="23749" spans="19:19">
      <c r="S23749"/>
    </row>
    <row r="23750" spans="19:19">
      <c r="S23750"/>
    </row>
    <row r="23751" spans="19:19">
      <c r="S23751"/>
    </row>
    <row r="23752" spans="19:19">
      <c r="S23752"/>
    </row>
    <row r="23753" spans="19:19">
      <c r="S23753"/>
    </row>
    <row r="23754" spans="19:19">
      <c r="S23754"/>
    </row>
    <row r="23755" spans="19:19">
      <c r="S23755"/>
    </row>
    <row r="23756" spans="19:19">
      <c r="S23756"/>
    </row>
    <row r="23757" spans="19:19">
      <c r="S23757"/>
    </row>
    <row r="23758" spans="19:19">
      <c r="S23758"/>
    </row>
    <row r="23759" spans="19:19">
      <c r="S23759"/>
    </row>
    <row r="23760" spans="19:19">
      <c r="S23760"/>
    </row>
    <row r="23761" spans="19:19">
      <c r="S23761"/>
    </row>
    <row r="23762" spans="19:19">
      <c r="S23762"/>
    </row>
    <row r="23763" spans="19:19">
      <c r="S23763"/>
    </row>
    <row r="23764" spans="19:19">
      <c r="S23764"/>
    </row>
    <row r="23765" spans="19:19">
      <c r="S23765"/>
    </row>
    <row r="23766" spans="19:19">
      <c r="S23766"/>
    </row>
    <row r="23767" spans="19:19">
      <c r="S23767"/>
    </row>
    <row r="23768" spans="19:19">
      <c r="S23768"/>
    </row>
    <row r="23769" spans="19:19">
      <c r="S23769"/>
    </row>
    <row r="23770" spans="19:19">
      <c r="S23770"/>
    </row>
    <row r="23771" spans="19:19">
      <c r="S23771"/>
    </row>
    <row r="23772" spans="19:19">
      <c r="S23772"/>
    </row>
    <row r="23773" spans="19:19">
      <c r="S23773"/>
    </row>
    <row r="23774" spans="19:19">
      <c r="S23774"/>
    </row>
    <row r="23775" spans="19:19">
      <c r="S23775"/>
    </row>
    <row r="23776" spans="19:19">
      <c r="S23776"/>
    </row>
    <row r="23777" spans="19:19">
      <c r="S23777"/>
    </row>
    <row r="23778" spans="19:19">
      <c r="S23778"/>
    </row>
    <row r="23779" spans="19:19">
      <c r="S23779"/>
    </row>
    <row r="23780" spans="19:19">
      <c r="S23780"/>
    </row>
    <row r="23781" spans="19:19">
      <c r="S23781"/>
    </row>
    <row r="23782" spans="19:19">
      <c r="S23782"/>
    </row>
    <row r="23783" spans="19:19">
      <c r="S23783"/>
    </row>
    <row r="23784" spans="19:19">
      <c r="S23784"/>
    </row>
    <row r="23785" spans="19:19">
      <c r="S23785"/>
    </row>
    <row r="23786" spans="19:19">
      <c r="S23786"/>
    </row>
    <row r="23787" spans="19:19">
      <c r="S23787"/>
    </row>
    <row r="23788" spans="19:19">
      <c r="S23788"/>
    </row>
    <row r="23789" spans="19:19">
      <c r="S23789"/>
    </row>
    <row r="23790" spans="19:19">
      <c r="S23790"/>
    </row>
    <row r="23791" spans="19:19">
      <c r="S23791"/>
    </row>
    <row r="23792" spans="19:19">
      <c r="S23792"/>
    </row>
    <row r="23793" spans="19:19">
      <c r="S23793"/>
    </row>
    <row r="23794" spans="19:19">
      <c r="S23794"/>
    </row>
    <row r="23795" spans="19:19">
      <c r="S23795"/>
    </row>
    <row r="23796" spans="19:19">
      <c r="S23796"/>
    </row>
    <row r="23797" spans="19:19">
      <c r="S23797"/>
    </row>
    <row r="23798" spans="19:19">
      <c r="S23798"/>
    </row>
    <row r="23799" spans="19:19">
      <c r="S23799"/>
    </row>
    <row r="23800" spans="19:19">
      <c r="S23800"/>
    </row>
    <row r="23801" spans="19:19">
      <c r="S23801"/>
    </row>
    <row r="23802" spans="19:19">
      <c r="S23802"/>
    </row>
    <row r="23803" spans="19:19">
      <c r="S23803"/>
    </row>
    <row r="23804" spans="19:19">
      <c r="S23804"/>
    </row>
    <row r="23805" spans="19:19">
      <c r="S23805"/>
    </row>
    <row r="23806" spans="19:19">
      <c r="S23806"/>
    </row>
    <row r="23807" spans="19:19">
      <c r="S23807"/>
    </row>
    <row r="23808" spans="19:19">
      <c r="S23808"/>
    </row>
    <row r="23809" spans="19:19">
      <c r="S23809"/>
    </row>
    <row r="23810" spans="19:19">
      <c r="S23810"/>
    </row>
    <row r="23811" spans="19:19">
      <c r="S23811"/>
    </row>
    <row r="23812" spans="19:19">
      <c r="S23812"/>
    </row>
    <row r="23813" spans="19:19">
      <c r="S23813"/>
    </row>
    <row r="23814" spans="19:19">
      <c r="S23814"/>
    </row>
    <row r="23815" spans="19:19">
      <c r="S23815"/>
    </row>
    <row r="23816" spans="19:19">
      <c r="S23816"/>
    </row>
    <row r="23817" spans="19:19">
      <c r="S23817"/>
    </row>
    <row r="23818" spans="19:19">
      <c r="S23818"/>
    </row>
    <row r="23819" spans="19:19">
      <c r="S23819"/>
    </row>
    <row r="23820" spans="19:19">
      <c r="S23820"/>
    </row>
    <row r="23821" spans="19:19">
      <c r="S23821"/>
    </row>
    <row r="23822" spans="19:19">
      <c r="S23822"/>
    </row>
    <row r="23823" spans="19:19">
      <c r="S23823"/>
    </row>
    <row r="23824" spans="19:19">
      <c r="S23824"/>
    </row>
    <row r="23825" spans="19:19">
      <c r="S23825"/>
    </row>
    <row r="23826" spans="19:19">
      <c r="S23826"/>
    </row>
    <row r="23827" spans="19:19">
      <c r="S23827"/>
    </row>
    <row r="23828" spans="19:19">
      <c r="S23828"/>
    </row>
    <row r="23829" spans="19:19">
      <c r="S23829"/>
    </row>
    <row r="23830" spans="19:19">
      <c r="S23830"/>
    </row>
    <row r="23831" spans="19:19">
      <c r="S23831"/>
    </row>
    <row r="23832" spans="19:19">
      <c r="S23832"/>
    </row>
    <row r="23833" spans="19:19">
      <c r="S23833"/>
    </row>
    <row r="23834" spans="19:19">
      <c r="S23834"/>
    </row>
    <row r="23835" spans="19:19">
      <c r="S23835"/>
    </row>
    <row r="23836" spans="19:19">
      <c r="S23836"/>
    </row>
    <row r="23837" spans="19:19">
      <c r="S23837"/>
    </row>
    <row r="23838" spans="19:19">
      <c r="S23838"/>
    </row>
    <row r="23839" spans="19:19">
      <c r="S23839"/>
    </row>
    <row r="23840" spans="19:19">
      <c r="S23840"/>
    </row>
    <row r="23841" spans="19:19">
      <c r="S23841"/>
    </row>
    <row r="23842" spans="19:19">
      <c r="S23842"/>
    </row>
    <row r="23843" spans="19:19">
      <c r="S23843"/>
    </row>
    <row r="23844" spans="19:19">
      <c r="S23844"/>
    </row>
    <row r="23845" spans="19:19">
      <c r="S23845"/>
    </row>
    <row r="23846" spans="19:19">
      <c r="S23846"/>
    </row>
    <row r="23847" spans="19:19">
      <c r="S23847"/>
    </row>
    <row r="23848" spans="19:19">
      <c r="S23848"/>
    </row>
    <row r="23849" spans="19:19">
      <c r="S23849"/>
    </row>
    <row r="23850" spans="19:19">
      <c r="S23850"/>
    </row>
    <row r="23851" spans="19:19">
      <c r="S23851"/>
    </row>
    <row r="23852" spans="19:19">
      <c r="S23852"/>
    </row>
    <row r="23853" spans="19:19">
      <c r="S23853"/>
    </row>
    <row r="23854" spans="19:19">
      <c r="S23854"/>
    </row>
    <row r="23855" spans="19:19">
      <c r="S23855"/>
    </row>
    <row r="23856" spans="19:19">
      <c r="S23856"/>
    </row>
    <row r="23857" spans="19:19">
      <c r="S23857"/>
    </row>
    <row r="23858" spans="19:19">
      <c r="S23858"/>
    </row>
    <row r="23859" spans="19:19">
      <c r="S23859"/>
    </row>
    <row r="23860" spans="19:19">
      <c r="S23860"/>
    </row>
    <row r="23861" spans="19:19">
      <c r="S23861"/>
    </row>
    <row r="23862" spans="19:19">
      <c r="S23862"/>
    </row>
    <row r="23863" spans="19:19">
      <c r="S23863"/>
    </row>
    <row r="23864" spans="19:19">
      <c r="S23864"/>
    </row>
    <row r="23865" spans="19:19">
      <c r="S23865"/>
    </row>
    <row r="23866" spans="19:19">
      <c r="S23866"/>
    </row>
    <row r="23867" spans="19:19">
      <c r="S23867"/>
    </row>
    <row r="23868" spans="19:19">
      <c r="S23868"/>
    </row>
    <row r="23869" spans="19:19">
      <c r="S23869"/>
    </row>
    <row r="23870" spans="19:19">
      <c r="S23870"/>
    </row>
    <row r="23871" spans="19:19">
      <c r="S23871"/>
    </row>
    <row r="23872" spans="19:19">
      <c r="S23872"/>
    </row>
    <row r="23873" spans="19:19">
      <c r="S23873"/>
    </row>
    <row r="23874" spans="19:19">
      <c r="S23874"/>
    </row>
    <row r="23875" spans="19:19">
      <c r="S23875"/>
    </row>
    <row r="23876" spans="19:19">
      <c r="S23876"/>
    </row>
    <row r="23877" spans="19:19">
      <c r="S23877"/>
    </row>
    <row r="23878" spans="19:19">
      <c r="S23878"/>
    </row>
    <row r="23879" spans="19:19">
      <c r="S23879"/>
    </row>
    <row r="23880" spans="19:19">
      <c r="S23880"/>
    </row>
    <row r="23881" spans="19:19">
      <c r="S23881"/>
    </row>
    <row r="23882" spans="19:19">
      <c r="S23882"/>
    </row>
    <row r="23883" spans="19:19">
      <c r="S23883"/>
    </row>
    <row r="23884" spans="19:19">
      <c r="S23884"/>
    </row>
    <row r="23885" spans="19:19">
      <c r="S23885"/>
    </row>
    <row r="23886" spans="19:19">
      <c r="S23886"/>
    </row>
    <row r="23887" spans="19:19">
      <c r="S23887"/>
    </row>
    <row r="23888" spans="19:19">
      <c r="S23888"/>
    </row>
    <row r="23889" spans="19:19">
      <c r="S23889"/>
    </row>
    <row r="23890" spans="19:19">
      <c r="S23890"/>
    </row>
    <row r="23891" spans="19:19">
      <c r="S23891"/>
    </row>
    <row r="23892" spans="19:19">
      <c r="S23892"/>
    </row>
    <row r="23893" spans="19:19">
      <c r="S23893"/>
    </row>
    <row r="23894" spans="19:19">
      <c r="S23894"/>
    </row>
    <row r="23895" spans="19:19">
      <c r="S23895"/>
    </row>
    <row r="23896" spans="19:19">
      <c r="S23896"/>
    </row>
    <row r="23897" spans="19:19">
      <c r="S23897"/>
    </row>
    <row r="23898" spans="19:19">
      <c r="S23898"/>
    </row>
    <row r="23899" spans="19:19">
      <c r="S23899"/>
    </row>
    <row r="23900" spans="19:19">
      <c r="S23900"/>
    </row>
    <row r="23901" spans="19:19">
      <c r="S23901"/>
    </row>
    <row r="23902" spans="19:19">
      <c r="S23902"/>
    </row>
    <row r="23903" spans="19:19">
      <c r="S23903"/>
    </row>
    <row r="23904" spans="19:19">
      <c r="S23904"/>
    </row>
    <row r="23905" spans="19:19">
      <c r="S23905"/>
    </row>
    <row r="23906" spans="19:19">
      <c r="S23906"/>
    </row>
    <row r="23907" spans="19:19">
      <c r="S23907"/>
    </row>
    <row r="23908" spans="19:19">
      <c r="S23908"/>
    </row>
    <row r="23909" spans="19:19">
      <c r="S23909"/>
    </row>
    <row r="23910" spans="19:19">
      <c r="S23910"/>
    </row>
    <row r="23911" spans="19:19">
      <c r="S23911"/>
    </row>
    <row r="23912" spans="19:19">
      <c r="S23912"/>
    </row>
    <row r="23913" spans="19:19">
      <c r="S23913"/>
    </row>
    <row r="23914" spans="19:19">
      <c r="S23914"/>
    </row>
    <row r="23915" spans="19:19">
      <c r="S23915"/>
    </row>
    <row r="23916" spans="19:19">
      <c r="S23916"/>
    </row>
    <row r="23917" spans="19:19">
      <c r="S23917"/>
    </row>
    <row r="23918" spans="19:19">
      <c r="S23918"/>
    </row>
    <row r="23919" spans="19:19">
      <c r="S23919"/>
    </row>
    <row r="23920" spans="19:19">
      <c r="S23920"/>
    </row>
    <row r="23921" spans="19:19">
      <c r="S23921"/>
    </row>
    <row r="23922" spans="19:19">
      <c r="S23922"/>
    </row>
    <row r="23923" spans="19:19">
      <c r="S23923"/>
    </row>
    <row r="23924" spans="19:19">
      <c r="S23924"/>
    </row>
    <row r="23925" spans="19:19">
      <c r="S23925"/>
    </row>
    <row r="23926" spans="19:19">
      <c r="S23926"/>
    </row>
    <row r="23927" spans="19:19">
      <c r="S23927"/>
    </row>
    <row r="23928" spans="19:19">
      <c r="S23928"/>
    </row>
    <row r="23929" spans="19:19">
      <c r="S23929"/>
    </row>
    <row r="23930" spans="19:19">
      <c r="S23930"/>
    </row>
    <row r="23931" spans="19:19">
      <c r="S23931"/>
    </row>
    <row r="23932" spans="19:19">
      <c r="S23932"/>
    </row>
    <row r="23933" spans="19:19">
      <c r="S23933"/>
    </row>
    <row r="23934" spans="19:19">
      <c r="S23934"/>
    </row>
    <row r="23935" spans="19:19">
      <c r="S23935"/>
    </row>
    <row r="23936" spans="19:19">
      <c r="S23936"/>
    </row>
    <row r="23937" spans="19:19">
      <c r="S23937"/>
    </row>
    <row r="23938" spans="19:19">
      <c r="S23938"/>
    </row>
    <row r="23939" spans="19:19">
      <c r="S23939"/>
    </row>
    <row r="23940" spans="19:19">
      <c r="S23940"/>
    </row>
    <row r="23941" spans="19:19">
      <c r="S23941"/>
    </row>
    <row r="23942" spans="19:19">
      <c r="S23942"/>
    </row>
    <row r="23943" spans="19:19">
      <c r="S23943"/>
    </row>
    <row r="23944" spans="19:19">
      <c r="S23944"/>
    </row>
    <row r="23945" spans="19:19">
      <c r="S23945"/>
    </row>
    <row r="23946" spans="19:19">
      <c r="S23946"/>
    </row>
    <row r="23947" spans="19:19">
      <c r="S23947"/>
    </row>
    <row r="23948" spans="19:19">
      <c r="S23948"/>
    </row>
    <row r="23949" spans="19:19">
      <c r="S23949"/>
    </row>
    <row r="23950" spans="19:19">
      <c r="S23950"/>
    </row>
    <row r="23951" spans="19:19">
      <c r="S23951"/>
    </row>
    <row r="23952" spans="19:19">
      <c r="S23952"/>
    </row>
    <row r="23953" spans="19:19">
      <c r="S23953"/>
    </row>
    <row r="23954" spans="19:19">
      <c r="S23954"/>
    </row>
    <row r="23955" spans="19:19">
      <c r="S23955"/>
    </row>
    <row r="23956" spans="19:19">
      <c r="S23956"/>
    </row>
    <row r="23957" spans="19:19">
      <c r="S23957"/>
    </row>
    <row r="23958" spans="19:19">
      <c r="S23958"/>
    </row>
    <row r="23959" spans="19:19">
      <c r="S23959"/>
    </row>
    <row r="23960" spans="19:19">
      <c r="S23960"/>
    </row>
    <row r="23961" spans="19:19">
      <c r="S23961"/>
    </row>
    <row r="23962" spans="19:19">
      <c r="S23962"/>
    </row>
    <row r="23963" spans="19:19">
      <c r="S23963"/>
    </row>
    <row r="23964" spans="19:19">
      <c r="S23964"/>
    </row>
    <row r="23965" spans="19:19">
      <c r="S23965"/>
    </row>
    <row r="23966" spans="19:19">
      <c r="S23966"/>
    </row>
    <row r="23967" spans="19:19">
      <c r="S23967"/>
    </row>
    <row r="23968" spans="19:19">
      <c r="S23968"/>
    </row>
    <row r="23969" spans="19:19">
      <c r="S23969"/>
    </row>
    <row r="23970" spans="19:19">
      <c r="S23970"/>
    </row>
    <row r="23971" spans="19:19">
      <c r="S23971"/>
    </row>
    <row r="23972" spans="19:19">
      <c r="S23972"/>
    </row>
    <row r="23973" spans="19:19">
      <c r="S23973"/>
    </row>
    <row r="23974" spans="19:19">
      <c r="S23974"/>
    </row>
    <row r="23975" spans="19:19">
      <c r="S23975"/>
    </row>
    <row r="23976" spans="19:19">
      <c r="S23976"/>
    </row>
    <row r="23977" spans="19:19">
      <c r="S23977"/>
    </row>
    <row r="23978" spans="19:19">
      <c r="S23978"/>
    </row>
    <row r="23979" spans="19:19">
      <c r="S23979"/>
    </row>
    <row r="23980" spans="19:19">
      <c r="S23980"/>
    </row>
    <row r="23981" spans="19:19">
      <c r="S23981"/>
    </row>
    <row r="23982" spans="19:19">
      <c r="S23982"/>
    </row>
    <row r="23983" spans="19:19">
      <c r="S23983"/>
    </row>
    <row r="23984" spans="19:19">
      <c r="S23984"/>
    </row>
    <row r="23985" spans="19:19">
      <c r="S23985"/>
    </row>
    <row r="23986" spans="19:19">
      <c r="S23986"/>
    </row>
    <row r="23987" spans="19:19">
      <c r="S23987"/>
    </row>
    <row r="23988" spans="19:19">
      <c r="S23988"/>
    </row>
    <row r="23989" spans="19:19">
      <c r="S23989"/>
    </row>
    <row r="23990" spans="19:19">
      <c r="S23990"/>
    </row>
    <row r="23991" spans="19:19">
      <c r="S23991"/>
    </row>
    <row r="23992" spans="19:19">
      <c r="S23992"/>
    </row>
    <row r="23993" spans="19:19">
      <c r="S23993"/>
    </row>
    <row r="23994" spans="19:19">
      <c r="S23994"/>
    </row>
    <row r="23995" spans="19:19">
      <c r="S23995"/>
    </row>
    <row r="23996" spans="19:19">
      <c r="S23996"/>
    </row>
    <row r="23997" spans="19:19">
      <c r="S23997"/>
    </row>
    <row r="23998" spans="19:19">
      <c r="S23998"/>
    </row>
    <row r="23999" spans="19:19">
      <c r="S23999"/>
    </row>
    <row r="24000" spans="19:19">
      <c r="S24000"/>
    </row>
    <row r="24001" spans="19:19">
      <c r="S24001"/>
    </row>
    <row r="24002" spans="19:19">
      <c r="S24002"/>
    </row>
    <row r="24003" spans="19:19">
      <c r="S24003"/>
    </row>
    <row r="24004" spans="19:19">
      <c r="S24004"/>
    </row>
    <row r="24005" spans="19:19">
      <c r="S24005"/>
    </row>
    <row r="24006" spans="19:19">
      <c r="S24006"/>
    </row>
    <row r="24007" spans="19:19">
      <c r="S24007"/>
    </row>
    <row r="24008" spans="19:19">
      <c r="S24008"/>
    </row>
    <row r="24009" spans="19:19">
      <c r="S24009"/>
    </row>
    <row r="24010" spans="19:19">
      <c r="S24010"/>
    </row>
    <row r="24011" spans="19:19">
      <c r="S24011"/>
    </row>
    <row r="24012" spans="19:19">
      <c r="S24012"/>
    </row>
    <row r="24013" spans="19:19">
      <c r="S24013"/>
    </row>
    <row r="24014" spans="19:19">
      <c r="S24014"/>
    </row>
    <row r="24015" spans="19:19">
      <c r="S24015"/>
    </row>
    <row r="24016" spans="19:19">
      <c r="S24016"/>
    </row>
    <row r="24017" spans="19:19">
      <c r="S24017"/>
    </row>
    <row r="24018" spans="19:19">
      <c r="S24018"/>
    </row>
    <row r="24019" spans="19:19">
      <c r="S24019"/>
    </row>
    <row r="24020" spans="19:19">
      <c r="S24020"/>
    </row>
    <row r="24021" spans="19:19">
      <c r="S24021"/>
    </row>
    <row r="24022" spans="19:19">
      <c r="S24022"/>
    </row>
    <row r="24023" spans="19:19">
      <c r="S24023"/>
    </row>
    <row r="24024" spans="19:19">
      <c r="S24024"/>
    </row>
    <row r="24025" spans="19:19">
      <c r="S24025"/>
    </row>
    <row r="24026" spans="19:19">
      <c r="S24026"/>
    </row>
    <row r="24027" spans="19:19">
      <c r="S24027"/>
    </row>
    <row r="24028" spans="19:19">
      <c r="S24028"/>
    </row>
    <row r="24029" spans="19:19">
      <c r="S24029"/>
    </row>
    <row r="24030" spans="19:19">
      <c r="S24030"/>
    </row>
    <row r="24031" spans="19:19">
      <c r="S24031"/>
    </row>
    <row r="24032" spans="19:19">
      <c r="S24032"/>
    </row>
    <row r="24033" spans="19:19">
      <c r="S24033"/>
    </row>
    <row r="24034" spans="19:19">
      <c r="S24034"/>
    </row>
    <row r="24035" spans="19:19">
      <c r="S24035"/>
    </row>
    <row r="24036" spans="19:19">
      <c r="S24036"/>
    </row>
    <row r="24037" spans="19:19">
      <c r="S24037"/>
    </row>
    <row r="24038" spans="19:19">
      <c r="S24038"/>
    </row>
    <row r="24039" spans="19:19">
      <c r="S24039"/>
    </row>
    <row r="24040" spans="19:19">
      <c r="S24040"/>
    </row>
    <row r="24041" spans="19:19">
      <c r="S24041"/>
    </row>
    <row r="24042" spans="19:19">
      <c r="S24042"/>
    </row>
    <row r="24043" spans="19:19">
      <c r="S24043"/>
    </row>
    <row r="24044" spans="19:19">
      <c r="S24044"/>
    </row>
    <row r="24045" spans="19:19">
      <c r="S24045"/>
    </row>
    <row r="24046" spans="19:19">
      <c r="S24046"/>
    </row>
    <row r="24047" spans="19:19">
      <c r="S24047"/>
    </row>
    <row r="24048" spans="19:19">
      <c r="S24048"/>
    </row>
    <row r="24049" spans="19:19">
      <c r="S24049"/>
    </row>
    <row r="24050" spans="19:19">
      <c r="S24050"/>
    </row>
    <row r="24051" spans="19:19">
      <c r="S24051"/>
    </row>
    <row r="24052" spans="19:19">
      <c r="S24052"/>
    </row>
    <row r="24053" spans="19:19">
      <c r="S24053"/>
    </row>
    <row r="24054" spans="19:19">
      <c r="S24054"/>
    </row>
    <row r="24055" spans="19:19">
      <c r="S24055"/>
    </row>
    <row r="24056" spans="19:19">
      <c r="S24056"/>
    </row>
    <row r="24057" spans="19:19">
      <c r="S24057"/>
    </row>
    <row r="24058" spans="19:19">
      <c r="S24058"/>
    </row>
    <row r="24059" spans="19:19">
      <c r="S24059"/>
    </row>
    <row r="24060" spans="19:19">
      <c r="S24060"/>
    </row>
    <row r="24061" spans="19:19">
      <c r="S24061"/>
    </row>
    <row r="24062" spans="19:19">
      <c r="S24062"/>
    </row>
    <row r="24063" spans="19:19">
      <c r="S24063"/>
    </row>
    <row r="24064" spans="19:19">
      <c r="S24064"/>
    </row>
    <row r="24065" spans="19:19">
      <c r="S24065"/>
    </row>
    <row r="24066" spans="19:19">
      <c r="S24066"/>
    </row>
    <row r="24067" spans="19:19">
      <c r="S24067"/>
    </row>
    <row r="24068" spans="19:19">
      <c r="S24068"/>
    </row>
    <row r="24069" spans="19:19">
      <c r="S24069"/>
    </row>
    <row r="24070" spans="19:19">
      <c r="S24070"/>
    </row>
    <row r="24071" spans="19:19">
      <c r="S24071"/>
    </row>
    <row r="24072" spans="19:19">
      <c r="S24072"/>
    </row>
    <row r="24073" spans="19:19">
      <c r="S24073"/>
    </row>
    <row r="24074" spans="19:19">
      <c r="S24074"/>
    </row>
    <row r="24075" spans="19:19">
      <c r="S24075"/>
    </row>
    <row r="24076" spans="19:19">
      <c r="S24076"/>
    </row>
    <row r="24077" spans="19:19">
      <c r="S24077"/>
    </row>
    <row r="24078" spans="19:19">
      <c r="S24078"/>
    </row>
    <row r="24079" spans="19:19">
      <c r="S24079"/>
    </row>
    <row r="24080" spans="19:19">
      <c r="S24080"/>
    </row>
    <row r="24081" spans="19:19">
      <c r="S24081"/>
    </row>
    <row r="24082" spans="19:19">
      <c r="S24082"/>
    </row>
    <row r="24083" spans="19:19">
      <c r="S24083"/>
    </row>
    <row r="24084" spans="19:19">
      <c r="S24084"/>
    </row>
    <row r="24085" spans="19:19">
      <c r="S24085"/>
    </row>
    <row r="24086" spans="19:19">
      <c r="S24086"/>
    </row>
    <row r="24087" spans="19:19">
      <c r="S24087"/>
    </row>
    <row r="24088" spans="19:19">
      <c r="S24088"/>
    </row>
    <row r="24089" spans="19:19">
      <c r="S24089"/>
    </row>
    <row r="24090" spans="19:19">
      <c r="S24090"/>
    </row>
    <row r="24091" spans="19:19">
      <c r="S24091"/>
    </row>
    <row r="24092" spans="19:19">
      <c r="S24092"/>
    </row>
    <row r="24093" spans="19:19">
      <c r="S24093"/>
    </row>
    <row r="24094" spans="19:19">
      <c r="S24094"/>
    </row>
    <row r="24095" spans="19:19">
      <c r="S24095"/>
    </row>
    <row r="24096" spans="19:19">
      <c r="S24096"/>
    </row>
    <row r="24097" spans="19:19">
      <c r="S24097"/>
    </row>
    <row r="24098" spans="19:19">
      <c r="S24098"/>
    </row>
    <row r="24099" spans="19:19">
      <c r="S24099"/>
    </row>
    <row r="24100" spans="19:19">
      <c r="S24100"/>
    </row>
    <row r="24101" spans="19:19">
      <c r="S24101"/>
    </row>
    <row r="24102" spans="19:19">
      <c r="S24102"/>
    </row>
    <row r="24103" spans="19:19">
      <c r="S24103"/>
    </row>
    <row r="24104" spans="19:19">
      <c r="S24104"/>
    </row>
    <row r="24105" spans="19:19">
      <c r="S24105"/>
    </row>
    <row r="24106" spans="19:19">
      <c r="S24106"/>
    </row>
    <row r="24107" spans="19:19">
      <c r="S24107"/>
    </row>
    <row r="24108" spans="19:19">
      <c r="S24108"/>
    </row>
    <row r="24109" spans="19:19">
      <c r="S24109"/>
    </row>
    <row r="24110" spans="19:19">
      <c r="S24110"/>
    </row>
    <row r="24111" spans="19:19">
      <c r="S24111"/>
    </row>
    <row r="24112" spans="19:19">
      <c r="S24112"/>
    </row>
    <row r="24113" spans="19:19">
      <c r="S24113"/>
    </row>
    <row r="24114" spans="19:19">
      <c r="S24114"/>
    </row>
    <row r="24115" spans="19:19">
      <c r="S24115"/>
    </row>
    <row r="24116" spans="19:19">
      <c r="S24116"/>
    </row>
    <row r="24117" spans="19:19">
      <c r="S24117"/>
    </row>
    <row r="24118" spans="19:19">
      <c r="S24118"/>
    </row>
    <row r="24119" spans="19:19">
      <c r="S24119"/>
    </row>
    <row r="24120" spans="19:19">
      <c r="S24120"/>
    </row>
    <row r="24121" spans="19:19">
      <c r="S24121"/>
    </row>
    <row r="24122" spans="19:19">
      <c r="S24122"/>
    </row>
    <row r="24123" spans="19:19">
      <c r="S24123"/>
    </row>
    <row r="24124" spans="19:19">
      <c r="S24124"/>
    </row>
    <row r="24125" spans="19:19">
      <c r="S24125"/>
    </row>
    <row r="24126" spans="19:19">
      <c r="S24126"/>
    </row>
    <row r="24127" spans="19:19">
      <c r="S24127"/>
    </row>
    <row r="24128" spans="19:19">
      <c r="S24128"/>
    </row>
    <row r="24129" spans="19:19">
      <c r="S24129"/>
    </row>
    <row r="24130" spans="19:19">
      <c r="S24130"/>
    </row>
    <row r="24131" spans="19:19">
      <c r="S24131"/>
    </row>
    <row r="24132" spans="19:19">
      <c r="S24132"/>
    </row>
    <row r="24133" spans="19:19">
      <c r="S24133"/>
    </row>
    <row r="24134" spans="19:19">
      <c r="S24134"/>
    </row>
    <row r="24135" spans="19:19">
      <c r="S24135"/>
    </row>
    <row r="24136" spans="19:19">
      <c r="S24136"/>
    </row>
    <row r="24137" spans="19:19">
      <c r="S24137"/>
    </row>
    <row r="24138" spans="19:19">
      <c r="S24138"/>
    </row>
    <row r="24139" spans="19:19">
      <c r="S24139"/>
    </row>
    <row r="24140" spans="19:19">
      <c r="S24140"/>
    </row>
    <row r="24141" spans="19:19">
      <c r="S24141"/>
    </row>
    <row r="24142" spans="19:19">
      <c r="S24142"/>
    </row>
    <row r="24143" spans="19:19">
      <c r="S24143"/>
    </row>
    <row r="24144" spans="19:19">
      <c r="S24144"/>
    </row>
    <row r="24145" spans="19:19">
      <c r="S24145"/>
    </row>
    <row r="24146" spans="19:19">
      <c r="S24146"/>
    </row>
    <row r="24147" spans="19:19">
      <c r="S24147"/>
    </row>
    <row r="24148" spans="19:19">
      <c r="S24148"/>
    </row>
    <row r="24149" spans="19:19">
      <c r="S24149"/>
    </row>
    <row r="24150" spans="19:19">
      <c r="S24150"/>
    </row>
    <row r="24151" spans="19:19">
      <c r="S24151"/>
    </row>
    <row r="24152" spans="19:19">
      <c r="S24152"/>
    </row>
    <row r="24153" spans="19:19">
      <c r="S24153"/>
    </row>
    <row r="24154" spans="19:19">
      <c r="S24154"/>
    </row>
    <row r="24155" spans="19:19">
      <c r="S24155"/>
    </row>
    <row r="24156" spans="19:19">
      <c r="S24156"/>
    </row>
    <row r="24157" spans="19:19">
      <c r="S24157"/>
    </row>
    <row r="24158" spans="19:19">
      <c r="S24158"/>
    </row>
    <row r="24159" spans="19:19">
      <c r="S24159"/>
    </row>
    <row r="24160" spans="19:19">
      <c r="S24160"/>
    </row>
    <row r="24161" spans="19:19">
      <c r="S24161"/>
    </row>
    <row r="24162" spans="19:19">
      <c r="S24162"/>
    </row>
    <row r="24163" spans="19:19">
      <c r="S24163"/>
    </row>
    <row r="24164" spans="19:19">
      <c r="S24164"/>
    </row>
    <row r="24165" spans="19:19">
      <c r="S24165"/>
    </row>
    <row r="24166" spans="19:19">
      <c r="S24166"/>
    </row>
    <row r="24167" spans="19:19">
      <c r="S24167"/>
    </row>
    <row r="24168" spans="19:19">
      <c r="S24168"/>
    </row>
    <row r="24169" spans="19:19">
      <c r="S24169"/>
    </row>
    <row r="24170" spans="19:19">
      <c r="S24170"/>
    </row>
    <row r="24171" spans="19:19">
      <c r="S24171"/>
    </row>
    <row r="24172" spans="19:19">
      <c r="S24172"/>
    </row>
    <row r="24173" spans="19:19">
      <c r="S24173"/>
    </row>
    <row r="24174" spans="19:19">
      <c r="S24174"/>
    </row>
    <row r="24175" spans="19:19">
      <c r="S24175"/>
    </row>
    <row r="24176" spans="19:19">
      <c r="S24176"/>
    </row>
    <row r="24177" spans="19:19">
      <c r="S24177"/>
    </row>
    <row r="24178" spans="19:19">
      <c r="S24178"/>
    </row>
    <row r="24179" spans="19:19">
      <c r="S24179"/>
    </row>
    <row r="24180" spans="19:19">
      <c r="S24180"/>
    </row>
    <row r="24181" spans="19:19">
      <c r="S24181"/>
    </row>
    <row r="24182" spans="19:19">
      <c r="S24182"/>
    </row>
    <row r="24183" spans="19:19">
      <c r="S24183"/>
    </row>
    <row r="24184" spans="19:19">
      <c r="S24184"/>
    </row>
    <row r="24185" spans="19:19">
      <c r="S24185"/>
    </row>
    <row r="24186" spans="19:19">
      <c r="S24186"/>
    </row>
    <row r="24187" spans="19:19">
      <c r="S24187"/>
    </row>
    <row r="24188" spans="19:19">
      <c r="S24188"/>
    </row>
    <row r="24189" spans="19:19">
      <c r="S24189"/>
    </row>
    <row r="24190" spans="19:19">
      <c r="S24190"/>
    </row>
    <row r="24191" spans="19:19">
      <c r="S24191"/>
    </row>
    <row r="24192" spans="19:19">
      <c r="S24192"/>
    </row>
    <row r="24193" spans="19:19">
      <c r="S24193"/>
    </row>
    <row r="24194" spans="19:19">
      <c r="S24194"/>
    </row>
    <row r="24195" spans="19:19">
      <c r="S24195"/>
    </row>
    <row r="24196" spans="19:19">
      <c r="S24196"/>
    </row>
    <row r="24197" spans="19:19">
      <c r="S24197"/>
    </row>
    <row r="24198" spans="19:19">
      <c r="S24198"/>
    </row>
    <row r="24199" spans="19:19">
      <c r="S24199"/>
    </row>
    <row r="24200" spans="19:19">
      <c r="S24200"/>
    </row>
    <row r="24201" spans="19:19">
      <c r="S24201"/>
    </row>
    <row r="24202" spans="19:19">
      <c r="S24202"/>
    </row>
    <row r="24203" spans="19:19">
      <c r="S24203"/>
    </row>
    <row r="24204" spans="19:19">
      <c r="S24204"/>
    </row>
    <row r="24205" spans="19:19">
      <c r="S24205"/>
    </row>
    <row r="24206" spans="19:19">
      <c r="S24206"/>
    </row>
    <row r="24207" spans="19:19">
      <c r="S24207"/>
    </row>
    <row r="24208" spans="19:19">
      <c r="S24208"/>
    </row>
    <row r="24209" spans="19:19">
      <c r="S24209"/>
    </row>
    <row r="24210" spans="19:19">
      <c r="S24210"/>
    </row>
    <row r="24211" spans="19:19">
      <c r="S24211"/>
    </row>
    <row r="24212" spans="19:19">
      <c r="S24212"/>
    </row>
    <row r="24213" spans="19:19">
      <c r="S24213"/>
    </row>
    <row r="24214" spans="19:19">
      <c r="S24214"/>
    </row>
    <row r="24215" spans="19:19">
      <c r="S24215"/>
    </row>
    <row r="24216" spans="19:19">
      <c r="S24216"/>
    </row>
    <row r="24217" spans="19:19">
      <c r="S24217"/>
    </row>
    <row r="24218" spans="19:19">
      <c r="S24218"/>
    </row>
    <row r="24219" spans="19:19">
      <c r="S24219"/>
    </row>
    <row r="24220" spans="19:19">
      <c r="S24220"/>
    </row>
    <row r="24221" spans="19:19">
      <c r="S24221"/>
    </row>
    <row r="24222" spans="19:19">
      <c r="S24222"/>
    </row>
    <row r="24223" spans="19:19">
      <c r="S24223"/>
    </row>
    <row r="24224" spans="19:19">
      <c r="S24224"/>
    </row>
    <row r="24225" spans="19:19">
      <c r="S24225"/>
    </row>
    <row r="24226" spans="19:19">
      <c r="S24226"/>
    </row>
    <row r="24227" spans="19:19">
      <c r="S24227"/>
    </row>
    <row r="24228" spans="19:19">
      <c r="S24228"/>
    </row>
    <row r="24229" spans="19:19">
      <c r="S24229"/>
    </row>
    <row r="24230" spans="19:19">
      <c r="S24230"/>
    </row>
    <row r="24231" spans="19:19">
      <c r="S24231"/>
    </row>
    <row r="24232" spans="19:19">
      <c r="S24232"/>
    </row>
    <row r="24233" spans="19:19">
      <c r="S24233"/>
    </row>
    <row r="24234" spans="19:19">
      <c r="S24234"/>
    </row>
    <row r="24235" spans="19:19">
      <c r="S24235"/>
    </row>
    <row r="24236" spans="19:19">
      <c r="S24236"/>
    </row>
    <row r="24237" spans="19:19">
      <c r="S24237"/>
    </row>
    <row r="24238" spans="19:19">
      <c r="S24238"/>
    </row>
    <row r="24239" spans="19:19">
      <c r="S24239"/>
    </row>
    <row r="24240" spans="19:19">
      <c r="S24240"/>
    </row>
    <row r="24241" spans="19:19">
      <c r="S24241"/>
    </row>
    <row r="24242" spans="19:19">
      <c r="S24242"/>
    </row>
    <row r="24243" spans="19:19">
      <c r="S24243"/>
    </row>
    <row r="24244" spans="19:19">
      <c r="S24244"/>
    </row>
    <row r="24245" spans="19:19">
      <c r="S24245"/>
    </row>
    <row r="24246" spans="19:19">
      <c r="S24246"/>
    </row>
    <row r="24247" spans="19:19">
      <c r="S24247"/>
    </row>
    <row r="24248" spans="19:19">
      <c r="S24248"/>
    </row>
    <row r="24249" spans="19:19">
      <c r="S24249"/>
    </row>
    <row r="24250" spans="19:19">
      <c r="S24250"/>
    </row>
    <row r="24251" spans="19:19">
      <c r="S24251"/>
    </row>
    <row r="24252" spans="19:19">
      <c r="S24252"/>
    </row>
    <row r="24253" spans="19:19">
      <c r="S24253"/>
    </row>
    <row r="24254" spans="19:19">
      <c r="S24254"/>
    </row>
    <row r="24255" spans="19:19">
      <c r="S24255"/>
    </row>
    <row r="24256" spans="19:19">
      <c r="S24256"/>
    </row>
    <row r="24257" spans="19:19">
      <c r="S24257"/>
    </row>
    <row r="24258" spans="19:19">
      <c r="S24258"/>
    </row>
    <row r="24259" spans="19:19">
      <c r="S24259"/>
    </row>
    <row r="24260" spans="19:19">
      <c r="S24260"/>
    </row>
    <row r="24261" spans="19:19">
      <c r="S24261"/>
    </row>
    <row r="24262" spans="19:19">
      <c r="S24262"/>
    </row>
    <row r="24263" spans="19:19">
      <c r="S24263"/>
    </row>
    <row r="24264" spans="19:19">
      <c r="S24264"/>
    </row>
    <row r="24265" spans="19:19">
      <c r="S24265"/>
    </row>
    <row r="24266" spans="19:19">
      <c r="S24266"/>
    </row>
    <row r="24267" spans="19:19">
      <c r="S24267"/>
    </row>
    <row r="24268" spans="19:19">
      <c r="S24268"/>
    </row>
    <row r="24269" spans="19:19">
      <c r="S24269"/>
    </row>
    <row r="24270" spans="19:19">
      <c r="S24270"/>
    </row>
    <row r="24271" spans="19:19">
      <c r="S24271"/>
    </row>
    <row r="24272" spans="19:19">
      <c r="S24272"/>
    </row>
    <row r="24273" spans="19:19">
      <c r="S24273"/>
    </row>
    <row r="24274" spans="19:19">
      <c r="S24274"/>
    </row>
    <row r="24275" spans="19:19">
      <c r="S24275"/>
    </row>
    <row r="24276" spans="19:19">
      <c r="S24276"/>
    </row>
    <row r="24277" spans="19:19">
      <c r="S24277"/>
    </row>
    <row r="24278" spans="19:19">
      <c r="S24278"/>
    </row>
    <row r="24279" spans="19:19">
      <c r="S24279"/>
    </row>
    <row r="24280" spans="19:19">
      <c r="S24280"/>
    </row>
    <row r="24281" spans="19:19">
      <c r="S24281"/>
    </row>
    <row r="24282" spans="19:19">
      <c r="S24282"/>
    </row>
    <row r="24283" spans="19:19">
      <c r="S24283"/>
    </row>
    <row r="24284" spans="19:19">
      <c r="S24284"/>
    </row>
    <row r="24285" spans="19:19">
      <c r="S24285"/>
    </row>
    <row r="24286" spans="19:19">
      <c r="S24286"/>
    </row>
    <row r="24287" spans="19:19">
      <c r="S24287"/>
    </row>
    <row r="24288" spans="19:19">
      <c r="S24288"/>
    </row>
    <row r="24289" spans="19:19">
      <c r="S24289"/>
    </row>
    <row r="24290" spans="19:19">
      <c r="S24290"/>
    </row>
    <row r="24291" spans="19:19">
      <c r="S24291"/>
    </row>
    <row r="24292" spans="19:19">
      <c r="S24292"/>
    </row>
    <row r="24293" spans="19:19">
      <c r="S24293"/>
    </row>
    <row r="24294" spans="19:19">
      <c r="S24294"/>
    </row>
    <row r="24295" spans="19:19">
      <c r="S24295"/>
    </row>
    <row r="24296" spans="19:19">
      <c r="S24296"/>
    </row>
    <row r="24297" spans="19:19">
      <c r="S24297"/>
    </row>
    <row r="24298" spans="19:19">
      <c r="S24298"/>
    </row>
    <row r="24299" spans="19:19">
      <c r="S24299"/>
    </row>
    <row r="24300" spans="19:19">
      <c r="S24300"/>
    </row>
    <row r="24301" spans="19:19">
      <c r="S24301"/>
    </row>
    <row r="24302" spans="19:19">
      <c r="S24302"/>
    </row>
    <row r="24303" spans="19:19">
      <c r="S24303"/>
    </row>
    <row r="24304" spans="19:19">
      <c r="S24304"/>
    </row>
    <row r="24305" spans="19:19">
      <c r="S24305"/>
    </row>
    <row r="24306" spans="19:19">
      <c r="S24306"/>
    </row>
    <row r="24307" spans="19:19">
      <c r="S24307"/>
    </row>
    <row r="24308" spans="19:19">
      <c r="S24308"/>
    </row>
    <row r="24309" spans="19:19">
      <c r="S24309"/>
    </row>
    <row r="24310" spans="19:19">
      <c r="S24310"/>
    </row>
    <row r="24311" spans="19:19">
      <c r="S24311"/>
    </row>
    <row r="24312" spans="19:19">
      <c r="S24312"/>
    </row>
    <row r="24313" spans="19:19">
      <c r="S24313"/>
    </row>
    <row r="24314" spans="19:19">
      <c r="S24314"/>
    </row>
    <row r="24315" spans="19:19">
      <c r="S24315"/>
    </row>
    <row r="24316" spans="19:19">
      <c r="S24316"/>
    </row>
    <row r="24317" spans="19:19">
      <c r="S24317"/>
    </row>
    <row r="24318" spans="19:19">
      <c r="S24318"/>
    </row>
    <row r="24319" spans="19:19">
      <c r="S24319"/>
    </row>
    <row r="24320" spans="19:19">
      <c r="S24320"/>
    </row>
    <row r="24321" spans="19:19">
      <c r="S24321"/>
    </row>
    <row r="24322" spans="19:19">
      <c r="S24322"/>
    </row>
    <row r="24323" spans="19:19">
      <c r="S24323"/>
    </row>
    <row r="24324" spans="19:19">
      <c r="S24324"/>
    </row>
    <row r="24325" spans="19:19">
      <c r="S24325"/>
    </row>
    <row r="24326" spans="19:19">
      <c r="S24326"/>
    </row>
    <row r="24327" spans="19:19">
      <c r="S24327"/>
    </row>
    <row r="24328" spans="19:19">
      <c r="S24328"/>
    </row>
    <row r="24329" spans="19:19">
      <c r="S24329"/>
    </row>
    <row r="24330" spans="19:19">
      <c r="S24330"/>
    </row>
    <row r="24331" spans="19:19">
      <c r="S24331"/>
    </row>
    <row r="24332" spans="19:19">
      <c r="S24332"/>
    </row>
    <row r="24333" spans="19:19">
      <c r="S24333"/>
    </row>
    <row r="24334" spans="19:19">
      <c r="S24334"/>
    </row>
    <row r="24335" spans="19:19">
      <c r="S24335"/>
    </row>
    <row r="24336" spans="19:19">
      <c r="S24336"/>
    </row>
    <row r="24337" spans="19:19">
      <c r="S24337"/>
    </row>
    <row r="24338" spans="19:19">
      <c r="S24338"/>
    </row>
    <row r="24339" spans="19:19">
      <c r="S24339"/>
    </row>
    <row r="24340" spans="19:19">
      <c r="S24340"/>
    </row>
    <row r="24341" spans="19:19">
      <c r="S24341"/>
    </row>
    <row r="24342" spans="19:19">
      <c r="S24342"/>
    </row>
    <row r="24343" spans="19:19">
      <c r="S24343"/>
    </row>
    <row r="24344" spans="19:19">
      <c r="S24344"/>
    </row>
    <row r="24345" spans="19:19">
      <c r="S24345"/>
    </row>
    <row r="24346" spans="19:19">
      <c r="S24346"/>
    </row>
    <row r="24347" spans="19:19">
      <c r="S24347"/>
    </row>
    <row r="24348" spans="19:19">
      <c r="S24348"/>
    </row>
    <row r="24349" spans="19:19">
      <c r="S24349"/>
    </row>
    <row r="24350" spans="19:19">
      <c r="S24350"/>
    </row>
    <row r="24351" spans="19:19">
      <c r="S24351"/>
    </row>
    <row r="24352" spans="19:19">
      <c r="S24352"/>
    </row>
    <row r="24353" spans="19:19">
      <c r="S24353"/>
    </row>
    <row r="24354" spans="19:19">
      <c r="S24354"/>
    </row>
    <row r="24355" spans="19:19">
      <c r="S24355"/>
    </row>
    <row r="24356" spans="19:19">
      <c r="S24356"/>
    </row>
    <row r="24357" spans="19:19">
      <c r="S24357"/>
    </row>
    <row r="24358" spans="19:19">
      <c r="S24358"/>
    </row>
    <row r="24359" spans="19:19">
      <c r="S24359"/>
    </row>
    <row r="24360" spans="19:19">
      <c r="S24360"/>
    </row>
    <row r="24361" spans="19:19">
      <c r="S24361"/>
    </row>
    <row r="24362" spans="19:19">
      <c r="S24362"/>
    </row>
    <row r="24363" spans="19:19">
      <c r="S24363"/>
    </row>
    <row r="24364" spans="19:19">
      <c r="S24364"/>
    </row>
    <row r="24365" spans="19:19">
      <c r="S24365"/>
    </row>
    <row r="24366" spans="19:19">
      <c r="S24366"/>
    </row>
    <row r="24367" spans="19:19">
      <c r="S24367"/>
    </row>
    <row r="24368" spans="19:19">
      <c r="S24368"/>
    </row>
    <row r="24369" spans="19:19">
      <c r="S24369"/>
    </row>
    <row r="24370" spans="19:19">
      <c r="S24370"/>
    </row>
    <row r="24371" spans="19:19">
      <c r="S24371"/>
    </row>
    <row r="24372" spans="19:19">
      <c r="S24372"/>
    </row>
    <row r="24373" spans="19:19">
      <c r="S24373"/>
    </row>
    <row r="24374" spans="19:19">
      <c r="S24374"/>
    </row>
    <row r="24375" spans="19:19">
      <c r="S24375"/>
    </row>
    <row r="24376" spans="19:19">
      <c r="S24376"/>
    </row>
    <row r="24377" spans="19:19">
      <c r="S24377"/>
    </row>
    <row r="24378" spans="19:19">
      <c r="S24378"/>
    </row>
    <row r="24379" spans="19:19">
      <c r="S24379"/>
    </row>
    <row r="24380" spans="19:19">
      <c r="S24380"/>
    </row>
    <row r="24381" spans="19:19">
      <c r="S24381"/>
    </row>
    <row r="24382" spans="19:19">
      <c r="S24382"/>
    </row>
    <row r="24383" spans="19:19">
      <c r="S24383"/>
    </row>
    <row r="24384" spans="19:19">
      <c r="S24384"/>
    </row>
    <row r="24385" spans="19:19">
      <c r="S24385"/>
    </row>
    <row r="24386" spans="19:19">
      <c r="S24386"/>
    </row>
    <row r="24387" spans="19:19">
      <c r="S24387"/>
    </row>
    <row r="24388" spans="19:19">
      <c r="S24388"/>
    </row>
    <row r="24389" spans="19:19">
      <c r="S24389"/>
    </row>
    <row r="24390" spans="19:19">
      <c r="S24390"/>
    </row>
    <row r="24391" spans="19:19">
      <c r="S24391"/>
    </row>
    <row r="24392" spans="19:19">
      <c r="S24392"/>
    </row>
    <row r="24393" spans="19:19">
      <c r="S24393"/>
    </row>
    <row r="24394" spans="19:19">
      <c r="S24394"/>
    </row>
    <row r="24395" spans="19:19">
      <c r="S24395"/>
    </row>
    <row r="24396" spans="19:19">
      <c r="S24396"/>
    </row>
    <row r="24397" spans="19:19">
      <c r="S24397"/>
    </row>
    <row r="24398" spans="19:19">
      <c r="S24398"/>
    </row>
    <row r="24399" spans="19:19">
      <c r="S24399"/>
    </row>
    <row r="24400" spans="19:19">
      <c r="S24400"/>
    </row>
    <row r="24401" spans="19:19">
      <c r="S24401"/>
    </row>
    <row r="24402" spans="19:19">
      <c r="S24402"/>
    </row>
    <row r="24403" spans="19:19">
      <c r="S24403"/>
    </row>
    <row r="24404" spans="19:19">
      <c r="S24404"/>
    </row>
    <row r="24405" spans="19:19">
      <c r="S24405"/>
    </row>
    <row r="24406" spans="19:19">
      <c r="S24406"/>
    </row>
    <row r="24407" spans="19:19">
      <c r="S24407"/>
    </row>
    <row r="24408" spans="19:19">
      <c r="S24408"/>
    </row>
    <row r="24409" spans="19:19">
      <c r="S24409"/>
    </row>
    <row r="24410" spans="19:19">
      <c r="S24410"/>
    </row>
    <row r="24411" spans="19:19">
      <c r="S24411"/>
    </row>
    <row r="24412" spans="19:19">
      <c r="S24412"/>
    </row>
    <row r="24413" spans="19:19">
      <c r="S24413"/>
    </row>
    <row r="24414" spans="19:19">
      <c r="S24414"/>
    </row>
    <row r="24415" spans="19:19">
      <c r="S24415"/>
    </row>
    <row r="24416" spans="19:19">
      <c r="S24416"/>
    </row>
    <row r="24417" spans="19:19">
      <c r="S24417"/>
    </row>
    <row r="24418" spans="19:19">
      <c r="S24418"/>
    </row>
    <row r="24419" spans="19:19">
      <c r="S24419"/>
    </row>
    <row r="24420" spans="19:19">
      <c r="S24420"/>
    </row>
    <row r="24421" spans="19:19">
      <c r="S24421"/>
    </row>
    <row r="24422" spans="19:19">
      <c r="S24422"/>
    </row>
    <row r="24423" spans="19:19">
      <c r="S24423"/>
    </row>
    <row r="24424" spans="19:19">
      <c r="S24424"/>
    </row>
    <row r="24425" spans="19:19">
      <c r="S24425"/>
    </row>
    <row r="24426" spans="19:19">
      <c r="S24426"/>
    </row>
    <row r="24427" spans="19:19">
      <c r="S24427"/>
    </row>
    <row r="24428" spans="19:19">
      <c r="S24428"/>
    </row>
    <row r="24429" spans="19:19">
      <c r="S24429"/>
    </row>
    <row r="24430" spans="19:19">
      <c r="S24430"/>
    </row>
    <row r="24431" spans="19:19">
      <c r="S24431"/>
    </row>
    <row r="24432" spans="19:19">
      <c r="S24432"/>
    </row>
    <row r="24433" spans="19:19">
      <c r="S24433"/>
    </row>
    <row r="24434" spans="19:19">
      <c r="S24434"/>
    </row>
    <row r="24435" spans="19:19">
      <c r="S24435"/>
    </row>
    <row r="24436" spans="19:19">
      <c r="S24436"/>
    </row>
    <row r="24437" spans="19:19">
      <c r="S24437"/>
    </row>
    <row r="24438" spans="19:19">
      <c r="S24438"/>
    </row>
    <row r="24439" spans="19:19">
      <c r="S24439"/>
    </row>
    <row r="24440" spans="19:19">
      <c r="S24440"/>
    </row>
    <row r="24441" spans="19:19">
      <c r="S24441"/>
    </row>
    <row r="24442" spans="19:19">
      <c r="S24442"/>
    </row>
    <row r="24443" spans="19:19">
      <c r="S24443"/>
    </row>
    <row r="24444" spans="19:19">
      <c r="S24444"/>
    </row>
    <row r="24445" spans="19:19">
      <c r="S24445"/>
    </row>
    <row r="24446" spans="19:19">
      <c r="S24446"/>
    </row>
    <row r="24447" spans="19:19">
      <c r="S24447"/>
    </row>
    <row r="24448" spans="19:19">
      <c r="S24448"/>
    </row>
    <row r="24449" spans="19:19">
      <c r="S24449"/>
    </row>
    <row r="24450" spans="19:19">
      <c r="S24450"/>
    </row>
    <row r="24451" spans="19:19">
      <c r="S24451"/>
    </row>
    <row r="24452" spans="19:19">
      <c r="S24452"/>
    </row>
    <row r="24453" spans="19:19">
      <c r="S24453"/>
    </row>
    <row r="24454" spans="19:19">
      <c r="S24454"/>
    </row>
    <row r="24455" spans="19:19">
      <c r="S24455"/>
    </row>
    <row r="24456" spans="19:19">
      <c r="S24456"/>
    </row>
    <row r="24457" spans="19:19">
      <c r="S24457"/>
    </row>
    <row r="24458" spans="19:19">
      <c r="S24458"/>
    </row>
    <row r="24459" spans="19:19">
      <c r="S24459"/>
    </row>
    <row r="24460" spans="19:19">
      <c r="S24460"/>
    </row>
    <row r="24461" spans="19:19">
      <c r="S24461"/>
    </row>
    <row r="24462" spans="19:19">
      <c r="S24462"/>
    </row>
    <row r="24463" spans="19:19">
      <c r="S24463"/>
    </row>
    <row r="24464" spans="19:19">
      <c r="S24464"/>
    </row>
    <row r="24465" spans="19:19">
      <c r="S24465"/>
    </row>
    <row r="24466" spans="19:19">
      <c r="S24466"/>
    </row>
    <row r="24467" spans="19:19">
      <c r="S24467"/>
    </row>
    <row r="24468" spans="19:19">
      <c r="S24468"/>
    </row>
    <row r="24469" spans="19:19">
      <c r="S24469"/>
    </row>
    <row r="24470" spans="19:19">
      <c r="S24470"/>
    </row>
    <row r="24471" spans="19:19">
      <c r="S24471"/>
    </row>
    <row r="24472" spans="19:19">
      <c r="S24472"/>
    </row>
    <row r="24473" spans="19:19">
      <c r="S24473"/>
    </row>
    <row r="24474" spans="19:19">
      <c r="S24474"/>
    </row>
    <row r="24475" spans="19:19">
      <c r="S24475"/>
    </row>
    <row r="24476" spans="19:19">
      <c r="S24476"/>
    </row>
    <row r="24477" spans="19:19">
      <c r="S24477"/>
    </row>
    <row r="24478" spans="19:19">
      <c r="S24478"/>
    </row>
    <row r="24479" spans="19:19">
      <c r="S24479"/>
    </row>
    <row r="24480" spans="19:19">
      <c r="S24480"/>
    </row>
    <row r="24481" spans="19:19">
      <c r="S24481"/>
    </row>
    <row r="24482" spans="19:19">
      <c r="S24482"/>
    </row>
    <row r="24483" spans="19:19">
      <c r="S24483"/>
    </row>
    <row r="24484" spans="19:19">
      <c r="S24484"/>
    </row>
    <row r="24485" spans="19:19">
      <c r="S24485"/>
    </row>
    <row r="24486" spans="19:19">
      <c r="S24486"/>
    </row>
    <row r="24487" spans="19:19">
      <c r="S24487"/>
    </row>
    <row r="24488" spans="19:19">
      <c r="S24488"/>
    </row>
    <row r="24489" spans="19:19">
      <c r="S24489"/>
    </row>
    <row r="24490" spans="19:19">
      <c r="S24490"/>
    </row>
    <row r="24491" spans="19:19">
      <c r="S24491"/>
    </row>
    <row r="24492" spans="19:19">
      <c r="S24492"/>
    </row>
    <row r="24493" spans="19:19">
      <c r="S24493"/>
    </row>
    <row r="24494" spans="19:19">
      <c r="S24494"/>
    </row>
    <row r="24495" spans="19:19">
      <c r="S24495"/>
    </row>
    <row r="24496" spans="19:19">
      <c r="S24496"/>
    </row>
    <row r="24497" spans="19:19">
      <c r="S24497"/>
    </row>
    <row r="24498" spans="19:19">
      <c r="S24498"/>
    </row>
    <row r="24499" spans="19:19">
      <c r="S24499"/>
    </row>
    <row r="24500" spans="19:19">
      <c r="S24500"/>
    </row>
    <row r="24501" spans="19:19">
      <c r="S24501"/>
    </row>
    <row r="24502" spans="19:19">
      <c r="S24502"/>
    </row>
    <row r="24503" spans="19:19">
      <c r="S24503"/>
    </row>
    <row r="24504" spans="19:19">
      <c r="S24504"/>
    </row>
    <row r="24505" spans="19:19">
      <c r="S24505"/>
    </row>
    <row r="24506" spans="19:19">
      <c r="S24506"/>
    </row>
    <row r="24507" spans="19:19">
      <c r="S24507"/>
    </row>
    <row r="24508" spans="19:19">
      <c r="S24508"/>
    </row>
    <row r="24509" spans="19:19">
      <c r="S24509"/>
    </row>
    <row r="24510" spans="19:19">
      <c r="S24510"/>
    </row>
    <row r="24511" spans="19:19">
      <c r="S24511"/>
    </row>
    <row r="24512" spans="19:19">
      <c r="S24512"/>
    </row>
    <row r="24513" spans="19:19">
      <c r="S24513"/>
    </row>
    <row r="24514" spans="19:19">
      <c r="S24514"/>
    </row>
    <row r="24515" spans="19:19">
      <c r="S24515"/>
    </row>
    <row r="24516" spans="19:19">
      <c r="S24516"/>
    </row>
    <row r="24517" spans="19:19">
      <c r="S24517"/>
    </row>
    <row r="24518" spans="19:19">
      <c r="S24518"/>
    </row>
    <row r="24519" spans="19:19">
      <c r="S24519"/>
    </row>
    <row r="24520" spans="19:19">
      <c r="S24520"/>
    </row>
    <row r="24521" spans="19:19">
      <c r="S24521"/>
    </row>
    <row r="24522" spans="19:19">
      <c r="S24522"/>
    </row>
    <row r="24523" spans="19:19">
      <c r="S24523"/>
    </row>
    <row r="24524" spans="19:19">
      <c r="S24524"/>
    </row>
    <row r="24525" spans="19:19">
      <c r="S24525"/>
    </row>
    <row r="24526" spans="19:19">
      <c r="S24526"/>
    </row>
    <row r="24527" spans="19:19">
      <c r="S24527"/>
    </row>
    <row r="24528" spans="19:19">
      <c r="S24528"/>
    </row>
    <row r="24529" spans="19:19">
      <c r="S24529"/>
    </row>
    <row r="24530" spans="19:19">
      <c r="S24530"/>
    </row>
    <row r="24531" spans="19:19">
      <c r="S24531"/>
    </row>
    <row r="24532" spans="19:19">
      <c r="S24532"/>
    </row>
    <row r="24533" spans="19:19">
      <c r="S24533"/>
    </row>
    <row r="24534" spans="19:19">
      <c r="S24534"/>
    </row>
    <row r="24535" spans="19:19">
      <c r="S24535"/>
    </row>
    <row r="24536" spans="19:19">
      <c r="S24536"/>
    </row>
    <row r="24537" spans="19:19">
      <c r="S24537"/>
    </row>
    <row r="24538" spans="19:19">
      <c r="S24538"/>
    </row>
    <row r="24539" spans="19:19">
      <c r="S24539"/>
    </row>
    <row r="24540" spans="19:19">
      <c r="S24540"/>
    </row>
    <row r="24541" spans="19:19">
      <c r="S24541"/>
    </row>
    <row r="24542" spans="19:19">
      <c r="S24542"/>
    </row>
    <row r="24543" spans="19:19">
      <c r="S24543"/>
    </row>
    <row r="24544" spans="19:19">
      <c r="S24544"/>
    </row>
    <row r="24545" spans="19:19">
      <c r="S24545"/>
    </row>
    <row r="24546" spans="19:19">
      <c r="S24546"/>
    </row>
    <row r="24547" spans="19:19">
      <c r="S24547"/>
    </row>
    <row r="24548" spans="19:19">
      <c r="S24548"/>
    </row>
    <row r="24549" spans="19:19">
      <c r="S24549"/>
    </row>
    <row r="24550" spans="19:19">
      <c r="S24550"/>
    </row>
    <row r="24551" spans="19:19">
      <c r="S24551"/>
    </row>
    <row r="24552" spans="19:19">
      <c r="S24552"/>
    </row>
    <row r="24553" spans="19:19">
      <c r="S24553"/>
    </row>
    <row r="24554" spans="19:19">
      <c r="S24554"/>
    </row>
    <row r="24555" spans="19:19">
      <c r="S24555"/>
    </row>
    <row r="24556" spans="19:19">
      <c r="S24556"/>
    </row>
    <row r="24557" spans="19:19">
      <c r="S24557"/>
    </row>
    <row r="24558" spans="19:19">
      <c r="S24558"/>
    </row>
    <row r="24559" spans="19:19">
      <c r="S24559"/>
    </row>
    <row r="24560" spans="19:19">
      <c r="S24560"/>
    </row>
    <row r="24561" spans="19:19">
      <c r="S24561"/>
    </row>
    <row r="24562" spans="19:19">
      <c r="S24562"/>
    </row>
    <row r="24563" spans="19:19">
      <c r="S24563"/>
    </row>
    <row r="24564" spans="19:19">
      <c r="S24564"/>
    </row>
    <row r="24565" spans="19:19">
      <c r="S24565"/>
    </row>
    <row r="24566" spans="19:19">
      <c r="S24566"/>
    </row>
    <row r="24567" spans="19:19">
      <c r="S24567"/>
    </row>
    <row r="24568" spans="19:19">
      <c r="S24568"/>
    </row>
    <row r="24569" spans="19:19">
      <c r="S24569"/>
    </row>
    <row r="24570" spans="19:19">
      <c r="S24570"/>
    </row>
    <row r="24571" spans="19:19">
      <c r="S24571"/>
    </row>
    <row r="24572" spans="19:19">
      <c r="S24572"/>
    </row>
    <row r="24573" spans="19:19">
      <c r="S24573"/>
    </row>
    <row r="24574" spans="19:19">
      <c r="S24574"/>
    </row>
    <row r="24575" spans="19:19">
      <c r="S24575"/>
    </row>
    <row r="24576" spans="19:19">
      <c r="S24576"/>
    </row>
    <row r="24577" spans="19:19">
      <c r="S24577"/>
    </row>
    <row r="24578" spans="19:19">
      <c r="S24578"/>
    </row>
    <row r="24579" spans="19:19">
      <c r="S24579"/>
    </row>
    <row r="24580" spans="19:19">
      <c r="S24580"/>
    </row>
    <row r="24581" spans="19:19">
      <c r="S24581"/>
    </row>
    <row r="24582" spans="19:19">
      <c r="S24582"/>
    </row>
    <row r="24583" spans="19:19">
      <c r="S24583"/>
    </row>
    <row r="24584" spans="19:19">
      <c r="S24584"/>
    </row>
    <row r="24585" spans="19:19">
      <c r="S24585"/>
    </row>
    <row r="24586" spans="19:19">
      <c r="S24586"/>
    </row>
    <row r="24587" spans="19:19">
      <c r="S24587"/>
    </row>
    <row r="24588" spans="19:19">
      <c r="S24588"/>
    </row>
    <row r="24589" spans="19:19">
      <c r="S24589"/>
    </row>
    <row r="24590" spans="19:19">
      <c r="S24590"/>
    </row>
    <row r="24591" spans="19:19">
      <c r="S24591"/>
    </row>
    <row r="24592" spans="19:19">
      <c r="S24592"/>
    </row>
    <row r="24593" spans="19:19">
      <c r="S24593"/>
    </row>
    <row r="24594" spans="19:19">
      <c r="S24594"/>
    </row>
    <row r="24595" spans="19:19">
      <c r="S24595"/>
    </row>
    <row r="24596" spans="19:19">
      <c r="S24596"/>
    </row>
    <row r="24597" spans="19:19">
      <c r="S24597"/>
    </row>
    <row r="24598" spans="19:19">
      <c r="S24598"/>
    </row>
    <row r="24599" spans="19:19">
      <c r="S24599"/>
    </row>
    <row r="24600" spans="19:19">
      <c r="S24600"/>
    </row>
    <row r="24601" spans="19:19">
      <c r="S24601"/>
    </row>
    <row r="24602" spans="19:19">
      <c r="S24602"/>
    </row>
    <row r="24603" spans="19:19">
      <c r="S24603"/>
    </row>
    <row r="24604" spans="19:19">
      <c r="S24604"/>
    </row>
    <row r="24605" spans="19:19">
      <c r="S24605"/>
    </row>
    <row r="24606" spans="19:19">
      <c r="S24606"/>
    </row>
    <row r="24607" spans="19:19">
      <c r="S24607"/>
    </row>
    <row r="24608" spans="19:19">
      <c r="S24608"/>
    </row>
    <row r="24609" spans="19:19">
      <c r="S24609"/>
    </row>
    <row r="24610" spans="19:19">
      <c r="S24610"/>
    </row>
    <row r="24611" spans="19:19">
      <c r="S24611"/>
    </row>
    <row r="24612" spans="19:19">
      <c r="S24612"/>
    </row>
    <row r="24613" spans="19:19">
      <c r="S24613"/>
    </row>
    <row r="24614" spans="19:19">
      <c r="S24614"/>
    </row>
    <row r="24615" spans="19:19">
      <c r="S24615"/>
    </row>
    <row r="24616" spans="19:19">
      <c r="S24616"/>
    </row>
    <row r="24617" spans="19:19">
      <c r="S24617"/>
    </row>
    <row r="24618" spans="19:19">
      <c r="S24618"/>
    </row>
    <row r="24619" spans="19:19">
      <c r="S24619"/>
    </row>
    <row r="24620" spans="19:19">
      <c r="S24620"/>
    </row>
    <row r="24621" spans="19:19">
      <c r="S24621"/>
    </row>
    <row r="24622" spans="19:19">
      <c r="S24622"/>
    </row>
    <row r="24623" spans="19:19">
      <c r="S24623"/>
    </row>
    <row r="24624" spans="19:19">
      <c r="S24624"/>
    </row>
    <row r="24625" spans="19:19">
      <c r="S24625"/>
    </row>
    <row r="24626" spans="19:19">
      <c r="S24626"/>
    </row>
    <row r="24627" spans="19:19">
      <c r="S24627"/>
    </row>
    <row r="24628" spans="19:19">
      <c r="S24628"/>
    </row>
    <row r="24629" spans="19:19">
      <c r="S24629"/>
    </row>
    <row r="24630" spans="19:19">
      <c r="S24630"/>
    </row>
    <row r="24631" spans="19:19">
      <c r="S24631"/>
    </row>
    <row r="24632" spans="19:19">
      <c r="S24632"/>
    </row>
    <row r="24633" spans="19:19">
      <c r="S24633"/>
    </row>
    <row r="24634" spans="19:19">
      <c r="S24634"/>
    </row>
    <row r="24635" spans="19:19">
      <c r="S24635"/>
    </row>
    <row r="24636" spans="19:19">
      <c r="S24636"/>
    </row>
    <row r="24637" spans="19:19">
      <c r="S24637"/>
    </row>
    <row r="24638" spans="19:19">
      <c r="S24638"/>
    </row>
    <row r="24639" spans="19:19">
      <c r="S24639"/>
    </row>
    <row r="24640" spans="19:19">
      <c r="S24640"/>
    </row>
    <row r="24641" spans="19:19">
      <c r="S24641"/>
    </row>
    <row r="24642" spans="19:19">
      <c r="S24642"/>
    </row>
    <row r="24643" spans="19:19">
      <c r="S24643"/>
    </row>
    <row r="24644" spans="19:19">
      <c r="S24644"/>
    </row>
    <row r="24645" spans="19:19">
      <c r="S24645"/>
    </row>
    <row r="24646" spans="19:19">
      <c r="S24646"/>
    </row>
    <row r="24647" spans="19:19">
      <c r="S24647"/>
    </row>
    <row r="24648" spans="19:19">
      <c r="S24648"/>
    </row>
    <row r="24649" spans="19:19">
      <c r="S24649"/>
    </row>
    <row r="24650" spans="19:19">
      <c r="S24650"/>
    </row>
    <row r="24651" spans="19:19">
      <c r="S24651"/>
    </row>
    <row r="24652" spans="19:19">
      <c r="S24652"/>
    </row>
    <row r="24653" spans="19:19">
      <c r="S24653"/>
    </row>
    <row r="24654" spans="19:19">
      <c r="S24654"/>
    </row>
    <row r="24655" spans="19:19">
      <c r="S24655"/>
    </row>
    <row r="24656" spans="19:19">
      <c r="S24656"/>
    </row>
    <row r="24657" spans="19:19">
      <c r="S24657"/>
    </row>
    <row r="24658" spans="19:19">
      <c r="S24658"/>
    </row>
    <row r="24659" spans="19:19">
      <c r="S24659"/>
    </row>
    <row r="24660" spans="19:19">
      <c r="S24660"/>
    </row>
    <row r="24661" spans="19:19">
      <c r="S24661"/>
    </row>
    <row r="24662" spans="19:19">
      <c r="S24662"/>
    </row>
    <row r="24663" spans="19:19">
      <c r="S24663"/>
    </row>
    <row r="24664" spans="19:19">
      <c r="S24664"/>
    </row>
    <row r="24665" spans="19:19">
      <c r="S24665"/>
    </row>
    <row r="24666" spans="19:19">
      <c r="S24666"/>
    </row>
    <row r="24667" spans="19:19">
      <c r="S24667"/>
    </row>
    <row r="24668" spans="19:19">
      <c r="S24668"/>
    </row>
    <row r="24669" spans="19:19">
      <c r="S24669"/>
    </row>
    <row r="24670" spans="19:19">
      <c r="S24670"/>
    </row>
    <row r="24671" spans="19:19">
      <c r="S24671"/>
    </row>
    <row r="24672" spans="19:19">
      <c r="S24672"/>
    </row>
    <row r="24673" spans="19:19">
      <c r="S24673"/>
    </row>
    <row r="24674" spans="19:19">
      <c r="S24674"/>
    </row>
    <row r="24675" spans="19:19">
      <c r="S24675"/>
    </row>
    <row r="24676" spans="19:19">
      <c r="S24676"/>
    </row>
    <row r="24677" spans="19:19">
      <c r="S24677"/>
    </row>
    <row r="24678" spans="19:19">
      <c r="S24678"/>
    </row>
    <row r="24679" spans="19:19">
      <c r="S24679"/>
    </row>
    <row r="24680" spans="19:19">
      <c r="S24680"/>
    </row>
    <row r="24681" spans="19:19">
      <c r="S24681"/>
    </row>
    <row r="24682" spans="19:19">
      <c r="S24682"/>
    </row>
    <row r="24683" spans="19:19">
      <c r="S24683"/>
    </row>
    <row r="24684" spans="19:19">
      <c r="S24684"/>
    </row>
    <row r="24685" spans="19:19">
      <c r="S24685"/>
    </row>
    <row r="24686" spans="19:19">
      <c r="S24686"/>
    </row>
    <row r="24687" spans="19:19">
      <c r="S24687"/>
    </row>
    <row r="24688" spans="19:19">
      <c r="S24688"/>
    </row>
    <row r="24689" spans="19:19">
      <c r="S24689"/>
    </row>
    <row r="24690" spans="19:19">
      <c r="S24690"/>
    </row>
    <row r="24691" spans="19:19">
      <c r="S24691"/>
    </row>
    <row r="24692" spans="19:19">
      <c r="S24692"/>
    </row>
    <row r="24693" spans="19:19">
      <c r="S24693"/>
    </row>
    <row r="24694" spans="19:19">
      <c r="S24694"/>
    </row>
    <row r="24695" spans="19:19">
      <c r="S24695"/>
    </row>
    <row r="24696" spans="19:19">
      <c r="S24696"/>
    </row>
    <row r="24697" spans="19:19">
      <c r="S24697"/>
    </row>
    <row r="24698" spans="19:19">
      <c r="S24698"/>
    </row>
    <row r="24699" spans="19:19">
      <c r="S24699"/>
    </row>
    <row r="24700" spans="19:19">
      <c r="S24700"/>
    </row>
    <row r="24701" spans="19:19">
      <c r="S24701"/>
    </row>
    <row r="24702" spans="19:19">
      <c r="S24702"/>
    </row>
    <row r="24703" spans="19:19">
      <c r="S24703"/>
    </row>
    <row r="24704" spans="19:19">
      <c r="S24704"/>
    </row>
    <row r="24705" spans="19:19">
      <c r="S24705"/>
    </row>
    <row r="24706" spans="19:19">
      <c r="S24706"/>
    </row>
    <row r="24707" spans="19:19">
      <c r="S24707"/>
    </row>
    <row r="24708" spans="19:19">
      <c r="S24708"/>
    </row>
    <row r="24709" spans="19:19">
      <c r="S24709"/>
    </row>
    <row r="24710" spans="19:19">
      <c r="S24710"/>
    </row>
    <row r="24711" spans="19:19">
      <c r="S24711"/>
    </row>
    <row r="24712" spans="19:19">
      <c r="S24712"/>
    </row>
    <row r="24713" spans="19:19">
      <c r="S24713"/>
    </row>
    <row r="24714" spans="19:19">
      <c r="S24714"/>
    </row>
    <row r="24715" spans="19:19">
      <c r="S24715"/>
    </row>
    <row r="24716" spans="19:19">
      <c r="S24716"/>
    </row>
    <row r="24717" spans="19:19">
      <c r="S24717"/>
    </row>
    <row r="24718" spans="19:19">
      <c r="S24718"/>
    </row>
    <row r="24719" spans="19:19">
      <c r="S24719"/>
    </row>
    <row r="24720" spans="19:19">
      <c r="S24720"/>
    </row>
    <row r="24721" spans="19:19">
      <c r="S24721"/>
    </row>
    <row r="24722" spans="19:19">
      <c r="S24722"/>
    </row>
    <row r="24723" spans="19:19">
      <c r="S24723"/>
    </row>
    <row r="24724" spans="19:19">
      <c r="S24724"/>
    </row>
    <row r="24725" spans="19:19">
      <c r="S24725"/>
    </row>
    <row r="24726" spans="19:19">
      <c r="S24726"/>
    </row>
    <row r="24727" spans="19:19">
      <c r="S24727"/>
    </row>
    <row r="24728" spans="19:19">
      <c r="S24728"/>
    </row>
    <row r="24729" spans="19:19">
      <c r="S24729"/>
    </row>
    <row r="24730" spans="19:19">
      <c r="S24730"/>
    </row>
    <row r="24731" spans="19:19">
      <c r="S24731"/>
    </row>
    <row r="24732" spans="19:19">
      <c r="S24732"/>
    </row>
    <row r="24733" spans="19:19">
      <c r="S24733"/>
    </row>
    <row r="24734" spans="19:19">
      <c r="S24734"/>
    </row>
    <row r="24735" spans="19:19">
      <c r="S24735"/>
    </row>
    <row r="24736" spans="19:19">
      <c r="S24736"/>
    </row>
    <row r="24737" spans="19:19">
      <c r="S24737"/>
    </row>
    <row r="24738" spans="19:19">
      <c r="S24738"/>
    </row>
    <row r="24739" spans="19:19">
      <c r="S24739"/>
    </row>
    <row r="24740" spans="19:19">
      <c r="S24740"/>
    </row>
    <row r="24741" spans="19:19">
      <c r="S24741"/>
    </row>
    <row r="24742" spans="19:19">
      <c r="S24742"/>
    </row>
    <row r="24743" spans="19:19">
      <c r="S24743"/>
    </row>
    <row r="24744" spans="19:19">
      <c r="S24744"/>
    </row>
    <row r="24745" spans="19:19">
      <c r="S24745"/>
    </row>
    <row r="24746" spans="19:19">
      <c r="S24746"/>
    </row>
    <row r="24747" spans="19:19">
      <c r="S24747"/>
    </row>
    <row r="24748" spans="19:19">
      <c r="S24748"/>
    </row>
    <row r="24749" spans="19:19">
      <c r="S24749"/>
    </row>
    <row r="24750" spans="19:19">
      <c r="S24750"/>
    </row>
    <row r="24751" spans="19:19">
      <c r="S24751"/>
    </row>
    <row r="24752" spans="19:19">
      <c r="S24752"/>
    </row>
    <row r="24753" spans="19:19">
      <c r="S24753"/>
    </row>
    <row r="24754" spans="19:19">
      <c r="S24754"/>
    </row>
    <row r="24755" spans="19:19">
      <c r="S24755"/>
    </row>
    <row r="24756" spans="19:19">
      <c r="S24756"/>
    </row>
    <row r="24757" spans="19:19">
      <c r="S24757"/>
    </row>
    <row r="24758" spans="19:19">
      <c r="S24758"/>
    </row>
    <row r="24759" spans="19:19">
      <c r="S24759"/>
    </row>
    <row r="24760" spans="19:19">
      <c r="S24760"/>
    </row>
    <row r="24761" spans="19:19">
      <c r="S24761"/>
    </row>
    <row r="24762" spans="19:19">
      <c r="S24762"/>
    </row>
    <row r="24763" spans="19:19">
      <c r="S24763"/>
    </row>
    <row r="24764" spans="19:19">
      <c r="S24764"/>
    </row>
    <row r="24765" spans="19:19">
      <c r="S24765"/>
    </row>
    <row r="24766" spans="19:19">
      <c r="S24766"/>
    </row>
    <row r="24767" spans="19:19">
      <c r="S24767"/>
    </row>
    <row r="24768" spans="19:19">
      <c r="S24768"/>
    </row>
    <row r="24769" spans="19:19">
      <c r="S24769"/>
    </row>
    <row r="24770" spans="19:19">
      <c r="S24770"/>
    </row>
    <row r="24771" spans="19:19">
      <c r="S24771"/>
    </row>
    <row r="24772" spans="19:19">
      <c r="S24772"/>
    </row>
    <row r="24773" spans="19:19">
      <c r="S24773"/>
    </row>
    <row r="24774" spans="19:19">
      <c r="S24774"/>
    </row>
    <row r="24775" spans="19:19">
      <c r="S24775"/>
    </row>
    <row r="24776" spans="19:19">
      <c r="S24776"/>
    </row>
    <row r="24777" spans="19:19">
      <c r="S24777"/>
    </row>
    <row r="24778" spans="19:19">
      <c r="S24778"/>
    </row>
    <row r="24779" spans="19:19">
      <c r="S24779"/>
    </row>
    <row r="24780" spans="19:19">
      <c r="S24780"/>
    </row>
    <row r="24781" spans="19:19">
      <c r="S24781"/>
    </row>
    <row r="24782" spans="19:19">
      <c r="S24782"/>
    </row>
    <row r="24783" spans="19:19">
      <c r="S24783"/>
    </row>
    <row r="24784" spans="19:19">
      <c r="S24784"/>
    </row>
    <row r="24785" spans="19:19">
      <c r="S24785"/>
    </row>
    <row r="24786" spans="19:19">
      <c r="S24786"/>
    </row>
    <row r="24787" spans="19:19">
      <c r="S24787"/>
    </row>
    <row r="24788" spans="19:19">
      <c r="S24788"/>
    </row>
    <row r="24789" spans="19:19">
      <c r="S24789"/>
    </row>
    <row r="24790" spans="19:19">
      <c r="S24790"/>
    </row>
    <row r="24791" spans="19:19">
      <c r="S24791"/>
    </row>
    <row r="24792" spans="19:19">
      <c r="S24792"/>
    </row>
    <row r="24793" spans="19:19">
      <c r="S24793"/>
    </row>
    <row r="24794" spans="19:19">
      <c r="S24794"/>
    </row>
    <row r="24795" spans="19:19">
      <c r="S24795"/>
    </row>
    <row r="24796" spans="19:19">
      <c r="S24796"/>
    </row>
    <row r="24797" spans="19:19">
      <c r="S24797"/>
    </row>
    <row r="24798" spans="19:19">
      <c r="S24798"/>
    </row>
    <row r="24799" spans="19:19">
      <c r="S24799"/>
    </row>
    <row r="24800" spans="19:19">
      <c r="S24800"/>
    </row>
    <row r="24801" spans="19:19">
      <c r="S24801"/>
    </row>
    <row r="24802" spans="19:19">
      <c r="S24802"/>
    </row>
    <row r="24803" spans="19:19">
      <c r="S24803"/>
    </row>
    <row r="24804" spans="19:19">
      <c r="S24804"/>
    </row>
    <row r="24805" spans="19:19">
      <c r="S24805"/>
    </row>
    <row r="24806" spans="19:19">
      <c r="S24806"/>
    </row>
    <row r="24807" spans="19:19">
      <c r="S24807"/>
    </row>
    <row r="24808" spans="19:19">
      <c r="S24808"/>
    </row>
    <row r="24809" spans="19:19">
      <c r="S24809"/>
    </row>
    <row r="24810" spans="19:19">
      <c r="S24810"/>
    </row>
    <row r="24811" spans="19:19">
      <c r="S24811"/>
    </row>
    <row r="24812" spans="19:19">
      <c r="S24812"/>
    </row>
    <row r="24813" spans="19:19">
      <c r="S24813"/>
    </row>
    <row r="24814" spans="19:19">
      <c r="S24814"/>
    </row>
    <row r="24815" spans="19:19">
      <c r="S24815"/>
    </row>
    <row r="24816" spans="19:19">
      <c r="S24816"/>
    </row>
    <row r="24817" spans="19:19">
      <c r="S24817"/>
    </row>
    <row r="24818" spans="19:19">
      <c r="S24818"/>
    </row>
    <row r="24819" spans="19:19">
      <c r="S24819"/>
    </row>
    <row r="24820" spans="19:19">
      <c r="S24820"/>
    </row>
    <row r="24821" spans="19:19">
      <c r="S24821"/>
    </row>
    <row r="24822" spans="19:19">
      <c r="S24822"/>
    </row>
    <row r="24823" spans="19:19">
      <c r="S24823"/>
    </row>
    <row r="24824" spans="19:19">
      <c r="S24824"/>
    </row>
    <row r="24825" spans="19:19">
      <c r="S24825"/>
    </row>
    <row r="24826" spans="19:19">
      <c r="S24826"/>
    </row>
    <row r="24827" spans="19:19">
      <c r="S24827"/>
    </row>
    <row r="24828" spans="19:19">
      <c r="S24828"/>
    </row>
    <row r="24829" spans="19:19">
      <c r="S24829"/>
    </row>
    <row r="24830" spans="19:19">
      <c r="S24830"/>
    </row>
    <row r="24831" spans="19:19">
      <c r="S24831"/>
    </row>
    <row r="24832" spans="19:19">
      <c r="S24832"/>
    </row>
    <row r="24833" spans="19:19">
      <c r="S24833"/>
    </row>
    <row r="24834" spans="19:19">
      <c r="S24834"/>
    </row>
    <row r="24835" spans="19:19">
      <c r="S24835"/>
    </row>
    <row r="24836" spans="19:19">
      <c r="S24836"/>
    </row>
    <row r="24837" spans="19:19">
      <c r="S24837"/>
    </row>
    <row r="24838" spans="19:19">
      <c r="S24838"/>
    </row>
    <row r="24839" spans="19:19">
      <c r="S24839"/>
    </row>
    <row r="24840" spans="19:19">
      <c r="S24840"/>
    </row>
    <row r="24841" spans="19:19">
      <c r="S24841"/>
    </row>
    <row r="24842" spans="19:19">
      <c r="S24842"/>
    </row>
    <row r="24843" spans="19:19">
      <c r="S24843"/>
    </row>
    <row r="24844" spans="19:19">
      <c r="S24844"/>
    </row>
    <row r="24845" spans="19:19">
      <c r="S24845"/>
    </row>
    <row r="24846" spans="19:19">
      <c r="S24846"/>
    </row>
    <row r="24847" spans="19:19">
      <c r="S24847"/>
    </row>
    <row r="24848" spans="19:19">
      <c r="S24848"/>
    </row>
    <row r="24849" spans="19:19">
      <c r="S24849"/>
    </row>
    <row r="24850" spans="19:19">
      <c r="S24850"/>
    </row>
    <row r="24851" spans="19:19">
      <c r="S24851"/>
    </row>
    <row r="24852" spans="19:19">
      <c r="S24852"/>
    </row>
    <row r="24853" spans="19:19">
      <c r="S24853"/>
    </row>
    <row r="24854" spans="19:19">
      <c r="S24854"/>
    </row>
    <row r="24855" spans="19:19">
      <c r="S24855"/>
    </row>
    <row r="24856" spans="19:19">
      <c r="S24856"/>
    </row>
    <row r="24857" spans="19:19">
      <c r="S24857"/>
    </row>
    <row r="24858" spans="19:19">
      <c r="S24858"/>
    </row>
    <row r="24859" spans="19:19">
      <c r="S24859"/>
    </row>
    <row r="24860" spans="19:19">
      <c r="S24860"/>
    </row>
    <row r="24861" spans="19:19">
      <c r="S24861"/>
    </row>
    <row r="24862" spans="19:19">
      <c r="S24862"/>
    </row>
    <row r="24863" spans="19:19">
      <c r="S24863"/>
    </row>
    <row r="24864" spans="19:19">
      <c r="S24864"/>
    </row>
    <row r="24865" spans="19:19">
      <c r="S24865"/>
    </row>
    <row r="24866" spans="19:19">
      <c r="S24866"/>
    </row>
    <row r="24867" spans="19:19">
      <c r="S24867"/>
    </row>
    <row r="24868" spans="19:19">
      <c r="S24868"/>
    </row>
    <row r="24869" spans="19:19">
      <c r="S24869"/>
    </row>
    <row r="24870" spans="19:19">
      <c r="S24870"/>
    </row>
    <row r="24871" spans="19:19">
      <c r="S24871"/>
    </row>
    <row r="24872" spans="19:19">
      <c r="S24872"/>
    </row>
    <row r="24873" spans="19:19">
      <c r="S24873"/>
    </row>
    <row r="24874" spans="19:19">
      <c r="S24874"/>
    </row>
    <row r="24875" spans="19:19">
      <c r="S24875"/>
    </row>
    <row r="24876" spans="19:19">
      <c r="S24876"/>
    </row>
    <row r="24877" spans="19:19">
      <c r="S24877"/>
    </row>
    <row r="24878" spans="19:19">
      <c r="S24878"/>
    </row>
    <row r="24879" spans="19:19">
      <c r="S24879"/>
    </row>
    <row r="24880" spans="19:19">
      <c r="S24880"/>
    </row>
    <row r="24881" spans="19:19">
      <c r="S24881"/>
    </row>
    <row r="24882" spans="19:19">
      <c r="S24882"/>
    </row>
    <row r="24883" spans="19:19">
      <c r="S24883"/>
    </row>
    <row r="24884" spans="19:19">
      <c r="S24884"/>
    </row>
    <row r="24885" spans="19:19">
      <c r="S24885"/>
    </row>
    <row r="24886" spans="19:19">
      <c r="S24886"/>
    </row>
    <row r="24887" spans="19:19">
      <c r="S24887"/>
    </row>
    <row r="24888" spans="19:19">
      <c r="S24888"/>
    </row>
    <row r="24889" spans="19:19">
      <c r="S24889"/>
    </row>
    <row r="24890" spans="19:19">
      <c r="S24890"/>
    </row>
    <row r="24891" spans="19:19">
      <c r="S24891"/>
    </row>
    <row r="24892" spans="19:19">
      <c r="S24892"/>
    </row>
    <row r="24893" spans="19:19">
      <c r="S24893"/>
    </row>
    <row r="24894" spans="19:19">
      <c r="S24894"/>
    </row>
    <row r="24895" spans="19:19">
      <c r="S24895"/>
    </row>
    <row r="24896" spans="19:19">
      <c r="S24896"/>
    </row>
    <row r="24897" spans="19:19">
      <c r="S24897"/>
    </row>
    <row r="24898" spans="19:19">
      <c r="S24898"/>
    </row>
    <row r="24899" spans="19:19">
      <c r="S24899"/>
    </row>
    <row r="24900" spans="19:19">
      <c r="S24900"/>
    </row>
    <row r="24901" spans="19:19">
      <c r="S24901"/>
    </row>
    <row r="24902" spans="19:19">
      <c r="S24902"/>
    </row>
    <row r="24903" spans="19:19">
      <c r="S24903"/>
    </row>
    <row r="24904" spans="19:19">
      <c r="S24904"/>
    </row>
    <row r="24905" spans="19:19">
      <c r="S24905"/>
    </row>
    <row r="24906" spans="19:19">
      <c r="S24906"/>
    </row>
    <row r="24907" spans="19:19">
      <c r="S24907"/>
    </row>
    <row r="24908" spans="19:19">
      <c r="S24908"/>
    </row>
    <row r="24909" spans="19:19">
      <c r="S24909"/>
    </row>
    <row r="24910" spans="19:19">
      <c r="S24910"/>
    </row>
    <row r="24911" spans="19:19">
      <c r="S24911"/>
    </row>
    <row r="24912" spans="19:19">
      <c r="S24912"/>
    </row>
    <row r="24913" spans="19:19">
      <c r="S24913"/>
    </row>
    <row r="24914" spans="19:19">
      <c r="S24914"/>
    </row>
    <row r="24915" spans="19:19">
      <c r="S24915"/>
    </row>
    <row r="24916" spans="19:19">
      <c r="S24916"/>
    </row>
    <row r="24917" spans="19:19">
      <c r="S24917"/>
    </row>
    <row r="24918" spans="19:19">
      <c r="S24918"/>
    </row>
    <row r="24919" spans="19:19">
      <c r="S24919"/>
    </row>
    <row r="24920" spans="19:19">
      <c r="S24920"/>
    </row>
    <row r="24921" spans="19:19">
      <c r="S24921"/>
    </row>
    <row r="24922" spans="19:19">
      <c r="S24922"/>
    </row>
    <row r="24923" spans="19:19">
      <c r="S24923"/>
    </row>
    <row r="24924" spans="19:19">
      <c r="S24924"/>
    </row>
    <row r="24925" spans="19:19">
      <c r="S24925"/>
    </row>
    <row r="24926" spans="19:19">
      <c r="S24926"/>
    </row>
    <row r="24927" spans="19:19">
      <c r="S24927"/>
    </row>
    <row r="24928" spans="19:19">
      <c r="S24928"/>
    </row>
    <row r="24929" spans="19:19">
      <c r="S24929"/>
    </row>
    <row r="24930" spans="19:19">
      <c r="S24930"/>
    </row>
    <row r="24931" spans="19:19">
      <c r="S24931"/>
    </row>
    <row r="24932" spans="19:19">
      <c r="S24932"/>
    </row>
    <row r="24933" spans="19:19">
      <c r="S24933"/>
    </row>
    <row r="24934" spans="19:19">
      <c r="S24934"/>
    </row>
    <row r="24935" spans="19:19">
      <c r="S24935"/>
    </row>
    <row r="24936" spans="19:19">
      <c r="S24936"/>
    </row>
    <row r="24937" spans="19:19">
      <c r="S24937"/>
    </row>
    <row r="24938" spans="19:19">
      <c r="S24938"/>
    </row>
    <row r="24939" spans="19:19">
      <c r="S24939"/>
    </row>
    <row r="24940" spans="19:19">
      <c r="S24940"/>
    </row>
    <row r="24941" spans="19:19">
      <c r="S24941"/>
    </row>
    <row r="24942" spans="19:19">
      <c r="S24942"/>
    </row>
    <row r="24943" spans="19:19">
      <c r="S24943"/>
    </row>
    <row r="24944" spans="19:19">
      <c r="S24944"/>
    </row>
    <row r="24945" spans="19:19">
      <c r="S24945"/>
    </row>
    <row r="24946" spans="19:19">
      <c r="S24946"/>
    </row>
    <row r="24947" spans="19:19">
      <c r="S24947"/>
    </row>
    <row r="24948" spans="19:19">
      <c r="S24948"/>
    </row>
    <row r="24949" spans="19:19">
      <c r="S24949"/>
    </row>
    <row r="24950" spans="19:19">
      <c r="S24950"/>
    </row>
    <row r="24951" spans="19:19">
      <c r="S24951"/>
    </row>
    <row r="24952" spans="19:19">
      <c r="S24952"/>
    </row>
    <row r="24953" spans="19:19">
      <c r="S24953"/>
    </row>
    <row r="24954" spans="19:19">
      <c r="S24954"/>
    </row>
    <row r="24955" spans="19:19">
      <c r="S24955"/>
    </row>
    <row r="24956" spans="19:19">
      <c r="S24956"/>
    </row>
    <row r="24957" spans="19:19">
      <c r="S24957"/>
    </row>
    <row r="24958" spans="19:19">
      <c r="S24958"/>
    </row>
    <row r="24959" spans="19:19">
      <c r="S24959"/>
    </row>
    <row r="24960" spans="19:19">
      <c r="S24960"/>
    </row>
    <row r="24961" spans="19:19">
      <c r="S24961"/>
    </row>
    <row r="24962" spans="19:19">
      <c r="S24962"/>
    </row>
    <row r="24963" spans="19:19">
      <c r="S24963"/>
    </row>
    <row r="24964" spans="19:19">
      <c r="S24964"/>
    </row>
    <row r="24965" spans="19:19">
      <c r="S24965"/>
    </row>
    <row r="24966" spans="19:19">
      <c r="S24966"/>
    </row>
    <row r="24967" spans="19:19">
      <c r="S24967"/>
    </row>
    <row r="24968" spans="19:19">
      <c r="S24968"/>
    </row>
    <row r="24969" spans="19:19">
      <c r="S24969"/>
    </row>
    <row r="24970" spans="19:19">
      <c r="S24970"/>
    </row>
    <row r="24971" spans="19:19">
      <c r="S24971"/>
    </row>
    <row r="24972" spans="19:19">
      <c r="S24972"/>
    </row>
    <row r="24973" spans="19:19">
      <c r="S24973"/>
    </row>
    <row r="24974" spans="19:19">
      <c r="S24974"/>
    </row>
    <row r="24975" spans="19:19">
      <c r="S24975"/>
    </row>
    <row r="24976" spans="19:19">
      <c r="S24976"/>
    </row>
    <row r="24977" spans="19:19">
      <c r="S24977"/>
    </row>
    <row r="24978" spans="19:19">
      <c r="S24978"/>
    </row>
    <row r="24979" spans="19:19">
      <c r="S24979"/>
    </row>
    <row r="24980" spans="19:19">
      <c r="S24980"/>
    </row>
    <row r="24981" spans="19:19">
      <c r="S24981"/>
    </row>
    <row r="24982" spans="19:19">
      <c r="S24982"/>
    </row>
    <row r="24983" spans="19:19">
      <c r="S24983"/>
    </row>
    <row r="24984" spans="19:19">
      <c r="S24984"/>
    </row>
    <row r="24985" spans="19:19">
      <c r="S24985"/>
    </row>
    <row r="24986" spans="19:19">
      <c r="S24986"/>
    </row>
    <row r="24987" spans="19:19">
      <c r="S24987"/>
    </row>
    <row r="24988" spans="19:19">
      <c r="S24988"/>
    </row>
    <row r="24989" spans="19:19">
      <c r="S24989"/>
    </row>
    <row r="24990" spans="19:19">
      <c r="S24990"/>
    </row>
    <row r="24991" spans="19:19">
      <c r="S24991"/>
    </row>
    <row r="24992" spans="19:19">
      <c r="S24992"/>
    </row>
    <row r="24993" spans="19:19">
      <c r="S24993"/>
    </row>
    <row r="24994" spans="19:19">
      <c r="S24994"/>
    </row>
    <row r="24995" spans="19:19">
      <c r="S24995"/>
    </row>
    <row r="24996" spans="19:19">
      <c r="S24996"/>
    </row>
    <row r="24997" spans="19:19">
      <c r="S24997"/>
    </row>
    <row r="24998" spans="19:19">
      <c r="S24998"/>
    </row>
    <row r="24999" spans="19:19">
      <c r="S24999"/>
    </row>
    <row r="25000" spans="19:19">
      <c r="S25000"/>
    </row>
    <row r="25001" spans="19:19">
      <c r="S25001"/>
    </row>
    <row r="25002" spans="19:19">
      <c r="S25002"/>
    </row>
    <row r="25003" spans="19:19">
      <c r="S25003"/>
    </row>
    <row r="25004" spans="19:19">
      <c r="S25004"/>
    </row>
    <row r="25005" spans="19:19">
      <c r="S25005"/>
    </row>
    <row r="25006" spans="19:19">
      <c r="S25006"/>
    </row>
    <row r="25007" spans="19:19">
      <c r="S25007"/>
    </row>
    <row r="25008" spans="19:19">
      <c r="S25008"/>
    </row>
    <row r="25009" spans="19:19">
      <c r="S25009"/>
    </row>
    <row r="25010" spans="19:19">
      <c r="S25010"/>
    </row>
    <row r="25011" spans="19:19">
      <c r="S25011"/>
    </row>
    <row r="25012" spans="19:19">
      <c r="S25012"/>
    </row>
    <row r="25013" spans="19:19">
      <c r="S25013"/>
    </row>
    <row r="25014" spans="19:19">
      <c r="S25014"/>
    </row>
    <row r="25015" spans="19:19">
      <c r="S25015"/>
    </row>
    <row r="25016" spans="19:19">
      <c r="S25016"/>
    </row>
    <row r="25017" spans="19:19">
      <c r="S25017"/>
    </row>
    <row r="25018" spans="19:19">
      <c r="S25018"/>
    </row>
    <row r="25019" spans="19:19">
      <c r="S25019"/>
    </row>
    <row r="25020" spans="19:19">
      <c r="S25020"/>
    </row>
    <row r="25021" spans="19:19">
      <c r="S25021"/>
    </row>
    <row r="25022" spans="19:19">
      <c r="S25022"/>
    </row>
    <row r="25023" spans="19:19">
      <c r="S25023"/>
    </row>
    <row r="25024" spans="19:19">
      <c r="S25024"/>
    </row>
    <row r="25025" spans="19:19">
      <c r="S25025"/>
    </row>
    <row r="25026" spans="19:19">
      <c r="S25026"/>
    </row>
    <row r="25027" spans="19:19">
      <c r="S25027"/>
    </row>
    <row r="25028" spans="19:19">
      <c r="S25028"/>
    </row>
    <row r="25029" spans="19:19">
      <c r="S25029"/>
    </row>
    <row r="25030" spans="19:19">
      <c r="S25030"/>
    </row>
    <row r="25031" spans="19:19">
      <c r="S25031"/>
    </row>
    <row r="25032" spans="19:19">
      <c r="S25032"/>
    </row>
    <row r="25033" spans="19:19">
      <c r="S25033"/>
    </row>
    <row r="25034" spans="19:19">
      <c r="S25034"/>
    </row>
    <row r="25035" spans="19:19">
      <c r="S25035"/>
    </row>
    <row r="25036" spans="19:19">
      <c r="S25036"/>
    </row>
    <row r="25037" spans="19:19">
      <c r="S25037"/>
    </row>
    <row r="25038" spans="19:19">
      <c r="S25038"/>
    </row>
    <row r="25039" spans="19:19">
      <c r="S25039"/>
    </row>
    <row r="25040" spans="19:19">
      <c r="S25040"/>
    </row>
    <row r="25041" spans="19:19">
      <c r="S25041"/>
    </row>
    <row r="25042" spans="19:19">
      <c r="S25042"/>
    </row>
    <row r="25043" spans="19:19">
      <c r="S25043"/>
    </row>
    <row r="25044" spans="19:19">
      <c r="S25044"/>
    </row>
    <row r="25045" spans="19:19">
      <c r="S25045"/>
    </row>
    <row r="25046" spans="19:19">
      <c r="S25046"/>
    </row>
    <row r="25047" spans="19:19">
      <c r="S25047"/>
    </row>
    <row r="25048" spans="19:19">
      <c r="S25048"/>
    </row>
    <row r="25049" spans="19:19">
      <c r="S25049"/>
    </row>
    <row r="25050" spans="19:19">
      <c r="S25050"/>
    </row>
    <row r="25051" spans="19:19">
      <c r="S25051"/>
    </row>
    <row r="25052" spans="19:19">
      <c r="S25052"/>
    </row>
    <row r="25053" spans="19:19">
      <c r="S25053"/>
    </row>
    <row r="25054" spans="19:19">
      <c r="S25054"/>
    </row>
    <row r="25055" spans="19:19">
      <c r="S25055"/>
    </row>
    <row r="25056" spans="19:19">
      <c r="S25056"/>
    </row>
    <row r="25057" spans="19:19">
      <c r="S25057"/>
    </row>
    <row r="25058" spans="19:19">
      <c r="S25058"/>
    </row>
    <row r="25059" spans="19:19">
      <c r="S25059"/>
    </row>
    <row r="25060" spans="19:19">
      <c r="S25060"/>
    </row>
    <row r="25061" spans="19:19">
      <c r="S25061"/>
    </row>
    <row r="25062" spans="19:19">
      <c r="S25062"/>
    </row>
    <row r="25063" spans="19:19">
      <c r="S25063"/>
    </row>
    <row r="25064" spans="19:19">
      <c r="S25064"/>
    </row>
    <row r="25065" spans="19:19">
      <c r="S25065"/>
    </row>
    <row r="25066" spans="19:19">
      <c r="S25066"/>
    </row>
    <row r="25067" spans="19:19">
      <c r="S25067"/>
    </row>
    <row r="25068" spans="19:19">
      <c r="S25068"/>
    </row>
    <row r="25069" spans="19:19">
      <c r="S25069"/>
    </row>
    <row r="25070" spans="19:19">
      <c r="S25070"/>
    </row>
    <row r="25071" spans="19:19">
      <c r="S25071"/>
    </row>
    <row r="25072" spans="19:19">
      <c r="S25072"/>
    </row>
    <row r="25073" spans="19:19">
      <c r="S25073"/>
    </row>
    <row r="25074" spans="19:19">
      <c r="S25074"/>
    </row>
    <row r="25075" spans="19:19">
      <c r="S25075"/>
    </row>
    <row r="25076" spans="19:19">
      <c r="S25076"/>
    </row>
    <row r="25077" spans="19:19">
      <c r="S25077"/>
    </row>
    <row r="25078" spans="19:19">
      <c r="S25078"/>
    </row>
    <row r="25079" spans="19:19">
      <c r="S25079"/>
    </row>
    <row r="25080" spans="19:19">
      <c r="S25080"/>
    </row>
    <row r="25081" spans="19:19">
      <c r="S25081"/>
    </row>
    <row r="25082" spans="19:19">
      <c r="S25082"/>
    </row>
    <row r="25083" spans="19:19">
      <c r="S25083"/>
    </row>
    <row r="25084" spans="19:19">
      <c r="S25084"/>
    </row>
    <row r="25085" spans="19:19">
      <c r="S25085"/>
    </row>
    <row r="25086" spans="19:19">
      <c r="S25086"/>
    </row>
    <row r="25087" spans="19:19">
      <c r="S25087"/>
    </row>
    <row r="25088" spans="19:19">
      <c r="S25088"/>
    </row>
    <row r="25089" spans="19:19">
      <c r="S25089"/>
    </row>
    <row r="25090" spans="19:19">
      <c r="S25090"/>
    </row>
    <row r="25091" spans="19:19">
      <c r="S25091"/>
    </row>
    <row r="25092" spans="19:19">
      <c r="S25092"/>
    </row>
    <row r="25093" spans="19:19">
      <c r="S25093"/>
    </row>
    <row r="25094" spans="19:19">
      <c r="S25094"/>
    </row>
    <row r="25095" spans="19:19">
      <c r="S25095"/>
    </row>
    <row r="25096" spans="19:19">
      <c r="S25096"/>
    </row>
    <row r="25097" spans="19:19">
      <c r="S25097"/>
    </row>
    <row r="25098" spans="19:19">
      <c r="S25098"/>
    </row>
    <row r="25099" spans="19:19">
      <c r="S25099"/>
    </row>
    <row r="25100" spans="19:19">
      <c r="S25100"/>
    </row>
    <row r="25101" spans="19:19">
      <c r="S25101"/>
    </row>
    <row r="25102" spans="19:19">
      <c r="S25102"/>
    </row>
    <row r="25103" spans="19:19">
      <c r="S25103"/>
    </row>
    <row r="25104" spans="19:19">
      <c r="S25104"/>
    </row>
    <row r="25105" spans="19:19">
      <c r="S25105"/>
    </row>
    <row r="25106" spans="19:19">
      <c r="S25106"/>
    </row>
    <row r="25107" spans="19:19">
      <c r="S25107"/>
    </row>
    <row r="25108" spans="19:19">
      <c r="S25108"/>
    </row>
    <row r="25109" spans="19:19">
      <c r="S25109"/>
    </row>
    <row r="25110" spans="19:19">
      <c r="S25110"/>
    </row>
    <row r="25111" spans="19:19">
      <c r="S25111"/>
    </row>
    <row r="25112" spans="19:19">
      <c r="S25112"/>
    </row>
    <row r="25113" spans="19:19">
      <c r="S25113"/>
    </row>
    <row r="25114" spans="19:19">
      <c r="S25114"/>
    </row>
    <row r="25115" spans="19:19">
      <c r="S25115"/>
    </row>
    <row r="25116" spans="19:19">
      <c r="S25116"/>
    </row>
    <row r="25117" spans="19:19">
      <c r="S25117"/>
    </row>
    <row r="25118" spans="19:19">
      <c r="S25118"/>
    </row>
    <row r="25119" spans="19:19">
      <c r="S25119"/>
    </row>
    <row r="25120" spans="19:19">
      <c r="S25120"/>
    </row>
    <row r="25121" spans="19:19">
      <c r="S25121"/>
    </row>
    <row r="25122" spans="19:19">
      <c r="S25122"/>
    </row>
    <row r="25123" spans="19:19">
      <c r="S25123"/>
    </row>
    <row r="25124" spans="19:19">
      <c r="S25124"/>
    </row>
    <row r="25125" spans="19:19">
      <c r="S25125"/>
    </row>
    <row r="25126" spans="19:19">
      <c r="S25126"/>
    </row>
    <row r="25127" spans="19:19">
      <c r="S25127"/>
    </row>
    <row r="25128" spans="19:19">
      <c r="S25128"/>
    </row>
    <row r="25129" spans="19:19">
      <c r="S25129"/>
    </row>
    <row r="25130" spans="19:19">
      <c r="S25130"/>
    </row>
    <row r="25131" spans="19:19">
      <c r="S25131"/>
    </row>
    <row r="25132" spans="19:19">
      <c r="S25132"/>
    </row>
    <row r="25133" spans="19:19">
      <c r="S25133"/>
    </row>
    <row r="25134" spans="19:19">
      <c r="S25134"/>
    </row>
    <row r="25135" spans="19:19">
      <c r="S25135"/>
    </row>
    <row r="25136" spans="19:19">
      <c r="S25136"/>
    </row>
    <row r="25137" spans="19:19">
      <c r="S25137"/>
    </row>
    <row r="25138" spans="19:19">
      <c r="S25138"/>
    </row>
    <row r="25139" spans="19:19">
      <c r="S25139"/>
    </row>
    <row r="25140" spans="19:19">
      <c r="S25140"/>
    </row>
    <row r="25141" spans="19:19">
      <c r="S25141"/>
    </row>
    <row r="25142" spans="19:19">
      <c r="S25142"/>
    </row>
    <row r="25143" spans="19:19">
      <c r="S25143"/>
    </row>
    <row r="25144" spans="19:19">
      <c r="S25144"/>
    </row>
    <row r="25145" spans="19:19">
      <c r="S25145"/>
    </row>
    <row r="25146" spans="19:19">
      <c r="S25146"/>
    </row>
    <row r="25147" spans="19:19">
      <c r="S25147"/>
    </row>
    <row r="25148" spans="19:19">
      <c r="S25148"/>
    </row>
    <row r="25149" spans="19:19">
      <c r="S25149"/>
    </row>
    <row r="25150" spans="19:19">
      <c r="S25150"/>
    </row>
    <row r="25151" spans="19:19">
      <c r="S25151"/>
    </row>
    <row r="25152" spans="19:19">
      <c r="S25152"/>
    </row>
    <row r="25153" spans="19:19">
      <c r="S25153"/>
    </row>
    <row r="25154" spans="19:19">
      <c r="S25154"/>
    </row>
    <row r="25155" spans="19:19">
      <c r="S25155"/>
    </row>
    <row r="25156" spans="19:19">
      <c r="S25156"/>
    </row>
    <row r="25157" spans="19:19">
      <c r="S25157"/>
    </row>
    <row r="25158" spans="19:19">
      <c r="S25158"/>
    </row>
    <row r="25159" spans="19:19">
      <c r="S25159"/>
    </row>
    <row r="25160" spans="19:19">
      <c r="S25160"/>
    </row>
    <row r="25161" spans="19:19">
      <c r="S25161"/>
    </row>
    <row r="25162" spans="19:19">
      <c r="S25162"/>
    </row>
    <row r="25163" spans="19:19">
      <c r="S25163"/>
    </row>
    <row r="25164" spans="19:19">
      <c r="S25164"/>
    </row>
    <row r="25165" spans="19:19">
      <c r="S25165"/>
    </row>
    <row r="25166" spans="19:19">
      <c r="S25166"/>
    </row>
    <row r="25167" spans="19:19">
      <c r="S25167"/>
    </row>
    <row r="25168" spans="19:19">
      <c r="S25168"/>
    </row>
    <row r="25169" spans="19:19">
      <c r="S25169"/>
    </row>
    <row r="25170" spans="19:19">
      <c r="S25170"/>
    </row>
    <row r="25171" spans="19:19">
      <c r="S25171"/>
    </row>
    <row r="25172" spans="19:19">
      <c r="S25172"/>
    </row>
    <row r="25173" spans="19:19">
      <c r="S25173"/>
    </row>
    <row r="25174" spans="19:19">
      <c r="S25174"/>
    </row>
    <row r="25175" spans="19:19">
      <c r="S25175"/>
    </row>
    <row r="25176" spans="19:19">
      <c r="S25176"/>
    </row>
    <row r="25177" spans="19:19">
      <c r="S25177"/>
    </row>
    <row r="25178" spans="19:19">
      <c r="S25178"/>
    </row>
    <row r="25179" spans="19:19">
      <c r="S25179"/>
    </row>
    <row r="25180" spans="19:19">
      <c r="S25180"/>
    </row>
    <row r="25181" spans="19:19">
      <c r="S25181"/>
    </row>
    <row r="25182" spans="19:19">
      <c r="S25182"/>
    </row>
    <row r="25183" spans="19:19">
      <c r="S25183"/>
    </row>
    <row r="25184" spans="19:19">
      <c r="S25184"/>
    </row>
    <row r="25185" spans="19:19">
      <c r="S25185"/>
    </row>
    <row r="25186" spans="19:19">
      <c r="S25186"/>
    </row>
    <row r="25187" spans="19:19">
      <c r="S25187"/>
    </row>
    <row r="25188" spans="19:19">
      <c r="S25188"/>
    </row>
    <row r="25189" spans="19:19">
      <c r="S25189"/>
    </row>
    <row r="25190" spans="19:19">
      <c r="S25190"/>
    </row>
    <row r="25191" spans="19:19">
      <c r="S25191"/>
    </row>
    <row r="25192" spans="19:19">
      <c r="S25192"/>
    </row>
    <row r="25193" spans="19:19">
      <c r="S25193"/>
    </row>
    <row r="25194" spans="19:19">
      <c r="S25194"/>
    </row>
    <row r="25195" spans="19:19">
      <c r="S25195"/>
    </row>
    <row r="25196" spans="19:19">
      <c r="S25196"/>
    </row>
    <row r="25197" spans="19:19">
      <c r="S25197"/>
    </row>
    <row r="25198" spans="19:19">
      <c r="S25198"/>
    </row>
    <row r="25199" spans="19:19">
      <c r="S25199"/>
    </row>
    <row r="25200" spans="19:19">
      <c r="S25200"/>
    </row>
    <row r="25201" spans="19:19">
      <c r="S25201"/>
    </row>
    <row r="25202" spans="19:19">
      <c r="S25202"/>
    </row>
    <row r="25203" spans="19:19">
      <c r="S25203"/>
    </row>
    <row r="25204" spans="19:19">
      <c r="S25204"/>
    </row>
    <row r="25205" spans="19:19">
      <c r="S25205"/>
    </row>
    <row r="25206" spans="19:19">
      <c r="S25206"/>
    </row>
    <row r="25207" spans="19:19">
      <c r="S25207"/>
    </row>
    <row r="25208" spans="19:19">
      <c r="S25208"/>
    </row>
    <row r="25209" spans="19:19">
      <c r="S25209"/>
    </row>
    <row r="25210" spans="19:19">
      <c r="S25210"/>
    </row>
    <row r="25211" spans="19:19">
      <c r="S25211"/>
    </row>
    <row r="25212" spans="19:19">
      <c r="S25212"/>
    </row>
    <row r="25213" spans="19:19">
      <c r="S25213"/>
    </row>
    <row r="25214" spans="19:19">
      <c r="S25214"/>
    </row>
    <row r="25215" spans="19:19">
      <c r="S25215"/>
    </row>
    <row r="25216" spans="19:19">
      <c r="S25216"/>
    </row>
    <row r="25217" spans="19:19">
      <c r="S25217"/>
    </row>
    <row r="25218" spans="19:19">
      <c r="S25218"/>
    </row>
    <row r="25219" spans="19:19">
      <c r="S25219"/>
    </row>
    <row r="25220" spans="19:19">
      <c r="S25220"/>
    </row>
    <row r="25221" spans="19:19">
      <c r="S25221"/>
    </row>
    <row r="25222" spans="19:19">
      <c r="S25222"/>
    </row>
    <row r="25223" spans="19:19">
      <c r="S25223"/>
    </row>
    <row r="25224" spans="19:19">
      <c r="S25224"/>
    </row>
    <row r="25225" spans="19:19">
      <c r="S25225"/>
    </row>
    <row r="25226" spans="19:19">
      <c r="S25226"/>
    </row>
    <row r="25227" spans="19:19">
      <c r="S25227"/>
    </row>
    <row r="25228" spans="19:19">
      <c r="S25228"/>
    </row>
    <row r="25229" spans="19:19">
      <c r="S25229"/>
    </row>
    <row r="25230" spans="19:19">
      <c r="S25230"/>
    </row>
    <row r="25231" spans="19:19">
      <c r="S25231"/>
    </row>
    <row r="25232" spans="19:19">
      <c r="S25232"/>
    </row>
    <row r="25233" spans="19:19">
      <c r="S25233"/>
    </row>
    <row r="25234" spans="19:19">
      <c r="S25234"/>
    </row>
    <row r="25235" spans="19:19">
      <c r="S25235"/>
    </row>
    <row r="25236" spans="19:19">
      <c r="S25236"/>
    </row>
    <row r="25237" spans="19:19">
      <c r="S25237"/>
    </row>
    <row r="25238" spans="19:19">
      <c r="S25238"/>
    </row>
    <row r="25239" spans="19:19">
      <c r="S25239"/>
    </row>
    <row r="25240" spans="19:19">
      <c r="S25240"/>
    </row>
    <row r="25241" spans="19:19">
      <c r="S25241"/>
    </row>
    <row r="25242" spans="19:19">
      <c r="S25242"/>
    </row>
    <row r="25243" spans="19:19">
      <c r="S25243"/>
    </row>
    <row r="25244" spans="19:19">
      <c r="S25244"/>
    </row>
    <row r="25245" spans="19:19">
      <c r="S25245"/>
    </row>
    <row r="25246" spans="19:19">
      <c r="S25246"/>
    </row>
    <row r="25247" spans="19:19">
      <c r="S25247"/>
    </row>
    <row r="25248" spans="19:19">
      <c r="S25248"/>
    </row>
    <row r="25249" spans="19:19">
      <c r="S25249"/>
    </row>
    <row r="25250" spans="19:19">
      <c r="S25250"/>
    </row>
    <row r="25251" spans="19:19">
      <c r="S25251"/>
    </row>
    <row r="25252" spans="19:19">
      <c r="S25252"/>
    </row>
    <row r="25253" spans="19:19">
      <c r="S25253"/>
    </row>
    <row r="25254" spans="19:19">
      <c r="S25254"/>
    </row>
    <row r="25255" spans="19:19">
      <c r="S25255"/>
    </row>
    <row r="25256" spans="19:19">
      <c r="S25256"/>
    </row>
    <row r="25257" spans="19:19">
      <c r="S25257"/>
    </row>
    <row r="25258" spans="19:19">
      <c r="S25258"/>
    </row>
    <row r="25259" spans="19:19">
      <c r="S25259"/>
    </row>
    <row r="25260" spans="19:19">
      <c r="S25260"/>
    </row>
    <row r="25261" spans="19:19">
      <c r="S25261"/>
    </row>
    <row r="25262" spans="19:19">
      <c r="S25262"/>
    </row>
    <row r="25263" spans="19:19">
      <c r="S25263"/>
    </row>
    <row r="25264" spans="19:19">
      <c r="S25264"/>
    </row>
    <row r="25265" spans="19:19">
      <c r="S25265"/>
    </row>
    <row r="25266" spans="19:19">
      <c r="S25266"/>
    </row>
    <row r="25267" spans="19:19">
      <c r="S25267"/>
    </row>
    <row r="25268" spans="19:19">
      <c r="S25268"/>
    </row>
    <row r="25269" spans="19:19">
      <c r="S25269"/>
    </row>
    <row r="25270" spans="19:19">
      <c r="S25270"/>
    </row>
    <row r="25271" spans="19:19">
      <c r="S25271"/>
    </row>
    <row r="25272" spans="19:19">
      <c r="S25272"/>
    </row>
    <row r="25273" spans="19:19">
      <c r="S25273"/>
    </row>
    <row r="25274" spans="19:19">
      <c r="S25274"/>
    </row>
    <row r="25275" spans="19:19">
      <c r="S25275"/>
    </row>
    <row r="25276" spans="19:19">
      <c r="S25276"/>
    </row>
    <row r="25277" spans="19:19">
      <c r="S25277"/>
    </row>
    <row r="25278" spans="19:19">
      <c r="S25278"/>
    </row>
    <row r="25279" spans="19:19">
      <c r="S25279"/>
    </row>
    <row r="25280" spans="19:19">
      <c r="S25280"/>
    </row>
    <row r="25281" spans="19:19">
      <c r="S25281"/>
    </row>
    <row r="25282" spans="19:19">
      <c r="S25282"/>
    </row>
    <row r="25283" spans="19:19">
      <c r="S25283"/>
    </row>
    <row r="25284" spans="19:19">
      <c r="S25284"/>
    </row>
    <row r="25285" spans="19:19">
      <c r="S25285"/>
    </row>
    <row r="25286" spans="19:19">
      <c r="S25286"/>
    </row>
    <row r="25287" spans="19:19">
      <c r="S25287"/>
    </row>
    <row r="25288" spans="19:19">
      <c r="S25288"/>
    </row>
    <row r="25289" spans="19:19">
      <c r="S25289"/>
    </row>
    <row r="25290" spans="19:19">
      <c r="S25290"/>
    </row>
    <row r="25291" spans="19:19">
      <c r="S25291"/>
    </row>
    <row r="25292" spans="19:19">
      <c r="S25292"/>
    </row>
    <row r="25293" spans="19:19">
      <c r="S25293"/>
    </row>
    <row r="25294" spans="19:19">
      <c r="S25294"/>
    </row>
    <row r="25295" spans="19:19">
      <c r="S25295"/>
    </row>
    <row r="25296" spans="19:19">
      <c r="S25296"/>
    </row>
    <row r="25297" spans="19:19">
      <c r="S25297"/>
    </row>
    <row r="25298" spans="19:19">
      <c r="S25298"/>
    </row>
    <row r="25299" spans="19:19">
      <c r="S25299"/>
    </row>
    <row r="25300" spans="19:19">
      <c r="S25300"/>
    </row>
    <row r="25301" spans="19:19">
      <c r="S25301"/>
    </row>
    <row r="25302" spans="19:19">
      <c r="S25302"/>
    </row>
    <row r="25303" spans="19:19">
      <c r="S25303"/>
    </row>
    <row r="25304" spans="19:19">
      <c r="S25304"/>
    </row>
    <row r="25305" spans="19:19">
      <c r="S25305"/>
    </row>
    <row r="25306" spans="19:19">
      <c r="S25306"/>
    </row>
    <row r="25307" spans="19:19">
      <c r="S25307"/>
    </row>
    <row r="25308" spans="19:19">
      <c r="S25308"/>
    </row>
    <row r="25309" spans="19:19">
      <c r="S25309"/>
    </row>
    <row r="25310" spans="19:19">
      <c r="S25310"/>
    </row>
    <row r="25311" spans="19:19">
      <c r="S25311"/>
    </row>
    <row r="25312" spans="19:19">
      <c r="S25312"/>
    </row>
    <row r="25313" spans="19:19">
      <c r="S25313"/>
    </row>
    <row r="25314" spans="19:19">
      <c r="S25314"/>
    </row>
    <row r="25315" spans="19:19">
      <c r="S25315"/>
    </row>
    <row r="25316" spans="19:19">
      <c r="S25316"/>
    </row>
    <row r="25317" spans="19:19">
      <c r="S25317"/>
    </row>
    <row r="25318" spans="19:19">
      <c r="S25318"/>
    </row>
    <row r="25319" spans="19:19">
      <c r="S25319"/>
    </row>
    <row r="25320" spans="19:19">
      <c r="S25320"/>
    </row>
    <row r="25321" spans="19:19">
      <c r="S25321"/>
    </row>
    <row r="25322" spans="19:19">
      <c r="S25322"/>
    </row>
    <row r="25323" spans="19:19">
      <c r="S25323"/>
    </row>
    <row r="25324" spans="19:19">
      <c r="S25324"/>
    </row>
    <row r="25325" spans="19:19">
      <c r="S25325"/>
    </row>
    <row r="25326" spans="19:19">
      <c r="S25326"/>
    </row>
    <row r="25327" spans="19:19">
      <c r="S25327"/>
    </row>
    <row r="25328" spans="19:19">
      <c r="S25328"/>
    </row>
    <row r="25329" spans="19:19">
      <c r="S25329"/>
    </row>
    <row r="25330" spans="19:19">
      <c r="S25330"/>
    </row>
    <row r="25331" spans="19:19">
      <c r="S25331"/>
    </row>
    <row r="25332" spans="19:19">
      <c r="S25332"/>
    </row>
    <row r="25333" spans="19:19">
      <c r="S25333"/>
    </row>
    <row r="25334" spans="19:19">
      <c r="S25334"/>
    </row>
    <row r="25335" spans="19:19">
      <c r="S25335"/>
    </row>
    <row r="25336" spans="19:19">
      <c r="S25336"/>
    </row>
    <row r="25337" spans="19:19">
      <c r="S25337"/>
    </row>
    <row r="25338" spans="19:19">
      <c r="S25338"/>
    </row>
    <row r="25339" spans="19:19">
      <c r="S25339"/>
    </row>
    <row r="25340" spans="19:19">
      <c r="S25340"/>
    </row>
    <row r="25341" spans="19:19">
      <c r="S25341"/>
    </row>
    <row r="25342" spans="19:19">
      <c r="S25342"/>
    </row>
    <row r="25343" spans="19:19">
      <c r="S25343"/>
    </row>
    <row r="25344" spans="19:19">
      <c r="S25344"/>
    </row>
    <row r="25345" spans="19:19">
      <c r="S25345"/>
    </row>
    <row r="25346" spans="19:19">
      <c r="S25346"/>
    </row>
    <row r="25347" spans="19:19">
      <c r="S25347"/>
    </row>
    <row r="25348" spans="19:19">
      <c r="S25348"/>
    </row>
    <row r="25349" spans="19:19">
      <c r="S25349"/>
    </row>
    <row r="25350" spans="19:19">
      <c r="S25350"/>
    </row>
    <row r="25351" spans="19:19">
      <c r="S25351"/>
    </row>
    <row r="25352" spans="19:19">
      <c r="S25352"/>
    </row>
    <row r="25353" spans="19:19">
      <c r="S25353"/>
    </row>
    <row r="25354" spans="19:19">
      <c r="S25354"/>
    </row>
    <row r="25355" spans="19:19">
      <c r="S25355"/>
    </row>
    <row r="25356" spans="19:19">
      <c r="S25356"/>
    </row>
    <row r="25357" spans="19:19">
      <c r="S25357"/>
    </row>
    <row r="25358" spans="19:19">
      <c r="S25358"/>
    </row>
    <row r="25359" spans="19:19">
      <c r="S25359"/>
    </row>
    <row r="25360" spans="19:19">
      <c r="S25360"/>
    </row>
    <row r="25361" spans="19:19">
      <c r="S25361"/>
    </row>
    <row r="25362" spans="19:19">
      <c r="S25362"/>
    </row>
    <row r="25363" spans="19:19">
      <c r="S25363"/>
    </row>
    <row r="25364" spans="19:19">
      <c r="S25364"/>
    </row>
    <row r="25365" spans="19:19">
      <c r="S25365"/>
    </row>
    <row r="25366" spans="19:19">
      <c r="S25366"/>
    </row>
    <row r="25367" spans="19:19">
      <c r="S25367"/>
    </row>
    <row r="25368" spans="19:19">
      <c r="S25368"/>
    </row>
    <row r="25369" spans="19:19">
      <c r="S25369"/>
    </row>
    <row r="25370" spans="19:19">
      <c r="S25370"/>
    </row>
    <row r="25371" spans="19:19">
      <c r="S25371"/>
    </row>
    <row r="25372" spans="19:19">
      <c r="S25372"/>
    </row>
    <row r="25373" spans="19:19">
      <c r="S25373"/>
    </row>
    <row r="25374" spans="19:19">
      <c r="S25374"/>
    </row>
    <row r="25375" spans="19:19">
      <c r="S25375"/>
    </row>
    <row r="25376" spans="19:19">
      <c r="S25376"/>
    </row>
    <row r="25377" spans="19:19">
      <c r="S25377"/>
    </row>
    <row r="25378" spans="19:19">
      <c r="S25378"/>
    </row>
    <row r="25379" spans="19:19">
      <c r="S25379"/>
    </row>
    <row r="25380" spans="19:19">
      <c r="S25380"/>
    </row>
    <row r="25381" spans="19:19">
      <c r="S25381"/>
    </row>
    <row r="25382" spans="19:19">
      <c r="S25382"/>
    </row>
    <row r="25383" spans="19:19">
      <c r="S25383"/>
    </row>
    <row r="25384" spans="19:19">
      <c r="S25384"/>
    </row>
    <row r="25385" spans="19:19">
      <c r="S25385"/>
    </row>
    <row r="25386" spans="19:19">
      <c r="S25386"/>
    </row>
    <row r="25387" spans="19:19">
      <c r="S25387"/>
    </row>
    <row r="25388" spans="19:19">
      <c r="S25388"/>
    </row>
    <row r="25389" spans="19:19">
      <c r="S25389"/>
    </row>
    <row r="25390" spans="19:19">
      <c r="S25390"/>
    </row>
    <row r="25391" spans="19:19">
      <c r="S25391"/>
    </row>
    <row r="25392" spans="19:19">
      <c r="S25392"/>
    </row>
    <row r="25393" spans="19:19">
      <c r="S25393"/>
    </row>
    <row r="25394" spans="19:19">
      <c r="S25394"/>
    </row>
    <row r="25395" spans="19:19">
      <c r="S25395"/>
    </row>
    <row r="25396" spans="19:19">
      <c r="S25396"/>
    </row>
    <row r="25397" spans="19:19">
      <c r="S25397"/>
    </row>
    <row r="25398" spans="19:19">
      <c r="S25398"/>
    </row>
    <row r="25399" spans="19:19">
      <c r="S25399"/>
    </row>
    <row r="25400" spans="19:19">
      <c r="S25400"/>
    </row>
    <row r="25401" spans="19:19">
      <c r="S25401"/>
    </row>
    <row r="25402" spans="19:19">
      <c r="S25402"/>
    </row>
    <row r="25403" spans="19:19">
      <c r="S25403"/>
    </row>
    <row r="25404" spans="19:19">
      <c r="S25404"/>
    </row>
    <row r="25405" spans="19:19">
      <c r="S25405"/>
    </row>
    <row r="25406" spans="19:19">
      <c r="S25406"/>
    </row>
    <row r="25407" spans="19:19">
      <c r="S25407"/>
    </row>
    <row r="25408" spans="19:19">
      <c r="S25408"/>
    </row>
    <row r="25409" spans="19:19">
      <c r="S25409"/>
    </row>
    <row r="25410" spans="19:19">
      <c r="S25410"/>
    </row>
    <row r="25411" spans="19:19">
      <c r="S25411"/>
    </row>
    <row r="25412" spans="19:19">
      <c r="S25412"/>
    </row>
    <row r="25413" spans="19:19">
      <c r="S25413"/>
    </row>
    <row r="25414" spans="19:19">
      <c r="S25414"/>
    </row>
    <row r="25415" spans="19:19">
      <c r="S25415"/>
    </row>
    <row r="25416" spans="19:19">
      <c r="S25416"/>
    </row>
    <row r="25417" spans="19:19">
      <c r="S25417"/>
    </row>
    <row r="25418" spans="19:19">
      <c r="S25418"/>
    </row>
    <row r="25419" spans="19:19">
      <c r="S25419"/>
    </row>
    <row r="25420" spans="19:19">
      <c r="S25420"/>
    </row>
    <row r="25421" spans="19:19">
      <c r="S25421"/>
    </row>
    <row r="25422" spans="19:19">
      <c r="S25422"/>
    </row>
    <row r="25423" spans="19:19">
      <c r="S25423"/>
    </row>
    <row r="25424" spans="19:19">
      <c r="S25424"/>
    </row>
    <row r="25425" spans="19:19">
      <c r="S25425"/>
    </row>
    <row r="25426" spans="19:19">
      <c r="S25426"/>
    </row>
    <row r="25427" spans="19:19">
      <c r="S25427"/>
    </row>
    <row r="25428" spans="19:19">
      <c r="S25428"/>
    </row>
    <row r="25429" spans="19:19">
      <c r="S25429"/>
    </row>
    <row r="25430" spans="19:19">
      <c r="S25430"/>
    </row>
    <row r="25431" spans="19:19">
      <c r="S25431"/>
    </row>
    <row r="25432" spans="19:19">
      <c r="S25432"/>
    </row>
    <row r="25433" spans="19:19">
      <c r="S25433"/>
    </row>
    <row r="25434" spans="19:19">
      <c r="S25434"/>
    </row>
    <row r="25435" spans="19:19">
      <c r="S25435"/>
    </row>
    <row r="25436" spans="19:19">
      <c r="S25436"/>
    </row>
    <row r="25437" spans="19:19">
      <c r="S25437"/>
    </row>
    <row r="25438" spans="19:19">
      <c r="S25438"/>
    </row>
    <row r="25439" spans="19:19">
      <c r="S25439"/>
    </row>
    <row r="25440" spans="19:19">
      <c r="S25440"/>
    </row>
    <row r="25441" spans="19:19">
      <c r="S25441"/>
    </row>
    <row r="25442" spans="19:19">
      <c r="S25442"/>
    </row>
    <row r="25443" spans="19:19">
      <c r="S25443"/>
    </row>
    <row r="25444" spans="19:19">
      <c r="S25444"/>
    </row>
    <row r="25445" spans="19:19">
      <c r="S25445"/>
    </row>
    <row r="25446" spans="19:19">
      <c r="S25446"/>
    </row>
    <row r="25447" spans="19:19">
      <c r="S25447"/>
    </row>
    <row r="25448" spans="19:19">
      <c r="S25448"/>
    </row>
    <row r="25449" spans="19:19">
      <c r="S25449"/>
    </row>
    <row r="25450" spans="19:19">
      <c r="S25450"/>
    </row>
    <row r="25451" spans="19:19">
      <c r="S25451"/>
    </row>
    <row r="25452" spans="19:19">
      <c r="S25452"/>
    </row>
    <row r="25453" spans="19:19">
      <c r="S25453"/>
    </row>
    <row r="25454" spans="19:19">
      <c r="S25454"/>
    </row>
    <row r="25455" spans="19:19">
      <c r="S25455"/>
    </row>
    <row r="25456" spans="19:19">
      <c r="S25456"/>
    </row>
    <row r="25457" spans="19:19">
      <c r="S25457"/>
    </row>
    <row r="25458" spans="19:19">
      <c r="S25458"/>
    </row>
    <row r="25459" spans="19:19">
      <c r="S25459"/>
    </row>
    <row r="25460" spans="19:19">
      <c r="S25460"/>
    </row>
    <row r="25461" spans="19:19">
      <c r="S25461"/>
    </row>
    <row r="25462" spans="19:19">
      <c r="S25462"/>
    </row>
    <row r="25463" spans="19:19">
      <c r="S25463"/>
    </row>
    <row r="25464" spans="19:19">
      <c r="S25464"/>
    </row>
    <row r="25465" spans="19:19">
      <c r="S25465"/>
    </row>
    <row r="25466" spans="19:19">
      <c r="S25466"/>
    </row>
    <row r="25467" spans="19:19">
      <c r="S25467"/>
    </row>
    <row r="25468" spans="19:19">
      <c r="S25468"/>
    </row>
    <row r="25469" spans="19:19">
      <c r="S25469"/>
    </row>
    <row r="25470" spans="19:19">
      <c r="S25470"/>
    </row>
    <row r="25471" spans="19:19">
      <c r="S25471"/>
    </row>
    <row r="25472" spans="19:19">
      <c r="S25472"/>
    </row>
    <row r="25473" spans="19:19">
      <c r="S25473"/>
    </row>
    <row r="25474" spans="19:19">
      <c r="S25474"/>
    </row>
    <row r="25475" spans="19:19">
      <c r="S25475"/>
    </row>
    <row r="25476" spans="19:19">
      <c r="S25476"/>
    </row>
    <row r="25477" spans="19:19">
      <c r="S25477"/>
    </row>
    <row r="25478" spans="19:19">
      <c r="S25478"/>
    </row>
    <row r="25479" spans="19:19">
      <c r="S25479"/>
    </row>
    <row r="25480" spans="19:19">
      <c r="S25480"/>
    </row>
    <row r="25481" spans="19:19">
      <c r="S25481"/>
    </row>
    <row r="25482" spans="19:19">
      <c r="S25482"/>
    </row>
    <row r="25483" spans="19:19">
      <c r="S25483"/>
    </row>
    <row r="25484" spans="19:19">
      <c r="S25484"/>
    </row>
    <row r="25485" spans="19:19">
      <c r="S25485"/>
    </row>
    <row r="25486" spans="19:19">
      <c r="S25486"/>
    </row>
    <row r="25487" spans="19:19">
      <c r="S25487"/>
    </row>
    <row r="25488" spans="19:19">
      <c r="S25488"/>
    </row>
    <row r="25489" spans="19:19">
      <c r="S25489"/>
    </row>
    <row r="25490" spans="19:19">
      <c r="S25490"/>
    </row>
    <row r="25491" spans="19:19">
      <c r="S25491"/>
    </row>
    <row r="25492" spans="19:19">
      <c r="S25492"/>
    </row>
    <row r="25493" spans="19:19">
      <c r="S25493"/>
    </row>
    <row r="25494" spans="19:19">
      <c r="S25494"/>
    </row>
    <row r="25495" spans="19:19">
      <c r="S25495"/>
    </row>
    <row r="25496" spans="19:19">
      <c r="S25496"/>
    </row>
    <row r="25497" spans="19:19">
      <c r="S25497"/>
    </row>
    <row r="25498" spans="19:19">
      <c r="S25498"/>
    </row>
    <row r="25499" spans="19:19">
      <c r="S25499"/>
    </row>
    <row r="25500" spans="19:19">
      <c r="S25500"/>
    </row>
    <row r="25501" spans="19:19">
      <c r="S25501"/>
    </row>
    <row r="25502" spans="19:19">
      <c r="S25502"/>
    </row>
    <row r="25503" spans="19:19">
      <c r="S25503"/>
    </row>
    <row r="25504" spans="19:19">
      <c r="S25504"/>
    </row>
    <row r="25505" spans="19:19">
      <c r="S25505"/>
    </row>
    <row r="25506" spans="19:19">
      <c r="S25506"/>
    </row>
    <row r="25507" spans="19:19">
      <c r="S25507"/>
    </row>
    <row r="25508" spans="19:19">
      <c r="S25508"/>
    </row>
    <row r="25509" spans="19:19">
      <c r="S25509"/>
    </row>
    <row r="25510" spans="19:19">
      <c r="S25510"/>
    </row>
    <row r="25511" spans="19:19">
      <c r="S25511"/>
    </row>
    <row r="25512" spans="19:19">
      <c r="S25512"/>
    </row>
    <row r="25513" spans="19:19">
      <c r="S25513"/>
    </row>
    <row r="25514" spans="19:19">
      <c r="S25514"/>
    </row>
    <row r="25515" spans="19:19">
      <c r="S25515"/>
    </row>
    <row r="25516" spans="19:19">
      <c r="S25516"/>
    </row>
    <row r="25517" spans="19:19">
      <c r="S25517"/>
    </row>
    <row r="25518" spans="19:19">
      <c r="S25518"/>
    </row>
    <row r="25519" spans="19:19">
      <c r="S25519"/>
    </row>
    <row r="25520" spans="19:19">
      <c r="S25520"/>
    </row>
    <row r="25521" spans="19:19">
      <c r="S25521"/>
    </row>
    <row r="25522" spans="19:19">
      <c r="S25522"/>
    </row>
    <row r="25523" spans="19:19">
      <c r="S25523"/>
    </row>
    <row r="25524" spans="19:19">
      <c r="S25524"/>
    </row>
    <row r="25525" spans="19:19">
      <c r="S25525"/>
    </row>
    <row r="25526" spans="19:19">
      <c r="S25526"/>
    </row>
    <row r="25527" spans="19:19">
      <c r="S25527"/>
    </row>
    <row r="25528" spans="19:19">
      <c r="S25528"/>
    </row>
    <row r="25529" spans="19:19">
      <c r="S25529"/>
    </row>
    <row r="25530" spans="19:19">
      <c r="S25530"/>
    </row>
    <row r="25531" spans="19:19">
      <c r="S25531"/>
    </row>
    <row r="25532" spans="19:19">
      <c r="S25532"/>
    </row>
    <row r="25533" spans="19:19">
      <c r="S25533"/>
    </row>
    <row r="25534" spans="19:19">
      <c r="S25534"/>
    </row>
    <row r="25535" spans="19:19">
      <c r="S25535"/>
    </row>
    <row r="25536" spans="19:19">
      <c r="S25536"/>
    </row>
    <row r="25537" spans="19:19">
      <c r="S25537"/>
    </row>
    <row r="25538" spans="19:19">
      <c r="S25538"/>
    </row>
    <row r="25539" spans="19:19">
      <c r="S25539"/>
    </row>
    <row r="25540" spans="19:19">
      <c r="S25540"/>
    </row>
    <row r="25541" spans="19:19">
      <c r="S25541"/>
    </row>
    <row r="25542" spans="19:19">
      <c r="S25542"/>
    </row>
    <row r="25543" spans="19:19">
      <c r="S25543"/>
    </row>
    <row r="25544" spans="19:19">
      <c r="S25544"/>
    </row>
    <row r="25545" spans="19:19">
      <c r="S25545"/>
    </row>
    <row r="25546" spans="19:19">
      <c r="S25546"/>
    </row>
    <row r="25547" spans="19:19">
      <c r="S25547"/>
    </row>
    <row r="25548" spans="19:19">
      <c r="S25548"/>
    </row>
    <row r="25549" spans="19:19">
      <c r="S25549"/>
    </row>
    <row r="25550" spans="19:19">
      <c r="S25550"/>
    </row>
    <row r="25551" spans="19:19">
      <c r="S25551"/>
    </row>
    <row r="25552" spans="19:19">
      <c r="S25552"/>
    </row>
    <row r="25553" spans="19:19">
      <c r="S25553"/>
    </row>
    <row r="25554" spans="19:19">
      <c r="S25554"/>
    </row>
    <row r="25555" spans="19:19">
      <c r="S25555"/>
    </row>
    <row r="25556" spans="19:19">
      <c r="S25556"/>
    </row>
    <row r="25557" spans="19:19">
      <c r="S25557"/>
    </row>
    <row r="25558" spans="19:19">
      <c r="S25558"/>
    </row>
    <row r="25559" spans="19:19">
      <c r="S25559"/>
    </row>
    <row r="25560" spans="19:19">
      <c r="S25560"/>
    </row>
    <row r="25561" spans="19:19">
      <c r="S25561"/>
    </row>
    <row r="25562" spans="19:19">
      <c r="S25562"/>
    </row>
    <row r="25563" spans="19:19">
      <c r="S25563"/>
    </row>
    <row r="25564" spans="19:19">
      <c r="S25564"/>
    </row>
    <row r="25565" spans="19:19">
      <c r="S25565"/>
    </row>
    <row r="25566" spans="19:19">
      <c r="S25566"/>
    </row>
    <row r="25567" spans="19:19">
      <c r="S25567"/>
    </row>
    <row r="25568" spans="19:19">
      <c r="S25568"/>
    </row>
    <row r="25569" spans="19:19">
      <c r="S25569"/>
    </row>
    <row r="25570" spans="19:19">
      <c r="S25570"/>
    </row>
    <row r="25571" spans="19:19">
      <c r="S25571"/>
    </row>
    <row r="25572" spans="19:19">
      <c r="S25572"/>
    </row>
    <row r="25573" spans="19:19">
      <c r="S25573"/>
    </row>
    <row r="25574" spans="19:19">
      <c r="S25574"/>
    </row>
    <row r="25575" spans="19:19">
      <c r="S25575"/>
    </row>
    <row r="25576" spans="19:19">
      <c r="S25576"/>
    </row>
    <row r="25577" spans="19:19">
      <c r="S25577"/>
    </row>
    <row r="25578" spans="19:19">
      <c r="S25578"/>
    </row>
    <row r="25579" spans="19:19">
      <c r="S25579"/>
    </row>
    <row r="25580" spans="19:19">
      <c r="S25580"/>
    </row>
    <row r="25581" spans="19:19">
      <c r="S25581"/>
    </row>
    <row r="25582" spans="19:19">
      <c r="S25582"/>
    </row>
    <row r="25583" spans="19:19">
      <c r="S25583"/>
    </row>
    <row r="25584" spans="19:19">
      <c r="S25584"/>
    </row>
    <row r="25585" spans="19:19">
      <c r="S25585"/>
    </row>
    <row r="25586" spans="19:19">
      <c r="S25586"/>
    </row>
    <row r="25587" spans="19:19">
      <c r="S25587"/>
    </row>
    <row r="25588" spans="19:19">
      <c r="S25588"/>
    </row>
    <row r="25589" spans="19:19">
      <c r="S25589"/>
    </row>
    <row r="25590" spans="19:19">
      <c r="S25590"/>
    </row>
    <row r="25591" spans="19:19">
      <c r="S25591"/>
    </row>
    <row r="25592" spans="19:19">
      <c r="S25592"/>
    </row>
    <row r="25593" spans="19:19">
      <c r="S25593"/>
    </row>
    <row r="25594" spans="19:19">
      <c r="S25594"/>
    </row>
    <row r="25595" spans="19:19">
      <c r="S25595"/>
    </row>
    <row r="25596" spans="19:19">
      <c r="S25596"/>
    </row>
    <row r="25597" spans="19:19">
      <c r="S25597"/>
    </row>
    <row r="25598" spans="19:19">
      <c r="S25598"/>
    </row>
    <row r="25599" spans="19:19">
      <c r="S25599"/>
    </row>
    <row r="25600" spans="19:19">
      <c r="S25600"/>
    </row>
    <row r="25601" spans="19:19">
      <c r="S25601"/>
    </row>
    <row r="25602" spans="19:19">
      <c r="S25602"/>
    </row>
    <row r="25603" spans="19:19">
      <c r="S25603"/>
    </row>
    <row r="25604" spans="19:19">
      <c r="S25604"/>
    </row>
    <row r="25605" spans="19:19">
      <c r="S25605"/>
    </row>
    <row r="25606" spans="19:19">
      <c r="S25606"/>
    </row>
    <row r="25607" spans="19:19">
      <c r="S25607"/>
    </row>
    <row r="25608" spans="19:19">
      <c r="S25608"/>
    </row>
    <row r="25609" spans="19:19">
      <c r="S25609"/>
    </row>
    <row r="25610" spans="19:19">
      <c r="S25610"/>
    </row>
    <row r="25611" spans="19:19">
      <c r="S25611"/>
    </row>
    <row r="25612" spans="19:19">
      <c r="S25612"/>
    </row>
    <row r="25613" spans="19:19">
      <c r="S25613"/>
    </row>
    <row r="25614" spans="19:19">
      <c r="S25614"/>
    </row>
    <row r="25615" spans="19:19">
      <c r="S25615"/>
    </row>
    <row r="25616" spans="19:19">
      <c r="S25616"/>
    </row>
    <row r="25617" spans="19:19">
      <c r="S25617"/>
    </row>
    <row r="25618" spans="19:19">
      <c r="S25618"/>
    </row>
    <row r="25619" spans="19:19">
      <c r="S25619"/>
    </row>
    <row r="25620" spans="19:19">
      <c r="S25620"/>
    </row>
    <row r="25621" spans="19:19">
      <c r="S25621"/>
    </row>
    <row r="25622" spans="19:19">
      <c r="S25622"/>
    </row>
    <row r="25623" spans="19:19">
      <c r="S25623"/>
    </row>
    <row r="25624" spans="19:19">
      <c r="S25624"/>
    </row>
    <row r="25625" spans="19:19">
      <c r="S25625"/>
    </row>
    <row r="25626" spans="19:19">
      <c r="S25626"/>
    </row>
    <row r="25627" spans="19:19">
      <c r="S25627"/>
    </row>
    <row r="25628" spans="19:19">
      <c r="S25628"/>
    </row>
    <row r="25629" spans="19:19">
      <c r="S25629"/>
    </row>
    <row r="25630" spans="19:19">
      <c r="S25630"/>
    </row>
    <row r="25631" spans="19:19">
      <c r="S25631"/>
    </row>
    <row r="25632" spans="19:19">
      <c r="S25632"/>
    </row>
    <row r="25633" spans="19:19">
      <c r="S25633"/>
    </row>
    <row r="25634" spans="19:19">
      <c r="S25634"/>
    </row>
    <row r="25635" spans="19:19">
      <c r="S25635"/>
    </row>
    <row r="25636" spans="19:19">
      <c r="S25636"/>
    </row>
    <row r="25637" spans="19:19">
      <c r="S25637"/>
    </row>
    <row r="25638" spans="19:19">
      <c r="S25638"/>
    </row>
    <row r="25639" spans="19:19">
      <c r="S25639"/>
    </row>
    <row r="25640" spans="19:19">
      <c r="S25640"/>
    </row>
    <row r="25641" spans="19:19">
      <c r="S25641"/>
    </row>
    <row r="25642" spans="19:19">
      <c r="S25642"/>
    </row>
    <row r="25643" spans="19:19">
      <c r="S25643"/>
    </row>
    <row r="25644" spans="19:19">
      <c r="S25644"/>
    </row>
    <row r="25645" spans="19:19">
      <c r="S25645"/>
    </row>
    <row r="25646" spans="19:19">
      <c r="S25646"/>
    </row>
    <row r="25647" spans="19:19">
      <c r="S25647"/>
    </row>
    <row r="25648" spans="19:19">
      <c r="S25648"/>
    </row>
    <row r="25649" spans="19:19">
      <c r="S25649"/>
    </row>
    <row r="25650" spans="19:19">
      <c r="S25650"/>
    </row>
    <row r="25651" spans="19:19">
      <c r="S25651"/>
    </row>
    <row r="25652" spans="19:19">
      <c r="S25652"/>
    </row>
    <row r="25653" spans="19:19">
      <c r="S25653"/>
    </row>
    <row r="25654" spans="19:19">
      <c r="S25654"/>
    </row>
    <row r="25655" spans="19:19">
      <c r="S25655"/>
    </row>
    <row r="25656" spans="19:19">
      <c r="S25656"/>
    </row>
    <row r="25657" spans="19:19">
      <c r="S25657"/>
    </row>
    <row r="25658" spans="19:19">
      <c r="S25658"/>
    </row>
    <row r="25659" spans="19:19">
      <c r="S25659"/>
    </row>
    <row r="25660" spans="19:19">
      <c r="S25660"/>
    </row>
    <row r="25661" spans="19:19">
      <c r="S25661"/>
    </row>
    <row r="25662" spans="19:19">
      <c r="S25662"/>
    </row>
    <row r="25663" spans="19:19">
      <c r="S25663"/>
    </row>
    <row r="25664" spans="19:19">
      <c r="S25664"/>
    </row>
    <row r="25665" spans="19:19">
      <c r="S25665"/>
    </row>
    <row r="25666" spans="19:19">
      <c r="S25666"/>
    </row>
    <row r="25667" spans="19:19">
      <c r="S25667"/>
    </row>
    <row r="25668" spans="19:19">
      <c r="S25668"/>
    </row>
    <row r="25669" spans="19:19">
      <c r="S25669"/>
    </row>
    <row r="25670" spans="19:19">
      <c r="S25670"/>
    </row>
    <row r="25671" spans="19:19">
      <c r="S25671"/>
    </row>
    <row r="25672" spans="19:19">
      <c r="S25672"/>
    </row>
    <row r="25673" spans="19:19">
      <c r="S25673"/>
    </row>
    <row r="25674" spans="19:19">
      <c r="S25674"/>
    </row>
    <row r="25675" spans="19:19">
      <c r="S25675"/>
    </row>
    <row r="25676" spans="19:19">
      <c r="S25676"/>
    </row>
    <row r="25677" spans="19:19">
      <c r="S25677"/>
    </row>
    <row r="25678" spans="19:19">
      <c r="S25678"/>
    </row>
    <row r="25679" spans="19:19">
      <c r="S25679"/>
    </row>
    <row r="25680" spans="19:19">
      <c r="S25680"/>
    </row>
    <row r="25681" spans="19:19">
      <c r="S25681"/>
    </row>
    <row r="25682" spans="19:19">
      <c r="S25682"/>
    </row>
    <row r="25683" spans="19:19">
      <c r="S25683"/>
    </row>
    <row r="25684" spans="19:19">
      <c r="S25684"/>
    </row>
    <row r="25685" spans="19:19">
      <c r="S25685"/>
    </row>
    <row r="25686" spans="19:19">
      <c r="S25686"/>
    </row>
    <row r="25687" spans="19:19">
      <c r="S25687"/>
    </row>
    <row r="25688" spans="19:19">
      <c r="S25688"/>
    </row>
    <row r="25689" spans="19:19">
      <c r="S25689"/>
    </row>
    <row r="25690" spans="19:19">
      <c r="S25690"/>
    </row>
    <row r="25691" spans="19:19">
      <c r="S25691"/>
    </row>
    <row r="25692" spans="19:19">
      <c r="S25692"/>
    </row>
    <row r="25693" spans="19:19">
      <c r="S25693"/>
    </row>
    <row r="25694" spans="19:19">
      <c r="S25694"/>
    </row>
    <row r="25695" spans="19:19">
      <c r="S25695"/>
    </row>
    <row r="25696" spans="19:19">
      <c r="S25696"/>
    </row>
    <row r="25697" spans="19:19">
      <c r="S25697"/>
    </row>
    <row r="25698" spans="19:19">
      <c r="S25698"/>
    </row>
    <row r="25699" spans="19:19">
      <c r="S25699"/>
    </row>
    <row r="25700" spans="19:19">
      <c r="S25700"/>
    </row>
    <row r="25701" spans="19:19">
      <c r="S25701"/>
    </row>
    <row r="25702" spans="19:19">
      <c r="S25702"/>
    </row>
    <row r="25703" spans="19:19">
      <c r="S25703"/>
    </row>
    <row r="25704" spans="19:19">
      <c r="S25704"/>
    </row>
    <row r="25705" spans="19:19">
      <c r="S25705"/>
    </row>
    <row r="25706" spans="19:19">
      <c r="S25706"/>
    </row>
    <row r="25707" spans="19:19">
      <c r="S25707"/>
    </row>
    <row r="25708" spans="19:19">
      <c r="S25708"/>
    </row>
    <row r="25709" spans="19:19">
      <c r="S25709"/>
    </row>
    <row r="25710" spans="19:19">
      <c r="S25710"/>
    </row>
    <row r="25711" spans="19:19">
      <c r="S25711"/>
    </row>
    <row r="25712" spans="19:19">
      <c r="S25712"/>
    </row>
    <row r="25713" spans="19:19">
      <c r="S25713"/>
    </row>
    <row r="25714" spans="19:19">
      <c r="S25714"/>
    </row>
    <row r="25715" spans="19:19">
      <c r="S25715"/>
    </row>
    <row r="25716" spans="19:19">
      <c r="S25716"/>
    </row>
    <row r="25717" spans="19:19">
      <c r="S25717"/>
    </row>
    <row r="25718" spans="19:19">
      <c r="S25718"/>
    </row>
    <row r="25719" spans="19:19">
      <c r="S25719"/>
    </row>
    <row r="25720" spans="19:19">
      <c r="S25720"/>
    </row>
    <row r="25721" spans="19:19">
      <c r="S25721"/>
    </row>
    <row r="25722" spans="19:19">
      <c r="S25722"/>
    </row>
    <row r="25723" spans="19:19">
      <c r="S25723"/>
    </row>
    <row r="25724" spans="19:19">
      <c r="S25724"/>
    </row>
    <row r="25725" spans="19:19">
      <c r="S25725"/>
    </row>
    <row r="25726" spans="19:19">
      <c r="S25726"/>
    </row>
    <row r="25727" spans="19:19">
      <c r="S25727"/>
    </row>
    <row r="25728" spans="19:19">
      <c r="S25728"/>
    </row>
    <row r="25729" spans="19:19">
      <c r="S25729"/>
    </row>
    <row r="25730" spans="19:19">
      <c r="S25730"/>
    </row>
    <row r="25731" spans="19:19">
      <c r="S25731"/>
    </row>
    <row r="25732" spans="19:19">
      <c r="S25732"/>
    </row>
    <row r="25733" spans="19:19">
      <c r="S25733"/>
    </row>
    <row r="25734" spans="19:19">
      <c r="S25734"/>
    </row>
    <row r="25735" spans="19:19">
      <c r="S25735"/>
    </row>
    <row r="25736" spans="19:19">
      <c r="S25736"/>
    </row>
    <row r="25737" spans="19:19">
      <c r="S25737"/>
    </row>
    <row r="25738" spans="19:19">
      <c r="S25738"/>
    </row>
    <row r="25739" spans="19:19">
      <c r="S25739"/>
    </row>
    <row r="25740" spans="19:19">
      <c r="S25740"/>
    </row>
    <row r="25741" spans="19:19">
      <c r="S25741"/>
    </row>
    <row r="25742" spans="19:19">
      <c r="S25742"/>
    </row>
    <row r="25743" spans="19:19">
      <c r="S25743"/>
    </row>
    <row r="25744" spans="19:19">
      <c r="S25744"/>
    </row>
    <row r="25745" spans="19:19">
      <c r="S25745"/>
    </row>
    <row r="25746" spans="19:19">
      <c r="S25746"/>
    </row>
    <row r="25747" spans="19:19">
      <c r="S25747"/>
    </row>
    <row r="25748" spans="19:19">
      <c r="S25748"/>
    </row>
    <row r="25749" spans="19:19">
      <c r="S25749"/>
    </row>
    <row r="25750" spans="19:19">
      <c r="S25750"/>
    </row>
    <row r="25751" spans="19:19">
      <c r="S25751"/>
    </row>
    <row r="25752" spans="19:19">
      <c r="S25752"/>
    </row>
    <row r="25753" spans="19:19">
      <c r="S25753"/>
    </row>
    <row r="25754" spans="19:19">
      <c r="S25754"/>
    </row>
    <row r="25755" spans="19:19">
      <c r="S25755"/>
    </row>
    <row r="25756" spans="19:19">
      <c r="S25756"/>
    </row>
    <row r="25757" spans="19:19">
      <c r="S25757"/>
    </row>
    <row r="25758" spans="19:19">
      <c r="S25758"/>
    </row>
    <row r="25759" spans="19:19">
      <c r="S25759"/>
    </row>
    <row r="25760" spans="19:19">
      <c r="S25760"/>
    </row>
    <row r="25761" spans="19:19">
      <c r="S25761"/>
    </row>
    <row r="25762" spans="19:19">
      <c r="S25762"/>
    </row>
    <row r="25763" spans="19:19">
      <c r="S25763"/>
    </row>
    <row r="25764" spans="19:19">
      <c r="S25764"/>
    </row>
    <row r="25765" spans="19:19">
      <c r="S25765"/>
    </row>
    <row r="25766" spans="19:19">
      <c r="S25766"/>
    </row>
    <row r="25767" spans="19:19">
      <c r="S25767"/>
    </row>
    <row r="25768" spans="19:19">
      <c r="S25768"/>
    </row>
    <row r="25769" spans="19:19">
      <c r="S25769"/>
    </row>
    <row r="25770" spans="19:19">
      <c r="S25770"/>
    </row>
    <row r="25771" spans="19:19">
      <c r="S25771"/>
    </row>
    <row r="25772" spans="19:19">
      <c r="S25772"/>
    </row>
    <row r="25773" spans="19:19">
      <c r="S25773"/>
    </row>
    <row r="25774" spans="19:19">
      <c r="S25774"/>
    </row>
    <row r="25775" spans="19:19">
      <c r="S25775"/>
    </row>
    <row r="25776" spans="19:19">
      <c r="S25776"/>
    </row>
    <row r="25777" spans="19:19">
      <c r="S25777"/>
    </row>
    <row r="25778" spans="19:19">
      <c r="S25778"/>
    </row>
    <row r="25779" spans="19:19">
      <c r="S25779"/>
    </row>
    <row r="25780" spans="19:19">
      <c r="S25780"/>
    </row>
    <row r="25781" spans="19:19">
      <c r="S25781"/>
    </row>
    <row r="25782" spans="19:19">
      <c r="S25782"/>
    </row>
    <row r="25783" spans="19:19">
      <c r="S25783"/>
    </row>
    <row r="25784" spans="19:19">
      <c r="S25784"/>
    </row>
    <row r="25785" spans="19:19">
      <c r="S25785"/>
    </row>
    <row r="25786" spans="19:19">
      <c r="S25786"/>
    </row>
    <row r="25787" spans="19:19">
      <c r="S25787"/>
    </row>
    <row r="25788" spans="19:19">
      <c r="S25788"/>
    </row>
    <row r="25789" spans="19:19">
      <c r="S25789"/>
    </row>
    <row r="25790" spans="19:19">
      <c r="S25790"/>
    </row>
    <row r="25791" spans="19:19">
      <c r="S25791"/>
    </row>
    <row r="25792" spans="19:19">
      <c r="S25792"/>
    </row>
    <row r="25793" spans="19:19">
      <c r="S25793"/>
    </row>
    <row r="25794" spans="19:19">
      <c r="S25794"/>
    </row>
    <row r="25795" spans="19:19">
      <c r="S25795"/>
    </row>
    <row r="25796" spans="19:19">
      <c r="S25796"/>
    </row>
    <row r="25797" spans="19:19">
      <c r="S25797"/>
    </row>
    <row r="25798" spans="19:19">
      <c r="S25798"/>
    </row>
    <row r="25799" spans="19:19">
      <c r="S25799"/>
    </row>
    <row r="25800" spans="19:19">
      <c r="S25800"/>
    </row>
    <row r="25801" spans="19:19">
      <c r="S25801"/>
    </row>
    <row r="25802" spans="19:19">
      <c r="S25802"/>
    </row>
    <row r="25803" spans="19:19">
      <c r="S25803"/>
    </row>
    <row r="25804" spans="19:19">
      <c r="S25804"/>
    </row>
    <row r="25805" spans="19:19">
      <c r="S25805"/>
    </row>
    <row r="25806" spans="19:19">
      <c r="S25806"/>
    </row>
    <row r="25807" spans="19:19">
      <c r="S25807"/>
    </row>
    <row r="25808" spans="19:19">
      <c r="S25808"/>
    </row>
    <row r="25809" spans="19:19">
      <c r="S25809"/>
    </row>
    <row r="25810" spans="19:19">
      <c r="S25810"/>
    </row>
    <row r="25811" spans="19:19">
      <c r="S25811"/>
    </row>
    <row r="25812" spans="19:19">
      <c r="S25812"/>
    </row>
    <row r="25813" spans="19:19">
      <c r="S25813"/>
    </row>
    <row r="25814" spans="19:19">
      <c r="S25814"/>
    </row>
    <row r="25815" spans="19:19">
      <c r="S25815"/>
    </row>
    <row r="25816" spans="19:19">
      <c r="S25816"/>
    </row>
    <row r="25817" spans="19:19">
      <c r="S25817"/>
    </row>
    <row r="25818" spans="19:19">
      <c r="S25818"/>
    </row>
    <row r="25819" spans="19:19">
      <c r="S25819"/>
    </row>
    <row r="25820" spans="19:19">
      <c r="S25820"/>
    </row>
    <row r="25821" spans="19:19">
      <c r="S25821"/>
    </row>
    <row r="25822" spans="19:19">
      <c r="S25822"/>
    </row>
    <row r="25823" spans="19:19">
      <c r="S25823"/>
    </row>
    <row r="25824" spans="19:19">
      <c r="S25824"/>
    </row>
    <row r="25825" spans="19:19">
      <c r="S25825"/>
    </row>
    <row r="25826" spans="19:19">
      <c r="S25826"/>
    </row>
    <row r="25827" spans="19:19">
      <c r="S25827"/>
    </row>
    <row r="25828" spans="19:19">
      <c r="S25828"/>
    </row>
    <row r="25829" spans="19:19">
      <c r="S25829"/>
    </row>
    <row r="25830" spans="19:19">
      <c r="S25830"/>
    </row>
    <row r="25831" spans="19:19">
      <c r="S25831"/>
    </row>
    <row r="25832" spans="19:19">
      <c r="S25832"/>
    </row>
    <row r="25833" spans="19:19">
      <c r="S25833"/>
    </row>
    <row r="25834" spans="19:19">
      <c r="S25834"/>
    </row>
    <row r="25835" spans="19:19">
      <c r="S25835"/>
    </row>
    <row r="25836" spans="19:19">
      <c r="S25836"/>
    </row>
    <row r="25837" spans="19:19">
      <c r="S25837"/>
    </row>
    <row r="25838" spans="19:19">
      <c r="S25838"/>
    </row>
    <row r="25839" spans="19:19">
      <c r="S25839"/>
    </row>
    <row r="25840" spans="19:19">
      <c r="S25840"/>
    </row>
    <row r="25841" spans="19:19">
      <c r="S25841"/>
    </row>
    <row r="25842" spans="19:19">
      <c r="S25842"/>
    </row>
    <row r="25843" spans="19:19">
      <c r="S25843"/>
    </row>
    <row r="25844" spans="19:19">
      <c r="S25844"/>
    </row>
    <row r="25845" spans="19:19">
      <c r="S25845"/>
    </row>
    <row r="25846" spans="19:19">
      <c r="S25846"/>
    </row>
    <row r="25847" spans="19:19">
      <c r="S25847"/>
    </row>
    <row r="25848" spans="19:19">
      <c r="S25848"/>
    </row>
    <row r="25849" spans="19:19">
      <c r="S25849"/>
    </row>
    <row r="25850" spans="19:19">
      <c r="S25850"/>
    </row>
    <row r="25851" spans="19:19">
      <c r="S25851"/>
    </row>
    <row r="25852" spans="19:19">
      <c r="S25852"/>
    </row>
    <row r="25853" spans="19:19">
      <c r="S25853"/>
    </row>
    <row r="25854" spans="19:19">
      <c r="S25854"/>
    </row>
    <row r="25855" spans="19:19">
      <c r="S25855"/>
    </row>
    <row r="25856" spans="19:19">
      <c r="S25856"/>
    </row>
    <row r="25857" spans="19:19">
      <c r="S25857"/>
    </row>
    <row r="25858" spans="19:19">
      <c r="S25858"/>
    </row>
    <row r="25859" spans="19:19">
      <c r="S25859"/>
    </row>
    <row r="25860" spans="19:19">
      <c r="S25860"/>
    </row>
    <row r="25861" spans="19:19">
      <c r="S25861"/>
    </row>
    <row r="25862" spans="19:19">
      <c r="S25862"/>
    </row>
    <row r="25863" spans="19:19">
      <c r="S25863"/>
    </row>
    <row r="25864" spans="19:19">
      <c r="S25864"/>
    </row>
    <row r="25865" spans="19:19">
      <c r="S25865"/>
    </row>
    <row r="25866" spans="19:19">
      <c r="S25866"/>
    </row>
    <row r="25867" spans="19:19">
      <c r="S25867"/>
    </row>
    <row r="25868" spans="19:19">
      <c r="S25868"/>
    </row>
    <row r="25869" spans="19:19">
      <c r="S25869"/>
    </row>
    <row r="25870" spans="19:19">
      <c r="S25870"/>
    </row>
    <row r="25871" spans="19:19">
      <c r="S25871"/>
    </row>
    <row r="25872" spans="19:19">
      <c r="S25872"/>
    </row>
    <row r="25873" spans="19:19">
      <c r="S25873"/>
    </row>
    <row r="25874" spans="19:19">
      <c r="S25874"/>
    </row>
    <row r="25875" spans="19:19">
      <c r="S25875"/>
    </row>
    <row r="25876" spans="19:19">
      <c r="S25876"/>
    </row>
    <row r="25877" spans="19:19">
      <c r="S25877"/>
    </row>
    <row r="25878" spans="19:19">
      <c r="S25878"/>
    </row>
    <row r="25879" spans="19:19">
      <c r="S25879"/>
    </row>
    <row r="25880" spans="19:19">
      <c r="S25880"/>
    </row>
    <row r="25881" spans="19:19">
      <c r="S25881"/>
    </row>
    <row r="25882" spans="19:19">
      <c r="S25882"/>
    </row>
    <row r="25883" spans="19:19">
      <c r="S25883"/>
    </row>
    <row r="25884" spans="19:19">
      <c r="S25884"/>
    </row>
    <row r="25885" spans="19:19">
      <c r="S25885"/>
    </row>
    <row r="25886" spans="19:19">
      <c r="S25886"/>
    </row>
    <row r="25887" spans="19:19">
      <c r="S25887"/>
    </row>
    <row r="25888" spans="19:19">
      <c r="S25888"/>
    </row>
    <row r="25889" spans="19:19">
      <c r="S25889"/>
    </row>
    <row r="25890" spans="19:19">
      <c r="S25890"/>
    </row>
    <row r="25891" spans="19:19">
      <c r="S25891"/>
    </row>
    <row r="25892" spans="19:19">
      <c r="S25892"/>
    </row>
    <row r="25893" spans="19:19">
      <c r="S25893"/>
    </row>
    <row r="25894" spans="19:19">
      <c r="S25894"/>
    </row>
    <row r="25895" spans="19:19">
      <c r="S25895"/>
    </row>
    <row r="25896" spans="19:19">
      <c r="S25896"/>
    </row>
    <row r="25897" spans="19:19">
      <c r="S25897"/>
    </row>
    <row r="25898" spans="19:19">
      <c r="S25898"/>
    </row>
    <row r="25899" spans="19:19">
      <c r="S25899"/>
    </row>
    <row r="25900" spans="19:19">
      <c r="S25900"/>
    </row>
    <row r="25901" spans="19:19">
      <c r="S25901"/>
    </row>
    <row r="25902" spans="19:19">
      <c r="S25902"/>
    </row>
    <row r="25903" spans="19:19">
      <c r="S25903"/>
    </row>
    <row r="25904" spans="19:19">
      <c r="S25904"/>
    </row>
    <row r="25905" spans="19:19">
      <c r="S25905"/>
    </row>
    <row r="25906" spans="19:19">
      <c r="S25906"/>
    </row>
    <row r="25907" spans="19:19">
      <c r="S25907"/>
    </row>
    <row r="25908" spans="19:19">
      <c r="S25908"/>
    </row>
    <row r="25909" spans="19:19">
      <c r="S25909"/>
    </row>
    <row r="25910" spans="19:19">
      <c r="S25910"/>
    </row>
    <row r="25911" spans="19:19">
      <c r="S25911"/>
    </row>
    <row r="25912" spans="19:19">
      <c r="S25912"/>
    </row>
    <row r="25913" spans="19:19">
      <c r="S25913"/>
    </row>
    <row r="25914" spans="19:19">
      <c r="S25914"/>
    </row>
    <row r="25915" spans="19:19">
      <c r="S25915"/>
    </row>
    <row r="25916" spans="19:19">
      <c r="S25916"/>
    </row>
    <row r="25917" spans="19:19">
      <c r="S25917"/>
    </row>
    <row r="25918" spans="19:19">
      <c r="S25918"/>
    </row>
    <row r="25919" spans="19:19">
      <c r="S25919"/>
    </row>
    <row r="25920" spans="19:19">
      <c r="S25920"/>
    </row>
    <row r="25921" spans="19:19">
      <c r="S25921"/>
    </row>
    <row r="25922" spans="19:19">
      <c r="S25922"/>
    </row>
    <row r="25923" spans="19:19">
      <c r="S25923"/>
    </row>
    <row r="25924" spans="19:19">
      <c r="S25924"/>
    </row>
    <row r="25925" spans="19:19">
      <c r="S25925"/>
    </row>
    <row r="25926" spans="19:19">
      <c r="S25926"/>
    </row>
    <row r="25927" spans="19:19">
      <c r="S25927"/>
    </row>
    <row r="25928" spans="19:19">
      <c r="S25928"/>
    </row>
    <row r="25929" spans="19:19">
      <c r="S25929"/>
    </row>
    <row r="25930" spans="19:19">
      <c r="S25930"/>
    </row>
    <row r="25931" spans="19:19">
      <c r="S25931"/>
    </row>
    <row r="25932" spans="19:19">
      <c r="S25932"/>
    </row>
    <row r="25933" spans="19:19">
      <c r="S25933"/>
    </row>
    <row r="25934" spans="19:19">
      <c r="S25934"/>
    </row>
    <row r="25935" spans="19:19">
      <c r="S25935"/>
    </row>
    <row r="25936" spans="19:19">
      <c r="S25936"/>
    </row>
    <row r="25937" spans="19:19">
      <c r="S25937"/>
    </row>
    <row r="25938" spans="19:19">
      <c r="S25938"/>
    </row>
    <row r="25939" spans="19:19">
      <c r="S25939"/>
    </row>
    <row r="25940" spans="19:19">
      <c r="S25940"/>
    </row>
    <row r="25941" spans="19:19">
      <c r="S25941"/>
    </row>
    <row r="25942" spans="19:19">
      <c r="S25942"/>
    </row>
    <row r="25943" spans="19:19">
      <c r="S25943"/>
    </row>
    <row r="25944" spans="19:19">
      <c r="S25944"/>
    </row>
    <row r="25945" spans="19:19">
      <c r="S25945"/>
    </row>
    <row r="25946" spans="19:19">
      <c r="S25946"/>
    </row>
    <row r="25947" spans="19:19">
      <c r="S25947"/>
    </row>
    <row r="25948" spans="19:19">
      <c r="S25948"/>
    </row>
    <row r="25949" spans="19:19">
      <c r="S25949"/>
    </row>
    <row r="25950" spans="19:19">
      <c r="S25950"/>
    </row>
    <row r="25951" spans="19:19">
      <c r="S25951"/>
    </row>
    <row r="25952" spans="19:19">
      <c r="S25952"/>
    </row>
    <row r="25953" spans="19:19">
      <c r="S25953"/>
    </row>
    <row r="25954" spans="19:19">
      <c r="S25954"/>
    </row>
    <row r="25955" spans="19:19">
      <c r="S25955"/>
    </row>
    <row r="25956" spans="19:19">
      <c r="S25956"/>
    </row>
    <row r="25957" spans="19:19">
      <c r="S25957"/>
    </row>
    <row r="25958" spans="19:19">
      <c r="S25958"/>
    </row>
    <row r="25959" spans="19:19">
      <c r="S25959"/>
    </row>
    <row r="25960" spans="19:19">
      <c r="S25960"/>
    </row>
    <row r="25961" spans="19:19">
      <c r="S25961"/>
    </row>
    <row r="25962" spans="19:19">
      <c r="S25962"/>
    </row>
    <row r="25963" spans="19:19">
      <c r="S25963"/>
    </row>
    <row r="25964" spans="19:19">
      <c r="S25964"/>
    </row>
    <row r="25965" spans="19:19">
      <c r="S25965"/>
    </row>
    <row r="25966" spans="19:19">
      <c r="S25966"/>
    </row>
    <row r="25967" spans="19:19">
      <c r="S25967"/>
    </row>
    <row r="25968" spans="19:19">
      <c r="S25968"/>
    </row>
    <row r="25969" spans="19:19">
      <c r="S25969"/>
    </row>
    <row r="25970" spans="19:19">
      <c r="S25970"/>
    </row>
    <row r="25971" spans="19:19">
      <c r="S25971"/>
    </row>
    <row r="25972" spans="19:19">
      <c r="S25972"/>
    </row>
    <row r="25973" spans="19:19">
      <c r="S25973"/>
    </row>
    <row r="25974" spans="19:19">
      <c r="S25974"/>
    </row>
    <row r="25975" spans="19:19">
      <c r="S25975"/>
    </row>
    <row r="25976" spans="19:19">
      <c r="S25976"/>
    </row>
    <row r="25977" spans="19:19">
      <c r="S25977"/>
    </row>
    <row r="25978" spans="19:19">
      <c r="S25978"/>
    </row>
    <row r="25979" spans="19:19">
      <c r="S25979"/>
    </row>
    <row r="25980" spans="19:19">
      <c r="S25980"/>
    </row>
    <row r="25981" spans="19:19">
      <c r="S25981"/>
    </row>
    <row r="25982" spans="19:19">
      <c r="S25982"/>
    </row>
    <row r="25983" spans="19:19">
      <c r="S25983"/>
    </row>
    <row r="25984" spans="19:19">
      <c r="S25984"/>
    </row>
    <row r="25985" spans="19:19">
      <c r="S25985"/>
    </row>
    <row r="25986" spans="19:19">
      <c r="S25986"/>
    </row>
    <row r="25987" spans="19:19">
      <c r="S25987"/>
    </row>
    <row r="25988" spans="19:19">
      <c r="S25988"/>
    </row>
    <row r="25989" spans="19:19">
      <c r="S25989"/>
    </row>
    <row r="25990" spans="19:19">
      <c r="S25990"/>
    </row>
    <row r="25991" spans="19:19">
      <c r="S25991"/>
    </row>
    <row r="25992" spans="19:19">
      <c r="S25992"/>
    </row>
    <row r="25993" spans="19:19">
      <c r="S25993"/>
    </row>
    <row r="25994" spans="19:19">
      <c r="S25994"/>
    </row>
    <row r="25995" spans="19:19">
      <c r="S25995"/>
    </row>
    <row r="25996" spans="19:19">
      <c r="S25996"/>
    </row>
    <row r="25997" spans="19:19">
      <c r="S25997"/>
    </row>
    <row r="25998" spans="19:19">
      <c r="S25998"/>
    </row>
    <row r="25999" spans="19:19">
      <c r="S25999"/>
    </row>
    <row r="26000" spans="19:19">
      <c r="S26000"/>
    </row>
    <row r="26001" spans="19:19">
      <c r="S26001"/>
    </row>
    <row r="26002" spans="19:19">
      <c r="S26002"/>
    </row>
    <row r="26003" spans="19:19">
      <c r="S26003"/>
    </row>
    <row r="26004" spans="19:19">
      <c r="S26004"/>
    </row>
    <row r="26005" spans="19:19">
      <c r="S26005"/>
    </row>
    <row r="26006" spans="19:19">
      <c r="S26006"/>
    </row>
    <row r="26007" spans="19:19">
      <c r="S26007"/>
    </row>
    <row r="26008" spans="19:19">
      <c r="S26008"/>
    </row>
    <row r="26009" spans="19:19">
      <c r="S26009"/>
    </row>
    <row r="26010" spans="19:19">
      <c r="S26010"/>
    </row>
    <row r="26011" spans="19:19">
      <c r="S26011"/>
    </row>
    <row r="26012" spans="19:19">
      <c r="S26012"/>
    </row>
    <row r="26013" spans="19:19">
      <c r="S26013"/>
    </row>
    <row r="26014" spans="19:19">
      <c r="S26014"/>
    </row>
    <row r="26015" spans="19:19">
      <c r="S26015"/>
    </row>
    <row r="26016" spans="19:19">
      <c r="S26016"/>
    </row>
    <row r="26017" spans="19:19">
      <c r="S26017"/>
    </row>
    <row r="26018" spans="19:19">
      <c r="S26018"/>
    </row>
    <row r="26019" spans="19:19">
      <c r="S26019"/>
    </row>
    <row r="26020" spans="19:19">
      <c r="S26020"/>
    </row>
    <row r="26021" spans="19:19">
      <c r="S26021"/>
    </row>
    <row r="26022" spans="19:19">
      <c r="S26022"/>
    </row>
    <row r="26023" spans="19:19">
      <c r="S26023"/>
    </row>
    <row r="26024" spans="19:19">
      <c r="S26024"/>
    </row>
    <row r="26025" spans="19:19">
      <c r="S26025"/>
    </row>
    <row r="26026" spans="19:19">
      <c r="S26026"/>
    </row>
    <row r="26027" spans="19:19">
      <c r="S26027"/>
    </row>
    <row r="26028" spans="19:19">
      <c r="S26028"/>
    </row>
    <row r="26029" spans="19:19">
      <c r="S26029"/>
    </row>
    <row r="26030" spans="19:19">
      <c r="S26030"/>
    </row>
    <row r="26031" spans="19:19">
      <c r="S26031"/>
    </row>
    <row r="26032" spans="19:19">
      <c r="S26032"/>
    </row>
    <row r="26033" spans="19:19">
      <c r="S26033"/>
    </row>
    <row r="26034" spans="19:19">
      <c r="S26034"/>
    </row>
    <row r="26035" spans="19:19">
      <c r="S26035"/>
    </row>
    <row r="26036" spans="19:19">
      <c r="S26036"/>
    </row>
    <row r="26037" spans="19:19">
      <c r="S26037"/>
    </row>
    <row r="26038" spans="19:19">
      <c r="S26038"/>
    </row>
    <row r="26039" spans="19:19">
      <c r="S26039"/>
    </row>
    <row r="26040" spans="19:19">
      <c r="S26040"/>
    </row>
    <row r="26041" spans="19:19">
      <c r="S26041"/>
    </row>
    <row r="26042" spans="19:19">
      <c r="S26042"/>
    </row>
    <row r="26043" spans="19:19">
      <c r="S26043"/>
    </row>
    <row r="26044" spans="19:19">
      <c r="S26044"/>
    </row>
    <row r="26045" spans="19:19">
      <c r="S26045"/>
    </row>
    <row r="26046" spans="19:19">
      <c r="S26046"/>
    </row>
    <row r="26047" spans="19:19">
      <c r="S26047"/>
    </row>
    <row r="26048" spans="19:19">
      <c r="S26048"/>
    </row>
    <row r="26049" spans="19:19">
      <c r="S26049"/>
    </row>
    <row r="26050" spans="19:19">
      <c r="S26050"/>
    </row>
    <row r="26051" spans="19:19">
      <c r="S26051"/>
    </row>
    <row r="26052" spans="19:19">
      <c r="S26052"/>
    </row>
    <row r="26053" spans="19:19">
      <c r="S26053"/>
    </row>
    <row r="26054" spans="19:19">
      <c r="S26054"/>
    </row>
    <row r="26055" spans="19:19">
      <c r="S26055"/>
    </row>
    <row r="26056" spans="19:19">
      <c r="S26056"/>
    </row>
    <row r="26057" spans="19:19">
      <c r="S26057"/>
    </row>
    <row r="26058" spans="19:19">
      <c r="S26058"/>
    </row>
    <row r="26059" spans="19:19">
      <c r="S26059"/>
    </row>
    <row r="26060" spans="19:19">
      <c r="S26060"/>
    </row>
    <row r="26061" spans="19:19">
      <c r="S26061"/>
    </row>
    <row r="26062" spans="19:19">
      <c r="S26062"/>
    </row>
    <row r="26063" spans="19:19">
      <c r="S26063"/>
    </row>
    <row r="26064" spans="19:19">
      <c r="S26064"/>
    </row>
    <row r="26065" spans="19:19">
      <c r="S26065"/>
    </row>
    <row r="26066" spans="19:19">
      <c r="S26066"/>
    </row>
    <row r="26067" spans="19:19">
      <c r="S26067"/>
    </row>
    <row r="26068" spans="19:19">
      <c r="S26068"/>
    </row>
    <row r="26069" spans="19:19">
      <c r="S26069"/>
    </row>
    <row r="26070" spans="19:19">
      <c r="S26070"/>
    </row>
    <row r="26071" spans="19:19">
      <c r="S26071"/>
    </row>
    <row r="26072" spans="19:19">
      <c r="S26072"/>
    </row>
    <row r="26073" spans="19:19">
      <c r="S26073"/>
    </row>
    <row r="26074" spans="19:19">
      <c r="S26074"/>
    </row>
    <row r="26075" spans="19:19">
      <c r="S26075"/>
    </row>
    <row r="26076" spans="19:19">
      <c r="S26076"/>
    </row>
    <row r="26077" spans="19:19">
      <c r="S26077"/>
    </row>
    <row r="26078" spans="19:19">
      <c r="S26078"/>
    </row>
    <row r="26079" spans="19:19">
      <c r="S26079"/>
    </row>
    <row r="26080" spans="19:19">
      <c r="S26080"/>
    </row>
    <row r="26081" spans="19:19">
      <c r="S26081"/>
    </row>
    <row r="26082" spans="19:19">
      <c r="S26082"/>
    </row>
    <row r="26083" spans="19:19">
      <c r="S26083"/>
    </row>
    <row r="26084" spans="19:19">
      <c r="S26084"/>
    </row>
    <row r="26085" spans="19:19">
      <c r="S26085"/>
    </row>
    <row r="26086" spans="19:19">
      <c r="S26086"/>
    </row>
    <row r="26087" spans="19:19">
      <c r="S26087"/>
    </row>
    <row r="26088" spans="19:19">
      <c r="S26088"/>
    </row>
    <row r="26089" spans="19:19">
      <c r="S26089"/>
    </row>
    <row r="26090" spans="19:19">
      <c r="S26090"/>
    </row>
    <row r="26091" spans="19:19">
      <c r="S26091"/>
    </row>
    <row r="26092" spans="19:19">
      <c r="S26092"/>
    </row>
    <row r="26093" spans="19:19">
      <c r="S26093"/>
    </row>
    <row r="26094" spans="19:19">
      <c r="S26094"/>
    </row>
    <row r="26095" spans="19:19">
      <c r="S26095"/>
    </row>
    <row r="26096" spans="19:19">
      <c r="S26096"/>
    </row>
    <row r="26097" spans="19:19">
      <c r="S26097"/>
    </row>
    <row r="26098" spans="19:19">
      <c r="S26098"/>
    </row>
    <row r="26099" spans="19:19">
      <c r="S26099"/>
    </row>
    <row r="26100" spans="19:19">
      <c r="S26100"/>
    </row>
    <row r="26101" spans="19:19">
      <c r="S26101"/>
    </row>
    <row r="26102" spans="19:19">
      <c r="S26102"/>
    </row>
    <row r="26103" spans="19:19">
      <c r="S26103"/>
    </row>
    <row r="26104" spans="19:19">
      <c r="S26104"/>
    </row>
    <row r="26105" spans="19:19">
      <c r="S26105"/>
    </row>
    <row r="26106" spans="19:19">
      <c r="S26106"/>
    </row>
    <row r="26107" spans="19:19">
      <c r="S26107"/>
    </row>
    <row r="26108" spans="19:19">
      <c r="S26108"/>
    </row>
    <row r="26109" spans="19:19">
      <c r="S26109"/>
    </row>
    <row r="26110" spans="19:19">
      <c r="S26110"/>
    </row>
    <row r="26111" spans="19:19">
      <c r="S26111"/>
    </row>
    <row r="26112" spans="19:19">
      <c r="S26112"/>
    </row>
    <row r="26113" spans="19:19">
      <c r="S26113"/>
    </row>
    <row r="26114" spans="19:19">
      <c r="S26114"/>
    </row>
    <row r="26115" spans="19:19">
      <c r="S26115"/>
    </row>
    <row r="26116" spans="19:19">
      <c r="S26116"/>
    </row>
    <row r="26117" spans="19:19">
      <c r="S26117"/>
    </row>
    <row r="26118" spans="19:19">
      <c r="S26118"/>
    </row>
    <row r="26119" spans="19:19">
      <c r="S26119"/>
    </row>
    <row r="26120" spans="19:19">
      <c r="S26120"/>
    </row>
    <row r="26121" spans="19:19">
      <c r="S26121"/>
    </row>
    <row r="26122" spans="19:19">
      <c r="S26122"/>
    </row>
    <row r="26123" spans="19:19">
      <c r="S26123"/>
    </row>
    <row r="26124" spans="19:19">
      <c r="S26124"/>
    </row>
    <row r="26125" spans="19:19">
      <c r="S26125"/>
    </row>
    <row r="26126" spans="19:19">
      <c r="S26126"/>
    </row>
    <row r="26127" spans="19:19">
      <c r="S26127"/>
    </row>
    <row r="26128" spans="19:19">
      <c r="S26128"/>
    </row>
    <row r="26129" spans="19:19">
      <c r="S26129"/>
    </row>
    <row r="26130" spans="19:19">
      <c r="S26130"/>
    </row>
    <row r="26131" spans="19:19">
      <c r="S26131"/>
    </row>
    <row r="26132" spans="19:19">
      <c r="S26132"/>
    </row>
    <row r="26133" spans="19:19">
      <c r="S26133"/>
    </row>
    <row r="26134" spans="19:19">
      <c r="S26134"/>
    </row>
    <row r="26135" spans="19:19">
      <c r="S26135"/>
    </row>
    <row r="26136" spans="19:19">
      <c r="S26136"/>
    </row>
    <row r="26137" spans="19:19">
      <c r="S26137"/>
    </row>
    <row r="26138" spans="19:19">
      <c r="S26138"/>
    </row>
    <row r="26139" spans="19:19">
      <c r="S26139"/>
    </row>
    <row r="26140" spans="19:19">
      <c r="S26140"/>
    </row>
    <row r="26141" spans="19:19">
      <c r="S26141"/>
    </row>
    <row r="26142" spans="19:19">
      <c r="S26142"/>
    </row>
    <row r="26143" spans="19:19">
      <c r="S26143"/>
    </row>
    <row r="26144" spans="19:19">
      <c r="S26144"/>
    </row>
    <row r="26145" spans="19:19">
      <c r="S26145"/>
    </row>
    <row r="26146" spans="19:19">
      <c r="S26146"/>
    </row>
    <row r="26147" spans="19:19">
      <c r="S26147"/>
    </row>
    <row r="26148" spans="19:19">
      <c r="S26148"/>
    </row>
    <row r="26149" spans="19:19">
      <c r="S26149"/>
    </row>
    <row r="26150" spans="19:19">
      <c r="S26150"/>
    </row>
    <row r="26151" spans="19:19">
      <c r="S26151"/>
    </row>
    <row r="26152" spans="19:19">
      <c r="S26152"/>
    </row>
    <row r="26153" spans="19:19">
      <c r="S26153"/>
    </row>
    <row r="26154" spans="19:19">
      <c r="S26154"/>
    </row>
    <row r="26155" spans="19:19">
      <c r="S26155"/>
    </row>
    <row r="26156" spans="19:19">
      <c r="S26156"/>
    </row>
    <row r="26157" spans="19:19">
      <c r="S26157"/>
    </row>
    <row r="26158" spans="19:19">
      <c r="S26158"/>
    </row>
    <row r="26159" spans="19:19">
      <c r="S26159"/>
    </row>
    <row r="26160" spans="19:19">
      <c r="S26160"/>
    </row>
    <row r="26161" spans="19:19">
      <c r="S26161"/>
    </row>
    <row r="26162" spans="19:19">
      <c r="S26162"/>
    </row>
    <row r="26163" spans="19:19">
      <c r="S26163"/>
    </row>
    <row r="26164" spans="19:19">
      <c r="S26164"/>
    </row>
    <row r="26165" spans="19:19">
      <c r="S26165"/>
    </row>
    <row r="26166" spans="19:19">
      <c r="S26166"/>
    </row>
    <row r="26167" spans="19:19">
      <c r="S26167"/>
    </row>
    <row r="26168" spans="19:19">
      <c r="S26168"/>
    </row>
    <row r="26169" spans="19:19">
      <c r="S26169"/>
    </row>
    <row r="26170" spans="19:19">
      <c r="S26170"/>
    </row>
    <row r="26171" spans="19:19">
      <c r="S26171"/>
    </row>
    <row r="26172" spans="19:19">
      <c r="S26172"/>
    </row>
    <row r="26173" spans="19:19">
      <c r="S26173"/>
    </row>
    <row r="26174" spans="19:19">
      <c r="S26174"/>
    </row>
    <row r="26175" spans="19:19">
      <c r="S26175"/>
    </row>
    <row r="26176" spans="19:19">
      <c r="S26176"/>
    </row>
    <row r="26177" spans="19:19">
      <c r="S26177"/>
    </row>
    <row r="26178" spans="19:19">
      <c r="S26178"/>
    </row>
    <row r="26179" spans="19:19">
      <c r="S26179"/>
    </row>
    <row r="26180" spans="19:19">
      <c r="S26180"/>
    </row>
    <row r="26181" spans="19:19">
      <c r="S26181"/>
    </row>
    <row r="26182" spans="19:19">
      <c r="S26182"/>
    </row>
    <row r="26183" spans="19:19">
      <c r="S26183"/>
    </row>
    <row r="26184" spans="19:19">
      <c r="S26184"/>
    </row>
    <row r="26185" spans="19:19">
      <c r="S26185"/>
    </row>
    <row r="26186" spans="19:19">
      <c r="S26186"/>
    </row>
    <row r="26187" spans="19:19">
      <c r="S26187"/>
    </row>
    <row r="26188" spans="19:19">
      <c r="S26188"/>
    </row>
    <row r="26189" spans="19:19">
      <c r="S26189"/>
    </row>
    <row r="26190" spans="19:19">
      <c r="S26190"/>
    </row>
    <row r="26191" spans="19:19">
      <c r="S26191"/>
    </row>
    <row r="26192" spans="19:19">
      <c r="S26192"/>
    </row>
    <row r="26193" spans="19:19">
      <c r="S26193"/>
    </row>
    <row r="26194" spans="19:19">
      <c r="S26194"/>
    </row>
    <row r="26195" spans="19:19">
      <c r="S26195"/>
    </row>
    <row r="26196" spans="19:19">
      <c r="S26196"/>
    </row>
    <row r="26197" spans="19:19">
      <c r="S26197"/>
    </row>
    <row r="26198" spans="19:19">
      <c r="S26198"/>
    </row>
    <row r="26199" spans="19:19">
      <c r="S26199"/>
    </row>
    <row r="26200" spans="19:19">
      <c r="S26200"/>
    </row>
    <row r="26201" spans="19:19">
      <c r="S26201"/>
    </row>
    <row r="26202" spans="19:19">
      <c r="S26202"/>
    </row>
    <row r="26203" spans="19:19">
      <c r="S26203"/>
    </row>
    <row r="26204" spans="19:19">
      <c r="S26204"/>
    </row>
    <row r="26205" spans="19:19">
      <c r="S26205"/>
    </row>
    <row r="26206" spans="19:19">
      <c r="S26206"/>
    </row>
    <row r="26207" spans="19:19">
      <c r="S26207"/>
    </row>
    <row r="26208" spans="19:19">
      <c r="S26208"/>
    </row>
    <row r="26209" spans="19:19">
      <c r="S26209"/>
    </row>
    <row r="26210" spans="19:19">
      <c r="S26210"/>
    </row>
    <row r="26211" spans="19:19">
      <c r="S26211"/>
    </row>
    <row r="26212" spans="19:19">
      <c r="S26212"/>
    </row>
    <row r="26213" spans="19:19">
      <c r="S26213"/>
    </row>
    <row r="26214" spans="19:19">
      <c r="S26214"/>
    </row>
    <row r="26215" spans="19:19">
      <c r="S26215"/>
    </row>
    <row r="26216" spans="19:19">
      <c r="S26216"/>
    </row>
    <row r="26217" spans="19:19">
      <c r="S26217"/>
    </row>
    <row r="26218" spans="19:19">
      <c r="S26218"/>
    </row>
    <row r="26219" spans="19:19">
      <c r="S26219"/>
    </row>
    <row r="26220" spans="19:19">
      <c r="S26220"/>
    </row>
    <row r="26221" spans="19:19">
      <c r="S26221"/>
    </row>
    <row r="26222" spans="19:19">
      <c r="S26222"/>
    </row>
    <row r="26223" spans="19:19">
      <c r="S26223"/>
    </row>
    <row r="26224" spans="19:19">
      <c r="S26224"/>
    </row>
    <row r="26225" spans="19:19">
      <c r="S26225"/>
    </row>
    <row r="26226" spans="19:19">
      <c r="S26226"/>
    </row>
    <row r="26227" spans="19:19">
      <c r="S26227"/>
    </row>
    <row r="26228" spans="19:19">
      <c r="S26228"/>
    </row>
    <row r="26229" spans="19:19">
      <c r="S26229"/>
    </row>
    <row r="26230" spans="19:19">
      <c r="S26230"/>
    </row>
    <row r="26231" spans="19:19">
      <c r="S26231"/>
    </row>
    <row r="26232" spans="19:19">
      <c r="S26232"/>
    </row>
    <row r="26233" spans="19:19">
      <c r="S26233"/>
    </row>
    <row r="26234" spans="19:19">
      <c r="S26234"/>
    </row>
    <row r="26235" spans="19:19">
      <c r="S26235"/>
    </row>
    <row r="26236" spans="19:19">
      <c r="S26236"/>
    </row>
    <row r="26237" spans="19:19">
      <c r="S26237"/>
    </row>
    <row r="26238" spans="19:19">
      <c r="S26238"/>
    </row>
    <row r="26239" spans="19:19">
      <c r="S26239"/>
    </row>
    <row r="26240" spans="19:19">
      <c r="S26240"/>
    </row>
    <row r="26241" spans="19:19">
      <c r="S26241"/>
    </row>
    <row r="26242" spans="19:19">
      <c r="S26242"/>
    </row>
    <row r="26243" spans="19:19">
      <c r="S26243"/>
    </row>
    <row r="26244" spans="19:19">
      <c r="S26244"/>
    </row>
    <row r="26245" spans="19:19">
      <c r="S26245"/>
    </row>
    <row r="26246" spans="19:19">
      <c r="S26246"/>
    </row>
    <row r="26247" spans="19:19">
      <c r="S26247"/>
    </row>
    <row r="26248" spans="19:19">
      <c r="S26248"/>
    </row>
    <row r="26249" spans="19:19">
      <c r="S26249"/>
    </row>
    <row r="26250" spans="19:19">
      <c r="S26250"/>
    </row>
    <row r="26251" spans="19:19">
      <c r="S26251"/>
    </row>
    <row r="26252" spans="19:19">
      <c r="S26252"/>
    </row>
    <row r="26253" spans="19:19">
      <c r="S26253"/>
    </row>
    <row r="26254" spans="19:19">
      <c r="S26254"/>
    </row>
    <row r="26255" spans="19:19">
      <c r="S26255"/>
    </row>
    <row r="26256" spans="19:19">
      <c r="S26256"/>
    </row>
    <row r="26257" spans="19:19">
      <c r="S26257"/>
    </row>
    <row r="26258" spans="19:19">
      <c r="S26258"/>
    </row>
    <row r="26259" spans="19:19">
      <c r="S26259"/>
    </row>
    <row r="26260" spans="19:19">
      <c r="S26260"/>
    </row>
    <row r="26261" spans="19:19">
      <c r="S26261"/>
    </row>
    <row r="26262" spans="19:19">
      <c r="S26262"/>
    </row>
    <row r="26263" spans="19:19">
      <c r="S26263"/>
    </row>
    <row r="26264" spans="19:19">
      <c r="S26264"/>
    </row>
    <row r="26265" spans="19:19">
      <c r="S26265"/>
    </row>
    <row r="26266" spans="19:19">
      <c r="S26266"/>
    </row>
    <row r="26267" spans="19:19">
      <c r="S26267"/>
    </row>
    <row r="26268" spans="19:19">
      <c r="S26268"/>
    </row>
    <row r="26269" spans="19:19">
      <c r="S26269"/>
    </row>
    <row r="26270" spans="19:19">
      <c r="S26270"/>
    </row>
    <row r="26271" spans="19:19">
      <c r="S26271"/>
    </row>
    <row r="26272" spans="19:19">
      <c r="S26272"/>
    </row>
    <row r="26273" spans="19:19">
      <c r="S26273"/>
    </row>
    <row r="26274" spans="19:19">
      <c r="S26274"/>
    </row>
    <row r="26275" spans="19:19">
      <c r="S26275"/>
    </row>
    <row r="26276" spans="19:19">
      <c r="S26276"/>
    </row>
    <row r="26277" spans="19:19">
      <c r="S26277"/>
    </row>
    <row r="26278" spans="19:19">
      <c r="S26278"/>
    </row>
    <row r="26279" spans="19:19">
      <c r="S26279"/>
    </row>
    <row r="26280" spans="19:19">
      <c r="S26280"/>
    </row>
    <row r="26281" spans="19:19">
      <c r="S26281"/>
    </row>
    <row r="26282" spans="19:19">
      <c r="S26282"/>
    </row>
    <row r="26283" spans="19:19">
      <c r="S26283"/>
    </row>
    <row r="26284" spans="19:19">
      <c r="S26284"/>
    </row>
    <row r="26285" spans="19:19">
      <c r="S26285"/>
    </row>
    <row r="26286" spans="19:19">
      <c r="S26286"/>
    </row>
    <row r="26287" spans="19:19">
      <c r="S26287"/>
    </row>
    <row r="26288" spans="19:19">
      <c r="S26288"/>
    </row>
    <row r="26289" spans="19:19">
      <c r="S26289"/>
    </row>
    <row r="26290" spans="19:19">
      <c r="S26290"/>
    </row>
    <row r="26291" spans="19:19">
      <c r="S26291"/>
    </row>
    <row r="26292" spans="19:19">
      <c r="S26292"/>
    </row>
    <row r="26293" spans="19:19">
      <c r="S26293"/>
    </row>
    <row r="26294" spans="19:19">
      <c r="S26294"/>
    </row>
    <row r="26295" spans="19:19">
      <c r="S26295"/>
    </row>
    <row r="26296" spans="19:19">
      <c r="S26296"/>
    </row>
    <row r="26297" spans="19:19">
      <c r="S26297"/>
    </row>
    <row r="26298" spans="19:19">
      <c r="S26298"/>
    </row>
    <row r="26299" spans="19:19">
      <c r="S26299"/>
    </row>
    <row r="26300" spans="19:19">
      <c r="S26300"/>
    </row>
    <row r="26301" spans="19:19">
      <c r="S26301"/>
    </row>
    <row r="26302" spans="19:19">
      <c r="S26302"/>
    </row>
    <row r="26303" spans="19:19">
      <c r="S26303"/>
    </row>
    <row r="26304" spans="19:19">
      <c r="S26304"/>
    </row>
    <row r="26305" spans="19:19">
      <c r="S26305"/>
    </row>
    <row r="26306" spans="19:19">
      <c r="S26306"/>
    </row>
    <row r="26307" spans="19:19">
      <c r="S26307"/>
    </row>
    <row r="26308" spans="19:19">
      <c r="S26308"/>
    </row>
    <row r="26309" spans="19:19">
      <c r="S26309"/>
    </row>
    <row r="26310" spans="19:19">
      <c r="S26310"/>
    </row>
    <row r="26311" spans="19:19">
      <c r="S26311"/>
    </row>
    <row r="26312" spans="19:19">
      <c r="S26312"/>
    </row>
    <row r="26313" spans="19:19">
      <c r="S26313"/>
    </row>
    <row r="26314" spans="19:19">
      <c r="S26314"/>
    </row>
    <row r="26315" spans="19:19">
      <c r="S26315"/>
    </row>
    <row r="26316" spans="19:19">
      <c r="S26316"/>
    </row>
    <row r="26317" spans="19:19">
      <c r="S26317"/>
    </row>
    <row r="26318" spans="19:19">
      <c r="S26318"/>
    </row>
    <row r="26319" spans="19:19">
      <c r="S26319"/>
    </row>
    <row r="26320" spans="19:19">
      <c r="S26320"/>
    </row>
    <row r="26321" spans="19:19">
      <c r="S26321"/>
    </row>
    <row r="26322" spans="19:19">
      <c r="S26322"/>
    </row>
    <row r="26323" spans="19:19">
      <c r="S26323"/>
    </row>
    <row r="26324" spans="19:19">
      <c r="S26324"/>
    </row>
    <row r="26325" spans="19:19">
      <c r="S26325"/>
    </row>
    <row r="26326" spans="19:19">
      <c r="S26326"/>
    </row>
    <row r="26327" spans="19:19">
      <c r="S26327"/>
    </row>
    <row r="26328" spans="19:19">
      <c r="S26328"/>
    </row>
    <row r="26329" spans="19:19">
      <c r="S26329"/>
    </row>
    <row r="26330" spans="19:19">
      <c r="S26330"/>
    </row>
    <row r="26331" spans="19:19">
      <c r="S26331"/>
    </row>
    <row r="26332" spans="19:19">
      <c r="S26332"/>
    </row>
    <row r="26333" spans="19:19">
      <c r="S26333"/>
    </row>
    <row r="26334" spans="19:19">
      <c r="S26334"/>
    </row>
    <row r="26335" spans="19:19">
      <c r="S26335"/>
    </row>
    <row r="26336" spans="19:19">
      <c r="S26336"/>
    </row>
    <row r="26337" spans="19:19">
      <c r="S26337"/>
    </row>
    <row r="26338" spans="19:19">
      <c r="S26338"/>
    </row>
    <row r="26339" spans="19:19">
      <c r="S26339"/>
    </row>
    <row r="26340" spans="19:19">
      <c r="S26340"/>
    </row>
    <row r="26341" spans="19:19">
      <c r="S26341"/>
    </row>
    <row r="26342" spans="19:19">
      <c r="S26342"/>
    </row>
    <row r="26343" spans="19:19">
      <c r="S26343"/>
    </row>
    <row r="26344" spans="19:19">
      <c r="S26344"/>
    </row>
    <row r="26345" spans="19:19">
      <c r="S26345"/>
    </row>
    <row r="26346" spans="19:19">
      <c r="S26346"/>
    </row>
    <row r="26347" spans="19:19">
      <c r="S26347"/>
    </row>
    <row r="26348" spans="19:19">
      <c r="S26348"/>
    </row>
    <row r="26349" spans="19:19">
      <c r="S26349"/>
    </row>
    <row r="26350" spans="19:19">
      <c r="S26350"/>
    </row>
    <row r="26351" spans="19:19">
      <c r="S26351"/>
    </row>
    <row r="26352" spans="19:19">
      <c r="S26352"/>
    </row>
    <row r="26353" spans="19:19">
      <c r="S26353"/>
    </row>
    <row r="26354" spans="19:19">
      <c r="S26354"/>
    </row>
    <row r="26355" spans="19:19">
      <c r="S26355"/>
    </row>
    <row r="26356" spans="19:19">
      <c r="S26356"/>
    </row>
    <row r="26357" spans="19:19">
      <c r="S26357"/>
    </row>
    <row r="26358" spans="19:19">
      <c r="S26358"/>
    </row>
    <row r="26359" spans="19:19">
      <c r="S26359"/>
    </row>
    <row r="26360" spans="19:19">
      <c r="S26360"/>
    </row>
    <row r="26361" spans="19:19">
      <c r="S26361"/>
    </row>
    <row r="26362" spans="19:19">
      <c r="S26362"/>
    </row>
    <row r="26363" spans="19:19">
      <c r="S26363"/>
    </row>
    <row r="26364" spans="19:19">
      <c r="S26364"/>
    </row>
    <row r="26365" spans="19:19">
      <c r="S26365"/>
    </row>
    <row r="26366" spans="19:19">
      <c r="S26366"/>
    </row>
    <row r="26367" spans="19:19">
      <c r="S26367"/>
    </row>
    <row r="26368" spans="19:19">
      <c r="S26368"/>
    </row>
    <row r="26369" spans="19:19">
      <c r="S26369"/>
    </row>
    <row r="26370" spans="19:19">
      <c r="S26370"/>
    </row>
    <row r="26371" spans="19:19">
      <c r="S26371"/>
    </row>
    <row r="26372" spans="19:19">
      <c r="S26372"/>
    </row>
    <row r="26373" spans="19:19">
      <c r="S26373"/>
    </row>
    <row r="26374" spans="19:19">
      <c r="S26374"/>
    </row>
    <row r="26375" spans="19:19">
      <c r="S26375"/>
    </row>
    <row r="26376" spans="19:19">
      <c r="S26376"/>
    </row>
    <row r="26377" spans="19:19">
      <c r="S26377"/>
    </row>
    <row r="26378" spans="19:19">
      <c r="S26378"/>
    </row>
    <row r="26379" spans="19:19">
      <c r="S26379"/>
    </row>
    <row r="26380" spans="19:19">
      <c r="S26380"/>
    </row>
    <row r="26381" spans="19:19">
      <c r="S26381"/>
    </row>
    <row r="26382" spans="19:19">
      <c r="S26382"/>
    </row>
    <row r="26383" spans="19:19">
      <c r="S26383"/>
    </row>
    <row r="26384" spans="19:19">
      <c r="S26384"/>
    </row>
    <row r="26385" spans="19:19">
      <c r="S26385"/>
    </row>
    <row r="26386" spans="19:19">
      <c r="S26386"/>
    </row>
    <row r="26387" spans="19:19">
      <c r="S26387"/>
    </row>
    <row r="26388" spans="19:19">
      <c r="S26388"/>
    </row>
    <row r="26389" spans="19:19">
      <c r="S26389"/>
    </row>
    <row r="26390" spans="19:19">
      <c r="S26390"/>
    </row>
    <row r="26391" spans="19:19">
      <c r="S26391"/>
    </row>
    <row r="26392" spans="19:19">
      <c r="S26392"/>
    </row>
    <row r="26393" spans="19:19">
      <c r="S26393"/>
    </row>
    <row r="26394" spans="19:19">
      <c r="S26394"/>
    </row>
    <row r="26395" spans="19:19">
      <c r="S26395"/>
    </row>
    <row r="26396" spans="19:19">
      <c r="S26396"/>
    </row>
    <row r="26397" spans="19:19">
      <c r="S26397"/>
    </row>
    <row r="26398" spans="19:19">
      <c r="S26398"/>
    </row>
    <row r="26399" spans="19:19">
      <c r="S26399"/>
    </row>
    <row r="26400" spans="19:19">
      <c r="S26400"/>
    </row>
    <row r="26401" spans="19:19">
      <c r="S26401"/>
    </row>
    <row r="26402" spans="19:19">
      <c r="S26402"/>
    </row>
    <row r="26403" spans="19:19">
      <c r="S26403"/>
    </row>
    <row r="26404" spans="19:19">
      <c r="S26404"/>
    </row>
    <row r="26405" spans="19:19">
      <c r="S26405"/>
    </row>
    <row r="26406" spans="19:19">
      <c r="S26406"/>
    </row>
    <row r="26407" spans="19:19">
      <c r="S26407"/>
    </row>
    <row r="26408" spans="19:19">
      <c r="S26408"/>
    </row>
    <row r="26409" spans="19:19">
      <c r="S26409"/>
    </row>
    <row r="26410" spans="19:19">
      <c r="S26410"/>
    </row>
    <row r="26411" spans="19:19">
      <c r="S26411"/>
    </row>
    <row r="26412" spans="19:19">
      <c r="S26412"/>
    </row>
    <row r="26413" spans="19:19">
      <c r="S26413"/>
    </row>
    <row r="26414" spans="19:19">
      <c r="S26414"/>
    </row>
    <row r="26415" spans="19:19">
      <c r="S26415"/>
    </row>
    <row r="26416" spans="19:19">
      <c r="S26416"/>
    </row>
    <row r="26417" spans="19:19">
      <c r="S26417"/>
    </row>
    <row r="26418" spans="19:19">
      <c r="S26418"/>
    </row>
    <row r="26419" spans="19:19">
      <c r="S26419"/>
    </row>
    <row r="26420" spans="19:19">
      <c r="S26420"/>
    </row>
    <row r="26421" spans="19:19">
      <c r="S26421"/>
    </row>
    <row r="26422" spans="19:19">
      <c r="S26422"/>
    </row>
    <row r="26423" spans="19:19">
      <c r="S26423"/>
    </row>
    <row r="26424" spans="19:19">
      <c r="S26424"/>
    </row>
    <row r="26425" spans="19:19">
      <c r="S26425"/>
    </row>
    <row r="26426" spans="19:19">
      <c r="S26426"/>
    </row>
    <row r="26427" spans="19:19">
      <c r="S26427"/>
    </row>
    <row r="26428" spans="19:19">
      <c r="S26428"/>
    </row>
    <row r="26429" spans="19:19">
      <c r="S26429"/>
    </row>
    <row r="26430" spans="19:19">
      <c r="S26430"/>
    </row>
    <row r="26431" spans="19:19">
      <c r="S26431"/>
    </row>
    <row r="26432" spans="19:19">
      <c r="S26432"/>
    </row>
    <row r="26433" spans="19:19">
      <c r="S26433"/>
    </row>
    <row r="26434" spans="19:19">
      <c r="S26434"/>
    </row>
    <row r="26435" spans="19:19">
      <c r="S26435"/>
    </row>
    <row r="26436" spans="19:19">
      <c r="S26436"/>
    </row>
    <row r="26437" spans="19:19">
      <c r="S26437"/>
    </row>
    <row r="26438" spans="19:19">
      <c r="S26438"/>
    </row>
    <row r="26439" spans="19:19">
      <c r="S26439"/>
    </row>
    <row r="26440" spans="19:19">
      <c r="S26440"/>
    </row>
    <row r="26441" spans="19:19">
      <c r="S26441"/>
    </row>
    <row r="26442" spans="19:19">
      <c r="S26442"/>
    </row>
    <row r="26443" spans="19:19">
      <c r="S26443"/>
    </row>
    <row r="26444" spans="19:19">
      <c r="S26444"/>
    </row>
    <row r="26445" spans="19:19">
      <c r="S26445"/>
    </row>
    <row r="26446" spans="19:19">
      <c r="S26446"/>
    </row>
    <row r="26447" spans="19:19">
      <c r="S26447"/>
    </row>
    <row r="26448" spans="19:19">
      <c r="S26448"/>
    </row>
    <row r="26449" spans="19:19">
      <c r="S26449"/>
    </row>
    <row r="26450" spans="19:19">
      <c r="S26450"/>
    </row>
    <row r="26451" spans="19:19">
      <c r="S26451"/>
    </row>
    <row r="26452" spans="19:19">
      <c r="S26452"/>
    </row>
    <row r="26453" spans="19:19">
      <c r="S26453"/>
    </row>
    <row r="26454" spans="19:19">
      <c r="S26454"/>
    </row>
    <row r="26455" spans="19:19">
      <c r="S26455"/>
    </row>
    <row r="26456" spans="19:19">
      <c r="S26456"/>
    </row>
    <row r="26457" spans="19:19">
      <c r="S26457"/>
    </row>
    <row r="26458" spans="19:19">
      <c r="S26458"/>
    </row>
    <row r="26459" spans="19:19">
      <c r="S26459"/>
    </row>
    <row r="26460" spans="19:19">
      <c r="S26460"/>
    </row>
    <row r="26461" spans="19:19">
      <c r="S26461"/>
    </row>
    <row r="26462" spans="19:19">
      <c r="S26462"/>
    </row>
    <row r="26463" spans="19:19">
      <c r="S26463"/>
    </row>
    <row r="26464" spans="19:19">
      <c r="S26464"/>
    </row>
    <row r="26465" spans="19:19">
      <c r="S26465"/>
    </row>
    <row r="26466" spans="19:19">
      <c r="S26466"/>
    </row>
    <row r="26467" spans="19:19">
      <c r="S26467"/>
    </row>
    <row r="26468" spans="19:19">
      <c r="S26468"/>
    </row>
    <row r="26469" spans="19:19">
      <c r="S26469"/>
    </row>
    <row r="26470" spans="19:19">
      <c r="S26470"/>
    </row>
    <row r="26471" spans="19:19">
      <c r="S26471"/>
    </row>
    <row r="26472" spans="19:19">
      <c r="S26472"/>
    </row>
    <row r="26473" spans="19:19">
      <c r="S26473"/>
    </row>
    <row r="26474" spans="19:19">
      <c r="S26474"/>
    </row>
    <row r="26475" spans="19:19">
      <c r="S26475"/>
    </row>
    <row r="26476" spans="19:19">
      <c r="S26476"/>
    </row>
    <row r="26477" spans="19:19">
      <c r="S26477"/>
    </row>
    <row r="26478" spans="19:19">
      <c r="S26478"/>
    </row>
    <row r="26479" spans="19:19">
      <c r="S26479"/>
    </row>
    <row r="26480" spans="19:19">
      <c r="S26480"/>
    </row>
    <row r="26481" spans="19:19">
      <c r="S26481"/>
    </row>
    <row r="26482" spans="19:19">
      <c r="S26482"/>
    </row>
    <row r="26483" spans="19:19">
      <c r="S26483"/>
    </row>
    <row r="26484" spans="19:19">
      <c r="S26484"/>
    </row>
    <row r="26485" spans="19:19">
      <c r="S26485"/>
    </row>
    <row r="26486" spans="19:19">
      <c r="S26486"/>
    </row>
    <row r="26487" spans="19:19">
      <c r="S26487"/>
    </row>
    <row r="26488" spans="19:19">
      <c r="S26488"/>
    </row>
    <row r="26489" spans="19:19">
      <c r="S26489"/>
    </row>
    <row r="26490" spans="19:19">
      <c r="S26490"/>
    </row>
    <row r="26491" spans="19:19">
      <c r="S26491"/>
    </row>
    <row r="26492" spans="19:19">
      <c r="S26492"/>
    </row>
    <row r="26493" spans="19:19">
      <c r="S26493"/>
    </row>
    <row r="26494" spans="19:19">
      <c r="S26494"/>
    </row>
    <row r="26495" spans="19:19">
      <c r="S26495"/>
    </row>
    <row r="26496" spans="19:19">
      <c r="S26496"/>
    </row>
    <row r="26497" spans="19:19">
      <c r="S26497"/>
    </row>
    <row r="26498" spans="19:19">
      <c r="S26498"/>
    </row>
    <row r="26499" spans="19:19">
      <c r="S26499"/>
    </row>
    <row r="26500" spans="19:19">
      <c r="S26500"/>
    </row>
    <row r="26501" spans="19:19">
      <c r="S26501"/>
    </row>
    <row r="26502" spans="19:19">
      <c r="S26502"/>
    </row>
    <row r="26503" spans="19:19">
      <c r="S26503"/>
    </row>
    <row r="26504" spans="19:19">
      <c r="S26504"/>
    </row>
    <row r="26505" spans="19:19">
      <c r="S26505"/>
    </row>
    <row r="26506" spans="19:19">
      <c r="S26506"/>
    </row>
    <row r="26507" spans="19:19">
      <c r="S26507"/>
    </row>
    <row r="26508" spans="19:19">
      <c r="S26508"/>
    </row>
    <row r="26509" spans="19:19">
      <c r="S26509"/>
    </row>
    <row r="26510" spans="19:19">
      <c r="S26510"/>
    </row>
    <row r="26511" spans="19:19">
      <c r="S26511"/>
    </row>
    <row r="26512" spans="19:19">
      <c r="S26512"/>
    </row>
    <row r="26513" spans="19:19">
      <c r="S26513"/>
    </row>
    <row r="26514" spans="19:19">
      <c r="S26514"/>
    </row>
    <row r="26515" spans="19:19">
      <c r="S26515"/>
    </row>
    <row r="26516" spans="19:19">
      <c r="S26516"/>
    </row>
    <row r="26517" spans="19:19">
      <c r="S26517"/>
    </row>
    <row r="26518" spans="19:19">
      <c r="S26518"/>
    </row>
    <row r="26519" spans="19:19">
      <c r="S26519"/>
    </row>
    <row r="26520" spans="19:19">
      <c r="S26520"/>
    </row>
    <row r="26521" spans="19:19">
      <c r="S26521"/>
    </row>
    <row r="26522" spans="19:19">
      <c r="S26522"/>
    </row>
    <row r="26523" spans="19:19">
      <c r="S26523"/>
    </row>
    <row r="26524" spans="19:19">
      <c r="S26524"/>
    </row>
    <row r="26525" spans="19:19">
      <c r="S26525"/>
    </row>
    <row r="26526" spans="19:19">
      <c r="S26526"/>
    </row>
    <row r="26527" spans="19:19">
      <c r="S26527"/>
    </row>
    <row r="26528" spans="19:19">
      <c r="S26528"/>
    </row>
    <row r="26529" spans="19:19">
      <c r="S26529"/>
    </row>
    <row r="26530" spans="19:19">
      <c r="S26530"/>
    </row>
    <row r="26531" spans="19:19">
      <c r="S26531"/>
    </row>
    <row r="26532" spans="19:19">
      <c r="S26532"/>
    </row>
    <row r="26533" spans="19:19">
      <c r="S26533"/>
    </row>
    <row r="26534" spans="19:19">
      <c r="S26534"/>
    </row>
    <row r="26535" spans="19:19">
      <c r="S26535"/>
    </row>
    <row r="26536" spans="19:19">
      <c r="S26536"/>
    </row>
    <row r="26537" spans="19:19">
      <c r="S26537"/>
    </row>
    <row r="26538" spans="19:19">
      <c r="S26538"/>
    </row>
    <row r="26539" spans="19:19">
      <c r="S26539"/>
    </row>
    <row r="26540" spans="19:19">
      <c r="S26540"/>
    </row>
    <row r="26541" spans="19:19">
      <c r="S26541"/>
    </row>
    <row r="26542" spans="19:19">
      <c r="S26542"/>
    </row>
    <row r="26543" spans="19:19">
      <c r="S26543"/>
    </row>
    <row r="26544" spans="19:19">
      <c r="S26544"/>
    </row>
    <row r="26545" spans="19:19">
      <c r="S26545"/>
    </row>
    <row r="26546" spans="19:19">
      <c r="S26546"/>
    </row>
    <row r="26547" spans="19:19">
      <c r="S26547"/>
    </row>
    <row r="26548" spans="19:19">
      <c r="S26548"/>
    </row>
    <row r="26549" spans="19:19">
      <c r="S26549"/>
    </row>
    <row r="26550" spans="19:19">
      <c r="S26550"/>
    </row>
    <row r="26551" spans="19:19">
      <c r="S26551"/>
    </row>
    <row r="26552" spans="19:19">
      <c r="S26552"/>
    </row>
    <row r="26553" spans="19:19">
      <c r="S26553"/>
    </row>
    <row r="26554" spans="19:19">
      <c r="S26554"/>
    </row>
    <row r="26555" spans="19:19">
      <c r="S26555"/>
    </row>
    <row r="26556" spans="19:19">
      <c r="S26556"/>
    </row>
    <row r="26557" spans="19:19">
      <c r="S26557"/>
    </row>
    <row r="26558" spans="19:19">
      <c r="S26558"/>
    </row>
    <row r="26559" spans="19:19">
      <c r="S26559"/>
    </row>
    <row r="26560" spans="19:19">
      <c r="S26560"/>
    </row>
    <row r="26561" spans="19:19">
      <c r="S26561"/>
    </row>
    <row r="26562" spans="19:19">
      <c r="S26562"/>
    </row>
    <row r="26563" spans="19:19">
      <c r="S26563"/>
    </row>
    <row r="26564" spans="19:19">
      <c r="S26564"/>
    </row>
    <row r="26565" spans="19:19">
      <c r="S26565"/>
    </row>
    <row r="26566" spans="19:19">
      <c r="S26566"/>
    </row>
    <row r="26567" spans="19:19">
      <c r="S26567"/>
    </row>
    <row r="26568" spans="19:19">
      <c r="S26568"/>
    </row>
    <row r="26569" spans="19:19">
      <c r="S26569"/>
    </row>
    <row r="26570" spans="19:19">
      <c r="S26570"/>
    </row>
    <row r="26571" spans="19:19">
      <c r="S26571"/>
    </row>
    <row r="26572" spans="19:19">
      <c r="S26572"/>
    </row>
    <row r="26573" spans="19:19">
      <c r="S26573"/>
    </row>
    <row r="26574" spans="19:19">
      <c r="S26574"/>
    </row>
    <row r="26575" spans="19:19">
      <c r="S26575"/>
    </row>
    <row r="26576" spans="19:19">
      <c r="S26576"/>
    </row>
    <row r="26577" spans="19:19">
      <c r="S26577"/>
    </row>
    <row r="26578" spans="19:19">
      <c r="S26578"/>
    </row>
    <row r="26579" spans="19:19">
      <c r="S26579"/>
    </row>
    <row r="26580" spans="19:19">
      <c r="S26580"/>
    </row>
    <row r="26581" spans="19:19">
      <c r="S26581"/>
    </row>
    <row r="26582" spans="19:19">
      <c r="S26582"/>
    </row>
    <row r="26583" spans="19:19">
      <c r="S26583"/>
    </row>
    <row r="26584" spans="19:19">
      <c r="S26584"/>
    </row>
    <row r="26585" spans="19:19">
      <c r="S26585"/>
    </row>
    <row r="26586" spans="19:19">
      <c r="S26586"/>
    </row>
    <row r="26587" spans="19:19">
      <c r="S26587"/>
    </row>
    <row r="26588" spans="19:19">
      <c r="S26588"/>
    </row>
    <row r="26589" spans="19:19">
      <c r="S26589"/>
    </row>
    <row r="26590" spans="19:19">
      <c r="S26590"/>
    </row>
    <row r="26591" spans="19:19">
      <c r="S26591"/>
    </row>
    <row r="26592" spans="19:19">
      <c r="S26592"/>
    </row>
    <row r="26593" spans="19:19">
      <c r="S26593"/>
    </row>
    <row r="26594" spans="19:19">
      <c r="S26594"/>
    </row>
    <row r="26595" spans="19:19">
      <c r="S26595"/>
    </row>
    <row r="26596" spans="19:19">
      <c r="S26596"/>
    </row>
    <row r="26597" spans="19:19">
      <c r="S26597"/>
    </row>
    <row r="26598" spans="19:19">
      <c r="S26598"/>
    </row>
    <row r="26599" spans="19:19">
      <c r="S26599"/>
    </row>
    <row r="26600" spans="19:19">
      <c r="S26600"/>
    </row>
    <row r="26601" spans="19:19">
      <c r="S26601"/>
    </row>
    <row r="26602" spans="19:19">
      <c r="S26602"/>
    </row>
    <row r="26603" spans="19:19">
      <c r="S26603"/>
    </row>
    <row r="26604" spans="19:19">
      <c r="S26604"/>
    </row>
    <row r="26605" spans="19:19">
      <c r="S26605"/>
    </row>
    <row r="26606" spans="19:19">
      <c r="S26606"/>
    </row>
    <row r="26607" spans="19:19">
      <c r="S26607"/>
    </row>
    <row r="26608" spans="19:19">
      <c r="S26608"/>
    </row>
    <row r="26609" spans="19:19">
      <c r="S26609"/>
    </row>
    <row r="26610" spans="19:19">
      <c r="S26610"/>
    </row>
    <row r="26611" spans="19:19">
      <c r="S26611"/>
    </row>
    <row r="26612" spans="19:19">
      <c r="S26612"/>
    </row>
    <row r="26613" spans="19:19">
      <c r="S26613"/>
    </row>
    <row r="26614" spans="19:19">
      <c r="S26614"/>
    </row>
    <row r="26615" spans="19:19">
      <c r="S26615"/>
    </row>
    <row r="26616" spans="19:19">
      <c r="S26616"/>
    </row>
    <row r="26617" spans="19:19">
      <c r="S26617"/>
    </row>
    <row r="26618" spans="19:19">
      <c r="S26618"/>
    </row>
    <row r="26619" spans="19:19">
      <c r="S26619"/>
    </row>
    <row r="26620" spans="19:19">
      <c r="S26620"/>
    </row>
    <row r="26621" spans="19:19">
      <c r="S26621"/>
    </row>
    <row r="26622" spans="19:19">
      <c r="S26622"/>
    </row>
    <row r="26623" spans="19:19">
      <c r="S26623"/>
    </row>
    <row r="26624" spans="19:19">
      <c r="S26624"/>
    </row>
    <row r="26625" spans="19:19">
      <c r="S26625"/>
    </row>
    <row r="26626" spans="19:19">
      <c r="S26626"/>
    </row>
    <row r="26627" spans="19:19">
      <c r="S26627"/>
    </row>
    <row r="26628" spans="19:19">
      <c r="S26628"/>
    </row>
    <row r="26629" spans="19:19">
      <c r="S26629"/>
    </row>
    <row r="26630" spans="19:19">
      <c r="S26630"/>
    </row>
    <row r="26631" spans="19:19">
      <c r="S26631"/>
    </row>
    <row r="26632" spans="19:19">
      <c r="S26632"/>
    </row>
    <row r="26633" spans="19:19">
      <c r="S26633"/>
    </row>
    <row r="26634" spans="19:19">
      <c r="S26634"/>
    </row>
    <row r="26635" spans="19:19">
      <c r="S26635"/>
    </row>
    <row r="26636" spans="19:19">
      <c r="S26636"/>
    </row>
    <row r="26637" spans="19:19">
      <c r="S26637"/>
    </row>
    <row r="26638" spans="19:19">
      <c r="S26638"/>
    </row>
    <row r="26639" spans="19:19">
      <c r="S26639"/>
    </row>
    <row r="26640" spans="19:19">
      <c r="S26640"/>
    </row>
    <row r="26641" spans="19:19">
      <c r="S26641"/>
    </row>
    <row r="26642" spans="19:19">
      <c r="S26642"/>
    </row>
    <row r="26643" spans="19:19">
      <c r="S26643"/>
    </row>
    <row r="26644" spans="19:19">
      <c r="S26644"/>
    </row>
    <row r="26645" spans="19:19">
      <c r="S26645"/>
    </row>
    <row r="26646" spans="19:19">
      <c r="S26646"/>
    </row>
    <row r="26647" spans="19:19">
      <c r="S26647"/>
    </row>
    <row r="26648" spans="19:19">
      <c r="S26648"/>
    </row>
    <row r="26649" spans="19:19">
      <c r="S26649"/>
    </row>
    <row r="26650" spans="19:19">
      <c r="S26650"/>
    </row>
    <row r="26651" spans="19:19">
      <c r="S26651"/>
    </row>
    <row r="26652" spans="19:19">
      <c r="S26652"/>
    </row>
    <row r="26653" spans="19:19">
      <c r="S26653"/>
    </row>
    <row r="26654" spans="19:19">
      <c r="S26654"/>
    </row>
    <row r="26655" spans="19:19">
      <c r="S26655"/>
    </row>
    <row r="26656" spans="19:19">
      <c r="S26656"/>
    </row>
    <row r="26657" spans="19:19">
      <c r="S26657"/>
    </row>
    <row r="26658" spans="19:19">
      <c r="S26658"/>
    </row>
    <row r="26659" spans="19:19">
      <c r="S26659"/>
    </row>
    <row r="26660" spans="19:19">
      <c r="S26660"/>
    </row>
    <row r="26661" spans="19:19">
      <c r="S26661"/>
    </row>
    <row r="26662" spans="19:19">
      <c r="S26662"/>
    </row>
    <row r="26663" spans="19:19">
      <c r="S26663"/>
    </row>
    <row r="26664" spans="19:19">
      <c r="S26664"/>
    </row>
    <row r="26665" spans="19:19">
      <c r="S26665"/>
    </row>
    <row r="26666" spans="19:19">
      <c r="S26666"/>
    </row>
    <row r="26667" spans="19:19">
      <c r="S26667"/>
    </row>
    <row r="26668" spans="19:19">
      <c r="S26668"/>
    </row>
    <row r="26669" spans="19:19">
      <c r="S26669"/>
    </row>
    <row r="26670" spans="19:19">
      <c r="S26670"/>
    </row>
    <row r="26671" spans="19:19">
      <c r="S26671"/>
    </row>
    <row r="26672" spans="19:19">
      <c r="S26672"/>
    </row>
    <row r="26673" spans="19:19">
      <c r="S26673"/>
    </row>
    <row r="26674" spans="19:19">
      <c r="S26674"/>
    </row>
    <row r="26675" spans="19:19">
      <c r="S26675"/>
    </row>
    <row r="26676" spans="19:19">
      <c r="S26676"/>
    </row>
    <row r="26677" spans="19:19">
      <c r="S26677"/>
    </row>
    <row r="26678" spans="19:19">
      <c r="S26678"/>
    </row>
    <row r="26679" spans="19:19">
      <c r="S26679"/>
    </row>
    <row r="26680" spans="19:19">
      <c r="S26680"/>
    </row>
    <row r="26681" spans="19:19">
      <c r="S26681"/>
    </row>
    <row r="26682" spans="19:19">
      <c r="S26682"/>
    </row>
    <row r="26683" spans="19:19">
      <c r="S26683"/>
    </row>
    <row r="26684" spans="19:19">
      <c r="S26684"/>
    </row>
    <row r="26685" spans="19:19">
      <c r="S26685"/>
    </row>
    <row r="26686" spans="19:19">
      <c r="S26686"/>
    </row>
    <row r="26687" spans="19:19">
      <c r="S26687"/>
    </row>
    <row r="26688" spans="19:19">
      <c r="S26688"/>
    </row>
    <row r="26689" spans="19:19">
      <c r="S26689"/>
    </row>
    <row r="26690" spans="19:19">
      <c r="S26690"/>
    </row>
    <row r="26691" spans="19:19">
      <c r="S26691"/>
    </row>
    <row r="26692" spans="19:19">
      <c r="S26692"/>
    </row>
    <row r="26693" spans="19:19">
      <c r="S26693"/>
    </row>
    <row r="26694" spans="19:19">
      <c r="S26694"/>
    </row>
    <row r="26695" spans="19:19">
      <c r="S26695"/>
    </row>
    <row r="26696" spans="19:19">
      <c r="S26696"/>
    </row>
    <row r="26697" spans="19:19">
      <c r="S26697"/>
    </row>
    <row r="26698" spans="19:19">
      <c r="S26698"/>
    </row>
    <row r="26699" spans="19:19">
      <c r="S26699"/>
    </row>
    <row r="26700" spans="19:19">
      <c r="S26700"/>
    </row>
    <row r="26701" spans="19:19">
      <c r="S26701"/>
    </row>
    <row r="26702" spans="19:19">
      <c r="S26702"/>
    </row>
    <row r="26703" spans="19:19">
      <c r="S26703"/>
    </row>
    <row r="26704" spans="19:19">
      <c r="S26704"/>
    </row>
    <row r="26705" spans="19:19">
      <c r="S26705"/>
    </row>
    <row r="26706" spans="19:19">
      <c r="S26706"/>
    </row>
    <row r="26707" spans="19:19">
      <c r="S26707"/>
    </row>
    <row r="26708" spans="19:19">
      <c r="S26708"/>
    </row>
    <row r="26709" spans="19:19">
      <c r="S26709"/>
    </row>
    <row r="26710" spans="19:19">
      <c r="S26710"/>
    </row>
    <row r="26711" spans="19:19">
      <c r="S26711"/>
    </row>
    <row r="26712" spans="19:19">
      <c r="S26712"/>
    </row>
    <row r="26713" spans="19:19">
      <c r="S26713"/>
    </row>
    <row r="26714" spans="19:19">
      <c r="S26714"/>
    </row>
    <row r="26715" spans="19:19">
      <c r="S26715"/>
    </row>
    <row r="26716" spans="19:19">
      <c r="S26716"/>
    </row>
    <row r="26717" spans="19:19">
      <c r="S26717"/>
    </row>
    <row r="26718" spans="19:19">
      <c r="S26718"/>
    </row>
    <row r="26719" spans="19:19">
      <c r="S26719"/>
    </row>
    <row r="26720" spans="19:19">
      <c r="S26720"/>
    </row>
    <row r="26721" spans="19:19">
      <c r="S26721"/>
    </row>
    <row r="26722" spans="19:19">
      <c r="S26722"/>
    </row>
    <row r="26723" spans="19:19">
      <c r="S26723"/>
    </row>
    <row r="26724" spans="19:19">
      <c r="S26724"/>
    </row>
    <row r="26725" spans="19:19">
      <c r="S26725"/>
    </row>
    <row r="26726" spans="19:19">
      <c r="S26726"/>
    </row>
    <row r="26727" spans="19:19">
      <c r="S26727"/>
    </row>
    <row r="26728" spans="19:19">
      <c r="S26728"/>
    </row>
    <row r="26729" spans="19:19">
      <c r="S26729"/>
    </row>
    <row r="26730" spans="19:19">
      <c r="S26730"/>
    </row>
    <row r="26731" spans="19:19">
      <c r="S26731"/>
    </row>
    <row r="26732" spans="19:19">
      <c r="S26732"/>
    </row>
    <row r="26733" spans="19:19">
      <c r="S26733"/>
    </row>
    <row r="26734" spans="19:19">
      <c r="S26734"/>
    </row>
    <row r="26735" spans="19:19">
      <c r="S26735"/>
    </row>
    <row r="26736" spans="19:19">
      <c r="S26736"/>
    </row>
    <row r="26737" spans="19:19">
      <c r="S26737"/>
    </row>
    <row r="26738" spans="19:19">
      <c r="S26738"/>
    </row>
    <row r="26739" spans="19:19">
      <c r="S26739"/>
    </row>
    <row r="26740" spans="19:19">
      <c r="S26740"/>
    </row>
    <row r="26741" spans="19:19">
      <c r="S26741"/>
    </row>
    <row r="26742" spans="19:19">
      <c r="S26742"/>
    </row>
    <row r="26743" spans="19:19">
      <c r="S26743"/>
    </row>
    <row r="26744" spans="19:19">
      <c r="S26744"/>
    </row>
    <row r="26745" spans="19:19">
      <c r="S26745"/>
    </row>
    <row r="26746" spans="19:19">
      <c r="S26746"/>
    </row>
    <row r="26747" spans="19:19">
      <c r="S26747"/>
    </row>
    <row r="26748" spans="19:19">
      <c r="S26748"/>
    </row>
    <row r="26749" spans="19:19">
      <c r="S26749"/>
    </row>
    <row r="26750" spans="19:19">
      <c r="S26750"/>
    </row>
    <row r="26751" spans="19:19">
      <c r="S26751"/>
    </row>
    <row r="26752" spans="19:19">
      <c r="S26752"/>
    </row>
    <row r="26753" spans="19:19">
      <c r="S26753"/>
    </row>
    <row r="26754" spans="19:19">
      <c r="S26754"/>
    </row>
    <row r="26755" spans="19:19">
      <c r="S26755"/>
    </row>
    <row r="26756" spans="19:19">
      <c r="S26756"/>
    </row>
    <row r="26757" spans="19:19">
      <c r="S26757"/>
    </row>
    <row r="26758" spans="19:19">
      <c r="S26758"/>
    </row>
    <row r="26759" spans="19:19">
      <c r="S26759"/>
    </row>
    <row r="26760" spans="19:19">
      <c r="S26760"/>
    </row>
    <row r="26761" spans="19:19">
      <c r="S26761"/>
    </row>
    <row r="26762" spans="19:19">
      <c r="S26762"/>
    </row>
    <row r="26763" spans="19:19">
      <c r="S26763"/>
    </row>
    <row r="26764" spans="19:19">
      <c r="S26764"/>
    </row>
    <row r="26765" spans="19:19">
      <c r="S26765"/>
    </row>
    <row r="26766" spans="19:19">
      <c r="S26766"/>
    </row>
    <row r="26767" spans="19:19">
      <c r="S26767"/>
    </row>
    <row r="26768" spans="19:19">
      <c r="S26768"/>
    </row>
    <row r="26769" spans="19:19">
      <c r="S26769"/>
    </row>
    <row r="26770" spans="19:19">
      <c r="S26770"/>
    </row>
    <row r="26771" spans="19:19">
      <c r="S26771"/>
    </row>
    <row r="26772" spans="19:19">
      <c r="S26772"/>
    </row>
    <row r="26773" spans="19:19">
      <c r="S26773"/>
    </row>
    <row r="26774" spans="19:19">
      <c r="S26774"/>
    </row>
    <row r="26775" spans="19:19">
      <c r="S26775"/>
    </row>
    <row r="26776" spans="19:19">
      <c r="S26776"/>
    </row>
    <row r="26777" spans="19:19">
      <c r="S26777"/>
    </row>
    <row r="26778" spans="19:19">
      <c r="S26778"/>
    </row>
    <row r="26779" spans="19:19">
      <c r="S26779"/>
    </row>
    <row r="26780" spans="19:19">
      <c r="S26780"/>
    </row>
    <row r="26781" spans="19:19">
      <c r="S26781"/>
    </row>
    <row r="26782" spans="19:19">
      <c r="S26782"/>
    </row>
    <row r="26783" spans="19:19">
      <c r="S26783"/>
    </row>
    <row r="26784" spans="19:19">
      <c r="S26784"/>
    </row>
    <row r="26785" spans="19:19">
      <c r="S26785"/>
    </row>
    <row r="26786" spans="19:19">
      <c r="S26786"/>
    </row>
    <row r="26787" spans="19:19">
      <c r="S26787"/>
    </row>
    <row r="26788" spans="19:19">
      <c r="S26788"/>
    </row>
    <row r="26789" spans="19:19">
      <c r="S26789"/>
    </row>
    <row r="26790" spans="19:19">
      <c r="S26790"/>
    </row>
    <row r="26791" spans="19:19">
      <c r="S26791"/>
    </row>
    <row r="26792" spans="19:19">
      <c r="S26792"/>
    </row>
    <row r="26793" spans="19:19">
      <c r="S26793"/>
    </row>
    <row r="26794" spans="19:19">
      <c r="S26794"/>
    </row>
    <row r="26795" spans="19:19">
      <c r="S26795"/>
    </row>
    <row r="26796" spans="19:19">
      <c r="S26796"/>
    </row>
    <row r="26797" spans="19:19">
      <c r="S26797"/>
    </row>
    <row r="26798" spans="19:19">
      <c r="S26798"/>
    </row>
    <row r="26799" spans="19:19">
      <c r="S26799"/>
    </row>
    <row r="26800" spans="19:19">
      <c r="S26800"/>
    </row>
    <row r="26801" spans="19:19">
      <c r="S26801"/>
    </row>
    <row r="26802" spans="19:19">
      <c r="S26802"/>
    </row>
    <row r="26803" spans="19:19">
      <c r="S26803"/>
    </row>
    <row r="26804" spans="19:19">
      <c r="S26804"/>
    </row>
    <row r="26805" spans="19:19">
      <c r="S26805"/>
    </row>
    <row r="26806" spans="19:19">
      <c r="S26806"/>
    </row>
    <row r="26807" spans="19:19">
      <c r="S26807"/>
    </row>
    <row r="26808" spans="19:19">
      <c r="S26808"/>
    </row>
    <row r="26809" spans="19:19">
      <c r="S26809"/>
    </row>
    <row r="26810" spans="19:19">
      <c r="S26810"/>
    </row>
    <row r="26811" spans="19:19">
      <c r="S26811"/>
    </row>
    <row r="26812" spans="19:19">
      <c r="S26812"/>
    </row>
    <row r="26813" spans="19:19">
      <c r="S26813"/>
    </row>
    <row r="26814" spans="19:19">
      <c r="S26814"/>
    </row>
    <row r="26815" spans="19:19">
      <c r="S26815"/>
    </row>
    <row r="26816" spans="19:19">
      <c r="S26816"/>
    </row>
    <row r="26817" spans="19:19">
      <c r="S26817"/>
    </row>
    <row r="26818" spans="19:19">
      <c r="S26818"/>
    </row>
    <row r="26819" spans="19:19">
      <c r="S26819"/>
    </row>
    <row r="26820" spans="19:19">
      <c r="S26820"/>
    </row>
    <row r="26821" spans="19:19">
      <c r="S26821"/>
    </row>
    <row r="26822" spans="19:19">
      <c r="S26822"/>
    </row>
    <row r="26823" spans="19:19">
      <c r="S26823"/>
    </row>
    <row r="26824" spans="19:19">
      <c r="S26824"/>
    </row>
    <row r="26825" spans="19:19">
      <c r="S26825"/>
    </row>
    <row r="26826" spans="19:19">
      <c r="S26826"/>
    </row>
    <row r="26827" spans="19:19">
      <c r="S26827"/>
    </row>
    <row r="26828" spans="19:19">
      <c r="S26828"/>
    </row>
    <row r="26829" spans="19:19">
      <c r="S26829"/>
    </row>
    <row r="26830" spans="19:19">
      <c r="S26830"/>
    </row>
    <row r="26831" spans="19:19">
      <c r="S26831"/>
    </row>
    <row r="26832" spans="19:19">
      <c r="S26832"/>
    </row>
    <row r="26833" spans="19:19">
      <c r="S26833"/>
    </row>
    <row r="26834" spans="19:19">
      <c r="S26834"/>
    </row>
    <row r="26835" spans="19:19">
      <c r="S26835"/>
    </row>
    <row r="26836" spans="19:19">
      <c r="S26836"/>
    </row>
    <row r="26837" spans="19:19">
      <c r="S26837"/>
    </row>
    <row r="26838" spans="19:19">
      <c r="S26838"/>
    </row>
    <row r="26839" spans="19:19">
      <c r="S26839"/>
    </row>
    <row r="26840" spans="19:19">
      <c r="S26840"/>
    </row>
    <row r="26841" spans="19:19">
      <c r="S26841"/>
    </row>
    <row r="26842" spans="19:19">
      <c r="S26842"/>
    </row>
    <row r="26843" spans="19:19">
      <c r="S26843"/>
    </row>
    <row r="26844" spans="19:19">
      <c r="S26844"/>
    </row>
    <row r="26845" spans="19:19">
      <c r="S26845"/>
    </row>
    <row r="26846" spans="19:19">
      <c r="S26846"/>
    </row>
    <row r="26847" spans="19:19">
      <c r="S26847"/>
    </row>
    <row r="26848" spans="19:19">
      <c r="S26848"/>
    </row>
    <row r="26849" spans="19:19">
      <c r="S26849"/>
    </row>
    <row r="26850" spans="19:19">
      <c r="S26850"/>
    </row>
    <row r="26851" spans="19:19">
      <c r="S26851"/>
    </row>
    <row r="26852" spans="19:19">
      <c r="S26852"/>
    </row>
    <row r="26853" spans="19:19">
      <c r="S26853"/>
    </row>
    <row r="26854" spans="19:19">
      <c r="S26854"/>
    </row>
    <row r="26855" spans="19:19">
      <c r="S26855"/>
    </row>
    <row r="26856" spans="19:19">
      <c r="S26856"/>
    </row>
    <row r="26857" spans="19:19">
      <c r="S26857"/>
    </row>
    <row r="26858" spans="19:19">
      <c r="S26858"/>
    </row>
    <row r="26859" spans="19:19">
      <c r="S26859"/>
    </row>
    <row r="26860" spans="19:19">
      <c r="S26860"/>
    </row>
    <row r="26861" spans="19:19">
      <c r="S26861"/>
    </row>
    <row r="26862" spans="19:19">
      <c r="S26862"/>
    </row>
    <row r="26863" spans="19:19">
      <c r="S26863"/>
    </row>
    <row r="26864" spans="19:19">
      <c r="S26864"/>
    </row>
    <row r="26865" spans="19:19">
      <c r="S26865"/>
    </row>
    <row r="26866" spans="19:19">
      <c r="S26866"/>
    </row>
    <row r="26867" spans="19:19">
      <c r="S26867"/>
    </row>
    <row r="26868" spans="19:19">
      <c r="S26868"/>
    </row>
    <row r="26869" spans="19:19">
      <c r="S26869"/>
    </row>
    <row r="26870" spans="19:19">
      <c r="S26870"/>
    </row>
    <row r="26871" spans="19:19">
      <c r="S26871"/>
    </row>
    <row r="26872" spans="19:19">
      <c r="S26872"/>
    </row>
    <row r="26873" spans="19:19">
      <c r="S26873"/>
    </row>
    <row r="26874" spans="19:19">
      <c r="S26874"/>
    </row>
    <row r="26875" spans="19:19">
      <c r="S26875"/>
    </row>
    <row r="26876" spans="19:19">
      <c r="S26876"/>
    </row>
    <row r="26877" spans="19:19">
      <c r="S26877"/>
    </row>
    <row r="26878" spans="19:19">
      <c r="S26878"/>
    </row>
    <row r="26879" spans="19:19">
      <c r="S26879"/>
    </row>
    <row r="26880" spans="19:19">
      <c r="S26880"/>
    </row>
    <row r="26881" spans="19:19">
      <c r="S26881"/>
    </row>
    <row r="26882" spans="19:19">
      <c r="S26882"/>
    </row>
    <row r="26883" spans="19:19">
      <c r="S26883"/>
    </row>
    <row r="26884" spans="19:19">
      <c r="S26884"/>
    </row>
    <row r="26885" spans="19:19">
      <c r="S26885"/>
    </row>
    <row r="26886" spans="19:19">
      <c r="S26886"/>
    </row>
    <row r="26887" spans="19:19">
      <c r="S26887"/>
    </row>
    <row r="26888" spans="19:19">
      <c r="S26888"/>
    </row>
    <row r="26889" spans="19:19">
      <c r="S26889"/>
    </row>
    <row r="26890" spans="19:19">
      <c r="S26890"/>
    </row>
    <row r="26891" spans="19:19">
      <c r="S26891"/>
    </row>
    <row r="26892" spans="19:19">
      <c r="S26892"/>
    </row>
    <row r="26893" spans="19:19">
      <c r="S26893"/>
    </row>
    <row r="26894" spans="19:19">
      <c r="S26894"/>
    </row>
    <row r="26895" spans="19:19">
      <c r="S26895"/>
    </row>
    <row r="26896" spans="19:19">
      <c r="S26896"/>
    </row>
    <row r="26897" spans="19:19">
      <c r="S26897"/>
    </row>
    <row r="26898" spans="19:19">
      <c r="S26898"/>
    </row>
    <row r="26899" spans="19:19">
      <c r="S26899"/>
    </row>
    <row r="26900" spans="19:19">
      <c r="S26900"/>
    </row>
    <row r="26901" spans="19:19">
      <c r="S26901"/>
    </row>
    <row r="26902" spans="19:19">
      <c r="S26902"/>
    </row>
    <row r="26903" spans="19:19">
      <c r="S26903"/>
    </row>
    <row r="26904" spans="19:19">
      <c r="S26904"/>
    </row>
    <row r="26905" spans="19:19">
      <c r="S26905"/>
    </row>
    <row r="26906" spans="19:19">
      <c r="S26906"/>
    </row>
    <row r="26907" spans="19:19">
      <c r="S26907"/>
    </row>
    <row r="26908" spans="19:19">
      <c r="S26908"/>
    </row>
    <row r="26909" spans="19:19">
      <c r="S26909"/>
    </row>
    <row r="26910" spans="19:19">
      <c r="S26910"/>
    </row>
    <row r="26911" spans="19:19">
      <c r="S26911"/>
    </row>
    <row r="26912" spans="19:19">
      <c r="S26912"/>
    </row>
    <row r="26913" spans="19:19">
      <c r="S26913"/>
    </row>
    <row r="26914" spans="19:19">
      <c r="S26914"/>
    </row>
    <row r="26915" spans="19:19">
      <c r="S26915"/>
    </row>
    <row r="26916" spans="19:19">
      <c r="S26916"/>
    </row>
    <row r="26917" spans="19:19">
      <c r="S26917"/>
    </row>
    <row r="26918" spans="19:19">
      <c r="S26918"/>
    </row>
    <row r="26919" spans="19:19">
      <c r="S26919"/>
    </row>
    <row r="26920" spans="19:19">
      <c r="S26920"/>
    </row>
    <row r="26921" spans="19:19">
      <c r="S26921"/>
    </row>
    <row r="26922" spans="19:19">
      <c r="S26922"/>
    </row>
    <row r="26923" spans="19:19">
      <c r="S26923"/>
    </row>
    <row r="26924" spans="19:19">
      <c r="S26924"/>
    </row>
    <row r="26925" spans="19:19">
      <c r="S26925"/>
    </row>
    <row r="26926" spans="19:19">
      <c r="S26926"/>
    </row>
    <row r="26927" spans="19:19">
      <c r="S26927"/>
    </row>
    <row r="26928" spans="19:19">
      <c r="S26928"/>
    </row>
    <row r="26929" spans="19:19">
      <c r="S26929"/>
    </row>
    <row r="26930" spans="19:19">
      <c r="S26930"/>
    </row>
    <row r="26931" spans="19:19">
      <c r="S26931"/>
    </row>
    <row r="26932" spans="19:19">
      <c r="S26932"/>
    </row>
    <row r="26933" spans="19:19">
      <c r="S26933"/>
    </row>
    <row r="26934" spans="19:19">
      <c r="S26934"/>
    </row>
    <row r="26935" spans="19:19">
      <c r="S26935"/>
    </row>
    <row r="26936" spans="19:19">
      <c r="S26936"/>
    </row>
    <row r="26937" spans="19:19">
      <c r="S26937"/>
    </row>
    <row r="26938" spans="19:19">
      <c r="S26938"/>
    </row>
    <row r="26939" spans="19:19">
      <c r="S26939"/>
    </row>
    <row r="26940" spans="19:19">
      <c r="S26940"/>
    </row>
    <row r="26941" spans="19:19">
      <c r="S26941"/>
    </row>
    <row r="26942" spans="19:19">
      <c r="S26942"/>
    </row>
    <row r="26943" spans="19:19">
      <c r="S26943"/>
    </row>
    <row r="26944" spans="19:19">
      <c r="S26944"/>
    </row>
    <row r="26945" spans="19:19">
      <c r="S26945"/>
    </row>
    <row r="26946" spans="19:19">
      <c r="S26946"/>
    </row>
    <row r="26947" spans="19:19">
      <c r="S26947"/>
    </row>
    <row r="26948" spans="19:19">
      <c r="S26948"/>
    </row>
    <row r="26949" spans="19:19">
      <c r="S26949"/>
    </row>
    <row r="26950" spans="19:19">
      <c r="S26950"/>
    </row>
    <row r="26951" spans="19:19">
      <c r="S26951"/>
    </row>
    <row r="26952" spans="19:19">
      <c r="S26952"/>
    </row>
    <row r="26953" spans="19:19">
      <c r="S26953"/>
    </row>
    <row r="26954" spans="19:19">
      <c r="S26954"/>
    </row>
    <row r="26955" spans="19:19">
      <c r="S26955"/>
    </row>
    <row r="26956" spans="19:19">
      <c r="S26956"/>
    </row>
    <row r="26957" spans="19:19">
      <c r="S26957"/>
    </row>
    <row r="26958" spans="19:19">
      <c r="S26958"/>
    </row>
    <row r="26959" spans="19:19">
      <c r="S26959"/>
    </row>
    <row r="26960" spans="19:19">
      <c r="S26960"/>
    </row>
    <row r="26961" spans="19:19">
      <c r="S26961"/>
    </row>
    <row r="26962" spans="19:19">
      <c r="S26962"/>
    </row>
    <row r="26963" spans="19:19">
      <c r="S26963"/>
    </row>
    <row r="26964" spans="19:19">
      <c r="S26964"/>
    </row>
    <row r="26965" spans="19:19">
      <c r="S26965"/>
    </row>
    <row r="26966" spans="19:19">
      <c r="S26966"/>
    </row>
    <row r="26967" spans="19:19">
      <c r="S26967"/>
    </row>
    <row r="26968" spans="19:19">
      <c r="S26968"/>
    </row>
    <row r="26969" spans="19:19">
      <c r="S26969"/>
    </row>
    <row r="26970" spans="19:19">
      <c r="S26970"/>
    </row>
    <row r="26971" spans="19:19">
      <c r="S26971"/>
    </row>
    <row r="26972" spans="19:19">
      <c r="S26972"/>
    </row>
    <row r="26973" spans="19:19">
      <c r="S26973"/>
    </row>
    <row r="26974" spans="19:19">
      <c r="S26974"/>
    </row>
    <row r="26975" spans="19:19">
      <c r="S26975"/>
    </row>
    <row r="26976" spans="19:19">
      <c r="S26976"/>
    </row>
    <row r="26977" spans="19:19">
      <c r="S26977"/>
    </row>
    <row r="26978" spans="19:19">
      <c r="S26978"/>
    </row>
    <row r="26979" spans="19:19">
      <c r="S26979"/>
    </row>
    <row r="26980" spans="19:19">
      <c r="S26980"/>
    </row>
    <row r="26981" spans="19:19">
      <c r="S26981"/>
    </row>
    <row r="26982" spans="19:19">
      <c r="S26982"/>
    </row>
    <row r="26983" spans="19:19">
      <c r="S26983"/>
    </row>
    <row r="26984" spans="19:19">
      <c r="S26984"/>
    </row>
    <row r="26985" spans="19:19">
      <c r="S26985"/>
    </row>
    <row r="26986" spans="19:19">
      <c r="S26986"/>
    </row>
    <row r="26987" spans="19:19">
      <c r="S26987"/>
    </row>
    <row r="26988" spans="19:19">
      <c r="S26988"/>
    </row>
    <row r="26989" spans="19:19">
      <c r="S26989"/>
    </row>
    <row r="26990" spans="19:19">
      <c r="S26990"/>
    </row>
    <row r="26991" spans="19:19">
      <c r="S26991"/>
    </row>
    <row r="26992" spans="19:19">
      <c r="S26992"/>
    </row>
    <row r="26993" spans="19:19">
      <c r="S26993"/>
    </row>
    <row r="26994" spans="19:19">
      <c r="S26994"/>
    </row>
    <row r="26995" spans="19:19">
      <c r="S26995"/>
    </row>
    <row r="26996" spans="19:19">
      <c r="S26996"/>
    </row>
    <row r="26997" spans="19:19">
      <c r="S26997"/>
    </row>
    <row r="26998" spans="19:19">
      <c r="S26998"/>
    </row>
    <row r="26999" spans="19:19">
      <c r="S26999"/>
    </row>
    <row r="27000" spans="19:19">
      <c r="S27000"/>
    </row>
    <row r="27001" spans="19:19">
      <c r="S27001"/>
    </row>
    <row r="27002" spans="19:19">
      <c r="S27002"/>
    </row>
    <row r="27003" spans="19:19">
      <c r="S27003"/>
    </row>
    <row r="27004" spans="19:19">
      <c r="S27004"/>
    </row>
    <row r="27005" spans="19:19">
      <c r="S27005"/>
    </row>
    <row r="27006" spans="19:19">
      <c r="S27006"/>
    </row>
    <row r="27007" spans="19:19">
      <c r="S27007"/>
    </row>
    <row r="27008" spans="19:19">
      <c r="S27008"/>
    </row>
    <row r="27009" spans="19:19">
      <c r="S27009"/>
    </row>
    <row r="27010" spans="19:19">
      <c r="S27010"/>
    </row>
    <row r="27011" spans="19:19">
      <c r="S27011"/>
    </row>
    <row r="27012" spans="19:19">
      <c r="S27012"/>
    </row>
    <row r="27013" spans="19:19">
      <c r="S27013"/>
    </row>
    <row r="27014" spans="19:19">
      <c r="S27014"/>
    </row>
    <row r="27015" spans="19:19">
      <c r="S27015"/>
    </row>
    <row r="27016" spans="19:19">
      <c r="S27016"/>
    </row>
    <row r="27017" spans="19:19">
      <c r="S27017"/>
    </row>
    <row r="27018" spans="19:19">
      <c r="S27018"/>
    </row>
    <row r="27019" spans="19:19">
      <c r="S27019"/>
    </row>
    <row r="27020" spans="19:19">
      <c r="S27020"/>
    </row>
    <row r="27021" spans="19:19">
      <c r="S27021"/>
    </row>
    <row r="27022" spans="19:19">
      <c r="S27022"/>
    </row>
    <row r="27023" spans="19:19">
      <c r="S27023"/>
    </row>
    <row r="27024" spans="19:19">
      <c r="S27024"/>
    </row>
    <row r="27025" spans="19:19">
      <c r="S27025"/>
    </row>
    <row r="27026" spans="19:19">
      <c r="S27026"/>
    </row>
    <row r="27027" spans="19:19">
      <c r="S27027"/>
    </row>
    <row r="27028" spans="19:19">
      <c r="S27028"/>
    </row>
    <row r="27029" spans="19:19">
      <c r="S27029"/>
    </row>
    <row r="27030" spans="19:19">
      <c r="S27030"/>
    </row>
    <row r="27031" spans="19:19">
      <c r="S27031"/>
    </row>
    <row r="27032" spans="19:19">
      <c r="S27032"/>
    </row>
    <row r="27033" spans="19:19">
      <c r="S27033"/>
    </row>
    <row r="27034" spans="19:19">
      <c r="S27034"/>
    </row>
    <row r="27035" spans="19:19">
      <c r="S27035"/>
    </row>
    <row r="27036" spans="19:19">
      <c r="S27036"/>
    </row>
    <row r="27037" spans="19:19">
      <c r="S27037"/>
    </row>
    <row r="27038" spans="19:19">
      <c r="S27038"/>
    </row>
    <row r="27039" spans="19:19">
      <c r="S27039"/>
    </row>
    <row r="27040" spans="19:19">
      <c r="S27040"/>
    </row>
    <row r="27041" spans="19:19">
      <c r="S27041"/>
    </row>
    <row r="27042" spans="19:19">
      <c r="S27042"/>
    </row>
    <row r="27043" spans="19:19">
      <c r="S27043"/>
    </row>
    <row r="27044" spans="19:19">
      <c r="S27044"/>
    </row>
    <row r="27045" spans="19:19">
      <c r="S27045"/>
    </row>
    <row r="27046" spans="19:19">
      <c r="S27046"/>
    </row>
    <row r="27047" spans="19:19">
      <c r="S27047"/>
    </row>
    <row r="27048" spans="19:19">
      <c r="S27048"/>
    </row>
    <row r="27049" spans="19:19">
      <c r="S27049"/>
    </row>
    <row r="27050" spans="19:19">
      <c r="S27050"/>
    </row>
    <row r="27051" spans="19:19">
      <c r="S27051"/>
    </row>
    <row r="27052" spans="19:19">
      <c r="S27052"/>
    </row>
    <row r="27053" spans="19:19">
      <c r="S27053"/>
    </row>
    <row r="27054" spans="19:19">
      <c r="S27054"/>
    </row>
    <row r="27055" spans="19:19">
      <c r="S27055"/>
    </row>
    <row r="27056" spans="19:19">
      <c r="S27056"/>
    </row>
    <row r="27057" spans="19:19">
      <c r="S27057"/>
    </row>
    <row r="27058" spans="19:19">
      <c r="S27058"/>
    </row>
    <row r="27059" spans="19:19">
      <c r="S27059"/>
    </row>
    <row r="27060" spans="19:19">
      <c r="S27060"/>
    </row>
    <row r="27061" spans="19:19">
      <c r="S27061"/>
    </row>
    <row r="27062" spans="19:19">
      <c r="S27062"/>
    </row>
    <row r="27063" spans="19:19">
      <c r="S27063"/>
    </row>
    <row r="27064" spans="19:19">
      <c r="S27064"/>
    </row>
    <row r="27065" spans="19:19">
      <c r="S27065"/>
    </row>
    <row r="27066" spans="19:19">
      <c r="S27066"/>
    </row>
    <row r="27067" spans="19:19">
      <c r="S27067"/>
    </row>
    <row r="27068" spans="19:19">
      <c r="S27068"/>
    </row>
    <row r="27069" spans="19:19">
      <c r="S27069"/>
    </row>
    <row r="27070" spans="19:19">
      <c r="S27070"/>
    </row>
    <row r="27071" spans="19:19">
      <c r="S27071"/>
    </row>
    <row r="27072" spans="19:19">
      <c r="S27072"/>
    </row>
    <row r="27073" spans="19:19">
      <c r="S27073"/>
    </row>
    <row r="27074" spans="19:19">
      <c r="S27074"/>
    </row>
    <row r="27075" spans="19:19">
      <c r="S27075"/>
    </row>
    <row r="27076" spans="19:19">
      <c r="S27076"/>
    </row>
    <row r="27077" spans="19:19">
      <c r="S27077"/>
    </row>
    <row r="27078" spans="19:19">
      <c r="S27078"/>
    </row>
    <row r="27079" spans="19:19">
      <c r="S27079"/>
    </row>
    <row r="27080" spans="19:19">
      <c r="S27080"/>
    </row>
    <row r="27081" spans="19:19">
      <c r="S27081"/>
    </row>
    <row r="27082" spans="19:19">
      <c r="S27082"/>
    </row>
    <row r="27083" spans="19:19">
      <c r="S27083"/>
    </row>
    <row r="27084" spans="19:19">
      <c r="S27084"/>
    </row>
    <row r="27085" spans="19:19">
      <c r="S27085"/>
    </row>
    <row r="27086" spans="19:19">
      <c r="S27086"/>
    </row>
    <row r="27087" spans="19:19">
      <c r="S27087"/>
    </row>
    <row r="27088" spans="19:19">
      <c r="S27088"/>
    </row>
    <row r="27089" spans="19:19">
      <c r="S27089"/>
    </row>
    <row r="27090" spans="19:19">
      <c r="S27090"/>
    </row>
    <row r="27091" spans="19:19">
      <c r="S27091"/>
    </row>
    <row r="27092" spans="19:19">
      <c r="S27092"/>
    </row>
    <row r="27093" spans="19:19">
      <c r="S27093"/>
    </row>
    <row r="27094" spans="19:19">
      <c r="S27094"/>
    </row>
    <row r="27095" spans="19:19">
      <c r="S27095"/>
    </row>
    <row r="27096" spans="19:19">
      <c r="S27096"/>
    </row>
    <row r="27097" spans="19:19">
      <c r="S27097"/>
    </row>
    <row r="27098" spans="19:19">
      <c r="S27098"/>
    </row>
    <row r="27099" spans="19:19">
      <c r="S27099"/>
    </row>
    <row r="27100" spans="19:19">
      <c r="S27100"/>
    </row>
    <row r="27101" spans="19:19">
      <c r="S27101"/>
    </row>
    <row r="27102" spans="19:19">
      <c r="S27102"/>
    </row>
    <row r="27103" spans="19:19">
      <c r="S27103"/>
    </row>
    <row r="27104" spans="19:19">
      <c r="S27104"/>
    </row>
    <row r="27105" spans="19:19">
      <c r="S27105"/>
    </row>
    <row r="27106" spans="19:19">
      <c r="S27106"/>
    </row>
    <row r="27107" spans="19:19">
      <c r="S27107"/>
    </row>
    <row r="27108" spans="19:19">
      <c r="S27108"/>
    </row>
    <row r="27109" spans="19:19">
      <c r="S27109"/>
    </row>
    <row r="27110" spans="19:19">
      <c r="S27110"/>
    </row>
    <row r="27111" spans="19:19">
      <c r="S27111"/>
    </row>
    <row r="27112" spans="19:19">
      <c r="S27112"/>
    </row>
    <row r="27113" spans="19:19">
      <c r="S27113"/>
    </row>
    <row r="27114" spans="19:19">
      <c r="S27114"/>
    </row>
    <row r="27115" spans="19:19">
      <c r="S27115"/>
    </row>
    <row r="27116" spans="19:19">
      <c r="S27116"/>
    </row>
    <row r="27117" spans="19:19">
      <c r="S27117"/>
    </row>
    <row r="27118" spans="19:19">
      <c r="S27118"/>
    </row>
    <row r="27119" spans="19:19">
      <c r="S27119"/>
    </row>
    <row r="27120" spans="19:19">
      <c r="S27120"/>
    </row>
    <row r="27121" spans="19:19">
      <c r="S27121"/>
    </row>
    <row r="27122" spans="19:19">
      <c r="S27122"/>
    </row>
    <row r="27123" spans="19:19">
      <c r="S27123"/>
    </row>
    <row r="27124" spans="19:19">
      <c r="S27124"/>
    </row>
    <row r="27125" spans="19:19">
      <c r="S27125"/>
    </row>
    <row r="27126" spans="19:19">
      <c r="S27126"/>
    </row>
    <row r="27127" spans="19:19">
      <c r="S27127"/>
    </row>
    <row r="27128" spans="19:19">
      <c r="S27128"/>
    </row>
    <row r="27129" spans="19:19">
      <c r="S27129"/>
    </row>
    <row r="27130" spans="19:19">
      <c r="S27130"/>
    </row>
    <row r="27131" spans="19:19">
      <c r="S27131"/>
    </row>
    <row r="27132" spans="19:19">
      <c r="S27132"/>
    </row>
    <row r="27133" spans="19:19">
      <c r="S27133"/>
    </row>
    <row r="27134" spans="19:19">
      <c r="S27134"/>
    </row>
    <row r="27135" spans="19:19">
      <c r="S27135"/>
    </row>
    <row r="27136" spans="19:19">
      <c r="S27136"/>
    </row>
    <row r="27137" spans="19:19">
      <c r="S27137"/>
    </row>
    <row r="27138" spans="19:19">
      <c r="S27138"/>
    </row>
    <row r="27139" spans="19:19">
      <c r="S27139"/>
    </row>
    <row r="27140" spans="19:19">
      <c r="S27140"/>
    </row>
    <row r="27141" spans="19:19">
      <c r="S27141"/>
    </row>
    <row r="27142" spans="19:19">
      <c r="S27142"/>
    </row>
    <row r="27143" spans="19:19">
      <c r="S27143"/>
    </row>
    <row r="27144" spans="19:19">
      <c r="S27144"/>
    </row>
    <row r="27145" spans="19:19">
      <c r="S27145"/>
    </row>
    <row r="27146" spans="19:19">
      <c r="S27146"/>
    </row>
    <row r="27147" spans="19:19">
      <c r="S27147"/>
    </row>
    <row r="27148" spans="19:19">
      <c r="S27148"/>
    </row>
    <row r="27149" spans="19:19">
      <c r="S27149"/>
    </row>
    <row r="27150" spans="19:19">
      <c r="S27150"/>
    </row>
    <row r="27151" spans="19:19">
      <c r="S27151"/>
    </row>
    <row r="27152" spans="19:19">
      <c r="S27152"/>
    </row>
    <row r="27153" spans="19:19">
      <c r="S27153"/>
    </row>
    <row r="27154" spans="19:19">
      <c r="S27154"/>
    </row>
    <row r="27155" spans="19:19">
      <c r="S27155"/>
    </row>
    <row r="27156" spans="19:19">
      <c r="S27156"/>
    </row>
    <row r="27157" spans="19:19">
      <c r="S27157"/>
    </row>
    <row r="27158" spans="19:19">
      <c r="S27158"/>
    </row>
    <row r="27159" spans="19:19">
      <c r="S27159"/>
    </row>
    <row r="27160" spans="19:19">
      <c r="S27160"/>
    </row>
    <row r="27161" spans="19:19">
      <c r="S27161"/>
    </row>
    <row r="27162" spans="19:19">
      <c r="S27162"/>
    </row>
    <row r="27163" spans="19:19">
      <c r="S27163"/>
    </row>
    <row r="27164" spans="19:19">
      <c r="S27164"/>
    </row>
    <row r="27165" spans="19:19">
      <c r="S27165"/>
    </row>
    <row r="27166" spans="19:19">
      <c r="S27166"/>
    </row>
    <row r="27167" spans="19:19">
      <c r="S27167"/>
    </row>
    <row r="27168" spans="19:19">
      <c r="S27168"/>
    </row>
    <row r="27169" spans="19:19">
      <c r="S27169"/>
    </row>
    <row r="27170" spans="19:19">
      <c r="S27170"/>
    </row>
    <row r="27171" spans="19:19">
      <c r="S27171"/>
    </row>
    <row r="27172" spans="19:19">
      <c r="S27172"/>
    </row>
    <row r="27173" spans="19:19">
      <c r="S27173"/>
    </row>
    <row r="27174" spans="19:19">
      <c r="S27174"/>
    </row>
    <row r="27175" spans="19:19">
      <c r="S27175"/>
    </row>
    <row r="27176" spans="19:19">
      <c r="S27176"/>
    </row>
    <row r="27177" spans="19:19">
      <c r="S27177"/>
    </row>
    <row r="27178" spans="19:19">
      <c r="S27178"/>
    </row>
    <row r="27179" spans="19:19">
      <c r="S27179"/>
    </row>
    <row r="27180" spans="19:19">
      <c r="S27180"/>
    </row>
    <row r="27181" spans="19:19">
      <c r="S27181"/>
    </row>
    <row r="27182" spans="19:19">
      <c r="S27182"/>
    </row>
    <row r="27183" spans="19:19">
      <c r="S27183"/>
    </row>
    <row r="27184" spans="19:19">
      <c r="S27184"/>
    </row>
    <row r="27185" spans="19:19">
      <c r="S27185"/>
    </row>
    <row r="27186" spans="19:19">
      <c r="S27186"/>
    </row>
    <row r="27187" spans="19:19">
      <c r="S27187"/>
    </row>
    <row r="27188" spans="19:19">
      <c r="S27188"/>
    </row>
    <row r="27189" spans="19:19">
      <c r="S27189"/>
    </row>
    <row r="27190" spans="19:19">
      <c r="S27190"/>
    </row>
    <row r="27191" spans="19:19">
      <c r="S27191"/>
    </row>
    <row r="27192" spans="19:19">
      <c r="S27192"/>
    </row>
    <row r="27193" spans="19:19">
      <c r="S27193"/>
    </row>
    <row r="27194" spans="19:19">
      <c r="S27194"/>
    </row>
    <row r="27195" spans="19:19">
      <c r="S27195"/>
    </row>
    <row r="27196" spans="19:19">
      <c r="S27196"/>
    </row>
    <row r="27197" spans="19:19">
      <c r="S27197"/>
    </row>
    <row r="27198" spans="19:19">
      <c r="S27198"/>
    </row>
    <row r="27199" spans="19:19">
      <c r="S27199"/>
    </row>
    <row r="27200" spans="19:19">
      <c r="S27200"/>
    </row>
    <row r="27201" spans="19:19">
      <c r="S27201"/>
    </row>
    <row r="27202" spans="19:19">
      <c r="S27202"/>
    </row>
    <row r="27203" spans="19:19">
      <c r="S27203"/>
    </row>
    <row r="27204" spans="19:19">
      <c r="S27204"/>
    </row>
    <row r="27205" spans="19:19">
      <c r="S27205"/>
    </row>
    <row r="27206" spans="19:19">
      <c r="S27206"/>
    </row>
    <row r="27207" spans="19:19">
      <c r="S27207"/>
    </row>
    <row r="27208" spans="19:19">
      <c r="S27208"/>
    </row>
    <row r="27209" spans="19:19">
      <c r="S27209"/>
    </row>
    <row r="27210" spans="19:19">
      <c r="S27210"/>
    </row>
    <row r="27211" spans="19:19">
      <c r="S27211"/>
    </row>
    <row r="27212" spans="19:19">
      <c r="S27212"/>
    </row>
    <row r="27213" spans="19:19">
      <c r="S27213"/>
    </row>
    <row r="27214" spans="19:19">
      <c r="S27214"/>
    </row>
    <row r="27215" spans="19:19">
      <c r="S27215"/>
    </row>
    <row r="27216" spans="19:19">
      <c r="S27216"/>
    </row>
    <row r="27217" spans="19:19">
      <c r="S27217"/>
    </row>
    <row r="27218" spans="19:19">
      <c r="S27218"/>
    </row>
    <row r="27219" spans="19:19">
      <c r="S27219"/>
    </row>
    <row r="27220" spans="19:19">
      <c r="S27220"/>
    </row>
    <row r="27221" spans="19:19">
      <c r="S27221"/>
    </row>
    <row r="27222" spans="19:19">
      <c r="S27222"/>
    </row>
    <row r="27223" spans="19:19">
      <c r="S27223"/>
    </row>
    <row r="27224" spans="19:19">
      <c r="S27224"/>
    </row>
    <row r="27225" spans="19:19">
      <c r="S27225"/>
    </row>
    <row r="27226" spans="19:19">
      <c r="S27226"/>
    </row>
    <row r="27227" spans="19:19">
      <c r="S27227"/>
    </row>
    <row r="27228" spans="19:19">
      <c r="S27228"/>
    </row>
    <row r="27229" spans="19:19">
      <c r="S27229"/>
    </row>
    <row r="27230" spans="19:19">
      <c r="S27230"/>
    </row>
    <row r="27231" spans="19:19">
      <c r="S27231"/>
    </row>
    <row r="27232" spans="19:19">
      <c r="S27232"/>
    </row>
    <row r="27233" spans="19:19">
      <c r="S27233"/>
    </row>
    <row r="27234" spans="19:19">
      <c r="S27234"/>
    </row>
    <row r="27235" spans="19:19">
      <c r="S27235"/>
    </row>
    <row r="27236" spans="19:19">
      <c r="S27236"/>
    </row>
    <row r="27237" spans="19:19">
      <c r="S27237"/>
    </row>
    <row r="27238" spans="19:19">
      <c r="S27238"/>
    </row>
    <row r="27239" spans="19:19">
      <c r="S27239"/>
    </row>
    <row r="27240" spans="19:19">
      <c r="S27240"/>
    </row>
    <row r="27241" spans="19:19">
      <c r="S27241"/>
    </row>
    <row r="27242" spans="19:19">
      <c r="S27242"/>
    </row>
    <row r="27243" spans="19:19">
      <c r="S27243"/>
    </row>
    <row r="27244" spans="19:19">
      <c r="S27244"/>
    </row>
    <row r="27245" spans="19:19">
      <c r="S27245"/>
    </row>
    <row r="27246" spans="19:19">
      <c r="S27246"/>
    </row>
    <row r="27247" spans="19:19">
      <c r="S27247"/>
    </row>
    <row r="27248" spans="19:19">
      <c r="S27248"/>
    </row>
    <row r="27249" spans="19:19">
      <c r="S27249"/>
    </row>
    <row r="27250" spans="19:19">
      <c r="S27250"/>
    </row>
    <row r="27251" spans="19:19">
      <c r="S27251"/>
    </row>
    <row r="27252" spans="19:19">
      <c r="S27252"/>
    </row>
    <row r="27253" spans="19:19">
      <c r="S27253"/>
    </row>
    <row r="27254" spans="19:19">
      <c r="S27254"/>
    </row>
    <row r="27255" spans="19:19">
      <c r="S27255"/>
    </row>
    <row r="27256" spans="19:19">
      <c r="S27256"/>
    </row>
    <row r="27257" spans="19:19">
      <c r="S27257"/>
    </row>
    <row r="27258" spans="19:19">
      <c r="S27258"/>
    </row>
    <row r="27259" spans="19:19">
      <c r="S27259"/>
    </row>
    <row r="27260" spans="19:19">
      <c r="S27260"/>
    </row>
    <row r="27261" spans="19:19">
      <c r="S27261"/>
    </row>
    <row r="27262" spans="19:19">
      <c r="S27262"/>
    </row>
    <row r="27263" spans="19:19">
      <c r="S27263"/>
    </row>
    <row r="27264" spans="19:19">
      <c r="S27264"/>
    </row>
    <row r="27265" spans="19:19">
      <c r="S27265"/>
    </row>
    <row r="27266" spans="19:19">
      <c r="S27266"/>
    </row>
    <row r="27267" spans="19:19">
      <c r="S27267"/>
    </row>
    <row r="27268" spans="19:19">
      <c r="S27268"/>
    </row>
    <row r="27269" spans="19:19">
      <c r="S27269"/>
    </row>
    <row r="27270" spans="19:19">
      <c r="S27270"/>
    </row>
    <row r="27271" spans="19:19">
      <c r="S27271"/>
    </row>
    <row r="27272" spans="19:19">
      <c r="S27272"/>
    </row>
    <row r="27273" spans="19:19">
      <c r="S27273"/>
    </row>
    <row r="27274" spans="19:19">
      <c r="S27274"/>
    </row>
    <row r="27275" spans="19:19">
      <c r="S27275"/>
    </row>
    <row r="27276" spans="19:19">
      <c r="S27276"/>
    </row>
    <row r="27277" spans="19:19">
      <c r="S27277"/>
    </row>
    <row r="27278" spans="19:19">
      <c r="S27278"/>
    </row>
    <row r="27279" spans="19:19">
      <c r="S27279"/>
    </row>
    <row r="27280" spans="19:19">
      <c r="S27280"/>
    </row>
    <row r="27281" spans="19:19">
      <c r="S27281"/>
    </row>
    <row r="27282" spans="19:19">
      <c r="S27282"/>
    </row>
    <row r="27283" spans="19:19">
      <c r="S27283"/>
    </row>
    <row r="27284" spans="19:19">
      <c r="S27284"/>
    </row>
    <row r="27285" spans="19:19">
      <c r="S27285"/>
    </row>
    <row r="27286" spans="19:19">
      <c r="S27286"/>
    </row>
    <row r="27287" spans="19:19">
      <c r="S27287"/>
    </row>
    <row r="27288" spans="19:19">
      <c r="S27288"/>
    </row>
    <row r="27289" spans="19:19">
      <c r="S27289"/>
    </row>
    <row r="27290" spans="19:19">
      <c r="S27290"/>
    </row>
    <row r="27291" spans="19:19">
      <c r="S27291"/>
    </row>
    <row r="27292" spans="19:19">
      <c r="S27292"/>
    </row>
    <row r="27293" spans="19:19">
      <c r="S27293"/>
    </row>
    <row r="27294" spans="19:19">
      <c r="S27294"/>
    </row>
    <row r="27295" spans="19:19">
      <c r="S27295"/>
    </row>
    <row r="27296" spans="19:19">
      <c r="S27296"/>
    </row>
    <row r="27297" spans="19:19">
      <c r="S27297"/>
    </row>
    <row r="27298" spans="19:19">
      <c r="S27298"/>
    </row>
    <row r="27299" spans="19:19">
      <c r="S27299"/>
    </row>
    <row r="27300" spans="19:19">
      <c r="S27300"/>
    </row>
    <row r="27301" spans="19:19">
      <c r="S27301"/>
    </row>
    <row r="27302" spans="19:19">
      <c r="S27302"/>
    </row>
    <row r="27303" spans="19:19">
      <c r="S27303"/>
    </row>
    <row r="27304" spans="19:19">
      <c r="S27304"/>
    </row>
    <row r="27305" spans="19:19">
      <c r="S27305"/>
    </row>
    <row r="27306" spans="19:19">
      <c r="S27306"/>
    </row>
    <row r="27307" spans="19:19">
      <c r="S27307"/>
    </row>
    <row r="27308" spans="19:19">
      <c r="S27308"/>
    </row>
    <row r="27309" spans="19:19">
      <c r="S27309"/>
    </row>
    <row r="27310" spans="19:19">
      <c r="S27310"/>
    </row>
    <row r="27311" spans="19:19">
      <c r="S27311"/>
    </row>
    <row r="27312" spans="19:19">
      <c r="S27312"/>
    </row>
    <row r="27313" spans="19:19">
      <c r="S27313"/>
    </row>
    <row r="27314" spans="19:19">
      <c r="S27314"/>
    </row>
    <row r="27315" spans="19:19">
      <c r="S27315"/>
    </row>
    <row r="27316" spans="19:19">
      <c r="S27316"/>
    </row>
    <row r="27317" spans="19:19">
      <c r="S27317"/>
    </row>
    <row r="27318" spans="19:19">
      <c r="S27318"/>
    </row>
    <row r="27319" spans="19:19">
      <c r="S27319"/>
    </row>
    <row r="27320" spans="19:19">
      <c r="S27320"/>
    </row>
    <row r="27321" spans="19:19">
      <c r="S27321"/>
    </row>
    <row r="27322" spans="19:19">
      <c r="S27322"/>
    </row>
    <row r="27323" spans="19:19">
      <c r="S27323"/>
    </row>
    <row r="27324" spans="19:19">
      <c r="S27324"/>
    </row>
    <row r="27325" spans="19:19">
      <c r="S27325"/>
    </row>
    <row r="27326" spans="19:19">
      <c r="S27326"/>
    </row>
    <row r="27327" spans="19:19">
      <c r="S27327"/>
    </row>
    <row r="27328" spans="19:19">
      <c r="S27328"/>
    </row>
    <row r="27329" spans="19:19">
      <c r="S27329"/>
    </row>
    <row r="27330" spans="19:19">
      <c r="S27330"/>
    </row>
    <row r="27331" spans="19:19">
      <c r="S27331"/>
    </row>
    <row r="27332" spans="19:19">
      <c r="S27332"/>
    </row>
    <row r="27333" spans="19:19">
      <c r="S27333"/>
    </row>
    <row r="27334" spans="19:19">
      <c r="S27334"/>
    </row>
    <row r="27335" spans="19:19">
      <c r="S27335"/>
    </row>
    <row r="27336" spans="19:19">
      <c r="S27336"/>
    </row>
    <row r="27337" spans="19:19">
      <c r="S27337"/>
    </row>
    <row r="27338" spans="19:19">
      <c r="S27338"/>
    </row>
    <row r="27339" spans="19:19">
      <c r="S27339"/>
    </row>
    <row r="27340" spans="19:19">
      <c r="S27340"/>
    </row>
    <row r="27341" spans="19:19">
      <c r="S27341"/>
    </row>
    <row r="27342" spans="19:19">
      <c r="S27342"/>
    </row>
    <row r="27343" spans="19:19">
      <c r="S27343"/>
    </row>
    <row r="27344" spans="19:19">
      <c r="S27344"/>
    </row>
    <row r="27345" spans="19:19">
      <c r="S27345"/>
    </row>
    <row r="27346" spans="19:19">
      <c r="S27346"/>
    </row>
    <row r="27347" spans="19:19">
      <c r="S27347"/>
    </row>
    <row r="27348" spans="19:19">
      <c r="S27348"/>
    </row>
    <row r="27349" spans="19:19">
      <c r="S27349"/>
    </row>
    <row r="27350" spans="19:19">
      <c r="S27350"/>
    </row>
    <row r="27351" spans="19:19">
      <c r="S27351"/>
    </row>
    <row r="27352" spans="19:19">
      <c r="S27352"/>
    </row>
    <row r="27353" spans="19:19">
      <c r="S27353"/>
    </row>
    <row r="27354" spans="19:19">
      <c r="S27354"/>
    </row>
    <row r="27355" spans="19:19">
      <c r="S27355"/>
    </row>
    <row r="27356" spans="19:19">
      <c r="S27356"/>
    </row>
    <row r="27357" spans="19:19">
      <c r="S27357"/>
    </row>
    <row r="27358" spans="19:19">
      <c r="S27358"/>
    </row>
    <row r="27359" spans="19:19">
      <c r="S27359"/>
    </row>
    <row r="27360" spans="19:19">
      <c r="S27360"/>
    </row>
    <row r="27361" spans="19:19">
      <c r="S27361"/>
    </row>
    <row r="27362" spans="19:19">
      <c r="S27362"/>
    </row>
    <row r="27363" spans="19:19">
      <c r="S27363"/>
    </row>
    <row r="27364" spans="19:19">
      <c r="S27364"/>
    </row>
    <row r="27365" spans="19:19">
      <c r="S27365"/>
    </row>
    <row r="27366" spans="19:19">
      <c r="S27366"/>
    </row>
    <row r="27367" spans="19:19">
      <c r="S27367"/>
    </row>
    <row r="27368" spans="19:19">
      <c r="S27368"/>
    </row>
    <row r="27369" spans="19:19">
      <c r="S27369"/>
    </row>
    <row r="27370" spans="19:19">
      <c r="S27370"/>
    </row>
    <row r="27371" spans="19:19">
      <c r="S27371"/>
    </row>
    <row r="27372" spans="19:19">
      <c r="S27372"/>
    </row>
    <row r="27373" spans="19:19">
      <c r="S27373"/>
    </row>
    <row r="27374" spans="19:19">
      <c r="S27374"/>
    </row>
    <row r="27375" spans="19:19">
      <c r="S27375"/>
    </row>
    <row r="27376" spans="19:19">
      <c r="S27376"/>
    </row>
    <row r="27377" spans="19:19">
      <c r="S27377"/>
    </row>
    <row r="27378" spans="19:19">
      <c r="S27378"/>
    </row>
    <row r="27379" spans="19:19">
      <c r="S27379"/>
    </row>
    <row r="27380" spans="19:19">
      <c r="S27380"/>
    </row>
    <row r="27381" spans="19:19">
      <c r="S27381"/>
    </row>
    <row r="27382" spans="19:19">
      <c r="S27382"/>
    </row>
    <row r="27383" spans="19:19">
      <c r="S27383"/>
    </row>
    <row r="27384" spans="19:19">
      <c r="S27384"/>
    </row>
    <row r="27385" spans="19:19">
      <c r="S27385"/>
    </row>
    <row r="27386" spans="19:19">
      <c r="S27386"/>
    </row>
    <row r="27387" spans="19:19">
      <c r="S27387"/>
    </row>
    <row r="27388" spans="19:19">
      <c r="S27388"/>
    </row>
    <row r="27389" spans="19:19">
      <c r="S27389"/>
    </row>
    <row r="27390" spans="19:19">
      <c r="S27390"/>
    </row>
    <row r="27391" spans="19:19">
      <c r="S27391"/>
    </row>
    <row r="27392" spans="19:19">
      <c r="S27392"/>
    </row>
    <row r="27393" spans="19:19">
      <c r="S27393"/>
    </row>
    <row r="27394" spans="19:19">
      <c r="S27394"/>
    </row>
    <row r="27395" spans="19:19">
      <c r="S27395"/>
    </row>
    <row r="27396" spans="19:19">
      <c r="S27396"/>
    </row>
    <row r="27397" spans="19:19">
      <c r="S27397"/>
    </row>
    <row r="27398" spans="19:19">
      <c r="S27398"/>
    </row>
    <row r="27399" spans="19:19">
      <c r="S27399"/>
    </row>
    <row r="27400" spans="19:19">
      <c r="S27400"/>
    </row>
    <row r="27401" spans="19:19">
      <c r="S27401"/>
    </row>
    <row r="27402" spans="19:19">
      <c r="S27402"/>
    </row>
    <row r="27403" spans="19:19">
      <c r="S27403"/>
    </row>
    <row r="27404" spans="19:19">
      <c r="S27404"/>
    </row>
    <row r="27405" spans="19:19">
      <c r="S27405"/>
    </row>
    <row r="27406" spans="19:19">
      <c r="S27406"/>
    </row>
    <row r="27407" spans="19:19">
      <c r="S27407"/>
    </row>
    <row r="27408" spans="19:19">
      <c r="S27408"/>
    </row>
    <row r="27409" spans="19:19">
      <c r="S27409"/>
    </row>
    <row r="27410" spans="19:19">
      <c r="S27410"/>
    </row>
    <row r="27411" spans="19:19">
      <c r="S27411"/>
    </row>
    <row r="27412" spans="19:19">
      <c r="S27412"/>
    </row>
    <row r="27413" spans="19:19">
      <c r="S27413"/>
    </row>
    <row r="27414" spans="19:19">
      <c r="S27414"/>
    </row>
    <row r="27415" spans="19:19">
      <c r="S27415"/>
    </row>
    <row r="27416" spans="19:19">
      <c r="S27416"/>
    </row>
    <row r="27417" spans="19:19">
      <c r="S27417"/>
    </row>
    <row r="27418" spans="19:19">
      <c r="S27418"/>
    </row>
    <row r="27419" spans="19:19">
      <c r="S27419"/>
    </row>
    <row r="27420" spans="19:19">
      <c r="S27420"/>
    </row>
    <row r="27421" spans="19:19">
      <c r="S27421"/>
    </row>
    <row r="27422" spans="19:19">
      <c r="S27422"/>
    </row>
    <row r="27423" spans="19:19">
      <c r="S27423"/>
    </row>
    <row r="27424" spans="19:19">
      <c r="S27424"/>
    </row>
    <row r="27425" spans="19:19">
      <c r="S27425"/>
    </row>
    <row r="27426" spans="19:19">
      <c r="S27426"/>
    </row>
    <row r="27427" spans="19:19">
      <c r="S27427"/>
    </row>
    <row r="27428" spans="19:19">
      <c r="S27428"/>
    </row>
    <row r="27429" spans="19:19">
      <c r="S27429"/>
    </row>
    <row r="27430" spans="19:19">
      <c r="S27430"/>
    </row>
    <row r="27431" spans="19:19">
      <c r="S27431"/>
    </row>
    <row r="27432" spans="19:19">
      <c r="S27432"/>
    </row>
    <row r="27433" spans="19:19">
      <c r="S27433"/>
    </row>
    <row r="27434" spans="19:19">
      <c r="S27434"/>
    </row>
    <row r="27435" spans="19:19">
      <c r="S27435"/>
    </row>
    <row r="27436" spans="19:19">
      <c r="S27436"/>
    </row>
    <row r="27437" spans="19:19">
      <c r="S27437"/>
    </row>
    <row r="27438" spans="19:19">
      <c r="S27438"/>
    </row>
    <row r="27439" spans="19:19">
      <c r="S27439"/>
    </row>
    <row r="27440" spans="19:19">
      <c r="S27440"/>
    </row>
    <row r="27441" spans="19:19">
      <c r="S27441"/>
    </row>
    <row r="27442" spans="19:19">
      <c r="S27442"/>
    </row>
    <row r="27443" spans="19:19">
      <c r="S27443"/>
    </row>
    <row r="27444" spans="19:19">
      <c r="S27444"/>
    </row>
    <row r="27445" spans="19:19">
      <c r="S27445"/>
    </row>
    <row r="27446" spans="19:19">
      <c r="S27446"/>
    </row>
    <row r="27447" spans="19:19">
      <c r="S27447"/>
    </row>
    <row r="27448" spans="19:19">
      <c r="S27448"/>
    </row>
    <row r="27449" spans="19:19">
      <c r="S27449"/>
    </row>
    <row r="27450" spans="19:19">
      <c r="S27450"/>
    </row>
    <row r="27451" spans="19:19">
      <c r="S27451"/>
    </row>
    <row r="27452" spans="19:19">
      <c r="S27452"/>
    </row>
    <row r="27453" spans="19:19">
      <c r="S27453"/>
    </row>
    <row r="27454" spans="19:19">
      <c r="S27454"/>
    </row>
    <row r="27455" spans="19:19">
      <c r="S27455"/>
    </row>
    <row r="27456" spans="19:19">
      <c r="S27456"/>
    </row>
    <row r="27457" spans="19:19">
      <c r="S27457"/>
    </row>
    <row r="27458" spans="19:19">
      <c r="S27458"/>
    </row>
    <row r="27459" spans="19:19">
      <c r="S27459"/>
    </row>
    <row r="27460" spans="19:19">
      <c r="S27460"/>
    </row>
    <row r="27461" spans="19:19">
      <c r="S27461"/>
    </row>
    <row r="27462" spans="19:19">
      <c r="S27462"/>
    </row>
    <row r="27463" spans="19:19">
      <c r="S27463"/>
    </row>
    <row r="27464" spans="19:19">
      <c r="S27464"/>
    </row>
    <row r="27465" spans="19:19">
      <c r="S27465"/>
    </row>
    <row r="27466" spans="19:19">
      <c r="S27466"/>
    </row>
    <row r="27467" spans="19:19">
      <c r="S27467"/>
    </row>
    <row r="27468" spans="19:19">
      <c r="S27468"/>
    </row>
    <row r="27469" spans="19:19">
      <c r="S27469"/>
    </row>
    <row r="27470" spans="19:19">
      <c r="S27470"/>
    </row>
    <row r="27471" spans="19:19">
      <c r="S27471"/>
    </row>
    <row r="27472" spans="19:19">
      <c r="S27472"/>
    </row>
    <row r="27473" spans="19:19">
      <c r="S27473"/>
    </row>
    <row r="27474" spans="19:19">
      <c r="S27474"/>
    </row>
    <row r="27475" spans="19:19">
      <c r="S27475"/>
    </row>
    <row r="27476" spans="19:19">
      <c r="S27476"/>
    </row>
    <row r="27477" spans="19:19">
      <c r="S27477"/>
    </row>
    <row r="27478" spans="19:19">
      <c r="S27478"/>
    </row>
    <row r="27479" spans="19:19">
      <c r="S27479"/>
    </row>
    <row r="27480" spans="19:19">
      <c r="S27480"/>
    </row>
    <row r="27481" spans="19:19">
      <c r="S27481"/>
    </row>
    <row r="27482" spans="19:19">
      <c r="S27482"/>
    </row>
    <row r="27483" spans="19:19">
      <c r="S27483"/>
    </row>
    <row r="27484" spans="19:19">
      <c r="S27484"/>
    </row>
    <row r="27485" spans="19:19">
      <c r="S27485"/>
    </row>
    <row r="27486" spans="19:19">
      <c r="S27486"/>
    </row>
    <row r="27487" spans="19:19">
      <c r="S27487"/>
    </row>
    <row r="27488" spans="19:19">
      <c r="S27488"/>
    </row>
    <row r="27489" spans="19:19">
      <c r="S27489"/>
    </row>
    <row r="27490" spans="19:19">
      <c r="S27490"/>
    </row>
    <row r="27491" spans="19:19">
      <c r="S27491"/>
    </row>
    <row r="27492" spans="19:19">
      <c r="S27492"/>
    </row>
    <row r="27493" spans="19:19">
      <c r="S27493"/>
    </row>
    <row r="27494" spans="19:19">
      <c r="S27494"/>
    </row>
    <row r="27495" spans="19:19">
      <c r="S27495"/>
    </row>
    <row r="27496" spans="19:19">
      <c r="S27496"/>
    </row>
    <row r="27497" spans="19:19">
      <c r="S27497"/>
    </row>
    <row r="27498" spans="19:19">
      <c r="S27498"/>
    </row>
    <row r="27499" spans="19:19">
      <c r="S27499"/>
    </row>
    <row r="27500" spans="19:19">
      <c r="S27500"/>
    </row>
    <row r="27501" spans="19:19">
      <c r="S27501"/>
    </row>
    <row r="27502" spans="19:19">
      <c r="S27502"/>
    </row>
    <row r="27503" spans="19:19">
      <c r="S27503"/>
    </row>
    <row r="27504" spans="19:19">
      <c r="S27504"/>
    </row>
    <row r="27505" spans="19:19">
      <c r="S27505"/>
    </row>
    <row r="27506" spans="19:19">
      <c r="S27506"/>
    </row>
    <row r="27507" spans="19:19">
      <c r="S27507"/>
    </row>
    <row r="27508" spans="19:19">
      <c r="S27508"/>
    </row>
    <row r="27509" spans="19:19">
      <c r="S27509"/>
    </row>
    <row r="27510" spans="19:19">
      <c r="S27510"/>
    </row>
    <row r="27511" spans="19:19">
      <c r="S27511"/>
    </row>
    <row r="27512" spans="19:19">
      <c r="S27512"/>
    </row>
    <row r="27513" spans="19:19">
      <c r="S27513"/>
    </row>
    <row r="27514" spans="19:19">
      <c r="S27514"/>
    </row>
    <row r="27515" spans="19:19">
      <c r="S27515"/>
    </row>
    <row r="27516" spans="19:19">
      <c r="S27516"/>
    </row>
    <row r="27517" spans="19:19">
      <c r="S27517"/>
    </row>
    <row r="27518" spans="19:19">
      <c r="S27518"/>
    </row>
    <row r="27519" spans="19:19">
      <c r="S27519"/>
    </row>
    <row r="27520" spans="19:19">
      <c r="S27520"/>
    </row>
    <row r="27521" spans="19:19">
      <c r="S27521"/>
    </row>
    <row r="27522" spans="19:19">
      <c r="S27522"/>
    </row>
    <row r="27523" spans="19:19">
      <c r="S27523"/>
    </row>
    <row r="27524" spans="19:19">
      <c r="S27524"/>
    </row>
    <row r="27525" spans="19:19">
      <c r="S27525"/>
    </row>
    <row r="27526" spans="19:19">
      <c r="S27526"/>
    </row>
    <row r="27527" spans="19:19">
      <c r="S27527"/>
    </row>
    <row r="27528" spans="19:19">
      <c r="S27528"/>
    </row>
    <row r="27529" spans="19:19">
      <c r="S27529"/>
    </row>
    <row r="27530" spans="19:19">
      <c r="S27530"/>
    </row>
    <row r="27531" spans="19:19">
      <c r="S27531"/>
    </row>
    <row r="27532" spans="19:19">
      <c r="S27532"/>
    </row>
    <row r="27533" spans="19:19">
      <c r="S27533"/>
    </row>
    <row r="27534" spans="19:19">
      <c r="S27534"/>
    </row>
    <row r="27535" spans="19:19">
      <c r="S27535"/>
    </row>
    <row r="27536" spans="19:19">
      <c r="S27536"/>
    </row>
    <row r="27537" spans="19:19">
      <c r="S27537"/>
    </row>
    <row r="27538" spans="19:19">
      <c r="S27538"/>
    </row>
    <row r="27539" spans="19:19">
      <c r="S27539"/>
    </row>
    <row r="27540" spans="19:19">
      <c r="S27540"/>
    </row>
    <row r="27541" spans="19:19">
      <c r="S27541"/>
    </row>
    <row r="27542" spans="19:19">
      <c r="S27542"/>
    </row>
    <row r="27543" spans="19:19">
      <c r="S27543"/>
    </row>
    <row r="27544" spans="19:19">
      <c r="S27544"/>
    </row>
    <row r="27545" spans="19:19">
      <c r="S27545"/>
    </row>
    <row r="27546" spans="19:19">
      <c r="S27546"/>
    </row>
    <row r="27547" spans="19:19">
      <c r="S27547"/>
    </row>
    <row r="27548" spans="19:19">
      <c r="S27548"/>
    </row>
    <row r="27549" spans="19:19">
      <c r="S27549"/>
    </row>
    <row r="27550" spans="19:19">
      <c r="S27550"/>
    </row>
    <row r="27551" spans="19:19">
      <c r="S27551"/>
    </row>
    <row r="27552" spans="19:19">
      <c r="S27552"/>
    </row>
    <row r="27553" spans="19:19">
      <c r="S27553"/>
    </row>
    <row r="27554" spans="19:19">
      <c r="S27554"/>
    </row>
    <row r="27555" spans="19:19">
      <c r="S27555"/>
    </row>
    <row r="27556" spans="19:19">
      <c r="S27556"/>
    </row>
    <row r="27557" spans="19:19">
      <c r="S27557"/>
    </row>
    <row r="27558" spans="19:19">
      <c r="S27558"/>
    </row>
    <row r="27559" spans="19:19">
      <c r="S27559"/>
    </row>
    <row r="27560" spans="19:19">
      <c r="S27560"/>
    </row>
    <row r="27561" spans="19:19">
      <c r="S27561"/>
    </row>
    <row r="27562" spans="19:19">
      <c r="S27562"/>
    </row>
    <row r="27563" spans="19:19">
      <c r="S27563"/>
    </row>
    <row r="27564" spans="19:19">
      <c r="S27564"/>
    </row>
    <row r="27565" spans="19:19">
      <c r="S27565"/>
    </row>
    <row r="27566" spans="19:19">
      <c r="S27566"/>
    </row>
    <row r="27567" spans="19:19">
      <c r="S27567"/>
    </row>
    <row r="27568" spans="19:19">
      <c r="S27568"/>
    </row>
    <row r="27569" spans="19:19">
      <c r="S27569"/>
    </row>
    <row r="27570" spans="19:19">
      <c r="S27570"/>
    </row>
    <row r="27571" spans="19:19">
      <c r="S27571"/>
    </row>
    <row r="27572" spans="19:19">
      <c r="S27572"/>
    </row>
    <row r="27573" spans="19:19">
      <c r="S27573"/>
    </row>
    <row r="27574" spans="19:19">
      <c r="S27574"/>
    </row>
    <row r="27575" spans="19:19">
      <c r="S27575"/>
    </row>
    <row r="27576" spans="19:19">
      <c r="S27576"/>
    </row>
    <row r="27577" spans="19:19">
      <c r="S27577"/>
    </row>
    <row r="27578" spans="19:19">
      <c r="S27578"/>
    </row>
    <row r="27579" spans="19:19">
      <c r="S27579"/>
    </row>
    <row r="27580" spans="19:19">
      <c r="S27580"/>
    </row>
    <row r="27581" spans="19:19">
      <c r="S27581"/>
    </row>
    <row r="27582" spans="19:19">
      <c r="S27582"/>
    </row>
    <row r="27583" spans="19:19">
      <c r="S27583"/>
    </row>
    <row r="27584" spans="19:19">
      <c r="S27584"/>
    </row>
    <row r="27585" spans="19:19">
      <c r="S27585"/>
    </row>
    <row r="27586" spans="19:19">
      <c r="S27586"/>
    </row>
    <row r="27587" spans="19:19">
      <c r="S27587"/>
    </row>
    <row r="27588" spans="19:19">
      <c r="S27588"/>
    </row>
    <row r="27589" spans="19:19">
      <c r="S27589"/>
    </row>
    <row r="27590" spans="19:19">
      <c r="S27590"/>
    </row>
    <row r="27591" spans="19:19">
      <c r="S27591"/>
    </row>
    <row r="27592" spans="19:19">
      <c r="S27592"/>
    </row>
    <row r="27593" spans="19:19">
      <c r="S27593"/>
    </row>
    <row r="27594" spans="19:19">
      <c r="S27594"/>
    </row>
    <row r="27595" spans="19:19">
      <c r="S27595"/>
    </row>
    <row r="27596" spans="19:19">
      <c r="S27596"/>
    </row>
    <row r="27597" spans="19:19">
      <c r="S27597"/>
    </row>
    <row r="27598" spans="19:19">
      <c r="S27598"/>
    </row>
    <row r="27599" spans="19:19">
      <c r="S27599"/>
    </row>
    <row r="27600" spans="19:19">
      <c r="S27600"/>
    </row>
    <row r="27601" spans="19:19">
      <c r="S27601"/>
    </row>
    <row r="27602" spans="19:19">
      <c r="S27602"/>
    </row>
    <row r="27603" spans="19:19">
      <c r="S27603"/>
    </row>
    <row r="27604" spans="19:19">
      <c r="S27604"/>
    </row>
    <row r="27605" spans="19:19">
      <c r="S27605"/>
    </row>
    <row r="27606" spans="19:19">
      <c r="S27606"/>
    </row>
    <row r="27607" spans="19:19">
      <c r="S27607"/>
    </row>
    <row r="27608" spans="19:19">
      <c r="S27608"/>
    </row>
    <row r="27609" spans="19:19">
      <c r="S27609"/>
    </row>
    <row r="27610" spans="19:19">
      <c r="S27610"/>
    </row>
    <row r="27611" spans="19:19">
      <c r="S27611"/>
    </row>
    <row r="27612" spans="19:19">
      <c r="S27612"/>
    </row>
    <row r="27613" spans="19:19">
      <c r="S27613"/>
    </row>
    <row r="27614" spans="19:19">
      <c r="S27614"/>
    </row>
    <row r="27615" spans="19:19">
      <c r="S27615"/>
    </row>
    <row r="27616" spans="19:19">
      <c r="S27616"/>
    </row>
    <row r="27617" spans="19:19">
      <c r="S27617"/>
    </row>
    <row r="27618" spans="19:19">
      <c r="S27618"/>
    </row>
    <row r="27619" spans="19:19">
      <c r="S27619"/>
    </row>
    <row r="27620" spans="19:19">
      <c r="S27620"/>
    </row>
    <row r="27621" spans="19:19">
      <c r="S27621"/>
    </row>
    <row r="27622" spans="19:19">
      <c r="S27622"/>
    </row>
    <row r="27623" spans="19:19">
      <c r="S27623"/>
    </row>
    <row r="27624" spans="19:19">
      <c r="S27624"/>
    </row>
    <row r="27625" spans="19:19">
      <c r="S27625"/>
    </row>
    <row r="27626" spans="19:19">
      <c r="S27626"/>
    </row>
    <row r="27627" spans="19:19">
      <c r="S27627"/>
    </row>
    <row r="27628" spans="19:19">
      <c r="S27628"/>
    </row>
    <row r="27629" spans="19:19">
      <c r="S27629"/>
    </row>
    <row r="27630" spans="19:19">
      <c r="S27630"/>
    </row>
    <row r="27631" spans="19:19">
      <c r="S27631"/>
    </row>
    <row r="27632" spans="19:19">
      <c r="S27632"/>
    </row>
    <row r="27633" spans="19:19">
      <c r="S27633"/>
    </row>
    <row r="27634" spans="19:19">
      <c r="S27634"/>
    </row>
    <row r="27635" spans="19:19">
      <c r="S27635"/>
    </row>
    <row r="27636" spans="19:19">
      <c r="S27636"/>
    </row>
    <row r="27637" spans="19:19">
      <c r="S27637"/>
    </row>
    <row r="27638" spans="19:19">
      <c r="S27638"/>
    </row>
    <row r="27639" spans="19:19">
      <c r="S27639"/>
    </row>
    <row r="27640" spans="19:19">
      <c r="S27640"/>
    </row>
    <row r="27641" spans="19:19">
      <c r="S27641"/>
    </row>
    <row r="27642" spans="19:19">
      <c r="S27642"/>
    </row>
    <row r="27643" spans="19:19">
      <c r="S27643"/>
    </row>
    <row r="27644" spans="19:19">
      <c r="S27644"/>
    </row>
    <row r="27645" spans="19:19">
      <c r="S27645"/>
    </row>
    <row r="27646" spans="19:19">
      <c r="S27646"/>
    </row>
    <row r="27647" spans="19:19">
      <c r="S27647"/>
    </row>
    <row r="27648" spans="19:19">
      <c r="S27648"/>
    </row>
    <row r="27649" spans="19:19">
      <c r="S27649"/>
    </row>
    <row r="27650" spans="19:19">
      <c r="S27650"/>
    </row>
    <row r="27651" spans="19:19">
      <c r="S27651"/>
    </row>
    <row r="27652" spans="19:19">
      <c r="S27652"/>
    </row>
    <row r="27653" spans="19:19">
      <c r="S27653"/>
    </row>
    <row r="27654" spans="19:19">
      <c r="S27654"/>
    </row>
    <row r="27655" spans="19:19">
      <c r="S27655"/>
    </row>
    <row r="27656" spans="19:19">
      <c r="S27656"/>
    </row>
    <row r="27657" spans="19:19">
      <c r="S27657"/>
    </row>
    <row r="27658" spans="19:19">
      <c r="S27658"/>
    </row>
    <row r="27659" spans="19:19">
      <c r="S27659"/>
    </row>
    <row r="27660" spans="19:19">
      <c r="S27660"/>
    </row>
    <row r="27661" spans="19:19">
      <c r="S27661"/>
    </row>
    <row r="27662" spans="19:19">
      <c r="S27662"/>
    </row>
    <row r="27663" spans="19:19">
      <c r="S27663"/>
    </row>
    <row r="27664" spans="19:19">
      <c r="S27664"/>
    </row>
    <row r="27665" spans="19:19">
      <c r="S27665"/>
    </row>
    <row r="27666" spans="19:19">
      <c r="S27666"/>
    </row>
    <row r="27667" spans="19:19">
      <c r="S27667"/>
    </row>
    <row r="27668" spans="19:19">
      <c r="S27668"/>
    </row>
    <row r="27669" spans="19:19">
      <c r="S27669"/>
    </row>
    <row r="27670" spans="19:19">
      <c r="S27670"/>
    </row>
    <row r="27671" spans="19:19">
      <c r="S27671"/>
    </row>
    <row r="27672" spans="19:19">
      <c r="S27672"/>
    </row>
    <row r="27673" spans="19:19">
      <c r="S27673"/>
    </row>
    <row r="27674" spans="19:19">
      <c r="S27674"/>
    </row>
    <row r="27675" spans="19:19">
      <c r="S27675"/>
    </row>
    <row r="27676" spans="19:19">
      <c r="S27676"/>
    </row>
    <row r="27677" spans="19:19">
      <c r="S27677"/>
    </row>
    <row r="27678" spans="19:19">
      <c r="S27678"/>
    </row>
    <row r="27679" spans="19:19">
      <c r="S27679"/>
    </row>
    <row r="27680" spans="19:19">
      <c r="S27680"/>
    </row>
    <row r="27681" spans="19:19">
      <c r="S27681"/>
    </row>
    <row r="27682" spans="19:19">
      <c r="S27682"/>
    </row>
    <row r="27683" spans="19:19">
      <c r="S27683"/>
    </row>
    <row r="27684" spans="19:19">
      <c r="S27684"/>
    </row>
    <row r="27685" spans="19:19">
      <c r="S27685"/>
    </row>
    <row r="27686" spans="19:19">
      <c r="S27686"/>
    </row>
    <row r="27687" spans="19:19">
      <c r="S27687"/>
    </row>
    <row r="27688" spans="19:19">
      <c r="S27688"/>
    </row>
    <row r="27689" spans="19:19">
      <c r="S27689"/>
    </row>
    <row r="27690" spans="19:19">
      <c r="S27690"/>
    </row>
    <row r="27691" spans="19:19">
      <c r="S27691"/>
    </row>
    <row r="27692" spans="19:19">
      <c r="S27692"/>
    </row>
    <row r="27693" spans="19:19">
      <c r="S27693"/>
    </row>
    <row r="27694" spans="19:19">
      <c r="S27694"/>
    </row>
    <row r="27695" spans="19:19">
      <c r="S27695"/>
    </row>
    <row r="27696" spans="19:19">
      <c r="S27696"/>
    </row>
    <row r="27697" spans="19:19">
      <c r="S27697"/>
    </row>
    <row r="27698" spans="19:19">
      <c r="S27698"/>
    </row>
    <row r="27699" spans="19:19">
      <c r="S27699"/>
    </row>
    <row r="27700" spans="19:19">
      <c r="S27700"/>
    </row>
    <row r="27701" spans="19:19">
      <c r="S27701"/>
    </row>
    <row r="27702" spans="19:19">
      <c r="S27702"/>
    </row>
    <row r="27703" spans="19:19">
      <c r="S27703"/>
    </row>
    <row r="27704" spans="19:19">
      <c r="S27704"/>
    </row>
    <row r="27705" spans="19:19">
      <c r="S27705"/>
    </row>
    <row r="27706" spans="19:19">
      <c r="S27706"/>
    </row>
    <row r="27707" spans="19:19">
      <c r="S27707"/>
    </row>
    <row r="27708" spans="19:19">
      <c r="S27708"/>
    </row>
    <row r="27709" spans="19:19">
      <c r="S27709"/>
    </row>
    <row r="27710" spans="19:19">
      <c r="S27710"/>
    </row>
    <row r="27711" spans="19:19">
      <c r="S27711"/>
    </row>
    <row r="27712" spans="19:19">
      <c r="S27712"/>
    </row>
    <row r="27713" spans="19:19">
      <c r="S27713"/>
    </row>
    <row r="27714" spans="19:19">
      <c r="S27714"/>
    </row>
    <row r="27715" spans="19:19">
      <c r="S27715"/>
    </row>
    <row r="27716" spans="19:19">
      <c r="S27716"/>
    </row>
    <row r="27717" spans="19:19">
      <c r="S27717"/>
    </row>
    <row r="27718" spans="19:19">
      <c r="S27718"/>
    </row>
    <row r="27719" spans="19:19">
      <c r="S27719"/>
    </row>
    <row r="27720" spans="19:19">
      <c r="S27720"/>
    </row>
    <row r="27721" spans="19:19">
      <c r="S27721"/>
    </row>
    <row r="27722" spans="19:19">
      <c r="S27722"/>
    </row>
    <row r="27723" spans="19:19">
      <c r="S27723"/>
    </row>
    <row r="27724" spans="19:19">
      <c r="S27724"/>
    </row>
    <row r="27725" spans="19:19">
      <c r="S27725"/>
    </row>
    <row r="27726" spans="19:19">
      <c r="S27726"/>
    </row>
    <row r="27727" spans="19:19">
      <c r="S27727"/>
    </row>
    <row r="27728" spans="19:19">
      <c r="S27728"/>
    </row>
    <row r="27729" spans="19:19">
      <c r="S27729"/>
    </row>
    <row r="27730" spans="19:19">
      <c r="S27730"/>
    </row>
    <row r="27731" spans="19:19">
      <c r="S27731"/>
    </row>
    <row r="27732" spans="19:19">
      <c r="S27732"/>
    </row>
    <row r="27733" spans="19:19">
      <c r="S27733"/>
    </row>
    <row r="27734" spans="19:19">
      <c r="S27734"/>
    </row>
    <row r="27735" spans="19:19">
      <c r="S27735"/>
    </row>
    <row r="27736" spans="19:19">
      <c r="S27736"/>
    </row>
    <row r="27737" spans="19:19">
      <c r="S27737"/>
    </row>
    <row r="27738" spans="19:19">
      <c r="S27738"/>
    </row>
    <row r="27739" spans="19:19">
      <c r="S27739"/>
    </row>
    <row r="27740" spans="19:19">
      <c r="S27740"/>
    </row>
    <row r="27741" spans="19:19">
      <c r="S27741"/>
    </row>
    <row r="27742" spans="19:19">
      <c r="S27742"/>
    </row>
    <row r="27743" spans="19:19">
      <c r="S27743"/>
    </row>
    <row r="27744" spans="19:19">
      <c r="S27744"/>
    </row>
    <row r="27745" spans="19:19">
      <c r="S27745"/>
    </row>
    <row r="27746" spans="19:19">
      <c r="S27746"/>
    </row>
    <row r="27747" spans="19:19">
      <c r="S27747"/>
    </row>
    <row r="27748" spans="19:19">
      <c r="S27748"/>
    </row>
    <row r="27749" spans="19:19">
      <c r="S27749"/>
    </row>
    <row r="27750" spans="19:19">
      <c r="S27750"/>
    </row>
    <row r="27751" spans="19:19">
      <c r="S27751"/>
    </row>
    <row r="27752" spans="19:19">
      <c r="S27752"/>
    </row>
    <row r="27753" spans="19:19">
      <c r="S27753"/>
    </row>
    <row r="27754" spans="19:19">
      <c r="S27754"/>
    </row>
    <row r="27755" spans="19:19">
      <c r="S27755"/>
    </row>
    <row r="27756" spans="19:19">
      <c r="S27756"/>
    </row>
    <row r="27757" spans="19:19">
      <c r="S27757"/>
    </row>
    <row r="27758" spans="19:19">
      <c r="S27758"/>
    </row>
    <row r="27759" spans="19:19">
      <c r="S27759"/>
    </row>
    <row r="27760" spans="19:19">
      <c r="S27760"/>
    </row>
    <row r="27761" spans="19:19">
      <c r="S27761"/>
    </row>
    <row r="27762" spans="19:19">
      <c r="S27762"/>
    </row>
    <row r="27763" spans="19:19">
      <c r="S27763"/>
    </row>
    <row r="27764" spans="19:19">
      <c r="S27764"/>
    </row>
    <row r="27765" spans="19:19">
      <c r="S27765"/>
    </row>
    <row r="27766" spans="19:19">
      <c r="S27766"/>
    </row>
    <row r="27767" spans="19:19">
      <c r="S27767"/>
    </row>
    <row r="27768" spans="19:19">
      <c r="S27768"/>
    </row>
    <row r="27769" spans="19:19">
      <c r="S27769"/>
    </row>
    <row r="27770" spans="19:19">
      <c r="S27770"/>
    </row>
    <row r="27771" spans="19:19">
      <c r="S27771"/>
    </row>
    <row r="27772" spans="19:19">
      <c r="S27772"/>
    </row>
    <row r="27773" spans="19:19">
      <c r="S27773"/>
    </row>
    <row r="27774" spans="19:19">
      <c r="S27774"/>
    </row>
    <row r="27775" spans="19:19">
      <c r="S27775"/>
    </row>
    <row r="27776" spans="19:19">
      <c r="S27776"/>
    </row>
    <row r="27777" spans="19:19">
      <c r="S27777"/>
    </row>
    <row r="27778" spans="19:19">
      <c r="S27778"/>
    </row>
    <row r="27779" spans="19:19">
      <c r="S27779"/>
    </row>
    <row r="27780" spans="19:19">
      <c r="S27780"/>
    </row>
    <row r="27781" spans="19:19">
      <c r="S27781"/>
    </row>
    <row r="27782" spans="19:19">
      <c r="S27782"/>
    </row>
    <row r="27783" spans="19:19">
      <c r="S27783"/>
    </row>
    <row r="27784" spans="19:19">
      <c r="S27784"/>
    </row>
    <row r="27785" spans="19:19">
      <c r="S27785"/>
    </row>
    <row r="27786" spans="19:19">
      <c r="S27786"/>
    </row>
    <row r="27787" spans="19:19">
      <c r="S27787"/>
    </row>
    <row r="27788" spans="19:19">
      <c r="S27788"/>
    </row>
    <row r="27789" spans="19:19">
      <c r="S27789"/>
    </row>
    <row r="27790" spans="19:19">
      <c r="S27790"/>
    </row>
    <row r="27791" spans="19:19">
      <c r="S27791"/>
    </row>
    <row r="27792" spans="19:19">
      <c r="S27792"/>
    </row>
    <row r="27793" spans="19:19">
      <c r="S27793"/>
    </row>
    <row r="27794" spans="19:19">
      <c r="S27794"/>
    </row>
    <row r="27795" spans="19:19">
      <c r="S27795"/>
    </row>
    <row r="27796" spans="19:19">
      <c r="S27796"/>
    </row>
    <row r="27797" spans="19:19">
      <c r="S27797"/>
    </row>
    <row r="27798" spans="19:19">
      <c r="S27798"/>
    </row>
    <row r="27799" spans="19:19">
      <c r="S27799"/>
    </row>
    <row r="27800" spans="19:19">
      <c r="S27800"/>
    </row>
    <row r="27801" spans="19:19">
      <c r="S27801"/>
    </row>
    <row r="27802" spans="19:19">
      <c r="S27802"/>
    </row>
    <row r="27803" spans="19:19">
      <c r="S27803"/>
    </row>
    <row r="27804" spans="19:19">
      <c r="S27804"/>
    </row>
    <row r="27805" spans="19:19">
      <c r="S27805"/>
    </row>
    <row r="27806" spans="19:19">
      <c r="S27806"/>
    </row>
    <row r="27807" spans="19:19">
      <c r="S27807"/>
    </row>
    <row r="27808" spans="19:19">
      <c r="S27808"/>
    </row>
    <row r="27809" spans="19:19">
      <c r="S27809"/>
    </row>
    <row r="27810" spans="19:19">
      <c r="S27810"/>
    </row>
    <row r="27811" spans="19:19">
      <c r="S27811"/>
    </row>
    <row r="27812" spans="19:19">
      <c r="S27812"/>
    </row>
    <row r="27813" spans="19:19">
      <c r="S27813"/>
    </row>
    <row r="27814" spans="19:19">
      <c r="S27814"/>
    </row>
    <row r="27815" spans="19:19">
      <c r="S27815"/>
    </row>
    <row r="27816" spans="19:19">
      <c r="S27816"/>
    </row>
    <row r="27817" spans="19:19">
      <c r="S27817"/>
    </row>
    <row r="27818" spans="19:19">
      <c r="S27818"/>
    </row>
    <row r="27819" spans="19:19">
      <c r="S27819"/>
    </row>
    <row r="27820" spans="19:19">
      <c r="S27820"/>
    </row>
    <row r="27821" spans="19:19">
      <c r="S27821"/>
    </row>
    <row r="27822" spans="19:19">
      <c r="S27822"/>
    </row>
    <row r="27823" spans="19:19">
      <c r="S27823"/>
    </row>
    <row r="27824" spans="19:19">
      <c r="S27824"/>
    </row>
    <row r="27825" spans="19:19">
      <c r="S27825"/>
    </row>
    <row r="27826" spans="19:19">
      <c r="S27826"/>
    </row>
    <row r="27827" spans="19:19">
      <c r="S27827"/>
    </row>
    <row r="27828" spans="19:19">
      <c r="S27828"/>
    </row>
    <row r="27829" spans="19:19">
      <c r="S27829"/>
    </row>
    <row r="27830" spans="19:19">
      <c r="S27830"/>
    </row>
    <row r="27831" spans="19:19">
      <c r="S27831"/>
    </row>
    <row r="27832" spans="19:19">
      <c r="S27832"/>
    </row>
    <row r="27833" spans="19:19">
      <c r="S27833"/>
    </row>
    <row r="27834" spans="19:19">
      <c r="S27834"/>
    </row>
    <row r="27835" spans="19:19">
      <c r="S27835"/>
    </row>
    <row r="27836" spans="19:19">
      <c r="S27836"/>
    </row>
    <row r="27837" spans="19:19">
      <c r="S27837"/>
    </row>
    <row r="27838" spans="19:19">
      <c r="S27838"/>
    </row>
    <row r="27839" spans="19:19">
      <c r="S27839"/>
    </row>
    <row r="27840" spans="19:19">
      <c r="S27840"/>
    </row>
    <row r="27841" spans="19:19">
      <c r="S27841"/>
    </row>
    <row r="27842" spans="19:19">
      <c r="S27842"/>
    </row>
    <row r="27843" spans="19:19">
      <c r="S27843"/>
    </row>
    <row r="27844" spans="19:19">
      <c r="S27844"/>
    </row>
    <row r="27845" spans="19:19">
      <c r="S27845"/>
    </row>
    <row r="27846" spans="19:19">
      <c r="S27846"/>
    </row>
    <row r="27847" spans="19:19">
      <c r="S27847"/>
    </row>
    <row r="27848" spans="19:19">
      <c r="S27848"/>
    </row>
    <row r="27849" spans="19:19">
      <c r="S27849"/>
    </row>
    <row r="27850" spans="19:19">
      <c r="S27850"/>
    </row>
    <row r="27851" spans="19:19">
      <c r="S27851"/>
    </row>
    <row r="27852" spans="19:19">
      <c r="S27852"/>
    </row>
    <row r="27853" spans="19:19">
      <c r="S27853"/>
    </row>
    <row r="27854" spans="19:19">
      <c r="S27854"/>
    </row>
    <row r="27855" spans="19:19">
      <c r="S27855"/>
    </row>
    <row r="27856" spans="19:19">
      <c r="S27856"/>
    </row>
    <row r="27857" spans="19:19">
      <c r="S27857"/>
    </row>
    <row r="27858" spans="19:19">
      <c r="S27858"/>
    </row>
    <row r="27859" spans="19:19">
      <c r="S27859"/>
    </row>
    <row r="27860" spans="19:19">
      <c r="S27860"/>
    </row>
    <row r="27861" spans="19:19">
      <c r="S27861"/>
    </row>
    <row r="27862" spans="19:19">
      <c r="S27862"/>
    </row>
    <row r="27863" spans="19:19">
      <c r="S27863"/>
    </row>
    <row r="27864" spans="19:19">
      <c r="S27864"/>
    </row>
    <row r="27865" spans="19:19">
      <c r="S27865"/>
    </row>
    <row r="27866" spans="19:19">
      <c r="S27866"/>
    </row>
    <row r="27867" spans="19:19">
      <c r="S27867"/>
    </row>
    <row r="27868" spans="19:19">
      <c r="S27868"/>
    </row>
    <row r="27869" spans="19:19">
      <c r="S27869"/>
    </row>
    <row r="27870" spans="19:19">
      <c r="S27870"/>
    </row>
    <row r="27871" spans="19:19">
      <c r="S27871"/>
    </row>
    <row r="27872" spans="19:19">
      <c r="S27872"/>
    </row>
    <row r="27873" spans="19:19">
      <c r="S27873"/>
    </row>
    <row r="27874" spans="19:19">
      <c r="S27874"/>
    </row>
    <row r="27875" spans="19:19">
      <c r="S27875"/>
    </row>
    <row r="27876" spans="19:19">
      <c r="S27876"/>
    </row>
    <row r="27877" spans="19:19">
      <c r="S27877"/>
    </row>
    <row r="27878" spans="19:19">
      <c r="S27878"/>
    </row>
    <row r="27879" spans="19:19">
      <c r="S27879"/>
    </row>
    <row r="27880" spans="19:19">
      <c r="S27880"/>
    </row>
    <row r="27881" spans="19:19">
      <c r="S27881"/>
    </row>
    <row r="27882" spans="19:19">
      <c r="S27882"/>
    </row>
    <row r="27883" spans="19:19">
      <c r="S27883"/>
    </row>
    <row r="27884" spans="19:19">
      <c r="S27884"/>
    </row>
    <row r="27885" spans="19:19">
      <c r="S27885"/>
    </row>
    <row r="27886" spans="19:19">
      <c r="S27886"/>
    </row>
    <row r="27887" spans="19:19">
      <c r="S27887"/>
    </row>
    <row r="27888" spans="19:19">
      <c r="S27888"/>
    </row>
    <row r="27889" spans="19:19">
      <c r="S27889"/>
    </row>
    <row r="27890" spans="19:19">
      <c r="S27890"/>
    </row>
    <row r="27891" spans="19:19">
      <c r="S27891"/>
    </row>
    <row r="27892" spans="19:19">
      <c r="S27892"/>
    </row>
    <row r="27893" spans="19:19">
      <c r="S27893"/>
    </row>
    <row r="27894" spans="19:19">
      <c r="S27894"/>
    </row>
    <row r="27895" spans="19:19">
      <c r="S27895"/>
    </row>
    <row r="27896" spans="19:19">
      <c r="S27896"/>
    </row>
    <row r="27897" spans="19:19">
      <c r="S27897"/>
    </row>
    <row r="27898" spans="19:19">
      <c r="S27898"/>
    </row>
    <row r="27899" spans="19:19">
      <c r="S27899"/>
    </row>
    <row r="27900" spans="19:19">
      <c r="S27900"/>
    </row>
    <row r="27901" spans="19:19">
      <c r="S27901"/>
    </row>
    <row r="27902" spans="19:19">
      <c r="S27902"/>
    </row>
    <row r="27903" spans="19:19">
      <c r="S27903"/>
    </row>
    <row r="27904" spans="19:19">
      <c r="S27904"/>
    </row>
    <row r="27905" spans="19:19">
      <c r="S27905"/>
    </row>
    <row r="27906" spans="19:19">
      <c r="S27906"/>
    </row>
    <row r="27907" spans="19:19">
      <c r="S27907"/>
    </row>
    <row r="27908" spans="19:19">
      <c r="S27908"/>
    </row>
    <row r="27909" spans="19:19">
      <c r="S27909"/>
    </row>
    <row r="27910" spans="19:19">
      <c r="S27910"/>
    </row>
    <row r="27911" spans="19:19">
      <c r="S27911"/>
    </row>
    <row r="27912" spans="19:19">
      <c r="S27912"/>
    </row>
    <row r="27913" spans="19:19">
      <c r="S27913"/>
    </row>
    <row r="27914" spans="19:19">
      <c r="S27914"/>
    </row>
    <row r="27915" spans="19:19">
      <c r="S27915"/>
    </row>
    <row r="27916" spans="19:19">
      <c r="S27916"/>
    </row>
    <row r="27917" spans="19:19">
      <c r="S27917"/>
    </row>
    <row r="27918" spans="19:19">
      <c r="S27918"/>
    </row>
    <row r="27919" spans="19:19">
      <c r="S27919"/>
    </row>
    <row r="27920" spans="19:19">
      <c r="S27920"/>
    </row>
    <row r="27921" spans="19:19">
      <c r="S27921"/>
    </row>
    <row r="27922" spans="19:19">
      <c r="S27922"/>
    </row>
    <row r="27923" spans="19:19">
      <c r="S27923"/>
    </row>
    <row r="27924" spans="19:19">
      <c r="S27924"/>
    </row>
    <row r="27925" spans="19:19">
      <c r="S27925"/>
    </row>
    <row r="27926" spans="19:19">
      <c r="S27926"/>
    </row>
    <row r="27927" spans="19:19">
      <c r="S27927"/>
    </row>
    <row r="27928" spans="19:19">
      <c r="S27928"/>
    </row>
    <row r="27929" spans="19:19">
      <c r="S27929"/>
    </row>
    <row r="27930" spans="19:19">
      <c r="S27930"/>
    </row>
    <row r="27931" spans="19:19">
      <c r="S27931"/>
    </row>
    <row r="27932" spans="19:19">
      <c r="S27932"/>
    </row>
    <row r="27933" spans="19:19">
      <c r="S27933"/>
    </row>
    <row r="27934" spans="19:19">
      <c r="S27934"/>
    </row>
    <row r="27935" spans="19:19">
      <c r="S27935"/>
    </row>
    <row r="27936" spans="19:19">
      <c r="S27936"/>
    </row>
    <row r="27937" spans="19:19">
      <c r="S27937"/>
    </row>
    <row r="27938" spans="19:19">
      <c r="S27938"/>
    </row>
    <row r="27939" spans="19:19">
      <c r="S27939"/>
    </row>
    <row r="27940" spans="19:19">
      <c r="S27940"/>
    </row>
    <row r="27941" spans="19:19">
      <c r="S27941"/>
    </row>
    <row r="27942" spans="19:19">
      <c r="S27942"/>
    </row>
    <row r="27943" spans="19:19">
      <c r="S27943"/>
    </row>
    <row r="27944" spans="19:19">
      <c r="S27944"/>
    </row>
    <row r="27945" spans="19:19">
      <c r="S27945"/>
    </row>
    <row r="27946" spans="19:19">
      <c r="S27946"/>
    </row>
    <row r="27947" spans="19:19">
      <c r="S27947"/>
    </row>
    <row r="27948" spans="19:19">
      <c r="S27948"/>
    </row>
    <row r="27949" spans="19:19">
      <c r="S27949"/>
    </row>
    <row r="27950" spans="19:19">
      <c r="S27950"/>
    </row>
    <row r="27951" spans="19:19">
      <c r="S27951"/>
    </row>
    <row r="27952" spans="19:19">
      <c r="S27952"/>
    </row>
    <row r="27953" spans="19:19">
      <c r="S27953"/>
    </row>
    <row r="27954" spans="19:19">
      <c r="S27954"/>
    </row>
    <row r="27955" spans="19:19">
      <c r="S27955"/>
    </row>
    <row r="27956" spans="19:19">
      <c r="S27956"/>
    </row>
    <row r="27957" spans="19:19">
      <c r="S27957"/>
    </row>
    <row r="27958" spans="19:19">
      <c r="S27958"/>
    </row>
    <row r="27959" spans="19:19">
      <c r="S27959"/>
    </row>
    <row r="27960" spans="19:19">
      <c r="S27960"/>
    </row>
    <row r="27961" spans="19:19">
      <c r="S27961"/>
    </row>
    <row r="27962" spans="19:19">
      <c r="S27962"/>
    </row>
    <row r="27963" spans="19:19">
      <c r="S27963"/>
    </row>
    <row r="27964" spans="19:19">
      <c r="S27964"/>
    </row>
    <row r="27965" spans="19:19">
      <c r="S27965"/>
    </row>
    <row r="27966" spans="19:19">
      <c r="S27966"/>
    </row>
    <row r="27967" spans="19:19">
      <c r="S27967"/>
    </row>
    <row r="27968" spans="19:19">
      <c r="S27968"/>
    </row>
    <row r="27969" spans="19:19">
      <c r="S27969"/>
    </row>
    <row r="27970" spans="19:19">
      <c r="S27970"/>
    </row>
    <row r="27971" spans="19:19">
      <c r="S27971"/>
    </row>
    <row r="27972" spans="19:19">
      <c r="S27972"/>
    </row>
    <row r="27973" spans="19:19">
      <c r="S27973"/>
    </row>
    <row r="27974" spans="19:19">
      <c r="S27974"/>
    </row>
    <row r="27975" spans="19:19">
      <c r="S27975"/>
    </row>
    <row r="27976" spans="19:19">
      <c r="S27976"/>
    </row>
    <row r="27977" spans="19:19">
      <c r="S27977"/>
    </row>
    <row r="27978" spans="19:19">
      <c r="S27978"/>
    </row>
    <row r="27979" spans="19:19">
      <c r="S27979"/>
    </row>
    <row r="27980" spans="19:19">
      <c r="S27980"/>
    </row>
    <row r="27981" spans="19:19">
      <c r="S27981"/>
    </row>
    <row r="27982" spans="19:19">
      <c r="S27982"/>
    </row>
    <row r="27983" spans="19:19">
      <c r="S27983"/>
    </row>
    <row r="27984" spans="19:19">
      <c r="S27984"/>
    </row>
    <row r="27985" spans="19:19">
      <c r="S27985"/>
    </row>
    <row r="27986" spans="19:19">
      <c r="S27986"/>
    </row>
    <row r="27987" spans="19:19">
      <c r="S27987"/>
    </row>
    <row r="27988" spans="19:19">
      <c r="S27988"/>
    </row>
    <row r="27989" spans="19:19">
      <c r="S27989"/>
    </row>
    <row r="27990" spans="19:19">
      <c r="S27990"/>
    </row>
    <row r="27991" spans="19:19">
      <c r="S27991"/>
    </row>
    <row r="27992" spans="19:19">
      <c r="S27992"/>
    </row>
    <row r="27993" spans="19:19">
      <c r="S27993"/>
    </row>
    <row r="27994" spans="19:19">
      <c r="S27994"/>
    </row>
    <row r="27995" spans="19:19">
      <c r="S27995"/>
    </row>
    <row r="27996" spans="19:19">
      <c r="S27996"/>
    </row>
    <row r="27997" spans="19:19">
      <c r="S27997"/>
    </row>
    <row r="27998" spans="19:19">
      <c r="S27998"/>
    </row>
    <row r="27999" spans="19:19">
      <c r="S27999"/>
    </row>
    <row r="28000" spans="19:19">
      <c r="S28000"/>
    </row>
    <row r="28001" spans="19:19">
      <c r="S28001"/>
    </row>
    <row r="28002" spans="19:19">
      <c r="S28002"/>
    </row>
    <row r="28003" spans="19:19">
      <c r="S28003"/>
    </row>
    <row r="28004" spans="19:19">
      <c r="S28004"/>
    </row>
    <row r="28005" spans="19:19">
      <c r="S28005"/>
    </row>
    <row r="28006" spans="19:19">
      <c r="S28006"/>
    </row>
    <row r="28007" spans="19:19">
      <c r="S28007"/>
    </row>
    <row r="28008" spans="19:19">
      <c r="S28008"/>
    </row>
    <row r="28009" spans="19:19">
      <c r="S28009"/>
    </row>
    <row r="28010" spans="19:19">
      <c r="S28010"/>
    </row>
    <row r="28011" spans="19:19">
      <c r="S28011"/>
    </row>
    <row r="28012" spans="19:19">
      <c r="S28012"/>
    </row>
    <row r="28013" spans="19:19">
      <c r="S28013"/>
    </row>
    <row r="28014" spans="19:19">
      <c r="S28014"/>
    </row>
    <row r="28015" spans="19:19">
      <c r="S28015"/>
    </row>
    <row r="28016" spans="19:19">
      <c r="S28016"/>
    </row>
    <row r="28017" spans="19:19">
      <c r="S28017"/>
    </row>
    <row r="28018" spans="19:19">
      <c r="S28018"/>
    </row>
    <row r="28019" spans="19:19">
      <c r="S28019"/>
    </row>
    <row r="28020" spans="19:19">
      <c r="S28020"/>
    </row>
    <row r="28021" spans="19:19">
      <c r="S28021"/>
    </row>
    <row r="28022" spans="19:19">
      <c r="S28022"/>
    </row>
    <row r="28023" spans="19:19">
      <c r="S28023"/>
    </row>
    <row r="28024" spans="19:19">
      <c r="S28024"/>
    </row>
    <row r="28025" spans="19:19">
      <c r="S28025"/>
    </row>
    <row r="28026" spans="19:19">
      <c r="S28026"/>
    </row>
    <row r="28027" spans="19:19">
      <c r="S28027"/>
    </row>
    <row r="28028" spans="19:19">
      <c r="S28028"/>
    </row>
    <row r="28029" spans="19:19">
      <c r="S28029"/>
    </row>
    <row r="28030" spans="19:19">
      <c r="S28030"/>
    </row>
    <row r="28031" spans="19:19">
      <c r="S28031"/>
    </row>
    <row r="28032" spans="19:19">
      <c r="S28032"/>
    </row>
    <row r="28033" spans="19:19">
      <c r="S28033"/>
    </row>
    <row r="28034" spans="19:19">
      <c r="S28034"/>
    </row>
    <row r="28035" spans="19:19">
      <c r="S28035"/>
    </row>
    <row r="28036" spans="19:19">
      <c r="S28036"/>
    </row>
    <row r="28037" spans="19:19">
      <c r="S28037"/>
    </row>
    <row r="28038" spans="19:19">
      <c r="S28038"/>
    </row>
    <row r="28039" spans="19:19">
      <c r="S28039"/>
    </row>
    <row r="28040" spans="19:19">
      <c r="S28040"/>
    </row>
    <row r="28041" spans="19:19">
      <c r="S28041"/>
    </row>
    <row r="28042" spans="19:19">
      <c r="S28042"/>
    </row>
    <row r="28043" spans="19:19">
      <c r="S28043"/>
    </row>
    <row r="28044" spans="19:19">
      <c r="S28044"/>
    </row>
    <row r="28045" spans="19:19">
      <c r="S28045"/>
    </row>
    <row r="28046" spans="19:19">
      <c r="S28046"/>
    </row>
    <row r="28047" spans="19:19">
      <c r="S28047"/>
    </row>
    <row r="28048" spans="19:19">
      <c r="S28048"/>
    </row>
    <row r="28049" spans="19:19">
      <c r="S28049"/>
    </row>
    <row r="28050" spans="19:19">
      <c r="S28050"/>
    </row>
    <row r="28051" spans="19:19">
      <c r="S28051"/>
    </row>
    <row r="28052" spans="19:19">
      <c r="S28052"/>
    </row>
    <row r="28053" spans="19:19">
      <c r="S28053"/>
    </row>
    <row r="28054" spans="19:19">
      <c r="S28054"/>
    </row>
    <row r="28055" spans="19:19">
      <c r="S28055"/>
    </row>
    <row r="28056" spans="19:19">
      <c r="S28056"/>
    </row>
    <row r="28057" spans="19:19">
      <c r="S28057"/>
    </row>
    <row r="28058" spans="19:19">
      <c r="S28058"/>
    </row>
    <row r="28059" spans="19:19">
      <c r="S28059"/>
    </row>
    <row r="28060" spans="19:19">
      <c r="S28060"/>
    </row>
    <row r="28061" spans="19:19">
      <c r="S28061"/>
    </row>
    <row r="28062" spans="19:19">
      <c r="S28062"/>
    </row>
    <row r="28063" spans="19:19">
      <c r="S28063"/>
    </row>
    <row r="28064" spans="19:19">
      <c r="S28064"/>
    </row>
    <row r="28065" spans="19:19">
      <c r="S28065"/>
    </row>
    <row r="28066" spans="19:19">
      <c r="S28066"/>
    </row>
    <row r="28067" spans="19:19">
      <c r="S28067"/>
    </row>
    <row r="28068" spans="19:19">
      <c r="S28068"/>
    </row>
    <row r="28069" spans="19:19">
      <c r="S28069"/>
    </row>
    <row r="28070" spans="19:19">
      <c r="S28070"/>
    </row>
    <row r="28071" spans="19:19">
      <c r="S28071"/>
    </row>
    <row r="28072" spans="19:19">
      <c r="S28072"/>
    </row>
    <row r="28073" spans="19:19">
      <c r="S28073"/>
    </row>
    <row r="28074" spans="19:19">
      <c r="S28074"/>
    </row>
    <row r="28075" spans="19:19">
      <c r="S28075"/>
    </row>
    <row r="28076" spans="19:19">
      <c r="S28076"/>
    </row>
    <row r="28077" spans="19:19">
      <c r="S28077"/>
    </row>
    <row r="28078" spans="19:19">
      <c r="S28078"/>
    </row>
    <row r="28079" spans="19:19">
      <c r="S28079"/>
    </row>
    <row r="28080" spans="19:19">
      <c r="S28080"/>
    </row>
    <row r="28081" spans="19:19">
      <c r="S28081"/>
    </row>
    <row r="28082" spans="19:19">
      <c r="S28082"/>
    </row>
    <row r="28083" spans="19:19">
      <c r="S28083"/>
    </row>
    <row r="28084" spans="19:19">
      <c r="S28084"/>
    </row>
    <row r="28085" spans="19:19">
      <c r="S28085"/>
    </row>
    <row r="28086" spans="19:19">
      <c r="S28086"/>
    </row>
    <row r="28087" spans="19:19">
      <c r="S28087"/>
    </row>
    <row r="28088" spans="19:19">
      <c r="S28088"/>
    </row>
    <row r="28089" spans="19:19">
      <c r="S28089"/>
    </row>
    <row r="28090" spans="19:19">
      <c r="S28090"/>
    </row>
    <row r="28091" spans="19:19">
      <c r="S28091"/>
    </row>
    <row r="28092" spans="19:19">
      <c r="S28092"/>
    </row>
    <row r="28093" spans="19:19">
      <c r="S28093"/>
    </row>
    <row r="28094" spans="19:19">
      <c r="S28094"/>
    </row>
    <row r="28095" spans="19:19">
      <c r="S28095"/>
    </row>
    <row r="28096" spans="19:19">
      <c r="S28096"/>
    </row>
    <row r="28097" spans="19:19">
      <c r="S28097"/>
    </row>
    <row r="28098" spans="19:19">
      <c r="S28098"/>
    </row>
    <row r="28099" spans="19:19">
      <c r="S28099"/>
    </row>
    <row r="28100" spans="19:19">
      <c r="S28100"/>
    </row>
    <row r="28101" spans="19:19">
      <c r="S28101"/>
    </row>
    <row r="28102" spans="19:19">
      <c r="S28102"/>
    </row>
    <row r="28103" spans="19:19">
      <c r="S28103"/>
    </row>
    <row r="28104" spans="19:19">
      <c r="S28104"/>
    </row>
    <row r="28105" spans="19:19">
      <c r="S28105"/>
    </row>
    <row r="28106" spans="19:19">
      <c r="S28106"/>
    </row>
    <row r="28107" spans="19:19">
      <c r="S28107"/>
    </row>
    <row r="28108" spans="19:19">
      <c r="S28108"/>
    </row>
    <row r="28109" spans="19:19">
      <c r="S28109"/>
    </row>
    <row r="28110" spans="19:19">
      <c r="S28110"/>
    </row>
    <row r="28111" spans="19:19">
      <c r="S28111"/>
    </row>
    <row r="28112" spans="19:19">
      <c r="S28112"/>
    </row>
    <row r="28113" spans="19:19">
      <c r="S28113"/>
    </row>
    <row r="28114" spans="19:19">
      <c r="S28114"/>
    </row>
    <row r="28115" spans="19:19">
      <c r="S28115"/>
    </row>
    <row r="28116" spans="19:19">
      <c r="S28116"/>
    </row>
    <row r="28117" spans="19:19">
      <c r="S28117"/>
    </row>
    <row r="28118" spans="19:19">
      <c r="S28118"/>
    </row>
    <row r="28119" spans="19:19">
      <c r="S28119"/>
    </row>
    <row r="28120" spans="19:19">
      <c r="S28120"/>
    </row>
    <row r="28121" spans="19:19">
      <c r="S28121"/>
    </row>
    <row r="28122" spans="19:19">
      <c r="S28122"/>
    </row>
    <row r="28123" spans="19:19">
      <c r="S28123"/>
    </row>
    <row r="28124" spans="19:19">
      <c r="S28124"/>
    </row>
    <row r="28125" spans="19:19">
      <c r="S28125"/>
    </row>
    <row r="28126" spans="19:19">
      <c r="S28126"/>
    </row>
    <row r="28127" spans="19:19">
      <c r="S28127"/>
    </row>
    <row r="28128" spans="19:19">
      <c r="S28128"/>
    </row>
    <row r="28129" spans="19:19">
      <c r="S28129"/>
    </row>
    <row r="28130" spans="19:19">
      <c r="S28130"/>
    </row>
    <row r="28131" spans="19:19">
      <c r="S28131"/>
    </row>
    <row r="28132" spans="19:19">
      <c r="S28132"/>
    </row>
    <row r="28133" spans="19:19">
      <c r="S28133"/>
    </row>
    <row r="28134" spans="19:19">
      <c r="S28134"/>
    </row>
    <row r="28135" spans="19:19">
      <c r="S28135"/>
    </row>
    <row r="28136" spans="19:19">
      <c r="S28136"/>
    </row>
    <row r="28137" spans="19:19">
      <c r="S28137"/>
    </row>
    <row r="28138" spans="19:19">
      <c r="S28138"/>
    </row>
    <row r="28139" spans="19:19">
      <c r="S28139"/>
    </row>
    <row r="28140" spans="19:19">
      <c r="S28140"/>
    </row>
    <row r="28141" spans="19:19">
      <c r="S28141"/>
    </row>
    <row r="28142" spans="19:19">
      <c r="S28142"/>
    </row>
    <row r="28143" spans="19:19">
      <c r="S28143"/>
    </row>
    <row r="28144" spans="19:19">
      <c r="S28144"/>
    </row>
    <row r="28145" spans="19:19">
      <c r="S28145"/>
    </row>
    <row r="28146" spans="19:19">
      <c r="S28146"/>
    </row>
    <row r="28147" spans="19:19">
      <c r="S28147"/>
    </row>
    <row r="28148" spans="19:19">
      <c r="S28148"/>
    </row>
    <row r="28149" spans="19:19">
      <c r="S28149"/>
    </row>
    <row r="28150" spans="19:19">
      <c r="S28150"/>
    </row>
    <row r="28151" spans="19:19">
      <c r="S28151"/>
    </row>
    <row r="28152" spans="19:19">
      <c r="S28152"/>
    </row>
    <row r="28153" spans="19:19">
      <c r="S28153"/>
    </row>
    <row r="28154" spans="19:19">
      <c r="S28154"/>
    </row>
    <row r="28155" spans="19:19">
      <c r="S28155"/>
    </row>
    <row r="28156" spans="19:19">
      <c r="S28156"/>
    </row>
    <row r="28157" spans="19:19">
      <c r="S28157"/>
    </row>
    <row r="28158" spans="19:19">
      <c r="S28158"/>
    </row>
    <row r="28159" spans="19:19">
      <c r="S28159"/>
    </row>
    <row r="28160" spans="19:19">
      <c r="S28160"/>
    </row>
    <row r="28161" spans="19:19">
      <c r="S28161"/>
    </row>
    <row r="28162" spans="19:19">
      <c r="S28162"/>
    </row>
    <row r="28163" spans="19:19">
      <c r="S28163"/>
    </row>
    <row r="28164" spans="19:19">
      <c r="S28164"/>
    </row>
    <row r="28165" spans="19:19">
      <c r="S28165"/>
    </row>
    <row r="28166" spans="19:19">
      <c r="S28166"/>
    </row>
    <row r="28167" spans="19:19">
      <c r="S28167"/>
    </row>
    <row r="28168" spans="19:19">
      <c r="S28168"/>
    </row>
    <row r="28169" spans="19:19">
      <c r="S28169"/>
    </row>
    <row r="28170" spans="19:19">
      <c r="S28170"/>
    </row>
    <row r="28171" spans="19:19">
      <c r="S28171"/>
    </row>
    <row r="28172" spans="19:19">
      <c r="S28172"/>
    </row>
    <row r="28173" spans="19:19">
      <c r="S28173"/>
    </row>
    <row r="28174" spans="19:19">
      <c r="S28174"/>
    </row>
    <row r="28175" spans="19:19">
      <c r="S28175"/>
    </row>
    <row r="28176" spans="19:19">
      <c r="S28176"/>
    </row>
    <row r="28177" spans="19:19">
      <c r="S28177"/>
    </row>
    <row r="28178" spans="19:19">
      <c r="S28178"/>
    </row>
    <row r="28179" spans="19:19">
      <c r="S28179"/>
    </row>
    <row r="28180" spans="19:19">
      <c r="S28180"/>
    </row>
    <row r="28181" spans="19:19">
      <c r="S28181"/>
    </row>
    <row r="28182" spans="19:19">
      <c r="S28182"/>
    </row>
    <row r="28183" spans="19:19">
      <c r="S28183"/>
    </row>
    <row r="28184" spans="19:19">
      <c r="S28184"/>
    </row>
    <row r="28185" spans="19:19">
      <c r="S28185"/>
    </row>
    <row r="28186" spans="19:19">
      <c r="S28186"/>
    </row>
    <row r="28187" spans="19:19">
      <c r="S28187"/>
    </row>
    <row r="28188" spans="19:19">
      <c r="S28188"/>
    </row>
    <row r="28189" spans="19:19">
      <c r="S28189"/>
    </row>
    <row r="28190" spans="19:19">
      <c r="S28190"/>
    </row>
    <row r="28191" spans="19:19">
      <c r="S28191"/>
    </row>
    <row r="28192" spans="19:19">
      <c r="S28192"/>
    </row>
    <row r="28193" spans="19:19">
      <c r="S28193"/>
    </row>
    <row r="28194" spans="19:19">
      <c r="S28194"/>
    </row>
    <row r="28195" spans="19:19">
      <c r="S28195"/>
    </row>
    <row r="28196" spans="19:19">
      <c r="S28196"/>
    </row>
    <row r="28197" spans="19:19">
      <c r="S28197"/>
    </row>
    <row r="28198" spans="19:19">
      <c r="S28198"/>
    </row>
    <row r="28199" spans="19:19">
      <c r="S28199"/>
    </row>
    <row r="28200" spans="19:19">
      <c r="S28200"/>
    </row>
    <row r="28201" spans="19:19">
      <c r="S28201"/>
    </row>
    <row r="28202" spans="19:19">
      <c r="S28202"/>
    </row>
    <row r="28203" spans="19:19">
      <c r="S28203"/>
    </row>
    <row r="28204" spans="19:19">
      <c r="S28204"/>
    </row>
    <row r="28205" spans="19:19">
      <c r="S28205"/>
    </row>
    <row r="28206" spans="19:19">
      <c r="S28206"/>
    </row>
    <row r="28207" spans="19:19">
      <c r="S28207"/>
    </row>
    <row r="28208" spans="19:19">
      <c r="S28208"/>
    </row>
    <row r="28209" spans="19:19">
      <c r="S28209"/>
    </row>
    <row r="28210" spans="19:19">
      <c r="S28210"/>
    </row>
    <row r="28211" spans="19:19">
      <c r="S28211"/>
    </row>
    <row r="28212" spans="19:19">
      <c r="S28212"/>
    </row>
    <row r="28213" spans="19:19">
      <c r="S28213"/>
    </row>
    <row r="28214" spans="19:19">
      <c r="S28214"/>
    </row>
    <row r="28215" spans="19:19">
      <c r="S28215"/>
    </row>
    <row r="28216" spans="19:19">
      <c r="S28216"/>
    </row>
    <row r="28217" spans="19:19">
      <c r="S28217"/>
    </row>
    <row r="28218" spans="19:19">
      <c r="S28218"/>
    </row>
    <row r="28219" spans="19:19">
      <c r="S28219"/>
    </row>
    <row r="28220" spans="19:19">
      <c r="S28220"/>
    </row>
    <row r="28221" spans="19:19">
      <c r="S28221"/>
    </row>
    <row r="28222" spans="19:19">
      <c r="S28222"/>
    </row>
    <row r="28223" spans="19:19">
      <c r="S28223"/>
    </row>
    <row r="28224" spans="19:19">
      <c r="S28224"/>
    </row>
    <row r="28225" spans="19:19">
      <c r="S28225"/>
    </row>
    <row r="28226" spans="19:19">
      <c r="S28226"/>
    </row>
    <row r="28227" spans="19:19">
      <c r="S28227"/>
    </row>
    <row r="28228" spans="19:19">
      <c r="S28228"/>
    </row>
    <row r="28229" spans="19:19">
      <c r="S28229"/>
    </row>
    <row r="28230" spans="19:19">
      <c r="S28230"/>
    </row>
    <row r="28231" spans="19:19">
      <c r="S28231"/>
    </row>
    <row r="28232" spans="19:19">
      <c r="S28232"/>
    </row>
    <row r="28233" spans="19:19">
      <c r="S28233"/>
    </row>
    <row r="28234" spans="19:19">
      <c r="S28234"/>
    </row>
    <row r="28235" spans="19:19">
      <c r="S28235"/>
    </row>
    <row r="28236" spans="19:19">
      <c r="S28236"/>
    </row>
    <row r="28237" spans="19:19">
      <c r="S28237"/>
    </row>
    <row r="28238" spans="19:19">
      <c r="S28238"/>
    </row>
    <row r="28239" spans="19:19">
      <c r="S28239"/>
    </row>
    <row r="28240" spans="19:19">
      <c r="S28240"/>
    </row>
    <row r="28241" spans="19:19">
      <c r="S28241"/>
    </row>
    <row r="28242" spans="19:19">
      <c r="S28242"/>
    </row>
    <row r="28243" spans="19:19">
      <c r="S28243"/>
    </row>
    <row r="28244" spans="19:19">
      <c r="S28244"/>
    </row>
    <row r="28245" spans="19:19">
      <c r="S28245"/>
    </row>
    <row r="28246" spans="19:19">
      <c r="S28246"/>
    </row>
    <row r="28247" spans="19:19">
      <c r="S28247"/>
    </row>
    <row r="28248" spans="19:19">
      <c r="S28248"/>
    </row>
    <row r="28249" spans="19:19">
      <c r="S28249"/>
    </row>
    <row r="28250" spans="19:19">
      <c r="S28250"/>
    </row>
    <row r="28251" spans="19:19">
      <c r="S28251"/>
    </row>
    <row r="28252" spans="19:19">
      <c r="S28252"/>
    </row>
    <row r="28253" spans="19:19">
      <c r="S28253"/>
    </row>
    <row r="28254" spans="19:19">
      <c r="S28254"/>
    </row>
    <row r="28255" spans="19:19">
      <c r="S28255"/>
    </row>
    <row r="28256" spans="19:19">
      <c r="S28256"/>
    </row>
    <row r="28257" spans="19:19">
      <c r="S28257"/>
    </row>
    <row r="28258" spans="19:19">
      <c r="S28258"/>
    </row>
    <row r="28259" spans="19:19">
      <c r="S28259"/>
    </row>
    <row r="28260" spans="19:19">
      <c r="S28260"/>
    </row>
    <row r="28261" spans="19:19">
      <c r="S28261"/>
    </row>
    <row r="28262" spans="19:19">
      <c r="S28262"/>
    </row>
    <row r="28263" spans="19:19">
      <c r="S28263"/>
    </row>
    <row r="28264" spans="19:19">
      <c r="S28264"/>
    </row>
    <row r="28265" spans="19:19">
      <c r="S28265"/>
    </row>
    <row r="28266" spans="19:19">
      <c r="S28266"/>
    </row>
    <row r="28267" spans="19:19">
      <c r="S28267"/>
    </row>
    <row r="28268" spans="19:19">
      <c r="S28268"/>
    </row>
    <row r="28269" spans="19:19">
      <c r="S28269"/>
    </row>
    <row r="28270" spans="19:19">
      <c r="S28270"/>
    </row>
    <row r="28271" spans="19:19">
      <c r="S28271"/>
    </row>
    <row r="28272" spans="19:19">
      <c r="S28272"/>
    </row>
    <row r="28273" spans="19:19">
      <c r="S28273"/>
    </row>
    <row r="28274" spans="19:19">
      <c r="S28274"/>
    </row>
    <row r="28275" spans="19:19">
      <c r="S28275"/>
    </row>
    <row r="28276" spans="19:19">
      <c r="S28276"/>
    </row>
    <row r="28277" spans="19:19">
      <c r="S28277"/>
    </row>
    <row r="28278" spans="19:19">
      <c r="S28278"/>
    </row>
    <row r="28279" spans="19:19">
      <c r="S28279"/>
    </row>
    <row r="28280" spans="19:19">
      <c r="S28280"/>
    </row>
    <row r="28281" spans="19:19">
      <c r="S28281"/>
    </row>
    <row r="28282" spans="19:19">
      <c r="S28282"/>
    </row>
    <row r="28283" spans="19:19">
      <c r="S28283"/>
    </row>
    <row r="28284" spans="19:19">
      <c r="S28284"/>
    </row>
    <row r="28285" spans="19:19">
      <c r="S28285"/>
    </row>
    <row r="28286" spans="19:19">
      <c r="S28286"/>
    </row>
    <row r="28287" spans="19:19">
      <c r="S28287"/>
    </row>
    <row r="28288" spans="19:19">
      <c r="S28288"/>
    </row>
    <row r="28289" spans="19:19">
      <c r="S28289"/>
    </row>
    <row r="28290" spans="19:19">
      <c r="S28290"/>
    </row>
    <row r="28291" spans="19:19">
      <c r="S28291"/>
    </row>
    <row r="28292" spans="19:19">
      <c r="S28292"/>
    </row>
    <row r="28293" spans="19:19">
      <c r="S28293"/>
    </row>
    <row r="28294" spans="19:19">
      <c r="S28294"/>
    </row>
    <row r="28295" spans="19:19">
      <c r="S28295"/>
    </row>
    <row r="28296" spans="19:19">
      <c r="S28296"/>
    </row>
    <row r="28297" spans="19:19">
      <c r="S28297"/>
    </row>
    <row r="28298" spans="19:19">
      <c r="S28298"/>
    </row>
    <row r="28299" spans="19:19">
      <c r="S28299"/>
    </row>
    <row r="28300" spans="19:19">
      <c r="S28300"/>
    </row>
    <row r="28301" spans="19:19">
      <c r="S28301"/>
    </row>
    <row r="28302" spans="19:19">
      <c r="S28302"/>
    </row>
    <row r="28303" spans="19:19">
      <c r="S28303"/>
    </row>
    <row r="28304" spans="19:19">
      <c r="S28304"/>
    </row>
    <row r="28305" spans="19:19">
      <c r="S28305"/>
    </row>
    <row r="28306" spans="19:19">
      <c r="S28306"/>
    </row>
    <row r="28307" spans="19:19">
      <c r="S28307"/>
    </row>
    <row r="28308" spans="19:19">
      <c r="S28308"/>
    </row>
    <row r="28309" spans="19:19">
      <c r="S28309"/>
    </row>
    <row r="28310" spans="19:19">
      <c r="S28310"/>
    </row>
    <row r="28311" spans="19:19">
      <c r="S28311"/>
    </row>
    <row r="28312" spans="19:19">
      <c r="S28312"/>
    </row>
    <row r="28313" spans="19:19">
      <c r="S28313"/>
    </row>
    <row r="28314" spans="19:19">
      <c r="S28314"/>
    </row>
    <row r="28315" spans="19:19">
      <c r="S28315"/>
    </row>
    <row r="28316" spans="19:19">
      <c r="S28316"/>
    </row>
    <row r="28317" spans="19:19">
      <c r="S28317"/>
    </row>
    <row r="28318" spans="19:19">
      <c r="S28318"/>
    </row>
    <row r="28319" spans="19:19">
      <c r="S28319"/>
    </row>
    <row r="28320" spans="19:19">
      <c r="S28320"/>
    </row>
    <row r="28321" spans="19:19">
      <c r="S28321"/>
    </row>
    <row r="28322" spans="19:19">
      <c r="S28322"/>
    </row>
    <row r="28323" spans="19:19">
      <c r="S28323"/>
    </row>
    <row r="28324" spans="19:19">
      <c r="S28324"/>
    </row>
    <row r="28325" spans="19:19">
      <c r="S28325"/>
    </row>
    <row r="28326" spans="19:19">
      <c r="S28326"/>
    </row>
    <row r="28327" spans="19:19">
      <c r="S28327"/>
    </row>
    <row r="28328" spans="19:19">
      <c r="S28328"/>
    </row>
    <row r="28329" spans="19:19">
      <c r="S28329"/>
    </row>
    <row r="28330" spans="19:19">
      <c r="S28330"/>
    </row>
    <row r="28331" spans="19:19">
      <c r="S28331"/>
    </row>
    <row r="28332" spans="19:19">
      <c r="S28332"/>
    </row>
    <row r="28333" spans="19:19">
      <c r="S28333"/>
    </row>
    <row r="28334" spans="19:19">
      <c r="S28334"/>
    </row>
    <row r="28335" spans="19:19">
      <c r="S28335"/>
    </row>
    <row r="28336" spans="19:19">
      <c r="S28336"/>
    </row>
    <row r="28337" spans="19:19">
      <c r="S28337"/>
    </row>
    <row r="28338" spans="19:19">
      <c r="S28338"/>
    </row>
    <row r="28339" spans="19:19">
      <c r="S28339"/>
    </row>
    <row r="28340" spans="19:19">
      <c r="S28340"/>
    </row>
    <row r="28341" spans="19:19">
      <c r="S28341"/>
    </row>
    <row r="28342" spans="19:19">
      <c r="S28342"/>
    </row>
    <row r="28343" spans="19:19">
      <c r="S28343"/>
    </row>
    <row r="28344" spans="19:19">
      <c r="S28344"/>
    </row>
    <row r="28345" spans="19:19">
      <c r="S28345"/>
    </row>
    <row r="28346" spans="19:19">
      <c r="S28346"/>
    </row>
    <row r="28347" spans="19:19">
      <c r="S28347"/>
    </row>
    <row r="28348" spans="19:19">
      <c r="S28348"/>
    </row>
    <row r="28349" spans="19:19">
      <c r="S28349"/>
    </row>
    <row r="28350" spans="19:19">
      <c r="S28350"/>
    </row>
    <row r="28351" spans="19:19">
      <c r="S28351"/>
    </row>
    <row r="28352" spans="19:19">
      <c r="S28352"/>
    </row>
    <row r="28353" spans="19:19">
      <c r="S28353"/>
    </row>
    <row r="28354" spans="19:19">
      <c r="S28354"/>
    </row>
    <row r="28355" spans="19:19">
      <c r="S28355"/>
    </row>
    <row r="28356" spans="19:19">
      <c r="S28356"/>
    </row>
    <row r="28357" spans="19:19">
      <c r="S28357"/>
    </row>
    <row r="28358" spans="19:19">
      <c r="S28358"/>
    </row>
    <row r="28359" spans="19:19">
      <c r="S28359"/>
    </row>
    <row r="28360" spans="19:19">
      <c r="S28360"/>
    </row>
    <row r="28361" spans="19:19">
      <c r="S28361"/>
    </row>
    <row r="28362" spans="19:19">
      <c r="S28362"/>
    </row>
    <row r="28363" spans="19:19">
      <c r="S28363"/>
    </row>
    <row r="28364" spans="19:19">
      <c r="S28364"/>
    </row>
    <row r="28365" spans="19:19">
      <c r="S28365"/>
    </row>
    <row r="28366" spans="19:19">
      <c r="S28366"/>
    </row>
    <row r="28367" spans="19:19">
      <c r="S28367"/>
    </row>
    <row r="28368" spans="19:19">
      <c r="S28368"/>
    </row>
    <row r="28369" spans="19:19">
      <c r="S28369"/>
    </row>
    <row r="28370" spans="19:19">
      <c r="S28370"/>
    </row>
    <row r="28371" spans="19:19">
      <c r="S28371"/>
    </row>
    <row r="28372" spans="19:19">
      <c r="S28372"/>
    </row>
    <row r="28373" spans="19:19">
      <c r="S28373"/>
    </row>
    <row r="28374" spans="19:19">
      <c r="S28374"/>
    </row>
    <row r="28375" spans="19:19">
      <c r="S28375"/>
    </row>
    <row r="28376" spans="19:19">
      <c r="S28376"/>
    </row>
    <row r="28377" spans="19:19">
      <c r="S28377"/>
    </row>
    <row r="28378" spans="19:19">
      <c r="S28378"/>
    </row>
    <row r="28379" spans="19:19">
      <c r="S28379"/>
    </row>
    <row r="28380" spans="19:19">
      <c r="S28380"/>
    </row>
    <row r="28381" spans="19:19">
      <c r="S28381"/>
    </row>
    <row r="28382" spans="19:19">
      <c r="S28382"/>
    </row>
    <row r="28383" spans="19:19">
      <c r="S28383"/>
    </row>
    <row r="28384" spans="19:19">
      <c r="S28384"/>
    </row>
    <row r="28385" spans="19:19">
      <c r="S28385"/>
    </row>
    <row r="28386" spans="19:19">
      <c r="S28386"/>
    </row>
    <row r="28387" spans="19:19">
      <c r="S28387"/>
    </row>
    <row r="28388" spans="19:19">
      <c r="S28388"/>
    </row>
    <row r="28389" spans="19:19">
      <c r="S28389"/>
    </row>
    <row r="28390" spans="19:19">
      <c r="S28390"/>
    </row>
    <row r="28391" spans="19:19">
      <c r="S28391"/>
    </row>
    <row r="28392" spans="19:19">
      <c r="S28392"/>
    </row>
    <row r="28393" spans="19:19">
      <c r="S28393"/>
    </row>
    <row r="28394" spans="19:19">
      <c r="S28394"/>
    </row>
    <row r="28395" spans="19:19">
      <c r="S28395"/>
    </row>
    <row r="28396" spans="19:19">
      <c r="S28396"/>
    </row>
    <row r="28397" spans="19:19">
      <c r="S28397"/>
    </row>
    <row r="28398" spans="19:19">
      <c r="S28398"/>
    </row>
    <row r="28399" spans="19:19">
      <c r="S28399"/>
    </row>
    <row r="28400" spans="19:19">
      <c r="S28400"/>
    </row>
    <row r="28401" spans="19:19">
      <c r="S28401"/>
    </row>
    <row r="28402" spans="19:19">
      <c r="S28402"/>
    </row>
    <row r="28403" spans="19:19">
      <c r="S28403"/>
    </row>
    <row r="28404" spans="19:19">
      <c r="S28404"/>
    </row>
    <row r="28405" spans="19:19">
      <c r="S28405"/>
    </row>
    <row r="28406" spans="19:19">
      <c r="S28406"/>
    </row>
    <row r="28407" spans="19:19">
      <c r="S28407"/>
    </row>
    <row r="28408" spans="19:19">
      <c r="S28408"/>
    </row>
    <row r="28409" spans="19:19">
      <c r="S28409"/>
    </row>
    <row r="28410" spans="19:19">
      <c r="S28410"/>
    </row>
    <row r="28411" spans="19:19">
      <c r="S28411"/>
    </row>
    <row r="28412" spans="19:19">
      <c r="S28412"/>
    </row>
    <row r="28413" spans="19:19">
      <c r="S28413"/>
    </row>
    <row r="28414" spans="19:19">
      <c r="S28414"/>
    </row>
    <row r="28415" spans="19:19">
      <c r="S28415"/>
    </row>
    <row r="28416" spans="19:19">
      <c r="S28416"/>
    </row>
    <row r="28417" spans="19:19">
      <c r="S28417"/>
    </row>
    <row r="28418" spans="19:19">
      <c r="S28418"/>
    </row>
    <row r="28419" spans="19:19">
      <c r="S28419"/>
    </row>
    <row r="28420" spans="19:19">
      <c r="S28420"/>
    </row>
    <row r="28421" spans="19:19">
      <c r="S28421"/>
    </row>
    <row r="28422" spans="19:19">
      <c r="S28422"/>
    </row>
    <row r="28423" spans="19:19">
      <c r="S28423"/>
    </row>
    <row r="28424" spans="19:19">
      <c r="S28424"/>
    </row>
    <row r="28425" spans="19:19">
      <c r="S28425"/>
    </row>
    <row r="28426" spans="19:19">
      <c r="S28426"/>
    </row>
    <row r="28427" spans="19:19">
      <c r="S28427"/>
    </row>
    <row r="28428" spans="19:19">
      <c r="S28428"/>
    </row>
    <row r="28429" spans="19:19">
      <c r="S28429"/>
    </row>
    <row r="28430" spans="19:19">
      <c r="S28430"/>
    </row>
    <row r="28431" spans="19:19">
      <c r="S28431"/>
    </row>
    <row r="28432" spans="19:19">
      <c r="S28432"/>
    </row>
    <row r="28433" spans="19:19">
      <c r="S28433"/>
    </row>
    <row r="28434" spans="19:19">
      <c r="S28434"/>
    </row>
    <row r="28435" spans="19:19">
      <c r="S28435"/>
    </row>
    <row r="28436" spans="19:19">
      <c r="S28436"/>
    </row>
    <row r="28437" spans="19:19">
      <c r="S28437"/>
    </row>
    <row r="28438" spans="19:19">
      <c r="S28438"/>
    </row>
    <row r="28439" spans="19:19">
      <c r="S28439"/>
    </row>
    <row r="28440" spans="19:19">
      <c r="S28440"/>
    </row>
    <row r="28441" spans="19:19">
      <c r="S28441"/>
    </row>
    <row r="28442" spans="19:19">
      <c r="S28442"/>
    </row>
    <row r="28443" spans="19:19">
      <c r="S28443"/>
    </row>
    <row r="28444" spans="19:19">
      <c r="S28444"/>
    </row>
    <row r="28445" spans="19:19">
      <c r="S28445"/>
    </row>
    <row r="28446" spans="19:19">
      <c r="S28446"/>
    </row>
    <row r="28447" spans="19:19">
      <c r="S28447"/>
    </row>
    <row r="28448" spans="19:19">
      <c r="S28448"/>
    </row>
    <row r="28449" spans="19:19">
      <c r="S28449"/>
    </row>
    <row r="28450" spans="19:19">
      <c r="S28450"/>
    </row>
    <row r="28451" spans="19:19">
      <c r="S28451"/>
    </row>
    <row r="28452" spans="19:19">
      <c r="S28452"/>
    </row>
    <row r="28453" spans="19:19">
      <c r="S28453"/>
    </row>
    <row r="28454" spans="19:19">
      <c r="S28454"/>
    </row>
    <row r="28455" spans="19:19">
      <c r="S28455"/>
    </row>
    <row r="28456" spans="19:19">
      <c r="S28456"/>
    </row>
    <row r="28457" spans="19:19">
      <c r="S28457"/>
    </row>
    <row r="28458" spans="19:19">
      <c r="S28458"/>
    </row>
    <row r="28459" spans="19:19">
      <c r="S28459"/>
    </row>
    <row r="28460" spans="19:19">
      <c r="S28460"/>
    </row>
    <row r="28461" spans="19:19">
      <c r="S28461"/>
    </row>
    <row r="28462" spans="19:19">
      <c r="S28462"/>
    </row>
    <row r="28463" spans="19:19">
      <c r="S28463"/>
    </row>
    <row r="28464" spans="19:19">
      <c r="S28464"/>
    </row>
    <row r="28465" spans="19:19">
      <c r="S28465"/>
    </row>
    <row r="28466" spans="19:19">
      <c r="S28466"/>
    </row>
    <row r="28467" spans="19:19">
      <c r="S28467"/>
    </row>
    <row r="28468" spans="19:19">
      <c r="S28468"/>
    </row>
    <row r="28469" spans="19:19">
      <c r="S28469"/>
    </row>
    <row r="28470" spans="19:19">
      <c r="S28470"/>
    </row>
    <row r="28471" spans="19:19">
      <c r="S28471"/>
    </row>
    <row r="28472" spans="19:19">
      <c r="S28472"/>
    </row>
    <row r="28473" spans="19:19">
      <c r="S28473"/>
    </row>
    <row r="28474" spans="19:19">
      <c r="S28474"/>
    </row>
    <row r="28475" spans="19:19">
      <c r="S28475"/>
    </row>
    <row r="28476" spans="19:19">
      <c r="S28476"/>
    </row>
    <row r="28477" spans="19:19">
      <c r="S28477"/>
    </row>
    <row r="28478" spans="19:19">
      <c r="S28478"/>
    </row>
    <row r="28479" spans="19:19">
      <c r="S28479"/>
    </row>
    <row r="28480" spans="19:19">
      <c r="S28480"/>
    </row>
    <row r="28481" spans="19:19">
      <c r="S28481"/>
    </row>
    <row r="28482" spans="19:19">
      <c r="S28482"/>
    </row>
    <row r="28483" spans="19:19">
      <c r="S28483"/>
    </row>
    <row r="28484" spans="19:19">
      <c r="S28484"/>
    </row>
    <row r="28485" spans="19:19">
      <c r="S28485"/>
    </row>
    <row r="28486" spans="19:19">
      <c r="S28486"/>
    </row>
    <row r="28487" spans="19:19">
      <c r="S28487"/>
    </row>
    <row r="28488" spans="19:19">
      <c r="S28488"/>
    </row>
    <row r="28489" spans="19:19">
      <c r="S28489"/>
    </row>
    <row r="28490" spans="19:19">
      <c r="S28490"/>
    </row>
    <row r="28491" spans="19:19">
      <c r="S28491"/>
    </row>
    <row r="28492" spans="19:19">
      <c r="S28492"/>
    </row>
    <row r="28493" spans="19:19">
      <c r="S28493"/>
    </row>
    <row r="28494" spans="19:19">
      <c r="S28494"/>
    </row>
    <row r="28495" spans="19:19">
      <c r="S28495"/>
    </row>
    <row r="28496" spans="19:19">
      <c r="S28496"/>
    </row>
    <row r="28497" spans="19:19">
      <c r="S28497"/>
    </row>
    <row r="28498" spans="19:19">
      <c r="S28498"/>
    </row>
    <row r="28499" spans="19:19">
      <c r="S28499"/>
    </row>
    <row r="28500" spans="19:19">
      <c r="S28500"/>
    </row>
    <row r="28501" spans="19:19">
      <c r="S28501"/>
    </row>
    <row r="28502" spans="19:19">
      <c r="S28502"/>
    </row>
    <row r="28503" spans="19:19">
      <c r="S28503"/>
    </row>
    <row r="28504" spans="19:19">
      <c r="S28504"/>
    </row>
    <row r="28505" spans="19:19">
      <c r="S28505"/>
    </row>
    <row r="28506" spans="19:19">
      <c r="S28506"/>
    </row>
    <row r="28507" spans="19:19">
      <c r="S28507"/>
    </row>
    <row r="28508" spans="19:19">
      <c r="S28508"/>
    </row>
    <row r="28509" spans="19:19">
      <c r="S28509"/>
    </row>
    <row r="28510" spans="19:19">
      <c r="S28510"/>
    </row>
    <row r="28511" spans="19:19">
      <c r="S28511"/>
    </row>
    <row r="28512" spans="19:19">
      <c r="S28512"/>
    </row>
    <row r="28513" spans="19:19">
      <c r="S28513"/>
    </row>
    <row r="28514" spans="19:19">
      <c r="S28514"/>
    </row>
    <row r="28515" spans="19:19">
      <c r="S28515"/>
    </row>
    <row r="28516" spans="19:19">
      <c r="S28516"/>
    </row>
    <row r="28517" spans="19:19">
      <c r="S28517"/>
    </row>
    <row r="28518" spans="19:19">
      <c r="S28518"/>
    </row>
    <row r="28519" spans="19:19">
      <c r="S28519"/>
    </row>
    <row r="28520" spans="19:19">
      <c r="S28520"/>
    </row>
    <row r="28521" spans="19:19">
      <c r="S28521"/>
    </row>
    <row r="28522" spans="19:19">
      <c r="S28522"/>
    </row>
    <row r="28523" spans="19:19">
      <c r="S28523"/>
    </row>
    <row r="28524" spans="19:19">
      <c r="S28524"/>
    </row>
    <row r="28525" spans="19:19">
      <c r="S28525"/>
    </row>
    <row r="28526" spans="19:19">
      <c r="S28526"/>
    </row>
    <row r="28527" spans="19:19">
      <c r="S28527"/>
    </row>
    <row r="28528" spans="19:19">
      <c r="S28528"/>
    </row>
    <row r="28529" spans="19:19">
      <c r="S28529"/>
    </row>
    <row r="28530" spans="19:19">
      <c r="S28530"/>
    </row>
    <row r="28531" spans="19:19">
      <c r="S28531"/>
    </row>
    <row r="28532" spans="19:19">
      <c r="S28532"/>
    </row>
    <row r="28533" spans="19:19">
      <c r="S28533"/>
    </row>
    <row r="28534" spans="19:19">
      <c r="S28534"/>
    </row>
    <row r="28535" spans="19:19">
      <c r="S28535"/>
    </row>
    <row r="28536" spans="19:19">
      <c r="S28536"/>
    </row>
    <row r="28537" spans="19:19">
      <c r="S28537"/>
    </row>
    <row r="28538" spans="19:19">
      <c r="S28538"/>
    </row>
    <row r="28539" spans="19:19">
      <c r="S28539"/>
    </row>
    <row r="28540" spans="19:19">
      <c r="S28540"/>
    </row>
    <row r="28541" spans="19:19">
      <c r="S28541"/>
    </row>
    <row r="28542" spans="19:19">
      <c r="S28542"/>
    </row>
    <row r="28543" spans="19:19">
      <c r="S28543"/>
    </row>
    <row r="28544" spans="19:19">
      <c r="S28544"/>
    </row>
    <row r="28545" spans="19:19">
      <c r="S28545"/>
    </row>
    <row r="28546" spans="19:19">
      <c r="S28546"/>
    </row>
    <row r="28547" spans="19:19">
      <c r="S28547"/>
    </row>
    <row r="28548" spans="19:19">
      <c r="S28548"/>
    </row>
    <row r="28549" spans="19:19">
      <c r="S28549"/>
    </row>
    <row r="28550" spans="19:19">
      <c r="S28550"/>
    </row>
    <row r="28551" spans="19:19">
      <c r="S28551"/>
    </row>
    <row r="28552" spans="19:19">
      <c r="S28552"/>
    </row>
    <row r="28553" spans="19:19">
      <c r="S28553"/>
    </row>
    <row r="28554" spans="19:19">
      <c r="S28554"/>
    </row>
    <row r="28555" spans="19:19">
      <c r="S28555"/>
    </row>
    <row r="28556" spans="19:19">
      <c r="S28556"/>
    </row>
    <row r="28557" spans="19:19">
      <c r="S28557"/>
    </row>
    <row r="28558" spans="19:19">
      <c r="S28558"/>
    </row>
    <row r="28559" spans="19:19">
      <c r="S28559"/>
    </row>
    <row r="28560" spans="19:19">
      <c r="S28560"/>
    </row>
    <row r="28561" spans="19:19">
      <c r="S28561"/>
    </row>
    <row r="28562" spans="19:19">
      <c r="S28562"/>
    </row>
    <row r="28563" spans="19:19">
      <c r="S28563"/>
    </row>
    <row r="28564" spans="19:19">
      <c r="S28564"/>
    </row>
    <row r="28565" spans="19:19">
      <c r="S28565"/>
    </row>
    <row r="28566" spans="19:19">
      <c r="S28566"/>
    </row>
    <row r="28567" spans="19:19">
      <c r="S28567"/>
    </row>
    <row r="28568" spans="19:19">
      <c r="S28568"/>
    </row>
    <row r="28569" spans="19:19">
      <c r="S28569"/>
    </row>
    <row r="28570" spans="19:19">
      <c r="S28570"/>
    </row>
    <row r="28571" spans="19:19">
      <c r="S28571"/>
    </row>
    <row r="28572" spans="19:19">
      <c r="S28572"/>
    </row>
    <row r="28573" spans="19:19">
      <c r="S28573"/>
    </row>
    <row r="28574" spans="19:19">
      <c r="S28574"/>
    </row>
    <row r="28575" spans="19:19">
      <c r="S28575"/>
    </row>
    <row r="28576" spans="19:19">
      <c r="S28576"/>
    </row>
    <row r="28577" spans="19:19">
      <c r="S28577"/>
    </row>
    <row r="28578" spans="19:19">
      <c r="S28578"/>
    </row>
    <row r="28579" spans="19:19">
      <c r="S28579"/>
    </row>
    <row r="28580" spans="19:19">
      <c r="S28580"/>
    </row>
    <row r="28581" spans="19:19">
      <c r="S28581"/>
    </row>
    <row r="28582" spans="19:19">
      <c r="S28582"/>
    </row>
    <row r="28583" spans="19:19">
      <c r="S28583"/>
    </row>
    <row r="28584" spans="19:19">
      <c r="S28584"/>
    </row>
    <row r="28585" spans="19:19">
      <c r="S28585"/>
    </row>
    <row r="28586" spans="19:19">
      <c r="S28586"/>
    </row>
    <row r="28587" spans="19:19">
      <c r="S28587"/>
    </row>
    <row r="28588" spans="19:19">
      <c r="S28588"/>
    </row>
    <row r="28589" spans="19:19">
      <c r="S28589"/>
    </row>
    <row r="28590" spans="19:19">
      <c r="S28590"/>
    </row>
    <row r="28591" spans="19:19">
      <c r="S28591"/>
    </row>
    <row r="28592" spans="19:19">
      <c r="S28592"/>
    </row>
    <row r="28593" spans="19:19">
      <c r="S28593"/>
    </row>
    <row r="28594" spans="19:19">
      <c r="S28594"/>
    </row>
    <row r="28595" spans="19:19">
      <c r="S28595"/>
    </row>
    <row r="28596" spans="19:19">
      <c r="S28596"/>
    </row>
    <row r="28597" spans="19:19">
      <c r="S28597"/>
    </row>
    <row r="28598" spans="19:19">
      <c r="S28598"/>
    </row>
    <row r="28599" spans="19:19">
      <c r="S28599"/>
    </row>
    <row r="28600" spans="19:19">
      <c r="S28600"/>
    </row>
    <row r="28601" spans="19:19">
      <c r="S28601"/>
    </row>
    <row r="28602" spans="19:19">
      <c r="S28602"/>
    </row>
    <row r="28603" spans="19:19">
      <c r="S28603"/>
    </row>
    <row r="28604" spans="19:19">
      <c r="S28604"/>
    </row>
    <row r="28605" spans="19:19">
      <c r="S28605"/>
    </row>
    <row r="28606" spans="19:19">
      <c r="S28606"/>
    </row>
    <row r="28607" spans="19:19">
      <c r="S28607"/>
    </row>
    <row r="28608" spans="19:19">
      <c r="S28608"/>
    </row>
    <row r="28609" spans="19:19">
      <c r="S28609"/>
    </row>
    <row r="28610" spans="19:19">
      <c r="S28610"/>
    </row>
    <row r="28611" spans="19:19">
      <c r="S28611"/>
    </row>
    <row r="28612" spans="19:19">
      <c r="S28612"/>
    </row>
    <row r="28613" spans="19:19">
      <c r="S28613"/>
    </row>
    <row r="28614" spans="19:19">
      <c r="S28614"/>
    </row>
    <row r="28615" spans="19:19">
      <c r="S28615"/>
    </row>
    <row r="28616" spans="19:19">
      <c r="S28616"/>
    </row>
    <row r="28617" spans="19:19">
      <c r="S28617"/>
    </row>
    <row r="28618" spans="19:19">
      <c r="S28618"/>
    </row>
    <row r="28619" spans="19:19">
      <c r="S28619"/>
    </row>
    <row r="28620" spans="19:19">
      <c r="S28620"/>
    </row>
    <row r="28621" spans="19:19">
      <c r="S28621"/>
    </row>
    <row r="28622" spans="19:19">
      <c r="S28622"/>
    </row>
    <row r="28623" spans="19:19">
      <c r="S28623"/>
    </row>
    <row r="28624" spans="19:19">
      <c r="S28624"/>
    </row>
    <row r="28625" spans="19:19">
      <c r="S28625"/>
    </row>
    <row r="28626" spans="19:19">
      <c r="S28626"/>
    </row>
    <row r="28627" spans="19:19">
      <c r="S28627"/>
    </row>
    <row r="28628" spans="19:19">
      <c r="S28628"/>
    </row>
    <row r="28629" spans="19:19">
      <c r="S28629"/>
    </row>
    <row r="28630" spans="19:19">
      <c r="S28630"/>
    </row>
    <row r="28631" spans="19:19">
      <c r="S28631"/>
    </row>
    <row r="28632" spans="19:19">
      <c r="S28632"/>
    </row>
    <row r="28633" spans="19:19">
      <c r="S28633"/>
    </row>
    <row r="28634" spans="19:19">
      <c r="S28634"/>
    </row>
    <row r="28635" spans="19:19">
      <c r="S28635"/>
    </row>
    <row r="28636" spans="19:19">
      <c r="S28636"/>
    </row>
    <row r="28637" spans="19:19">
      <c r="S28637"/>
    </row>
    <row r="28638" spans="19:19">
      <c r="S28638"/>
    </row>
    <row r="28639" spans="19:19">
      <c r="S28639"/>
    </row>
    <row r="28640" spans="19:19">
      <c r="S28640"/>
    </row>
    <row r="28641" spans="19:19">
      <c r="S28641"/>
    </row>
    <row r="28642" spans="19:19">
      <c r="S28642"/>
    </row>
    <row r="28643" spans="19:19">
      <c r="S28643"/>
    </row>
    <row r="28644" spans="19:19">
      <c r="S28644"/>
    </row>
    <row r="28645" spans="19:19">
      <c r="S28645"/>
    </row>
    <row r="28646" spans="19:19">
      <c r="S28646"/>
    </row>
    <row r="28647" spans="19:19">
      <c r="S28647"/>
    </row>
    <row r="28648" spans="19:19">
      <c r="S28648"/>
    </row>
    <row r="28649" spans="19:19">
      <c r="S28649"/>
    </row>
    <row r="28650" spans="19:19">
      <c r="S28650"/>
    </row>
    <row r="28651" spans="19:19">
      <c r="S28651"/>
    </row>
    <row r="28652" spans="19:19">
      <c r="S28652"/>
    </row>
    <row r="28653" spans="19:19">
      <c r="S28653"/>
    </row>
    <row r="28654" spans="19:19">
      <c r="S28654"/>
    </row>
    <row r="28655" spans="19:19">
      <c r="S28655"/>
    </row>
    <row r="28656" spans="19:19">
      <c r="S28656"/>
    </row>
    <row r="28657" spans="19:19">
      <c r="S28657"/>
    </row>
    <row r="28658" spans="19:19">
      <c r="S28658"/>
    </row>
    <row r="28659" spans="19:19">
      <c r="S28659"/>
    </row>
    <row r="28660" spans="19:19">
      <c r="S28660"/>
    </row>
    <row r="28661" spans="19:19">
      <c r="S28661"/>
    </row>
    <row r="28662" spans="19:19">
      <c r="S28662"/>
    </row>
    <row r="28663" spans="19:19">
      <c r="S28663"/>
    </row>
    <row r="28664" spans="19:19">
      <c r="S28664"/>
    </row>
    <row r="28665" spans="19:19">
      <c r="S28665"/>
    </row>
    <row r="28666" spans="19:19">
      <c r="S28666"/>
    </row>
    <row r="28667" spans="19:19">
      <c r="S28667"/>
    </row>
    <row r="28668" spans="19:19">
      <c r="S28668"/>
    </row>
    <row r="28669" spans="19:19">
      <c r="S28669"/>
    </row>
    <row r="28670" spans="19:19">
      <c r="S28670"/>
    </row>
    <row r="28671" spans="19:19">
      <c r="S28671"/>
    </row>
    <row r="28672" spans="19:19">
      <c r="S28672"/>
    </row>
    <row r="28673" spans="19:19">
      <c r="S28673"/>
    </row>
    <row r="28674" spans="19:19">
      <c r="S28674"/>
    </row>
    <row r="28675" spans="19:19">
      <c r="S28675"/>
    </row>
    <row r="28676" spans="19:19">
      <c r="S28676"/>
    </row>
    <row r="28677" spans="19:19">
      <c r="S28677"/>
    </row>
    <row r="28678" spans="19:19">
      <c r="S28678"/>
    </row>
    <row r="28679" spans="19:19">
      <c r="S28679"/>
    </row>
    <row r="28680" spans="19:19">
      <c r="S28680"/>
    </row>
    <row r="28681" spans="19:19">
      <c r="S28681"/>
    </row>
    <row r="28682" spans="19:19">
      <c r="S28682"/>
    </row>
    <row r="28683" spans="19:19">
      <c r="S28683"/>
    </row>
    <row r="28684" spans="19:19">
      <c r="S28684"/>
    </row>
    <row r="28685" spans="19:19">
      <c r="S28685"/>
    </row>
    <row r="28686" spans="19:19">
      <c r="S28686"/>
    </row>
    <row r="28687" spans="19:19">
      <c r="S28687"/>
    </row>
    <row r="28688" spans="19:19">
      <c r="S28688"/>
    </row>
    <row r="28689" spans="19:19">
      <c r="S28689"/>
    </row>
    <row r="28690" spans="19:19">
      <c r="S28690"/>
    </row>
    <row r="28691" spans="19:19">
      <c r="S28691"/>
    </row>
    <row r="28692" spans="19:19">
      <c r="S28692"/>
    </row>
    <row r="28693" spans="19:19">
      <c r="S28693"/>
    </row>
    <row r="28694" spans="19:19">
      <c r="S28694"/>
    </row>
    <row r="28695" spans="19:19">
      <c r="S28695"/>
    </row>
    <row r="28696" spans="19:19">
      <c r="S28696"/>
    </row>
    <row r="28697" spans="19:19">
      <c r="S28697"/>
    </row>
    <row r="28698" spans="19:19">
      <c r="S28698"/>
    </row>
    <row r="28699" spans="19:19">
      <c r="S28699"/>
    </row>
    <row r="28700" spans="19:19">
      <c r="S28700"/>
    </row>
    <row r="28701" spans="19:19">
      <c r="S28701"/>
    </row>
    <row r="28702" spans="19:19">
      <c r="S28702"/>
    </row>
    <row r="28703" spans="19:19">
      <c r="S28703"/>
    </row>
    <row r="28704" spans="19:19">
      <c r="S28704"/>
    </row>
    <row r="28705" spans="19:19">
      <c r="S28705"/>
    </row>
    <row r="28706" spans="19:19">
      <c r="S28706"/>
    </row>
    <row r="28707" spans="19:19">
      <c r="S28707"/>
    </row>
    <row r="28708" spans="19:19">
      <c r="S28708"/>
    </row>
    <row r="28709" spans="19:19">
      <c r="S28709"/>
    </row>
    <row r="28710" spans="19:19">
      <c r="S28710"/>
    </row>
    <row r="28711" spans="19:19">
      <c r="S28711"/>
    </row>
    <row r="28712" spans="19:19">
      <c r="S28712"/>
    </row>
    <row r="28713" spans="19:19">
      <c r="S28713"/>
    </row>
    <row r="28714" spans="19:19">
      <c r="S28714"/>
    </row>
    <row r="28715" spans="19:19">
      <c r="S28715"/>
    </row>
    <row r="28716" spans="19:19">
      <c r="S28716"/>
    </row>
    <row r="28717" spans="19:19">
      <c r="S28717"/>
    </row>
    <row r="28718" spans="19:19">
      <c r="S28718"/>
    </row>
    <row r="28719" spans="19:19">
      <c r="S28719"/>
    </row>
    <row r="28720" spans="19:19">
      <c r="S28720"/>
    </row>
    <row r="28721" spans="19:19">
      <c r="S28721"/>
    </row>
    <row r="28722" spans="19:19">
      <c r="S28722"/>
    </row>
    <row r="28723" spans="19:19">
      <c r="S28723"/>
    </row>
    <row r="28724" spans="19:19">
      <c r="S28724"/>
    </row>
    <row r="28725" spans="19:19">
      <c r="S28725"/>
    </row>
    <row r="28726" spans="19:19">
      <c r="S28726"/>
    </row>
    <row r="28727" spans="19:19">
      <c r="S28727"/>
    </row>
    <row r="28728" spans="19:19">
      <c r="S28728"/>
    </row>
    <row r="28729" spans="19:19">
      <c r="S28729"/>
    </row>
    <row r="28730" spans="19:19">
      <c r="S28730"/>
    </row>
    <row r="28731" spans="19:19">
      <c r="S28731"/>
    </row>
    <row r="28732" spans="19:19">
      <c r="S28732"/>
    </row>
    <row r="28733" spans="19:19">
      <c r="S28733"/>
    </row>
    <row r="28734" spans="19:19">
      <c r="S28734"/>
    </row>
    <row r="28735" spans="19:19">
      <c r="S28735"/>
    </row>
    <row r="28736" spans="19:19">
      <c r="S28736"/>
    </row>
    <row r="28737" spans="19:19">
      <c r="S28737"/>
    </row>
    <row r="28738" spans="19:19">
      <c r="S28738"/>
    </row>
    <row r="28739" spans="19:19">
      <c r="S28739"/>
    </row>
    <row r="28740" spans="19:19">
      <c r="S28740"/>
    </row>
    <row r="28741" spans="19:19">
      <c r="S28741"/>
    </row>
    <row r="28742" spans="19:19">
      <c r="S28742"/>
    </row>
    <row r="28743" spans="19:19">
      <c r="S28743"/>
    </row>
    <row r="28744" spans="19:19">
      <c r="S28744"/>
    </row>
    <row r="28745" spans="19:19">
      <c r="S28745"/>
    </row>
    <row r="28746" spans="19:19">
      <c r="S28746"/>
    </row>
    <row r="28747" spans="19:19">
      <c r="S28747"/>
    </row>
    <row r="28748" spans="19:19">
      <c r="S28748"/>
    </row>
    <row r="28749" spans="19:19">
      <c r="S28749"/>
    </row>
    <row r="28750" spans="19:19">
      <c r="S28750"/>
    </row>
    <row r="28751" spans="19:19">
      <c r="S28751"/>
    </row>
    <row r="28752" spans="19:19">
      <c r="S28752"/>
    </row>
    <row r="28753" spans="19:19">
      <c r="S28753"/>
    </row>
    <row r="28754" spans="19:19">
      <c r="S28754"/>
    </row>
    <row r="28755" spans="19:19">
      <c r="S28755"/>
    </row>
    <row r="28756" spans="19:19">
      <c r="S28756"/>
    </row>
    <row r="28757" spans="19:19">
      <c r="S28757"/>
    </row>
    <row r="28758" spans="19:19">
      <c r="S28758"/>
    </row>
    <row r="28759" spans="19:19">
      <c r="S28759"/>
    </row>
    <row r="28760" spans="19:19">
      <c r="S28760"/>
    </row>
    <row r="28761" spans="19:19">
      <c r="S28761"/>
    </row>
    <row r="28762" spans="19:19">
      <c r="S28762"/>
    </row>
    <row r="28763" spans="19:19">
      <c r="S28763"/>
    </row>
    <row r="28764" spans="19:19">
      <c r="S28764"/>
    </row>
    <row r="28765" spans="19:19">
      <c r="S28765"/>
    </row>
    <row r="28766" spans="19:19">
      <c r="S28766"/>
    </row>
    <row r="28767" spans="19:19">
      <c r="S28767"/>
    </row>
    <row r="28768" spans="19:19">
      <c r="S28768"/>
    </row>
    <row r="28769" spans="19:19">
      <c r="S28769"/>
    </row>
    <row r="28770" spans="19:19">
      <c r="S28770"/>
    </row>
    <row r="28771" spans="19:19">
      <c r="S28771"/>
    </row>
    <row r="28772" spans="19:19">
      <c r="S28772"/>
    </row>
    <row r="28773" spans="19:19">
      <c r="S28773"/>
    </row>
    <row r="28774" spans="19:19">
      <c r="S28774"/>
    </row>
    <row r="28775" spans="19:19">
      <c r="S28775"/>
    </row>
    <row r="28776" spans="19:19">
      <c r="S28776"/>
    </row>
    <row r="28777" spans="19:19">
      <c r="S28777"/>
    </row>
    <row r="28778" spans="19:19">
      <c r="S28778"/>
    </row>
    <row r="28779" spans="19:19">
      <c r="S28779"/>
    </row>
    <row r="28780" spans="19:19">
      <c r="S28780"/>
    </row>
    <row r="28781" spans="19:19">
      <c r="S28781"/>
    </row>
    <row r="28782" spans="19:19">
      <c r="S28782"/>
    </row>
    <row r="28783" spans="19:19">
      <c r="S28783"/>
    </row>
    <row r="28784" spans="19:19">
      <c r="S28784"/>
    </row>
    <row r="28785" spans="19:19">
      <c r="S28785"/>
    </row>
    <row r="28786" spans="19:19">
      <c r="S28786"/>
    </row>
    <row r="28787" spans="19:19">
      <c r="S28787"/>
    </row>
    <row r="28788" spans="19:19">
      <c r="S28788"/>
    </row>
    <row r="28789" spans="19:19">
      <c r="S28789"/>
    </row>
    <row r="28790" spans="19:19">
      <c r="S28790"/>
    </row>
    <row r="28791" spans="19:19">
      <c r="S28791"/>
    </row>
    <row r="28792" spans="19:19">
      <c r="S28792"/>
    </row>
    <row r="28793" spans="19:19">
      <c r="S28793"/>
    </row>
    <row r="28794" spans="19:19">
      <c r="S28794"/>
    </row>
    <row r="28795" spans="19:19">
      <c r="S28795"/>
    </row>
    <row r="28796" spans="19:19">
      <c r="S28796"/>
    </row>
    <row r="28797" spans="19:19">
      <c r="S28797"/>
    </row>
    <row r="28798" spans="19:19">
      <c r="S28798"/>
    </row>
    <row r="28799" spans="19:19">
      <c r="S28799"/>
    </row>
    <row r="28800" spans="19:19">
      <c r="S28800"/>
    </row>
    <row r="28801" spans="19:19">
      <c r="S28801"/>
    </row>
    <row r="28802" spans="19:19">
      <c r="S28802"/>
    </row>
    <row r="28803" spans="19:19">
      <c r="S28803"/>
    </row>
    <row r="28804" spans="19:19">
      <c r="S28804"/>
    </row>
    <row r="28805" spans="19:19">
      <c r="S28805"/>
    </row>
    <row r="28806" spans="19:19">
      <c r="S28806"/>
    </row>
    <row r="28807" spans="19:19">
      <c r="S28807"/>
    </row>
    <row r="28808" spans="19:19">
      <c r="S28808"/>
    </row>
    <row r="28809" spans="19:19">
      <c r="S28809"/>
    </row>
    <row r="28810" spans="19:19">
      <c r="S28810"/>
    </row>
    <row r="28811" spans="19:19">
      <c r="S28811"/>
    </row>
    <row r="28812" spans="19:19">
      <c r="S28812"/>
    </row>
    <row r="28813" spans="19:19">
      <c r="S28813"/>
    </row>
    <row r="28814" spans="19:19">
      <c r="S28814"/>
    </row>
    <row r="28815" spans="19:19">
      <c r="S28815"/>
    </row>
    <row r="28816" spans="19:19">
      <c r="S28816"/>
    </row>
    <row r="28817" spans="19:19">
      <c r="S28817"/>
    </row>
    <row r="28818" spans="19:19">
      <c r="S28818"/>
    </row>
    <row r="28819" spans="19:19">
      <c r="S28819"/>
    </row>
    <row r="28820" spans="19:19">
      <c r="S28820"/>
    </row>
    <row r="28821" spans="19:19">
      <c r="S28821"/>
    </row>
    <row r="28822" spans="19:19">
      <c r="S28822"/>
    </row>
    <row r="28823" spans="19:19">
      <c r="S28823"/>
    </row>
    <row r="28824" spans="19:19">
      <c r="S28824"/>
    </row>
    <row r="28825" spans="19:19">
      <c r="S28825"/>
    </row>
    <row r="28826" spans="19:19">
      <c r="S28826"/>
    </row>
    <row r="28827" spans="19:19">
      <c r="S28827"/>
    </row>
    <row r="28828" spans="19:19">
      <c r="S28828"/>
    </row>
    <row r="28829" spans="19:19">
      <c r="S28829"/>
    </row>
    <row r="28830" spans="19:19">
      <c r="S28830"/>
    </row>
    <row r="28831" spans="19:19">
      <c r="S28831"/>
    </row>
    <row r="28832" spans="19:19">
      <c r="S28832"/>
    </row>
    <row r="28833" spans="19:19">
      <c r="S28833"/>
    </row>
    <row r="28834" spans="19:19">
      <c r="S28834"/>
    </row>
    <row r="28835" spans="19:19">
      <c r="S28835"/>
    </row>
    <row r="28836" spans="19:19">
      <c r="S28836"/>
    </row>
    <row r="28837" spans="19:19">
      <c r="S28837"/>
    </row>
    <row r="28838" spans="19:19">
      <c r="S28838"/>
    </row>
    <row r="28839" spans="19:19">
      <c r="S28839"/>
    </row>
    <row r="28840" spans="19:19">
      <c r="S28840"/>
    </row>
    <row r="28841" spans="19:19">
      <c r="S28841"/>
    </row>
    <row r="28842" spans="19:19">
      <c r="S28842"/>
    </row>
    <row r="28843" spans="19:19">
      <c r="S28843"/>
    </row>
    <row r="28844" spans="19:19">
      <c r="S28844"/>
    </row>
    <row r="28845" spans="19:19">
      <c r="S28845"/>
    </row>
    <row r="28846" spans="19:19">
      <c r="S28846"/>
    </row>
    <row r="28847" spans="19:19">
      <c r="S28847"/>
    </row>
    <row r="28848" spans="19:19">
      <c r="S28848"/>
    </row>
    <row r="28849" spans="19:19">
      <c r="S28849"/>
    </row>
    <row r="28850" spans="19:19">
      <c r="S28850"/>
    </row>
    <row r="28851" spans="19:19">
      <c r="S28851"/>
    </row>
    <row r="28852" spans="19:19">
      <c r="S28852"/>
    </row>
    <row r="28853" spans="19:19">
      <c r="S28853"/>
    </row>
    <row r="28854" spans="19:19">
      <c r="S28854"/>
    </row>
    <row r="28855" spans="19:19">
      <c r="S28855"/>
    </row>
    <row r="28856" spans="19:19">
      <c r="S28856"/>
    </row>
    <row r="28857" spans="19:19">
      <c r="S28857"/>
    </row>
    <row r="28858" spans="19:19">
      <c r="S28858"/>
    </row>
    <row r="28859" spans="19:19">
      <c r="S28859"/>
    </row>
    <row r="28860" spans="19:19">
      <c r="S28860"/>
    </row>
    <row r="28861" spans="19:19">
      <c r="S28861"/>
    </row>
    <row r="28862" spans="19:19">
      <c r="S28862"/>
    </row>
    <row r="28863" spans="19:19">
      <c r="S28863"/>
    </row>
    <row r="28864" spans="19:19">
      <c r="S28864"/>
    </row>
    <row r="28865" spans="19:19">
      <c r="S28865"/>
    </row>
    <row r="28866" spans="19:19">
      <c r="S28866"/>
    </row>
    <row r="28867" spans="19:19">
      <c r="S28867"/>
    </row>
    <row r="28868" spans="19:19">
      <c r="S28868"/>
    </row>
    <row r="28869" spans="19:19">
      <c r="S28869"/>
    </row>
    <row r="28870" spans="19:19">
      <c r="S28870"/>
    </row>
    <row r="28871" spans="19:19">
      <c r="S28871"/>
    </row>
    <row r="28872" spans="19:19">
      <c r="S28872"/>
    </row>
    <row r="28873" spans="19:19">
      <c r="S28873"/>
    </row>
    <row r="28874" spans="19:19">
      <c r="S28874"/>
    </row>
    <row r="28875" spans="19:19">
      <c r="S28875"/>
    </row>
    <row r="28876" spans="19:19">
      <c r="S28876"/>
    </row>
    <row r="28877" spans="19:19">
      <c r="S28877"/>
    </row>
    <row r="28878" spans="19:19">
      <c r="S28878"/>
    </row>
    <row r="28879" spans="19:19">
      <c r="S28879"/>
    </row>
    <row r="28880" spans="19:19">
      <c r="S28880"/>
    </row>
    <row r="28881" spans="19:19">
      <c r="S28881"/>
    </row>
    <row r="28882" spans="19:19">
      <c r="S28882"/>
    </row>
    <row r="28883" spans="19:19">
      <c r="S28883"/>
    </row>
    <row r="28884" spans="19:19">
      <c r="S28884"/>
    </row>
    <row r="28885" spans="19:19">
      <c r="S28885"/>
    </row>
    <row r="28886" spans="19:19">
      <c r="S28886"/>
    </row>
    <row r="28887" spans="19:19">
      <c r="S28887"/>
    </row>
    <row r="28888" spans="19:19">
      <c r="S28888"/>
    </row>
    <row r="28889" spans="19:19">
      <c r="S28889"/>
    </row>
    <row r="28890" spans="19:19">
      <c r="S28890"/>
    </row>
    <row r="28891" spans="19:19">
      <c r="S28891"/>
    </row>
    <row r="28892" spans="19:19">
      <c r="S28892"/>
    </row>
    <row r="28893" spans="19:19">
      <c r="S28893"/>
    </row>
    <row r="28894" spans="19:19">
      <c r="S28894"/>
    </row>
    <row r="28895" spans="19:19">
      <c r="S28895"/>
    </row>
    <row r="28896" spans="19:19">
      <c r="S28896"/>
    </row>
    <row r="28897" spans="19:19">
      <c r="S28897"/>
    </row>
    <row r="28898" spans="19:19">
      <c r="S28898"/>
    </row>
    <row r="28899" spans="19:19">
      <c r="S28899"/>
    </row>
    <row r="28900" spans="19:19">
      <c r="S28900"/>
    </row>
    <row r="28901" spans="19:19">
      <c r="S28901"/>
    </row>
    <row r="28902" spans="19:19">
      <c r="S28902"/>
    </row>
    <row r="28903" spans="19:19">
      <c r="S28903"/>
    </row>
    <row r="28904" spans="19:19">
      <c r="S28904"/>
    </row>
    <row r="28905" spans="19:19">
      <c r="S28905"/>
    </row>
    <row r="28906" spans="19:19">
      <c r="S28906"/>
    </row>
    <row r="28907" spans="19:19">
      <c r="S28907"/>
    </row>
    <row r="28908" spans="19:19">
      <c r="S28908"/>
    </row>
    <row r="28909" spans="19:19">
      <c r="S28909"/>
    </row>
    <row r="28910" spans="19:19">
      <c r="S28910"/>
    </row>
    <row r="28911" spans="19:19">
      <c r="S28911"/>
    </row>
    <row r="28912" spans="19:19">
      <c r="S28912"/>
    </row>
    <row r="28913" spans="19:19">
      <c r="S28913"/>
    </row>
    <row r="28914" spans="19:19">
      <c r="S28914"/>
    </row>
    <row r="28915" spans="19:19">
      <c r="S28915"/>
    </row>
    <row r="28916" spans="19:19">
      <c r="S28916"/>
    </row>
    <row r="28917" spans="19:19">
      <c r="S28917"/>
    </row>
    <row r="28918" spans="19:19">
      <c r="S28918"/>
    </row>
    <row r="28919" spans="19:19">
      <c r="S28919"/>
    </row>
    <row r="28920" spans="19:19">
      <c r="S28920"/>
    </row>
    <row r="28921" spans="19:19">
      <c r="S28921"/>
    </row>
    <row r="28922" spans="19:19">
      <c r="S28922"/>
    </row>
    <row r="28923" spans="19:19">
      <c r="S28923"/>
    </row>
    <row r="28924" spans="19:19">
      <c r="S28924"/>
    </row>
    <row r="28925" spans="19:19">
      <c r="S28925"/>
    </row>
    <row r="28926" spans="19:19">
      <c r="S28926"/>
    </row>
    <row r="28927" spans="19:19">
      <c r="S28927"/>
    </row>
    <row r="28928" spans="19:19">
      <c r="S28928"/>
    </row>
    <row r="28929" spans="19:19">
      <c r="S28929"/>
    </row>
    <row r="28930" spans="19:19">
      <c r="S28930"/>
    </row>
    <row r="28931" spans="19:19">
      <c r="S28931"/>
    </row>
    <row r="28932" spans="19:19">
      <c r="S28932"/>
    </row>
    <row r="28933" spans="19:19">
      <c r="S28933"/>
    </row>
    <row r="28934" spans="19:19">
      <c r="S28934"/>
    </row>
    <row r="28935" spans="19:19">
      <c r="S28935"/>
    </row>
    <row r="28936" spans="19:19">
      <c r="S28936"/>
    </row>
    <row r="28937" spans="19:19">
      <c r="S28937"/>
    </row>
    <row r="28938" spans="19:19">
      <c r="S28938"/>
    </row>
    <row r="28939" spans="19:19">
      <c r="S28939"/>
    </row>
    <row r="28940" spans="19:19">
      <c r="S28940"/>
    </row>
    <row r="28941" spans="19:19">
      <c r="S28941"/>
    </row>
    <row r="28942" spans="19:19">
      <c r="S28942"/>
    </row>
    <row r="28943" spans="19:19">
      <c r="S28943"/>
    </row>
    <row r="28944" spans="19:19">
      <c r="S28944"/>
    </row>
    <row r="28945" spans="19:19">
      <c r="S28945"/>
    </row>
    <row r="28946" spans="19:19">
      <c r="S28946"/>
    </row>
    <row r="28947" spans="19:19">
      <c r="S28947"/>
    </row>
    <row r="28948" spans="19:19">
      <c r="S28948"/>
    </row>
    <row r="28949" spans="19:19">
      <c r="S28949"/>
    </row>
    <row r="28950" spans="19:19">
      <c r="S28950"/>
    </row>
    <row r="28951" spans="19:19">
      <c r="S28951"/>
    </row>
    <row r="28952" spans="19:19">
      <c r="S28952"/>
    </row>
    <row r="28953" spans="19:19">
      <c r="S28953"/>
    </row>
    <row r="28954" spans="19:19">
      <c r="S28954"/>
    </row>
    <row r="28955" spans="19:19">
      <c r="S28955"/>
    </row>
    <row r="28956" spans="19:19">
      <c r="S28956"/>
    </row>
    <row r="28957" spans="19:19">
      <c r="S28957"/>
    </row>
    <row r="28958" spans="19:19">
      <c r="S28958"/>
    </row>
    <row r="28959" spans="19:19">
      <c r="S28959"/>
    </row>
    <row r="28960" spans="19:19">
      <c r="S28960"/>
    </row>
    <row r="28961" spans="19:19">
      <c r="S28961"/>
    </row>
    <row r="28962" spans="19:19">
      <c r="S28962"/>
    </row>
    <row r="28963" spans="19:19">
      <c r="S28963"/>
    </row>
    <row r="28964" spans="19:19">
      <c r="S28964"/>
    </row>
    <row r="28965" spans="19:19">
      <c r="S28965"/>
    </row>
    <row r="28966" spans="19:19">
      <c r="S28966"/>
    </row>
    <row r="28967" spans="19:19">
      <c r="S28967"/>
    </row>
    <row r="28968" spans="19:19">
      <c r="S28968"/>
    </row>
    <row r="28969" spans="19:19">
      <c r="S28969"/>
    </row>
    <row r="28970" spans="19:19">
      <c r="S28970"/>
    </row>
    <row r="28971" spans="19:19">
      <c r="S28971"/>
    </row>
    <row r="28972" spans="19:19">
      <c r="S28972"/>
    </row>
    <row r="28973" spans="19:19">
      <c r="S28973"/>
    </row>
    <row r="28974" spans="19:19">
      <c r="S28974"/>
    </row>
    <row r="28975" spans="19:19">
      <c r="S28975"/>
    </row>
    <row r="28976" spans="19:19">
      <c r="S28976"/>
    </row>
    <row r="28977" spans="19:19">
      <c r="S28977"/>
    </row>
    <row r="28978" spans="19:19">
      <c r="S28978"/>
    </row>
    <row r="28979" spans="19:19">
      <c r="S28979"/>
    </row>
    <row r="28980" spans="19:19">
      <c r="S28980"/>
    </row>
    <row r="28981" spans="19:19">
      <c r="S28981"/>
    </row>
    <row r="28982" spans="19:19">
      <c r="S28982"/>
    </row>
    <row r="28983" spans="19:19">
      <c r="S28983"/>
    </row>
    <row r="28984" spans="19:19">
      <c r="S28984"/>
    </row>
    <row r="28985" spans="19:19">
      <c r="S28985"/>
    </row>
    <row r="28986" spans="19:19">
      <c r="S28986"/>
    </row>
    <row r="28987" spans="19:19">
      <c r="S28987"/>
    </row>
    <row r="28988" spans="19:19">
      <c r="S28988"/>
    </row>
    <row r="28989" spans="19:19">
      <c r="S28989"/>
    </row>
    <row r="28990" spans="19:19">
      <c r="S28990"/>
    </row>
    <row r="28991" spans="19:19">
      <c r="S28991"/>
    </row>
    <row r="28992" spans="19:19">
      <c r="S28992"/>
    </row>
    <row r="28993" spans="19:19">
      <c r="S28993"/>
    </row>
    <row r="28994" spans="19:19">
      <c r="S28994"/>
    </row>
    <row r="28995" spans="19:19">
      <c r="S28995"/>
    </row>
    <row r="28996" spans="19:19">
      <c r="S28996"/>
    </row>
    <row r="28997" spans="19:19">
      <c r="S28997"/>
    </row>
    <row r="28998" spans="19:19">
      <c r="S28998"/>
    </row>
    <row r="28999" spans="19:19">
      <c r="S28999"/>
    </row>
    <row r="29000" spans="19:19">
      <c r="S29000"/>
    </row>
    <row r="29001" spans="19:19">
      <c r="S29001"/>
    </row>
    <row r="29002" spans="19:19">
      <c r="S29002"/>
    </row>
    <row r="29003" spans="19:19">
      <c r="S29003"/>
    </row>
    <row r="29004" spans="19:19">
      <c r="S29004"/>
    </row>
    <row r="29005" spans="19:19">
      <c r="S29005"/>
    </row>
    <row r="29006" spans="19:19">
      <c r="S29006"/>
    </row>
    <row r="29007" spans="19:19">
      <c r="S29007"/>
    </row>
    <row r="29008" spans="19:19">
      <c r="S29008"/>
    </row>
    <row r="29009" spans="19:19">
      <c r="S29009"/>
    </row>
    <row r="29010" spans="19:19">
      <c r="S29010"/>
    </row>
    <row r="29011" spans="19:19">
      <c r="S29011"/>
    </row>
    <row r="29012" spans="19:19">
      <c r="S29012"/>
    </row>
    <row r="29013" spans="19:19">
      <c r="S29013"/>
    </row>
    <row r="29014" spans="19:19">
      <c r="S29014"/>
    </row>
    <row r="29015" spans="19:19">
      <c r="S29015"/>
    </row>
    <row r="29016" spans="19:19">
      <c r="S29016"/>
    </row>
    <row r="29017" spans="19:19">
      <c r="S29017"/>
    </row>
    <row r="29018" spans="19:19">
      <c r="S29018"/>
    </row>
    <row r="29019" spans="19:19">
      <c r="S29019"/>
    </row>
    <row r="29020" spans="19:19">
      <c r="S29020"/>
    </row>
    <row r="29021" spans="19:19">
      <c r="S29021"/>
    </row>
    <row r="29022" spans="19:19">
      <c r="S29022"/>
    </row>
    <row r="29023" spans="19:19">
      <c r="S29023"/>
    </row>
    <row r="29024" spans="19:19">
      <c r="S29024"/>
    </row>
    <row r="29025" spans="19:19">
      <c r="S29025"/>
    </row>
    <row r="29026" spans="19:19">
      <c r="S29026"/>
    </row>
    <row r="29027" spans="19:19">
      <c r="S29027"/>
    </row>
    <row r="29028" spans="19:19">
      <c r="S29028"/>
    </row>
    <row r="29029" spans="19:19">
      <c r="S29029"/>
    </row>
    <row r="29030" spans="19:19">
      <c r="S29030"/>
    </row>
    <row r="29031" spans="19:19">
      <c r="S29031"/>
    </row>
    <row r="29032" spans="19:19">
      <c r="S29032"/>
    </row>
    <row r="29033" spans="19:19">
      <c r="S29033"/>
    </row>
    <row r="29034" spans="19:19">
      <c r="S29034"/>
    </row>
    <row r="29035" spans="19:19">
      <c r="S29035"/>
    </row>
    <row r="29036" spans="19:19">
      <c r="S29036"/>
    </row>
    <row r="29037" spans="19:19">
      <c r="S29037"/>
    </row>
    <row r="29038" spans="19:19">
      <c r="S29038"/>
    </row>
    <row r="29039" spans="19:19">
      <c r="S29039"/>
    </row>
    <row r="29040" spans="19:19">
      <c r="S29040"/>
    </row>
    <row r="29041" spans="19:19">
      <c r="S29041"/>
    </row>
    <row r="29042" spans="19:19">
      <c r="S29042"/>
    </row>
    <row r="29043" spans="19:19">
      <c r="S29043"/>
    </row>
    <row r="29044" spans="19:19">
      <c r="S29044"/>
    </row>
    <row r="29045" spans="19:19">
      <c r="S29045"/>
    </row>
    <row r="29046" spans="19:19">
      <c r="S29046"/>
    </row>
    <row r="29047" spans="19:19">
      <c r="S29047"/>
    </row>
    <row r="29048" spans="19:19">
      <c r="S29048"/>
    </row>
    <row r="29049" spans="19:19">
      <c r="S29049"/>
    </row>
    <row r="29050" spans="19:19">
      <c r="S29050"/>
    </row>
    <row r="29051" spans="19:19">
      <c r="S29051"/>
    </row>
    <row r="29052" spans="19:19">
      <c r="S29052"/>
    </row>
    <row r="29053" spans="19:19">
      <c r="S29053"/>
    </row>
    <row r="29054" spans="19:19">
      <c r="S29054"/>
    </row>
    <row r="29055" spans="19:19">
      <c r="S29055"/>
    </row>
    <row r="29056" spans="19:19">
      <c r="S29056"/>
    </row>
    <row r="29057" spans="19:19">
      <c r="S29057"/>
    </row>
    <row r="29058" spans="19:19">
      <c r="S29058"/>
    </row>
    <row r="29059" spans="19:19">
      <c r="S29059"/>
    </row>
    <row r="29060" spans="19:19">
      <c r="S29060"/>
    </row>
    <row r="29061" spans="19:19">
      <c r="S29061"/>
    </row>
    <row r="29062" spans="19:19">
      <c r="S29062"/>
    </row>
    <row r="29063" spans="19:19">
      <c r="S29063"/>
    </row>
    <row r="29064" spans="19:19">
      <c r="S29064"/>
    </row>
    <row r="29065" spans="19:19">
      <c r="S29065"/>
    </row>
    <row r="29066" spans="19:19">
      <c r="S29066"/>
    </row>
    <row r="29067" spans="19:19">
      <c r="S29067"/>
    </row>
    <row r="29068" spans="19:19">
      <c r="S29068"/>
    </row>
    <row r="29069" spans="19:19">
      <c r="S29069"/>
    </row>
    <row r="29070" spans="19:19">
      <c r="S29070"/>
    </row>
    <row r="29071" spans="19:19">
      <c r="S29071"/>
    </row>
    <row r="29072" spans="19:19">
      <c r="S29072"/>
    </row>
    <row r="29073" spans="19:19">
      <c r="S29073"/>
    </row>
    <row r="29074" spans="19:19">
      <c r="S29074"/>
    </row>
    <row r="29075" spans="19:19">
      <c r="S29075"/>
    </row>
    <row r="29076" spans="19:19">
      <c r="S29076"/>
    </row>
    <row r="29077" spans="19:19">
      <c r="S29077"/>
    </row>
    <row r="29078" spans="19:19">
      <c r="S29078"/>
    </row>
    <row r="29079" spans="19:19">
      <c r="S29079"/>
    </row>
    <row r="29080" spans="19:19">
      <c r="S29080"/>
    </row>
    <row r="29081" spans="19:19">
      <c r="S29081"/>
    </row>
    <row r="29082" spans="19:19">
      <c r="S29082"/>
    </row>
    <row r="29083" spans="19:19">
      <c r="S29083"/>
    </row>
    <row r="29084" spans="19:19">
      <c r="S29084"/>
    </row>
    <row r="29085" spans="19:19">
      <c r="S29085"/>
    </row>
    <row r="29086" spans="19:19">
      <c r="S29086"/>
    </row>
    <row r="29087" spans="19:19">
      <c r="S29087"/>
    </row>
    <row r="29088" spans="19:19">
      <c r="S29088"/>
    </row>
    <row r="29089" spans="19:19">
      <c r="S29089"/>
    </row>
    <row r="29090" spans="19:19">
      <c r="S29090"/>
    </row>
    <row r="29091" spans="19:19">
      <c r="S29091"/>
    </row>
    <row r="29092" spans="19:19">
      <c r="S29092"/>
    </row>
    <row r="29093" spans="19:19">
      <c r="S29093"/>
    </row>
    <row r="29094" spans="19:19">
      <c r="S29094"/>
    </row>
    <row r="29095" spans="19:19">
      <c r="S29095"/>
    </row>
    <row r="29096" spans="19:19">
      <c r="S29096"/>
    </row>
    <row r="29097" spans="19:19">
      <c r="S29097"/>
    </row>
    <row r="29098" spans="19:19">
      <c r="S29098"/>
    </row>
    <row r="29099" spans="19:19">
      <c r="S29099"/>
    </row>
    <row r="29100" spans="19:19">
      <c r="S29100"/>
    </row>
    <row r="29101" spans="19:19">
      <c r="S29101"/>
    </row>
    <row r="29102" spans="19:19">
      <c r="S29102"/>
    </row>
    <row r="29103" spans="19:19">
      <c r="S29103"/>
    </row>
    <row r="29104" spans="19:19">
      <c r="S29104"/>
    </row>
    <row r="29105" spans="19:19">
      <c r="S29105"/>
    </row>
    <row r="29106" spans="19:19">
      <c r="S29106"/>
    </row>
    <row r="29107" spans="19:19">
      <c r="S29107"/>
    </row>
    <row r="29108" spans="19:19">
      <c r="S29108"/>
    </row>
    <row r="29109" spans="19:19">
      <c r="S29109"/>
    </row>
    <row r="29110" spans="19:19">
      <c r="S29110"/>
    </row>
    <row r="29111" spans="19:19">
      <c r="S29111"/>
    </row>
    <row r="29112" spans="19:19">
      <c r="S29112"/>
    </row>
    <row r="29113" spans="19:19">
      <c r="S29113"/>
    </row>
    <row r="29114" spans="19:19">
      <c r="S29114"/>
    </row>
    <row r="29115" spans="19:19">
      <c r="S29115"/>
    </row>
    <row r="29116" spans="19:19">
      <c r="S29116"/>
    </row>
    <row r="29117" spans="19:19">
      <c r="S29117"/>
    </row>
    <row r="29118" spans="19:19">
      <c r="S29118"/>
    </row>
    <row r="29119" spans="19:19">
      <c r="S29119"/>
    </row>
    <row r="29120" spans="19:19">
      <c r="S29120"/>
    </row>
    <row r="29121" spans="19:19">
      <c r="S29121"/>
    </row>
    <row r="29122" spans="19:19">
      <c r="S29122"/>
    </row>
    <row r="29123" spans="19:19">
      <c r="S29123"/>
    </row>
    <row r="29124" spans="19:19">
      <c r="S29124"/>
    </row>
    <row r="29125" spans="19:19">
      <c r="S29125"/>
    </row>
    <row r="29126" spans="19:19">
      <c r="S29126"/>
    </row>
    <row r="29127" spans="19:19">
      <c r="S29127"/>
    </row>
    <row r="29128" spans="19:19">
      <c r="S29128"/>
    </row>
    <row r="29129" spans="19:19">
      <c r="S29129"/>
    </row>
    <row r="29130" spans="19:19">
      <c r="S29130"/>
    </row>
    <row r="29131" spans="19:19">
      <c r="S29131"/>
    </row>
    <row r="29132" spans="19:19">
      <c r="S29132"/>
    </row>
    <row r="29133" spans="19:19">
      <c r="S29133"/>
    </row>
    <row r="29134" spans="19:19">
      <c r="S29134"/>
    </row>
    <row r="29135" spans="19:19">
      <c r="S29135"/>
    </row>
    <row r="29136" spans="19:19">
      <c r="S29136"/>
    </row>
    <row r="29137" spans="19:19">
      <c r="S29137"/>
    </row>
    <row r="29138" spans="19:19">
      <c r="S29138"/>
    </row>
    <row r="29139" spans="19:19">
      <c r="S29139"/>
    </row>
    <row r="29140" spans="19:19">
      <c r="S29140"/>
    </row>
    <row r="29141" spans="19:19">
      <c r="S29141"/>
    </row>
    <row r="29142" spans="19:19">
      <c r="S29142"/>
    </row>
    <row r="29143" spans="19:19">
      <c r="S29143"/>
    </row>
    <row r="29144" spans="19:19">
      <c r="S29144"/>
    </row>
    <row r="29145" spans="19:19">
      <c r="S29145"/>
    </row>
    <row r="29146" spans="19:19">
      <c r="S29146"/>
    </row>
    <row r="29147" spans="19:19">
      <c r="S29147"/>
    </row>
    <row r="29148" spans="19:19">
      <c r="S29148"/>
    </row>
    <row r="29149" spans="19:19">
      <c r="S29149"/>
    </row>
    <row r="29150" spans="19:19">
      <c r="S29150"/>
    </row>
    <row r="29151" spans="19:19">
      <c r="S29151"/>
    </row>
    <row r="29152" spans="19:19">
      <c r="S29152"/>
    </row>
    <row r="29153" spans="19:19">
      <c r="S29153"/>
    </row>
    <row r="29154" spans="19:19">
      <c r="S29154"/>
    </row>
    <row r="29155" spans="19:19">
      <c r="S29155"/>
    </row>
    <row r="29156" spans="19:19">
      <c r="S29156"/>
    </row>
    <row r="29157" spans="19:19">
      <c r="S29157"/>
    </row>
    <row r="29158" spans="19:19">
      <c r="S29158"/>
    </row>
    <row r="29159" spans="19:19">
      <c r="S29159"/>
    </row>
    <row r="29160" spans="19:19">
      <c r="S29160"/>
    </row>
    <row r="29161" spans="19:19">
      <c r="S29161"/>
    </row>
    <row r="29162" spans="19:19">
      <c r="S29162"/>
    </row>
    <row r="29163" spans="19:19">
      <c r="S29163"/>
    </row>
    <row r="29164" spans="19:19">
      <c r="S29164"/>
    </row>
    <row r="29165" spans="19:19">
      <c r="S29165"/>
    </row>
    <row r="29166" spans="19:19">
      <c r="S29166"/>
    </row>
    <row r="29167" spans="19:19">
      <c r="S29167"/>
    </row>
    <row r="29168" spans="19:19">
      <c r="S29168"/>
    </row>
    <row r="29169" spans="19:19">
      <c r="S29169"/>
    </row>
    <row r="29170" spans="19:19">
      <c r="S29170"/>
    </row>
    <row r="29171" spans="19:19">
      <c r="S29171"/>
    </row>
    <row r="29172" spans="19:19">
      <c r="S29172"/>
    </row>
    <row r="29173" spans="19:19">
      <c r="S29173"/>
    </row>
    <row r="29174" spans="19:19">
      <c r="S29174"/>
    </row>
    <row r="29175" spans="19:19">
      <c r="S29175"/>
    </row>
    <row r="29176" spans="19:19">
      <c r="S29176"/>
    </row>
    <row r="29177" spans="19:19">
      <c r="S29177"/>
    </row>
    <row r="29178" spans="19:19">
      <c r="S29178"/>
    </row>
    <row r="29179" spans="19:19">
      <c r="S29179"/>
    </row>
    <row r="29180" spans="19:19">
      <c r="S29180"/>
    </row>
    <row r="29181" spans="19:19">
      <c r="S29181"/>
    </row>
    <row r="29182" spans="19:19">
      <c r="S29182"/>
    </row>
    <row r="29183" spans="19:19">
      <c r="S29183"/>
    </row>
    <row r="29184" spans="19:19">
      <c r="S29184"/>
    </row>
    <row r="29185" spans="19:19">
      <c r="S29185"/>
    </row>
    <row r="29186" spans="19:19">
      <c r="S29186"/>
    </row>
    <row r="29187" spans="19:19">
      <c r="S29187"/>
    </row>
    <row r="29188" spans="19:19">
      <c r="S29188"/>
    </row>
    <row r="29189" spans="19:19">
      <c r="S29189"/>
    </row>
    <row r="29190" spans="19:19">
      <c r="S29190"/>
    </row>
    <row r="29191" spans="19:19">
      <c r="S29191"/>
    </row>
    <row r="29192" spans="19:19">
      <c r="S29192"/>
    </row>
    <row r="29193" spans="19:19">
      <c r="S29193"/>
    </row>
    <row r="29194" spans="19:19">
      <c r="S29194"/>
    </row>
    <row r="29195" spans="19:19">
      <c r="S29195"/>
    </row>
    <row r="29196" spans="19:19">
      <c r="S29196"/>
    </row>
    <row r="29197" spans="19:19">
      <c r="S29197"/>
    </row>
    <row r="29198" spans="19:19">
      <c r="S29198"/>
    </row>
    <row r="29199" spans="19:19">
      <c r="S29199"/>
    </row>
    <row r="29200" spans="19:19">
      <c r="S29200"/>
    </row>
    <row r="29201" spans="19:19">
      <c r="S29201"/>
    </row>
    <row r="29202" spans="19:19">
      <c r="S29202"/>
    </row>
    <row r="29203" spans="19:19">
      <c r="S29203"/>
    </row>
    <row r="29204" spans="19:19">
      <c r="S29204"/>
    </row>
    <row r="29205" spans="19:19">
      <c r="S29205"/>
    </row>
    <row r="29206" spans="19:19">
      <c r="S29206"/>
    </row>
    <row r="29207" spans="19:19">
      <c r="S29207"/>
    </row>
    <row r="29208" spans="19:19">
      <c r="S29208"/>
    </row>
    <row r="29209" spans="19:19">
      <c r="S29209"/>
    </row>
    <row r="29210" spans="19:19">
      <c r="S29210"/>
    </row>
    <row r="29211" spans="19:19">
      <c r="S29211"/>
    </row>
    <row r="29212" spans="19:19">
      <c r="S29212"/>
    </row>
    <row r="29213" spans="19:19">
      <c r="S29213"/>
    </row>
    <row r="29214" spans="19:19">
      <c r="S29214"/>
    </row>
    <row r="29215" spans="19:19">
      <c r="S29215"/>
    </row>
    <row r="29216" spans="19:19">
      <c r="S29216"/>
    </row>
    <row r="29217" spans="19:19">
      <c r="S29217"/>
    </row>
    <row r="29218" spans="19:19">
      <c r="S29218"/>
    </row>
    <row r="29219" spans="19:19">
      <c r="S29219"/>
    </row>
    <row r="29220" spans="19:19">
      <c r="S29220"/>
    </row>
    <row r="29221" spans="19:19">
      <c r="S29221"/>
    </row>
    <row r="29222" spans="19:19">
      <c r="S29222"/>
    </row>
    <row r="29223" spans="19:19">
      <c r="S29223"/>
    </row>
    <row r="29224" spans="19:19">
      <c r="S29224"/>
    </row>
    <row r="29225" spans="19:19">
      <c r="S29225"/>
    </row>
    <row r="29226" spans="19:19">
      <c r="S29226"/>
    </row>
    <row r="29227" spans="19:19">
      <c r="S29227"/>
    </row>
    <row r="29228" spans="19:19">
      <c r="S29228"/>
    </row>
    <row r="29229" spans="19:19">
      <c r="S29229"/>
    </row>
    <row r="29230" spans="19:19">
      <c r="S29230"/>
    </row>
    <row r="29231" spans="19:19">
      <c r="S29231"/>
    </row>
    <row r="29232" spans="19:19">
      <c r="S29232"/>
    </row>
    <row r="29233" spans="19:19">
      <c r="S29233"/>
    </row>
    <row r="29234" spans="19:19">
      <c r="S29234"/>
    </row>
    <row r="29235" spans="19:19">
      <c r="S29235"/>
    </row>
    <row r="29236" spans="19:19">
      <c r="S29236"/>
    </row>
    <row r="29237" spans="19:19">
      <c r="S29237"/>
    </row>
    <row r="29238" spans="19:19">
      <c r="S29238"/>
    </row>
    <row r="29239" spans="19:19">
      <c r="S29239"/>
    </row>
    <row r="29240" spans="19:19">
      <c r="S29240"/>
    </row>
    <row r="29241" spans="19:19">
      <c r="S29241"/>
    </row>
    <row r="29242" spans="19:19">
      <c r="S29242"/>
    </row>
    <row r="29243" spans="19:19">
      <c r="S29243"/>
    </row>
    <row r="29244" spans="19:19">
      <c r="S29244"/>
    </row>
    <row r="29245" spans="19:19">
      <c r="S29245"/>
    </row>
    <row r="29246" spans="19:19">
      <c r="S29246"/>
    </row>
    <row r="29247" spans="19:19">
      <c r="S29247"/>
    </row>
    <row r="29248" spans="19:19">
      <c r="S29248"/>
    </row>
    <row r="29249" spans="19:19">
      <c r="S29249"/>
    </row>
    <row r="29250" spans="19:19">
      <c r="S29250"/>
    </row>
    <row r="29251" spans="19:19">
      <c r="S29251"/>
    </row>
    <row r="29252" spans="19:19">
      <c r="S29252"/>
    </row>
    <row r="29253" spans="19:19">
      <c r="S29253"/>
    </row>
    <row r="29254" spans="19:19">
      <c r="S29254"/>
    </row>
    <row r="29255" spans="19:19">
      <c r="S29255"/>
    </row>
    <row r="29256" spans="19:19">
      <c r="S29256"/>
    </row>
    <row r="29257" spans="19:19">
      <c r="S29257"/>
    </row>
    <row r="29258" spans="19:19">
      <c r="S29258"/>
    </row>
    <row r="29259" spans="19:19">
      <c r="S29259"/>
    </row>
    <row r="29260" spans="19:19">
      <c r="S29260"/>
    </row>
    <row r="29261" spans="19:19">
      <c r="S29261"/>
    </row>
    <row r="29262" spans="19:19">
      <c r="S29262"/>
    </row>
    <row r="29263" spans="19:19">
      <c r="S29263"/>
    </row>
    <row r="29264" spans="19:19">
      <c r="S29264"/>
    </row>
    <row r="29265" spans="19:19">
      <c r="S29265"/>
    </row>
    <row r="29266" spans="19:19">
      <c r="S29266"/>
    </row>
    <row r="29267" spans="19:19">
      <c r="S29267"/>
    </row>
    <row r="29268" spans="19:19">
      <c r="S29268"/>
    </row>
    <row r="29269" spans="19:19">
      <c r="S29269"/>
    </row>
    <row r="29270" spans="19:19">
      <c r="S29270"/>
    </row>
    <row r="29271" spans="19:19">
      <c r="S29271"/>
    </row>
    <row r="29272" spans="19:19">
      <c r="S29272"/>
    </row>
    <row r="29273" spans="19:19">
      <c r="S29273"/>
    </row>
    <row r="29274" spans="19:19">
      <c r="S29274"/>
    </row>
    <row r="29275" spans="19:19">
      <c r="S29275"/>
    </row>
    <row r="29276" spans="19:19">
      <c r="S29276"/>
    </row>
    <row r="29277" spans="19:19">
      <c r="S29277"/>
    </row>
    <row r="29278" spans="19:19">
      <c r="S29278"/>
    </row>
    <row r="29279" spans="19:19">
      <c r="S29279"/>
    </row>
    <row r="29280" spans="19:19">
      <c r="S29280"/>
    </row>
    <row r="29281" spans="19:19">
      <c r="S29281"/>
    </row>
    <row r="29282" spans="19:19">
      <c r="S29282"/>
    </row>
    <row r="29283" spans="19:19">
      <c r="S29283"/>
    </row>
    <row r="29284" spans="19:19">
      <c r="S29284"/>
    </row>
    <row r="29285" spans="19:19">
      <c r="S29285"/>
    </row>
    <row r="29286" spans="19:19">
      <c r="S29286"/>
    </row>
    <row r="29287" spans="19:19">
      <c r="S29287"/>
    </row>
    <row r="29288" spans="19:19">
      <c r="S29288"/>
    </row>
    <row r="29289" spans="19:19">
      <c r="S29289"/>
    </row>
    <row r="29290" spans="19:19">
      <c r="S29290"/>
    </row>
    <row r="29291" spans="19:19">
      <c r="S29291"/>
    </row>
    <row r="29292" spans="19:19">
      <c r="S29292"/>
    </row>
    <row r="29293" spans="19:19">
      <c r="S29293"/>
    </row>
    <row r="29294" spans="19:19">
      <c r="S29294"/>
    </row>
    <row r="29295" spans="19:19">
      <c r="S29295"/>
    </row>
    <row r="29296" spans="19:19">
      <c r="S29296"/>
    </row>
    <row r="29297" spans="19:19">
      <c r="S29297"/>
    </row>
    <row r="29298" spans="19:19">
      <c r="S29298"/>
    </row>
    <row r="29299" spans="19:19">
      <c r="S29299"/>
    </row>
    <row r="29300" spans="19:19">
      <c r="S29300"/>
    </row>
    <row r="29301" spans="19:19">
      <c r="S29301"/>
    </row>
    <row r="29302" spans="19:19">
      <c r="S29302"/>
    </row>
    <row r="29303" spans="19:19">
      <c r="S29303"/>
    </row>
    <row r="29304" spans="19:19">
      <c r="S29304"/>
    </row>
    <row r="29305" spans="19:19">
      <c r="S29305"/>
    </row>
    <row r="29306" spans="19:19">
      <c r="S29306"/>
    </row>
    <row r="29307" spans="19:19">
      <c r="S29307"/>
    </row>
    <row r="29308" spans="19:19">
      <c r="S29308"/>
    </row>
    <row r="29309" spans="19:19">
      <c r="S29309"/>
    </row>
    <row r="29310" spans="19:19">
      <c r="S29310"/>
    </row>
    <row r="29311" spans="19:19">
      <c r="S29311"/>
    </row>
    <row r="29312" spans="19:19">
      <c r="S29312"/>
    </row>
    <row r="29313" spans="19:19">
      <c r="S29313"/>
    </row>
    <row r="29314" spans="19:19">
      <c r="S29314"/>
    </row>
    <row r="29315" spans="19:19">
      <c r="S29315"/>
    </row>
    <row r="29316" spans="19:19">
      <c r="S29316"/>
    </row>
    <row r="29317" spans="19:19">
      <c r="S29317"/>
    </row>
    <row r="29318" spans="19:19">
      <c r="S29318"/>
    </row>
    <row r="29319" spans="19:19">
      <c r="S29319"/>
    </row>
    <row r="29320" spans="19:19">
      <c r="S29320"/>
    </row>
    <row r="29321" spans="19:19">
      <c r="S29321"/>
    </row>
    <row r="29322" spans="19:19">
      <c r="S29322"/>
    </row>
    <row r="29323" spans="19:19">
      <c r="S29323"/>
    </row>
    <row r="29324" spans="19:19">
      <c r="S29324"/>
    </row>
    <row r="29325" spans="19:19">
      <c r="S29325"/>
    </row>
    <row r="29326" spans="19:19">
      <c r="S29326"/>
    </row>
    <row r="29327" spans="19:19">
      <c r="S29327"/>
    </row>
    <row r="29328" spans="19:19">
      <c r="S29328"/>
    </row>
    <row r="29329" spans="19:19">
      <c r="S29329"/>
    </row>
    <row r="29330" spans="19:19">
      <c r="S29330"/>
    </row>
    <row r="29331" spans="19:19">
      <c r="S29331"/>
    </row>
    <row r="29332" spans="19:19">
      <c r="S29332"/>
    </row>
    <row r="29333" spans="19:19">
      <c r="S29333"/>
    </row>
    <row r="29334" spans="19:19">
      <c r="S29334"/>
    </row>
    <row r="29335" spans="19:19">
      <c r="S29335"/>
    </row>
    <row r="29336" spans="19:19">
      <c r="S29336"/>
    </row>
    <row r="29337" spans="19:19">
      <c r="S29337"/>
    </row>
    <row r="29338" spans="19:19">
      <c r="S29338"/>
    </row>
    <row r="29339" spans="19:19">
      <c r="S29339"/>
    </row>
    <row r="29340" spans="19:19">
      <c r="S29340"/>
    </row>
    <row r="29341" spans="19:19">
      <c r="S29341"/>
    </row>
    <row r="29342" spans="19:19">
      <c r="S29342"/>
    </row>
    <row r="29343" spans="19:19">
      <c r="S29343"/>
    </row>
    <row r="29344" spans="19:19">
      <c r="S29344"/>
    </row>
    <row r="29345" spans="19:19">
      <c r="S29345"/>
    </row>
    <row r="29346" spans="19:19">
      <c r="S29346"/>
    </row>
    <row r="29347" spans="19:19">
      <c r="S29347"/>
    </row>
    <row r="29348" spans="19:19">
      <c r="S29348"/>
    </row>
    <row r="29349" spans="19:19">
      <c r="S29349"/>
    </row>
    <row r="29350" spans="19:19">
      <c r="S29350"/>
    </row>
    <row r="29351" spans="19:19">
      <c r="S29351"/>
    </row>
    <row r="29352" spans="19:19">
      <c r="S29352"/>
    </row>
    <row r="29353" spans="19:19">
      <c r="S29353"/>
    </row>
    <row r="29354" spans="19:19">
      <c r="S29354"/>
    </row>
    <row r="29355" spans="19:19">
      <c r="S29355"/>
    </row>
    <row r="29356" spans="19:19">
      <c r="S29356"/>
    </row>
    <row r="29357" spans="19:19">
      <c r="S29357"/>
    </row>
    <row r="29358" spans="19:19">
      <c r="S29358"/>
    </row>
    <row r="29359" spans="19:19">
      <c r="S29359"/>
    </row>
    <row r="29360" spans="19:19">
      <c r="S29360"/>
    </row>
    <row r="29361" spans="19:19">
      <c r="S29361"/>
    </row>
    <row r="29362" spans="19:19">
      <c r="S29362"/>
    </row>
    <row r="29363" spans="19:19">
      <c r="S29363"/>
    </row>
    <row r="29364" spans="19:19">
      <c r="S29364"/>
    </row>
    <row r="29365" spans="19:19">
      <c r="S29365"/>
    </row>
    <row r="29366" spans="19:19">
      <c r="S29366"/>
    </row>
    <row r="29367" spans="19:19">
      <c r="S29367"/>
    </row>
    <row r="29368" spans="19:19">
      <c r="S29368"/>
    </row>
    <row r="29369" spans="19:19">
      <c r="S29369"/>
    </row>
    <row r="29370" spans="19:19">
      <c r="S29370"/>
    </row>
    <row r="29371" spans="19:19">
      <c r="S29371"/>
    </row>
    <row r="29372" spans="19:19">
      <c r="S29372"/>
    </row>
    <row r="29373" spans="19:19">
      <c r="S29373"/>
    </row>
    <row r="29374" spans="19:19">
      <c r="S29374"/>
    </row>
    <row r="29375" spans="19:19">
      <c r="S29375"/>
    </row>
    <row r="29376" spans="19:19">
      <c r="S29376"/>
    </row>
    <row r="29377" spans="19:19">
      <c r="S29377"/>
    </row>
    <row r="29378" spans="19:19">
      <c r="S29378"/>
    </row>
    <row r="29379" spans="19:19">
      <c r="S29379"/>
    </row>
    <row r="29380" spans="19:19">
      <c r="S29380"/>
    </row>
    <row r="29381" spans="19:19">
      <c r="S29381"/>
    </row>
    <row r="29382" spans="19:19">
      <c r="S29382"/>
    </row>
    <row r="29383" spans="19:19">
      <c r="S29383"/>
    </row>
    <row r="29384" spans="19:19">
      <c r="S29384"/>
    </row>
    <row r="29385" spans="19:19">
      <c r="S29385"/>
    </row>
    <row r="29386" spans="19:19">
      <c r="S29386"/>
    </row>
    <row r="29387" spans="19:19">
      <c r="S29387"/>
    </row>
    <row r="29388" spans="19:19">
      <c r="S29388"/>
    </row>
    <row r="29389" spans="19:19">
      <c r="S29389"/>
    </row>
    <row r="29390" spans="19:19">
      <c r="S29390"/>
    </row>
    <row r="29391" spans="19:19">
      <c r="S29391"/>
    </row>
    <row r="29392" spans="19:19">
      <c r="S29392"/>
    </row>
    <row r="29393" spans="19:19">
      <c r="S29393"/>
    </row>
    <row r="29394" spans="19:19">
      <c r="S29394"/>
    </row>
    <row r="29395" spans="19:19">
      <c r="S29395"/>
    </row>
    <row r="29396" spans="19:19">
      <c r="S29396"/>
    </row>
    <row r="29397" spans="19:19">
      <c r="S29397"/>
    </row>
    <row r="29398" spans="19:19">
      <c r="S29398"/>
    </row>
    <row r="29399" spans="19:19">
      <c r="S29399"/>
    </row>
    <row r="29400" spans="19:19">
      <c r="S29400"/>
    </row>
    <row r="29401" spans="19:19">
      <c r="S29401"/>
    </row>
    <row r="29402" spans="19:19">
      <c r="S29402"/>
    </row>
    <row r="29403" spans="19:19">
      <c r="S29403"/>
    </row>
    <row r="29404" spans="19:19">
      <c r="S29404"/>
    </row>
    <row r="29405" spans="19:19">
      <c r="S29405"/>
    </row>
    <row r="29406" spans="19:19">
      <c r="S29406"/>
    </row>
    <row r="29407" spans="19:19">
      <c r="S29407"/>
    </row>
    <row r="29408" spans="19:19">
      <c r="S29408"/>
    </row>
    <row r="29409" spans="19:19">
      <c r="S29409"/>
    </row>
    <row r="29410" spans="19:19">
      <c r="S29410"/>
    </row>
    <row r="29411" spans="19:19">
      <c r="S29411"/>
    </row>
    <row r="29412" spans="19:19">
      <c r="S29412"/>
    </row>
    <row r="29413" spans="19:19">
      <c r="S29413"/>
    </row>
    <row r="29414" spans="19:19">
      <c r="S29414"/>
    </row>
    <row r="29415" spans="19:19">
      <c r="S29415"/>
    </row>
    <row r="29416" spans="19:19">
      <c r="S29416"/>
    </row>
    <row r="29417" spans="19:19">
      <c r="S29417"/>
    </row>
    <row r="29418" spans="19:19">
      <c r="S29418"/>
    </row>
    <row r="29419" spans="19:19">
      <c r="S29419"/>
    </row>
    <row r="29420" spans="19:19">
      <c r="S29420"/>
    </row>
    <row r="29421" spans="19:19">
      <c r="S29421"/>
    </row>
    <row r="29422" spans="19:19">
      <c r="S29422"/>
    </row>
    <row r="29423" spans="19:19">
      <c r="S29423"/>
    </row>
    <row r="29424" spans="19:19">
      <c r="S29424"/>
    </row>
    <row r="29425" spans="19:19">
      <c r="S29425"/>
    </row>
    <row r="29426" spans="19:19">
      <c r="S29426"/>
    </row>
    <row r="29427" spans="19:19">
      <c r="S29427"/>
    </row>
    <row r="29428" spans="19:19">
      <c r="S29428"/>
    </row>
    <row r="29429" spans="19:19">
      <c r="S29429"/>
    </row>
    <row r="29430" spans="19:19">
      <c r="S29430"/>
    </row>
    <row r="29431" spans="19:19">
      <c r="S29431"/>
    </row>
    <row r="29432" spans="19:19">
      <c r="S29432"/>
    </row>
    <row r="29433" spans="19:19">
      <c r="S29433"/>
    </row>
    <row r="29434" spans="19:19">
      <c r="S29434"/>
    </row>
    <row r="29435" spans="19:19">
      <c r="S29435"/>
    </row>
    <row r="29436" spans="19:19">
      <c r="S29436"/>
    </row>
    <row r="29437" spans="19:19">
      <c r="S29437"/>
    </row>
    <row r="29438" spans="19:19">
      <c r="S29438"/>
    </row>
    <row r="29439" spans="19:19">
      <c r="S29439"/>
    </row>
    <row r="29440" spans="19:19">
      <c r="S29440"/>
    </row>
    <row r="29441" spans="19:19">
      <c r="S29441"/>
    </row>
    <row r="29442" spans="19:19">
      <c r="S29442"/>
    </row>
    <row r="29443" spans="19:19">
      <c r="S29443"/>
    </row>
    <row r="29444" spans="19:19">
      <c r="S29444"/>
    </row>
    <row r="29445" spans="19:19">
      <c r="S29445"/>
    </row>
    <row r="29446" spans="19:19">
      <c r="S29446"/>
    </row>
    <row r="29447" spans="19:19">
      <c r="S29447"/>
    </row>
    <row r="29448" spans="19:19">
      <c r="S29448"/>
    </row>
    <row r="29449" spans="19:19">
      <c r="S29449"/>
    </row>
    <row r="29450" spans="19:19">
      <c r="S29450"/>
    </row>
    <row r="29451" spans="19:19">
      <c r="S29451"/>
    </row>
    <row r="29452" spans="19:19">
      <c r="S29452"/>
    </row>
    <row r="29453" spans="19:19">
      <c r="S29453"/>
    </row>
    <row r="29454" spans="19:19">
      <c r="S29454"/>
    </row>
    <row r="29455" spans="19:19">
      <c r="S29455"/>
    </row>
    <row r="29456" spans="19:19">
      <c r="S29456"/>
    </row>
    <row r="29457" spans="19:19">
      <c r="S29457"/>
    </row>
    <row r="29458" spans="19:19">
      <c r="S29458"/>
    </row>
    <row r="29459" spans="19:19">
      <c r="S29459"/>
    </row>
    <row r="29460" spans="19:19">
      <c r="S29460"/>
    </row>
    <row r="29461" spans="19:19">
      <c r="S29461"/>
    </row>
    <row r="29462" spans="19:19">
      <c r="S29462"/>
    </row>
    <row r="29463" spans="19:19">
      <c r="S29463"/>
    </row>
    <row r="29464" spans="19:19">
      <c r="S29464"/>
    </row>
    <row r="29465" spans="19:19">
      <c r="S29465"/>
    </row>
    <row r="29466" spans="19:19">
      <c r="S29466"/>
    </row>
    <row r="29467" spans="19:19">
      <c r="S29467"/>
    </row>
    <row r="29468" spans="19:19">
      <c r="S29468"/>
    </row>
    <row r="29469" spans="19:19">
      <c r="S29469"/>
    </row>
    <row r="29470" spans="19:19">
      <c r="S29470"/>
    </row>
    <row r="29471" spans="19:19">
      <c r="S29471"/>
    </row>
    <row r="29472" spans="19:19">
      <c r="S29472"/>
    </row>
    <row r="29473" spans="19:19">
      <c r="S29473"/>
    </row>
    <row r="29474" spans="19:19">
      <c r="S29474"/>
    </row>
    <row r="29475" spans="19:19">
      <c r="S29475"/>
    </row>
    <row r="29476" spans="19:19">
      <c r="S29476"/>
    </row>
    <row r="29477" spans="19:19">
      <c r="S29477"/>
    </row>
    <row r="29478" spans="19:19">
      <c r="S29478"/>
    </row>
    <row r="29479" spans="19:19">
      <c r="S29479"/>
    </row>
    <row r="29480" spans="19:19">
      <c r="S29480"/>
    </row>
    <row r="29481" spans="19:19">
      <c r="S29481"/>
    </row>
    <row r="29482" spans="19:19">
      <c r="S29482"/>
    </row>
    <row r="29483" spans="19:19">
      <c r="S29483"/>
    </row>
    <row r="29484" spans="19:19">
      <c r="S29484"/>
    </row>
    <row r="29485" spans="19:19">
      <c r="S29485"/>
    </row>
    <row r="29486" spans="19:19">
      <c r="S29486"/>
    </row>
    <row r="29487" spans="19:19">
      <c r="S29487"/>
    </row>
    <row r="29488" spans="19:19">
      <c r="S29488"/>
    </row>
    <row r="29489" spans="19:19">
      <c r="S29489"/>
    </row>
    <row r="29490" spans="19:19">
      <c r="S29490"/>
    </row>
    <row r="29491" spans="19:19">
      <c r="S29491"/>
    </row>
    <row r="29492" spans="19:19">
      <c r="S29492"/>
    </row>
    <row r="29493" spans="19:19">
      <c r="S29493"/>
    </row>
    <row r="29494" spans="19:19">
      <c r="S29494"/>
    </row>
    <row r="29495" spans="19:19">
      <c r="S29495"/>
    </row>
    <row r="29496" spans="19:19">
      <c r="S29496"/>
    </row>
    <row r="29497" spans="19:19">
      <c r="S29497"/>
    </row>
    <row r="29498" spans="19:19">
      <c r="S29498"/>
    </row>
    <row r="29499" spans="19:19">
      <c r="S29499"/>
    </row>
    <row r="29500" spans="19:19">
      <c r="S29500"/>
    </row>
    <row r="29501" spans="19:19">
      <c r="S29501"/>
    </row>
    <row r="29502" spans="19:19">
      <c r="S29502"/>
    </row>
    <row r="29503" spans="19:19">
      <c r="S29503"/>
    </row>
    <row r="29504" spans="19:19">
      <c r="S29504"/>
    </row>
    <row r="29505" spans="19:19">
      <c r="S29505"/>
    </row>
    <row r="29506" spans="19:19">
      <c r="S29506"/>
    </row>
    <row r="29507" spans="19:19">
      <c r="S29507"/>
    </row>
    <row r="29508" spans="19:19">
      <c r="S29508"/>
    </row>
    <row r="29509" spans="19:19">
      <c r="S29509"/>
    </row>
    <row r="29510" spans="19:19">
      <c r="S29510"/>
    </row>
    <row r="29511" spans="19:19">
      <c r="S29511"/>
    </row>
    <row r="29512" spans="19:19">
      <c r="S29512"/>
    </row>
    <row r="29513" spans="19:19">
      <c r="S29513"/>
    </row>
    <row r="29514" spans="19:19">
      <c r="S29514"/>
    </row>
    <row r="29515" spans="19:19">
      <c r="S29515"/>
    </row>
    <row r="29516" spans="19:19">
      <c r="S29516"/>
    </row>
    <row r="29517" spans="19:19">
      <c r="S29517"/>
    </row>
    <row r="29518" spans="19:19">
      <c r="S29518"/>
    </row>
    <row r="29519" spans="19:19">
      <c r="S29519"/>
    </row>
    <row r="29520" spans="19:19">
      <c r="S29520"/>
    </row>
    <row r="29521" spans="19:19">
      <c r="S29521"/>
    </row>
    <row r="29522" spans="19:19">
      <c r="S29522"/>
    </row>
    <row r="29523" spans="19:19">
      <c r="S29523"/>
    </row>
    <row r="29524" spans="19:19">
      <c r="S29524"/>
    </row>
    <row r="29525" spans="19:19">
      <c r="S29525"/>
    </row>
    <row r="29526" spans="19:19">
      <c r="S29526"/>
    </row>
    <row r="29527" spans="19:19">
      <c r="S29527"/>
    </row>
    <row r="29528" spans="19:19">
      <c r="S29528"/>
    </row>
    <row r="29529" spans="19:19">
      <c r="S29529"/>
    </row>
    <row r="29530" spans="19:19">
      <c r="S29530"/>
    </row>
    <row r="29531" spans="19:19">
      <c r="S29531"/>
    </row>
    <row r="29532" spans="19:19">
      <c r="S29532"/>
    </row>
    <row r="29533" spans="19:19">
      <c r="S29533"/>
    </row>
    <row r="29534" spans="19:19">
      <c r="S29534"/>
    </row>
    <row r="29535" spans="19:19">
      <c r="S29535"/>
    </row>
    <row r="29536" spans="19:19">
      <c r="S29536"/>
    </row>
    <row r="29537" spans="19:19">
      <c r="S29537"/>
    </row>
    <row r="29538" spans="19:19">
      <c r="S29538"/>
    </row>
    <row r="29539" spans="19:19">
      <c r="S29539"/>
    </row>
    <row r="29540" spans="19:19">
      <c r="S29540"/>
    </row>
    <row r="29541" spans="19:19">
      <c r="S29541"/>
    </row>
    <row r="29542" spans="19:19">
      <c r="S29542"/>
    </row>
    <row r="29543" spans="19:19">
      <c r="S29543"/>
    </row>
    <row r="29544" spans="19:19">
      <c r="S29544"/>
    </row>
    <row r="29545" spans="19:19">
      <c r="S29545"/>
    </row>
    <row r="29546" spans="19:19">
      <c r="S29546"/>
    </row>
    <row r="29547" spans="19:19">
      <c r="S29547"/>
    </row>
    <row r="29548" spans="19:19">
      <c r="S29548"/>
    </row>
    <row r="29549" spans="19:19">
      <c r="S29549"/>
    </row>
    <row r="29550" spans="19:19">
      <c r="S29550"/>
    </row>
    <row r="29551" spans="19:19">
      <c r="S29551"/>
    </row>
    <row r="29552" spans="19:19">
      <c r="S29552"/>
    </row>
    <row r="29553" spans="19:19">
      <c r="S29553"/>
    </row>
    <row r="29554" spans="19:19">
      <c r="S29554"/>
    </row>
    <row r="29555" spans="19:19">
      <c r="S29555"/>
    </row>
    <row r="29556" spans="19:19">
      <c r="S29556"/>
    </row>
    <row r="29557" spans="19:19">
      <c r="S29557"/>
    </row>
    <row r="29558" spans="19:19">
      <c r="S29558"/>
    </row>
    <row r="29559" spans="19:19">
      <c r="S29559"/>
    </row>
    <row r="29560" spans="19:19">
      <c r="S29560"/>
    </row>
    <row r="29561" spans="19:19">
      <c r="S29561"/>
    </row>
    <row r="29562" spans="19:19">
      <c r="S29562"/>
    </row>
    <row r="29563" spans="19:19">
      <c r="S29563"/>
    </row>
    <row r="29564" spans="19:19">
      <c r="S29564"/>
    </row>
    <row r="29565" spans="19:19">
      <c r="S29565"/>
    </row>
    <row r="29566" spans="19:19">
      <c r="S29566"/>
    </row>
    <row r="29567" spans="19:19">
      <c r="S29567"/>
    </row>
    <row r="29568" spans="19:19">
      <c r="S29568"/>
    </row>
    <row r="29569" spans="19:19">
      <c r="S29569"/>
    </row>
    <row r="29570" spans="19:19">
      <c r="S29570"/>
    </row>
    <row r="29571" spans="19:19">
      <c r="S29571"/>
    </row>
    <row r="29572" spans="19:19">
      <c r="S29572"/>
    </row>
    <row r="29573" spans="19:19">
      <c r="S29573"/>
    </row>
    <row r="29574" spans="19:19">
      <c r="S29574"/>
    </row>
    <row r="29575" spans="19:19">
      <c r="S29575"/>
    </row>
    <row r="29576" spans="19:19">
      <c r="S29576"/>
    </row>
    <row r="29577" spans="19:19">
      <c r="S29577"/>
    </row>
    <row r="29578" spans="19:19">
      <c r="S29578"/>
    </row>
    <row r="29579" spans="19:19">
      <c r="S29579"/>
    </row>
    <row r="29580" spans="19:19">
      <c r="S29580"/>
    </row>
    <row r="29581" spans="19:19">
      <c r="S29581"/>
    </row>
    <row r="29582" spans="19:19">
      <c r="S29582"/>
    </row>
    <row r="29583" spans="19:19">
      <c r="S29583"/>
    </row>
    <row r="29584" spans="19:19">
      <c r="S29584"/>
    </row>
    <row r="29585" spans="19:19">
      <c r="S29585"/>
    </row>
    <row r="29586" spans="19:19">
      <c r="S29586"/>
    </row>
    <row r="29587" spans="19:19">
      <c r="S29587"/>
    </row>
    <row r="29588" spans="19:19">
      <c r="S29588"/>
    </row>
    <row r="29589" spans="19:19">
      <c r="S29589"/>
    </row>
    <row r="29590" spans="19:19">
      <c r="S29590"/>
    </row>
    <row r="29591" spans="19:19">
      <c r="S29591"/>
    </row>
    <row r="29592" spans="19:19">
      <c r="S29592"/>
    </row>
    <row r="29593" spans="19:19">
      <c r="S29593"/>
    </row>
    <row r="29594" spans="19:19">
      <c r="S29594"/>
    </row>
    <row r="29595" spans="19:19">
      <c r="S29595"/>
    </row>
    <row r="29596" spans="19:19">
      <c r="S29596"/>
    </row>
    <row r="29597" spans="19:19">
      <c r="S29597"/>
    </row>
    <row r="29598" spans="19:19">
      <c r="S29598"/>
    </row>
    <row r="29599" spans="19:19">
      <c r="S29599"/>
    </row>
    <row r="29600" spans="19:19">
      <c r="S29600"/>
    </row>
    <row r="29601" spans="19:19">
      <c r="S29601"/>
    </row>
    <row r="29602" spans="19:19">
      <c r="S29602"/>
    </row>
    <row r="29603" spans="19:19">
      <c r="S29603"/>
    </row>
    <row r="29604" spans="19:19">
      <c r="S29604"/>
    </row>
    <row r="29605" spans="19:19">
      <c r="S29605"/>
    </row>
    <row r="29606" spans="19:19">
      <c r="S29606"/>
    </row>
    <row r="29607" spans="19:19">
      <c r="S29607"/>
    </row>
    <row r="29608" spans="19:19">
      <c r="S29608"/>
    </row>
    <row r="29609" spans="19:19">
      <c r="S29609"/>
    </row>
    <row r="29610" spans="19:19">
      <c r="S29610"/>
    </row>
    <row r="29611" spans="19:19">
      <c r="S29611"/>
    </row>
    <row r="29612" spans="19:19">
      <c r="S29612"/>
    </row>
    <row r="29613" spans="19:19">
      <c r="S29613"/>
    </row>
    <row r="29614" spans="19:19">
      <c r="S29614"/>
    </row>
    <row r="29615" spans="19:19">
      <c r="S29615"/>
    </row>
    <row r="29616" spans="19:19">
      <c r="S29616"/>
    </row>
    <row r="29617" spans="19:19">
      <c r="S29617"/>
    </row>
    <row r="29618" spans="19:19">
      <c r="S29618"/>
    </row>
    <row r="29619" spans="19:19">
      <c r="S29619"/>
    </row>
    <row r="29620" spans="19:19">
      <c r="S29620"/>
    </row>
    <row r="29621" spans="19:19">
      <c r="S29621"/>
    </row>
    <row r="29622" spans="19:19">
      <c r="S29622"/>
    </row>
    <row r="29623" spans="19:19">
      <c r="S29623"/>
    </row>
    <row r="29624" spans="19:19">
      <c r="S29624"/>
    </row>
    <row r="29625" spans="19:19">
      <c r="S29625"/>
    </row>
    <row r="29626" spans="19:19">
      <c r="S29626"/>
    </row>
    <row r="29627" spans="19:19">
      <c r="S29627"/>
    </row>
    <row r="29628" spans="19:19">
      <c r="S29628"/>
    </row>
    <row r="29629" spans="19:19">
      <c r="S29629"/>
    </row>
    <row r="29630" spans="19:19">
      <c r="S29630"/>
    </row>
    <row r="29631" spans="19:19">
      <c r="S29631"/>
    </row>
    <row r="29632" spans="19:19">
      <c r="S29632"/>
    </row>
    <row r="29633" spans="19:19">
      <c r="S29633"/>
    </row>
    <row r="29634" spans="19:19">
      <c r="S29634"/>
    </row>
    <row r="29635" spans="19:19">
      <c r="S29635"/>
    </row>
    <row r="29636" spans="19:19">
      <c r="S29636"/>
    </row>
    <row r="29637" spans="19:19">
      <c r="S29637"/>
    </row>
    <row r="29638" spans="19:19">
      <c r="S29638"/>
    </row>
    <row r="29639" spans="19:19">
      <c r="S29639"/>
    </row>
    <row r="29640" spans="19:19">
      <c r="S29640"/>
    </row>
    <row r="29641" spans="19:19">
      <c r="S29641"/>
    </row>
    <row r="29642" spans="19:19">
      <c r="S29642"/>
    </row>
    <row r="29643" spans="19:19">
      <c r="S29643"/>
    </row>
    <row r="29644" spans="19:19">
      <c r="S29644"/>
    </row>
    <row r="29645" spans="19:19">
      <c r="S29645"/>
    </row>
    <row r="29646" spans="19:19">
      <c r="S29646"/>
    </row>
    <row r="29647" spans="19:19">
      <c r="S29647"/>
    </row>
    <row r="29648" spans="19:19">
      <c r="S29648"/>
    </row>
    <row r="29649" spans="19:19">
      <c r="S29649"/>
    </row>
    <row r="29650" spans="19:19">
      <c r="S29650"/>
    </row>
    <row r="29651" spans="19:19">
      <c r="S29651"/>
    </row>
    <row r="29652" spans="19:19">
      <c r="S29652"/>
    </row>
    <row r="29653" spans="19:19">
      <c r="S29653"/>
    </row>
    <row r="29654" spans="19:19">
      <c r="S29654"/>
    </row>
    <row r="29655" spans="19:19">
      <c r="S29655"/>
    </row>
    <row r="29656" spans="19:19">
      <c r="S29656"/>
    </row>
    <row r="29657" spans="19:19">
      <c r="S29657"/>
    </row>
    <row r="29658" spans="19:19">
      <c r="S29658"/>
    </row>
    <row r="29659" spans="19:19">
      <c r="S29659"/>
    </row>
    <row r="29660" spans="19:19">
      <c r="S29660"/>
    </row>
    <row r="29661" spans="19:19">
      <c r="S29661"/>
    </row>
    <row r="29662" spans="19:19">
      <c r="S29662"/>
    </row>
    <row r="29663" spans="19:19">
      <c r="S29663"/>
    </row>
    <row r="29664" spans="19:19">
      <c r="S29664"/>
    </row>
    <row r="29665" spans="19:19">
      <c r="S29665"/>
    </row>
    <row r="29666" spans="19:19">
      <c r="S29666"/>
    </row>
    <row r="29667" spans="19:19">
      <c r="S29667"/>
    </row>
    <row r="29668" spans="19:19">
      <c r="S29668"/>
    </row>
    <row r="29669" spans="19:19">
      <c r="S29669"/>
    </row>
    <row r="29670" spans="19:19">
      <c r="S29670"/>
    </row>
    <row r="29671" spans="19:19">
      <c r="S29671"/>
    </row>
    <row r="29672" spans="19:19">
      <c r="S29672"/>
    </row>
    <row r="29673" spans="19:19">
      <c r="S29673"/>
    </row>
    <row r="29674" spans="19:19">
      <c r="S29674"/>
    </row>
    <row r="29675" spans="19:19">
      <c r="S29675"/>
    </row>
    <row r="29676" spans="19:19">
      <c r="S29676"/>
    </row>
    <row r="29677" spans="19:19">
      <c r="S29677"/>
    </row>
    <row r="29678" spans="19:19">
      <c r="S29678"/>
    </row>
    <row r="29679" spans="19:19">
      <c r="S29679"/>
    </row>
    <row r="29680" spans="19:19">
      <c r="S29680"/>
    </row>
    <row r="29681" spans="19:19">
      <c r="S29681"/>
    </row>
    <row r="29682" spans="19:19">
      <c r="S29682"/>
    </row>
    <row r="29683" spans="19:19">
      <c r="S29683"/>
    </row>
    <row r="29684" spans="19:19">
      <c r="S29684"/>
    </row>
    <row r="29685" spans="19:19">
      <c r="S29685"/>
    </row>
    <row r="29686" spans="19:19">
      <c r="S29686"/>
    </row>
    <row r="29687" spans="19:19">
      <c r="S29687"/>
    </row>
    <row r="29688" spans="19:19">
      <c r="S29688"/>
    </row>
    <row r="29689" spans="19:19">
      <c r="S29689"/>
    </row>
    <row r="29690" spans="19:19">
      <c r="S29690"/>
    </row>
    <row r="29691" spans="19:19">
      <c r="S29691"/>
    </row>
    <row r="29692" spans="19:19">
      <c r="S29692"/>
    </row>
    <row r="29693" spans="19:19">
      <c r="S29693"/>
    </row>
    <row r="29694" spans="19:19">
      <c r="S29694"/>
    </row>
    <row r="29695" spans="19:19">
      <c r="S29695"/>
    </row>
    <row r="29696" spans="19:19">
      <c r="S29696"/>
    </row>
    <row r="29697" spans="19:19">
      <c r="S29697"/>
    </row>
    <row r="29698" spans="19:19">
      <c r="S29698"/>
    </row>
    <row r="29699" spans="19:19">
      <c r="S29699"/>
    </row>
    <row r="29700" spans="19:19">
      <c r="S29700"/>
    </row>
    <row r="29701" spans="19:19">
      <c r="S29701"/>
    </row>
    <row r="29702" spans="19:19">
      <c r="S29702"/>
    </row>
    <row r="29703" spans="19:19">
      <c r="S29703"/>
    </row>
    <row r="29704" spans="19:19">
      <c r="S29704"/>
    </row>
    <row r="29705" spans="19:19">
      <c r="S29705"/>
    </row>
    <row r="29706" spans="19:19">
      <c r="S29706"/>
    </row>
    <row r="29707" spans="19:19">
      <c r="S29707"/>
    </row>
    <row r="29708" spans="19:19">
      <c r="S29708"/>
    </row>
    <row r="29709" spans="19:19">
      <c r="S29709"/>
    </row>
    <row r="29710" spans="19:19">
      <c r="S29710"/>
    </row>
    <row r="29711" spans="19:19">
      <c r="S29711"/>
    </row>
    <row r="29712" spans="19:19">
      <c r="S29712"/>
    </row>
    <row r="29713" spans="19:19">
      <c r="S29713"/>
    </row>
    <row r="29714" spans="19:19">
      <c r="S29714"/>
    </row>
    <row r="29715" spans="19:19">
      <c r="S29715"/>
    </row>
    <row r="29716" spans="19:19">
      <c r="S29716"/>
    </row>
    <row r="29717" spans="19:19">
      <c r="S29717"/>
    </row>
    <row r="29718" spans="19:19">
      <c r="S29718"/>
    </row>
    <row r="29719" spans="19:19">
      <c r="S29719"/>
    </row>
    <row r="29720" spans="19:19">
      <c r="S29720"/>
    </row>
    <row r="29721" spans="19:19">
      <c r="S29721"/>
    </row>
    <row r="29722" spans="19:19">
      <c r="S29722"/>
    </row>
    <row r="29723" spans="19:19">
      <c r="S29723"/>
    </row>
    <row r="29724" spans="19:19">
      <c r="S29724"/>
    </row>
    <row r="29725" spans="19:19">
      <c r="S29725"/>
    </row>
    <row r="29726" spans="19:19">
      <c r="S29726"/>
    </row>
    <row r="29727" spans="19:19">
      <c r="S29727"/>
    </row>
    <row r="29728" spans="19:19">
      <c r="S29728"/>
    </row>
    <row r="29729" spans="19:19">
      <c r="S29729"/>
    </row>
    <row r="29730" spans="19:19">
      <c r="S29730"/>
    </row>
    <row r="29731" spans="19:19">
      <c r="S29731"/>
    </row>
    <row r="29732" spans="19:19">
      <c r="S29732"/>
    </row>
    <row r="29733" spans="19:19">
      <c r="S29733"/>
    </row>
    <row r="29734" spans="19:19">
      <c r="S29734"/>
    </row>
    <row r="29735" spans="19:19">
      <c r="S29735"/>
    </row>
    <row r="29736" spans="19:19">
      <c r="S29736"/>
    </row>
    <row r="29737" spans="19:19">
      <c r="S29737"/>
    </row>
    <row r="29738" spans="19:19">
      <c r="S29738"/>
    </row>
    <row r="29739" spans="19:19">
      <c r="S29739"/>
    </row>
    <row r="29740" spans="19:19">
      <c r="S29740"/>
    </row>
    <row r="29741" spans="19:19">
      <c r="S29741"/>
    </row>
    <row r="29742" spans="19:19">
      <c r="S29742"/>
    </row>
    <row r="29743" spans="19:19">
      <c r="S29743"/>
    </row>
    <row r="29744" spans="19:19">
      <c r="S29744"/>
    </row>
    <row r="29745" spans="19:19">
      <c r="S29745"/>
    </row>
    <row r="29746" spans="19:19">
      <c r="S29746"/>
    </row>
    <row r="29747" spans="19:19">
      <c r="S29747"/>
    </row>
    <row r="29748" spans="19:19">
      <c r="S29748"/>
    </row>
    <row r="29749" spans="19:19">
      <c r="S29749"/>
    </row>
    <row r="29750" spans="19:19">
      <c r="S29750"/>
    </row>
    <row r="29751" spans="19:19">
      <c r="S29751"/>
    </row>
    <row r="29752" spans="19:19">
      <c r="S29752"/>
    </row>
    <row r="29753" spans="19:19">
      <c r="S29753"/>
    </row>
    <row r="29754" spans="19:19">
      <c r="S29754"/>
    </row>
    <row r="29755" spans="19:19">
      <c r="S29755"/>
    </row>
    <row r="29756" spans="19:19">
      <c r="S29756"/>
    </row>
    <row r="29757" spans="19:19">
      <c r="S29757"/>
    </row>
    <row r="29758" spans="19:19">
      <c r="S29758"/>
    </row>
    <row r="29759" spans="19:19">
      <c r="S29759"/>
    </row>
    <row r="29760" spans="19:19">
      <c r="S29760"/>
    </row>
    <row r="29761" spans="19:19">
      <c r="S29761"/>
    </row>
    <row r="29762" spans="19:19">
      <c r="S29762"/>
    </row>
    <row r="29763" spans="19:19">
      <c r="S29763"/>
    </row>
    <row r="29764" spans="19:19">
      <c r="S29764"/>
    </row>
    <row r="29765" spans="19:19">
      <c r="S29765"/>
    </row>
    <row r="29766" spans="19:19">
      <c r="S29766"/>
    </row>
    <row r="29767" spans="19:19">
      <c r="S29767"/>
    </row>
    <row r="29768" spans="19:19">
      <c r="S29768"/>
    </row>
    <row r="29769" spans="19:19">
      <c r="S29769"/>
    </row>
    <row r="29770" spans="19:19">
      <c r="S29770"/>
    </row>
    <row r="29771" spans="19:19">
      <c r="S29771"/>
    </row>
    <row r="29772" spans="19:19">
      <c r="S29772"/>
    </row>
    <row r="29773" spans="19:19">
      <c r="S29773"/>
    </row>
    <row r="29774" spans="19:19">
      <c r="S29774"/>
    </row>
    <row r="29775" spans="19:19">
      <c r="S29775"/>
    </row>
    <row r="29776" spans="19:19">
      <c r="S29776"/>
    </row>
    <row r="29777" spans="19:19">
      <c r="S29777"/>
    </row>
    <row r="29778" spans="19:19">
      <c r="S29778"/>
    </row>
    <row r="29779" spans="19:19">
      <c r="S29779"/>
    </row>
    <row r="29780" spans="19:19">
      <c r="S29780"/>
    </row>
    <row r="29781" spans="19:19">
      <c r="S29781"/>
    </row>
    <row r="29782" spans="19:19">
      <c r="S29782"/>
    </row>
    <row r="29783" spans="19:19">
      <c r="S29783"/>
    </row>
    <row r="29784" spans="19:19">
      <c r="S29784"/>
    </row>
    <row r="29785" spans="19:19">
      <c r="S29785"/>
    </row>
    <row r="29786" spans="19:19">
      <c r="S29786"/>
    </row>
    <row r="29787" spans="19:19">
      <c r="S29787"/>
    </row>
    <row r="29788" spans="19:19">
      <c r="S29788"/>
    </row>
    <row r="29789" spans="19:19">
      <c r="S29789"/>
    </row>
    <row r="29790" spans="19:19">
      <c r="S29790"/>
    </row>
    <row r="29791" spans="19:19">
      <c r="S29791"/>
    </row>
    <row r="29792" spans="19:19">
      <c r="S29792"/>
    </row>
    <row r="29793" spans="19:19">
      <c r="S29793"/>
    </row>
    <row r="29794" spans="19:19">
      <c r="S29794"/>
    </row>
    <row r="29795" spans="19:19">
      <c r="S29795"/>
    </row>
    <row r="29796" spans="19:19">
      <c r="S29796"/>
    </row>
    <row r="29797" spans="19:19">
      <c r="S29797"/>
    </row>
    <row r="29798" spans="19:19">
      <c r="S29798"/>
    </row>
    <row r="29799" spans="19:19">
      <c r="S29799"/>
    </row>
    <row r="29800" spans="19:19">
      <c r="S29800"/>
    </row>
    <row r="29801" spans="19:19">
      <c r="S29801"/>
    </row>
    <row r="29802" spans="19:19">
      <c r="S29802"/>
    </row>
    <row r="29803" spans="19:19">
      <c r="S29803"/>
    </row>
    <row r="29804" spans="19:19">
      <c r="S29804"/>
    </row>
    <row r="29805" spans="19:19">
      <c r="S29805"/>
    </row>
    <row r="29806" spans="19:19">
      <c r="S29806"/>
    </row>
    <row r="29807" spans="19:19">
      <c r="S29807"/>
    </row>
    <row r="29808" spans="19:19">
      <c r="S29808"/>
    </row>
    <row r="29809" spans="19:19">
      <c r="S29809"/>
    </row>
    <row r="29810" spans="19:19">
      <c r="S29810"/>
    </row>
    <row r="29811" spans="19:19">
      <c r="S29811"/>
    </row>
    <row r="29812" spans="19:19">
      <c r="S29812"/>
    </row>
    <row r="29813" spans="19:19">
      <c r="S29813"/>
    </row>
    <row r="29814" spans="19:19">
      <c r="S29814"/>
    </row>
    <row r="29815" spans="19:19">
      <c r="S29815"/>
    </row>
    <row r="29816" spans="19:19">
      <c r="S29816"/>
    </row>
    <row r="29817" spans="19:19">
      <c r="S29817"/>
    </row>
    <row r="29818" spans="19:19">
      <c r="S29818"/>
    </row>
    <row r="29819" spans="19:19">
      <c r="S29819"/>
    </row>
    <row r="29820" spans="19:19">
      <c r="S29820"/>
    </row>
    <row r="29821" spans="19:19">
      <c r="S29821"/>
    </row>
    <row r="29822" spans="19:19">
      <c r="S29822"/>
    </row>
    <row r="29823" spans="19:19">
      <c r="S29823"/>
    </row>
    <row r="29824" spans="19:19">
      <c r="S29824"/>
    </row>
    <row r="29825" spans="19:19">
      <c r="S29825"/>
    </row>
    <row r="29826" spans="19:19">
      <c r="S29826"/>
    </row>
    <row r="29827" spans="19:19">
      <c r="S29827"/>
    </row>
    <row r="29828" spans="19:19">
      <c r="S29828"/>
    </row>
    <row r="29829" spans="19:19">
      <c r="S29829"/>
    </row>
    <row r="29830" spans="19:19">
      <c r="S29830"/>
    </row>
    <row r="29831" spans="19:19">
      <c r="S29831"/>
    </row>
    <row r="29832" spans="19:19">
      <c r="S29832"/>
    </row>
    <row r="29833" spans="19:19">
      <c r="S29833"/>
    </row>
    <row r="29834" spans="19:19">
      <c r="S29834"/>
    </row>
    <row r="29835" spans="19:19">
      <c r="S29835"/>
    </row>
    <row r="29836" spans="19:19">
      <c r="S29836"/>
    </row>
    <row r="29837" spans="19:19">
      <c r="S29837"/>
    </row>
    <row r="29838" spans="19:19">
      <c r="S29838"/>
    </row>
    <row r="29839" spans="19:19">
      <c r="S29839"/>
    </row>
    <row r="29840" spans="19:19">
      <c r="S29840"/>
    </row>
    <row r="29841" spans="19:19">
      <c r="S29841"/>
    </row>
    <row r="29842" spans="19:19">
      <c r="S29842"/>
    </row>
    <row r="29843" spans="19:19">
      <c r="S29843"/>
    </row>
    <row r="29844" spans="19:19">
      <c r="S29844"/>
    </row>
    <row r="29845" spans="19:19">
      <c r="S29845"/>
    </row>
    <row r="29846" spans="19:19">
      <c r="S29846"/>
    </row>
    <row r="29847" spans="19:19">
      <c r="S29847"/>
    </row>
    <row r="29848" spans="19:19">
      <c r="S29848"/>
    </row>
    <row r="29849" spans="19:19">
      <c r="S29849"/>
    </row>
    <row r="29850" spans="19:19">
      <c r="S29850"/>
    </row>
    <row r="29851" spans="19:19">
      <c r="S29851"/>
    </row>
    <row r="29852" spans="19:19">
      <c r="S29852"/>
    </row>
    <row r="29853" spans="19:19">
      <c r="S29853"/>
    </row>
    <row r="29854" spans="19:19">
      <c r="S29854"/>
    </row>
    <row r="29855" spans="19:19">
      <c r="S29855"/>
    </row>
    <row r="29856" spans="19:19">
      <c r="S29856"/>
    </row>
    <row r="29857" spans="19:19">
      <c r="S29857"/>
    </row>
    <row r="29858" spans="19:19">
      <c r="S29858"/>
    </row>
    <row r="29859" spans="19:19">
      <c r="S29859"/>
    </row>
    <row r="29860" spans="19:19">
      <c r="S29860"/>
    </row>
    <row r="29861" spans="19:19">
      <c r="S29861"/>
    </row>
    <row r="29862" spans="19:19">
      <c r="S29862"/>
    </row>
    <row r="29863" spans="19:19">
      <c r="S29863"/>
    </row>
    <row r="29864" spans="19:19">
      <c r="S29864"/>
    </row>
    <row r="29865" spans="19:19">
      <c r="S29865"/>
    </row>
    <row r="29866" spans="19:19">
      <c r="S29866"/>
    </row>
    <row r="29867" spans="19:19">
      <c r="S29867"/>
    </row>
    <row r="29868" spans="19:19">
      <c r="S29868"/>
    </row>
    <row r="29869" spans="19:19">
      <c r="S29869"/>
    </row>
    <row r="29870" spans="19:19">
      <c r="S29870"/>
    </row>
    <row r="29871" spans="19:19">
      <c r="S29871"/>
    </row>
    <row r="29872" spans="19:19">
      <c r="S29872"/>
    </row>
    <row r="29873" spans="19:19">
      <c r="S29873"/>
    </row>
    <row r="29874" spans="19:19">
      <c r="S29874"/>
    </row>
    <row r="29875" spans="19:19">
      <c r="S29875"/>
    </row>
    <row r="29876" spans="19:19">
      <c r="S29876"/>
    </row>
    <row r="29877" spans="19:19">
      <c r="S29877"/>
    </row>
    <row r="29878" spans="19:19">
      <c r="S29878"/>
    </row>
    <row r="29879" spans="19:19">
      <c r="S29879"/>
    </row>
    <row r="29880" spans="19:19">
      <c r="S29880"/>
    </row>
    <row r="29881" spans="19:19">
      <c r="S29881"/>
    </row>
    <row r="29882" spans="19:19">
      <c r="S29882"/>
    </row>
    <row r="29883" spans="19:19">
      <c r="S29883"/>
    </row>
    <row r="29884" spans="19:19">
      <c r="S29884"/>
    </row>
    <row r="29885" spans="19:19">
      <c r="S29885"/>
    </row>
    <row r="29886" spans="19:19">
      <c r="S29886"/>
    </row>
    <row r="29887" spans="19:19">
      <c r="S29887"/>
    </row>
    <row r="29888" spans="19:19">
      <c r="S29888"/>
    </row>
    <row r="29889" spans="19:19">
      <c r="S29889"/>
    </row>
    <row r="29890" spans="19:19">
      <c r="S29890"/>
    </row>
    <row r="29891" spans="19:19">
      <c r="S29891"/>
    </row>
    <row r="29892" spans="19:19">
      <c r="S29892"/>
    </row>
    <row r="29893" spans="19:19">
      <c r="S29893"/>
    </row>
    <row r="29894" spans="19:19">
      <c r="S29894"/>
    </row>
    <row r="29895" spans="19:19">
      <c r="S29895"/>
    </row>
    <row r="29896" spans="19:19">
      <c r="S29896"/>
    </row>
    <row r="29897" spans="19:19">
      <c r="S29897"/>
    </row>
    <row r="29898" spans="19:19">
      <c r="S29898"/>
    </row>
    <row r="29899" spans="19:19">
      <c r="S29899"/>
    </row>
    <row r="29900" spans="19:19">
      <c r="S29900"/>
    </row>
    <row r="29901" spans="19:19">
      <c r="S29901"/>
    </row>
    <row r="29902" spans="19:19">
      <c r="S29902"/>
    </row>
    <row r="29903" spans="19:19">
      <c r="S29903"/>
    </row>
    <row r="29904" spans="19:19">
      <c r="S29904"/>
    </row>
    <row r="29905" spans="19:19">
      <c r="S29905"/>
    </row>
    <row r="29906" spans="19:19">
      <c r="S29906"/>
    </row>
    <row r="29907" spans="19:19">
      <c r="S29907"/>
    </row>
    <row r="29908" spans="19:19">
      <c r="S29908"/>
    </row>
    <row r="29909" spans="19:19">
      <c r="S29909"/>
    </row>
    <row r="29910" spans="19:19">
      <c r="S29910"/>
    </row>
    <row r="29911" spans="19:19">
      <c r="S29911"/>
    </row>
    <row r="29912" spans="19:19">
      <c r="S29912"/>
    </row>
    <row r="29913" spans="19:19">
      <c r="S29913"/>
    </row>
    <row r="29914" spans="19:19">
      <c r="S29914"/>
    </row>
    <row r="29915" spans="19:19">
      <c r="S29915"/>
    </row>
    <row r="29916" spans="19:19">
      <c r="S29916"/>
    </row>
    <row r="29917" spans="19:19">
      <c r="S29917"/>
    </row>
    <row r="29918" spans="19:19">
      <c r="S29918"/>
    </row>
    <row r="29919" spans="19:19">
      <c r="S29919"/>
    </row>
    <row r="29920" spans="19:19">
      <c r="S29920"/>
    </row>
    <row r="29921" spans="19:19">
      <c r="S29921"/>
    </row>
    <row r="29922" spans="19:19">
      <c r="S29922"/>
    </row>
    <row r="29923" spans="19:19">
      <c r="S29923"/>
    </row>
    <row r="29924" spans="19:19">
      <c r="S29924"/>
    </row>
    <row r="29925" spans="19:19">
      <c r="S29925"/>
    </row>
    <row r="29926" spans="19:19">
      <c r="S29926"/>
    </row>
    <row r="29927" spans="19:19">
      <c r="S29927"/>
    </row>
    <row r="29928" spans="19:19">
      <c r="S29928"/>
    </row>
    <row r="29929" spans="19:19">
      <c r="S29929"/>
    </row>
    <row r="29930" spans="19:19">
      <c r="S29930"/>
    </row>
    <row r="29931" spans="19:19">
      <c r="S29931"/>
    </row>
    <row r="29932" spans="19:19">
      <c r="S29932"/>
    </row>
    <row r="29933" spans="19:19">
      <c r="S29933"/>
    </row>
    <row r="29934" spans="19:19">
      <c r="S29934"/>
    </row>
    <row r="29935" spans="19:19">
      <c r="S29935"/>
    </row>
    <row r="29936" spans="19:19">
      <c r="S29936"/>
    </row>
    <row r="29937" spans="19:19">
      <c r="S29937"/>
    </row>
    <row r="29938" spans="19:19">
      <c r="S29938"/>
    </row>
    <row r="29939" spans="19:19">
      <c r="S29939"/>
    </row>
    <row r="29940" spans="19:19">
      <c r="S29940"/>
    </row>
    <row r="29941" spans="19:19">
      <c r="S29941"/>
    </row>
    <row r="29942" spans="19:19">
      <c r="S29942"/>
    </row>
    <row r="29943" spans="19:19">
      <c r="S29943"/>
    </row>
    <row r="29944" spans="19:19">
      <c r="S29944"/>
    </row>
    <row r="29945" spans="19:19">
      <c r="S29945"/>
    </row>
    <row r="29946" spans="19:19">
      <c r="S29946"/>
    </row>
    <row r="29947" spans="19:19">
      <c r="S29947"/>
    </row>
    <row r="29948" spans="19:19">
      <c r="S29948"/>
    </row>
    <row r="29949" spans="19:19">
      <c r="S29949"/>
    </row>
    <row r="29950" spans="19:19">
      <c r="S29950"/>
    </row>
    <row r="29951" spans="19:19">
      <c r="S29951"/>
    </row>
    <row r="29952" spans="19:19">
      <c r="S29952"/>
    </row>
    <row r="29953" spans="19:19">
      <c r="S29953"/>
    </row>
    <row r="29954" spans="19:19">
      <c r="S29954"/>
    </row>
    <row r="29955" spans="19:19">
      <c r="S29955"/>
    </row>
    <row r="29956" spans="19:19">
      <c r="S29956"/>
    </row>
    <row r="29957" spans="19:19">
      <c r="S29957"/>
    </row>
    <row r="29958" spans="19:19">
      <c r="S29958"/>
    </row>
    <row r="29959" spans="19:19">
      <c r="S29959"/>
    </row>
    <row r="29960" spans="19:19">
      <c r="S29960"/>
    </row>
    <row r="29961" spans="19:19">
      <c r="S29961"/>
    </row>
    <row r="29962" spans="19:19">
      <c r="S29962"/>
    </row>
    <row r="29963" spans="19:19">
      <c r="S29963"/>
    </row>
    <row r="29964" spans="19:19">
      <c r="S29964"/>
    </row>
    <row r="29965" spans="19:19">
      <c r="S29965"/>
    </row>
    <row r="29966" spans="19:19">
      <c r="S29966"/>
    </row>
    <row r="29967" spans="19:19">
      <c r="S29967"/>
    </row>
    <row r="29968" spans="19:19">
      <c r="S29968"/>
    </row>
    <row r="29969" spans="19:19">
      <c r="S29969"/>
    </row>
    <row r="29970" spans="19:19">
      <c r="S29970"/>
    </row>
    <row r="29971" spans="19:19">
      <c r="S29971"/>
    </row>
    <row r="29972" spans="19:19">
      <c r="S29972"/>
    </row>
    <row r="29973" spans="19:19">
      <c r="S29973"/>
    </row>
    <row r="29974" spans="19:19">
      <c r="S29974"/>
    </row>
    <row r="29975" spans="19:19">
      <c r="S29975"/>
    </row>
    <row r="29976" spans="19:19">
      <c r="S29976"/>
    </row>
    <row r="29977" spans="19:19">
      <c r="S29977"/>
    </row>
    <row r="29978" spans="19:19">
      <c r="S29978"/>
    </row>
    <row r="29979" spans="19:19">
      <c r="S29979"/>
    </row>
    <row r="29980" spans="19:19">
      <c r="S29980"/>
    </row>
    <row r="29981" spans="19:19">
      <c r="S29981"/>
    </row>
    <row r="29982" spans="19:19">
      <c r="S29982"/>
    </row>
    <row r="29983" spans="19:19">
      <c r="S29983"/>
    </row>
    <row r="29984" spans="19:19">
      <c r="S29984"/>
    </row>
    <row r="29985" spans="19:19">
      <c r="S29985"/>
    </row>
    <row r="29986" spans="19:19">
      <c r="S29986"/>
    </row>
    <row r="29987" spans="19:19">
      <c r="S29987"/>
    </row>
    <row r="29988" spans="19:19">
      <c r="S29988"/>
    </row>
    <row r="29989" spans="19:19">
      <c r="S29989"/>
    </row>
    <row r="29990" spans="19:19">
      <c r="S29990"/>
    </row>
    <row r="29991" spans="19:19">
      <c r="S29991"/>
    </row>
    <row r="29992" spans="19:19">
      <c r="S29992"/>
    </row>
    <row r="29993" spans="19:19">
      <c r="S29993"/>
    </row>
    <row r="29994" spans="19:19">
      <c r="S29994"/>
    </row>
    <row r="29995" spans="19:19">
      <c r="S29995"/>
    </row>
    <row r="29996" spans="19:19">
      <c r="S29996"/>
    </row>
    <row r="29997" spans="19:19">
      <c r="S29997"/>
    </row>
    <row r="29998" spans="19:19">
      <c r="S29998"/>
    </row>
    <row r="29999" spans="19:19">
      <c r="S29999"/>
    </row>
    <row r="30000" spans="19:19">
      <c r="S30000"/>
    </row>
    <row r="30001" spans="19:19">
      <c r="S30001"/>
    </row>
    <row r="30002" spans="19:19">
      <c r="S30002"/>
    </row>
    <row r="30003" spans="19:19">
      <c r="S30003"/>
    </row>
    <row r="30004" spans="19:19">
      <c r="S30004"/>
    </row>
    <row r="30005" spans="19:19">
      <c r="S30005"/>
    </row>
    <row r="30006" spans="19:19">
      <c r="S30006"/>
    </row>
    <row r="30007" spans="19:19">
      <c r="S30007"/>
    </row>
    <row r="30008" spans="19:19">
      <c r="S30008"/>
    </row>
    <row r="30009" spans="19:19">
      <c r="S30009"/>
    </row>
    <row r="30010" spans="19:19">
      <c r="S30010"/>
    </row>
    <row r="30011" spans="19:19">
      <c r="S30011"/>
    </row>
    <row r="30012" spans="19:19">
      <c r="S30012"/>
    </row>
    <row r="30013" spans="19:19">
      <c r="S30013"/>
    </row>
    <row r="30014" spans="19:19">
      <c r="S30014"/>
    </row>
    <row r="30015" spans="19:19">
      <c r="S30015"/>
    </row>
    <row r="30016" spans="19:19">
      <c r="S30016"/>
    </row>
    <row r="30017" spans="19:19">
      <c r="S30017"/>
    </row>
    <row r="30018" spans="19:19">
      <c r="S30018"/>
    </row>
    <row r="30019" spans="19:19">
      <c r="S30019"/>
    </row>
    <row r="30020" spans="19:19">
      <c r="S30020"/>
    </row>
    <row r="30021" spans="19:19">
      <c r="S30021"/>
    </row>
    <row r="30022" spans="19:19">
      <c r="S30022"/>
    </row>
    <row r="30023" spans="19:19">
      <c r="S30023"/>
    </row>
    <row r="30024" spans="19:19">
      <c r="S30024"/>
    </row>
    <row r="30025" spans="19:19">
      <c r="S30025"/>
    </row>
    <row r="30026" spans="19:19">
      <c r="S30026"/>
    </row>
    <row r="30027" spans="19:19">
      <c r="S30027"/>
    </row>
    <row r="30028" spans="19:19">
      <c r="S30028"/>
    </row>
    <row r="30029" spans="19:19">
      <c r="S30029"/>
    </row>
    <row r="30030" spans="19:19">
      <c r="S30030"/>
    </row>
    <row r="30031" spans="19:19">
      <c r="S30031"/>
    </row>
    <row r="30032" spans="19:19">
      <c r="S30032"/>
    </row>
    <row r="30033" spans="19:19">
      <c r="S30033"/>
    </row>
    <row r="30034" spans="19:19">
      <c r="S30034"/>
    </row>
    <row r="30035" spans="19:19">
      <c r="S30035"/>
    </row>
    <row r="30036" spans="19:19">
      <c r="S30036"/>
    </row>
    <row r="30037" spans="19:19">
      <c r="S30037"/>
    </row>
    <row r="30038" spans="19:19">
      <c r="S30038"/>
    </row>
    <row r="30039" spans="19:19">
      <c r="S30039"/>
    </row>
    <row r="30040" spans="19:19">
      <c r="S30040"/>
    </row>
    <row r="30041" spans="19:19">
      <c r="S30041"/>
    </row>
    <row r="30042" spans="19:19">
      <c r="S30042"/>
    </row>
    <row r="30043" spans="19:19">
      <c r="S30043"/>
    </row>
    <row r="30044" spans="19:19">
      <c r="S30044"/>
    </row>
    <row r="30045" spans="19:19">
      <c r="S30045"/>
    </row>
    <row r="30046" spans="19:19">
      <c r="S30046"/>
    </row>
    <row r="30047" spans="19:19">
      <c r="S30047"/>
    </row>
    <row r="30048" spans="19:19">
      <c r="S30048"/>
    </row>
    <row r="30049" spans="19:19">
      <c r="S30049"/>
    </row>
    <row r="30050" spans="19:19">
      <c r="S30050"/>
    </row>
    <row r="30051" spans="19:19">
      <c r="S30051"/>
    </row>
    <row r="30052" spans="19:19">
      <c r="S30052"/>
    </row>
    <row r="30053" spans="19:19">
      <c r="S30053"/>
    </row>
    <row r="30054" spans="19:19">
      <c r="S30054"/>
    </row>
    <row r="30055" spans="19:19">
      <c r="S30055"/>
    </row>
    <row r="30056" spans="19:19">
      <c r="S30056"/>
    </row>
    <row r="30057" spans="19:19">
      <c r="S30057"/>
    </row>
    <row r="30058" spans="19:19">
      <c r="S30058"/>
    </row>
    <row r="30059" spans="19:19">
      <c r="S30059"/>
    </row>
    <row r="30060" spans="19:19">
      <c r="S30060"/>
    </row>
    <row r="30061" spans="19:19">
      <c r="S30061"/>
    </row>
    <row r="30062" spans="19:19">
      <c r="S30062"/>
    </row>
    <row r="30063" spans="19:19">
      <c r="S30063"/>
    </row>
    <row r="30064" spans="19:19">
      <c r="S30064"/>
    </row>
    <row r="30065" spans="19:19">
      <c r="S30065"/>
    </row>
    <row r="30066" spans="19:19">
      <c r="S30066"/>
    </row>
    <row r="30067" spans="19:19">
      <c r="S30067"/>
    </row>
    <row r="30068" spans="19:19">
      <c r="S30068"/>
    </row>
    <row r="30069" spans="19:19">
      <c r="S30069"/>
    </row>
    <row r="30070" spans="19:19">
      <c r="S30070"/>
    </row>
    <row r="30071" spans="19:19">
      <c r="S30071"/>
    </row>
    <row r="30072" spans="19:19">
      <c r="S30072"/>
    </row>
    <row r="30073" spans="19:19">
      <c r="S30073"/>
    </row>
    <row r="30074" spans="19:19">
      <c r="S30074"/>
    </row>
    <row r="30075" spans="19:19">
      <c r="S30075"/>
    </row>
    <row r="30076" spans="19:19">
      <c r="S30076"/>
    </row>
    <row r="30077" spans="19:19">
      <c r="S30077"/>
    </row>
    <row r="30078" spans="19:19">
      <c r="S30078"/>
    </row>
    <row r="30079" spans="19:19">
      <c r="S30079"/>
    </row>
    <row r="30080" spans="19:19">
      <c r="S30080"/>
    </row>
    <row r="30081" spans="19:19">
      <c r="S30081"/>
    </row>
    <row r="30082" spans="19:19">
      <c r="S30082"/>
    </row>
    <row r="30083" spans="19:19">
      <c r="S30083"/>
    </row>
    <row r="30084" spans="19:19">
      <c r="S30084"/>
    </row>
    <row r="30085" spans="19:19">
      <c r="S30085"/>
    </row>
    <row r="30086" spans="19:19">
      <c r="S30086"/>
    </row>
    <row r="30087" spans="19:19">
      <c r="S30087"/>
    </row>
    <row r="30088" spans="19:19">
      <c r="S30088"/>
    </row>
    <row r="30089" spans="19:19">
      <c r="S30089"/>
    </row>
    <row r="30090" spans="19:19">
      <c r="S30090"/>
    </row>
    <row r="30091" spans="19:19">
      <c r="S30091"/>
    </row>
    <row r="30092" spans="19:19">
      <c r="S30092"/>
    </row>
    <row r="30093" spans="19:19">
      <c r="S30093"/>
    </row>
    <row r="30094" spans="19:19">
      <c r="S30094"/>
    </row>
    <row r="30095" spans="19:19">
      <c r="S30095"/>
    </row>
    <row r="30096" spans="19:19">
      <c r="S30096"/>
    </row>
    <row r="30097" spans="19:19">
      <c r="S30097"/>
    </row>
    <row r="30098" spans="19:19">
      <c r="S30098"/>
    </row>
    <row r="30099" spans="19:19">
      <c r="S30099"/>
    </row>
    <row r="30100" spans="19:19">
      <c r="S30100"/>
    </row>
    <row r="30101" spans="19:19">
      <c r="S30101"/>
    </row>
    <row r="30102" spans="19:19">
      <c r="S30102"/>
    </row>
    <row r="30103" spans="19:19">
      <c r="S30103"/>
    </row>
    <row r="30104" spans="19:19">
      <c r="S30104"/>
    </row>
    <row r="30105" spans="19:19">
      <c r="S30105"/>
    </row>
    <row r="30106" spans="19:19">
      <c r="S30106"/>
    </row>
    <row r="30107" spans="19:19">
      <c r="S30107"/>
    </row>
    <row r="30108" spans="19:19">
      <c r="S30108"/>
    </row>
    <row r="30109" spans="19:19">
      <c r="S30109"/>
    </row>
    <row r="30110" spans="19:19">
      <c r="S30110"/>
    </row>
    <row r="30111" spans="19:19">
      <c r="S30111"/>
    </row>
    <row r="30112" spans="19:19">
      <c r="S30112"/>
    </row>
    <row r="30113" spans="19:19">
      <c r="S30113"/>
    </row>
    <row r="30114" spans="19:19">
      <c r="S30114"/>
    </row>
    <row r="30115" spans="19:19">
      <c r="S30115"/>
    </row>
    <row r="30116" spans="19:19">
      <c r="S30116"/>
    </row>
    <row r="30117" spans="19:19">
      <c r="S30117"/>
    </row>
    <row r="30118" spans="19:19">
      <c r="S30118"/>
    </row>
    <row r="30119" spans="19:19">
      <c r="S30119"/>
    </row>
    <row r="30120" spans="19:19">
      <c r="S30120"/>
    </row>
    <row r="30121" spans="19:19">
      <c r="S30121"/>
    </row>
    <row r="30122" spans="19:19">
      <c r="S30122"/>
    </row>
    <row r="30123" spans="19:19">
      <c r="S30123"/>
    </row>
    <row r="30124" spans="19:19">
      <c r="S30124"/>
    </row>
    <row r="30125" spans="19:19">
      <c r="S30125"/>
    </row>
    <row r="30126" spans="19:19">
      <c r="S30126"/>
    </row>
    <row r="30127" spans="19:19">
      <c r="S30127"/>
    </row>
    <row r="30128" spans="19:19">
      <c r="S30128"/>
    </row>
    <row r="30129" spans="19:19">
      <c r="S30129"/>
    </row>
    <row r="30130" spans="19:19">
      <c r="S30130"/>
    </row>
    <row r="30131" spans="19:19">
      <c r="S30131"/>
    </row>
    <row r="30132" spans="19:19">
      <c r="S30132"/>
    </row>
    <row r="30133" spans="19:19">
      <c r="S30133"/>
    </row>
    <row r="30134" spans="19:19">
      <c r="S30134"/>
    </row>
    <row r="30135" spans="19:19">
      <c r="S30135"/>
    </row>
    <row r="30136" spans="19:19">
      <c r="S30136"/>
    </row>
    <row r="30137" spans="19:19">
      <c r="S30137"/>
    </row>
    <row r="30138" spans="19:19">
      <c r="S30138"/>
    </row>
    <row r="30139" spans="19:19">
      <c r="S30139"/>
    </row>
    <row r="30140" spans="19:19">
      <c r="S30140"/>
    </row>
    <row r="30141" spans="19:19">
      <c r="S30141"/>
    </row>
    <row r="30142" spans="19:19">
      <c r="S30142"/>
    </row>
    <row r="30143" spans="19:19">
      <c r="S30143"/>
    </row>
    <row r="30144" spans="19:19">
      <c r="S30144"/>
    </row>
    <row r="30145" spans="19:19">
      <c r="S30145"/>
    </row>
    <row r="30146" spans="19:19">
      <c r="S30146"/>
    </row>
    <row r="30147" spans="19:19">
      <c r="S30147"/>
    </row>
    <row r="30148" spans="19:19">
      <c r="S30148"/>
    </row>
    <row r="30149" spans="19:19">
      <c r="S30149"/>
    </row>
    <row r="30150" spans="19:19">
      <c r="S30150"/>
    </row>
    <row r="30151" spans="19:19">
      <c r="S30151"/>
    </row>
    <row r="30152" spans="19:19">
      <c r="S30152"/>
    </row>
    <row r="30153" spans="19:19">
      <c r="S30153"/>
    </row>
    <row r="30154" spans="19:19">
      <c r="S30154"/>
    </row>
    <row r="30155" spans="19:19">
      <c r="S30155"/>
    </row>
    <row r="30156" spans="19:19">
      <c r="S30156"/>
    </row>
    <row r="30157" spans="19:19">
      <c r="S30157"/>
    </row>
    <row r="30158" spans="19:19">
      <c r="S30158"/>
    </row>
    <row r="30159" spans="19:19">
      <c r="S30159"/>
    </row>
    <row r="30160" spans="19:19">
      <c r="S30160"/>
    </row>
    <row r="30161" spans="19:19">
      <c r="S30161"/>
    </row>
    <row r="30162" spans="19:19">
      <c r="S30162"/>
    </row>
    <row r="30163" spans="19:19">
      <c r="S30163"/>
    </row>
    <row r="30164" spans="19:19">
      <c r="S30164"/>
    </row>
    <row r="30165" spans="19:19">
      <c r="S30165"/>
    </row>
    <row r="30166" spans="19:19">
      <c r="S30166"/>
    </row>
    <row r="30167" spans="19:19">
      <c r="S30167"/>
    </row>
    <row r="30168" spans="19:19">
      <c r="S30168"/>
    </row>
    <row r="30169" spans="19:19">
      <c r="S30169"/>
    </row>
    <row r="30170" spans="19:19">
      <c r="S30170"/>
    </row>
    <row r="30171" spans="19:19">
      <c r="S30171"/>
    </row>
    <row r="30172" spans="19:19">
      <c r="S30172"/>
    </row>
    <row r="30173" spans="19:19">
      <c r="S30173"/>
    </row>
    <row r="30174" spans="19:19">
      <c r="S30174"/>
    </row>
    <row r="30175" spans="19:19">
      <c r="S30175"/>
    </row>
    <row r="30176" spans="19:19">
      <c r="S30176"/>
    </row>
    <row r="30177" spans="19:19">
      <c r="S30177"/>
    </row>
    <row r="30178" spans="19:19">
      <c r="S30178"/>
    </row>
    <row r="30179" spans="19:19">
      <c r="S30179"/>
    </row>
    <row r="30180" spans="19:19">
      <c r="S30180"/>
    </row>
    <row r="30181" spans="19:19">
      <c r="S30181"/>
    </row>
    <row r="30182" spans="19:19">
      <c r="S30182"/>
    </row>
    <row r="30183" spans="19:19">
      <c r="S30183"/>
    </row>
    <row r="30184" spans="19:19">
      <c r="S30184"/>
    </row>
    <row r="30185" spans="19:19">
      <c r="S30185"/>
    </row>
    <row r="30186" spans="19:19">
      <c r="S30186"/>
    </row>
    <row r="30187" spans="19:19">
      <c r="S30187"/>
    </row>
    <row r="30188" spans="19:19">
      <c r="S30188"/>
    </row>
    <row r="30189" spans="19:19">
      <c r="S30189"/>
    </row>
    <row r="30190" spans="19:19">
      <c r="S30190"/>
    </row>
    <row r="30191" spans="19:19">
      <c r="S30191"/>
    </row>
    <row r="30192" spans="19:19">
      <c r="S30192"/>
    </row>
    <row r="30193" spans="19:19">
      <c r="S30193"/>
    </row>
    <row r="30194" spans="19:19">
      <c r="S30194"/>
    </row>
    <row r="30195" spans="19:19">
      <c r="S30195"/>
    </row>
    <row r="30196" spans="19:19">
      <c r="S30196"/>
    </row>
    <row r="30197" spans="19:19">
      <c r="S30197"/>
    </row>
    <row r="30198" spans="19:19">
      <c r="S30198"/>
    </row>
    <row r="30199" spans="19:19">
      <c r="S30199"/>
    </row>
    <row r="30200" spans="19:19">
      <c r="S30200"/>
    </row>
    <row r="30201" spans="19:19">
      <c r="S30201"/>
    </row>
    <row r="30202" spans="19:19">
      <c r="S30202"/>
    </row>
    <row r="30203" spans="19:19">
      <c r="S30203"/>
    </row>
    <row r="30204" spans="19:19">
      <c r="S30204"/>
    </row>
    <row r="30205" spans="19:19">
      <c r="S30205"/>
    </row>
    <row r="30206" spans="19:19">
      <c r="S30206"/>
    </row>
    <row r="30207" spans="19:19">
      <c r="S30207"/>
    </row>
    <row r="30208" spans="19:19">
      <c r="S30208"/>
    </row>
    <row r="30209" spans="19:19">
      <c r="S30209"/>
    </row>
    <row r="30210" spans="19:19">
      <c r="S30210"/>
    </row>
    <row r="30211" spans="19:19">
      <c r="S30211"/>
    </row>
    <row r="30212" spans="19:19">
      <c r="S30212"/>
    </row>
    <row r="30213" spans="19:19">
      <c r="S30213"/>
    </row>
    <row r="30214" spans="19:19">
      <c r="S30214"/>
    </row>
    <row r="30215" spans="19:19">
      <c r="S30215"/>
    </row>
    <row r="30216" spans="19:19">
      <c r="S30216"/>
    </row>
    <row r="30217" spans="19:19">
      <c r="S30217"/>
    </row>
    <row r="30218" spans="19:19">
      <c r="S30218"/>
    </row>
    <row r="30219" spans="19:19">
      <c r="S30219"/>
    </row>
    <row r="30220" spans="19:19">
      <c r="S30220"/>
    </row>
    <row r="30221" spans="19:19">
      <c r="S30221"/>
    </row>
    <row r="30222" spans="19:19">
      <c r="S30222"/>
    </row>
    <row r="30223" spans="19:19">
      <c r="S30223"/>
    </row>
    <row r="30224" spans="19:19">
      <c r="S30224"/>
    </row>
    <row r="30225" spans="19:19">
      <c r="S30225"/>
    </row>
    <row r="30226" spans="19:19">
      <c r="S30226"/>
    </row>
    <row r="30227" spans="19:19">
      <c r="S30227"/>
    </row>
    <row r="30228" spans="19:19">
      <c r="S30228"/>
    </row>
    <row r="30229" spans="19:19">
      <c r="S30229"/>
    </row>
    <row r="30230" spans="19:19">
      <c r="S30230"/>
    </row>
    <row r="30231" spans="19:19">
      <c r="S30231"/>
    </row>
    <row r="30232" spans="19:19">
      <c r="S30232"/>
    </row>
    <row r="30233" spans="19:19">
      <c r="S30233"/>
    </row>
    <row r="30234" spans="19:19">
      <c r="S30234"/>
    </row>
    <row r="30235" spans="19:19">
      <c r="S30235"/>
    </row>
    <row r="30236" spans="19:19">
      <c r="S30236"/>
    </row>
    <row r="30237" spans="19:19">
      <c r="S30237"/>
    </row>
    <row r="30238" spans="19:19">
      <c r="S30238"/>
    </row>
    <row r="30239" spans="19:19">
      <c r="S30239"/>
    </row>
    <row r="30240" spans="19:19">
      <c r="S30240"/>
    </row>
    <row r="30241" spans="19:19">
      <c r="S30241"/>
    </row>
    <row r="30242" spans="19:19">
      <c r="S30242"/>
    </row>
    <row r="30243" spans="19:19">
      <c r="S30243"/>
    </row>
    <row r="30244" spans="19:19">
      <c r="S30244"/>
    </row>
    <row r="30245" spans="19:19">
      <c r="S30245"/>
    </row>
    <row r="30246" spans="19:19">
      <c r="S30246"/>
    </row>
    <row r="30247" spans="19:19">
      <c r="S30247"/>
    </row>
    <row r="30248" spans="19:19">
      <c r="S30248"/>
    </row>
    <row r="30249" spans="19:19">
      <c r="S30249"/>
    </row>
    <row r="30250" spans="19:19">
      <c r="S30250"/>
    </row>
    <row r="30251" spans="19:19">
      <c r="S30251"/>
    </row>
    <row r="30252" spans="19:19">
      <c r="S30252"/>
    </row>
    <row r="30253" spans="19:19">
      <c r="S30253"/>
    </row>
    <row r="30254" spans="19:19">
      <c r="S30254"/>
    </row>
    <row r="30255" spans="19:19">
      <c r="S30255"/>
    </row>
    <row r="30256" spans="19:19">
      <c r="S30256"/>
    </row>
    <row r="30257" spans="19:19">
      <c r="S30257"/>
    </row>
    <row r="30258" spans="19:19">
      <c r="S30258"/>
    </row>
    <row r="30259" spans="19:19">
      <c r="S30259"/>
    </row>
    <row r="30260" spans="19:19">
      <c r="S30260"/>
    </row>
    <row r="30261" spans="19:19">
      <c r="S30261"/>
    </row>
    <row r="30262" spans="19:19">
      <c r="S30262"/>
    </row>
    <row r="30263" spans="19:19">
      <c r="S30263"/>
    </row>
    <row r="30264" spans="19:19">
      <c r="S30264"/>
    </row>
    <row r="30265" spans="19:19">
      <c r="S30265"/>
    </row>
    <row r="30266" spans="19:19">
      <c r="S30266"/>
    </row>
    <row r="30267" spans="19:19">
      <c r="S30267"/>
    </row>
    <row r="30268" spans="19:19">
      <c r="S30268"/>
    </row>
    <row r="30269" spans="19:19">
      <c r="S30269"/>
    </row>
    <row r="30270" spans="19:19">
      <c r="S30270"/>
    </row>
    <row r="30271" spans="19:19">
      <c r="S30271"/>
    </row>
    <row r="30272" spans="19:19">
      <c r="S30272"/>
    </row>
    <row r="30273" spans="19:19">
      <c r="S30273"/>
    </row>
    <row r="30274" spans="19:19">
      <c r="S30274"/>
    </row>
    <row r="30275" spans="19:19">
      <c r="S30275"/>
    </row>
    <row r="30276" spans="19:19">
      <c r="S30276"/>
    </row>
    <row r="30277" spans="19:19">
      <c r="S30277"/>
    </row>
    <row r="30278" spans="19:19">
      <c r="S30278"/>
    </row>
    <row r="30279" spans="19:19">
      <c r="S30279"/>
    </row>
    <row r="30280" spans="19:19">
      <c r="S30280"/>
    </row>
    <row r="30281" spans="19:19">
      <c r="S30281"/>
    </row>
    <row r="30282" spans="19:19">
      <c r="S30282"/>
    </row>
    <row r="30283" spans="19:19">
      <c r="S30283"/>
    </row>
    <row r="30284" spans="19:19">
      <c r="S30284"/>
    </row>
    <row r="30285" spans="19:19">
      <c r="S30285"/>
    </row>
    <row r="30286" spans="19:19">
      <c r="S30286"/>
    </row>
    <row r="30287" spans="19:19">
      <c r="S30287"/>
    </row>
    <row r="30288" spans="19:19">
      <c r="S30288"/>
    </row>
    <row r="30289" spans="19:19">
      <c r="S30289"/>
    </row>
    <row r="30290" spans="19:19">
      <c r="S30290"/>
    </row>
    <row r="30291" spans="19:19">
      <c r="S30291"/>
    </row>
    <row r="30292" spans="19:19">
      <c r="S30292"/>
    </row>
    <row r="30293" spans="19:19">
      <c r="S30293"/>
    </row>
    <row r="30294" spans="19:19">
      <c r="S30294"/>
    </row>
    <row r="30295" spans="19:19">
      <c r="S30295"/>
    </row>
    <row r="30296" spans="19:19">
      <c r="S30296"/>
    </row>
    <row r="30297" spans="19:19">
      <c r="S30297"/>
    </row>
    <row r="30298" spans="19:19">
      <c r="S30298"/>
    </row>
    <row r="30299" spans="19:19">
      <c r="S30299"/>
    </row>
    <row r="30300" spans="19:19">
      <c r="S30300"/>
    </row>
    <row r="30301" spans="19:19">
      <c r="S30301"/>
    </row>
    <row r="30302" spans="19:19">
      <c r="S30302"/>
    </row>
    <row r="30303" spans="19:19">
      <c r="S30303"/>
    </row>
    <row r="30304" spans="19:19">
      <c r="S30304"/>
    </row>
    <row r="30305" spans="19:19">
      <c r="S30305"/>
    </row>
    <row r="30306" spans="19:19">
      <c r="S30306"/>
    </row>
    <row r="30307" spans="19:19">
      <c r="S30307"/>
    </row>
    <row r="30308" spans="19:19">
      <c r="S30308"/>
    </row>
    <row r="30309" spans="19:19">
      <c r="S30309"/>
    </row>
    <row r="30310" spans="19:19">
      <c r="S30310"/>
    </row>
    <row r="30311" spans="19:19">
      <c r="S30311"/>
    </row>
    <row r="30312" spans="19:19">
      <c r="S30312"/>
    </row>
    <row r="30313" spans="19:19">
      <c r="S30313"/>
    </row>
    <row r="30314" spans="19:19">
      <c r="S30314"/>
    </row>
    <row r="30315" spans="19:19">
      <c r="S30315"/>
    </row>
    <row r="30316" spans="19:19">
      <c r="S30316"/>
    </row>
    <row r="30317" spans="19:19">
      <c r="S30317"/>
    </row>
    <row r="30318" spans="19:19">
      <c r="S30318"/>
    </row>
    <row r="30319" spans="19:19">
      <c r="S30319"/>
    </row>
    <row r="30320" spans="19:19">
      <c r="S30320"/>
    </row>
    <row r="30321" spans="19:19">
      <c r="S30321"/>
    </row>
    <row r="30322" spans="19:19">
      <c r="S30322"/>
    </row>
    <row r="30323" spans="19:19">
      <c r="S30323"/>
    </row>
    <row r="30324" spans="19:19">
      <c r="S30324"/>
    </row>
    <row r="30325" spans="19:19">
      <c r="S30325"/>
    </row>
    <row r="30326" spans="19:19">
      <c r="S30326"/>
    </row>
    <row r="30327" spans="19:19">
      <c r="S30327"/>
    </row>
    <row r="30328" spans="19:19">
      <c r="S30328"/>
    </row>
    <row r="30329" spans="19:19">
      <c r="S30329"/>
    </row>
    <row r="30330" spans="19:19">
      <c r="S30330"/>
    </row>
    <row r="30331" spans="19:19">
      <c r="S30331"/>
    </row>
    <row r="30332" spans="19:19">
      <c r="S30332"/>
    </row>
    <row r="30333" spans="19:19">
      <c r="S30333"/>
    </row>
    <row r="30334" spans="19:19">
      <c r="S30334"/>
    </row>
    <row r="30335" spans="19:19">
      <c r="S30335"/>
    </row>
    <row r="30336" spans="19:19">
      <c r="S30336"/>
    </row>
    <row r="30337" spans="19:19">
      <c r="S30337"/>
    </row>
    <row r="30338" spans="19:19">
      <c r="S30338"/>
    </row>
    <row r="30339" spans="19:19">
      <c r="S30339"/>
    </row>
    <row r="30340" spans="19:19">
      <c r="S30340"/>
    </row>
    <row r="30341" spans="19:19">
      <c r="S30341"/>
    </row>
    <row r="30342" spans="19:19">
      <c r="S30342"/>
    </row>
    <row r="30343" spans="19:19">
      <c r="S30343"/>
    </row>
    <row r="30344" spans="19:19">
      <c r="S30344"/>
    </row>
    <row r="30345" spans="19:19">
      <c r="S30345"/>
    </row>
    <row r="30346" spans="19:19">
      <c r="S30346"/>
    </row>
    <row r="30347" spans="19:19">
      <c r="S30347"/>
    </row>
    <row r="30348" spans="19:19">
      <c r="S30348"/>
    </row>
    <row r="30349" spans="19:19">
      <c r="S30349"/>
    </row>
    <row r="30350" spans="19:19">
      <c r="S30350"/>
    </row>
    <row r="30351" spans="19:19">
      <c r="S30351"/>
    </row>
    <row r="30352" spans="19:19">
      <c r="S30352"/>
    </row>
    <row r="30353" spans="19:19">
      <c r="S30353"/>
    </row>
    <row r="30354" spans="19:19">
      <c r="S30354"/>
    </row>
    <row r="30355" spans="19:19">
      <c r="S30355"/>
    </row>
    <row r="30356" spans="19:19">
      <c r="S30356"/>
    </row>
    <row r="30357" spans="19:19">
      <c r="S30357"/>
    </row>
    <row r="30358" spans="19:19">
      <c r="S30358"/>
    </row>
    <row r="30359" spans="19:19">
      <c r="S30359"/>
    </row>
    <row r="30360" spans="19:19">
      <c r="S30360"/>
    </row>
    <row r="30361" spans="19:19">
      <c r="S30361"/>
    </row>
    <row r="30362" spans="19:19">
      <c r="S30362"/>
    </row>
    <row r="30363" spans="19:19">
      <c r="S30363"/>
    </row>
    <row r="30364" spans="19:19">
      <c r="S30364"/>
    </row>
    <row r="30365" spans="19:19">
      <c r="S30365"/>
    </row>
    <row r="30366" spans="19:19">
      <c r="S30366"/>
    </row>
    <row r="30367" spans="19:19">
      <c r="S30367"/>
    </row>
    <row r="30368" spans="19:19">
      <c r="S30368"/>
    </row>
    <row r="30369" spans="19:19">
      <c r="S30369"/>
    </row>
    <row r="30370" spans="19:19">
      <c r="S30370"/>
    </row>
    <row r="30371" spans="19:19">
      <c r="S30371"/>
    </row>
    <row r="30372" spans="19:19">
      <c r="S30372"/>
    </row>
    <row r="30373" spans="19:19">
      <c r="S30373"/>
    </row>
    <row r="30374" spans="19:19">
      <c r="S30374"/>
    </row>
    <row r="30375" spans="19:19">
      <c r="S30375"/>
    </row>
    <row r="30376" spans="19:19">
      <c r="S30376"/>
    </row>
    <row r="30377" spans="19:19">
      <c r="S30377"/>
    </row>
    <row r="30378" spans="19:19">
      <c r="S30378"/>
    </row>
    <row r="30379" spans="19:19">
      <c r="S30379"/>
    </row>
    <row r="30380" spans="19:19">
      <c r="S30380"/>
    </row>
    <row r="30381" spans="19:19">
      <c r="S30381"/>
    </row>
    <row r="30382" spans="19:19">
      <c r="S30382"/>
    </row>
    <row r="30383" spans="19:19">
      <c r="S30383"/>
    </row>
    <row r="30384" spans="19:19">
      <c r="S30384"/>
    </row>
    <row r="30385" spans="19:19">
      <c r="S30385"/>
    </row>
    <row r="30386" spans="19:19">
      <c r="S30386"/>
    </row>
    <row r="30387" spans="19:19">
      <c r="S30387"/>
    </row>
    <row r="30388" spans="19:19">
      <c r="S30388"/>
    </row>
    <row r="30389" spans="19:19">
      <c r="S30389"/>
    </row>
    <row r="30390" spans="19:19">
      <c r="S30390"/>
    </row>
    <row r="30391" spans="19:19">
      <c r="S30391"/>
    </row>
    <row r="30392" spans="19:19">
      <c r="S30392"/>
    </row>
    <row r="30393" spans="19:19">
      <c r="S30393"/>
    </row>
    <row r="30394" spans="19:19">
      <c r="S30394"/>
    </row>
    <row r="30395" spans="19:19">
      <c r="S30395"/>
    </row>
    <row r="30396" spans="19:19">
      <c r="S30396"/>
    </row>
    <row r="30397" spans="19:19">
      <c r="S30397"/>
    </row>
    <row r="30398" spans="19:19">
      <c r="S30398"/>
    </row>
    <row r="30399" spans="19:19">
      <c r="S30399"/>
    </row>
    <row r="30400" spans="19:19">
      <c r="S30400"/>
    </row>
    <row r="30401" spans="19:19">
      <c r="S30401"/>
    </row>
    <row r="30402" spans="19:19">
      <c r="S30402"/>
    </row>
    <row r="30403" spans="19:19">
      <c r="S30403"/>
    </row>
    <row r="30404" spans="19:19">
      <c r="S30404"/>
    </row>
    <row r="30405" spans="19:19">
      <c r="S30405"/>
    </row>
    <row r="30406" spans="19:19">
      <c r="S30406"/>
    </row>
    <row r="30407" spans="19:19">
      <c r="S30407"/>
    </row>
    <row r="30408" spans="19:19">
      <c r="S30408"/>
    </row>
    <row r="30409" spans="19:19">
      <c r="S30409"/>
    </row>
    <row r="30410" spans="19:19">
      <c r="S30410"/>
    </row>
    <row r="30411" spans="19:19">
      <c r="S30411"/>
    </row>
    <row r="30412" spans="19:19">
      <c r="S30412"/>
    </row>
    <row r="30413" spans="19:19">
      <c r="S30413"/>
    </row>
    <row r="30414" spans="19:19">
      <c r="S30414"/>
    </row>
    <row r="30415" spans="19:19">
      <c r="S30415"/>
    </row>
    <row r="30416" spans="19:19">
      <c r="S30416"/>
    </row>
    <row r="30417" spans="19:19">
      <c r="S30417"/>
    </row>
    <row r="30418" spans="19:19">
      <c r="S30418"/>
    </row>
    <row r="30419" spans="19:19">
      <c r="S30419"/>
    </row>
    <row r="30420" spans="19:19">
      <c r="S30420"/>
    </row>
    <row r="30421" spans="19:19">
      <c r="S30421"/>
    </row>
    <row r="30422" spans="19:19">
      <c r="S30422"/>
    </row>
    <row r="30423" spans="19:19">
      <c r="S30423"/>
    </row>
    <row r="30424" spans="19:19">
      <c r="S30424"/>
    </row>
    <row r="30425" spans="19:19">
      <c r="S30425"/>
    </row>
    <row r="30426" spans="19:19">
      <c r="S30426"/>
    </row>
    <row r="30427" spans="19:19">
      <c r="S30427"/>
    </row>
    <row r="30428" spans="19:19">
      <c r="S30428"/>
    </row>
    <row r="30429" spans="19:19">
      <c r="S30429"/>
    </row>
    <row r="30430" spans="19:19">
      <c r="S30430"/>
    </row>
    <row r="30431" spans="19:19">
      <c r="S30431"/>
    </row>
    <row r="30432" spans="19:19">
      <c r="S30432"/>
    </row>
    <row r="30433" spans="19:19">
      <c r="S30433"/>
    </row>
    <row r="30434" spans="19:19">
      <c r="S30434"/>
    </row>
    <row r="30435" spans="19:19">
      <c r="S30435"/>
    </row>
    <row r="30436" spans="19:19">
      <c r="S30436"/>
    </row>
    <row r="30437" spans="19:19">
      <c r="S30437"/>
    </row>
    <row r="30438" spans="19:19">
      <c r="S30438"/>
    </row>
    <row r="30439" spans="19:19">
      <c r="S30439"/>
    </row>
    <row r="30440" spans="19:19">
      <c r="S30440"/>
    </row>
    <row r="30441" spans="19:19">
      <c r="S30441"/>
    </row>
    <row r="30442" spans="19:19">
      <c r="S30442"/>
    </row>
    <row r="30443" spans="19:19">
      <c r="S30443"/>
    </row>
    <row r="30444" spans="19:19">
      <c r="S30444"/>
    </row>
    <row r="30445" spans="19:19">
      <c r="S30445"/>
    </row>
    <row r="30446" spans="19:19">
      <c r="S30446"/>
    </row>
    <row r="30447" spans="19:19">
      <c r="S30447"/>
    </row>
    <row r="30448" spans="19:19">
      <c r="S30448"/>
    </row>
    <row r="30449" spans="19:19">
      <c r="S30449"/>
    </row>
    <row r="30450" spans="19:19">
      <c r="S30450"/>
    </row>
    <row r="30451" spans="19:19">
      <c r="S30451"/>
    </row>
    <row r="30452" spans="19:19">
      <c r="S30452"/>
    </row>
    <row r="30453" spans="19:19">
      <c r="S30453"/>
    </row>
    <row r="30454" spans="19:19">
      <c r="S30454"/>
    </row>
    <row r="30455" spans="19:19">
      <c r="S30455"/>
    </row>
    <row r="30456" spans="19:19">
      <c r="S30456"/>
    </row>
    <row r="30457" spans="19:19">
      <c r="S30457"/>
    </row>
    <row r="30458" spans="19:19">
      <c r="S30458"/>
    </row>
    <row r="30459" spans="19:19">
      <c r="S30459"/>
    </row>
    <row r="30460" spans="19:19">
      <c r="S30460"/>
    </row>
    <row r="30461" spans="19:19">
      <c r="S30461"/>
    </row>
    <row r="30462" spans="19:19">
      <c r="S30462"/>
    </row>
    <row r="30463" spans="19:19">
      <c r="S30463"/>
    </row>
    <row r="30464" spans="19:19">
      <c r="S30464"/>
    </row>
    <row r="30465" spans="19:19">
      <c r="S30465"/>
    </row>
    <row r="30466" spans="19:19">
      <c r="S30466"/>
    </row>
    <row r="30467" spans="19:19">
      <c r="S30467"/>
    </row>
    <row r="30468" spans="19:19">
      <c r="S30468"/>
    </row>
    <row r="30469" spans="19:19">
      <c r="S30469"/>
    </row>
    <row r="30470" spans="19:19">
      <c r="S30470"/>
    </row>
    <row r="30471" spans="19:19">
      <c r="S30471"/>
    </row>
    <row r="30472" spans="19:19">
      <c r="S30472"/>
    </row>
    <row r="30473" spans="19:19">
      <c r="S30473"/>
    </row>
    <row r="30474" spans="19:19">
      <c r="S30474"/>
    </row>
    <row r="30475" spans="19:19">
      <c r="S30475"/>
    </row>
    <row r="30476" spans="19:19">
      <c r="S30476"/>
    </row>
    <row r="30477" spans="19:19">
      <c r="S30477"/>
    </row>
    <row r="30478" spans="19:19">
      <c r="S30478"/>
    </row>
    <row r="30479" spans="19:19">
      <c r="S30479"/>
    </row>
    <row r="30480" spans="19:19">
      <c r="S30480"/>
    </row>
    <row r="30481" spans="19:19">
      <c r="S30481"/>
    </row>
    <row r="30482" spans="19:19">
      <c r="S30482"/>
    </row>
    <row r="30483" spans="19:19">
      <c r="S30483"/>
    </row>
    <row r="30484" spans="19:19">
      <c r="S30484"/>
    </row>
    <row r="30485" spans="19:19">
      <c r="S30485"/>
    </row>
    <row r="30486" spans="19:19">
      <c r="S30486"/>
    </row>
    <row r="30487" spans="19:19">
      <c r="S30487"/>
    </row>
    <row r="30488" spans="19:19">
      <c r="S30488"/>
    </row>
    <row r="30489" spans="19:19">
      <c r="S30489"/>
    </row>
    <row r="30490" spans="19:19">
      <c r="S30490"/>
    </row>
    <row r="30491" spans="19:19">
      <c r="S30491"/>
    </row>
    <row r="30492" spans="19:19">
      <c r="S30492"/>
    </row>
    <row r="30493" spans="19:19">
      <c r="S30493"/>
    </row>
    <row r="30494" spans="19:19">
      <c r="S30494"/>
    </row>
    <row r="30495" spans="19:19">
      <c r="S30495"/>
    </row>
    <row r="30496" spans="19:19">
      <c r="S30496"/>
    </row>
    <row r="30497" spans="19:19">
      <c r="S30497"/>
    </row>
    <row r="30498" spans="19:19">
      <c r="S30498"/>
    </row>
    <row r="30499" spans="19:19">
      <c r="S30499"/>
    </row>
    <row r="30500" spans="19:19">
      <c r="S30500"/>
    </row>
    <row r="30501" spans="19:19">
      <c r="S30501"/>
    </row>
    <row r="30502" spans="19:19">
      <c r="S30502"/>
    </row>
    <row r="30503" spans="19:19">
      <c r="S30503"/>
    </row>
    <row r="30504" spans="19:19">
      <c r="S30504"/>
    </row>
    <row r="30505" spans="19:19">
      <c r="S30505"/>
    </row>
    <row r="30506" spans="19:19">
      <c r="S30506"/>
    </row>
    <row r="30507" spans="19:19">
      <c r="S30507"/>
    </row>
    <row r="30508" spans="19:19">
      <c r="S30508"/>
    </row>
    <row r="30509" spans="19:19">
      <c r="S30509"/>
    </row>
    <row r="30510" spans="19:19">
      <c r="S30510"/>
    </row>
    <row r="30511" spans="19:19">
      <c r="S30511"/>
    </row>
    <row r="30512" spans="19:19">
      <c r="S30512"/>
    </row>
    <row r="30513" spans="19:19">
      <c r="S30513"/>
    </row>
    <row r="30514" spans="19:19">
      <c r="S30514"/>
    </row>
    <row r="30515" spans="19:19">
      <c r="S30515"/>
    </row>
    <row r="30516" spans="19:19">
      <c r="S30516"/>
    </row>
    <row r="30517" spans="19:19">
      <c r="S30517"/>
    </row>
    <row r="30518" spans="19:19">
      <c r="S30518"/>
    </row>
    <row r="30519" spans="19:19">
      <c r="S30519"/>
    </row>
    <row r="30520" spans="19:19">
      <c r="S30520"/>
    </row>
    <row r="30521" spans="19:19">
      <c r="S30521"/>
    </row>
    <row r="30522" spans="19:19">
      <c r="S30522"/>
    </row>
    <row r="30523" spans="19:19">
      <c r="S30523"/>
    </row>
    <row r="30524" spans="19:19">
      <c r="S30524"/>
    </row>
    <row r="30525" spans="19:19">
      <c r="S30525"/>
    </row>
    <row r="30526" spans="19:19">
      <c r="S30526"/>
    </row>
    <row r="30527" spans="19:19">
      <c r="S30527"/>
    </row>
    <row r="30528" spans="19:19">
      <c r="S30528"/>
    </row>
    <row r="30529" spans="19:19">
      <c r="S30529"/>
    </row>
    <row r="30530" spans="19:19">
      <c r="S30530"/>
    </row>
    <row r="30531" spans="19:19">
      <c r="S30531"/>
    </row>
    <row r="30532" spans="19:19">
      <c r="S30532"/>
    </row>
    <row r="30533" spans="19:19">
      <c r="S30533"/>
    </row>
    <row r="30534" spans="19:19">
      <c r="S30534"/>
    </row>
    <row r="30535" spans="19:19">
      <c r="S30535"/>
    </row>
    <row r="30536" spans="19:19">
      <c r="S30536"/>
    </row>
    <row r="30537" spans="19:19">
      <c r="S30537"/>
    </row>
    <row r="30538" spans="19:19">
      <c r="S30538"/>
    </row>
    <row r="30539" spans="19:19">
      <c r="S30539"/>
    </row>
    <row r="30540" spans="19:19">
      <c r="S30540"/>
    </row>
    <row r="30541" spans="19:19">
      <c r="S30541"/>
    </row>
    <row r="30542" spans="19:19">
      <c r="S30542"/>
    </row>
    <row r="30543" spans="19:19">
      <c r="S30543"/>
    </row>
    <row r="30544" spans="19:19">
      <c r="S30544"/>
    </row>
    <row r="30545" spans="19:19">
      <c r="S30545"/>
    </row>
    <row r="30546" spans="19:19">
      <c r="S30546"/>
    </row>
    <row r="30547" spans="19:19">
      <c r="S30547"/>
    </row>
    <row r="30548" spans="19:19">
      <c r="S30548"/>
    </row>
    <row r="30549" spans="19:19">
      <c r="S30549"/>
    </row>
    <row r="30550" spans="19:19">
      <c r="S30550"/>
    </row>
    <row r="30551" spans="19:19">
      <c r="S30551"/>
    </row>
    <row r="30552" spans="19:19">
      <c r="S30552"/>
    </row>
    <row r="30553" spans="19:19">
      <c r="S30553"/>
    </row>
    <row r="30554" spans="19:19">
      <c r="S30554"/>
    </row>
    <row r="30555" spans="19:19">
      <c r="S30555"/>
    </row>
    <row r="30556" spans="19:19">
      <c r="S30556"/>
    </row>
    <row r="30557" spans="19:19">
      <c r="S30557"/>
    </row>
    <row r="30558" spans="19:19">
      <c r="S30558"/>
    </row>
    <row r="30559" spans="19:19">
      <c r="S30559"/>
    </row>
    <row r="30560" spans="19:19">
      <c r="S30560"/>
    </row>
    <row r="30561" spans="19:19">
      <c r="S30561"/>
    </row>
    <row r="30562" spans="19:19">
      <c r="S30562"/>
    </row>
    <row r="30563" spans="19:19">
      <c r="S30563"/>
    </row>
    <row r="30564" spans="19:19">
      <c r="S30564"/>
    </row>
    <row r="30565" spans="19:19">
      <c r="S30565"/>
    </row>
    <row r="30566" spans="19:19">
      <c r="S30566"/>
    </row>
    <row r="30567" spans="19:19">
      <c r="S30567"/>
    </row>
    <row r="30568" spans="19:19">
      <c r="S30568"/>
    </row>
    <row r="30569" spans="19:19">
      <c r="S30569"/>
    </row>
    <row r="30570" spans="19:19">
      <c r="S30570"/>
    </row>
    <row r="30571" spans="19:19">
      <c r="S30571"/>
    </row>
    <row r="30572" spans="19:19">
      <c r="S30572"/>
    </row>
    <row r="30573" spans="19:19">
      <c r="S30573"/>
    </row>
    <row r="30574" spans="19:19">
      <c r="S30574"/>
    </row>
    <row r="30575" spans="19:19">
      <c r="S30575"/>
    </row>
    <row r="30576" spans="19:19">
      <c r="S30576"/>
    </row>
    <row r="30577" spans="19:19">
      <c r="S30577"/>
    </row>
    <row r="30578" spans="19:19">
      <c r="S30578"/>
    </row>
    <row r="30579" spans="19:19">
      <c r="S30579"/>
    </row>
    <row r="30580" spans="19:19">
      <c r="S30580"/>
    </row>
    <row r="30581" spans="19:19">
      <c r="S30581"/>
    </row>
    <row r="30582" spans="19:19">
      <c r="S30582"/>
    </row>
    <row r="30583" spans="19:19">
      <c r="S30583"/>
    </row>
    <row r="30584" spans="19:19">
      <c r="S30584"/>
    </row>
    <row r="30585" spans="19:19">
      <c r="S30585"/>
    </row>
    <row r="30586" spans="19:19">
      <c r="S30586"/>
    </row>
    <row r="30587" spans="19:19">
      <c r="S30587"/>
    </row>
    <row r="30588" spans="19:19">
      <c r="S30588"/>
    </row>
    <row r="30589" spans="19:19">
      <c r="S30589"/>
    </row>
    <row r="30590" spans="19:19">
      <c r="S30590"/>
    </row>
    <row r="30591" spans="19:19">
      <c r="S30591"/>
    </row>
    <row r="30592" spans="19:19">
      <c r="S30592"/>
    </row>
    <row r="30593" spans="19:19">
      <c r="S30593"/>
    </row>
    <row r="30594" spans="19:19">
      <c r="S30594"/>
    </row>
    <row r="30595" spans="19:19">
      <c r="S30595"/>
    </row>
    <row r="30596" spans="19:19">
      <c r="S30596"/>
    </row>
    <row r="30597" spans="19:19">
      <c r="S30597"/>
    </row>
    <row r="30598" spans="19:19">
      <c r="S30598"/>
    </row>
    <row r="30599" spans="19:19">
      <c r="S30599"/>
    </row>
    <row r="30600" spans="19:19">
      <c r="S30600"/>
    </row>
    <row r="30601" spans="19:19">
      <c r="S30601"/>
    </row>
    <row r="30602" spans="19:19">
      <c r="S30602"/>
    </row>
    <row r="30603" spans="19:19">
      <c r="S30603"/>
    </row>
    <row r="30604" spans="19:19">
      <c r="S30604"/>
    </row>
    <row r="30605" spans="19:19">
      <c r="S30605"/>
    </row>
    <row r="30606" spans="19:19">
      <c r="S30606"/>
    </row>
    <row r="30607" spans="19:19">
      <c r="S30607"/>
    </row>
    <row r="30608" spans="19:19">
      <c r="S30608"/>
    </row>
    <row r="30609" spans="19:19">
      <c r="S30609"/>
    </row>
    <row r="30610" spans="19:19">
      <c r="S30610"/>
    </row>
    <row r="30611" spans="19:19">
      <c r="S30611"/>
    </row>
    <row r="30612" spans="19:19">
      <c r="S30612"/>
    </row>
    <row r="30613" spans="19:19">
      <c r="S30613"/>
    </row>
    <row r="30614" spans="19:19">
      <c r="S30614"/>
    </row>
    <row r="30615" spans="19:19">
      <c r="S30615"/>
    </row>
    <row r="30616" spans="19:19">
      <c r="S30616"/>
    </row>
    <row r="30617" spans="19:19">
      <c r="S30617"/>
    </row>
    <row r="30618" spans="19:19">
      <c r="S30618"/>
    </row>
    <row r="30619" spans="19:19">
      <c r="S30619"/>
    </row>
    <row r="30620" spans="19:19">
      <c r="S30620"/>
    </row>
    <row r="30621" spans="19:19">
      <c r="S30621"/>
    </row>
    <row r="30622" spans="19:19">
      <c r="S30622"/>
    </row>
    <row r="30623" spans="19:19">
      <c r="S30623"/>
    </row>
    <row r="30624" spans="19:19">
      <c r="S30624"/>
    </row>
    <row r="30625" spans="19:19">
      <c r="S30625"/>
    </row>
    <row r="30626" spans="19:19">
      <c r="S30626"/>
    </row>
    <row r="30627" spans="19:19">
      <c r="S30627"/>
    </row>
    <row r="30628" spans="19:19">
      <c r="S30628"/>
    </row>
    <row r="30629" spans="19:19">
      <c r="S30629"/>
    </row>
    <row r="30630" spans="19:19">
      <c r="S30630"/>
    </row>
    <row r="30631" spans="19:19">
      <c r="S30631"/>
    </row>
    <row r="30632" spans="19:19">
      <c r="S30632"/>
    </row>
    <row r="30633" spans="19:19">
      <c r="S30633"/>
    </row>
    <row r="30634" spans="19:19">
      <c r="S30634"/>
    </row>
    <row r="30635" spans="19:19">
      <c r="S30635"/>
    </row>
    <row r="30636" spans="19:19">
      <c r="S30636"/>
    </row>
    <row r="30637" spans="19:19">
      <c r="S30637"/>
    </row>
    <row r="30638" spans="19:19">
      <c r="S30638"/>
    </row>
    <row r="30639" spans="19:19">
      <c r="S30639"/>
    </row>
    <row r="30640" spans="19:19">
      <c r="S30640"/>
    </row>
    <row r="30641" spans="19:19">
      <c r="S30641"/>
    </row>
    <row r="30642" spans="19:19">
      <c r="S30642"/>
    </row>
    <row r="30643" spans="19:19">
      <c r="S30643"/>
    </row>
    <row r="30644" spans="19:19">
      <c r="S30644"/>
    </row>
    <row r="30645" spans="19:19">
      <c r="S30645"/>
    </row>
    <row r="30646" spans="19:19">
      <c r="S30646"/>
    </row>
    <row r="30647" spans="19:19">
      <c r="S30647"/>
    </row>
    <row r="30648" spans="19:19">
      <c r="S30648"/>
    </row>
    <row r="30649" spans="19:19">
      <c r="S30649"/>
    </row>
    <row r="30650" spans="19:19">
      <c r="S30650"/>
    </row>
    <row r="30651" spans="19:19">
      <c r="S30651"/>
    </row>
    <row r="30652" spans="19:19">
      <c r="S30652"/>
    </row>
    <row r="30653" spans="19:19">
      <c r="S30653"/>
    </row>
    <row r="30654" spans="19:19">
      <c r="S30654"/>
    </row>
    <row r="30655" spans="19:19">
      <c r="S30655"/>
    </row>
    <row r="30656" spans="19:19">
      <c r="S30656"/>
    </row>
    <row r="30657" spans="19:19">
      <c r="S30657"/>
    </row>
    <row r="30658" spans="19:19">
      <c r="S30658"/>
    </row>
    <row r="30659" spans="19:19">
      <c r="S30659"/>
    </row>
    <row r="30660" spans="19:19">
      <c r="S30660"/>
    </row>
    <row r="30661" spans="19:19">
      <c r="S30661"/>
    </row>
    <row r="30662" spans="19:19">
      <c r="S30662"/>
    </row>
    <row r="30663" spans="19:19">
      <c r="S30663"/>
    </row>
    <row r="30664" spans="19:19">
      <c r="S30664"/>
    </row>
    <row r="30665" spans="19:19">
      <c r="S30665"/>
    </row>
    <row r="30666" spans="19:19">
      <c r="S30666"/>
    </row>
    <row r="30667" spans="19:19">
      <c r="S30667"/>
    </row>
    <row r="30668" spans="19:19">
      <c r="S30668"/>
    </row>
    <row r="30669" spans="19:19">
      <c r="S30669"/>
    </row>
    <row r="30670" spans="19:19">
      <c r="S30670"/>
    </row>
    <row r="30671" spans="19:19">
      <c r="S30671"/>
    </row>
    <row r="30672" spans="19:19">
      <c r="S30672"/>
    </row>
    <row r="30673" spans="19:19">
      <c r="S30673"/>
    </row>
    <row r="30674" spans="19:19">
      <c r="S30674"/>
    </row>
    <row r="30675" spans="19:19">
      <c r="S30675"/>
    </row>
    <row r="30676" spans="19:19">
      <c r="S30676"/>
    </row>
    <row r="30677" spans="19:19">
      <c r="S30677"/>
    </row>
    <row r="30678" spans="19:19">
      <c r="S30678"/>
    </row>
    <row r="30679" spans="19:19">
      <c r="S30679"/>
    </row>
    <row r="30680" spans="19:19">
      <c r="S30680"/>
    </row>
    <row r="30681" spans="19:19">
      <c r="S30681"/>
    </row>
    <row r="30682" spans="19:19">
      <c r="S30682"/>
    </row>
    <row r="30683" spans="19:19">
      <c r="S30683"/>
    </row>
    <row r="30684" spans="19:19">
      <c r="S30684"/>
    </row>
    <row r="30685" spans="19:19">
      <c r="S30685"/>
    </row>
    <row r="30686" spans="19:19">
      <c r="S30686"/>
    </row>
    <row r="30687" spans="19:19">
      <c r="S30687"/>
    </row>
    <row r="30688" spans="19:19">
      <c r="S30688"/>
    </row>
    <row r="30689" spans="19:19">
      <c r="S30689"/>
    </row>
    <row r="30690" spans="19:19">
      <c r="S30690"/>
    </row>
    <row r="30691" spans="19:19">
      <c r="S30691"/>
    </row>
    <row r="30692" spans="19:19">
      <c r="S30692"/>
    </row>
    <row r="30693" spans="19:19">
      <c r="S30693"/>
    </row>
    <row r="30694" spans="19:19">
      <c r="S30694"/>
    </row>
    <row r="30695" spans="19:19">
      <c r="S30695"/>
    </row>
    <row r="30696" spans="19:19">
      <c r="S30696"/>
    </row>
    <row r="30697" spans="19:19">
      <c r="S30697"/>
    </row>
    <row r="30698" spans="19:19">
      <c r="S30698"/>
    </row>
    <row r="30699" spans="19:19">
      <c r="S30699"/>
    </row>
    <row r="30700" spans="19:19">
      <c r="S30700"/>
    </row>
    <row r="30701" spans="19:19">
      <c r="S30701"/>
    </row>
    <row r="30702" spans="19:19">
      <c r="S30702"/>
    </row>
    <row r="30703" spans="19:19">
      <c r="S30703"/>
    </row>
    <row r="30704" spans="19:19">
      <c r="S30704"/>
    </row>
    <row r="30705" spans="19:19">
      <c r="S30705"/>
    </row>
    <row r="30706" spans="19:19">
      <c r="S30706"/>
    </row>
    <row r="30707" spans="19:19">
      <c r="S30707"/>
    </row>
    <row r="30708" spans="19:19">
      <c r="S30708"/>
    </row>
    <row r="30709" spans="19:19">
      <c r="S30709"/>
    </row>
    <row r="30710" spans="19:19">
      <c r="S30710"/>
    </row>
    <row r="30711" spans="19:19">
      <c r="S30711"/>
    </row>
    <row r="30712" spans="19:19">
      <c r="S30712"/>
    </row>
    <row r="30713" spans="19:19">
      <c r="S30713"/>
    </row>
    <row r="30714" spans="19:19">
      <c r="S30714"/>
    </row>
    <row r="30715" spans="19:19">
      <c r="S30715"/>
    </row>
    <row r="30716" spans="19:19">
      <c r="S30716"/>
    </row>
    <row r="30717" spans="19:19">
      <c r="S30717"/>
    </row>
    <row r="30718" spans="19:19">
      <c r="S30718"/>
    </row>
    <row r="30719" spans="19:19">
      <c r="S30719"/>
    </row>
    <row r="30720" spans="19:19">
      <c r="S30720"/>
    </row>
    <row r="30721" spans="19:19">
      <c r="S30721"/>
    </row>
    <row r="30722" spans="19:19">
      <c r="S30722"/>
    </row>
    <row r="30723" spans="19:19">
      <c r="S30723"/>
    </row>
    <row r="30724" spans="19:19">
      <c r="S30724"/>
    </row>
    <row r="30725" spans="19:19">
      <c r="S30725"/>
    </row>
    <row r="30726" spans="19:19">
      <c r="S30726"/>
    </row>
    <row r="30727" spans="19:19">
      <c r="S30727"/>
    </row>
    <row r="30728" spans="19:19">
      <c r="S30728"/>
    </row>
    <row r="30729" spans="19:19">
      <c r="S30729"/>
    </row>
    <row r="30730" spans="19:19">
      <c r="S30730"/>
    </row>
    <row r="30731" spans="19:19">
      <c r="S30731"/>
    </row>
    <row r="30732" spans="19:19">
      <c r="S30732"/>
    </row>
    <row r="30733" spans="19:19">
      <c r="S30733"/>
    </row>
    <row r="30734" spans="19:19">
      <c r="S30734"/>
    </row>
    <row r="30735" spans="19:19">
      <c r="S30735"/>
    </row>
    <row r="30736" spans="19:19">
      <c r="S30736"/>
    </row>
    <row r="30737" spans="19:19">
      <c r="S30737"/>
    </row>
    <row r="30738" spans="19:19">
      <c r="S30738"/>
    </row>
    <row r="30739" spans="19:19">
      <c r="S30739"/>
    </row>
    <row r="30740" spans="19:19">
      <c r="S30740"/>
    </row>
    <row r="30741" spans="19:19">
      <c r="S30741"/>
    </row>
    <row r="30742" spans="19:19">
      <c r="S30742"/>
    </row>
    <row r="30743" spans="19:19">
      <c r="S30743"/>
    </row>
    <row r="30744" spans="19:19">
      <c r="S30744"/>
    </row>
    <row r="30745" spans="19:19">
      <c r="S30745"/>
    </row>
    <row r="30746" spans="19:19">
      <c r="S30746"/>
    </row>
    <row r="30747" spans="19:19">
      <c r="S30747"/>
    </row>
    <row r="30748" spans="19:19">
      <c r="S30748"/>
    </row>
    <row r="30749" spans="19:19">
      <c r="S30749"/>
    </row>
    <row r="30750" spans="19:19">
      <c r="S30750"/>
    </row>
    <row r="30751" spans="19:19">
      <c r="S30751"/>
    </row>
    <row r="30752" spans="19:19">
      <c r="S30752"/>
    </row>
    <row r="30753" spans="19:19">
      <c r="S30753"/>
    </row>
    <row r="30754" spans="19:19">
      <c r="S30754"/>
    </row>
    <row r="30755" spans="19:19">
      <c r="S30755"/>
    </row>
    <row r="30756" spans="19:19">
      <c r="S30756"/>
    </row>
    <row r="30757" spans="19:19">
      <c r="S30757"/>
    </row>
    <row r="30758" spans="19:19">
      <c r="S30758"/>
    </row>
    <row r="30759" spans="19:19">
      <c r="S30759"/>
    </row>
    <row r="30760" spans="19:19">
      <c r="S30760"/>
    </row>
    <row r="30761" spans="19:19">
      <c r="S30761"/>
    </row>
    <row r="30762" spans="19:19">
      <c r="S30762"/>
    </row>
    <row r="30763" spans="19:19">
      <c r="S30763"/>
    </row>
    <row r="30764" spans="19:19">
      <c r="S30764"/>
    </row>
    <row r="30765" spans="19:19">
      <c r="S30765"/>
    </row>
    <row r="30766" spans="19:19">
      <c r="S30766"/>
    </row>
    <row r="30767" spans="19:19">
      <c r="S30767"/>
    </row>
    <row r="30768" spans="19:19">
      <c r="S30768"/>
    </row>
    <row r="30769" spans="19:19">
      <c r="S30769"/>
    </row>
    <row r="30770" spans="19:19">
      <c r="S30770"/>
    </row>
    <row r="30771" spans="19:19">
      <c r="S30771"/>
    </row>
    <row r="30772" spans="19:19">
      <c r="S30772"/>
    </row>
    <row r="30773" spans="19:19">
      <c r="S30773"/>
    </row>
    <row r="30774" spans="19:19">
      <c r="S30774"/>
    </row>
    <row r="30775" spans="19:19">
      <c r="S30775"/>
    </row>
    <row r="30776" spans="19:19">
      <c r="S30776"/>
    </row>
    <row r="30777" spans="19:19">
      <c r="S30777"/>
    </row>
    <row r="30778" spans="19:19">
      <c r="S30778"/>
    </row>
    <row r="30779" spans="19:19">
      <c r="S30779"/>
    </row>
    <row r="30780" spans="19:19">
      <c r="S30780"/>
    </row>
    <row r="30781" spans="19:19">
      <c r="S30781"/>
    </row>
    <row r="30782" spans="19:19">
      <c r="S30782"/>
    </row>
    <row r="30783" spans="19:19">
      <c r="S30783"/>
    </row>
    <row r="30784" spans="19:19">
      <c r="S30784"/>
    </row>
    <row r="30785" spans="19:19">
      <c r="S30785"/>
    </row>
    <row r="30786" spans="19:19">
      <c r="S30786"/>
    </row>
    <row r="30787" spans="19:19">
      <c r="S30787"/>
    </row>
    <row r="30788" spans="19:19">
      <c r="S30788"/>
    </row>
    <row r="30789" spans="19:19">
      <c r="S30789"/>
    </row>
    <row r="30790" spans="19:19">
      <c r="S30790"/>
    </row>
    <row r="30791" spans="19:19">
      <c r="S30791"/>
    </row>
    <row r="30792" spans="19:19">
      <c r="S30792"/>
    </row>
    <row r="30793" spans="19:19">
      <c r="S30793"/>
    </row>
    <row r="30794" spans="19:19">
      <c r="S30794"/>
    </row>
    <row r="30795" spans="19:19">
      <c r="S30795"/>
    </row>
    <row r="30796" spans="19:19">
      <c r="S30796"/>
    </row>
    <row r="30797" spans="19:19">
      <c r="S30797"/>
    </row>
    <row r="30798" spans="19:19">
      <c r="S30798"/>
    </row>
    <row r="30799" spans="19:19">
      <c r="S30799"/>
    </row>
    <row r="30800" spans="19:19">
      <c r="S30800"/>
    </row>
    <row r="30801" spans="19:19">
      <c r="S30801"/>
    </row>
    <row r="30802" spans="19:19">
      <c r="S30802"/>
    </row>
    <row r="30803" spans="19:19">
      <c r="S30803"/>
    </row>
    <row r="30804" spans="19:19">
      <c r="S30804"/>
    </row>
    <row r="30805" spans="19:19">
      <c r="S30805"/>
    </row>
    <row r="30806" spans="19:19">
      <c r="S30806"/>
    </row>
    <row r="30807" spans="19:19">
      <c r="S30807"/>
    </row>
    <row r="30808" spans="19:19">
      <c r="S30808"/>
    </row>
    <row r="30809" spans="19:19">
      <c r="S30809"/>
    </row>
    <row r="30810" spans="19:19">
      <c r="S30810"/>
    </row>
    <row r="30811" spans="19:19">
      <c r="S30811"/>
    </row>
    <row r="30812" spans="19:19">
      <c r="S30812"/>
    </row>
    <row r="30813" spans="19:19">
      <c r="S30813"/>
    </row>
    <row r="30814" spans="19:19">
      <c r="S30814"/>
    </row>
    <row r="30815" spans="19:19">
      <c r="S30815"/>
    </row>
    <row r="30816" spans="19:19">
      <c r="S30816"/>
    </row>
    <row r="30817" spans="19:19">
      <c r="S30817"/>
    </row>
    <row r="30818" spans="19:19">
      <c r="S30818"/>
    </row>
    <row r="30819" spans="19:19">
      <c r="S30819"/>
    </row>
    <row r="30820" spans="19:19">
      <c r="S30820"/>
    </row>
    <row r="30821" spans="19:19">
      <c r="S30821"/>
    </row>
    <row r="30822" spans="19:19">
      <c r="S30822"/>
    </row>
    <row r="30823" spans="19:19">
      <c r="S30823"/>
    </row>
    <row r="30824" spans="19:19">
      <c r="S30824"/>
    </row>
    <row r="30825" spans="19:19">
      <c r="S30825"/>
    </row>
    <row r="30826" spans="19:19">
      <c r="S30826"/>
    </row>
    <row r="30827" spans="19:19">
      <c r="S30827"/>
    </row>
    <row r="30828" spans="19:19">
      <c r="S30828"/>
    </row>
    <row r="30829" spans="19:19">
      <c r="S30829"/>
    </row>
    <row r="30830" spans="19:19">
      <c r="S30830"/>
    </row>
    <row r="30831" spans="19:19">
      <c r="S30831"/>
    </row>
    <row r="30832" spans="19:19">
      <c r="S30832"/>
    </row>
    <row r="30833" spans="19:19">
      <c r="S30833"/>
    </row>
    <row r="30834" spans="19:19">
      <c r="S30834"/>
    </row>
    <row r="30835" spans="19:19">
      <c r="S30835"/>
    </row>
    <row r="30836" spans="19:19">
      <c r="S30836"/>
    </row>
    <row r="30837" spans="19:19">
      <c r="S30837"/>
    </row>
    <row r="30838" spans="19:19">
      <c r="S30838"/>
    </row>
    <row r="30839" spans="19:19">
      <c r="S30839"/>
    </row>
    <row r="30840" spans="19:19">
      <c r="S30840"/>
    </row>
    <row r="30841" spans="19:19">
      <c r="S30841"/>
    </row>
    <row r="30842" spans="19:19">
      <c r="S30842"/>
    </row>
    <row r="30843" spans="19:19">
      <c r="S30843"/>
    </row>
    <row r="30844" spans="19:19">
      <c r="S30844"/>
    </row>
    <row r="30845" spans="19:19">
      <c r="S30845"/>
    </row>
    <row r="30846" spans="19:19">
      <c r="S30846"/>
    </row>
    <row r="30847" spans="19:19">
      <c r="S30847"/>
    </row>
    <row r="30848" spans="19:19">
      <c r="S30848"/>
    </row>
    <row r="30849" spans="19:19">
      <c r="S30849"/>
    </row>
    <row r="30850" spans="19:19">
      <c r="S30850"/>
    </row>
    <row r="30851" spans="19:19">
      <c r="S30851"/>
    </row>
    <row r="30852" spans="19:19">
      <c r="S30852"/>
    </row>
    <row r="30853" spans="19:19">
      <c r="S30853"/>
    </row>
    <row r="30854" spans="19:19">
      <c r="S30854"/>
    </row>
    <row r="30855" spans="19:19">
      <c r="S30855"/>
    </row>
    <row r="30856" spans="19:19">
      <c r="S30856"/>
    </row>
    <row r="30857" spans="19:19">
      <c r="S30857"/>
    </row>
    <row r="30858" spans="19:19">
      <c r="S30858"/>
    </row>
    <row r="30859" spans="19:19">
      <c r="S30859"/>
    </row>
    <row r="30860" spans="19:19">
      <c r="S30860"/>
    </row>
    <row r="30861" spans="19:19">
      <c r="S30861"/>
    </row>
    <row r="30862" spans="19:19">
      <c r="S30862"/>
    </row>
    <row r="30863" spans="19:19">
      <c r="S30863"/>
    </row>
    <row r="30864" spans="19:19">
      <c r="S30864"/>
    </row>
    <row r="30865" spans="19:19">
      <c r="S30865"/>
    </row>
    <row r="30866" spans="19:19">
      <c r="S30866"/>
    </row>
    <row r="30867" spans="19:19">
      <c r="S30867"/>
    </row>
    <row r="30868" spans="19:19">
      <c r="S30868"/>
    </row>
    <row r="30869" spans="19:19">
      <c r="S30869"/>
    </row>
    <row r="30870" spans="19:19">
      <c r="S30870"/>
    </row>
    <row r="30871" spans="19:19">
      <c r="S30871"/>
    </row>
    <row r="30872" spans="19:19">
      <c r="S30872"/>
    </row>
    <row r="30873" spans="19:19">
      <c r="S30873"/>
    </row>
    <row r="30874" spans="19:19">
      <c r="S30874"/>
    </row>
    <row r="30875" spans="19:19">
      <c r="S30875"/>
    </row>
    <row r="30876" spans="19:19">
      <c r="S30876"/>
    </row>
    <row r="30877" spans="19:19">
      <c r="S30877"/>
    </row>
    <row r="30878" spans="19:19">
      <c r="S30878"/>
    </row>
    <row r="30879" spans="19:19">
      <c r="S30879"/>
    </row>
    <row r="30880" spans="19:19">
      <c r="S30880"/>
    </row>
    <row r="30881" spans="19:19">
      <c r="S30881"/>
    </row>
    <row r="30882" spans="19:19">
      <c r="S30882"/>
    </row>
    <row r="30883" spans="19:19">
      <c r="S30883"/>
    </row>
    <row r="30884" spans="19:19">
      <c r="S30884"/>
    </row>
    <row r="30885" spans="19:19">
      <c r="S30885"/>
    </row>
    <row r="30886" spans="19:19">
      <c r="S30886"/>
    </row>
    <row r="30887" spans="19:19">
      <c r="S30887"/>
    </row>
    <row r="30888" spans="19:19">
      <c r="S30888"/>
    </row>
    <row r="30889" spans="19:19">
      <c r="S30889"/>
    </row>
    <row r="30890" spans="19:19">
      <c r="S30890"/>
    </row>
    <row r="30891" spans="19:19">
      <c r="S30891"/>
    </row>
    <row r="30892" spans="19:19">
      <c r="S30892"/>
    </row>
    <row r="30893" spans="19:19">
      <c r="S30893"/>
    </row>
    <row r="30894" spans="19:19">
      <c r="S30894"/>
    </row>
    <row r="30895" spans="19:19">
      <c r="S30895"/>
    </row>
    <row r="30896" spans="19:19">
      <c r="S30896"/>
    </row>
    <row r="30897" spans="19:19">
      <c r="S30897"/>
    </row>
    <row r="30898" spans="19:19">
      <c r="S30898"/>
    </row>
    <row r="30899" spans="19:19">
      <c r="S30899"/>
    </row>
    <row r="30900" spans="19:19">
      <c r="S30900"/>
    </row>
    <row r="30901" spans="19:19">
      <c r="S30901"/>
    </row>
    <row r="30902" spans="19:19">
      <c r="S30902"/>
    </row>
    <row r="30903" spans="19:19">
      <c r="S30903"/>
    </row>
    <row r="30904" spans="19:19">
      <c r="S30904"/>
    </row>
    <row r="30905" spans="19:19">
      <c r="S30905"/>
    </row>
    <row r="30906" spans="19:19">
      <c r="S30906"/>
    </row>
    <row r="30907" spans="19:19">
      <c r="S30907"/>
    </row>
    <row r="30908" spans="19:19">
      <c r="S30908"/>
    </row>
    <row r="30909" spans="19:19">
      <c r="S30909"/>
    </row>
    <row r="30910" spans="19:19">
      <c r="S30910"/>
    </row>
    <row r="30911" spans="19:19">
      <c r="S30911"/>
    </row>
    <row r="30912" spans="19:19">
      <c r="S30912"/>
    </row>
    <row r="30913" spans="19:19">
      <c r="S30913"/>
    </row>
    <row r="30914" spans="19:19">
      <c r="S30914"/>
    </row>
    <row r="30915" spans="19:19">
      <c r="S30915"/>
    </row>
    <row r="30916" spans="19:19">
      <c r="S30916"/>
    </row>
    <row r="30917" spans="19:19">
      <c r="S30917"/>
    </row>
    <row r="30918" spans="19:19">
      <c r="S30918"/>
    </row>
    <row r="30919" spans="19:19">
      <c r="S30919"/>
    </row>
    <row r="30920" spans="19:19">
      <c r="S30920"/>
    </row>
    <row r="30921" spans="19:19">
      <c r="S30921"/>
    </row>
    <row r="30922" spans="19:19">
      <c r="S30922"/>
    </row>
    <row r="30923" spans="19:19">
      <c r="S30923"/>
    </row>
    <row r="30924" spans="19:19">
      <c r="S30924"/>
    </row>
    <row r="30925" spans="19:19">
      <c r="S30925"/>
    </row>
    <row r="30926" spans="19:19">
      <c r="S30926"/>
    </row>
    <row r="30927" spans="19:19">
      <c r="S30927"/>
    </row>
    <row r="30928" spans="19:19">
      <c r="S30928"/>
    </row>
    <row r="30929" spans="19:19">
      <c r="S30929"/>
    </row>
    <row r="30930" spans="19:19">
      <c r="S30930"/>
    </row>
    <row r="30931" spans="19:19">
      <c r="S30931"/>
    </row>
    <row r="30932" spans="19:19">
      <c r="S30932"/>
    </row>
    <row r="30933" spans="19:19">
      <c r="S30933"/>
    </row>
    <row r="30934" spans="19:19">
      <c r="S30934"/>
    </row>
    <row r="30935" spans="19:19">
      <c r="S30935"/>
    </row>
    <row r="30936" spans="19:19">
      <c r="S30936"/>
    </row>
    <row r="30937" spans="19:19">
      <c r="S30937"/>
    </row>
    <row r="30938" spans="19:19">
      <c r="S30938"/>
    </row>
    <row r="30939" spans="19:19">
      <c r="S30939"/>
    </row>
    <row r="30940" spans="19:19">
      <c r="S30940"/>
    </row>
    <row r="30941" spans="19:19">
      <c r="S30941"/>
    </row>
    <row r="30942" spans="19:19">
      <c r="S30942"/>
    </row>
    <row r="30943" spans="19:19">
      <c r="S30943"/>
    </row>
    <row r="30944" spans="19:19">
      <c r="S30944"/>
    </row>
    <row r="30945" spans="19:19">
      <c r="S30945"/>
    </row>
    <row r="30946" spans="19:19">
      <c r="S30946"/>
    </row>
    <row r="30947" spans="19:19">
      <c r="S30947"/>
    </row>
    <row r="30948" spans="19:19">
      <c r="S30948"/>
    </row>
    <row r="30949" spans="19:19">
      <c r="S30949"/>
    </row>
    <row r="30950" spans="19:19">
      <c r="S30950"/>
    </row>
    <row r="30951" spans="19:19">
      <c r="S30951"/>
    </row>
    <row r="30952" spans="19:19">
      <c r="S30952"/>
    </row>
    <row r="30953" spans="19:19">
      <c r="S30953"/>
    </row>
    <row r="30954" spans="19:19">
      <c r="S30954"/>
    </row>
    <row r="30955" spans="19:19">
      <c r="S30955"/>
    </row>
    <row r="30956" spans="19:19">
      <c r="S30956"/>
    </row>
    <row r="30957" spans="19:19">
      <c r="S30957"/>
    </row>
    <row r="30958" spans="19:19">
      <c r="S30958"/>
    </row>
    <row r="30959" spans="19:19">
      <c r="S30959"/>
    </row>
    <row r="30960" spans="19:19">
      <c r="S30960"/>
    </row>
    <row r="30961" spans="19:19">
      <c r="S30961"/>
    </row>
    <row r="30962" spans="19:19">
      <c r="S30962"/>
    </row>
    <row r="30963" spans="19:19">
      <c r="S30963"/>
    </row>
    <row r="30964" spans="19:19">
      <c r="S30964"/>
    </row>
    <row r="30965" spans="19:19">
      <c r="S30965"/>
    </row>
    <row r="30966" spans="19:19">
      <c r="S30966"/>
    </row>
    <row r="30967" spans="19:19">
      <c r="S30967"/>
    </row>
    <row r="30968" spans="19:19">
      <c r="S30968"/>
    </row>
    <row r="30969" spans="19:19">
      <c r="S30969"/>
    </row>
    <row r="30970" spans="19:19">
      <c r="S30970"/>
    </row>
    <row r="30971" spans="19:19">
      <c r="S30971"/>
    </row>
    <row r="30972" spans="19:19">
      <c r="S30972"/>
    </row>
    <row r="30973" spans="19:19">
      <c r="S30973"/>
    </row>
    <row r="30974" spans="19:19">
      <c r="S30974"/>
    </row>
    <row r="30975" spans="19:19">
      <c r="S30975"/>
    </row>
    <row r="30976" spans="19:19">
      <c r="S30976"/>
    </row>
    <row r="30977" spans="19:19">
      <c r="S30977"/>
    </row>
    <row r="30978" spans="19:19">
      <c r="S30978"/>
    </row>
    <row r="30979" spans="19:19">
      <c r="S30979"/>
    </row>
    <row r="30980" spans="19:19">
      <c r="S30980"/>
    </row>
    <row r="30981" spans="19:19">
      <c r="S30981"/>
    </row>
    <row r="30982" spans="19:19">
      <c r="S30982"/>
    </row>
    <row r="30983" spans="19:19">
      <c r="S30983"/>
    </row>
    <row r="30984" spans="19:19">
      <c r="S30984"/>
    </row>
    <row r="30985" spans="19:19">
      <c r="S30985"/>
    </row>
    <row r="30986" spans="19:19">
      <c r="S30986"/>
    </row>
    <row r="30987" spans="19:19">
      <c r="S30987"/>
    </row>
    <row r="30988" spans="19:19">
      <c r="S30988"/>
    </row>
    <row r="30989" spans="19:19">
      <c r="S30989"/>
    </row>
    <row r="30990" spans="19:19">
      <c r="S30990"/>
    </row>
    <row r="30991" spans="19:19">
      <c r="S30991"/>
    </row>
    <row r="30992" spans="19:19">
      <c r="S30992"/>
    </row>
    <row r="30993" spans="19:19">
      <c r="S30993"/>
    </row>
    <row r="30994" spans="19:19">
      <c r="S30994"/>
    </row>
    <row r="30995" spans="19:19">
      <c r="S30995"/>
    </row>
    <row r="30996" spans="19:19">
      <c r="S30996"/>
    </row>
    <row r="30997" spans="19:19">
      <c r="S30997"/>
    </row>
    <row r="30998" spans="19:19">
      <c r="S30998"/>
    </row>
    <row r="30999" spans="19:19">
      <c r="S30999"/>
    </row>
    <row r="31000" spans="19:19">
      <c r="S31000"/>
    </row>
    <row r="31001" spans="19:19">
      <c r="S31001"/>
    </row>
    <row r="31002" spans="19:19">
      <c r="S31002"/>
    </row>
    <row r="31003" spans="19:19">
      <c r="S31003"/>
    </row>
    <row r="31004" spans="19:19">
      <c r="S31004"/>
    </row>
    <row r="31005" spans="19:19">
      <c r="S31005"/>
    </row>
    <row r="31006" spans="19:19">
      <c r="S31006"/>
    </row>
    <row r="31007" spans="19:19">
      <c r="S31007"/>
    </row>
    <row r="31008" spans="19:19">
      <c r="S31008"/>
    </row>
    <row r="31009" spans="19:19">
      <c r="S31009"/>
    </row>
    <row r="31010" spans="19:19">
      <c r="S31010"/>
    </row>
    <row r="31011" spans="19:19">
      <c r="S31011"/>
    </row>
    <row r="31012" spans="19:19">
      <c r="S31012"/>
    </row>
    <row r="31013" spans="19:19">
      <c r="S31013"/>
    </row>
    <row r="31014" spans="19:19">
      <c r="S31014"/>
    </row>
    <row r="31015" spans="19:19">
      <c r="S31015"/>
    </row>
    <row r="31016" spans="19:19">
      <c r="S31016"/>
    </row>
    <row r="31017" spans="19:19">
      <c r="S31017"/>
    </row>
    <row r="31018" spans="19:19">
      <c r="S31018"/>
    </row>
    <row r="31019" spans="19:19">
      <c r="S31019"/>
    </row>
    <row r="31020" spans="19:19">
      <c r="S31020"/>
    </row>
    <row r="31021" spans="19:19">
      <c r="S31021"/>
    </row>
    <row r="31022" spans="19:19">
      <c r="S31022"/>
    </row>
    <row r="31023" spans="19:19">
      <c r="S31023"/>
    </row>
    <row r="31024" spans="19:19">
      <c r="S31024"/>
    </row>
    <row r="31025" spans="19:19">
      <c r="S31025"/>
    </row>
    <row r="31026" spans="19:19">
      <c r="S31026"/>
    </row>
    <row r="31027" spans="19:19">
      <c r="S31027"/>
    </row>
    <row r="31028" spans="19:19">
      <c r="S31028"/>
    </row>
    <row r="31029" spans="19:19">
      <c r="S31029"/>
    </row>
    <row r="31030" spans="19:19">
      <c r="S31030"/>
    </row>
    <row r="31031" spans="19:19">
      <c r="S31031"/>
    </row>
    <row r="31032" spans="19:19">
      <c r="S31032"/>
    </row>
    <row r="31033" spans="19:19">
      <c r="S31033"/>
    </row>
    <row r="31034" spans="19:19">
      <c r="S31034"/>
    </row>
    <row r="31035" spans="19:19">
      <c r="S31035"/>
    </row>
    <row r="31036" spans="19:19">
      <c r="S31036"/>
    </row>
    <row r="31037" spans="19:19">
      <c r="S31037"/>
    </row>
    <row r="31038" spans="19:19">
      <c r="S31038"/>
    </row>
    <row r="31039" spans="19:19">
      <c r="S31039"/>
    </row>
    <row r="31040" spans="19:19">
      <c r="S31040"/>
    </row>
    <row r="31041" spans="19:19">
      <c r="S31041"/>
    </row>
    <row r="31042" spans="19:19">
      <c r="S31042"/>
    </row>
    <row r="31043" spans="19:19">
      <c r="S31043"/>
    </row>
    <row r="31044" spans="19:19">
      <c r="S31044"/>
    </row>
    <row r="31045" spans="19:19">
      <c r="S31045"/>
    </row>
    <row r="31046" spans="19:19">
      <c r="S31046"/>
    </row>
    <row r="31047" spans="19:19">
      <c r="S31047"/>
    </row>
    <row r="31048" spans="19:19">
      <c r="S31048"/>
    </row>
    <row r="31049" spans="19:19">
      <c r="S31049"/>
    </row>
    <row r="31050" spans="19:19">
      <c r="S31050"/>
    </row>
    <row r="31051" spans="19:19">
      <c r="S31051"/>
    </row>
    <row r="31052" spans="19:19">
      <c r="S31052"/>
    </row>
    <row r="31053" spans="19:19">
      <c r="S31053"/>
    </row>
    <row r="31054" spans="19:19">
      <c r="S31054"/>
    </row>
    <row r="31055" spans="19:19">
      <c r="S31055"/>
    </row>
    <row r="31056" spans="19:19">
      <c r="S31056"/>
    </row>
    <row r="31057" spans="19:19">
      <c r="S31057"/>
    </row>
    <row r="31058" spans="19:19">
      <c r="S31058"/>
    </row>
    <row r="31059" spans="19:19">
      <c r="S31059"/>
    </row>
    <row r="31060" spans="19:19">
      <c r="S31060"/>
    </row>
    <row r="31061" spans="19:19">
      <c r="S31061"/>
    </row>
    <row r="31062" spans="19:19">
      <c r="S31062"/>
    </row>
    <row r="31063" spans="19:19">
      <c r="S31063"/>
    </row>
    <row r="31064" spans="19:19">
      <c r="S31064"/>
    </row>
    <row r="31065" spans="19:19">
      <c r="S31065"/>
    </row>
    <row r="31066" spans="19:19">
      <c r="S31066"/>
    </row>
    <row r="31067" spans="19:19">
      <c r="S31067"/>
    </row>
    <row r="31068" spans="19:19">
      <c r="S31068"/>
    </row>
    <row r="31069" spans="19:19">
      <c r="S31069"/>
    </row>
    <row r="31070" spans="19:19">
      <c r="S31070"/>
    </row>
    <row r="31071" spans="19:19">
      <c r="S31071"/>
    </row>
    <row r="31072" spans="19:19">
      <c r="S31072"/>
    </row>
    <row r="31073" spans="19:19">
      <c r="S31073"/>
    </row>
    <row r="31074" spans="19:19">
      <c r="S31074"/>
    </row>
    <row r="31075" spans="19:19">
      <c r="S31075"/>
    </row>
    <row r="31076" spans="19:19">
      <c r="S31076"/>
    </row>
    <row r="31077" spans="19:19">
      <c r="S31077"/>
    </row>
    <row r="31078" spans="19:19">
      <c r="S31078"/>
    </row>
    <row r="31079" spans="19:19">
      <c r="S31079"/>
    </row>
    <row r="31080" spans="19:19">
      <c r="S31080"/>
    </row>
    <row r="31081" spans="19:19">
      <c r="S31081"/>
    </row>
    <row r="31082" spans="19:19">
      <c r="S31082"/>
    </row>
    <row r="31083" spans="19:19">
      <c r="S31083"/>
    </row>
    <row r="31084" spans="19:19">
      <c r="S31084"/>
    </row>
    <row r="31085" spans="19:19">
      <c r="S31085"/>
    </row>
    <row r="31086" spans="19:19">
      <c r="S31086"/>
    </row>
    <row r="31087" spans="19:19">
      <c r="S31087"/>
    </row>
    <row r="31088" spans="19:19">
      <c r="S31088"/>
    </row>
    <row r="31089" spans="19:19">
      <c r="S31089"/>
    </row>
    <row r="31090" spans="19:19">
      <c r="S31090"/>
    </row>
    <row r="31091" spans="19:19">
      <c r="S31091"/>
    </row>
    <row r="31092" spans="19:19">
      <c r="S31092"/>
    </row>
    <row r="31093" spans="19:19">
      <c r="S31093"/>
    </row>
    <row r="31094" spans="19:19">
      <c r="S31094"/>
    </row>
    <row r="31095" spans="19:19">
      <c r="S31095"/>
    </row>
    <row r="31096" spans="19:19">
      <c r="S31096"/>
    </row>
    <row r="31097" spans="19:19">
      <c r="S31097"/>
    </row>
    <row r="31098" spans="19:19">
      <c r="S31098"/>
    </row>
    <row r="31099" spans="19:19">
      <c r="S31099"/>
    </row>
    <row r="31100" spans="19:19">
      <c r="S31100"/>
    </row>
    <row r="31101" spans="19:19">
      <c r="S31101"/>
    </row>
    <row r="31102" spans="19:19">
      <c r="S31102"/>
    </row>
    <row r="31103" spans="19:19">
      <c r="S31103"/>
    </row>
    <row r="31104" spans="19:19">
      <c r="S31104"/>
    </row>
    <row r="31105" spans="19:19">
      <c r="S31105"/>
    </row>
    <row r="31106" spans="19:19">
      <c r="S31106"/>
    </row>
    <row r="31107" spans="19:19">
      <c r="S31107"/>
    </row>
    <row r="31108" spans="19:19">
      <c r="S31108"/>
    </row>
    <row r="31109" spans="19:19">
      <c r="S31109"/>
    </row>
    <row r="31110" spans="19:19">
      <c r="S31110"/>
    </row>
    <row r="31111" spans="19:19">
      <c r="S31111"/>
    </row>
    <row r="31112" spans="19:19">
      <c r="S31112"/>
    </row>
    <row r="31113" spans="19:19">
      <c r="S31113"/>
    </row>
    <row r="31114" spans="19:19">
      <c r="S31114"/>
    </row>
    <row r="31115" spans="19:19">
      <c r="S31115"/>
    </row>
    <row r="31116" spans="19:19">
      <c r="S31116"/>
    </row>
    <row r="31117" spans="19:19">
      <c r="S31117"/>
    </row>
    <row r="31118" spans="19:19">
      <c r="S31118"/>
    </row>
    <row r="31119" spans="19:19">
      <c r="S31119"/>
    </row>
    <row r="31120" spans="19:19">
      <c r="S31120"/>
    </row>
    <row r="31121" spans="19:19">
      <c r="S31121"/>
    </row>
    <row r="31122" spans="19:19">
      <c r="S31122"/>
    </row>
    <row r="31123" spans="19:19">
      <c r="S31123"/>
    </row>
    <row r="31124" spans="19:19">
      <c r="S31124"/>
    </row>
    <row r="31125" spans="19:19">
      <c r="S31125"/>
    </row>
    <row r="31126" spans="19:19">
      <c r="S31126"/>
    </row>
    <row r="31127" spans="19:19">
      <c r="S31127"/>
    </row>
    <row r="31128" spans="19:19">
      <c r="S31128"/>
    </row>
    <row r="31129" spans="19:19">
      <c r="S31129"/>
    </row>
    <row r="31130" spans="19:19">
      <c r="S31130"/>
    </row>
    <row r="31131" spans="19:19">
      <c r="S31131"/>
    </row>
    <row r="31132" spans="19:19">
      <c r="S31132"/>
    </row>
    <row r="31133" spans="19:19">
      <c r="S31133"/>
    </row>
    <row r="31134" spans="19:19">
      <c r="S31134"/>
    </row>
    <row r="31135" spans="19:19">
      <c r="S31135"/>
    </row>
    <row r="31136" spans="19:19">
      <c r="S31136"/>
    </row>
    <row r="31137" spans="19:19">
      <c r="S31137"/>
    </row>
    <row r="31138" spans="19:19">
      <c r="S31138"/>
    </row>
    <row r="31139" spans="19:19">
      <c r="S31139"/>
    </row>
    <row r="31140" spans="19:19">
      <c r="S31140"/>
    </row>
    <row r="31141" spans="19:19">
      <c r="S31141"/>
    </row>
    <row r="31142" spans="19:19">
      <c r="S31142"/>
    </row>
    <row r="31143" spans="19:19">
      <c r="S31143"/>
    </row>
    <row r="31144" spans="19:19">
      <c r="S31144"/>
    </row>
    <row r="31145" spans="19:19">
      <c r="S31145"/>
    </row>
    <row r="31146" spans="19:19">
      <c r="S31146"/>
    </row>
    <row r="31147" spans="19:19">
      <c r="S31147"/>
    </row>
    <row r="31148" spans="19:19">
      <c r="S31148"/>
    </row>
    <row r="31149" spans="19:19">
      <c r="S31149"/>
    </row>
    <row r="31150" spans="19:19">
      <c r="S31150"/>
    </row>
    <row r="31151" spans="19:19">
      <c r="S31151"/>
    </row>
    <row r="31152" spans="19:19">
      <c r="S31152"/>
    </row>
    <row r="31153" spans="19:19">
      <c r="S31153"/>
    </row>
    <row r="31154" spans="19:19">
      <c r="S31154"/>
    </row>
    <row r="31155" spans="19:19">
      <c r="S31155"/>
    </row>
    <row r="31156" spans="19:19">
      <c r="S31156"/>
    </row>
    <row r="31157" spans="19:19">
      <c r="S31157"/>
    </row>
    <row r="31158" spans="19:19">
      <c r="S31158"/>
    </row>
    <row r="31159" spans="19:19">
      <c r="S31159"/>
    </row>
    <row r="31160" spans="19:19">
      <c r="S31160"/>
    </row>
    <row r="31161" spans="19:19">
      <c r="S31161"/>
    </row>
    <row r="31162" spans="19:19">
      <c r="S31162"/>
    </row>
    <row r="31163" spans="19:19">
      <c r="S31163"/>
    </row>
    <row r="31164" spans="19:19">
      <c r="S31164"/>
    </row>
    <row r="31165" spans="19:19">
      <c r="S31165"/>
    </row>
    <row r="31166" spans="19:19">
      <c r="S31166"/>
    </row>
    <row r="31167" spans="19:19">
      <c r="S31167"/>
    </row>
    <row r="31168" spans="19:19">
      <c r="S31168"/>
    </row>
    <row r="31169" spans="19:19">
      <c r="S31169"/>
    </row>
    <row r="31170" spans="19:19">
      <c r="S31170"/>
    </row>
    <row r="31171" spans="19:19">
      <c r="S31171"/>
    </row>
    <row r="31172" spans="19:19">
      <c r="S31172"/>
    </row>
    <row r="31173" spans="19:19">
      <c r="S31173"/>
    </row>
    <row r="31174" spans="19:19">
      <c r="S31174"/>
    </row>
    <row r="31175" spans="19:19">
      <c r="S31175"/>
    </row>
    <row r="31176" spans="19:19">
      <c r="S31176"/>
    </row>
    <row r="31177" spans="19:19">
      <c r="S31177"/>
    </row>
    <row r="31178" spans="19:19">
      <c r="S31178"/>
    </row>
    <row r="31179" spans="19:19">
      <c r="S31179"/>
    </row>
    <row r="31180" spans="19:19">
      <c r="S31180"/>
    </row>
    <row r="31181" spans="19:19">
      <c r="S31181"/>
    </row>
    <row r="31182" spans="19:19">
      <c r="S31182"/>
    </row>
    <row r="31183" spans="19:19">
      <c r="S31183"/>
    </row>
    <row r="31184" spans="19:19">
      <c r="S31184"/>
    </row>
    <row r="31185" spans="19:19">
      <c r="S31185"/>
    </row>
    <row r="31186" spans="19:19">
      <c r="S31186"/>
    </row>
    <row r="31187" spans="19:19">
      <c r="S31187"/>
    </row>
    <row r="31188" spans="19:19">
      <c r="S31188"/>
    </row>
    <row r="31189" spans="19:19">
      <c r="S31189"/>
    </row>
    <row r="31190" spans="19:19">
      <c r="S31190"/>
    </row>
    <row r="31191" spans="19:19">
      <c r="S31191"/>
    </row>
    <row r="31192" spans="19:19">
      <c r="S31192"/>
    </row>
    <row r="31193" spans="19:19">
      <c r="S31193"/>
    </row>
    <row r="31194" spans="19:19">
      <c r="S31194"/>
    </row>
    <row r="31195" spans="19:19">
      <c r="S31195"/>
    </row>
    <row r="31196" spans="19:19">
      <c r="S31196"/>
    </row>
    <row r="31197" spans="19:19">
      <c r="S31197"/>
    </row>
    <row r="31198" spans="19:19">
      <c r="S31198"/>
    </row>
    <row r="31199" spans="19:19">
      <c r="S31199"/>
    </row>
    <row r="31200" spans="19:19">
      <c r="S31200"/>
    </row>
    <row r="31201" spans="19:19">
      <c r="S31201"/>
    </row>
    <row r="31202" spans="19:19">
      <c r="S31202"/>
    </row>
    <row r="31203" spans="19:19">
      <c r="S31203"/>
    </row>
    <row r="31204" spans="19:19">
      <c r="S31204"/>
    </row>
    <row r="31205" spans="19:19">
      <c r="S31205"/>
    </row>
    <row r="31206" spans="19:19">
      <c r="S31206"/>
    </row>
    <row r="31207" spans="19:19">
      <c r="S31207"/>
    </row>
    <row r="31208" spans="19:19">
      <c r="S31208"/>
    </row>
    <row r="31209" spans="19:19">
      <c r="S31209"/>
    </row>
    <row r="31210" spans="19:19">
      <c r="S31210"/>
    </row>
    <row r="31211" spans="19:19">
      <c r="S31211"/>
    </row>
    <row r="31212" spans="19:19">
      <c r="S31212"/>
    </row>
    <row r="31213" spans="19:19">
      <c r="S31213"/>
    </row>
    <row r="31214" spans="19:19">
      <c r="S31214"/>
    </row>
    <row r="31215" spans="19:19">
      <c r="S31215"/>
    </row>
    <row r="31216" spans="19:19">
      <c r="S31216"/>
    </row>
    <row r="31217" spans="19:19">
      <c r="S31217"/>
    </row>
    <row r="31218" spans="19:19">
      <c r="S31218"/>
    </row>
    <row r="31219" spans="19:19">
      <c r="S31219"/>
    </row>
    <row r="31220" spans="19:19">
      <c r="S31220"/>
    </row>
    <row r="31221" spans="19:19">
      <c r="S31221"/>
    </row>
    <row r="31222" spans="19:19">
      <c r="S31222"/>
    </row>
    <row r="31223" spans="19:19">
      <c r="S31223"/>
    </row>
    <row r="31224" spans="19:19">
      <c r="S31224"/>
    </row>
    <row r="31225" spans="19:19">
      <c r="S31225"/>
    </row>
    <row r="31226" spans="19:19">
      <c r="S31226"/>
    </row>
    <row r="31227" spans="19:19">
      <c r="S31227"/>
    </row>
    <row r="31228" spans="19:19">
      <c r="S31228"/>
    </row>
    <row r="31229" spans="19:19">
      <c r="S31229"/>
    </row>
    <row r="31230" spans="19:19">
      <c r="S31230"/>
    </row>
    <row r="31231" spans="19:19">
      <c r="S31231"/>
    </row>
    <row r="31232" spans="19:19">
      <c r="S31232"/>
    </row>
    <row r="31233" spans="19:19">
      <c r="S31233"/>
    </row>
    <row r="31234" spans="19:19">
      <c r="S31234"/>
    </row>
    <row r="31235" spans="19:19">
      <c r="S31235"/>
    </row>
    <row r="31236" spans="19:19">
      <c r="S31236"/>
    </row>
    <row r="31237" spans="19:19">
      <c r="S31237"/>
    </row>
    <row r="31238" spans="19:19">
      <c r="S31238"/>
    </row>
    <row r="31239" spans="19:19">
      <c r="S31239"/>
    </row>
    <row r="31240" spans="19:19">
      <c r="S31240"/>
    </row>
    <row r="31241" spans="19:19">
      <c r="S31241"/>
    </row>
    <row r="31242" spans="19:19">
      <c r="S31242"/>
    </row>
    <row r="31243" spans="19:19">
      <c r="S31243"/>
    </row>
    <row r="31244" spans="19:19">
      <c r="S31244"/>
    </row>
    <row r="31245" spans="19:19">
      <c r="S31245"/>
    </row>
    <row r="31246" spans="19:19">
      <c r="S31246"/>
    </row>
    <row r="31247" spans="19:19">
      <c r="S31247"/>
    </row>
    <row r="31248" spans="19:19">
      <c r="S31248"/>
    </row>
    <row r="31249" spans="19:19">
      <c r="S31249"/>
    </row>
    <row r="31250" spans="19:19">
      <c r="S31250"/>
    </row>
    <row r="31251" spans="19:19">
      <c r="S31251"/>
    </row>
    <row r="31252" spans="19:19">
      <c r="S31252"/>
    </row>
    <row r="31253" spans="19:19">
      <c r="S31253"/>
    </row>
    <row r="31254" spans="19:19">
      <c r="S31254"/>
    </row>
    <row r="31255" spans="19:19">
      <c r="S31255"/>
    </row>
    <row r="31256" spans="19:19">
      <c r="S31256"/>
    </row>
    <row r="31257" spans="19:19">
      <c r="S31257"/>
    </row>
    <row r="31258" spans="19:19">
      <c r="S31258"/>
    </row>
    <row r="31259" spans="19:19">
      <c r="S31259"/>
    </row>
    <row r="31260" spans="19:19">
      <c r="S31260"/>
    </row>
    <row r="31261" spans="19:19">
      <c r="S31261"/>
    </row>
    <row r="31262" spans="19:19">
      <c r="S31262"/>
    </row>
    <row r="31263" spans="19:19">
      <c r="S31263"/>
    </row>
    <row r="31264" spans="19:19">
      <c r="S31264"/>
    </row>
    <row r="31265" spans="19:19">
      <c r="S31265"/>
    </row>
    <row r="31266" spans="19:19">
      <c r="S31266"/>
    </row>
    <row r="31267" spans="19:19">
      <c r="S31267"/>
    </row>
    <row r="31268" spans="19:19">
      <c r="S31268"/>
    </row>
    <row r="31269" spans="19:19">
      <c r="S31269"/>
    </row>
    <row r="31270" spans="19:19">
      <c r="S31270"/>
    </row>
    <row r="31271" spans="19:19">
      <c r="S31271"/>
    </row>
    <row r="31272" spans="19:19">
      <c r="S31272"/>
    </row>
    <row r="31273" spans="19:19">
      <c r="S31273"/>
    </row>
    <row r="31274" spans="19:19">
      <c r="S31274"/>
    </row>
    <row r="31275" spans="19:19">
      <c r="S31275"/>
    </row>
    <row r="31276" spans="19:19">
      <c r="S31276"/>
    </row>
    <row r="31277" spans="19:19">
      <c r="S31277"/>
    </row>
    <row r="31278" spans="19:19">
      <c r="S31278"/>
    </row>
    <row r="31279" spans="19:19">
      <c r="S31279"/>
    </row>
    <row r="31280" spans="19:19">
      <c r="S31280"/>
    </row>
    <row r="31281" spans="19:19">
      <c r="S31281"/>
    </row>
    <row r="31282" spans="19:19">
      <c r="S31282"/>
    </row>
    <row r="31283" spans="19:19">
      <c r="S31283"/>
    </row>
    <row r="31284" spans="19:19">
      <c r="S31284"/>
    </row>
    <row r="31285" spans="19:19">
      <c r="S31285"/>
    </row>
    <row r="31286" spans="19:19">
      <c r="S31286"/>
    </row>
    <row r="31287" spans="19:19">
      <c r="S31287"/>
    </row>
    <row r="31288" spans="19:19">
      <c r="S31288"/>
    </row>
    <row r="31289" spans="19:19">
      <c r="S31289"/>
    </row>
    <row r="31290" spans="19:19">
      <c r="S31290"/>
    </row>
    <row r="31291" spans="19:19">
      <c r="S31291"/>
    </row>
    <row r="31292" spans="19:19">
      <c r="S31292"/>
    </row>
    <row r="31293" spans="19:19">
      <c r="S31293"/>
    </row>
    <row r="31294" spans="19:19">
      <c r="S31294"/>
    </row>
    <row r="31295" spans="19:19">
      <c r="S31295"/>
    </row>
    <row r="31296" spans="19:19">
      <c r="S31296"/>
    </row>
    <row r="31297" spans="19:19">
      <c r="S31297"/>
    </row>
    <row r="31298" spans="19:19">
      <c r="S31298"/>
    </row>
    <row r="31299" spans="19:19">
      <c r="S31299"/>
    </row>
    <row r="31300" spans="19:19">
      <c r="S31300"/>
    </row>
    <row r="31301" spans="19:19">
      <c r="S31301"/>
    </row>
    <row r="31302" spans="19:19">
      <c r="S31302"/>
    </row>
    <row r="31303" spans="19:19">
      <c r="S31303"/>
    </row>
    <row r="31304" spans="19:19">
      <c r="S31304"/>
    </row>
    <row r="31305" spans="19:19">
      <c r="S31305"/>
    </row>
    <row r="31306" spans="19:19">
      <c r="S31306"/>
    </row>
    <row r="31307" spans="19:19">
      <c r="S31307"/>
    </row>
    <row r="31308" spans="19:19">
      <c r="S31308"/>
    </row>
    <row r="31309" spans="19:19">
      <c r="S31309"/>
    </row>
    <row r="31310" spans="19:19">
      <c r="S31310"/>
    </row>
    <row r="31311" spans="19:19">
      <c r="S31311"/>
    </row>
    <row r="31312" spans="19:19">
      <c r="S31312"/>
    </row>
    <row r="31313" spans="19:19">
      <c r="S31313"/>
    </row>
    <row r="31314" spans="19:19">
      <c r="S31314"/>
    </row>
    <row r="31315" spans="19:19">
      <c r="S31315"/>
    </row>
    <row r="31316" spans="19:19">
      <c r="S31316"/>
    </row>
    <row r="31317" spans="19:19">
      <c r="S31317"/>
    </row>
    <row r="31318" spans="19:19">
      <c r="S31318"/>
    </row>
    <row r="31319" spans="19:19">
      <c r="S31319"/>
    </row>
    <row r="31320" spans="19:19">
      <c r="S31320"/>
    </row>
    <row r="31321" spans="19:19">
      <c r="S31321"/>
    </row>
    <row r="31322" spans="19:19">
      <c r="S31322"/>
    </row>
    <row r="31323" spans="19:19">
      <c r="S31323"/>
    </row>
    <row r="31324" spans="19:19">
      <c r="S31324"/>
    </row>
    <row r="31325" spans="19:19">
      <c r="S31325"/>
    </row>
    <row r="31326" spans="19:19">
      <c r="S31326"/>
    </row>
    <row r="31327" spans="19:19">
      <c r="S31327"/>
    </row>
    <row r="31328" spans="19:19">
      <c r="S31328"/>
    </row>
    <row r="31329" spans="19:19">
      <c r="S31329"/>
    </row>
    <row r="31330" spans="19:19">
      <c r="S31330"/>
    </row>
    <row r="31331" spans="19:19">
      <c r="S31331"/>
    </row>
    <row r="31332" spans="19:19">
      <c r="S31332"/>
    </row>
    <row r="31333" spans="19:19">
      <c r="S31333"/>
    </row>
    <row r="31334" spans="19:19">
      <c r="S31334"/>
    </row>
    <row r="31335" spans="19:19">
      <c r="S31335"/>
    </row>
    <row r="31336" spans="19:19">
      <c r="S31336"/>
    </row>
    <row r="31337" spans="19:19">
      <c r="S31337"/>
    </row>
    <row r="31338" spans="19:19">
      <c r="S31338"/>
    </row>
    <row r="31339" spans="19:19">
      <c r="S31339"/>
    </row>
    <row r="31340" spans="19:19">
      <c r="S31340"/>
    </row>
    <row r="31341" spans="19:19">
      <c r="S31341"/>
    </row>
    <row r="31342" spans="19:19">
      <c r="S31342"/>
    </row>
    <row r="31343" spans="19:19">
      <c r="S31343"/>
    </row>
    <row r="31344" spans="19:19">
      <c r="S31344"/>
    </row>
    <row r="31345" spans="19:19">
      <c r="S31345"/>
    </row>
    <row r="31346" spans="19:19">
      <c r="S31346"/>
    </row>
    <row r="31347" spans="19:19">
      <c r="S31347"/>
    </row>
    <row r="31348" spans="19:19">
      <c r="S31348"/>
    </row>
    <row r="31349" spans="19:19">
      <c r="S31349"/>
    </row>
    <row r="31350" spans="19:19">
      <c r="S31350"/>
    </row>
    <row r="31351" spans="19:19">
      <c r="S31351"/>
    </row>
    <row r="31352" spans="19:19">
      <c r="S31352"/>
    </row>
    <row r="31353" spans="19:19">
      <c r="S31353"/>
    </row>
    <row r="31354" spans="19:19">
      <c r="S31354"/>
    </row>
    <row r="31355" spans="19:19">
      <c r="S31355"/>
    </row>
    <row r="31356" spans="19:19">
      <c r="S31356"/>
    </row>
    <row r="31357" spans="19:19">
      <c r="S31357"/>
    </row>
    <row r="31358" spans="19:19">
      <c r="S31358"/>
    </row>
    <row r="31359" spans="19:19">
      <c r="S31359"/>
    </row>
    <row r="31360" spans="19:19">
      <c r="S31360"/>
    </row>
    <row r="31361" spans="19:19">
      <c r="S31361"/>
    </row>
    <row r="31362" spans="19:19">
      <c r="S31362"/>
    </row>
    <row r="31363" spans="19:19">
      <c r="S31363"/>
    </row>
    <row r="31364" spans="19:19">
      <c r="S31364"/>
    </row>
    <row r="31365" spans="19:19">
      <c r="S31365"/>
    </row>
    <row r="31366" spans="19:19">
      <c r="S31366"/>
    </row>
    <row r="31367" spans="19:19">
      <c r="S31367"/>
    </row>
    <row r="31368" spans="19:19">
      <c r="S31368"/>
    </row>
    <row r="31369" spans="19:19">
      <c r="S31369"/>
    </row>
    <row r="31370" spans="19:19">
      <c r="S31370"/>
    </row>
    <row r="31371" spans="19:19">
      <c r="S31371"/>
    </row>
    <row r="31372" spans="19:19">
      <c r="S31372"/>
    </row>
    <row r="31373" spans="19:19">
      <c r="S31373"/>
    </row>
    <row r="31374" spans="19:19">
      <c r="S31374"/>
    </row>
    <row r="31375" spans="19:19">
      <c r="S31375"/>
    </row>
    <row r="31376" spans="19:19">
      <c r="S31376"/>
    </row>
    <row r="31377" spans="19:19">
      <c r="S31377"/>
    </row>
    <row r="31378" spans="19:19">
      <c r="S31378"/>
    </row>
    <row r="31379" spans="19:19">
      <c r="S31379"/>
    </row>
    <row r="31380" spans="19:19">
      <c r="S31380"/>
    </row>
    <row r="31381" spans="19:19">
      <c r="S31381"/>
    </row>
    <row r="31382" spans="19:19">
      <c r="S31382"/>
    </row>
    <row r="31383" spans="19:19">
      <c r="S31383"/>
    </row>
    <row r="31384" spans="19:19">
      <c r="S31384"/>
    </row>
    <row r="31385" spans="19:19">
      <c r="S31385"/>
    </row>
    <row r="31386" spans="19:19">
      <c r="S31386"/>
    </row>
    <row r="31387" spans="19:19">
      <c r="S31387"/>
    </row>
    <row r="31388" spans="19:19">
      <c r="S31388"/>
    </row>
    <row r="31389" spans="19:19">
      <c r="S31389"/>
    </row>
    <row r="31390" spans="19:19">
      <c r="S31390"/>
    </row>
    <row r="31391" spans="19:19">
      <c r="S31391"/>
    </row>
    <row r="31392" spans="19:19">
      <c r="S31392"/>
    </row>
    <row r="31393" spans="19:19">
      <c r="S31393"/>
    </row>
    <row r="31394" spans="19:19">
      <c r="S31394"/>
    </row>
    <row r="31395" spans="19:19">
      <c r="S31395"/>
    </row>
    <row r="31396" spans="19:19">
      <c r="S31396"/>
    </row>
    <row r="31397" spans="19:19">
      <c r="S31397"/>
    </row>
    <row r="31398" spans="19:19">
      <c r="S31398"/>
    </row>
    <row r="31399" spans="19:19">
      <c r="S31399"/>
    </row>
    <row r="31400" spans="19:19">
      <c r="S31400"/>
    </row>
    <row r="31401" spans="19:19">
      <c r="S31401"/>
    </row>
    <row r="31402" spans="19:19">
      <c r="S31402"/>
    </row>
    <row r="31403" spans="19:19">
      <c r="S31403"/>
    </row>
    <row r="31404" spans="19:19">
      <c r="S31404"/>
    </row>
    <row r="31405" spans="19:19">
      <c r="S31405"/>
    </row>
    <row r="31406" spans="19:19">
      <c r="S31406"/>
    </row>
    <row r="31407" spans="19:19">
      <c r="S31407"/>
    </row>
    <row r="31408" spans="19:19">
      <c r="S31408"/>
    </row>
    <row r="31409" spans="19:19">
      <c r="S31409"/>
    </row>
    <row r="31410" spans="19:19">
      <c r="S31410"/>
    </row>
    <row r="31411" spans="19:19">
      <c r="S31411"/>
    </row>
    <row r="31412" spans="19:19">
      <c r="S31412"/>
    </row>
    <row r="31413" spans="19:19">
      <c r="S31413"/>
    </row>
    <row r="31414" spans="19:19">
      <c r="S31414"/>
    </row>
    <row r="31415" spans="19:19">
      <c r="S31415"/>
    </row>
    <row r="31416" spans="19:19">
      <c r="S31416"/>
    </row>
    <row r="31417" spans="19:19">
      <c r="S31417"/>
    </row>
    <row r="31418" spans="19:19">
      <c r="S31418"/>
    </row>
    <row r="31419" spans="19:19">
      <c r="S31419"/>
    </row>
    <row r="31420" spans="19:19">
      <c r="S31420"/>
    </row>
    <row r="31421" spans="19:19">
      <c r="S31421"/>
    </row>
    <row r="31422" spans="19:19">
      <c r="S31422"/>
    </row>
    <row r="31423" spans="19:19">
      <c r="S31423"/>
    </row>
    <row r="31424" spans="19:19">
      <c r="S31424"/>
    </row>
    <row r="31425" spans="19:19">
      <c r="S31425"/>
    </row>
    <row r="31426" spans="19:19">
      <c r="S31426"/>
    </row>
    <row r="31427" spans="19:19">
      <c r="S31427"/>
    </row>
    <row r="31428" spans="19:19">
      <c r="S31428"/>
    </row>
    <row r="31429" spans="19:19">
      <c r="S31429"/>
    </row>
    <row r="31430" spans="19:19">
      <c r="S31430"/>
    </row>
    <row r="31431" spans="19:19">
      <c r="S31431"/>
    </row>
    <row r="31432" spans="19:19">
      <c r="S31432"/>
    </row>
    <row r="31433" spans="19:19">
      <c r="S31433"/>
    </row>
    <row r="31434" spans="19:19">
      <c r="S31434"/>
    </row>
    <row r="31435" spans="19:19">
      <c r="S31435"/>
    </row>
    <row r="31436" spans="19:19">
      <c r="S31436"/>
    </row>
    <row r="31437" spans="19:19">
      <c r="S31437"/>
    </row>
    <row r="31438" spans="19:19">
      <c r="S31438"/>
    </row>
    <row r="31439" spans="19:19">
      <c r="S31439"/>
    </row>
    <row r="31440" spans="19:19">
      <c r="S31440"/>
    </row>
    <row r="31441" spans="19:19">
      <c r="S31441"/>
    </row>
    <row r="31442" spans="19:19">
      <c r="S31442"/>
    </row>
    <row r="31443" spans="19:19">
      <c r="S31443"/>
    </row>
    <row r="31444" spans="19:19">
      <c r="S31444"/>
    </row>
    <row r="31445" spans="19:19">
      <c r="S31445"/>
    </row>
    <row r="31446" spans="19:19">
      <c r="S31446"/>
    </row>
    <row r="31447" spans="19:19">
      <c r="S31447"/>
    </row>
    <row r="31448" spans="19:19">
      <c r="S31448"/>
    </row>
    <row r="31449" spans="19:19">
      <c r="S31449"/>
    </row>
    <row r="31450" spans="19:19">
      <c r="S31450"/>
    </row>
    <row r="31451" spans="19:19">
      <c r="S31451"/>
    </row>
    <row r="31452" spans="19:19">
      <c r="S31452"/>
    </row>
    <row r="31453" spans="19:19">
      <c r="S31453"/>
    </row>
    <row r="31454" spans="19:19">
      <c r="S31454"/>
    </row>
    <row r="31455" spans="19:19">
      <c r="S31455"/>
    </row>
    <row r="31456" spans="19:19">
      <c r="S31456"/>
    </row>
    <row r="31457" spans="19:19">
      <c r="S31457"/>
    </row>
    <row r="31458" spans="19:19">
      <c r="S31458"/>
    </row>
    <row r="31459" spans="19:19">
      <c r="S31459"/>
    </row>
    <row r="31460" spans="19:19">
      <c r="S31460"/>
    </row>
    <row r="31461" spans="19:19">
      <c r="S31461"/>
    </row>
    <row r="31462" spans="19:19">
      <c r="S31462"/>
    </row>
    <row r="31463" spans="19:19">
      <c r="S31463"/>
    </row>
    <row r="31464" spans="19:19">
      <c r="S31464"/>
    </row>
    <row r="31465" spans="19:19">
      <c r="S31465"/>
    </row>
    <row r="31466" spans="19:19">
      <c r="S31466"/>
    </row>
    <row r="31467" spans="19:19">
      <c r="S31467"/>
    </row>
    <row r="31468" spans="19:19">
      <c r="S31468"/>
    </row>
    <row r="31469" spans="19:19">
      <c r="S31469"/>
    </row>
    <row r="31470" spans="19:19">
      <c r="S31470"/>
    </row>
    <row r="31471" spans="19:19">
      <c r="S31471"/>
    </row>
    <row r="31472" spans="19:19">
      <c r="S31472"/>
    </row>
    <row r="31473" spans="19:19">
      <c r="S31473"/>
    </row>
    <row r="31474" spans="19:19">
      <c r="S31474"/>
    </row>
    <row r="31475" spans="19:19">
      <c r="S31475"/>
    </row>
    <row r="31476" spans="19:19">
      <c r="S31476"/>
    </row>
    <row r="31477" spans="19:19">
      <c r="S31477"/>
    </row>
    <row r="31478" spans="19:19">
      <c r="S31478"/>
    </row>
    <row r="31479" spans="19:19">
      <c r="S31479"/>
    </row>
    <row r="31480" spans="19:19">
      <c r="S31480"/>
    </row>
    <row r="31481" spans="19:19">
      <c r="S31481"/>
    </row>
    <row r="31482" spans="19:19">
      <c r="S31482"/>
    </row>
    <row r="31483" spans="19:19">
      <c r="S31483"/>
    </row>
    <row r="31484" spans="19:19">
      <c r="S31484"/>
    </row>
    <row r="31485" spans="19:19">
      <c r="S31485"/>
    </row>
    <row r="31486" spans="19:19">
      <c r="S31486"/>
    </row>
    <row r="31487" spans="19:19">
      <c r="S31487"/>
    </row>
    <row r="31488" spans="19:19">
      <c r="S31488"/>
    </row>
    <row r="31489" spans="19:19">
      <c r="S31489"/>
    </row>
    <row r="31490" spans="19:19">
      <c r="S31490"/>
    </row>
    <row r="31491" spans="19:19">
      <c r="S31491"/>
    </row>
    <row r="31492" spans="19:19">
      <c r="S31492"/>
    </row>
    <row r="31493" spans="19:19">
      <c r="S31493"/>
    </row>
    <row r="31494" spans="19:19">
      <c r="S31494"/>
    </row>
    <row r="31495" spans="19:19">
      <c r="S31495"/>
    </row>
    <row r="31496" spans="19:19">
      <c r="S31496"/>
    </row>
    <row r="31497" spans="19:19">
      <c r="S31497"/>
    </row>
    <row r="31498" spans="19:19">
      <c r="S31498"/>
    </row>
    <row r="31499" spans="19:19">
      <c r="S31499"/>
    </row>
    <row r="31500" spans="19:19">
      <c r="S31500"/>
    </row>
    <row r="31501" spans="19:19">
      <c r="S31501"/>
    </row>
    <row r="31502" spans="19:19">
      <c r="S31502"/>
    </row>
    <row r="31503" spans="19:19">
      <c r="S31503"/>
    </row>
    <row r="31504" spans="19:19">
      <c r="S31504"/>
    </row>
    <row r="31505" spans="19:19">
      <c r="S31505"/>
    </row>
    <row r="31506" spans="19:19">
      <c r="S31506"/>
    </row>
    <row r="31507" spans="19:19">
      <c r="S31507"/>
    </row>
    <row r="31508" spans="19:19">
      <c r="S31508"/>
    </row>
    <row r="31509" spans="19:19">
      <c r="S31509"/>
    </row>
    <row r="31510" spans="19:19">
      <c r="S31510"/>
    </row>
    <row r="31511" spans="19:19">
      <c r="S31511"/>
    </row>
    <row r="31512" spans="19:19">
      <c r="S31512"/>
    </row>
    <row r="31513" spans="19:19">
      <c r="S31513"/>
    </row>
    <row r="31514" spans="19:19">
      <c r="S31514"/>
    </row>
    <row r="31515" spans="19:19">
      <c r="S31515"/>
    </row>
    <row r="31516" spans="19:19">
      <c r="S31516"/>
    </row>
    <row r="31517" spans="19:19">
      <c r="S31517"/>
    </row>
    <row r="31518" spans="19:19">
      <c r="S31518"/>
    </row>
    <row r="31519" spans="19:19">
      <c r="S31519"/>
    </row>
    <row r="31520" spans="19:19">
      <c r="S31520"/>
    </row>
    <row r="31521" spans="19:19">
      <c r="S31521"/>
    </row>
    <row r="31522" spans="19:19">
      <c r="S31522"/>
    </row>
    <row r="31523" spans="19:19">
      <c r="S31523"/>
    </row>
    <row r="31524" spans="19:19">
      <c r="S31524"/>
    </row>
    <row r="31525" spans="19:19">
      <c r="S31525"/>
    </row>
    <row r="31526" spans="19:19">
      <c r="S31526"/>
    </row>
    <row r="31527" spans="19:19">
      <c r="S31527"/>
    </row>
    <row r="31528" spans="19:19">
      <c r="S31528"/>
    </row>
    <row r="31529" spans="19:19">
      <c r="S31529"/>
    </row>
    <row r="31530" spans="19:19">
      <c r="S31530"/>
    </row>
    <row r="31531" spans="19:19">
      <c r="S31531"/>
    </row>
    <row r="31532" spans="19:19">
      <c r="S31532"/>
    </row>
    <row r="31533" spans="19:19">
      <c r="S31533"/>
    </row>
    <row r="31534" spans="19:19">
      <c r="S31534"/>
    </row>
    <row r="31535" spans="19:19">
      <c r="S31535"/>
    </row>
    <row r="31536" spans="19:19">
      <c r="S31536"/>
    </row>
    <row r="31537" spans="19:19">
      <c r="S31537"/>
    </row>
    <row r="31538" spans="19:19">
      <c r="S31538"/>
    </row>
    <row r="31539" spans="19:19">
      <c r="S31539"/>
    </row>
    <row r="31540" spans="19:19">
      <c r="S31540"/>
    </row>
    <row r="31541" spans="19:19">
      <c r="S31541"/>
    </row>
    <row r="31542" spans="19:19">
      <c r="S31542"/>
    </row>
    <row r="31543" spans="19:19">
      <c r="S31543"/>
    </row>
    <row r="31544" spans="19:19">
      <c r="S31544"/>
    </row>
    <row r="31545" spans="19:19">
      <c r="S31545"/>
    </row>
    <row r="31546" spans="19:19">
      <c r="S31546"/>
    </row>
    <row r="31547" spans="19:19">
      <c r="S31547"/>
    </row>
    <row r="31548" spans="19:19">
      <c r="S31548"/>
    </row>
    <row r="31549" spans="19:19">
      <c r="S31549"/>
    </row>
    <row r="31550" spans="19:19">
      <c r="S31550"/>
    </row>
    <row r="31551" spans="19:19">
      <c r="S31551"/>
    </row>
    <row r="31552" spans="19:19">
      <c r="S31552"/>
    </row>
    <row r="31553" spans="19:19">
      <c r="S31553"/>
    </row>
    <row r="31554" spans="19:19">
      <c r="S31554"/>
    </row>
    <row r="31555" spans="19:19">
      <c r="S31555"/>
    </row>
    <row r="31556" spans="19:19">
      <c r="S31556"/>
    </row>
    <row r="31557" spans="19:19">
      <c r="S31557"/>
    </row>
    <row r="31558" spans="19:19">
      <c r="S31558"/>
    </row>
    <row r="31559" spans="19:19">
      <c r="S31559"/>
    </row>
    <row r="31560" spans="19:19">
      <c r="S31560"/>
    </row>
    <row r="31561" spans="19:19">
      <c r="S31561"/>
    </row>
    <row r="31562" spans="19:19">
      <c r="S31562"/>
    </row>
    <row r="31563" spans="19:19">
      <c r="S31563"/>
    </row>
    <row r="31564" spans="19:19">
      <c r="S31564"/>
    </row>
    <row r="31565" spans="19:19">
      <c r="S31565"/>
    </row>
    <row r="31566" spans="19:19">
      <c r="S31566"/>
    </row>
    <row r="31567" spans="19:19">
      <c r="S31567"/>
    </row>
    <row r="31568" spans="19:19">
      <c r="S31568"/>
    </row>
    <row r="31569" spans="19:19">
      <c r="S31569"/>
    </row>
    <row r="31570" spans="19:19">
      <c r="S31570"/>
    </row>
    <row r="31571" spans="19:19">
      <c r="S31571"/>
    </row>
    <row r="31572" spans="19:19">
      <c r="S31572"/>
    </row>
    <row r="31573" spans="19:19">
      <c r="S31573"/>
    </row>
    <row r="31574" spans="19:19">
      <c r="S31574"/>
    </row>
    <row r="31575" spans="19:19">
      <c r="S31575"/>
    </row>
    <row r="31576" spans="19:19">
      <c r="S31576"/>
    </row>
    <row r="31577" spans="19:19">
      <c r="S31577"/>
    </row>
    <row r="31578" spans="19:19">
      <c r="S31578"/>
    </row>
    <row r="31579" spans="19:19">
      <c r="S31579"/>
    </row>
    <row r="31580" spans="19:19">
      <c r="S31580"/>
    </row>
    <row r="31581" spans="19:19">
      <c r="S31581"/>
    </row>
    <row r="31582" spans="19:19">
      <c r="S31582"/>
    </row>
    <row r="31583" spans="19:19">
      <c r="S31583"/>
    </row>
    <row r="31584" spans="19:19">
      <c r="S31584"/>
    </row>
    <row r="31585" spans="19:19">
      <c r="S31585"/>
    </row>
    <row r="31586" spans="19:19">
      <c r="S31586"/>
    </row>
    <row r="31587" spans="19:19">
      <c r="S31587"/>
    </row>
    <row r="31588" spans="19:19">
      <c r="S31588"/>
    </row>
    <row r="31589" spans="19:19">
      <c r="S31589"/>
    </row>
    <row r="31590" spans="19:19">
      <c r="S31590"/>
    </row>
    <row r="31591" spans="19:19">
      <c r="S31591"/>
    </row>
    <row r="31592" spans="19:19">
      <c r="S31592"/>
    </row>
    <row r="31593" spans="19:19">
      <c r="S31593"/>
    </row>
    <row r="31594" spans="19:19">
      <c r="S31594"/>
    </row>
    <row r="31595" spans="19:19">
      <c r="S31595"/>
    </row>
    <row r="31596" spans="19:19">
      <c r="S31596"/>
    </row>
    <row r="31597" spans="19:19">
      <c r="S31597"/>
    </row>
    <row r="31598" spans="19:19">
      <c r="S31598"/>
    </row>
    <row r="31599" spans="19:19">
      <c r="S31599"/>
    </row>
    <row r="31600" spans="19:19">
      <c r="S31600"/>
    </row>
    <row r="31601" spans="19:19">
      <c r="S31601"/>
    </row>
    <row r="31602" spans="19:19">
      <c r="S31602"/>
    </row>
    <row r="31603" spans="19:19">
      <c r="S31603"/>
    </row>
    <row r="31604" spans="19:19">
      <c r="S31604"/>
    </row>
    <row r="31605" spans="19:19">
      <c r="S31605"/>
    </row>
    <row r="31606" spans="19:19">
      <c r="S31606"/>
    </row>
    <row r="31607" spans="19:19">
      <c r="S31607"/>
    </row>
    <row r="31608" spans="19:19">
      <c r="S31608"/>
    </row>
    <row r="31609" spans="19:19">
      <c r="S31609"/>
    </row>
    <row r="31610" spans="19:19">
      <c r="S31610"/>
    </row>
    <row r="31611" spans="19:19">
      <c r="S31611"/>
    </row>
    <row r="31612" spans="19:19">
      <c r="S31612"/>
    </row>
    <row r="31613" spans="19:19">
      <c r="S31613"/>
    </row>
    <row r="31614" spans="19:19">
      <c r="S31614"/>
    </row>
    <row r="31615" spans="19:19">
      <c r="S31615"/>
    </row>
    <row r="31616" spans="19:19">
      <c r="S31616"/>
    </row>
    <row r="31617" spans="19:19">
      <c r="S31617"/>
    </row>
    <row r="31618" spans="19:19">
      <c r="S31618"/>
    </row>
    <row r="31619" spans="19:19">
      <c r="S31619"/>
    </row>
    <row r="31620" spans="19:19">
      <c r="S31620"/>
    </row>
    <row r="31621" spans="19:19">
      <c r="S31621"/>
    </row>
    <row r="31622" spans="19:19">
      <c r="S31622"/>
    </row>
    <row r="31623" spans="19:19">
      <c r="S31623"/>
    </row>
    <row r="31624" spans="19:19">
      <c r="S31624"/>
    </row>
    <row r="31625" spans="19:19">
      <c r="S31625"/>
    </row>
    <row r="31626" spans="19:19">
      <c r="S31626"/>
    </row>
    <row r="31627" spans="19:19">
      <c r="S31627"/>
    </row>
    <row r="31628" spans="19:19">
      <c r="S31628"/>
    </row>
    <row r="31629" spans="19:19">
      <c r="S31629"/>
    </row>
    <row r="31630" spans="19:19">
      <c r="S31630"/>
    </row>
    <row r="31631" spans="19:19">
      <c r="S31631"/>
    </row>
    <row r="31632" spans="19:19">
      <c r="S31632"/>
    </row>
    <row r="31633" spans="19:19">
      <c r="S31633"/>
    </row>
    <row r="31634" spans="19:19">
      <c r="S31634"/>
    </row>
    <row r="31635" spans="19:19">
      <c r="S31635"/>
    </row>
    <row r="31636" spans="19:19">
      <c r="S31636"/>
    </row>
    <row r="31637" spans="19:19">
      <c r="S31637"/>
    </row>
    <row r="31638" spans="19:19">
      <c r="S31638"/>
    </row>
    <row r="31639" spans="19:19">
      <c r="S31639"/>
    </row>
    <row r="31640" spans="19:19">
      <c r="S31640"/>
    </row>
    <row r="31641" spans="19:19">
      <c r="S31641"/>
    </row>
    <row r="31642" spans="19:19">
      <c r="S31642"/>
    </row>
    <row r="31643" spans="19:19">
      <c r="S31643"/>
    </row>
    <row r="31644" spans="19:19">
      <c r="S31644"/>
    </row>
    <row r="31645" spans="19:19">
      <c r="S31645"/>
    </row>
    <row r="31646" spans="19:19">
      <c r="S31646"/>
    </row>
    <row r="31647" spans="19:19">
      <c r="S31647"/>
    </row>
    <row r="31648" spans="19:19">
      <c r="S31648"/>
    </row>
    <row r="31649" spans="19:19">
      <c r="S31649"/>
    </row>
    <row r="31650" spans="19:19">
      <c r="S31650"/>
    </row>
    <row r="31651" spans="19:19">
      <c r="S31651"/>
    </row>
    <row r="31652" spans="19:19">
      <c r="S31652"/>
    </row>
    <row r="31653" spans="19:19">
      <c r="S31653"/>
    </row>
    <row r="31654" spans="19:19">
      <c r="S31654"/>
    </row>
    <row r="31655" spans="19:19">
      <c r="S31655"/>
    </row>
    <row r="31656" spans="19:19">
      <c r="S31656"/>
    </row>
    <row r="31657" spans="19:19">
      <c r="S31657"/>
    </row>
    <row r="31658" spans="19:19">
      <c r="S31658"/>
    </row>
    <row r="31659" spans="19:19">
      <c r="S31659"/>
    </row>
    <row r="31660" spans="19:19">
      <c r="S31660"/>
    </row>
    <row r="31661" spans="19:19">
      <c r="S31661"/>
    </row>
    <row r="31662" spans="19:19">
      <c r="S31662"/>
    </row>
    <row r="31663" spans="19:19">
      <c r="S31663"/>
    </row>
    <row r="31664" spans="19:19">
      <c r="S31664"/>
    </row>
    <row r="31665" spans="19:19">
      <c r="S31665"/>
    </row>
    <row r="31666" spans="19:19">
      <c r="S31666"/>
    </row>
    <row r="31667" spans="19:19">
      <c r="S31667"/>
    </row>
    <row r="31668" spans="19:19">
      <c r="S31668"/>
    </row>
    <row r="31669" spans="19:19">
      <c r="S31669"/>
    </row>
    <row r="31670" spans="19:19">
      <c r="S31670"/>
    </row>
    <row r="31671" spans="19:19">
      <c r="S31671"/>
    </row>
    <row r="31672" spans="19:19">
      <c r="S31672"/>
    </row>
    <row r="31673" spans="19:19">
      <c r="S31673"/>
    </row>
    <row r="31674" spans="19:19">
      <c r="S31674"/>
    </row>
    <row r="31675" spans="19:19">
      <c r="S31675"/>
    </row>
    <row r="31676" spans="19:19">
      <c r="S31676"/>
    </row>
    <row r="31677" spans="19:19">
      <c r="S31677"/>
    </row>
    <row r="31678" spans="19:19">
      <c r="S31678"/>
    </row>
    <row r="31679" spans="19:19">
      <c r="S31679"/>
    </row>
    <row r="31680" spans="19:19">
      <c r="S31680"/>
    </row>
    <row r="31681" spans="19:19">
      <c r="S31681"/>
    </row>
    <row r="31682" spans="19:19">
      <c r="S31682"/>
    </row>
    <row r="31683" spans="19:19">
      <c r="S31683"/>
    </row>
    <row r="31684" spans="19:19">
      <c r="S31684"/>
    </row>
    <row r="31685" spans="19:19">
      <c r="S31685"/>
    </row>
    <row r="31686" spans="19:19">
      <c r="S31686"/>
    </row>
    <row r="31687" spans="19:19">
      <c r="S31687"/>
    </row>
    <row r="31688" spans="19:19">
      <c r="S31688"/>
    </row>
    <row r="31689" spans="19:19">
      <c r="S31689"/>
    </row>
    <row r="31690" spans="19:19">
      <c r="S31690"/>
    </row>
    <row r="31691" spans="19:19">
      <c r="S31691"/>
    </row>
    <row r="31692" spans="19:19">
      <c r="S31692"/>
    </row>
    <row r="31693" spans="19:19">
      <c r="S31693"/>
    </row>
    <row r="31694" spans="19:19">
      <c r="S31694"/>
    </row>
    <row r="31695" spans="19:19">
      <c r="S31695"/>
    </row>
    <row r="31696" spans="19:19">
      <c r="S31696"/>
    </row>
    <row r="31697" spans="19:19">
      <c r="S31697"/>
    </row>
    <row r="31698" spans="19:19">
      <c r="S31698"/>
    </row>
    <row r="31699" spans="19:19">
      <c r="S31699"/>
    </row>
    <row r="31700" spans="19:19">
      <c r="S31700"/>
    </row>
    <row r="31701" spans="19:19">
      <c r="S31701"/>
    </row>
    <row r="31702" spans="19:19">
      <c r="S31702"/>
    </row>
    <row r="31703" spans="19:19">
      <c r="S31703"/>
    </row>
    <row r="31704" spans="19:19">
      <c r="S31704"/>
    </row>
    <row r="31705" spans="19:19">
      <c r="S31705"/>
    </row>
    <row r="31706" spans="19:19">
      <c r="S31706"/>
    </row>
    <row r="31707" spans="19:19">
      <c r="S31707"/>
    </row>
    <row r="31708" spans="19:19">
      <c r="S31708"/>
    </row>
    <row r="31709" spans="19:19">
      <c r="S31709"/>
    </row>
    <row r="31710" spans="19:19">
      <c r="S31710"/>
    </row>
    <row r="31711" spans="19:19">
      <c r="S31711"/>
    </row>
    <row r="31712" spans="19:19">
      <c r="S31712"/>
    </row>
    <row r="31713" spans="19:19">
      <c r="S31713"/>
    </row>
    <row r="31714" spans="19:19">
      <c r="S31714"/>
    </row>
    <row r="31715" spans="19:19">
      <c r="S31715"/>
    </row>
    <row r="31716" spans="19:19">
      <c r="S31716"/>
    </row>
    <row r="31717" spans="19:19">
      <c r="S31717"/>
    </row>
    <row r="31718" spans="19:19">
      <c r="S31718"/>
    </row>
    <row r="31719" spans="19:19">
      <c r="S31719"/>
    </row>
    <row r="31720" spans="19:19">
      <c r="S31720"/>
    </row>
    <row r="31721" spans="19:19">
      <c r="S31721"/>
    </row>
    <row r="31722" spans="19:19">
      <c r="S31722"/>
    </row>
    <row r="31723" spans="19:19">
      <c r="S31723"/>
    </row>
    <row r="31724" spans="19:19">
      <c r="S31724"/>
    </row>
    <row r="31725" spans="19:19">
      <c r="S31725"/>
    </row>
    <row r="31726" spans="19:19">
      <c r="S31726"/>
    </row>
    <row r="31727" spans="19:19">
      <c r="S31727"/>
    </row>
    <row r="31728" spans="19:19">
      <c r="S31728"/>
    </row>
    <row r="31729" spans="19:19">
      <c r="S31729"/>
    </row>
    <row r="31730" spans="19:19">
      <c r="S31730"/>
    </row>
    <row r="31731" spans="19:19">
      <c r="S31731"/>
    </row>
    <row r="31732" spans="19:19">
      <c r="S31732"/>
    </row>
    <row r="31733" spans="19:19">
      <c r="S31733"/>
    </row>
    <row r="31734" spans="19:19">
      <c r="S31734"/>
    </row>
    <row r="31735" spans="19:19">
      <c r="S31735"/>
    </row>
    <row r="31736" spans="19:19">
      <c r="S31736"/>
    </row>
    <row r="31737" spans="19:19">
      <c r="S31737"/>
    </row>
    <row r="31738" spans="19:19">
      <c r="S31738"/>
    </row>
    <row r="31739" spans="19:19">
      <c r="S31739"/>
    </row>
    <row r="31740" spans="19:19">
      <c r="S31740"/>
    </row>
    <row r="31741" spans="19:19">
      <c r="S31741"/>
    </row>
    <row r="31742" spans="19:19">
      <c r="S31742"/>
    </row>
    <row r="31743" spans="19:19">
      <c r="S31743"/>
    </row>
    <row r="31744" spans="19:19">
      <c r="S31744"/>
    </row>
    <row r="31745" spans="19:19">
      <c r="S31745"/>
    </row>
    <row r="31746" spans="19:19">
      <c r="S31746"/>
    </row>
    <row r="31747" spans="19:19">
      <c r="S31747"/>
    </row>
    <row r="31748" spans="19:19">
      <c r="S31748"/>
    </row>
    <row r="31749" spans="19:19">
      <c r="S31749"/>
    </row>
    <row r="31750" spans="19:19">
      <c r="S31750"/>
    </row>
    <row r="31751" spans="19:19">
      <c r="S31751"/>
    </row>
    <row r="31752" spans="19:19">
      <c r="S31752"/>
    </row>
    <row r="31753" spans="19:19">
      <c r="S31753"/>
    </row>
    <row r="31754" spans="19:19">
      <c r="S31754"/>
    </row>
    <row r="31755" spans="19:19">
      <c r="S31755"/>
    </row>
    <row r="31756" spans="19:19">
      <c r="S31756"/>
    </row>
    <row r="31757" spans="19:19">
      <c r="S31757"/>
    </row>
    <row r="31758" spans="19:19">
      <c r="S31758"/>
    </row>
    <row r="31759" spans="19:19">
      <c r="S31759"/>
    </row>
    <row r="31760" spans="19:19">
      <c r="S31760"/>
    </row>
    <row r="31761" spans="19:19">
      <c r="S31761"/>
    </row>
    <row r="31762" spans="19:19">
      <c r="S31762"/>
    </row>
    <row r="31763" spans="19:19">
      <c r="S31763"/>
    </row>
    <row r="31764" spans="19:19">
      <c r="S31764"/>
    </row>
    <row r="31765" spans="19:19">
      <c r="S31765"/>
    </row>
    <row r="31766" spans="19:19">
      <c r="S31766"/>
    </row>
    <row r="31767" spans="19:19">
      <c r="S31767"/>
    </row>
    <row r="31768" spans="19:19">
      <c r="S31768"/>
    </row>
    <row r="31769" spans="19:19">
      <c r="S31769"/>
    </row>
    <row r="31770" spans="19:19">
      <c r="S31770"/>
    </row>
    <row r="31771" spans="19:19">
      <c r="S31771"/>
    </row>
    <row r="31772" spans="19:19">
      <c r="S31772"/>
    </row>
    <row r="31773" spans="19:19">
      <c r="S31773"/>
    </row>
    <row r="31774" spans="19:19">
      <c r="S31774"/>
    </row>
    <row r="31775" spans="19:19">
      <c r="S31775"/>
    </row>
    <row r="31776" spans="19:19">
      <c r="S31776"/>
    </row>
    <row r="31777" spans="19:19">
      <c r="S31777"/>
    </row>
    <row r="31778" spans="19:19">
      <c r="S31778"/>
    </row>
    <row r="31779" spans="19:19">
      <c r="S31779"/>
    </row>
    <row r="31780" spans="19:19">
      <c r="S31780"/>
    </row>
    <row r="31781" spans="19:19">
      <c r="S31781"/>
    </row>
    <row r="31782" spans="19:19">
      <c r="S31782"/>
    </row>
    <row r="31783" spans="19:19">
      <c r="S31783"/>
    </row>
    <row r="31784" spans="19:19">
      <c r="S31784"/>
    </row>
    <row r="31785" spans="19:19">
      <c r="S31785"/>
    </row>
    <row r="31786" spans="19:19">
      <c r="S31786"/>
    </row>
    <row r="31787" spans="19:19">
      <c r="S31787"/>
    </row>
    <row r="31788" spans="19:19">
      <c r="S31788"/>
    </row>
    <row r="31789" spans="19:19">
      <c r="S31789"/>
    </row>
    <row r="31790" spans="19:19">
      <c r="S31790"/>
    </row>
    <row r="31791" spans="19:19">
      <c r="S31791"/>
    </row>
    <row r="31792" spans="19:19">
      <c r="S31792"/>
    </row>
    <row r="31793" spans="19:19">
      <c r="S31793"/>
    </row>
    <row r="31794" spans="19:19">
      <c r="S31794"/>
    </row>
    <row r="31795" spans="19:19">
      <c r="S31795"/>
    </row>
    <row r="31796" spans="19:19">
      <c r="S31796"/>
    </row>
    <row r="31797" spans="19:19">
      <c r="S31797"/>
    </row>
    <row r="31798" spans="19:19">
      <c r="S31798"/>
    </row>
    <row r="31799" spans="19:19">
      <c r="S31799"/>
    </row>
    <row r="31800" spans="19:19">
      <c r="S31800"/>
    </row>
    <row r="31801" spans="19:19">
      <c r="S31801"/>
    </row>
    <row r="31802" spans="19:19">
      <c r="S31802"/>
    </row>
    <row r="31803" spans="19:19">
      <c r="S31803"/>
    </row>
    <row r="31804" spans="19:19">
      <c r="S31804"/>
    </row>
    <row r="31805" spans="19:19">
      <c r="S31805"/>
    </row>
    <row r="31806" spans="19:19">
      <c r="S31806"/>
    </row>
    <row r="31807" spans="19:19">
      <c r="S31807"/>
    </row>
    <row r="31808" spans="19:19">
      <c r="S31808"/>
    </row>
    <row r="31809" spans="19:19">
      <c r="S31809"/>
    </row>
    <row r="31810" spans="19:19">
      <c r="S31810"/>
    </row>
    <row r="31811" spans="19:19">
      <c r="S31811"/>
    </row>
    <row r="31812" spans="19:19">
      <c r="S31812"/>
    </row>
    <row r="31813" spans="19:19">
      <c r="S31813"/>
    </row>
    <row r="31814" spans="19:19">
      <c r="S31814"/>
    </row>
    <row r="31815" spans="19:19">
      <c r="S31815"/>
    </row>
    <row r="31816" spans="19:19">
      <c r="S31816"/>
    </row>
    <row r="31817" spans="19:19">
      <c r="S31817"/>
    </row>
    <row r="31818" spans="19:19">
      <c r="S31818"/>
    </row>
    <row r="31819" spans="19:19">
      <c r="S31819"/>
    </row>
    <row r="31820" spans="19:19">
      <c r="S31820"/>
    </row>
    <row r="31821" spans="19:19">
      <c r="S31821"/>
    </row>
    <row r="31822" spans="19:19">
      <c r="S31822"/>
    </row>
    <row r="31823" spans="19:19">
      <c r="S31823"/>
    </row>
    <row r="31824" spans="19:19">
      <c r="S31824"/>
    </row>
    <row r="31825" spans="19:19">
      <c r="S31825"/>
    </row>
    <row r="31826" spans="19:19">
      <c r="S31826"/>
    </row>
    <row r="31827" spans="19:19">
      <c r="S31827"/>
    </row>
    <row r="31828" spans="19:19">
      <c r="S31828"/>
    </row>
    <row r="31829" spans="19:19">
      <c r="S31829"/>
    </row>
    <row r="31830" spans="19:19">
      <c r="S31830"/>
    </row>
    <row r="31831" spans="19:19">
      <c r="S31831"/>
    </row>
    <row r="31832" spans="19:19">
      <c r="S31832"/>
    </row>
    <row r="31833" spans="19:19">
      <c r="S31833"/>
    </row>
    <row r="31834" spans="19:19">
      <c r="S31834"/>
    </row>
    <row r="31835" spans="19:19">
      <c r="S31835"/>
    </row>
    <row r="31836" spans="19:19">
      <c r="S31836"/>
    </row>
    <row r="31837" spans="19:19">
      <c r="S31837"/>
    </row>
    <row r="31838" spans="19:19">
      <c r="S31838"/>
    </row>
    <row r="31839" spans="19:19">
      <c r="S31839"/>
    </row>
    <row r="31840" spans="19:19">
      <c r="S31840"/>
    </row>
    <row r="31841" spans="19:19">
      <c r="S31841"/>
    </row>
    <row r="31842" spans="19:19">
      <c r="S31842"/>
    </row>
    <row r="31843" spans="19:19">
      <c r="S31843"/>
    </row>
    <row r="31844" spans="19:19">
      <c r="S31844"/>
    </row>
    <row r="31845" spans="19:19">
      <c r="S31845"/>
    </row>
    <row r="31846" spans="19:19">
      <c r="S31846"/>
    </row>
    <row r="31847" spans="19:19">
      <c r="S31847"/>
    </row>
    <row r="31848" spans="19:19">
      <c r="S31848"/>
    </row>
    <row r="31849" spans="19:19">
      <c r="S31849"/>
    </row>
    <row r="31850" spans="19:19">
      <c r="S31850"/>
    </row>
    <row r="31851" spans="19:19">
      <c r="S31851"/>
    </row>
    <row r="31852" spans="19:19">
      <c r="S31852"/>
    </row>
    <row r="31853" spans="19:19">
      <c r="S31853"/>
    </row>
    <row r="31854" spans="19:19">
      <c r="S31854"/>
    </row>
    <row r="31855" spans="19:19">
      <c r="S31855"/>
    </row>
    <row r="31856" spans="19:19">
      <c r="S31856"/>
    </row>
    <row r="31857" spans="19:19">
      <c r="S31857"/>
    </row>
    <row r="31858" spans="19:19">
      <c r="S31858"/>
    </row>
    <row r="31859" spans="19:19">
      <c r="S31859"/>
    </row>
    <row r="31860" spans="19:19">
      <c r="S31860"/>
    </row>
    <row r="31861" spans="19:19">
      <c r="S31861"/>
    </row>
    <row r="31862" spans="19:19">
      <c r="S31862"/>
    </row>
    <row r="31863" spans="19:19">
      <c r="S31863"/>
    </row>
    <row r="31864" spans="19:19">
      <c r="S31864"/>
    </row>
    <row r="31865" spans="19:19">
      <c r="S31865"/>
    </row>
    <row r="31866" spans="19:19">
      <c r="S31866"/>
    </row>
    <row r="31867" spans="19:19">
      <c r="S31867"/>
    </row>
    <row r="31868" spans="19:19">
      <c r="S31868"/>
    </row>
    <row r="31869" spans="19:19">
      <c r="S31869"/>
    </row>
    <row r="31870" spans="19:19">
      <c r="S31870"/>
    </row>
    <row r="31871" spans="19:19">
      <c r="S31871"/>
    </row>
    <row r="31872" spans="19:19">
      <c r="S31872"/>
    </row>
    <row r="31873" spans="19:19">
      <c r="S31873"/>
    </row>
    <row r="31874" spans="19:19">
      <c r="S31874"/>
    </row>
    <row r="31875" spans="19:19">
      <c r="S31875"/>
    </row>
    <row r="31876" spans="19:19">
      <c r="S31876"/>
    </row>
    <row r="31877" spans="19:19">
      <c r="S31877"/>
    </row>
    <row r="31878" spans="19:19">
      <c r="S31878"/>
    </row>
    <row r="31879" spans="19:19">
      <c r="S31879"/>
    </row>
    <row r="31880" spans="19:19">
      <c r="S31880"/>
    </row>
    <row r="31881" spans="19:19">
      <c r="S31881"/>
    </row>
    <row r="31882" spans="19:19">
      <c r="S31882"/>
    </row>
    <row r="31883" spans="19:19">
      <c r="S31883"/>
    </row>
    <row r="31884" spans="19:19">
      <c r="S31884"/>
    </row>
    <row r="31885" spans="19:19">
      <c r="S31885"/>
    </row>
    <row r="31886" spans="19:19">
      <c r="S31886"/>
    </row>
    <row r="31887" spans="19:19">
      <c r="S31887"/>
    </row>
    <row r="31888" spans="19:19">
      <c r="S31888"/>
    </row>
    <row r="31889" spans="19:19">
      <c r="S31889"/>
    </row>
    <row r="31890" spans="19:19">
      <c r="S31890"/>
    </row>
    <row r="31891" spans="19:19">
      <c r="S31891"/>
    </row>
    <row r="31892" spans="19:19">
      <c r="S31892"/>
    </row>
    <row r="31893" spans="19:19">
      <c r="S31893"/>
    </row>
    <row r="31894" spans="19:19">
      <c r="S31894"/>
    </row>
    <row r="31895" spans="19:19">
      <c r="S31895"/>
    </row>
    <row r="31896" spans="19:19">
      <c r="S31896"/>
    </row>
    <row r="31897" spans="19:19">
      <c r="S31897"/>
    </row>
    <row r="31898" spans="19:19">
      <c r="S31898"/>
    </row>
    <row r="31899" spans="19:19">
      <c r="S31899"/>
    </row>
    <row r="31900" spans="19:19">
      <c r="S31900"/>
    </row>
    <row r="31901" spans="19:19">
      <c r="S31901"/>
    </row>
    <row r="31902" spans="19:19">
      <c r="S31902"/>
    </row>
    <row r="31903" spans="19:19">
      <c r="S31903"/>
    </row>
    <row r="31904" spans="19:19">
      <c r="S31904"/>
    </row>
    <row r="31905" spans="19:19">
      <c r="S31905"/>
    </row>
    <row r="31906" spans="19:19">
      <c r="S31906"/>
    </row>
    <row r="31907" spans="19:19">
      <c r="S31907"/>
    </row>
    <row r="31908" spans="19:19">
      <c r="S31908"/>
    </row>
    <row r="31909" spans="19:19">
      <c r="S31909"/>
    </row>
    <row r="31910" spans="19:19">
      <c r="S31910"/>
    </row>
    <row r="31911" spans="19:19">
      <c r="S31911"/>
    </row>
    <row r="31912" spans="19:19">
      <c r="S31912"/>
    </row>
    <row r="31913" spans="19:19">
      <c r="S31913"/>
    </row>
    <row r="31914" spans="19:19">
      <c r="S31914"/>
    </row>
    <row r="31915" spans="19:19">
      <c r="S31915"/>
    </row>
    <row r="31916" spans="19:19">
      <c r="S31916"/>
    </row>
    <row r="31917" spans="19:19">
      <c r="S31917"/>
    </row>
    <row r="31918" spans="19:19">
      <c r="S31918"/>
    </row>
    <row r="31919" spans="19:19">
      <c r="S31919"/>
    </row>
    <row r="31920" spans="19:19">
      <c r="S31920"/>
    </row>
    <row r="31921" spans="19:19">
      <c r="S31921"/>
    </row>
    <row r="31922" spans="19:19">
      <c r="S31922"/>
    </row>
    <row r="31923" spans="19:19">
      <c r="S31923"/>
    </row>
    <row r="31924" spans="19:19">
      <c r="S31924"/>
    </row>
    <row r="31925" spans="19:19">
      <c r="S31925"/>
    </row>
    <row r="31926" spans="19:19">
      <c r="S31926"/>
    </row>
    <row r="31927" spans="19:19">
      <c r="S31927"/>
    </row>
    <row r="31928" spans="19:19">
      <c r="S31928"/>
    </row>
    <row r="31929" spans="19:19">
      <c r="S31929"/>
    </row>
    <row r="31930" spans="19:19">
      <c r="S31930"/>
    </row>
    <row r="31931" spans="19:19">
      <c r="S31931"/>
    </row>
    <row r="31932" spans="19:19">
      <c r="S31932"/>
    </row>
    <row r="31933" spans="19:19">
      <c r="S31933"/>
    </row>
    <row r="31934" spans="19:19">
      <c r="S31934"/>
    </row>
    <row r="31935" spans="19:19">
      <c r="S31935"/>
    </row>
    <row r="31936" spans="19:19">
      <c r="S31936"/>
    </row>
    <row r="31937" spans="19:19">
      <c r="S31937"/>
    </row>
    <row r="31938" spans="19:19">
      <c r="S31938"/>
    </row>
    <row r="31939" spans="19:19">
      <c r="S31939"/>
    </row>
    <row r="31940" spans="19:19">
      <c r="S31940"/>
    </row>
    <row r="31941" spans="19:19">
      <c r="S31941"/>
    </row>
    <row r="31942" spans="19:19">
      <c r="S31942"/>
    </row>
    <row r="31943" spans="19:19">
      <c r="S31943"/>
    </row>
    <row r="31944" spans="19:19">
      <c r="S31944"/>
    </row>
    <row r="31945" spans="19:19">
      <c r="S31945"/>
    </row>
    <row r="31946" spans="19:19">
      <c r="S31946"/>
    </row>
    <row r="31947" spans="19:19">
      <c r="S31947"/>
    </row>
    <row r="31948" spans="19:19">
      <c r="S31948"/>
    </row>
    <row r="31949" spans="19:19">
      <c r="S31949"/>
    </row>
    <row r="31950" spans="19:19">
      <c r="S31950"/>
    </row>
    <row r="31951" spans="19:19">
      <c r="S31951"/>
    </row>
    <row r="31952" spans="19:19">
      <c r="S31952"/>
    </row>
    <row r="31953" spans="19:19">
      <c r="S31953"/>
    </row>
    <row r="31954" spans="19:19">
      <c r="S31954"/>
    </row>
    <row r="31955" spans="19:19">
      <c r="S31955"/>
    </row>
    <row r="31956" spans="19:19">
      <c r="S31956"/>
    </row>
    <row r="31957" spans="19:19">
      <c r="S31957"/>
    </row>
    <row r="31958" spans="19:19">
      <c r="S31958"/>
    </row>
    <row r="31959" spans="19:19">
      <c r="S31959"/>
    </row>
    <row r="31960" spans="19:19">
      <c r="S31960"/>
    </row>
    <row r="31961" spans="19:19">
      <c r="S31961"/>
    </row>
    <row r="31962" spans="19:19">
      <c r="S31962"/>
    </row>
    <row r="31963" spans="19:19">
      <c r="S31963"/>
    </row>
    <row r="31964" spans="19:19">
      <c r="S31964"/>
    </row>
    <row r="31965" spans="19:19">
      <c r="S31965"/>
    </row>
    <row r="31966" spans="19:19">
      <c r="S31966"/>
    </row>
    <row r="31967" spans="19:19">
      <c r="S31967"/>
    </row>
    <row r="31968" spans="19:19">
      <c r="S31968"/>
    </row>
    <row r="31969" spans="19:19">
      <c r="S31969"/>
    </row>
    <row r="31970" spans="19:19">
      <c r="S31970"/>
    </row>
    <row r="31971" spans="19:19">
      <c r="S31971"/>
    </row>
    <row r="31972" spans="19:19">
      <c r="S31972"/>
    </row>
    <row r="31973" spans="19:19">
      <c r="S31973"/>
    </row>
    <row r="31974" spans="19:19">
      <c r="S31974"/>
    </row>
    <row r="31975" spans="19:19">
      <c r="S31975"/>
    </row>
    <row r="31976" spans="19:19">
      <c r="S31976"/>
    </row>
    <row r="31977" spans="19:19">
      <c r="S31977"/>
    </row>
    <row r="31978" spans="19:19">
      <c r="S31978"/>
    </row>
    <row r="31979" spans="19:19">
      <c r="S31979"/>
    </row>
    <row r="31980" spans="19:19">
      <c r="S31980"/>
    </row>
    <row r="31981" spans="19:19">
      <c r="S31981"/>
    </row>
    <row r="31982" spans="19:19">
      <c r="S31982"/>
    </row>
    <row r="31983" spans="19:19">
      <c r="S31983"/>
    </row>
    <row r="31984" spans="19:19">
      <c r="S31984"/>
    </row>
    <row r="31985" spans="19:19">
      <c r="S31985"/>
    </row>
    <row r="31986" spans="19:19">
      <c r="S31986"/>
    </row>
    <row r="31987" spans="19:19">
      <c r="S31987"/>
    </row>
    <row r="31988" spans="19:19">
      <c r="S31988"/>
    </row>
    <row r="31989" spans="19:19">
      <c r="S31989"/>
    </row>
    <row r="31990" spans="19:19">
      <c r="S31990"/>
    </row>
    <row r="31991" spans="19:19">
      <c r="S31991"/>
    </row>
    <row r="31992" spans="19:19">
      <c r="S31992"/>
    </row>
    <row r="31993" spans="19:19">
      <c r="S31993"/>
    </row>
    <row r="31994" spans="19:19">
      <c r="S31994"/>
    </row>
    <row r="31995" spans="19:19">
      <c r="S31995"/>
    </row>
    <row r="31996" spans="19:19">
      <c r="S31996"/>
    </row>
    <row r="31997" spans="19:19">
      <c r="S31997"/>
    </row>
    <row r="31998" spans="19:19">
      <c r="S31998"/>
    </row>
    <row r="31999" spans="19:19">
      <c r="S31999"/>
    </row>
    <row r="32000" spans="19:19">
      <c r="S32000"/>
    </row>
    <row r="32001" spans="19:19">
      <c r="S32001"/>
    </row>
    <row r="32002" spans="19:19">
      <c r="S32002"/>
    </row>
    <row r="32003" spans="19:19">
      <c r="S32003"/>
    </row>
    <row r="32004" spans="19:19">
      <c r="S32004"/>
    </row>
    <row r="32005" spans="19:19">
      <c r="S32005"/>
    </row>
    <row r="32006" spans="19:19">
      <c r="S32006"/>
    </row>
    <row r="32007" spans="19:19">
      <c r="S32007"/>
    </row>
    <row r="32008" spans="19:19">
      <c r="S32008"/>
    </row>
    <row r="32009" spans="19:19">
      <c r="S32009"/>
    </row>
    <row r="32010" spans="19:19">
      <c r="S32010"/>
    </row>
    <row r="32011" spans="19:19">
      <c r="S32011"/>
    </row>
    <row r="32012" spans="19:19">
      <c r="S32012"/>
    </row>
    <row r="32013" spans="19:19">
      <c r="S32013"/>
    </row>
    <row r="32014" spans="19:19">
      <c r="S32014"/>
    </row>
    <row r="32015" spans="19:19">
      <c r="S32015"/>
    </row>
    <row r="32016" spans="19:19">
      <c r="S32016"/>
    </row>
    <row r="32017" spans="19:19">
      <c r="S32017"/>
    </row>
    <row r="32018" spans="19:19">
      <c r="S32018"/>
    </row>
    <row r="32019" spans="19:19">
      <c r="S32019"/>
    </row>
    <row r="32020" spans="19:19">
      <c r="S32020"/>
    </row>
    <row r="32021" spans="19:19">
      <c r="S32021"/>
    </row>
    <row r="32022" spans="19:19">
      <c r="S32022"/>
    </row>
    <row r="32023" spans="19:19">
      <c r="S32023"/>
    </row>
    <row r="32024" spans="19:19">
      <c r="S32024"/>
    </row>
    <row r="32025" spans="19:19">
      <c r="S32025"/>
    </row>
    <row r="32026" spans="19:19">
      <c r="S32026"/>
    </row>
    <row r="32027" spans="19:19">
      <c r="S32027"/>
    </row>
    <row r="32028" spans="19:19">
      <c r="S32028"/>
    </row>
    <row r="32029" spans="19:19">
      <c r="S32029"/>
    </row>
    <row r="32030" spans="19:19">
      <c r="S32030"/>
    </row>
    <row r="32031" spans="19:19">
      <c r="S32031"/>
    </row>
    <row r="32032" spans="19:19">
      <c r="S32032"/>
    </row>
    <row r="32033" spans="19:19">
      <c r="S32033"/>
    </row>
    <row r="32034" spans="19:19">
      <c r="S32034"/>
    </row>
    <row r="32035" spans="19:19">
      <c r="S32035"/>
    </row>
    <row r="32036" spans="19:19">
      <c r="S32036"/>
    </row>
    <row r="32037" spans="19:19">
      <c r="S32037"/>
    </row>
    <row r="32038" spans="19:19">
      <c r="S32038"/>
    </row>
    <row r="32039" spans="19:19">
      <c r="S32039"/>
    </row>
    <row r="32040" spans="19:19">
      <c r="S32040"/>
    </row>
    <row r="32041" spans="19:19">
      <c r="S32041"/>
    </row>
    <row r="32042" spans="19:19">
      <c r="S32042"/>
    </row>
    <row r="32043" spans="19:19">
      <c r="S32043"/>
    </row>
    <row r="32044" spans="19:19">
      <c r="S32044"/>
    </row>
    <row r="32045" spans="19:19">
      <c r="S32045"/>
    </row>
    <row r="32046" spans="19:19">
      <c r="S32046"/>
    </row>
    <row r="32047" spans="19:19">
      <c r="S32047"/>
    </row>
    <row r="32048" spans="19:19">
      <c r="S32048"/>
    </row>
    <row r="32049" spans="19:19">
      <c r="S32049"/>
    </row>
    <row r="32050" spans="19:19">
      <c r="S32050"/>
    </row>
    <row r="32051" spans="19:19">
      <c r="S32051"/>
    </row>
    <row r="32052" spans="19:19">
      <c r="S32052"/>
    </row>
    <row r="32053" spans="19:19">
      <c r="S32053"/>
    </row>
    <row r="32054" spans="19:19">
      <c r="S32054"/>
    </row>
    <row r="32055" spans="19:19">
      <c r="S32055"/>
    </row>
    <row r="32056" spans="19:19">
      <c r="S32056"/>
    </row>
    <row r="32057" spans="19:19">
      <c r="S32057"/>
    </row>
    <row r="32058" spans="19:19">
      <c r="S32058"/>
    </row>
    <row r="32059" spans="19:19">
      <c r="S32059"/>
    </row>
    <row r="32060" spans="19:19">
      <c r="S32060"/>
    </row>
    <row r="32061" spans="19:19">
      <c r="S32061"/>
    </row>
    <row r="32062" spans="19:19">
      <c r="S32062"/>
    </row>
    <row r="32063" spans="19:19">
      <c r="S32063"/>
    </row>
    <row r="32064" spans="19:19">
      <c r="S32064"/>
    </row>
    <row r="32065" spans="19:19">
      <c r="S32065"/>
    </row>
    <row r="32066" spans="19:19">
      <c r="S32066"/>
    </row>
    <row r="32067" spans="19:19">
      <c r="S32067"/>
    </row>
    <row r="32068" spans="19:19">
      <c r="S32068"/>
    </row>
    <row r="32069" spans="19:19">
      <c r="S32069"/>
    </row>
    <row r="32070" spans="19:19">
      <c r="S32070"/>
    </row>
    <row r="32071" spans="19:19">
      <c r="S32071"/>
    </row>
    <row r="32072" spans="19:19">
      <c r="S32072"/>
    </row>
    <row r="32073" spans="19:19">
      <c r="S32073"/>
    </row>
    <row r="32074" spans="19:19">
      <c r="S32074"/>
    </row>
    <row r="32075" spans="19:19">
      <c r="S32075"/>
    </row>
    <row r="32076" spans="19:19">
      <c r="S32076"/>
    </row>
    <row r="32077" spans="19:19">
      <c r="S32077"/>
    </row>
    <row r="32078" spans="19:19">
      <c r="S32078"/>
    </row>
    <row r="32079" spans="19:19">
      <c r="S32079"/>
    </row>
    <row r="32080" spans="19:19">
      <c r="S32080"/>
    </row>
    <row r="32081" spans="19:19">
      <c r="S32081"/>
    </row>
    <row r="32082" spans="19:19">
      <c r="S32082"/>
    </row>
    <row r="32083" spans="19:19">
      <c r="S32083"/>
    </row>
    <row r="32084" spans="19:19">
      <c r="S32084"/>
    </row>
    <row r="32085" spans="19:19">
      <c r="S32085"/>
    </row>
    <row r="32086" spans="19:19">
      <c r="S32086"/>
    </row>
    <row r="32087" spans="19:19">
      <c r="S32087"/>
    </row>
    <row r="32088" spans="19:19">
      <c r="S32088"/>
    </row>
    <row r="32089" spans="19:19">
      <c r="S32089"/>
    </row>
    <row r="32090" spans="19:19">
      <c r="S32090"/>
    </row>
    <row r="32091" spans="19:19">
      <c r="S32091"/>
    </row>
    <row r="32092" spans="19:19">
      <c r="S32092"/>
    </row>
    <row r="32093" spans="19:19">
      <c r="S32093"/>
    </row>
    <row r="32094" spans="19:19">
      <c r="S32094"/>
    </row>
    <row r="32095" spans="19:19">
      <c r="S32095"/>
    </row>
    <row r="32096" spans="19:19">
      <c r="S32096"/>
    </row>
    <row r="32097" spans="19:19">
      <c r="S32097"/>
    </row>
    <row r="32098" spans="19:19">
      <c r="S32098"/>
    </row>
    <row r="32099" spans="19:19">
      <c r="S32099"/>
    </row>
    <row r="32100" spans="19:19">
      <c r="S32100"/>
    </row>
    <row r="32101" spans="19:19">
      <c r="S32101"/>
    </row>
    <row r="32102" spans="19:19">
      <c r="S32102"/>
    </row>
    <row r="32103" spans="19:19">
      <c r="S32103"/>
    </row>
    <row r="32104" spans="19:19">
      <c r="S32104"/>
    </row>
    <row r="32105" spans="19:19">
      <c r="S32105"/>
    </row>
    <row r="32106" spans="19:19">
      <c r="S32106"/>
    </row>
    <row r="32107" spans="19:19">
      <c r="S32107"/>
    </row>
    <row r="32108" spans="19:19">
      <c r="S32108"/>
    </row>
    <row r="32109" spans="19:19">
      <c r="S32109"/>
    </row>
    <row r="32110" spans="19:19">
      <c r="S32110"/>
    </row>
    <row r="32111" spans="19:19">
      <c r="S32111"/>
    </row>
    <row r="32112" spans="19:19">
      <c r="S32112"/>
    </row>
    <row r="32113" spans="19:19">
      <c r="S32113"/>
    </row>
    <row r="32114" spans="19:19">
      <c r="S32114"/>
    </row>
    <row r="32115" spans="19:19">
      <c r="S32115"/>
    </row>
    <row r="32116" spans="19:19">
      <c r="S32116"/>
    </row>
    <row r="32117" spans="19:19">
      <c r="S32117"/>
    </row>
    <row r="32118" spans="19:19">
      <c r="S32118"/>
    </row>
    <row r="32119" spans="19:19">
      <c r="S32119"/>
    </row>
    <row r="32120" spans="19:19">
      <c r="S32120"/>
    </row>
    <row r="32121" spans="19:19">
      <c r="S32121"/>
    </row>
    <row r="32122" spans="19:19">
      <c r="S32122"/>
    </row>
    <row r="32123" spans="19:19">
      <c r="S32123"/>
    </row>
    <row r="32124" spans="19:19">
      <c r="S32124"/>
    </row>
    <row r="32125" spans="19:19">
      <c r="S32125"/>
    </row>
    <row r="32126" spans="19:19">
      <c r="S32126"/>
    </row>
    <row r="32127" spans="19:19">
      <c r="S32127"/>
    </row>
    <row r="32128" spans="19:19">
      <c r="S32128"/>
    </row>
    <row r="32129" spans="19:19">
      <c r="S32129"/>
    </row>
    <row r="32130" spans="19:19">
      <c r="S32130"/>
    </row>
    <row r="32131" spans="19:19">
      <c r="S32131"/>
    </row>
    <row r="32132" spans="19:19">
      <c r="S32132"/>
    </row>
    <row r="32133" spans="19:19">
      <c r="S32133"/>
    </row>
    <row r="32134" spans="19:19">
      <c r="S32134"/>
    </row>
    <row r="32135" spans="19:19">
      <c r="S32135"/>
    </row>
    <row r="32136" spans="19:19">
      <c r="S32136"/>
    </row>
    <row r="32137" spans="19:19">
      <c r="S32137"/>
    </row>
    <row r="32138" spans="19:19">
      <c r="S32138"/>
    </row>
    <row r="32139" spans="19:19">
      <c r="S32139"/>
    </row>
    <row r="32140" spans="19:19">
      <c r="S32140"/>
    </row>
    <row r="32141" spans="19:19">
      <c r="S32141"/>
    </row>
    <row r="32142" spans="19:19">
      <c r="S32142"/>
    </row>
    <row r="32143" spans="19:19">
      <c r="S32143"/>
    </row>
    <row r="32144" spans="19:19">
      <c r="S32144"/>
    </row>
    <row r="32145" spans="19:19">
      <c r="S32145"/>
    </row>
    <row r="32146" spans="19:19">
      <c r="S32146"/>
    </row>
    <row r="32147" spans="19:19">
      <c r="S32147"/>
    </row>
    <row r="32148" spans="19:19">
      <c r="S32148"/>
    </row>
    <row r="32149" spans="19:19">
      <c r="S32149"/>
    </row>
    <row r="32150" spans="19:19">
      <c r="S32150"/>
    </row>
    <row r="32151" spans="19:19">
      <c r="S32151"/>
    </row>
    <row r="32152" spans="19:19">
      <c r="S32152"/>
    </row>
    <row r="32153" spans="19:19">
      <c r="S32153"/>
    </row>
    <row r="32154" spans="19:19">
      <c r="S32154"/>
    </row>
    <row r="32155" spans="19:19">
      <c r="S32155"/>
    </row>
    <row r="32156" spans="19:19">
      <c r="S32156"/>
    </row>
    <row r="32157" spans="19:19">
      <c r="S32157"/>
    </row>
    <row r="32158" spans="19:19">
      <c r="S32158"/>
    </row>
    <row r="32159" spans="19:19">
      <c r="S32159"/>
    </row>
    <row r="32160" spans="19:19">
      <c r="S32160"/>
    </row>
    <row r="32161" spans="19:19">
      <c r="S32161"/>
    </row>
    <row r="32162" spans="19:19">
      <c r="S32162"/>
    </row>
    <row r="32163" spans="19:19">
      <c r="S32163"/>
    </row>
    <row r="32164" spans="19:19">
      <c r="S32164"/>
    </row>
    <row r="32165" spans="19:19">
      <c r="S32165"/>
    </row>
    <row r="32166" spans="19:19">
      <c r="S32166"/>
    </row>
    <row r="32167" spans="19:19">
      <c r="S32167"/>
    </row>
    <row r="32168" spans="19:19">
      <c r="S32168"/>
    </row>
    <row r="32169" spans="19:19">
      <c r="S32169"/>
    </row>
    <row r="32170" spans="19:19">
      <c r="S32170"/>
    </row>
    <row r="32171" spans="19:19">
      <c r="S32171"/>
    </row>
    <row r="32172" spans="19:19">
      <c r="S32172"/>
    </row>
    <row r="32173" spans="19:19">
      <c r="S32173"/>
    </row>
    <row r="32174" spans="19:19">
      <c r="S32174"/>
    </row>
    <row r="32175" spans="19:19">
      <c r="S32175"/>
    </row>
    <row r="32176" spans="19:19">
      <c r="S32176"/>
    </row>
    <row r="32177" spans="19:19">
      <c r="S32177"/>
    </row>
    <row r="32178" spans="19:19">
      <c r="S32178"/>
    </row>
    <row r="32179" spans="19:19">
      <c r="S32179"/>
    </row>
    <row r="32180" spans="19:19">
      <c r="S32180"/>
    </row>
    <row r="32181" spans="19:19">
      <c r="S32181"/>
    </row>
    <row r="32182" spans="19:19">
      <c r="S32182"/>
    </row>
    <row r="32183" spans="19:19">
      <c r="S32183"/>
    </row>
    <row r="32184" spans="19:19">
      <c r="S32184"/>
    </row>
    <row r="32185" spans="19:19">
      <c r="S32185"/>
    </row>
    <row r="32186" spans="19:19">
      <c r="S32186"/>
    </row>
    <row r="32187" spans="19:19">
      <c r="S32187"/>
    </row>
    <row r="32188" spans="19:19">
      <c r="S32188"/>
    </row>
    <row r="32189" spans="19:19">
      <c r="S32189"/>
    </row>
    <row r="32190" spans="19:19">
      <c r="S32190"/>
    </row>
    <row r="32191" spans="19:19">
      <c r="S32191"/>
    </row>
    <row r="32192" spans="19:19">
      <c r="S32192"/>
    </row>
    <row r="32193" spans="19:19">
      <c r="S32193"/>
    </row>
    <row r="32194" spans="19:19">
      <c r="S32194"/>
    </row>
    <row r="32195" spans="19:19">
      <c r="S32195"/>
    </row>
    <row r="32196" spans="19:19">
      <c r="S32196"/>
    </row>
    <row r="32197" spans="19:19">
      <c r="S32197"/>
    </row>
    <row r="32198" spans="19:19">
      <c r="S32198"/>
    </row>
    <row r="32199" spans="19:19">
      <c r="S32199"/>
    </row>
    <row r="32200" spans="19:19">
      <c r="S32200"/>
    </row>
    <row r="32201" spans="19:19">
      <c r="S32201"/>
    </row>
    <row r="32202" spans="19:19">
      <c r="S32202"/>
    </row>
    <row r="32203" spans="19:19">
      <c r="S32203"/>
    </row>
    <row r="32204" spans="19:19">
      <c r="S32204"/>
    </row>
    <row r="32205" spans="19:19">
      <c r="S32205"/>
    </row>
    <row r="32206" spans="19:19">
      <c r="S32206"/>
    </row>
    <row r="32207" spans="19:19">
      <c r="S32207"/>
    </row>
    <row r="32208" spans="19:19">
      <c r="S32208"/>
    </row>
    <row r="32209" spans="19:19">
      <c r="S32209"/>
    </row>
    <row r="32210" spans="19:19">
      <c r="S32210"/>
    </row>
    <row r="32211" spans="19:19">
      <c r="S32211"/>
    </row>
    <row r="32212" spans="19:19">
      <c r="S32212"/>
    </row>
    <row r="32213" spans="19:19">
      <c r="S32213"/>
    </row>
    <row r="32214" spans="19:19">
      <c r="S32214"/>
    </row>
    <row r="32215" spans="19:19">
      <c r="S32215"/>
    </row>
    <row r="32216" spans="19:19">
      <c r="S32216"/>
    </row>
    <row r="32217" spans="19:19">
      <c r="S32217"/>
    </row>
    <row r="32218" spans="19:19">
      <c r="S32218"/>
    </row>
    <row r="32219" spans="19:19">
      <c r="S32219"/>
    </row>
    <row r="32220" spans="19:19">
      <c r="S32220"/>
    </row>
    <row r="32221" spans="19:19">
      <c r="S32221"/>
    </row>
    <row r="32222" spans="19:19">
      <c r="S32222"/>
    </row>
    <row r="32223" spans="19:19">
      <c r="S32223"/>
    </row>
    <row r="32224" spans="19:19">
      <c r="S32224"/>
    </row>
    <row r="32225" spans="19:19">
      <c r="S32225"/>
    </row>
    <row r="32226" spans="19:19">
      <c r="S32226"/>
    </row>
    <row r="32227" spans="19:19">
      <c r="S32227"/>
    </row>
    <row r="32228" spans="19:19">
      <c r="S32228"/>
    </row>
    <row r="32229" spans="19:19">
      <c r="S32229"/>
    </row>
    <row r="32230" spans="19:19">
      <c r="S32230"/>
    </row>
    <row r="32231" spans="19:19">
      <c r="S32231"/>
    </row>
    <row r="32232" spans="19:19">
      <c r="S32232"/>
    </row>
    <row r="32233" spans="19:19">
      <c r="S32233"/>
    </row>
    <row r="32234" spans="19:19">
      <c r="S32234"/>
    </row>
    <row r="32235" spans="19:19">
      <c r="S32235"/>
    </row>
    <row r="32236" spans="19:19">
      <c r="S32236"/>
    </row>
    <row r="32237" spans="19:19">
      <c r="S32237"/>
    </row>
    <row r="32238" spans="19:19">
      <c r="S32238"/>
    </row>
    <row r="32239" spans="19:19">
      <c r="S32239"/>
    </row>
    <row r="32240" spans="19:19">
      <c r="S32240"/>
    </row>
    <row r="32241" spans="19:19">
      <c r="S32241"/>
    </row>
    <row r="32242" spans="19:19">
      <c r="S32242"/>
    </row>
    <row r="32243" spans="19:19">
      <c r="S32243"/>
    </row>
    <row r="32244" spans="19:19">
      <c r="S32244"/>
    </row>
    <row r="32245" spans="19:19">
      <c r="S32245"/>
    </row>
    <row r="32246" spans="19:19">
      <c r="S32246"/>
    </row>
    <row r="32247" spans="19:19">
      <c r="S32247"/>
    </row>
    <row r="32248" spans="19:19">
      <c r="S32248"/>
    </row>
    <row r="32249" spans="19:19">
      <c r="S32249"/>
    </row>
    <row r="32250" spans="19:19">
      <c r="S32250"/>
    </row>
    <row r="32251" spans="19:19">
      <c r="S32251"/>
    </row>
    <row r="32252" spans="19:19">
      <c r="S32252"/>
    </row>
    <row r="32253" spans="19:19">
      <c r="S32253"/>
    </row>
    <row r="32254" spans="19:19">
      <c r="S32254"/>
    </row>
    <row r="32255" spans="19:19">
      <c r="S32255"/>
    </row>
    <row r="32256" spans="19:19">
      <c r="S32256"/>
    </row>
    <row r="32257" spans="19:19">
      <c r="S32257"/>
    </row>
    <row r="32258" spans="19:19">
      <c r="S32258"/>
    </row>
    <row r="32259" spans="19:19">
      <c r="S32259"/>
    </row>
    <row r="32260" spans="19:19">
      <c r="S32260"/>
    </row>
    <row r="32261" spans="19:19">
      <c r="S32261"/>
    </row>
    <row r="32262" spans="19:19">
      <c r="S32262"/>
    </row>
    <row r="32263" spans="19:19">
      <c r="S32263"/>
    </row>
    <row r="32264" spans="19:19">
      <c r="S32264"/>
    </row>
    <row r="32265" spans="19:19">
      <c r="S32265"/>
    </row>
    <row r="32266" spans="19:19">
      <c r="S32266"/>
    </row>
    <row r="32267" spans="19:19">
      <c r="S32267"/>
    </row>
    <row r="32268" spans="19:19">
      <c r="S32268"/>
    </row>
    <row r="32269" spans="19:19">
      <c r="S32269"/>
    </row>
    <row r="32270" spans="19:19">
      <c r="S32270"/>
    </row>
    <row r="32271" spans="19:19">
      <c r="S32271"/>
    </row>
    <row r="32272" spans="19:19">
      <c r="S32272"/>
    </row>
    <row r="32273" spans="19:19">
      <c r="S32273"/>
    </row>
    <row r="32274" spans="19:19">
      <c r="S32274"/>
    </row>
    <row r="32275" spans="19:19">
      <c r="S32275"/>
    </row>
    <row r="32276" spans="19:19">
      <c r="S32276"/>
    </row>
    <row r="32277" spans="19:19">
      <c r="S32277"/>
    </row>
    <row r="32278" spans="19:19">
      <c r="S32278"/>
    </row>
    <row r="32279" spans="19:19">
      <c r="S32279"/>
    </row>
    <row r="32280" spans="19:19">
      <c r="S32280"/>
    </row>
    <row r="32281" spans="19:19">
      <c r="S32281"/>
    </row>
    <row r="32282" spans="19:19">
      <c r="S32282"/>
    </row>
    <row r="32283" spans="19:19">
      <c r="S32283"/>
    </row>
    <row r="32284" spans="19:19">
      <c r="S32284"/>
    </row>
    <row r="32285" spans="19:19">
      <c r="S32285"/>
    </row>
    <row r="32286" spans="19:19">
      <c r="S32286"/>
    </row>
    <row r="32287" spans="19:19">
      <c r="S32287"/>
    </row>
    <row r="32288" spans="19:19">
      <c r="S32288"/>
    </row>
    <row r="32289" spans="19:19">
      <c r="S32289"/>
    </row>
    <row r="32290" spans="19:19">
      <c r="S32290"/>
    </row>
    <row r="32291" spans="19:19">
      <c r="S32291"/>
    </row>
    <row r="32292" spans="19:19">
      <c r="S32292"/>
    </row>
    <row r="32293" spans="19:19">
      <c r="S32293"/>
    </row>
    <row r="32294" spans="19:19">
      <c r="S32294"/>
    </row>
    <row r="32295" spans="19:19">
      <c r="S32295"/>
    </row>
    <row r="32296" spans="19:19">
      <c r="S32296"/>
    </row>
    <row r="32297" spans="19:19">
      <c r="S32297"/>
    </row>
    <row r="32298" spans="19:19">
      <c r="S32298"/>
    </row>
    <row r="32299" spans="19:19">
      <c r="S32299"/>
    </row>
    <row r="32300" spans="19:19">
      <c r="S32300"/>
    </row>
    <row r="32301" spans="19:19">
      <c r="S32301"/>
    </row>
    <row r="32302" spans="19:19">
      <c r="S32302"/>
    </row>
    <row r="32303" spans="19:19">
      <c r="S32303"/>
    </row>
    <row r="32304" spans="19:19">
      <c r="S32304"/>
    </row>
    <row r="32305" spans="19:19">
      <c r="S32305"/>
    </row>
    <row r="32306" spans="19:19">
      <c r="S32306"/>
    </row>
    <row r="32307" spans="19:19">
      <c r="S32307"/>
    </row>
    <row r="32308" spans="19:19">
      <c r="S32308"/>
    </row>
    <row r="32309" spans="19:19">
      <c r="S32309"/>
    </row>
    <row r="32310" spans="19:19">
      <c r="S32310"/>
    </row>
    <row r="32311" spans="19:19">
      <c r="S32311"/>
    </row>
    <row r="32312" spans="19:19">
      <c r="S32312"/>
    </row>
    <row r="32313" spans="19:19">
      <c r="S32313"/>
    </row>
    <row r="32314" spans="19:19">
      <c r="S32314"/>
    </row>
    <row r="32315" spans="19:19">
      <c r="S32315"/>
    </row>
    <row r="32316" spans="19:19">
      <c r="S32316"/>
    </row>
    <row r="32317" spans="19:19">
      <c r="S32317"/>
    </row>
    <row r="32318" spans="19:19">
      <c r="S32318"/>
    </row>
    <row r="32319" spans="19:19">
      <c r="S32319"/>
    </row>
    <row r="32320" spans="19:19">
      <c r="S32320"/>
    </row>
    <row r="32321" spans="19:19">
      <c r="S32321"/>
    </row>
    <row r="32322" spans="19:19">
      <c r="S32322"/>
    </row>
    <row r="32323" spans="19:19">
      <c r="S32323"/>
    </row>
    <row r="32324" spans="19:19">
      <c r="S32324"/>
    </row>
    <row r="32325" spans="19:19">
      <c r="S32325"/>
    </row>
    <row r="32326" spans="19:19">
      <c r="S32326"/>
    </row>
    <row r="32327" spans="19:19">
      <c r="S32327"/>
    </row>
    <row r="32328" spans="19:19">
      <c r="S32328"/>
    </row>
    <row r="32329" spans="19:19">
      <c r="S32329"/>
    </row>
    <row r="32330" spans="19:19">
      <c r="S32330"/>
    </row>
    <row r="32331" spans="19:19">
      <c r="S32331"/>
    </row>
    <row r="32332" spans="19:19">
      <c r="S32332"/>
    </row>
    <row r="32333" spans="19:19">
      <c r="S32333"/>
    </row>
    <row r="32334" spans="19:19">
      <c r="S32334"/>
    </row>
    <row r="32335" spans="19:19">
      <c r="S32335"/>
    </row>
    <row r="32336" spans="19:19">
      <c r="S32336"/>
    </row>
    <row r="32337" spans="19:19">
      <c r="S32337"/>
    </row>
    <row r="32338" spans="19:19">
      <c r="S32338"/>
    </row>
    <row r="32339" spans="19:19">
      <c r="S32339"/>
    </row>
    <row r="32340" spans="19:19">
      <c r="S32340"/>
    </row>
    <row r="32341" spans="19:19">
      <c r="S32341"/>
    </row>
    <row r="32342" spans="19:19">
      <c r="S32342"/>
    </row>
    <row r="32343" spans="19:19">
      <c r="S32343"/>
    </row>
    <row r="32344" spans="19:19">
      <c r="S32344"/>
    </row>
    <row r="32345" spans="19:19">
      <c r="S32345"/>
    </row>
    <row r="32346" spans="19:19">
      <c r="S32346"/>
    </row>
    <row r="32347" spans="19:19">
      <c r="S32347"/>
    </row>
    <row r="32348" spans="19:19">
      <c r="S32348"/>
    </row>
    <row r="32349" spans="19:19">
      <c r="S32349"/>
    </row>
    <row r="32350" spans="19:19">
      <c r="S32350"/>
    </row>
    <row r="32351" spans="19:19">
      <c r="S32351"/>
    </row>
    <row r="32352" spans="19:19">
      <c r="S32352"/>
    </row>
    <row r="32353" spans="19:19">
      <c r="S32353"/>
    </row>
    <row r="32354" spans="19:19">
      <c r="S32354"/>
    </row>
    <row r="32355" spans="19:19">
      <c r="S32355"/>
    </row>
    <row r="32356" spans="19:19">
      <c r="S32356"/>
    </row>
    <row r="32357" spans="19:19">
      <c r="S32357"/>
    </row>
    <row r="32358" spans="19:19">
      <c r="S32358"/>
    </row>
    <row r="32359" spans="19:19">
      <c r="S32359"/>
    </row>
    <row r="32360" spans="19:19">
      <c r="S32360"/>
    </row>
    <row r="32361" spans="19:19">
      <c r="S32361"/>
    </row>
    <row r="32362" spans="19:19">
      <c r="S32362"/>
    </row>
    <row r="32363" spans="19:19">
      <c r="S32363"/>
    </row>
    <row r="32364" spans="19:19">
      <c r="S32364"/>
    </row>
    <row r="32365" spans="19:19">
      <c r="S32365"/>
    </row>
    <row r="32366" spans="19:19">
      <c r="S32366"/>
    </row>
    <row r="32367" spans="19:19">
      <c r="S32367"/>
    </row>
    <row r="32368" spans="19:19">
      <c r="S32368"/>
    </row>
    <row r="32369" spans="19:19">
      <c r="S32369"/>
    </row>
    <row r="32370" spans="19:19">
      <c r="S32370"/>
    </row>
    <row r="32371" spans="19:19">
      <c r="S32371"/>
    </row>
    <row r="32372" spans="19:19">
      <c r="S32372"/>
    </row>
    <row r="32373" spans="19:19">
      <c r="S32373"/>
    </row>
    <row r="32374" spans="19:19">
      <c r="S32374"/>
    </row>
    <row r="32375" spans="19:19">
      <c r="S32375"/>
    </row>
    <row r="32376" spans="19:19">
      <c r="S32376"/>
    </row>
    <row r="32377" spans="19:19">
      <c r="S32377"/>
    </row>
    <row r="32378" spans="19:19">
      <c r="S32378"/>
    </row>
    <row r="32379" spans="19:19">
      <c r="S32379"/>
    </row>
    <row r="32380" spans="19:19">
      <c r="S32380"/>
    </row>
    <row r="32381" spans="19:19">
      <c r="S32381"/>
    </row>
    <row r="32382" spans="19:19">
      <c r="S32382"/>
    </row>
    <row r="32383" spans="19:19">
      <c r="S32383"/>
    </row>
    <row r="32384" spans="19:19">
      <c r="S32384"/>
    </row>
    <row r="32385" spans="19:19">
      <c r="S32385"/>
    </row>
    <row r="32386" spans="19:19">
      <c r="S32386"/>
    </row>
    <row r="32387" spans="19:19">
      <c r="S32387"/>
    </row>
    <row r="32388" spans="19:19">
      <c r="S32388"/>
    </row>
    <row r="32389" spans="19:19">
      <c r="S32389"/>
    </row>
    <row r="32390" spans="19:19">
      <c r="S32390"/>
    </row>
    <row r="32391" spans="19:19">
      <c r="S32391"/>
    </row>
    <row r="32392" spans="19:19">
      <c r="S32392"/>
    </row>
    <row r="32393" spans="19:19">
      <c r="S32393"/>
    </row>
    <row r="32394" spans="19:19">
      <c r="S32394"/>
    </row>
    <row r="32395" spans="19:19">
      <c r="S32395"/>
    </row>
    <row r="32396" spans="19:19">
      <c r="S32396"/>
    </row>
    <row r="32397" spans="19:19">
      <c r="S32397"/>
    </row>
    <row r="32398" spans="19:19">
      <c r="S32398"/>
    </row>
    <row r="32399" spans="19:19">
      <c r="S32399"/>
    </row>
    <row r="32400" spans="19:19">
      <c r="S32400"/>
    </row>
    <row r="32401" spans="19:19">
      <c r="S32401"/>
    </row>
    <row r="32402" spans="19:19">
      <c r="S32402"/>
    </row>
    <row r="32403" spans="19:19">
      <c r="S32403"/>
    </row>
    <row r="32404" spans="19:19">
      <c r="S32404"/>
    </row>
    <row r="32405" spans="19:19">
      <c r="S32405"/>
    </row>
    <row r="32406" spans="19:19">
      <c r="S32406"/>
    </row>
    <row r="32407" spans="19:19">
      <c r="S32407"/>
    </row>
    <row r="32408" spans="19:19">
      <c r="S32408"/>
    </row>
    <row r="32409" spans="19:19">
      <c r="S32409"/>
    </row>
    <row r="32410" spans="19:19">
      <c r="S32410"/>
    </row>
    <row r="32411" spans="19:19">
      <c r="S32411"/>
    </row>
    <row r="32412" spans="19:19">
      <c r="S32412"/>
    </row>
    <row r="32413" spans="19:19">
      <c r="S32413"/>
    </row>
    <row r="32414" spans="19:19">
      <c r="S32414"/>
    </row>
    <row r="32415" spans="19:19">
      <c r="S32415"/>
    </row>
    <row r="32416" spans="19:19">
      <c r="S32416"/>
    </row>
    <row r="32417" spans="19:19">
      <c r="S32417"/>
    </row>
    <row r="32418" spans="19:19">
      <c r="S32418"/>
    </row>
    <row r="32419" spans="19:19">
      <c r="S32419"/>
    </row>
    <row r="32420" spans="19:19">
      <c r="S32420"/>
    </row>
    <row r="32421" spans="19:19">
      <c r="S32421"/>
    </row>
    <row r="32422" spans="19:19">
      <c r="S32422"/>
    </row>
    <row r="32423" spans="19:19">
      <c r="S32423"/>
    </row>
    <row r="32424" spans="19:19">
      <c r="S32424"/>
    </row>
    <row r="32425" spans="19:19">
      <c r="S32425"/>
    </row>
    <row r="32426" spans="19:19">
      <c r="S32426"/>
    </row>
    <row r="32427" spans="19:19">
      <c r="S32427"/>
    </row>
    <row r="32428" spans="19:19">
      <c r="S32428"/>
    </row>
    <row r="32429" spans="19:19">
      <c r="S32429"/>
    </row>
    <row r="32430" spans="19:19">
      <c r="S32430"/>
    </row>
    <row r="32431" spans="19:19">
      <c r="S32431"/>
    </row>
    <row r="32432" spans="19:19">
      <c r="S32432"/>
    </row>
    <row r="32433" spans="19:19">
      <c r="S32433"/>
    </row>
    <row r="32434" spans="19:19">
      <c r="S32434"/>
    </row>
    <row r="32435" spans="19:19">
      <c r="S32435"/>
    </row>
    <row r="32436" spans="19:19">
      <c r="S32436"/>
    </row>
    <row r="32437" spans="19:19">
      <c r="S32437"/>
    </row>
    <row r="32438" spans="19:19">
      <c r="S32438"/>
    </row>
    <row r="32439" spans="19:19">
      <c r="S32439"/>
    </row>
    <row r="32440" spans="19:19">
      <c r="S32440"/>
    </row>
    <row r="32441" spans="19:19">
      <c r="S32441"/>
    </row>
    <row r="32442" spans="19:19">
      <c r="S32442"/>
    </row>
    <row r="32443" spans="19:19">
      <c r="S32443"/>
    </row>
    <row r="32444" spans="19:19">
      <c r="S32444"/>
    </row>
    <row r="32445" spans="19:19">
      <c r="S32445"/>
    </row>
    <row r="32446" spans="19:19">
      <c r="S32446"/>
    </row>
    <row r="32447" spans="19:19">
      <c r="S32447"/>
    </row>
    <row r="32448" spans="19:19">
      <c r="S32448"/>
    </row>
    <row r="32449" spans="19:19">
      <c r="S32449"/>
    </row>
    <row r="32450" spans="19:19">
      <c r="S32450"/>
    </row>
    <row r="32451" spans="19:19">
      <c r="S32451"/>
    </row>
    <row r="32452" spans="19:19">
      <c r="S32452"/>
    </row>
    <row r="32453" spans="19:19">
      <c r="S32453"/>
    </row>
    <row r="32454" spans="19:19">
      <c r="S32454"/>
    </row>
    <row r="32455" spans="19:19">
      <c r="S32455"/>
    </row>
    <row r="32456" spans="19:19">
      <c r="S32456"/>
    </row>
    <row r="32457" spans="19:19">
      <c r="S32457"/>
    </row>
    <row r="32458" spans="19:19">
      <c r="S32458"/>
    </row>
    <row r="32459" spans="19:19">
      <c r="S32459"/>
    </row>
    <row r="32460" spans="19:19">
      <c r="S32460"/>
    </row>
    <row r="32461" spans="19:19">
      <c r="S32461"/>
    </row>
    <row r="32462" spans="19:19">
      <c r="S32462"/>
    </row>
    <row r="32463" spans="19:19">
      <c r="S32463"/>
    </row>
    <row r="32464" spans="19:19">
      <c r="S32464"/>
    </row>
    <row r="32465" spans="19:19">
      <c r="S32465"/>
    </row>
    <row r="32466" spans="19:19">
      <c r="S32466"/>
    </row>
    <row r="32467" spans="19:19">
      <c r="S32467"/>
    </row>
    <row r="32468" spans="19:19">
      <c r="S32468"/>
    </row>
    <row r="32469" spans="19:19">
      <c r="S32469"/>
    </row>
    <row r="32470" spans="19:19">
      <c r="S32470"/>
    </row>
    <row r="32471" spans="19:19">
      <c r="S32471"/>
    </row>
    <row r="32472" spans="19:19">
      <c r="S32472"/>
    </row>
    <row r="32473" spans="19:19">
      <c r="S32473"/>
    </row>
    <row r="32474" spans="19:19">
      <c r="S32474"/>
    </row>
    <row r="32475" spans="19:19">
      <c r="S32475"/>
    </row>
    <row r="32476" spans="19:19">
      <c r="S32476"/>
    </row>
    <row r="32477" spans="19:19">
      <c r="S32477"/>
    </row>
    <row r="32478" spans="19:19">
      <c r="S32478"/>
    </row>
    <row r="32479" spans="19:19">
      <c r="S32479"/>
    </row>
    <row r="32480" spans="19:19">
      <c r="S32480"/>
    </row>
    <row r="32481" spans="19:19">
      <c r="S32481"/>
    </row>
    <row r="32482" spans="19:19">
      <c r="S32482"/>
    </row>
    <row r="32483" spans="19:19">
      <c r="S32483"/>
    </row>
    <row r="32484" spans="19:19">
      <c r="S32484"/>
    </row>
    <row r="32485" spans="19:19">
      <c r="S32485"/>
    </row>
    <row r="32486" spans="19:19">
      <c r="S32486"/>
    </row>
    <row r="32487" spans="19:19">
      <c r="S32487"/>
    </row>
    <row r="32488" spans="19:19">
      <c r="S32488"/>
    </row>
    <row r="32489" spans="19:19">
      <c r="S32489"/>
    </row>
    <row r="32490" spans="19:19">
      <c r="S32490"/>
    </row>
    <row r="32491" spans="19:19">
      <c r="S32491"/>
    </row>
    <row r="32492" spans="19:19">
      <c r="S32492"/>
    </row>
    <row r="32493" spans="19:19">
      <c r="S32493"/>
    </row>
    <row r="32494" spans="19:19">
      <c r="S32494"/>
    </row>
    <row r="32495" spans="19:19">
      <c r="S32495"/>
    </row>
    <row r="32496" spans="19:19">
      <c r="S32496"/>
    </row>
    <row r="32497" spans="19:19">
      <c r="S32497"/>
    </row>
    <row r="32498" spans="19:19">
      <c r="S32498"/>
    </row>
    <row r="32499" spans="19:19">
      <c r="S32499"/>
    </row>
    <row r="32500" spans="19:19">
      <c r="S32500"/>
    </row>
    <row r="32501" spans="19:19">
      <c r="S32501"/>
    </row>
    <row r="32502" spans="19:19">
      <c r="S32502"/>
    </row>
    <row r="32503" spans="19:19">
      <c r="S32503"/>
    </row>
    <row r="32504" spans="19:19">
      <c r="S32504"/>
    </row>
    <row r="32505" spans="19:19">
      <c r="S32505"/>
    </row>
    <row r="32506" spans="19:19">
      <c r="S32506"/>
    </row>
    <row r="32507" spans="19:19">
      <c r="S32507"/>
    </row>
    <row r="32508" spans="19:19">
      <c r="S32508"/>
    </row>
    <row r="32509" spans="19:19">
      <c r="S32509"/>
    </row>
    <row r="32510" spans="19:19">
      <c r="S32510"/>
    </row>
    <row r="32511" spans="19:19">
      <c r="S32511"/>
    </row>
    <row r="32512" spans="19:19">
      <c r="S32512"/>
    </row>
    <row r="32513" spans="19:19">
      <c r="S32513"/>
    </row>
    <row r="32514" spans="19:19">
      <c r="S32514"/>
    </row>
    <row r="32515" spans="19:19">
      <c r="S32515"/>
    </row>
    <row r="32516" spans="19:19">
      <c r="S32516"/>
    </row>
    <row r="32517" spans="19:19">
      <c r="S32517"/>
    </row>
    <row r="32518" spans="19:19">
      <c r="S32518"/>
    </row>
    <row r="32519" spans="19:19">
      <c r="S32519"/>
    </row>
    <row r="32520" spans="19:19">
      <c r="S32520"/>
    </row>
    <row r="32521" spans="19:19">
      <c r="S32521"/>
    </row>
    <row r="32522" spans="19:19">
      <c r="S32522"/>
    </row>
    <row r="32523" spans="19:19">
      <c r="S32523"/>
    </row>
    <row r="32524" spans="19:19">
      <c r="S32524"/>
    </row>
    <row r="32525" spans="19:19">
      <c r="S32525"/>
    </row>
    <row r="32526" spans="19:19">
      <c r="S32526"/>
    </row>
    <row r="32527" spans="19:19">
      <c r="S32527"/>
    </row>
    <row r="32528" spans="19:19">
      <c r="S32528"/>
    </row>
    <row r="32529" spans="19:19">
      <c r="S32529"/>
    </row>
    <row r="32530" spans="19:19">
      <c r="S32530"/>
    </row>
    <row r="32531" spans="19:19">
      <c r="S32531"/>
    </row>
    <row r="32532" spans="19:19">
      <c r="S32532"/>
    </row>
    <row r="32533" spans="19:19">
      <c r="S32533"/>
    </row>
    <row r="32534" spans="19:19">
      <c r="S32534"/>
    </row>
    <row r="32535" spans="19:19">
      <c r="S32535"/>
    </row>
    <row r="32536" spans="19:19">
      <c r="S32536"/>
    </row>
    <row r="32537" spans="19:19">
      <c r="S32537"/>
    </row>
    <row r="32538" spans="19:19">
      <c r="S32538"/>
    </row>
    <row r="32539" spans="19:19">
      <c r="S32539"/>
    </row>
    <row r="32540" spans="19:19">
      <c r="S32540"/>
    </row>
    <row r="32541" spans="19:19">
      <c r="S32541"/>
    </row>
    <row r="32542" spans="19:19">
      <c r="S32542"/>
    </row>
    <row r="32543" spans="19:19">
      <c r="S32543"/>
    </row>
    <row r="32544" spans="19:19">
      <c r="S32544"/>
    </row>
    <row r="32545" spans="19:19">
      <c r="S32545"/>
    </row>
    <row r="32546" spans="19:19">
      <c r="S32546"/>
    </row>
    <row r="32547" spans="19:19">
      <c r="S32547"/>
    </row>
    <row r="32548" spans="19:19">
      <c r="S32548"/>
    </row>
    <row r="32549" spans="19:19">
      <c r="S32549"/>
    </row>
    <row r="32550" spans="19:19">
      <c r="S32550"/>
    </row>
    <row r="32551" spans="19:19">
      <c r="S32551"/>
    </row>
    <row r="32552" spans="19:19">
      <c r="S32552"/>
    </row>
    <row r="32553" spans="19:19">
      <c r="S32553"/>
    </row>
    <row r="32554" spans="19:19">
      <c r="S32554"/>
    </row>
    <row r="32555" spans="19:19">
      <c r="S32555"/>
    </row>
    <row r="32556" spans="19:19">
      <c r="S32556"/>
    </row>
    <row r="32557" spans="19:19">
      <c r="S32557"/>
    </row>
    <row r="32558" spans="19:19">
      <c r="S32558"/>
    </row>
    <row r="32559" spans="19:19">
      <c r="S32559"/>
    </row>
    <row r="32560" spans="19:19">
      <c r="S32560"/>
    </row>
    <row r="32561" spans="19:19">
      <c r="S32561"/>
    </row>
    <row r="32562" spans="19:19">
      <c r="S32562"/>
    </row>
    <row r="32563" spans="19:19">
      <c r="S32563"/>
    </row>
    <row r="32564" spans="19:19">
      <c r="S32564"/>
    </row>
    <row r="32565" spans="19:19">
      <c r="S32565"/>
    </row>
    <row r="32566" spans="19:19">
      <c r="S32566"/>
    </row>
    <row r="32567" spans="19:19">
      <c r="S32567"/>
    </row>
    <row r="32568" spans="19:19">
      <c r="S32568"/>
    </row>
    <row r="32569" spans="19:19">
      <c r="S32569"/>
    </row>
    <row r="32570" spans="19:19">
      <c r="S32570"/>
    </row>
    <row r="32571" spans="19:19">
      <c r="S32571"/>
    </row>
    <row r="32572" spans="19:19">
      <c r="S32572"/>
    </row>
    <row r="32573" spans="19:19">
      <c r="S32573"/>
    </row>
    <row r="32574" spans="19:19">
      <c r="S32574"/>
    </row>
    <row r="32575" spans="19:19">
      <c r="S32575"/>
    </row>
    <row r="32576" spans="19:19">
      <c r="S32576"/>
    </row>
    <row r="32577" spans="19:19">
      <c r="S32577"/>
    </row>
    <row r="32578" spans="19:19">
      <c r="S32578"/>
    </row>
    <row r="32579" spans="19:19">
      <c r="S32579"/>
    </row>
    <row r="32580" spans="19:19">
      <c r="S32580"/>
    </row>
    <row r="32581" spans="19:19">
      <c r="S32581"/>
    </row>
    <row r="32582" spans="19:19">
      <c r="S32582"/>
    </row>
    <row r="32583" spans="19:19">
      <c r="S32583"/>
    </row>
    <row r="32584" spans="19:19">
      <c r="S32584"/>
    </row>
    <row r="32585" spans="19:19">
      <c r="S32585"/>
    </row>
    <row r="32586" spans="19:19">
      <c r="S32586"/>
    </row>
    <row r="32587" spans="19:19">
      <c r="S32587"/>
    </row>
    <row r="32588" spans="19:19">
      <c r="S32588"/>
    </row>
    <row r="32589" spans="19:19">
      <c r="S32589"/>
    </row>
    <row r="32590" spans="19:19">
      <c r="S32590"/>
    </row>
    <row r="32591" spans="19:19">
      <c r="S32591"/>
    </row>
    <row r="32592" spans="19:19">
      <c r="S32592"/>
    </row>
    <row r="32593" spans="19:19">
      <c r="S32593"/>
    </row>
    <row r="32594" spans="19:19">
      <c r="S32594"/>
    </row>
    <row r="32595" spans="19:19">
      <c r="S32595"/>
    </row>
    <row r="32596" spans="19:19">
      <c r="S32596"/>
    </row>
    <row r="32597" spans="19:19">
      <c r="S32597"/>
    </row>
    <row r="32598" spans="19:19">
      <c r="S32598"/>
    </row>
    <row r="32599" spans="19:19">
      <c r="S32599"/>
    </row>
    <row r="32600" spans="19:19">
      <c r="S32600"/>
    </row>
    <row r="32601" spans="19:19">
      <c r="S32601"/>
    </row>
    <row r="32602" spans="19:19">
      <c r="S32602"/>
    </row>
    <row r="32603" spans="19:19">
      <c r="S32603"/>
    </row>
    <row r="32604" spans="19:19">
      <c r="S32604"/>
    </row>
    <row r="32605" spans="19:19">
      <c r="S32605"/>
    </row>
    <row r="32606" spans="19:19">
      <c r="S32606"/>
    </row>
    <row r="32607" spans="19:19">
      <c r="S32607"/>
    </row>
    <row r="32608" spans="19:19">
      <c r="S32608"/>
    </row>
    <row r="32609" spans="19:19">
      <c r="S32609"/>
    </row>
    <row r="32610" spans="19:19">
      <c r="S32610"/>
    </row>
    <row r="32611" spans="19:19">
      <c r="S32611"/>
    </row>
    <row r="32612" spans="19:19">
      <c r="S32612"/>
    </row>
    <row r="32613" spans="19:19">
      <c r="S32613"/>
    </row>
    <row r="32614" spans="19:19">
      <c r="S32614"/>
    </row>
    <row r="32615" spans="19:19">
      <c r="S32615"/>
    </row>
    <row r="32616" spans="19:19">
      <c r="S32616"/>
    </row>
    <row r="32617" spans="19:19">
      <c r="S32617"/>
    </row>
    <row r="32618" spans="19:19">
      <c r="S32618"/>
    </row>
    <row r="32619" spans="19:19">
      <c r="S32619"/>
    </row>
    <row r="32620" spans="19:19">
      <c r="S32620"/>
    </row>
    <row r="32621" spans="19:19">
      <c r="S32621"/>
    </row>
    <row r="32622" spans="19:19">
      <c r="S32622"/>
    </row>
    <row r="32623" spans="19:19">
      <c r="S32623"/>
    </row>
    <row r="32624" spans="19:19">
      <c r="S32624"/>
    </row>
    <row r="32625" spans="19:19">
      <c r="S32625"/>
    </row>
    <row r="32626" spans="19:19">
      <c r="S32626"/>
    </row>
    <row r="32627" spans="19:19">
      <c r="S32627"/>
    </row>
    <row r="32628" spans="19:19">
      <c r="S32628"/>
    </row>
    <row r="32629" spans="19:19">
      <c r="S32629"/>
    </row>
    <row r="32630" spans="19:19">
      <c r="S32630"/>
    </row>
    <row r="32631" spans="19:19">
      <c r="S32631"/>
    </row>
    <row r="32632" spans="19:19">
      <c r="S32632"/>
    </row>
    <row r="32633" spans="19:19">
      <c r="S32633"/>
    </row>
    <row r="32634" spans="19:19">
      <c r="S32634"/>
    </row>
    <row r="32635" spans="19:19">
      <c r="S32635"/>
    </row>
    <row r="32636" spans="19:19">
      <c r="S32636"/>
    </row>
    <row r="32637" spans="19:19">
      <c r="S32637"/>
    </row>
    <row r="32638" spans="19:19">
      <c r="S32638"/>
    </row>
    <row r="32639" spans="19:19">
      <c r="S32639"/>
    </row>
    <row r="32640" spans="19:19">
      <c r="S32640"/>
    </row>
    <row r="32641" spans="19:19">
      <c r="S32641"/>
    </row>
    <row r="32642" spans="19:19">
      <c r="S32642"/>
    </row>
    <row r="32643" spans="19:19">
      <c r="S32643"/>
    </row>
    <row r="32644" spans="19:19">
      <c r="S32644"/>
    </row>
    <row r="32645" spans="19:19">
      <c r="S32645"/>
    </row>
    <row r="32646" spans="19:19">
      <c r="S32646"/>
    </row>
    <row r="32647" spans="19:19">
      <c r="S32647"/>
    </row>
    <row r="32648" spans="19:19">
      <c r="S32648"/>
    </row>
    <row r="32649" spans="19:19">
      <c r="S32649"/>
    </row>
    <row r="32650" spans="19:19">
      <c r="S32650"/>
    </row>
    <row r="32651" spans="19:19">
      <c r="S32651"/>
    </row>
    <row r="32652" spans="19:19">
      <c r="S32652"/>
    </row>
    <row r="32653" spans="19:19">
      <c r="S32653"/>
    </row>
    <row r="32654" spans="19:19">
      <c r="S32654"/>
    </row>
    <row r="32655" spans="19:19">
      <c r="S32655"/>
    </row>
    <row r="32656" spans="19:19">
      <c r="S32656"/>
    </row>
    <row r="32657" spans="19:19">
      <c r="S32657"/>
    </row>
    <row r="32658" spans="19:19">
      <c r="S32658"/>
    </row>
    <row r="32659" spans="19:19">
      <c r="S32659"/>
    </row>
    <row r="32660" spans="19:19">
      <c r="S32660"/>
    </row>
    <row r="32661" spans="19:19">
      <c r="S32661"/>
    </row>
    <row r="32662" spans="19:19">
      <c r="S32662"/>
    </row>
    <row r="32663" spans="19:19">
      <c r="S32663"/>
    </row>
    <row r="32664" spans="19:19">
      <c r="S32664"/>
    </row>
    <row r="32665" spans="19:19">
      <c r="S32665"/>
    </row>
    <row r="32666" spans="19:19">
      <c r="S32666"/>
    </row>
    <row r="32667" spans="19:19">
      <c r="S32667"/>
    </row>
    <row r="32668" spans="19:19">
      <c r="S32668"/>
    </row>
    <row r="32669" spans="19:19">
      <c r="S32669"/>
    </row>
    <row r="32670" spans="19:19">
      <c r="S32670"/>
    </row>
    <row r="32671" spans="19:19">
      <c r="S32671"/>
    </row>
    <row r="32672" spans="19:19">
      <c r="S32672"/>
    </row>
    <row r="32673" spans="19:19">
      <c r="S32673"/>
    </row>
    <row r="32674" spans="19:19">
      <c r="S32674"/>
    </row>
    <row r="32675" spans="19:19">
      <c r="S32675"/>
    </row>
    <row r="32676" spans="19:19">
      <c r="S32676"/>
    </row>
    <row r="32677" spans="19:19">
      <c r="S32677"/>
    </row>
    <row r="32678" spans="19:19">
      <c r="S32678"/>
    </row>
    <row r="32679" spans="19:19">
      <c r="S32679"/>
    </row>
    <row r="32680" spans="19:19">
      <c r="S32680"/>
    </row>
    <row r="32681" spans="19:19">
      <c r="S32681"/>
    </row>
    <row r="32682" spans="19:19">
      <c r="S32682"/>
    </row>
    <row r="32683" spans="19:19">
      <c r="S32683"/>
    </row>
    <row r="32684" spans="19:19">
      <c r="S32684"/>
    </row>
    <row r="32685" spans="19:19">
      <c r="S32685"/>
    </row>
    <row r="32686" spans="19:19">
      <c r="S32686"/>
    </row>
    <row r="32687" spans="19:19">
      <c r="S32687"/>
    </row>
    <row r="32688" spans="19:19">
      <c r="S32688"/>
    </row>
    <row r="32689" spans="19:19">
      <c r="S32689"/>
    </row>
    <row r="32690" spans="19:19">
      <c r="S32690"/>
    </row>
    <row r="32691" spans="19:19">
      <c r="S32691"/>
    </row>
    <row r="32692" spans="19:19">
      <c r="S32692"/>
    </row>
    <row r="32693" spans="19:19">
      <c r="S32693"/>
    </row>
    <row r="32694" spans="19:19">
      <c r="S32694"/>
    </row>
    <row r="32695" spans="19:19">
      <c r="S32695"/>
    </row>
    <row r="32696" spans="19:19">
      <c r="S32696"/>
    </row>
    <row r="32697" spans="19:19">
      <c r="S32697"/>
    </row>
    <row r="32698" spans="19:19">
      <c r="S32698"/>
    </row>
    <row r="32699" spans="19:19">
      <c r="S32699"/>
    </row>
    <row r="32700" spans="19:19">
      <c r="S32700"/>
    </row>
    <row r="32701" spans="19:19">
      <c r="S32701"/>
    </row>
    <row r="32702" spans="19:19">
      <c r="S32702"/>
    </row>
    <row r="32703" spans="19:19">
      <c r="S32703"/>
    </row>
    <row r="32704" spans="19:19">
      <c r="S32704"/>
    </row>
    <row r="32705" spans="19:19">
      <c r="S32705"/>
    </row>
    <row r="32706" spans="19:19">
      <c r="S32706"/>
    </row>
    <row r="32707" spans="19:19">
      <c r="S32707"/>
    </row>
    <row r="32708" spans="19:19">
      <c r="S32708"/>
    </row>
    <row r="32709" spans="19:19">
      <c r="S32709"/>
    </row>
    <row r="32710" spans="19:19">
      <c r="S32710"/>
    </row>
    <row r="32711" spans="19:19">
      <c r="S32711"/>
    </row>
    <row r="32712" spans="19:19">
      <c r="S32712"/>
    </row>
    <row r="32713" spans="19:19">
      <c r="S32713"/>
    </row>
    <row r="32714" spans="19:19">
      <c r="S32714"/>
    </row>
    <row r="32715" spans="19:19">
      <c r="S32715"/>
    </row>
    <row r="32716" spans="19:19">
      <c r="S32716"/>
    </row>
    <row r="32717" spans="19:19">
      <c r="S32717"/>
    </row>
    <row r="32718" spans="19:19">
      <c r="S32718"/>
    </row>
    <row r="32719" spans="19:19">
      <c r="S32719"/>
    </row>
    <row r="32720" spans="19:19">
      <c r="S32720"/>
    </row>
    <row r="32721" spans="19:19">
      <c r="S32721"/>
    </row>
    <row r="32722" spans="19:19">
      <c r="S32722"/>
    </row>
    <row r="32723" spans="19:19">
      <c r="S32723"/>
    </row>
    <row r="32724" spans="19:19">
      <c r="S32724"/>
    </row>
    <row r="32725" spans="19:19">
      <c r="S32725"/>
    </row>
    <row r="32726" spans="19:19">
      <c r="S32726"/>
    </row>
    <row r="32727" spans="19:19">
      <c r="S32727"/>
    </row>
    <row r="32728" spans="19:19">
      <c r="S32728"/>
    </row>
    <row r="32729" spans="19:19">
      <c r="S32729"/>
    </row>
    <row r="32730" spans="19:19">
      <c r="S32730"/>
    </row>
    <row r="32731" spans="19:19">
      <c r="S32731"/>
    </row>
    <row r="32732" spans="19:19">
      <c r="S32732"/>
    </row>
    <row r="32733" spans="19:19">
      <c r="S32733"/>
    </row>
    <row r="32734" spans="19:19">
      <c r="S32734"/>
    </row>
    <row r="32735" spans="19:19">
      <c r="S32735"/>
    </row>
    <row r="32736" spans="19:19">
      <c r="S32736"/>
    </row>
    <row r="32737" spans="19:19">
      <c r="S32737"/>
    </row>
    <row r="32738" spans="19:19">
      <c r="S32738"/>
    </row>
    <row r="32739" spans="19:19">
      <c r="S32739"/>
    </row>
    <row r="32740" spans="19:19">
      <c r="S32740"/>
    </row>
    <row r="32741" spans="19:19">
      <c r="S32741"/>
    </row>
    <row r="32742" spans="19:19">
      <c r="S32742"/>
    </row>
    <row r="32743" spans="19:19">
      <c r="S32743"/>
    </row>
    <row r="32744" spans="19:19">
      <c r="S32744"/>
    </row>
    <row r="32745" spans="19:19">
      <c r="S32745"/>
    </row>
    <row r="32746" spans="19:19">
      <c r="S32746"/>
    </row>
    <row r="32747" spans="19:19">
      <c r="S32747"/>
    </row>
    <row r="32748" spans="19:19">
      <c r="S32748"/>
    </row>
    <row r="32749" spans="19:19">
      <c r="S32749"/>
    </row>
    <row r="32750" spans="19:19">
      <c r="S32750"/>
    </row>
    <row r="32751" spans="19:19">
      <c r="S32751"/>
    </row>
    <row r="32752" spans="19:19">
      <c r="S32752"/>
    </row>
    <row r="32753" spans="19:19">
      <c r="S32753"/>
    </row>
    <row r="32754" spans="19:19">
      <c r="S32754"/>
    </row>
    <row r="32755" spans="19:19">
      <c r="S32755"/>
    </row>
    <row r="32756" spans="19:19">
      <c r="S32756"/>
    </row>
    <row r="32757" spans="19:19">
      <c r="S32757"/>
    </row>
    <row r="32758" spans="19:19">
      <c r="S32758"/>
    </row>
    <row r="32759" spans="19:19">
      <c r="S32759"/>
    </row>
    <row r="32760" spans="19:19">
      <c r="S32760"/>
    </row>
    <row r="32761" spans="19:19">
      <c r="S32761"/>
    </row>
    <row r="32762" spans="19:19">
      <c r="S32762"/>
    </row>
    <row r="32763" spans="19:19">
      <c r="S32763"/>
    </row>
    <row r="32764" spans="19:19">
      <c r="S32764"/>
    </row>
    <row r="32765" spans="19:19">
      <c r="S32765"/>
    </row>
    <row r="32766" spans="19:19">
      <c r="S32766"/>
    </row>
    <row r="32767" spans="19:19">
      <c r="S32767"/>
    </row>
    <row r="32768" spans="19:19">
      <c r="S32768"/>
    </row>
    <row r="32769" spans="19:19">
      <c r="S32769"/>
    </row>
    <row r="32770" spans="19:19">
      <c r="S32770"/>
    </row>
    <row r="32771" spans="19:19">
      <c r="S32771"/>
    </row>
    <row r="32772" spans="19:19">
      <c r="S32772"/>
    </row>
    <row r="32773" spans="19:19">
      <c r="S32773"/>
    </row>
    <row r="32774" spans="19:19">
      <c r="S32774"/>
    </row>
    <row r="32775" spans="19:19">
      <c r="S32775"/>
    </row>
    <row r="32776" spans="19:19">
      <c r="S32776"/>
    </row>
    <row r="32777" spans="19:19">
      <c r="S32777"/>
    </row>
    <row r="32778" spans="19:19">
      <c r="S32778"/>
    </row>
    <row r="32779" spans="19:19">
      <c r="S32779"/>
    </row>
    <row r="32780" spans="19:19">
      <c r="S32780"/>
    </row>
    <row r="32781" spans="19:19">
      <c r="S32781"/>
    </row>
    <row r="32782" spans="19:19">
      <c r="S32782"/>
    </row>
    <row r="32783" spans="19:19">
      <c r="S32783"/>
    </row>
    <row r="32784" spans="19:19">
      <c r="S32784"/>
    </row>
    <row r="32785" spans="19:19">
      <c r="S32785"/>
    </row>
    <row r="32786" spans="19:19">
      <c r="S32786"/>
    </row>
    <row r="32787" spans="19:19">
      <c r="S32787"/>
    </row>
    <row r="32788" spans="19:19">
      <c r="S32788"/>
    </row>
    <row r="32789" spans="19:19">
      <c r="S32789"/>
    </row>
    <row r="32790" spans="19:19">
      <c r="S32790"/>
    </row>
    <row r="32791" spans="19:19">
      <c r="S32791"/>
    </row>
    <row r="32792" spans="19:19">
      <c r="S32792"/>
    </row>
    <row r="32793" spans="19:19">
      <c r="S32793"/>
    </row>
    <row r="32794" spans="19:19">
      <c r="S32794"/>
    </row>
    <row r="32795" spans="19:19">
      <c r="S32795"/>
    </row>
    <row r="32796" spans="19:19">
      <c r="S32796"/>
    </row>
    <row r="32797" spans="19:19">
      <c r="S32797"/>
    </row>
    <row r="32798" spans="19:19">
      <c r="S32798"/>
    </row>
    <row r="32799" spans="19:19">
      <c r="S32799"/>
    </row>
    <row r="32800" spans="19:19">
      <c r="S32800"/>
    </row>
    <row r="32801" spans="19:19">
      <c r="S32801"/>
    </row>
    <row r="32802" spans="19:19">
      <c r="S32802"/>
    </row>
    <row r="32803" spans="19:19">
      <c r="S32803"/>
    </row>
    <row r="32804" spans="19:19">
      <c r="S32804"/>
    </row>
    <row r="32805" spans="19:19">
      <c r="S32805"/>
    </row>
    <row r="32806" spans="19:19">
      <c r="S32806"/>
    </row>
    <row r="32807" spans="19:19">
      <c r="S32807"/>
    </row>
    <row r="32808" spans="19:19">
      <c r="S32808"/>
    </row>
    <row r="32809" spans="19:19">
      <c r="S32809"/>
    </row>
    <row r="32810" spans="19:19">
      <c r="S32810"/>
    </row>
    <row r="32811" spans="19:19">
      <c r="S32811"/>
    </row>
    <row r="32812" spans="19:19">
      <c r="S32812"/>
    </row>
    <row r="32813" spans="19:19">
      <c r="S32813"/>
    </row>
    <row r="32814" spans="19:19">
      <c r="S32814"/>
    </row>
    <row r="32815" spans="19:19">
      <c r="S32815"/>
    </row>
    <row r="32816" spans="19:19">
      <c r="S32816"/>
    </row>
    <row r="32817" spans="19:19">
      <c r="S32817"/>
    </row>
    <row r="32818" spans="19:19">
      <c r="S32818"/>
    </row>
    <row r="32819" spans="19:19">
      <c r="S32819"/>
    </row>
    <row r="32820" spans="19:19">
      <c r="S32820"/>
    </row>
    <row r="32821" spans="19:19">
      <c r="S32821"/>
    </row>
    <row r="32822" spans="19:19">
      <c r="S32822"/>
    </row>
    <row r="32823" spans="19:19">
      <c r="S32823"/>
    </row>
    <row r="32824" spans="19:19">
      <c r="S32824"/>
    </row>
    <row r="32825" spans="19:19">
      <c r="S32825"/>
    </row>
    <row r="32826" spans="19:19">
      <c r="S32826"/>
    </row>
    <row r="32827" spans="19:19">
      <c r="S32827"/>
    </row>
    <row r="32828" spans="19:19">
      <c r="S32828"/>
    </row>
    <row r="32829" spans="19:19">
      <c r="S32829"/>
    </row>
    <row r="32830" spans="19:19">
      <c r="S32830"/>
    </row>
    <row r="32831" spans="19:19">
      <c r="S32831"/>
    </row>
    <row r="32832" spans="19:19">
      <c r="S32832"/>
    </row>
    <row r="32833" spans="19:19">
      <c r="S32833"/>
    </row>
    <row r="32834" spans="19:19">
      <c r="S32834"/>
    </row>
    <row r="32835" spans="19:19">
      <c r="S32835"/>
    </row>
    <row r="32836" spans="19:19">
      <c r="S32836"/>
    </row>
    <row r="32837" spans="19:19">
      <c r="S32837"/>
    </row>
    <row r="32838" spans="19:19">
      <c r="S32838"/>
    </row>
    <row r="32839" spans="19:19">
      <c r="S32839"/>
    </row>
    <row r="32840" spans="19:19">
      <c r="S32840"/>
    </row>
    <row r="32841" spans="19:19">
      <c r="S32841"/>
    </row>
    <row r="32842" spans="19:19">
      <c r="S32842"/>
    </row>
    <row r="32843" spans="19:19">
      <c r="S32843"/>
    </row>
    <row r="32844" spans="19:19">
      <c r="S32844"/>
    </row>
    <row r="32845" spans="19:19">
      <c r="S32845"/>
    </row>
    <row r="32846" spans="19:19">
      <c r="S32846"/>
    </row>
    <row r="32847" spans="19:19">
      <c r="S32847"/>
    </row>
    <row r="32848" spans="19:19">
      <c r="S32848"/>
    </row>
    <row r="32849" spans="19:19">
      <c r="S32849"/>
    </row>
    <row r="32850" spans="19:19">
      <c r="S32850"/>
    </row>
    <row r="32851" spans="19:19">
      <c r="S32851"/>
    </row>
    <row r="32852" spans="19:19">
      <c r="S32852"/>
    </row>
    <row r="32853" spans="19:19">
      <c r="S32853"/>
    </row>
    <row r="32854" spans="19:19">
      <c r="S32854"/>
    </row>
    <row r="32855" spans="19:19">
      <c r="S32855"/>
    </row>
    <row r="32856" spans="19:19">
      <c r="S32856"/>
    </row>
    <row r="32857" spans="19:19">
      <c r="S32857"/>
    </row>
    <row r="32858" spans="19:19">
      <c r="S32858"/>
    </row>
    <row r="32859" spans="19:19">
      <c r="S32859"/>
    </row>
    <row r="32860" spans="19:19">
      <c r="S32860"/>
    </row>
    <row r="32861" spans="19:19">
      <c r="S32861"/>
    </row>
    <row r="32862" spans="19:19">
      <c r="S32862"/>
    </row>
    <row r="32863" spans="19:19">
      <c r="S32863"/>
    </row>
    <row r="32864" spans="19:19">
      <c r="S32864"/>
    </row>
    <row r="32865" spans="19:19">
      <c r="S32865"/>
    </row>
    <row r="32866" spans="19:19">
      <c r="S32866"/>
    </row>
    <row r="32867" spans="19:19">
      <c r="S32867"/>
    </row>
    <row r="32868" spans="19:19">
      <c r="S32868"/>
    </row>
    <row r="32869" spans="19:19">
      <c r="S32869"/>
    </row>
    <row r="32870" spans="19:19">
      <c r="S32870"/>
    </row>
    <row r="32871" spans="19:19">
      <c r="S32871"/>
    </row>
    <row r="32872" spans="19:19">
      <c r="S32872"/>
    </row>
    <row r="32873" spans="19:19">
      <c r="S32873"/>
    </row>
    <row r="32874" spans="19:19">
      <c r="S32874"/>
    </row>
    <row r="32875" spans="19:19">
      <c r="S32875"/>
    </row>
    <row r="32876" spans="19:19">
      <c r="S32876"/>
    </row>
    <row r="32877" spans="19:19">
      <c r="S32877"/>
    </row>
    <row r="32878" spans="19:19">
      <c r="S32878"/>
    </row>
    <row r="32879" spans="19:19">
      <c r="S32879"/>
    </row>
    <row r="32880" spans="19:19">
      <c r="S32880"/>
    </row>
    <row r="32881" spans="19:19">
      <c r="S32881"/>
    </row>
    <row r="32882" spans="19:19">
      <c r="S32882"/>
    </row>
    <row r="32883" spans="19:19">
      <c r="S32883"/>
    </row>
    <row r="32884" spans="19:19">
      <c r="S32884"/>
    </row>
    <row r="32885" spans="19:19">
      <c r="S32885"/>
    </row>
    <row r="32886" spans="19:19">
      <c r="S32886"/>
    </row>
    <row r="32887" spans="19:19">
      <c r="S32887"/>
    </row>
    <row r="32888" spans="19:19">
      <c r="S32888"/>
    </row>
    <row r="32889" spans="19:19">
      <c r="S32889"/>
    </row>
    <row r="32890" spans="19:19">
      <c r="S32890"/>
    </row>
    <row r="32891" spans="19:19">
      <c r="S32891"/>
    </row>
    <row r="32892" spans="19:19">
      <c r="S32892"/>
    </row>
    <row r="32893" spans="19:19">
      <c r="S32893"/>
    </row>
    <row r="32894" spans="19:19">
      <c r="S32894"/>
    </row>
    <row r="32895" spans="19:19">
      <c r="S32895"/>
    </row>
    <row r="32896" spans="19:19">
      <c r="S32896"/>
    </row>
    <row r="32897" spans="19:19">
      <c r="S32897"/>
    </row>
    <row r="32898" spans="19:19">
      <c r="S32898"/>
    </row>
    <row r="32899" spans="19:19">
      <c r="S32899"/>
    </row>
    <row r="32900" spans="19:19">
      <c r="S32900"/>
    </row>
    <row r="32901" spans="19:19">
      <c r="S32901"/>
    </row>
    <row r="32902" spans="19:19">
      <c r="S32902"/>
    </row>
    <row r="32903" spans="19:19">
      <c r="S32903"/>
    </row>
    <row r="32904" spans="19:19">
      <c r="S32904"/>
    </row>
    <row r="32905" spans="19:19">
      <c r="S32905"/>
    </row>
    <row r="32906" spans="19:19">
      <c r="S32906"/>
    </row>
    <row r="32907" spans="19:19">
      <c r="S32907"/>
    </row>
    <row r="32908" spans="19:19">
      <c r="S32908"/>
    </row>
    <row r="32909" spans="19:19">
      <c r="S32909"/>
    </row>
    <row r="32910" spans="19:19">
      <c r="S32910"/>
    </row>
    <row r="32911" spans="19:19">
      <c r="S32911"/>
    </row>
    <row r="32912" spans="19:19">
      <c r="S32912"/>
    </row>
    <row r="32913" spans="19:19">
      <c r="S32913"/>
    </row>
    <row r="32914" spans="19:19">
      <c r="S32914"/>
    </row>
    <row r="32915" spans="19:19">
      <c r="S32915"/>
    </row>
    <row r="32916" spans="19:19">
      <c r="S32916"/>
    </row>
    <row r="32917" spans="19:19">
      <c r="S32917"/>
    </row>
    <row r="32918" spans="19:19">
      <c r="S32918"/>
    </row>
    <row r="32919" spans="19:19">
      <c r="S32919"/>
    </row>
    <row r="32920" spans="19:19">
      <c r="S32920"/>
    </row>
    <row r="32921" spans="19:19">
      <c r="S32921"/>
    </row>
    <row r="32922" spans="19:19">
      <c r="S32922"/>
    </row>
    <row r="32923" spans="19:19">
      <c r="S32923"/>
    </row>
    <row r="32924" spans="19:19">
      <c r="S32924"/>
    </row>
    <row r="32925" spans="19:19">
      <c r="S32925"/>
    </row>
    <row r="32926" spans="19:19">
      <c r="S32926"/>
    </row>
    <row r="32927" spans="19:19">
      <c r="S32927"/>
    </row>
    <row r="32928" spans="19:19">
      <c r="S32928"/>
    </row>
    <row r="32929" spans="19:19">
      <c r="S32929"/>
    </row>
    <row r="32930" spans="19:19">
      <c r="S32930"/>
    </row>
    <row r="32931" spans="19:19">
      <c r="S32931"/>
    </row>
    <row r="32932" spans="19:19">
      <c r="S32932"/>
    </row>
    <row r="32933" spans="19:19">
      <c r="S32933"/>
    </row>
    <row r="32934" spans="19:19">
      <c r="S32934"/>
    </row>
    <row r="32935" spans="19:19">
      <c r="S32935"/>
    </row>
    <row r="32936" spans="19:19">
      <c r="S32936"/>
    </row>
    <row r="32937" spans="19:19">
      <c r="S32937"/>
    </row>
    <row r="32938" spans="19:19">
      <c r="S32938"/>
    </row>
    <row r="32939" spans="19:19">
      <c r="S32939"/>
    </row>
    <row r="32940" spans="19:19">
      <c r="S32940"/>
    </row>
    <row r="32941" spans="19:19">
      <c r="S32941"/>
    </row>
    <row r="32942" spans="19:19">
      <c r="S32942"/>
    </row>
    <row r="32943" spans="19:19">
      <c r="S32943"/>
    </row>
    <row r="32944" spans="19:19">
      <c r="S32944"/>
    </row>
    <row r="32945" spans="19:19">
      <c r="S32945"/>
    </row>
    <row r="32946" spans="19:19">
      <c r="S32946"/>
    </row>
    <row r="32947" spans="19:19">
      <c r="S32947"/>
    </row>
    <row r="32948" spans="19:19">
      <c r="S32948"/>
    </row>
    <row r="32949" spans="19:19">
      <c r="S32949"/>
    </row>
    <row r="32950" spans="19:19">
      <c r="S32950"/>
    </row>
    <row r="32951" spans="19:19">
      <c r="S32951"/>
    </row>
    <row r="32952" spans="19:19">
      <c r="S32952"/>
    </row>
    <row r="32953" spans="19:19">
      <c r="S32953"/>
    </row>
    <row r="32954" spans="19:19">
      <c r="S32954"/>
    </row>
    <row r="32955" spans="19:19">
      <c r="S32955"/>
    </row>
    <row r="32956" spans="19:19">
      <c r="S32956"/>
    </row>
    <row r="32957" spans="19:19">
      <c r="S32957"/>
    </row>
    <row r="32958" spans="19:19">
      <c r="S32958"/>
    </row>
    <row r="32959" spans="19:19">
      <c r="S32959"/>
    </row>
    <row r="32960" spans="19:19">
      <c r="S32960"/>
    </row>
    <row r="32961" spans="19:19">
      <c r="S32961"/>
    </row>
    <row r="32962" spans="19:19">
      <c r="S32962"/>
    </row>
    <row r="32963" spans="19:19">
      <c r="S32963"/>
    </row>
    <row r="32964" spans="19:19">
      <c r="S32964"/>
    </row>
    <row r="32965" spans="19:19">
      <c r="S32965"/>
    </row>
    <row r="32966" spans="19:19">
      <c r="S32966"/>
    </row>
    <row r="32967" spans="19:19">
      <c r="S32967"/>
    </row>
    <row r="32968" spans="19:19">
      <c r="S32968"/>
    </row>
    <row r="32969" spans="19:19">
      <c r="S32969"/>
    </row>
    <row r="32970" spans="19:19">
      <c r="S32970"/>
    </row>
    <row r="32971" spans="19:19">
      <c r="S32971"/>
    </row>
    <row r="32972" spans="19:19">
      <c r="S32972"/>
    </row>
    <row r="32973" spans="19:19">
      <c r="S32973"/>
    </row>
    <row r="32974" spans="19:19">
      <c r="S32974"/>
    </row>
    <row r="32975" spans="19:19">
      <c r="S32975"/>
    </row>
    <row r="32976" spans="19:19">
      <c r="S32976"/>
    </row>
    <row r="32977" spans="19:19">
      <c r="S32977"/>
    </row>
    <row r="32978" spans="19:19">
      <c r="S32978"/>
    </row>
    <row r="32979" spans="19:19">
      <c r="S32979"/>
    </row>
    <row r="32980" spans="19:19">
      <c r="S32980"/>
    </row>
    <row r="32981" spans="19:19">
      <c r="S32981"/>
    </row>
    <row r="32982" spans="19:19">
      <c r="S32982"/>
    </row>
    <row r="32983" spans="19:19">
      <c r="S32983"/>
    </row>
    <row r="32984" spans="19:19">
      <c r="S32984"/>
    </row>
    <row r="32985" spans="19:19">
      <c r="S32985"/>
    </row>
    <row r="32986" spans="19:19">
      <c r="S32986"/>
    </row>
    <row r="32987" spans="19:19">
      <c r="S32987"/>
    </row>
    <row r="32988" spans="19:19">
      <c r="S32988"/>
    </row>
    <row r="32989" spans="19:19">
      <c r="S32989"/>
    </row>
    <row r="32990" spans="19:19">
      <c r="S32990"/>
    </row>
    <row r="32991" spans="19:19">
      <c r="S32991"/>
    </row>
    <row r="32992" spans="19:19">
      <c r="S32992"/>
    </row>
    <row r="32993" spans="19:19">
      <c r="S32993"/>
    </row>
    <row r="32994" spans="19:19">
      <c r="S32994"/>
    </row>
    <row r="32995" spans="19:19">
      <c r="S32995"/>
    </row>
    <row r="32996" spans="19:19">
      <c r="S32996"/>
    </row>
    <row r="32997" spans="19:19">
      <c r="S32997"/>
    </row>
    <row r="32998" spans="19:19">
      <c r="S32998"/>
    </row>
    <row r="32999" spans="19:19">
      <c r="S32999"/>
    </row>
    <row r="33000" spans="19:19">
      <c r="S33000"/>
    </row>
    <row r="33001" spans="19:19">
      <c r="S33001"/>
    </row>
    <row r="33002" spans="19:19">
      <c r="S33002"/>
    </row>
    <row r="33003" spans="19:19">
      <c r="S33003"/>
    </row>
    <row r="33004" spans="19:19">
      <c r="S33004"/>
    </row>
    <row r="33005" spans="19:19">
      <c r="S33005"/>
    </row>
    <row r="33006" spans="19:19">
      <c r="S33006"/>
    </row>
    <row r="33007" spans="19:19">
      <c r="S33007"/>
    </row>
    <row r="33008" spans="19:19">
      <c r="S33008"/>
    </row>
    <row r="33009" spans="19:19">
      <c r="S33009"/>
    </row>
    <row r="33010" spans="19:19">
      <c r="S33010"/>
    </row>
    <row r="33011" spans="19:19">
      <c r="S33011"/>
    </row>
    <row r="33012" spans="19:19">
      <c r="S33012"/>
    </row>
    <row r="33013" spans="19:19">
      <c r="S33013"/>
    </row>
    <row r="33014" spans="19:19">
      <c r="S33014"/>
    </row>
    <row r="33015" spans="19:19">
      <c r="S33015"/>
    </row>
    <row r="33016" spans="19:19">
      <c r="S33016"/>
    </row>
    <row r="33017" spans="19:19">
      <c r="S33017"/>
    </row>
    <row r="33018" spans="19:19">
      <c r="S33018"/>
    </row>
    <row r="33019" spans="19:19">
      <c r="S33019"/>
    </row>
    <row r="33020" spans="19:19">
      <c r="S33020"/>
    </row>
    <row r="33021" spans="19:19">
      <c r="S33021"/>
    </row>
    <row r="33022" spans="19:19">
      <c r="S33022"/>
    </row>
    <row r="33023" spans="19:19">
      <c r="S33023"/>
    </row>
    <row r="33024" spans="19:19">
      <c r="S33024"/>
    </row>
    <row r="33025" spans="19:19">
      <c r="S33025"/>
    </row>
    <row r="33026" spans="19:19">
      <c r="S33026"/>
    </row>
    <row r="33027" spans="19:19">
      <c r="S33027"/>
    </row>
    <row r="33028" spans="19:19">
      <c r="S33028"/>
    </row>
    <row r="33029" spans="19:19">
      <c r="S33029"/>
    </row>
    <row r="33030" spans="19:19">
      <c r="S33030"/>
    </row>
    <row r="33031" spans="19:19">
      <c r="S33031"/>
    </row>
    <row r="33032" spans="19:19">
      <c r="S33032"/>
    </row>
    <row r="33033" spans="19:19">
      <c r="S33033"/>
    </row>
    <row r="33034" spans="19:19">
      <c r="S33034"/>
    </row>
    <row r="33035" spans="19:19">
      <c r="S33035"/>
    </row>
    <row r="33036" spans="19:19">
      <c r="S33036"/>
    </row>
    <row r="33037" spans="19:19">
      <c r="S33037"/>
    </row>
    <row r="33038" spans="19:19">
      <c r="S33038"/>
    </row>
    <row r="33039" spans="19:19">
      <c r="S33039"/>
    </row>
    <row r="33040" spans="19:19">
      <c r="S33040"/>
    </row>
    <row r="33041" spans="19:19">
      <c r="S33041"/>
    </row>
    <row r="33042" spans="19:19">
      <c r="S33042"/>
    </row>
    <row r="33043" spans="19:19">
      <c r="S33043"/>
    </row>
    <row r="33044" spans="19:19">
      <c r="S33044"/>
    </row>
    <row r="33045" spans="19:19">
      <c r="S33045"/>
    </row>
    <row r="33046" spans="19:19">
      <c r="S33046"/>
    </row>
    <row r="33047" spans="19:19">
      <c r="S33047"/>
    </row>
    <row r="33048" spans="19:19">
      <c r="S33048"/>
    </row>
    <row r="33049" spans="19:19">
      <c r="S33049"/>
    </row>
    <row r="33050" spans="19:19">
      <c r="S33050"/>
    </row>
    <row r="33051" spans="19:19">
      <c r="S33051"/>
    </row>
    <row r="33052" spans="19:19">
      <c r="S33052"/>
    </row>
    <row r="33053" spans="19:19">
      <c r="S33053"/>
    </row>
    <row r="33054" spans="19:19">
      <c r="S33054"/>
    </row>
    <row r="33055" spans="19:19">
      <c r="S33055"/>
    </row>
    <row r="33056" spans="19:19">
      <c r="S33056"/>
    </row>
    <row r="33057" spans="19:19">
      <c r="S33057"/>
    </row>
    <row r="33058" spans="19:19">
      <c r="S33058"/>
    </row>
    <row r="33059" spans="19:19">
      <c r="S33059"/>
    </row>
    <row r="33060" spans="19:19">
      <c r="S33060"/>
    </row>
    <row r="33061" spans="19:19">
      <c r="S33061"/>
    </row>
    <row r="33062" spans="19:19">
      <c r="S33062"/>
    </row>
    <row r="33063" spans="19:19">
      <c r="S33063"/>
    </row>
    <row r="33064" spans="19:19">
      <c r="S33064"/>
    </row>
    <row r="33065" spans="19:19">
      <c r="S33065"/>
    </row>
    <row r="33066" spans="19:19">
      <c r="S33066"/>
    </row>
    <row r="33067" spans="19:19">
      <c r="S33067"/>
    </row>
    <row r="33068" spans="19:19">
      <c r="S33068"/>
    </row>
    <row r="33069" spans="19:19">
      <c r="S33069"/>
    </row>
    <row r="33070" spans="19:19">
      <c r="S33070"/>
    </row>
    <row r="33071" spans="19:19">
      <c r="S33071"/>
    </row>
    <row r="33072" spans="19:19">
      <c r="S33072"/>
    </row>
    <row r="33073" spans="19:19">
      <c r="S33073"/>
    </row>
    <row r="33074" spans="19:19">
      <c r="S33074"/>
    </row>
    <row r="33075" spans="19:19">
      <c r="S33075"/>
    </row>
    <row r="33076" spans="19:19">
      <c r="S33076"/>
    </row>
    <row r="33077" spans="19:19">
      <c r="S33077"/>
    </row>
    <row r="33078" spans="19:19">
      <c r="S33078"/>
    </row>
    <row r="33079" spans="19:19">
      <c r="S33079"/>
    </row>
    <row r="33080" spans="19:19">
      <c r="S33080"/>
    </row>
    <row r="33081" spans="19:19">
      <c r="S33081"/>
    </row>
    <row r="33082" spans="19:19">
      <c r="S33082"/>
    </row>
    <row r="33083" spans="19:19">
      <c r="S33083"/>
    </row>
    <row r="33084" spans="19:19">
      <c r="S33084"/>
    </row>
    <row r="33085" spans="19:19">
      <c r="S33085"/>
    </row>
    <row r="33086" spans="19:19">
      <c r="S33086"/>
    </row>
    <row r="33087" spans="19:19">
      <c r="S33087"/>
    </row>
    <row r="33088" spans="19:19">
      <c r="S33088"/>
    </row>
    <row r="33089" spans="19:19">
      <c r="S33089"/>
    </row>
    <row r="33090" spans="19:19">
      <c r="S33090"/>
    </row>
    <row r="33091" spans="19:19">
      <c r="S33091"/>
    </row>
    <row r="33092" spans="19:19">
      <c r="S33092"/>
    </row>
    <row r="33093" spans="19:19">
      <c r="S33093"/>
    </row>
    <row r="33094" spans="19:19">
      <c r="S33094"/>
    </row>
    <row r="33095" spans="19:19">
      <c r="S33095"/>
    </row>
    <row r="33096" spans="19:19">
      <c r="S33096"/>
    </row>
    <row r="33097" spans="19:19">
      <c r="S33097"/>
    </row>
    <row r="33098" spans="19:19">
      <c r="S33098"/>
    </row>
    <row r="33099" spans="19:19">
      <c r="S33099"/>
    </row>
    <row r="33100" spans="19:19">
      <c r="S33100"/>
    </row>
    <row r="33101" spans="19:19">
      <c r="S33101"/>
    </row>
    <row r="33102" spans="19:19">
      <c r="S33102"/>
    </row>
    <row r="33103" spans="19:19">
      <c r="S33103"/>
    </row>
    <row r="33104" spans="19:19">
      <c r="S33104"/>
    </row>
    <row r="33105" spans="19:19">
      <c r="S33105"/>
    </row>
    <row r="33106" spans="19:19">
      <c r="S33106"/>
    </row>
    <row r="33107" spans="19:19">
      <c r="S33107"/>
    </row>
    <row r="33108" spans="19:19">
      <c r="S33108"/>
    </row>
    <row r="33109" spans="19:19">
      <c r="S33109"/>
    </row>
    <row r="33110" spans="19:19">
      <c r="S33110"/>
    </row>
    <row r="33111" spans="19:19">
      <c r="S33111"/>
    </row>
    <row r="33112" spans="19:19">
      <c r="S33112"/>
    </row>
    <row r="33113" spans="19:19">
      <c r="S33113"/>
    </row>
    <row r="33114" spans="19:19">
      <c r="S33114"/>
    </row>
    <row r="33115" spans="19:19">
      <c r="S33115"/>
    </row>
    <row r="33116" spans="19:19">
      <c r="S33116"/>
    </row>
    <row r="33117" spans="19:19">
      <c r="S33117"/>
    </row>
    <row r="33118" spans="19:19">
      <c r="S33118"/>
    </row>
    <row r="33119" spans="19:19">
      <c r="S33119"/>
    </row>
    <row r="33120" spans="19:19">
      <c r="S33120"/>
    </row>
    <row r="33121" spans="19:19">
      <c r="S33121"/>
    </row>
    <row r="33122" spans="19:19">
      <c r="S33122"/>
    </row>
    <row r="33123" spans="19:19">
      <c r="S33123"/>
    </row>
    <row r="33124" spans="19:19">
      <c r="S33124"/>
    </row>
    <row r="33125" spans="19:19">
      <c r="S33125"/>
    </row>
    <row r="33126" spans="19:19">
      <c r="S33126"/>
    </row>
    <row r="33127" spans="19:19">
      <c r="S33127"/>
    </row>
    <row r="33128" spans="19:19">
      <c r="S33128"/>
    </row>
    <row r="33129" spans="19:19">
      <c r="S33129"/>
    </row>
    <row r="33130" spans="19:19">
      <c r="S33130"/>
    </row>
    <row r="33131" spans="19:19">
      <c r="S33131"/>
    </row>
    <row r="33132" spans="19:19">
      <c r="S33132"/>
    </row>
    <row r="33133" spans="19:19">
      <c r="S33133"/>
    </row>
    <row r="33134" spans="19:19">
      <c r="S33134"/>
    </row>
    <row r="33135" spans="19:19">
      <c r="S33135"/>
    </row>
    <row r="33136" spans="19:19">
      <c r="S33136"/>
    </row>
    <row r="33137" spans="19:19">
      <c r="S33137"/>
    </row>
    <row r="33138" spans="19:19">
      <c r="S33138"/>
    </row>
    <row r="33139" spans="19:19">
      <c r="S33139"/>
    </row>
    <row r="33140" spans="19:19">
      <c r="S33140"/>
    </row>
    <row r="33141" spans="19:19">
      <c r="S33141"/>
    </row>
    <row r="33142" spans="19:19">
      <c r="S33142"/>
    </row>
    <row r="33143" spans="19:19">
      <c r="S33143"/>
    </row>
    <row r="33144" spans="19:19">
      <c r="S33144"/>
    </row>
    <row r="33145" spans="19:19">
      <c r="S33145"/>
    </row>
    <row r="33146" spans="19:19">
      <c r="S33146"/>
    </row>
    <row r="33147" spans="19:19">
      <c r="S33147"/>
    </row>
    <row r="33148" spans="19:19">
      <c r="S33148"/>
    </row>
    <row r="33149" spans="19:19">
      <c r="S33149"/>
    </row>
    <row r="33150" spans="19:19">
      <c r="S33150"/>
    </row>
    <row r="33151" spans="19:19">
      <c r="S33151"/>
    </row>
    <row r="33152" spans="19:19">
      <c r="S33152"/>
    </row>
    <row r="33153" spans="19:19">
      <c r="S33153"/>
    </row>
    <row r="33154" spans="19:19">
      <c r="S33154"/>
    </row>
    <row r="33155" spans="19:19">
      <c r="S33155"/>
    </row>
    <row r="33156" spans="19:19">
      <c r="S33156"/>
    </row>
    <row r="33157" spans="19:19">
      <c r="S33157"/>
    </row>
    <row r="33158" spans="19:19">
      <c r="S33158"/>
    </row>
    <row r="33159" spans="19:19">
      <c r="S33159"/>
    </row>
    <row r="33160" spans="19:19">
      <c r="S33160"/>
    </row>
    <row r="33161" spans="19:19">
      <c r="S33161"/>
    </row>
    <row r="33162" spans="19:19">
      <c r="S33162"/>
    </row>
    <row r="33163" spans="19:19">
      <c r="S33163"/>
    </row>
    <row r="33164" spans="19:19">
      <c r="S33164"/>
    </row>
    <row r="33165" spans="19:19">
      <c r="S33165"/>
    </row>
    <row r="33166" spans="19:19">
      <c r="S33166"/>
    </row>
    <row r="33167" spans="19:19">
      <c r="S33167"/>
    </row>
    <row r="33168" spans="19:19">
      <c r="S33168"/>
    </row>
    <row r="33169" spans="19:19">
      <c r="S33169"/>
    </row>
    <row r="33170" spans="19:19">
      <c r="S33170"/>
    </row>
    <row r="33171" spans="19:19">
      <c r="S33171"/>
    </row>
    <row r="33172" spans="19:19">
      <c r="S33172"/>
    </row>
    <row r="33173" spans="19:19">
      <c r="S33173"/>
    </row>
    <row r="33174" spans="19:19">
      <c r="S33174"/>
    </row>
    <row r="33175" spans="19:19">
      <c r="S33175"/>
    </row>
    <row r="33176" spans="19:19">
      <c r="S33176"/>
    </row>
    <row r="33177" spans="19:19">
      <c r="S33177"/>
    </row>
    <row r="33178" spans="19:19">
      <c r="S33178"/>
    </row>
    <row r="33179" spans="19:19">
      <c r="S33179"/>
    </row>
    <row r="33180" spans="19:19">
      <c r="S33180"/>
    </row>
    <row r="33181" spans="19:19">
      <c r="S33181"/>
    </row>
    <row r="33182" spans="19:19">
      <c r="S33182"/>
    </row>
    <row r="33183" spans="19:19">
      <c r="S33183"/>
    </row>
    <row r="33184" spans="19:19">
      <c r="S33184"/>
    </row>
    <row r="33185" spans="19:19">
      <c r="S33185"/>
    </row>
    <row r="33186" spans="19:19">
      <c r="S33186"/>
    </row>
    <row r="33187" spans="19:19">
      <c r="S33187"/>
    </row>
    <row r="33188" spans="19:19">
      <c r="S33188"/>
    </row>
    <row r="33189" spans="19:19">
      <c r="S33189"/>
    </row>
    <row r="33190" spans="19:19">
      <c r="S33190"/>
    </row>
    <row r="33191" spans="19:19">
      <c r="S33191"/>
    </row>
    <row r="33192" spans="19:19">
      <c r="S33192"/>
    </row>
    <row r="33193" spans="19:19">
      <c r="S33193"/>
    </row>
    <row r="33194" spans="19:19">
      <c r="S33194"/>
    </row>
    <row r="33195" spans="19:19">
      <c r="S33195"/>
    </row>
    <row r="33196" spans="19:19">
      <c r="S33196"/>
    </row>
    <row r="33197" spans="19:19">
      <c r="S33197"/>
    </row>
    <row r="33198" spans="19:19">
      <c r="S33198"/>
    </row>
    <row r="33199" spans="19:19">
      <c r="S33199"/>
    </row>
    <row r="33200" spans="19:19">
      <c r="S33200"/>
    </row>
    <row r="33201" spans="19:19">
      <c r="S33201"/>
    </row>
    <row r="33202" spans="19:19">
      <c r="S33202"/>
    </row>
    <row r="33203" spans="19:19">
      <c r="S33203"/>
    </row>
    <row r="33204" spans="19:19">
      <c r="S33204"/>
    </row>
    <row r="33205" spans="19:19">
      <c r="S33205"/>
    </row>
    <row r="33206" spans="19:19">
      <c r="S33206"/>
    </row>
    <row r="33207" spans="19:19">
      <c r="S33207"/>
    </row>
    <row r="33208" spans="19:19">
      <c r="S33208"/>
    </row>
    <row r="33209" spans="19:19">
      <c r="S33209"/>
    </row>
    <row r="33210" spans="19:19">
      <c r="S33210"/>
    </row>
    <row r="33211" spans="19:19">
      <c r="S33211"/>
    </row>
    <row r="33212" spans="19:19">
      <c r="S33212"/>
    </row>
    <row r="33213" spans="19:19">
      <c r="S33213"/>
    </row>
    <row r="33214" spans="19:19">
      <c r="S33214"/>
    </row>
    <row r="33215" spans="19:19">
      <c r="S33215"/>
    </row>
    <row r="33216" spans="19:19">
      <c r="S33216"/>
    </row>
    <row r="33217" spans="19:19">
      <c r="S33217"/>
    </row>
    <row r="33218" spans="19:19">
      <c r="S33218"/>
    </row>
    <row r="33219" spans="19:19">
      <c r="S33219"/>
    </row>
    <row r="33220" spans="19:19">
      <c r="S33220"/>
    </row>
    <row r="33221" spans="19:19">
      <c r="S33221"/>
    </row>
    <row r="33222" spans="19:19">
      <c r="S33222"/>
    </row>
    <row r="33223" spans="19:19">
      <c r="S33223"/>
    </row>
    <row r="33224" spans="19:19">
      <c r="S33224"/>
    </row>
    <row r="33225" spans="19:19">
      <c r="S33225"/>
    </row>
    <row r="33226" spans="19:19">
      <c r="S33226"/>
    </row>
    <row r="33227" spans="19:19">
      <c r="S33227"/>
    </row>
    <row r="33228" spans="19:19">
      <c r="S33228"/>
    </row>
    <row r="33229" spans="19:19">
      <c r="S33229"/>
    </row>
    <row r="33230" spans="19:19">
      <c r="S33230"/>
    </row>
    <row r="33231" spans="19:19">
      <c r="S33231"/>
    </row>
    <row r="33232" spans="19:19">
      <c r="S33232"/>
    </row>
    <row r="33233" spans="19:19">
      <c r="S33233"/>
    </row>
    <row r="33234" spans="19:19">
      <c r="S33234"/>
    </row>
    <row r="33235" spans="19:19">
      <c r="S33235"/>
    </row>
    <row r="33236" spans="19:19">
      <c r="S33236"/>
    </row>
    <row r="33237" spans="19:19">
      <c r="S33237"/>
    </row>
    <row r="33238" spans="19:19">
      <c r="S33238"/>
    </row>
    <row r="33239" spans="19:19">
      <c r="S33239"/>
    </row>
    <row r="33240" spans="19:19">
      <c r="S33240"/>
    </row>
    <row r="33241" spans="19:19">
      <c r="S33241"/>
    </row>
    <row r="33242" spans="19:19">
      <c r="S33242"/>
    </row>
    <row r="33243" spans="19:19">
      <c r="S33243"/>
    </row>
    <row r="33244" spans="19:19">
      <c r="S33244"/>
    </row>
    <row r="33245" spans="19:19">
      <c r="S33245"/>
    </row>
    <row r="33246" spans="19:19">
      <c r="S33246"/>
    </row>
    <row r="33247" spans="19:19">
      <c r="S33247"/>
    </row>
    <row r="33248" spans="19:19">
      <c r="S33248"/>
    </row>
    <row r="33249" spans="19:19">
      <c r="S33249"/>
    </row>
    <row r="33250" spans="19:19">
      <c r="S33250"/>
    </row>
    <row r="33251" spans="19:19">
      <c r="S33251"/>
    </row>
    <row r="33252" spans="19:19">
      <c r="S33252"/>
    </row>
    <row r="33253" spans="19:19">
      <c r="S33253"/>
    </row>
    <row r="33254" spans="19:19">
      <c r="S33254"/>
    </row>
    <row r="33255" spans="19:19">
      <c r="S33255"/>
    </row>
    <row r="33256" spans="19:19">
      <c r="S33256"/>
    </row>
    <row r="33257" spans="19:19">
      <c r="S33257"/>
    </row>
    <row r="33258" spans="19:19">
      <c r="S33258"/>
    </row>
    <row r="33259" spans="19:19">
      <c r="S33259"/>
    </row>
    <row r="33260" spans="19:19">
      <c r="S33260"/>
    </row>
    <row r="33261" spans="19:19">
      <c r="S33261"/>
    </row>
    <row r="33262" spans="19:19">
      <c r="S33262"/>
    </row>
    <row r="33263" spans="19:19">
      <c r="S33263"/>
    </row>
    <row r="33264" spans="19:19">
      <c r="S33264"/>
    </row>
    <row r="33265" spans="19:19">
      <c r="S33265"/>
    </row>
    <row r="33266" spans="19:19">
      <c r="S33266"/>
    </row>
    <row r="33267" spans="19:19">
      <c r="S33267"/>
    </row>
    <row r="33268" spans="19:19">
      <c r="S33268"/>
    </row>
    <row r="33269" spans="19:19">
      <c r="S33269"/>
    </row>
    <row r="33270" spans="19:19">
      <c r="S33270"/>
    </row>
    <row r="33271" spans="19:19">
      <c r="S33271"/>
    </row>
    <row r="33272" spans="19:19">
      <c r="S33272"/>
    </row>
    <row r="33273" spans="19:19">
      <c r="S33273"/>
    </row>
    <row r="33274" spans="19:19">
      <c r="S33274"/>
    </row>
    <row r="33275" spans="19:19">
      <c r="S33275"/>
    </row>
    <row r="33276" spans="19:19">
      <c r="S33276"/>
    </row>
    <row r="33277" spans="19:19">
      <c r="S33277"/>
    </row>
    <row r="33278" spans="19:19">
      <c r="S33278"/>
    </row>
    <row r="33279" spans="19:19">
      <c r="S33279"/>
    </row>
    <row r="33280" spans="19:19">
      <c r="S33280"/>
    </row>
    <row r="33281" spans="19:19">
      <c r="S33281"/>
    </row>
    <row r="33282" spans="19:19">
      <c r="S33282"/>
    </row>
    <row r="33283" spans="19:19">
      <c r="S33283"/>
    </row>
    <row r="33284" spans="19:19">
      <c r="S33284"/>
    </row>
    <row r="33285" spans="19:19">
      <c r="S33285"/>
    </row>
    <row r="33286" spans="19:19">
      <c r="S33286"/>
    </row>
    <row r="33287" spans="19:19">
      <c r="S33287"/>
    </row>
    <row r="33288" spans="19:19">
      <c r="S33288"/>
    </row>
    <row r="33289" spans="19:19">
      <c r="S33289"/>
    </row>
    <row r="33290" spans="19:19">
      <c r="S33290"/>
    </row>
    <row r="33291" spans="19:19">
      <c r="S33291"/>
    </row>
    <row r="33292" spans="19:19">
      <c r="S33292"/>
    </row>
    <row r="33293" spans="19:19">
      <c r="S33293"/>
    </row>
    <row r="33294" spans="19:19">
      <c r="S33294"/>
    </row>
    <row r="33295" spans="19:19">
      <c r="S33295"/>
    </row>
    <row r="33296" spans="19:19">
      <c r="S33296"/>
    </row>
    <row r="33297" spans="19:19">
      <c r="S33297"/>
    </row>
    <row r="33298" spans="19:19">
      <c r="S33298"/>
    </row>
    <row r="33299" spans="19:19">
      <c r="S33299"/>
    </row>
    <row r="33300" spans="19:19">
      <c r="S33300"/>
    </row>
    <row r="33301" spans="19:19">
      <c r="S33301"/>
    </row>
    <row r="33302" spans="19:19">
      <c r="S33302"/>
    </row>
    <row r="33303" spans="19:19">
      <c r="S33303"/>
    </row>
    <row r="33304" spans="19:19">
      <c r="S33304"/>
    </row>
    <row r="33305" spans="19:19">
      <c r="S33305"/>
    </row>
    <row r="33306" spans="19:19">
      <c r="S33306"/>
    </row>
    <row r="33307" spans="19:19">
      <c r="S33307"/>
    </row>
    <row r="33308" spans="19:19">
      <c r="S33308"/>
    </row>
    <row r="33309" spans="19:19">
      <c r="S33309"/>
    </row>
    <row r="33310" spans="19:19">
      <c r="S33310"/>
    </row>
    <row r="33311" spans="19:19">
      <c r="S33311"/>
    </row>
    <row r="33312" spans="19:19">
      <c r="S33312"/>
    </row>
    <row r="33313" spans="19:19">
      <c r="S33313"/>
    </row>
    <row r="33314" spans="19:19">
      <c r="S33314"/>
    </row>
    <row r="33315" spans="19:19">
      <c r="S33315"/>
    </row>
    <row r="33316" spans="19:19">
      <c r="S33316"/>
    </row>
    <row r="33317" spans="19:19">
      <c r="S33317"/>
    </row>
    <row r="33318" spans="19:19">
      <c r="S33318"/>
    </row>
    <row r="33319" spans="19:19">
      <c r="S33319"/>
    </row>
    <row r="33320" spans="19:19">
      <c r="S33320"/>
    </row>
    <row r="33321" spans="19:19">
      <c r="S33321"/>
    </row>
    <row r="33322" spans="19:19">
      <c r="S33322"/>
    </row>
    <row r="33323" spans="19:19">
      <c r="S33323"/>
    </row>
    <row r="33324" spans="19:19">
      <c r="S33324"/>
    </row>
    <row r="33325" spans="19:19">
      <c r="S33325"/>
    </row>
    <row r="33326" spans="19:19">
      <c r="S33326"/>
    </row>
    <row r="33327" spans="19:19">
      <c r="S33327"/>
    </row>
    <row r="33328" spans="19:19">
      <c r="S33328"/>
    </row>
    <row r="33329" spans="19:19">
      <c r="S33329"/>
    </row>
    <row r="33330" spans="19:19">
      <c r="S33330"/>
    </row>
    <row r="33331" spans="19:19">
      <c r="S33331"/>
    </row>
    <row r="33332" spans="19:19">
      <c r="S33332"/>
    </row>
    <row r="33333" spans="19:19">
      <c r="S33333"/>
    </row>
    <row r="33334" spans="19:19">
      <c r="S33334"/>
    </row>
    <row r="33335" spans="19:19">
      <c r="S33335"/>
    </row>
    <row r="33336" spans="19:19">
      <c r="S33336"/>
    </row>
    <row r="33337" spans="19:19">
      <c r="S33337"/>
    </row>
    <row r="33338" spans="19:19">
      <c r="S33338"/>
    </row>
    <row r="33339" spans="19:19">
      <c r="S33339"/>
    </row>
    <row r="33340" spans="19:19">
      <c r="S33340"/>
    </row>
    <row r="33341" spans="19:19">
      <c r="S33341"/>
    </row>
    <row r="33342" spans="19:19">
      <c r="S33342"/>
    </row>
    <row r="33343" spans="19:19">
      <c r="S33343"/>
    </row>
    <row r="33344" spans="19:19">
      <c r="S33344"/>
    </row>
    <row r="33345" spans="19:19">
      <c r="S33345"/>
    </row>
    <row r="33346" spans="19:19">
      <c r="S33346"/>
    </row>
    <row r="33347" spans="19:19">
      <c r="S33347"/>
    </row>
    <row r="33348" spans="19:19">
      <c r="S33348"/>
    </row>
    <row r="33349" spans="19:19">
      <c r="S33349"/>
    </row>
    <row r="33350" spans="19:19">
      <c r="S33350"/>
    </row>
    <row r="33351" spans="19:19">
      <c r="S33351"/>
    </row>
    <row r="33352" spans="19:19">
      <c r="S33352"/>
    </row>
    <row r="33353" spans="19:19">
      <c r="S33353"/>
    </row>
    <row r="33354" spans="19:19">
      <c r="S33354"/>
    </row>
    <row r="33355" spans="19:19">
      <c r="S33355"/>
    </row>
    <row r="33356" spans="19:19">
      <c r="S33356"/>
    </row>
    <row r="33357" spans="19:19">
      <c r="S33357"/>
    </row>
    <row r="33358" spans="19:19">
      <c r="S33358"/>
    </row>
    <row r="33359" spans="19:19">
      <c r="S33359"/>
    </row>
    <row r="33360" spans="19:19">
      <c r="S33360"/>
    </row>
    <row r="33361" spans="19:19">
      <c r="S33361"/>
    </row>
    <row r="33362" spans="19:19">
      <c r="S33362"/>
    </row>
    <row r="33363" spans="19:19">
      <c r="S33363"/>
    </row>
    <row r="33364" spans="19:19">
      <c r="S33364"/>
    </row>
    <row r="33365" spans="19:19">
      <c r="S33365"/>
    </row>
    <row r="33366" spans="19:19">
      <c r="S33366"/>
    </row>
    <row r="33367" spans="19:19">
      <c r="S33367"/>
    </row>
    <row r="33368" spans="19:19">
      <c r="S33368"/>
    </row>
    <row r="33369" spans="19:19">
      <c r="S33369"/>
    </row>
    <row r="33370" spans="19:19">
      <c r="S33370"/>
    </row>
    <row r="33371" spans="19:19">
      <c r="S33371"/>
    </row>
    <row r="33372" spans="19:19">
      <c r="S33372"/>
    </row>
    <row r="33373" spans="19:19">
      <c r="S33373"/>
    </row>
    <row r="33374" spans="19:19">
      <c r="S33374"/>
    </row>
    <row r="33375" spans="19:19">
      <c r="S33375"/>
    </row>
    <row r="33376" spans="19:19">
      <c r="S33376"/>
    </row>
    <row r="33377" spans="19:19">
      <c r="S33377"/>
    </row>
    <row r="33378" spans="19:19">
      <c r="S33378"/>
    </row>
    <row r="33379" spans="19:19">
      <c r="S33379"/>
    </row>
    <row r="33380" spans="19:19">
      <c r="S33380"/>
    </row>
    <row r="33381" spans="19:19">
      <c r="S33381"/>
    </row>
    <row r="33382" spans="19:19">
      <c r="S33382"/>
    </row>
    <row r="33383" spans="19:19">
      <c r="S33383"/>
    </row>
    <row r="33384" spans="19:19">
      <c r="S33384"/>
    </row>
    <row r="33385" spans="19:19">
      <c r="S33385"/>
    </row>
    <row r="33386" spans="19:19">
      <c r="S33386"/>
    </row>
    <row r="33387" spans="19:19">
      <c r="S33387"/>
    </row>
    <row r="33388" spans="19:19">
      <c r="S33388"/>
    </row>
    <row r="33389" spans="19:19">
      <c r="S33389"/>
    </row>
    <row r="33390" spans="19:19">
      <c r="S33390"/>
    </row>
    <row r="33391" spans="19:19">
      <c r="S33391"/>
    </row>
    <row r="33392" spans="19:19">
      <c r="S33392"/>
    </row>
    <row r="33393" spans="19:19">
      <c r="S33393"/>
    </row>
    <row r="33394" spans="19:19">
      <c r="S33394"/>
    </row>
    <row r="33395" spans="19:19">
      <c r="S33395"/>
    </row>
    <row r="33396" spans="19:19">
      <c r="S33396"/>
    </row>
    <row r="33397" spans="19:19">
      <c r="S33397"/>
    </row>
    <row r="33398" spans="19:19">
      <c r="S33398"/>
    </row>
    <row r="33399" spans="19:19">
      <c r="S33399"/>
    </row>
    <row r="33400" spans="19:19">
      <c r="S33400"/>
    </row>
    <row r="33401" spans="19:19">
      <c r="S33401"/>
    </row>
    <row r="33402" spans="19:19">
      <c r="S33402"/>
    </row>
    <row r="33403" spans="19:19">
      <c r="S33403"/>
    </row>
    <row r="33404" spans="19:19">
      <c r="S33404"/>
    </row>
    <row r="33405" spans="19:19">
      <c r="S33405"/>
    </row>
    <row r="33406" spans="19:19">
      <c r="S33406"/>
    </row>
    <row r="33407" spans="19:19">
      <c r="S33407"/>
    </row>
    <row r="33408" spans="19:19">
      <c r="S33408"/>
    </row>
    <row r="33409" spans="19:19">
      <c r="S33409"/>
    </row>
    <row r="33410" spans="19:19">
      <c r="S33410"/>
    </row>
    <row r="33411" spans="19:19">
      <c r="S33411"/>
    </row>
    <row r="33412" spans="19:19">
      <c r="S33412"/>
    </row>
    <row r="33413" spans="19:19">
      <c r="S33413"/>
    </row>
    <row r="33414" spans="19:19">
      <c r="S33414"/>
    </row>
    <row r="33415" spans="19:19">
      <c r="S33415"/>
    </row>
    <row r="33416" spans="19:19">
      <c r="S33416"/>
    </row>
    <row r="33417" spans="19:19">
      <c r="S33417"/>
    </row>
    <row r="33418" spans="19:19">
      <c r="S33418"/>
    </row>
    <row r="33419" spans="19:19">
      <c r="S33419"/>
    </row>
    <row r="33420" spans="19:19">
      <c r="S33420"/>
    </row>
    <row r="33421" spans="19:19">
      <c r="S33421"/>
    </row>
    <row r="33422" spans="19:19">
      <c r="S33422"/>
    </row>
    <row r="33423" spans="19:19">
      <c r="S33423"/>
    </row>
    <row r="33424" spans="19:19">
      <c r="S33424"/>
    </row>
    <row r="33425" spans="19:19">
      <c r="S33425"/>
    </row>
    <row r="33426" spans="19:19">
      <c r="S33426"/>
    </row>
    <row r="33427" spans="19:19">
      <c r="S33427"/>
    </row>
    <row r="33428" spans="19:19">
      <c r="S33428"/>
    </row>
    <row r="33429" spans="19:19">
      <c r="S33429"/>
    </row>
    <row r="33430" spans="19:19">
      <c r="S33430"/>
    </row>
    <row r="33431" spans="19:19">
      <c r="S33431"/>
    </row>
    <row r="33432" spans="19:19">
      <c r="S33432"/>
    </row>
    <row r="33433" spans="19:19">
      <c r="S33433"/>
    </row>
    <row r="33434" spans="19:19">
      <c r="S33434"/>
    </row>
    <row r="33435" spans="19:19">
      <c r="S33435"/>
    </row>
    <row r="33436" spans="19:19">
      <c r="S33436"/>
    </row>
    <row r="33437" spans="19:19">
      <c r="S33437"/>
    </row>
    <row r="33438" spans="19:19">
      <c r="S33438"/>
    </row>
    <row r="33439" spans="19:19">
      <c r="S33439"/>
    </row>
    <row r="33440" spans="19:19">
      <c r="S33440"/>
    </row>
    <row r="33441" spans="19:19">
      <c r="S33441"/>
    </row>
    <row r="33442" spans="19:19">
      <c r="S33442"/>
    </row>
    <row r="33443" spans="19:19">
      <c r="S33443"/>
    </row>
    <row r="33444" spans="19:19">
      <c r="S33444"/>
    </row>
    <row r="33445" spans="19:19">
      <c r="S33445"/>
    </row>
    <row r="33446" spans="19:19">
      <c r="S33446"/>
    </row>
    <row r="33447" spans="19:19">
      <c r="S33447"/>
    </row>
    <row r="33448" spans="19:19">
      <c r="S33448"/>
    </row>
    <row r="33449" spans="19:19">
      <c r="S33449"/>
    </row>
    <row r="33450" spans="19:19">
      <c r="S33450"/>
    </row>
    <row r="33451" spans="19:19">
      <c r="S33451"/>
    </row>
    <row r="33452" spans="19:19">
      <c r="S33452"/>
    </row>
    <row r="33453" spans="19:19">
      <c r="S33453"/>
    </row>
    <row r="33454" spans="19:19">
      <c r="S33454"/>
    </row>
    <row r="33455" spans="19:19">
      <c r="S33455"/>
    </row>
    <row r="33456" spans="19:19">
      <c r="S33456"/>
    </row>
    <row r="33457" spans="19:19">
      <c r="S33457"/>
    </row>
    <row r="33458" spans="19:19">
      <c r="S33458"/>
    </row>
    <row r="33459" spans="19:19">
      <c r="S33459"/>
    </row>
    <row r="33460" spans="19:19">
      <c r="S33460"/>
    </row>
    <row r="33461" spans="19:19">
      <c r="S33461"/>
    </row>
    <row r="33462" spans="19:19">
      <c r="S33462"/>
    </row>
    <row r="33463" spans="19:19">
      <c r="S33463"/>
    </row>
    <row r="33464" spans="19:19">
      <c r="S33464"/>
    </row>
    <row r="33465" spans="19:19">
      <c r="S33465"/>
    </row>
    <row r="33466" spans="19:19">
      <c r="S33466"/>
    </row>
    <row r="33467" spans="19:19">
      <c r="S33467"/>
    </row>
    <row r="33468" spans="19:19">
      <c r="S33468"/>
    </row>
    <row r="33469" spans="19:19">
      <c r="S33469"/>
    </row>
    <row r="33470" spans="19:19">
      <c r="S33470"/>
    </row>
    <row r="33471" spans="19:19">
      <c r="S33471"/>
    </row>
    <row r="33472" spans="19:19">
      <c r="S33472"/>
    </row>
    <row r="33473" spans="19:19">
      <c r="S33473"/>
    </row>
    <row r="33474" spans="19:19">
      <c r="S33474"/>
    </row>
    <row r="33475" spans="19:19">
      <c r="S33475"/>
    </row>
    <row r="33476" spans="19:19">
      <c r="S33476"/>
    </row>
    <row r="33477" spans="19:19">
      <c r="S33477"/>
    </row>
    <row r="33478" spans="19:19">
      <c r="S33478"/>
    </row>
    <row r="33479" spans="19:19">
      <c r="S33479"/>
    </row>
    <row r="33480" spans="19:19">
      <c r="S33480"/>
    </row>
    <row r="33481" spans="19:19">
      <c r="S33481"/>
    </row>
    <row r="33482" spans="19:19">
      <c r="S33482"/>
    </row>
    <row r="33483" spans="19:19">
      <c r="S33483"/>
    </row>
    <row r="33484" spans="19:19">
      <c r="S33484"/>
    </row>
    <row r="33485" spans="19:19">
      <c r="S33485"/>
    </row>
    <row r="33486" spans="19:19">
      <c r="S33486"/>
    </row>
    <row r="33487" spans="19:19">
      <c r="S33487"/>
    </row>
    <row r="33488" spans="19:19">
      <c r="S33488"/>
    </row>
    <row r="33489" spans="19:19">
      <c r="S33489"/>
    </row>
    <row r="33490" spans="19:19">
      <c r="S33490"/>
    </row>
    <row r="33491" spans="19:19">
      <c r="S33491"/>
    </row>
    <row r="33492" spans="19:19">
      <c r="S33492"/>
    </row>
    <row r="33493" spans="19:19">
      <c r="S33493"/>
    </row>
    <row r="33494" spans="19:19">
      <c r="S33494"/>
    </row>
    <row r="33495" spans="19:19">
      <c r="S33495"/>
    </row>
    <row r="33496" spans="19:19">
      <c r="S33496"/>
    </row>
    <row r="33497" spans="19:19">
      <c r="S33497"/>
    </row>
    <row r="33498" spans="19:19">
      <c r="S33498"/>
    </row>
    <row r="33499" spans="19:19">
      <c r="S33499"/>
    </row>
    <row r="33500" spans="19:19">
      <c r="S33500"/>
    </row>
    <row r="33501" spans="19:19">
      <c r="S33501"/>
    </row>
    <row r="33502" spans="19:19">
      <c r="S33502"/>
    </row>
    <row r="33503" spans="19:19">
      <c r="S33503"/>
    </row>
    <row r="33504" spans="19:19">
      <c r="S33504"/>
    </row>
    <row r="33505" spans="19:19">
      <c r="S33505"/>
    </row>
    <row r="33506" spans="19:19">
      <c r="S33506"/>
    </row>
    <row r="33507" spans="19:19">
      <c r="S33507"/>
    </row>
    <row r="33508" spans="19:19">
      <c r="S33508"/>
    </row>
    <row r="33509" spans="19:19">
      <c r="S33509"/>
    </row>
    <row r="33510" spans="19:19">
      <c r="S33510"/>
    </row>
    <row r="33511" spans="19:19">
      <c r="S33511"/>
    </row>
    <row r="33512" spans="19:19">
      <c r="S33512"/>
    </row>
    <row r="33513" spans="19:19">
      <c r="S33513"/>
    </row>
    <row r="33514" spans="19:19">
      <c r="S33514"/>
    </row>
    <row r="33515" spans="19:19">
      <c r="S33515"/>
    </row>
    <row r="33516" spans="19:19">
      <c r="S33516"/>
    </row>
    <row r="33517" spans="19:19">
      <c r="S33517"/>
    </row>
    <row r="33518" spans="19:19">
      <c r="S33518"/>
    </row>
    <row r="33519" spans="19:19">
      <c r="S33519"/>
    </row>
    <row r="33520" spans="19:19">
      <c r="S33520"/>
    </row>
    <row r="33521" spans="19:19">
      <c r="S33521"/>
    </row>
    <row r="33522" spans="19:19">
      <c r="S33522"/>
    </row>
    <row r="33523" spans="19:19">
      <c r="S33523"/>
    </row>
    <row r="33524" spans="19:19">
      <c r="S33524"/>
    </row>
    <row r="33525" spans="19:19">
      <c r="S33525"/>
    </row>
    <row r="33526" spans="19:19">
      <c r="S33526"/>
    </row>
    <row r="33527" spans="19:19">
      <c r="S33527"/>
    </row>
    <row r="33528" spans="19:19">
      <c r="S33528"/>
    </row>
    <row r="33529" spans="19:19">
      <c r="S33529"/>
    </row>
    <row r="33530" spans="19:19">
      <c r="S33530"/>
    </row>
    <row r="33531" spans="19:19">
      <c r="S33531"/>
    </row>
    <row r="33532" spans="19:19">
      <c r="S33532"/>
    </row>
    <row r="33533" spans="19:19">
      <c r="S33533"/>
    </row>
    <row r="33534" spans="19:19">
      <c r="S33534"/>
    </row>
    <row r="33535" spans="19:19">
      <c r="S33535"/>
    </row>
    <row r="33536" spans="19:19">
      <c r="S33536"/>
    </row>
    <row r="33537" spans="19:19">
      <c r="S33537"/>
    </row>
    <row r="33538" spans="19:19">
      <c r="S33538"/>
    </row>
    <row r="33539" spans="19:19">
      <c r="S33539"/>
    </row>
    <row r="33540" spans="19:19">
      <c r="S33540"/>
    </row>
    <row r="33541" spans="19:19">
      <c r="S33541"/>
    </row>
    <row r="33542" spans="19:19">
      <c r="S33542"/>
    </row>
    <row r="33543" spans="19:19">
      <c r="S33543"/>
    </row>
    <row r="33544" spans="19:19">
      <c r="S33544"/>
    </row>
    <row r="33545" spans="19:19">
      <c r="S33545"/>
    </row>
    <row r="33546" spans="19:19">
      <c r="S33546"/>
    </row>
    <row r="33547" spans="19:19">
      <c r="S33547"/>
    </row>
    <row r="33548" spans="19:19">
      <c r="S33548"/>
    </row>
    <row r="33549" spans="19:19">
      <c r="S33549"/>
    </row>
    <row r="33550" spans="19:19">
      <c r="S33550"/>
    </row>
    <row r="33551" spans="19:19">
      <c r="S33551"/>
    </row>
    <row r="33552" spans="19:19">
      <c r="S33552"/>
    </row>
    <row r="33553" spans="19:19">
      <c r="S33553"/>
    </row>
    <row r="33554" spans="19:19">
      <c r="S33554"/>
    </row>
    <row r="33555" spans="19:19">
      <c r="S33555"/>
    </row>
    <row r="33556" spans="19:19">
      <c r="S33556"/>
    </row>
    <row r="33557" spans="19:19">
      <c r="S33557"/>
    </row>
    <row r="33558" spans="19:19">
      <c r="S33558"/>
    </row>
    <row r="33559" spans="19:19">
      <c r="S33559"/>
    </row>
    <row r="33560" spans="19:19">
      <c r="S33560"/>
    </row>
    <row r="33561" spans="19:19">
      <c r="S33561"/>
    </row>
    <row r="33562" spans="19:19">
      <c r="S33562"/>
    </row>
    <row r="33563" spans="19:19">
      <c r="S33563"/>
    </row>
    <row r="33564" spans="19:19">
      <c r="S33564"/>
    </row>
    <row r="33565" spans="19:19">
      <c r="S33565"/>
    </row>
    <row r="33566" spans="19:19">
      <c r="S33566"/>
    </row>
    <row r="33567" spans="19:19">
      <c r="S33567"/>
    </row>
    <row r="33568" spans="19:19">
      <c r="S33568"/>
    </row>
    <row r="33569" spans="19:19">
      <c r="S33569"/>
    </row>
    <row r="33570" spans="19:19">
      <c r="S33570"/>
    </row>
    <row r="33571" spans="19:19">
      <c r="S33571"/>
    </row>
    <row r="33572" spans="19:19">
      <c r="S33572"/>
    </row>
    <row r="33573" spans="19:19">
      <c r="S33573"/>
    </row>
    <row r="33574" spans="19:19">
      <c r="S33574"/>
    </row>
    <row r="33575" spans="19:19">
      <c r="S33575"/>
    </row>
    <row r="33576" spans="19:19">
      <c r="S33576"/>
    </row>
    <row r="33577" spans="19:19">
      <c r="S33577"/>
    </row>
    <row r="33578" spans="19:19">
      <c r="S33578"/>
    </row>
    <row r="33579" spans="19:19">
      <c r="S33579"/>
    </row>
    <row r="33580" spans="19:19">
      <c r="S33580"/>
    </row>
    <row r="33581" spans="19:19">
      <c r="S33581"/>
    </row>
    <row r="33582" spans="19:19">
      <c r="S33582"/>
    </row>
    <row r="33583" spans="19:19">
      <c r="S33583"/>
    </row>
    <row r="33584" spans="19:19">
      <c r="S33584"/>
    </row>
    <row r="33585" spans="19:19">
      <c r="S33585"/>
    </row>
    <row r="33586" spans="19:19">
      <c r="S33586"/>
    </row>
    <row r="33587" spans="19:19">
      <c r="S33587"/>
    </row>
    <row r="33588" spans="19:19">
      <c r="S33588"/>
    </row>
    <row r="33589" spans="19:19">
      <c r="S33589"/>
    </row>
    <row r="33590" spans="19:19">
      <c r="S33590"/>
    </row>
    <row r="33591" spans="19:19">
      <c r="S33591"/>
    </row>
    <row r="33592" spans="19:19">
      <c r="S33592"/>
    </row>
    <row r="33593" spans="19:19">
      <c r="S33593"/>
    </row>
    <row r="33594" spans="19:19">
      <c r="S33594"/>
    </row>
    <row r="33595" spans="19:19">
      <c r="S33595"/>
    </row>
    <row r="33596" spans="19:19">
      <c r="S33596"/>
    </row>
    <row r="33597" spans="19:19">
      <c r="S33597"/>
    </row>
    <row r="33598" spans="19:19">
      <c r="S33598"/>
    </row>
    <row r="33599" spans="19:19">
      <c r="S33599"/>
    </row>
    <row r="33600" spans="19:19">
      <c r="S33600"/>
    </row>
    <row r="33601" spans="19:19">
      <c r="S33601"/>
    </row>
    <row r="33602" spans="19:19">
      <c r="S33602"/>
    </row>
    <row r="33603" spans="19:19">
      <c r="S33603"/>
    </row>
    <row r="33604" spans="19:19">
      <c r="S33604"/>
    </row>
    <row r="33605" spans="19:19">
      <c r="S33605"/>
    </row>
    <row r="33606" spans="19:19">
      <c r="S33606"/>
    </row>
    <row r="33607" spans="19:19">
      <c r="S33607"/>
    </row>
    <row r="33608" spans="19:19">
      <c r="S33608"/>
    </row>
    <row r="33609" spans="19:19">
      <c r="S33609"/>
    </row>
    <row r="33610" spans="19:19">
      <c r="S33610"/>
    </row>
    <row r="33611" spans="19:19">
      <c r="S33611"/>
    </row>
    <row r="33612" spans="19:19">
      <c r="S33612"/>
    </row>
    <row r="33613" spans="19:19">
      <c r="S33613"/>
    </row>
    <row r="33614" spans="19:19">
      <c r="S33614"/>
    </row>
    <row r="33615" spans="19:19">
      <c r="S33615"/>
    </row>
    <row r="33616" spans="19:19">
      <c r="S33616"/>
    </row>
    <row r="33617" spans="19:19">
      <c r="S33617"/>
    </row>
    <row r="33618" spans="19:19">
      <c r="S33618"/>
    </row>
    <row r="33619" spans="19:19">
      <c r="S33619"/>
    </row>
    <row r="33620" spans="19:19">
      <c r="S33620"/>
    </row>
    <row r="33621" spans="19:19">
      <c r="S33621"/>
    </row>
    <row r="33622" spans="19:19">
      <c r="S33622"/>
    </row>
    <row r="33623" spans="19:19">
      <c r="S33623"/>
    </row>
    <row r="33624" spans="19:19">
      <c r="S33624"/>
    </row>
    <row r="33625" spans="19:19">
      <c r="S33625"/>
    </row>
    <row r="33626" spans="19:19">
      <c r="S33626"/>
    </row>
    <row r="33627" spans="19:19">
      <c r="S33627"/>
    </row>
    <row r="33628" spans="19:19">
      <c r="S33628"/>
    </row>
    <row r="33629" spans="19:19">
      <c r="S33629"/>
    </row>
    <row r="33630" spans="19:19">
      <c r="S33630"/>
    </row>
    <row r="33631" spans="19:19">
      <c r="S33631"/>
    </row>
    <row r="33632" spans="19:19">
      <c r="S33632"/>
    </row>
    <row r="33633" spans="19:19">
      <c r="S33633"/>
    </row>
    <row r="33634" spans="19:19">
      <c r="S33634"/>
    </row>
    <row r="33635" spans="19:19">
      <c r="S33635"/>
    </row>
    <row r="33636" spans="19:19">
      <c r="S33636"/>
    </row>
    <row r="33637" spans="19:19">
      <c r="S33637"/>
    </row>
    <row r="33638" spans="19:19">
      <c r="S33638"/>
    </row>
    <row r="33639" spans="19:19">
      <c r="S33639"/>
    </row>
    <row r="33640" spans="19:19">
      <c r="S33640"/>
    </row>
    <row r="33641" spans="19:19">
      <c r="S33641"/>
    </row>
    <row r="33642" spans="19:19">
      <c r="S33642"/>
    </row>
    <row r="33643" spans="19:19">
      <c r="S33643"/>
    </row>
    <row r="33644" spans="19:19">
      <c r="S33644"/>
    </row>
    <row r="33645" spans="19:19">
      <c r="S33645"/>
    </row>
    <row r="33646" spans="19:19">
      <c r="S33646"/>
    </row>
    <row r="33647" spans="19:19">
      <c r="S33647"/>
    </row>
    <row r="33648" spans="19:19">
      <c r="S33648"/>
    </row>
    <row r="33649" spans="19:19">
      <c r="S33649"/>
    </row>
    <row r="33650" spans="19:19">
      <c r="S33650"/>
    </row>
    <row r="33651" spans="19:19">
      <c r="S33651"/>
    </row>
    <row r="33652" spans="19:19">
      <c r="S33652"/>
    </row>
    <row r="33653" spans="19:19">
      <c r="S33653"/>
    </row>
    <row r="33654" spans="19:19">
      <c r="S33654"/>
    </row>
    <row r="33655" spans="19:19">
      <c r="S33655"/>
    </row>
    <row r="33656" spans="19:19">
      <c r="S33656"/>
    </row>
    <row r="33657" spans="19:19">
      <c r="S33657"/>
    </row>
    <row r="33658" spans="19:19">
      <c r="S33658"/>
    </row>
    <row r="33659" spans="19:19">
      <c r="S33659"/>
    </row>
    <row r="33660" spans="19:19">
      <c r="S33660"/>
    </row>
    <row r="33661" spans="19:19">
      <c r="S33661"/>
    </row>
    <row r="33662" spans="19:19">
      <c r="S33662"/>
    </row>
    <row r="33663" spans="19:19">
      <c r="S33663"/>
    </row>
    <row r="33664" spans="19:19">
      <c r="S33664"/>
    </row>
    <row r="33665" spans="19:19">
      <c r="S33665"/>
    </row>
    <row r="33666" spans="19:19">
      <c r="S33666"/>
    </row>
    <row r="33667" spans="19:19">
      <c r="S33667"/>
    </row>
    <row r="33668" spans="19:19">
      <c r="S33668"/>
    </row>
    <row r="33669" spans="19:19">
      <c r="S33669"/>
    </row>
    <row r="33670" spans="19:19">
      <c r="S33670"/>
    </row>
    <row r="33671" spans="19:19">
      <c r="S33671"/>
    </row>
    <row r="33672" spans="19:19">
      <c r="S33672"/>
    </row>
    <row r="33673" spans="19:19">
      <c r="S33673"/>
    </row>
    <row r="33674" spans="19:19">
      <c r="S33674"/>
    </row>
    <row r="33675" spans="19:19">
      <c r="S33675"/>
    </row>
    <row r="33676" spans="19:19">
      <c r="S33676"/>
    </row>
    <row r="33677" spans="19:19">
      <c r="S33677"/>
    </row>
    <row r="33678" spans="19:19">
      <c r="S33678"/>
    </row>
    <row r="33679" spans="19:19">
      <c r="S33679"/>
    </row>
    <row r="33680" spans="19:19">
      <c r="S33680"/>
    </row>
    <row r="33681" spans="19:19">
      <c r="S33681"/>
    </row>
    <row r="33682" spans="19:19">
      <c r="S33682"/>
    </row>
    <row r="33683" spans="19:19">
      <c r="S33683"/>
    </row>
    <row r="33684" spans="19:19">
      <c r="S33684"/>
    </row>
    <row r="33685" spans="19:19">
      <c r="S33685"/>
    </row>
    <row r="33686" spans="19:19">
      <c r="S33686"/>
    </row>
    <row r="33687" spans="19:19">
      <c r="S33687"/>
    </row>
    <row r="33688" spans="19:19">
      <c r="S33688"/>
    </row>
    <row r="33689" spans="19:19">
      <c r="S33689"/>
    </row>
    <row r="33690" spans="19:19">
      <c r="S33690"/>
    </row>
    <row r="33691" spans="19:19">
      <c r="S33691"/>
    </row>
    <row r="33692" spans="19:19">
      <c r="S33692"/>
    </row>
    <row r="33693" spans="19:19">
      <c r="S33693"/>
    </row>
    <row r="33694" spans="19:19">
      <c r="S33694"/>
    </row>
    <row r="33695" spans="19:19">
      <c r="S33695"/>
    </row>
    <row r="33696" spans="19:19">
      <c r="S33696"/>
    </row>
    <row r="33697" spans="19:19">
      <c r="S33697"/>
    </row>
    <row r="33698" spans="19:19">
      <c r="S33698"/>
    </row>
    <row r="33699" spans="19:19">
      <c r="S33699"/>
    </row>
    <row r="33700" spans="19:19">
      <c r="S33700"/>
    </row>
    <row r="33701" spans="19:19">
      <c r="S33701"/>
    </row>
    <row r="33702" spans="19:19">
      <c r="S33702"/>
    </row>
    <row r="33703" spans="19:19">
      <c r="S33703"/>
    </row>
    <row r="33704" spans="19:19">
      <c r="S33704"/>
    </row>
    <row r="33705" spans="19:19">
      <c r="S33705"/>
    </row>
    <row r="33706" spans="19:19">
      <c r="S33706"/>
    </row>
    <row r="33707" spans="19:19">
      <c r="S33707"/>
    </row>
    <row r="33708" spans="19:19">
      <c r="S33708"/>
    </row>
    <row r="33709" spans="19:19">
      <c r="S33709"/>
    </row>
    <row r="33710" spans="19:19">
      <c r="S33710"/>
    </row>
    <row r="33711" spans="19:19">
      <c r="S33711"/>
    </row>
    <row r="33712" spans="19:19">
      <c r="S33712"/>
    </row>
    <row r="33713" spans="19:19">
      <c r="S33713"/>
    </row>
    <row r="33714" spans="19:19">
      <c r="S33714"/>
    </row>
    <row r="33715" spans="19:19">
      <c r="S33715"/>
    </row>
    <row r="33716" spans="19:19">
      <c r="S33716"/>
    </row>
    <row r="33717" spans="19:19">
      <c r="S33717"/>
    </row>
    <row r="33718" spans="19:19">
      <c r="S33718"/>
    </row>
    <row r="33719" spans="19:19">
      <c r="S33719"/>
    </row>
    <row r="33720" spans="19:19">
      <c r="S33720"/>
    </row>
    <row r="33721" spans="19:19">
      <c r="S33721"/>
    </row>
    <row r="33722" spans="19:19">
      <c r="S33722"/>
    </row>
    <row r="33723" spans="19:19">
      <c r="S33723"/>
    </row>
    <row r="33724" spans="19:19">
      <c r="S33724"/>
    </row>
    <row r="33725" spans="19:19">
      <c r="S33725"/>
    </row>
    <row r="33726" spans="19:19">
      <c r="S33726"/>
    </row>
    <row r="33727" spans="19:19">
      <c r="S33727"/>
    </row>
    <row r="33728" spans="19:19">
      <c r="S33728"/>
    </row>
    <row r="33729" spans="19:19">
      <c r="S33729"/>
    </row>
    <row r="33730" spans="19:19">
      <c r="S33730"/>
    </row>
    <row r="33731" spans="19:19">
      <c r="S33731"/>
    </row>
    <row r="33732" spans="19:19">
      <c r="S33732"/>
    </row>
    <row r="33733" spans="19:19">
      <c r="S33733"/>
    </row>
    <row r="33734" spans="19:19">
      <c r="S33734"/>
    </row>
    <row r="33735" spans="19:19">
      <c r="S33735"/>
    </row>
    <row r="33736" spans="19:19">
      <c r="S33736"/>
    </row>
    <row r="33737" spans="19:19">
      <c r="S33737"/>
    </row>
    <row r="33738" spans="19:19">
      <c r="S33738"/>
    </row>
    <row r="33739" spans="19:19">
      <c r="S33739"/>
    </row>
    <row r="33740" spans="19:19">
      <c r="S33740"/>
    </row>
    <row r="33741" spans="19:19">
      <c r="S33741"/>
    </row>
    <row r="33742" spans="19:19">
      <c r="S33742"/>
    </row>
    <row r="33743" spans="19:19">
      <c r="S33743"/>
    </row>
    <row r="33744" spans="19:19">
      <c r="S33744"/>
    </row>
    <row r="33745" spans="19:19">
      <c r="S33745"/>
    </row>
    <row r="33746" spans="19:19">
      <c r="S33746"/>
    </row>
    <row r="33747" spans="19:19">
      <c r="S33747"/>
    </row>
    <row r="33748" spans="19:19">
      <c r="S33748"/>
    </row>
    <row r="33749" spans="19:19">
      <c r="S33749"/>
    </row>
    <row r="33750" spans="19:19">
      <c r="S33750"/>
    </row>
    <row r="33751" spans="19:19">
      <c r="S33751"/>
    </row>
    <row r="33752" spans="19:19">
      <c r="S33752"/>
    </row>
    <row r="33753" spans="19:19">
      <c r="S33753"/>
    </row>
    <row r="33754" spans="19:19">
      <c r="S33754"/>
    </row>
    <row r="33755" spans="19:19">
      <c r="S33755"/>
    </row>
    <row r="33756" spans="19:19">
      <c r="S33756"/>
    </row>
    <row r="33757" spans="19:19">
      <c r="S33757"/>
    </row>
    <row r="33758" spans="19:19">
      <c r="S33758"/>
    </row>
    <row r="33759" spans="19:19">
      <c r="S33759"/>
    </row>
    <row r="33760" spans="19:19">
      <c r="S33760"/>
    </row>
    <row r="33761" spans="19:19">
      <c r="S33761"/>
    </row>
    <row r="33762" spans="19:19">
      <c r="S33762"/>
    </row>
    <row r="33763" spans="19:19">
      <c r="S33763"/>
    </row>
    <row r="33764" spans="19:19">
      <c r="S33764"/>
    </row>
    <row r="33765" spans="19:19">
      <c r="S33765"/>
    </row>
    <row r="33766" spans="19:19">
      <c r="S33766"/>
    </row>
    <row r="33767" spans="19:19">
      <c r="S33767"/>
    </row>
    <row r="33768" spans="19:19">
      <c r="S33768"/>
    </row>
    <row r="33769" spans="19:19">
      <c r="S33769"/>
    </row>
    <row r="33770" spans="19:19">
      <c r="S33770"/>
    </row>
    <row r="33771" spans="19:19">
      <c r="S33771"/>
    </row>
    <row r="33772" spans="19:19">
      <c r="S33772"/>
    </row>
    <row r="33773" spans="19:19">
      <c r="S33773"/>
    </row>
    <row r="33774" spans="19:19">
      <c r="S33774"/>
    </row>
    <row r="33775" spans="19:19">
      <c r="S33775"/>
    </row>
    <row r="33776" spans="19:19">
      <c r="S33776"/>
    </row>
    <row r="33777" spans="19:19">
      <c r="S33777"/>
    </row>
    <row r="33778" spans="19:19">
      <c r="S33778"/>
    </row>
    <row r="33779" spans="19:19">
      <c r="S33779"/>
    </row>
    <row r="33780" spans="19:19">
      <c r="S33780"/>
    </row>
    <row r="33781" spans="19:19">
      <c r="S33781"/>
    </row>
    <row r="33782" spans="19:19">
      <c r="S33782"/>
    </row>
    <row r="33783" spans="19:19">
      <c r="S33783"/>
    </row>
    <row r="33784" spans="19:19">
      <c r="S33784"/>
    </row>
    <row r="33785" spans="19:19">
      <c r="S33785"/>
    </row>
    <row r="33786" spans="19:19">
      <c r="S33786"/>
    </row>
    <row r="33787" spans="19:19">
      <c r="S33787"/>
    </row>
    <row r="33788" spans="19:19">
      <c r="S33788"/>
    </row>
    <row r="33789" spans="19:19">
      <c r="S33789"/>
    </row>
    <row r="33790" spans="19:19">
      <c r="S33790"/>
    </row>
    <row r="33791" spans="19:19">
      <c r="S33791"/>
    </row>
    <row r="33792" spans="19:19">
      <c r="S33792"/>
    </row>
    <row r="33793" spans="19:19">
      <c r="S33793"/>
    </row>
    <row r="33794" spans="19:19">
      <c r="S33794"/>
    </row>
    <row r="33795" spans="19:19">
      <c r="S33795"/>
    </row>
    <row r="33796" spans="19:19">
      <c r="S33796"/>
    </row>
    <row r="33797" spans="19:19">
      <c r="S33797"/>
    </row>
    <row r="33798" spans="19:19">
      <c r="S33798"/>
    </row>
    <row r="33799" spans="19:19">
      <c r="S33799"/>
    </row>
    <row r="33800" spans="19:19">
      <c r="S33800"/>
    </row>
    <row r="33801" spans="19:19">
      <c r="S33801"/>
    </row>
    <row r="33802" spans="19:19">
      <c r="S33802"/>
    </row>
    <row r="33803" spans="19:19">
      <c r="S33803"/>
    </row>
    <row r="33804" spans="19:19">
      <c r="S33804"/>
    </row>
    <row r="33805" spans="19:19">
      <c r="S33805"/>
    </row>
    <row r="33806" spans="19:19">
      <c r="S33806"/>
    </row>
    <row r="33807" spans="19:19">
      <c r="S33807"/>
    </row>
    <row r="33808" spans="19:19">
      <c r="S33808"/>
    </row>
    <row r="33809" spans="19:19">
      <c r="S33809"/>
    </row>
    <row r="33810" spans="19:19">
      <c r="S33810"/>
    </row>
    <row r="33811" spans="19:19">
      <c r="S33811"/>
    </row>
    <row r="33812" spans="19:19">
      <c r="S33812"/>
    </row>
    <row r="33813" spans="19:19">
      <c r="S33813"/>
    </row>
    <row r="33814" spans="19:19">
      <c r="S33814"/>
    </row>
    <row r="33815" spans="19:19">
      <c r="S33815"/>
    </row>
    <row r="33816" spans="19:19">
      <c r="S33816"/>
    </row>
    <row r="33817" spans="19:19">
      <c r="S33817"/>
    </row>
    <row r="33818" spans="19:19">
      <c r="S33818"/>
    </row>
    <row r="33819" spans="19:19">
      <c r="S33819"/>
    </row>
    <row r="33820" spans="19:19">
      <c r="S33820"/>
    </row>
    <row r="33821" spans="19:19">
      <c r="S33821"/>
    </row>
    <row r="33822" spans="19:19">
      <c r="S33822"/>
    </row>
    <row r="33823" spans="19:19">
      <c r="S33823"/>
    </row>
    <row r="33824" spans="19:19">
      <c r="S33824"/>
    </row>
    <row r="33825" spans="19:19">
      <c r="S33825"/>
    </row>
    <row r="33826" spans="19:19">
      <c r="S33826"/>
    </row>
    <row r="33827" spans="19:19">
      <c r="S33827"/>
    </row>
    <row r="33828" spans="19:19">
      <c r="S33828"/>
    </row>
    <row r="33829" spans="19:19">
      <c r="S33829"/>
    </row>
    <row r="33830" spans="19:19">
      <c r="S33830"/>
    </row>
    <row r="33831" spans="19:19">
      <c r="S33831"/>
    </row>
    <row r="33832" spans="19:19">
      <c r="S33832"/>
    </row>
    <row r="33833" spans="19:19">
      <c r="S33833"/>
    </row>
    <row r="33834" spans="19:19">
      <c r="S33834"/>
    </row>
    <row r="33835" spans="19:19">
      <c r="S33835"/>
    </row>
    <row r="33836" spans="19:19">
      <c r="S33836"/>
    </row>
    <row r="33837" spans="19:19">
      <c r="S33837"/>
    </row>
    <row r="33838" spans="19:19">
      <c r="S33838"/>
    </row>
    <row r="33839" spans="19:19">
      <c r="S33839"/>
    </row>
    <row r="33840" spans="19:19">
      <c r="S33840"/>
    </row>
    <row r="33841" spans="19:19">
      <c r="S33841"/>
    </row>
    <row r="33842" spans="19:19">
      <c r="S33842"/>
    </row>
    <row r="33843" spans="19:19">
      <c r="S33843"/>
    </row>
    <row r="33844" spans="19:19">
      <c r="S33844"/>
    </row>
    <row r="33845" spans="19:19">
      <c r="S33845"/>
    </row>
    <row r="33846" spans="19:19">
      <c r="S33846"/>
    </row>
    <row r="33847" spans="19:19">
      <c r="S33847"/>
    </row>
    <row r="33848" spans="19:19">
      <c r="S33848"/>
    </row>
    <row r="33849" spans="19:19">
      <c r="S33849"/>
    </row>
    <row r="33850" spans="19:19">
      <c r="S33850"/>
    </row>
    <row r="33851" spans="19:19">
      <c r="S33851"/>
    </row>
    <row r="33852" spans="19:19">
      <c r="S33852"/>
    </row>
    <row r="33853" spans="19:19">
      <c r="S33853"/>
    </row>
    <row r="33854" spans="19:19">
      <c r="S33854"/>
    </row>
    <row r="33855" spans="19:19">
      <c r="S33855"/>
    </row>
    <row r="33856" spans="19:19">
      <c r="S33856"/>
    </row>
    <row r="33857" spans="19:19">
      <c r="S33857"/>
    </row>
    <row r="33858" spans="19:19">
      <c r="S33858"/>
    </row>
    <row r="33859" spans="19:19">
      <c r="S33859"/>
    </row>
    <row r="33860" spans="19:19">
      <c r="S33860"/>
    </row>
    <row r="33861" spans="19:19">
      <c r="S33861"/>
    </row>
    <row r="33862" spans="19:19">
      <c r="S33862"/>
    </row>
    <row r="33863" spans="19:19">
      <c r="S33863"/>
    </row>
    <row r="33864" spans="19:19">
      <c r="S33864"/>
    </row>
    <row r="33865" spans="19:19">
      <c r="S33865"/>
    </row>
    <row r="33866" spans="19:19">
      <c r="S33866"/>
    </row>
    <row r="33867" spans="19:19">
      <c r="S33867"/>
    </row>
    <row r="33868" spans="19:19">
      <c r="S33868"/>
    </row>
    <row r="33869" spans="19:19">
      <c r="S33869"/>
    </row>
    <row r="33870" spans="19:19">
      <c r="S33870"/>
    </row>
    <row r="33871" spans="19:19">
      <c r="S33871"/>
    </row>
    <row r="33872" spans="19:19">
      <c r="S33872"/>
    </row>
    <row r="33873" spans="19:19">
      <c r="S33873"/>
    </row>
    <row r="33874" spans="19:19">
      <c r="S33874"/>
    </row>
    <row r="33875" spans="19:19">
      <c r="S33875"/>
    </row>
    <row r="33876" spans="19:19">
      <c r="S33876"/>
    </row>
    <row r="33877" spans="19:19">
      <c r="S33877"/>
    </row>
    <row r="33878" spans="19:19">
      <c r="S33878"/>
    </row>
    <row r="33879" spans="19:19">
      <c r="S33879"/>
    </row>
    <row r="33880" spans="19:19">
      <c r="S33880"/>
    </row>
    <row r="33881" spans="19:19">
      <c r="S33881"/>
    </row>
    <row r="33882" spans="19:19">
      <c r="S33882"/>
    </row>
    <row r="33883" spans="19:19">
      <c r="S33883"/>
    </row>
    <row r="33884" spans="19:19">
      <c r="S33884"/>
    </row>
    <row r="33885" spans="19:19">
      <c r="S33885"/>
    </row>
    <row r="33886" spans="19:19">
      <c r="S33886"/>
    </row>
    <row r="33887" spans="19:19">
      <c r="S33887"/>
    </row>
    <row r="33888" spans="19:19">
      <c r="S33888"/>
    </row>
    <row r="33889" spans="19:19">
      <c r="S33889"/>
    </row>
    <row r="33890" spans="19:19">
      <c r="S33890"/>
    </row>
    <row r="33891" spans="19:19">
      <c r="S33891"/>
    </row>
    <row r="33892" spans="19:19">
      <c r="S33892"/>
    </row>
    <row r="33893" spans="19:19">
      <c r="S33893"/>
    </row>
    <row r="33894" spans="19:19">
      <c r="S33894"/>
    </row>
    <row r="33895" spans="19:19">
      <c r="S33895"/>
    </row>
    <row r="33896" spans="19:19">
      <c r="S33896"/>
    </row>
    <row r="33897" spans="19:19">
      <c r="S33897"/>
    </row>
    <row r="33898" spans="19:19">
      <c r="S33898"/>
    </row>
    <row r="33899" spans="19:19">
      <c r="S33899"/>
    </row>
    <row r="33900" spans="19:19">
      <c r="S33900"/>
    </row>
    <row r="33901" spans="19:19">
      <c r="S33901"/>
    </row>
    <row r="33902" spans="19:19">
      <c r="S33902"/>
    </row>
    <row r="33903" spans="19:19">
      <c r="S33903"/>
    </row>
    <row r="33904" spans="19:19">
      <c r="S33904"/>
    </row>
    <row r="33905" spans="19:19">
      <c r="S33905"/>
    </row>
    <row r="33906" spans="19:19">
      <c r="S33906"/>
    </row>
    <row r="33907" spans="19:19">
      <c r="S33907"/>
    </row>
    <row r="33908" spans="19:19">
      <c r="S33908"/>
    </row>
    <row r="33909" spans="19:19">
      <c r="S33909"/>
    </row>
    <row r="33910" spans="19:19">
      <c r="S33910"/>
    </row>
    <row r="33911" spans="19:19">
      <c r="S33911"/>
    </row>
    <row r="33912" spans="19:19">
      <c r="S33912"/>
    </row>
    <row r="33913" spans="19:19">
      <c r="S33913"/>
    </row>
    <row r="33914" spans="19:19">
      <c r="S33914"/>
    </row>
    <row r="33915" spans="19:19">
      <c r="S33915"/>
    </row>
    <row r="33916" spans="19:19">
      <c r="S33916"/>
    </row>
    <row r="33917" spans="19:19">
      <c r="S33917"/>
    </row>
    <row r="33918" spans="19:19">
      <c r="S33918"/>
    </row>
    <row r="33919" spans="19:19">
      <c r="S33919"/>
    </row>
    <row r="33920" spans="19:19">
      <c r="S33920"/>
    </row>
    <row r="33921" spans="19:19">
      <c r="S33921"/>
    </row>
    <row r="33922" spans="19:19">
      <c r="S33922"/>
    </row>
    <row r="33923" spans="19:19">
      <c r="S33923"/>
    </row>
    <row r="33924" spans="19:19">
      <c r="S33924"/>
    </row>
    <row r="33925" spans="19:19">
      <c r="S33925"/>
    </row>
    <row r="33926" spans="19:19">
      <c r="S33926"/>
    </row>
    <row r="33927" spans="19:19">
      <c r="S33927"/>
    </row>
    <row r="33928" spans="19:19">
      <c r="S33928"/>
    </row>
    <row r="33929" spans="19:19">
      <c r="S33929"/>
    </row>
    <row r="33930" spans="19:19">
      <c r="S33930"/>
    </row>
    <row r="33931" spans="19:19">
      <c r="S33931"/>
    </row>
    <row r="33932" spans="19:19">
      <c r="S33932"/>
    </row>
    <row r="33933" spans="19:19">
      <c r="S33933"/>
    </row>
    <row r="33934" spans="19:19">
      <c r="S33934"/>
    </row>
    <row r="33935" spans="19:19">
      <c r="S33935"/>
    </row>
    <row r="33936" spans="19:19">
      <c r="S33936"/>
    </row>
    <row r="33937" spans="19:19">
      <c r="S33937"/>
    </row>
    <row r="33938" spans="19:19">
      <c r="S33938"/>
    </row>
    <row r="33939" spans="19:19">
      <c r="S33939"/>
    </row>
    <row r="33940" spans="19:19">
      <c r="S33940"/>
    </row>
    <row r="33941" spans="19:19">
      <c r="S33941"/>
    </row>
    <row r="33942" spans="19:19">
      <c r="S33942"/>
    </row>
    <row r="33943" spans="19:19">
      <c r="S33943"/>
    </row>
    <row r="33944" spans="19:19">
      <c r="S33944"/>
    </row>
    <row r="33945" spans="19:19">
      <c r="S33945"/>
    </row>
    <row r="33946" spans="19:19">
      <c r="S33946"/>
    </row>
    <row r="33947" spans="19:19">
      <c r="S33947"/>
    </row>
    <row r="33948" spans="19:19">
      <c r="S33948"/>
    </row>
    <row r="33949" spans="19:19">
      <c r="S33949"/>
    </row>
    <row r="33950" spans="19:19">
      <c r="S33950"/>
    </row>
    <row r="33951" spans="19:19">
      <c r="S33951"/>
    </row>
    <row r="33952" spans="19:19">
      <c r="S33952"/>
    </row>
    <row r="33953" spans="19:19">
      <c r="S33953"/>
    </row>
    <row r="33954" spans="19:19">
      <c r="S33954"/>
    </row>
    <row r="33955" spans="19:19">
      <c r="S33955"/>
    </row>
    <row r="33956" spans="19:19">
      <c r="S33956"/>
    </row>
    <row r="33957" spans="19:19">
      <c r="S33957"/>
    </row>
    <row r="33958" spans="19:19">
      <c r="S33958"/>
    </row>
    <row r="33959" spans="19:19">
      <c r="S33959"/>
    </row>
    <row r="33960" spans="19:19">
      <c r="S33960"/>
    </row>
    <row r="33961" spans="19:19">
      <c r="S33961"/>
    </row>
    <row r="33962" spans="19:19">
      <c r="S33962"/>
    </row>
    <row r="33963" spans="19:19">
      <c r="S33963"/>
    </row>
    <row r="33964" spans="19:19">
      <c r="S33964"/>
    </row>
    <row r="33965" spans="19:19">
      <c r="S33965"/>
    </row>
    <row r="33966" spans="19:19">
      <c r="S33966"/>
    </row>
    <row r="33967" spans="19:19">
      <c r="S33967"/>
    </row>
    <row r="33968" spans="19:19">
      <c r="S33968"/>
    </row>
    <row r="33969" spans="19:19">
      <c r="S33969"/>
    </row>
    <row r="33970" spans="19:19">
      <c r="S33970"/>
    </row>
    <row r="33971" spans="19:19">
      <c r="S33971"/>
    </row>
    <row r="33972" spans="19:19">
      <c r="S33972"/>
    </row>
    <row r="33973" spans="19:19">
      <c r="S33973"/>
    </row>
    <row r="33974" spans="19:19">
      <c r="S33974"/>
    </row>
    <row r="33975" spans="19:19">
      <c r="S33975"/>
    </row>
    <row r="33976" spans="19:19">
      <c r="S33976"/>
    </row>
    <row r="33977" spans="19:19">
      <c r="S33977"/>
    </row>
    <row r="33978" spans="19:19">
      <c r="S33978"/>
    </row>
    <row r="33979" spans="19:19">
      <c r="S33979"/>
    </row>
    <row r="33980" spans="19:19">
      <c r="S33980"/>
    </row>
    <row r="33981" spans="19:19">
      <c r="S33981"/>
    </row>
    <row r="33982" spans="19:19">
      <c r="S33982"/>
    </row>
    <row r="33983" spans="19:19">
      <c r="S33983"/>
    </row>
    <row r="33984" spans="19:19">
      <c r="S33984"/>
    </row>
    <row r="33985" spans="19:19">
      <c r="S33985"/>
    </row>
    <row r="33986" spans="19:19">
      <c r="S33986"/>
    </row>
    <row r="33987" spans="19:19">
      <c r="S33987"/>
    </row>
    <row r="33988" spans="19:19">
      <c r="S33988"/>
    </row>
    <row r="33989" spans="19:19">
      <c r="S33989"/>
    </row>
    <row r="33990" spans="19:19">
      <c r="S33990"/>
    </row>
    <row r="33991" spans="19:19">
      <c r="S33991"/>
    </row>
    <row r="33992" spans="19:19">
      <c r="S33992"/>
    </row>
    <row r="33993" spans="19:19">
      <c r="S33993"/>
    </row>
    <row r="33994" spans="19:19">
      <c r="S33994"/>
    </row>
    <row r="33995" spans="19:19">
      <c r="S33995"/>
    </row>
    <row r="33996" spans="19:19">
      <c r="S33996"/>
    </row>
    <row r="33997" spans="19:19">
      <c r="S33997"/>
    </row>
    <row r="33998" spans="19:19">
      <c r="S33998"/>
    </row>
    <row r="33999" spans="19:19">
      <c r="S33999"/>
    </row>
    <row r="34000" spans="19:19">
      <c r="S34000"/>
    </row>
    <row r="34001" spans="19:19">
      <c r="S34001"/>
    </row>
    <row r="34002" spans="19:19">
      <c r="S34002"/>
    </row>
    <row r="34003" spans="19:19">
      <c r="S34003"/>
    </row>
    <row r="34004" spans="19:19">
      <c r="S34004"/>
    </row>
    <row r="34005" spans="19:19">
      <c r="S34005"/>
    </row>
    <row r="34006" spans="19:19">
      <c r="S34006"/>
    </row>
    <row r="34007" spans="19:19">
      <c r="S34007"/>
    </row>
    <row r="34008" spans="19:19">
      <c r="S34008"/>
    </row>
    <row r="34009" spans="19:19">
      <c r="S34009"/>
    </row>
    <row r="34010" spans="19:19">
      <c r="S34010"/>
    </row>
    <row r="34011" spans="19:19">
      <c r="S34011"/>
    </row>
    <row r="34012" spans="19:19">
      <c r="S34012"/>
    </row>
    <row r="34013" spans="19:19">
      <c r="S34013"/>
    </row>
    <row r="34014" spans="19:19">
      <c r="S34014"/>
    </row>
    <row r="34015" spans="19:19">
      <c r="S34015"/>
    </row>
    <row r="34016" spans="19:19">
      <c r="S34016"/>
    </row>
    <row r="34017" spans="19:19">
      <c r="S34017"/>
    </row>
    <row r="34018" spans="19:19">
      <c r="S34018"/>
    </row>
    <row r="34019" spans="19:19">
      <c r="S34019"/>
    </row>
    <row r="34020" spans="19:19">
      <c r="S34020"/>
    </row>
    <row r="34021" spans="19:19">
      <c r="S34021"/>
    </row>
    <row r="34022" spans="19:19">
      <c r="S34022"/>
    </row>
    <row r="34023" spans="19:19">
      <c r="S34023"/>
    </row>
    <row r="34024" spans="19:19">
      <c r="S34024"/>
    </row>
    <row r="34025" spans="19:19">
      <c r="S34025"/>
    </row>
    <row r="34026" spans="19:19">
      <c r="S34026"/>
    </row>
    <row r="34027" spans="19:19">
      <c r="S34027"/>
    </row>
    <row r="34028" spans="19:19">
      <c r="S34028"/>
    </row>
    <row r="34029" spans="19:19">
      <c r="S34029"/>
    </row>
    <row r="34030" spans="19:19">
      <c r="S34030"/>
    </row>
    <row r="34031" spans="19:19">
      <c r="S34031"/>
    </row>
    <row r="34032" spans="19:19">
      <c r="S34032"/>
    </row>
    <row r="34033" spans="19:19">
      <c r="S34033"/>
    </row>
    <row r="34034" spans="19:19">
      <c r="S34034"/>
    </row>
    <row r="34035" spans="19:19">
      <c r="S34035"/>
    </row>
    <row r="34036" spans="19:19">
      <c r="S34036"/>
    </row>
    <row r="34037" spans="19:19">
      <c r="S34037"/>
    </row>
    <row r="34038" spans="19:19">
      <c r="S34038"/>
    </row>
    <row r="34039" spans="19:19">
      <c r="S34039"/>
    </row>
    <row r="34040" spans="19:19">
      <c r="S34040"/>
    </row>
    <row r="34041" spans="19:19">
      <c r="S34041"/>
    </row>
    <row r="34042" spans="19:19">
      <c r="S34042"/>
    </row>
    <row r="34043" spans="19:19">
      <c r="S34043"/>
    </row>
    <row r="34044" spans="19:19">
      <c r="S34044"/>
    </row>
    <row r="34045" spans="19:19">
      <c r="S34045"/>
    </row>
    <row r="34046" spans="19:19">
      <c r="S34046"/>
    </row>
    <row r="34047" spans="19:19">
      <c r="S34047"/>
    </row>
    <row r="34048" spans="19:19">
      <c r="S34048"/>
    </row>
    <row r="34049" spans="19:19">
      <c r="S34049"/>
    </row>
    <row r="34050" spans="19:19">
      <c r="S34050"/>
    </row>
    <row r="34051" spans="19:19">
      <c r="S34051"/>
    </row>
    <row r="34052" spans="19:19">
      <c r="S34052"/>
    </row>
    <row r="34053" spans="19:19">
      <c r="S34053"/>
    </row>
    <row r="34054" spans="19:19">
      <c r="S34054"/>
    </row>
    <row r="34055" spans="19:19">
      <c r="S34055"/>
    </row>
    <row r="34056" spans="19:19">
      <c r="S34056"/>
    </row>
    <row r="34057" spans="19:19">
      <c r="S34057"/>
    </row>
    <row r="34058" spans="19:19">
      <c r="S34058"/>
    </row>
    <row r="34059" spans="19:19">
      <c r="S34059"/>
    </row>
    <row r="34060" spans="19:19">
      <c r="S34060"/>
    </row>
    <row r="34061" spans="19:19">
      <c r="S34061"/>
    </row>
    <row r="34062" spans="19:19">
      <c r="S34062"/>
    </row>
    <row r="34063" spans="19:19">
      <c r="S34063"/>
    </row>
    <row r="34064" spans="19:19">
      <c r="S34064"/>
    </row>
    <row r="34065" spans="19:19">
      <c r="S34065"/>
    </row>
    <row r="34066" spans="19:19">
      <c r="S34066"/>
    </row>
    <row r="34067" spans="19:19">
      <c r="S34067"/>
    </row>
    <row r="34068" spans="19:19">
      <c r="S34068"/>
    </row>
    <row r="34069" spans="19:19">
      <c r="S34069"/>
    </row>
    <row r="34070" spans="19:19">
      <c r="S34070"/>
    </row>
    <row r="34071" spans="19:19">
      <c r="S34071"/>
    </row>
    <row r="34072" spans="19:19">
      <c r="S34072"/>
    </row>
    <row r="34073" spans="19:19">
      <c r="S34073"/>
    </row>
    <row r="34074" spans="19:19">
      <c r="S34074"/>
    </row>
    <row r="34075" spans="19:19">
      <c r="S34075"/>
    </row>
    <row r="34076" spans="19:19">
      <c r="S34076"/>
    </row>
    <row r="34077" spans="19:19">
      <c r="S34077"/>
    </row>
    <row r="34078" spans="19:19">
      <c r="S34078"/>
    </row>
    <row r="34079" spans="19:19">
      <c r="S34079"/>
    </row>
    <row r="34080" spans="19:19">
      <c r="S34080"/>
    </row>
    <row r="34081" spans="19:19">
      <c r="S34081"/>
    </row>
    <row r="34082" spans="19:19">
      <c r="S34082"/>
    </row>
    <row r="34083" spans="19:19">
      <c r="S34083"/>
    </row>
    <row r="34084" spans="19:19">
      <c r="S34084"/>
    </row>
    <row r="34085" spans="19:19">
      <c r="S34085"/>
    </row>
    <row r="34086" spans="19:19">
      <c r="S34086"/>
    </row>
    <row r="34087" spans="19:19">
      <c r="S34087"/>
    </row>
    <row r="34088" spans="19:19">
      <c r="S34088"/>
    </row>
    <row r="34089" spans="19:19">
      <c r="S34089"/>
    </row>
    <row r="34090" spans="19:19">
      <c r="S34090"/>
    </row>
    <row r="34091" spans="19:19">
      <c r="S34091"/>
    </row>
    <row r="34092" spans="19:19">
      <c r="S34092"/>
    </row>
    <row r="34093" spans="19:19">
      <c r="S34093"/>
    </row>
    <row r="34094" spans="19:19">
      <c r="S34094"/>
    </row>
    <row r="34095" spans="19:19">
      <c r="S34095"/>
    </row>
    <row r="34096" spans="19:19">
      <c r="S34096"/>
    </row>
    <row r="34097" spans="19:19">
      <c r="S34097"/>
    </row>
    <row r="34098" spans="19:19">
      <c r="S34098"/>
    </row>
    <row r="34099" spans="19:19">
      <c r="S34099"/>
    </row>
    <row r="34100" spans="19:19">
      <c r="S34100"/>
    </row>
    <row r="34101" spans="19:19">
      <c r="S34101"/>
    </row>
    <row r="34102" spans="19:19">
      <c r="S34102"/>
    </row>
    <row r="34103" spans="19:19">
      <c r="S34103"/>
    </row>
    <row r="34104" spans="19:19">
      <c r="S34104"/>
    </row>
    <row r="34105" spans="19:19">
      <c r="S34105"/>
    </row>
    <row r="34106" spans="19:19">
      <c r="S34106"/>
    </row>
    <row r="34107" spans="19:19">
      <c r="S34107"/>
    </row>
    <row r="34108" spans="19:19">
      <c r="S34108"/>
    </row>
    <row r="34109" spans="19:19">
      <c r="S34109"/>
    </row>
    <row r="34110" spans="19:19">
      <c r="S34110"/>
    </row>
    <row r="34111" spans="19:19">
      <c r="S34111"/>
    </row>
    <row r="34112" spans="19:19">
      <c r="S34112"/>
    </row>
    <row r="34113" spans="19:19">
      <c r="S34113"/>
    </row>
    <row r="34114" spans="19:19">
      <c r="S34114"/>
    </row>
    <row r="34115" spans="19:19">
      <c r="S34115"/>
    </row>
    <row r="34116" spans="19:19">
      <c r="S34116"/>
    </row>
    <row r="34117" spans="19:19">
      <c r="S34117"/>
    </row>
    <row r="34118" spans="19:19">
      <c r="S34118"/>
    </row>
    <row r="34119" spans="19:19">
      <c r="S34119"/>
    </row>
    <row r="34120" spans="19:19">
      <c r="S34120"/>
    </row>
    <row r="34121" spans="19:19">
      <c r="S34121"/>
    </row>
    <row r="34122" spans="19:19">
      <c r="S34122"/>
    </row>
    <row r="34123" spans="19:19">
      <c r="S34123"/>
    </row>
    <row r="34124" spans="19:19">
      <c r="S34124"/>
    </row>
    <row r="34125" spans="19:19">
      <c r="S34125"/>
    </row>
    <row r="34126" spans="19:19">
      <c r="S34126"/>
    </row>
    <row r="34127" spans="19:19">
      <c r="S34127"/>
    </row>
    <row r="34128" spans="19:19">
      <c r="S34128"/>
    </row>
    <row r="34129" spans="19:19">
      <c r="S34129"/>
    </row>
    <row r="34130" spans="19:19">
      <c r="S34130"/>
    </row>
    <row r="34131" spans="19:19">
      <c r="S34131"/>
    </row>
    <row r="34132" spans="19:19">
      <c r="S34132"/>
    </row>
    <row r="34133" spans="19:19">
      <c r="S34133"/>
    </row>
    <row r="34134" spans="19:19">
      <c r="S34134"/>
    </row>
    <row r="34135" spans="19:19">
      <c r="S34135"/>
    </row>
    <row r="34136" spans="19:19">
      <c r="S34136"/>
    </row>
    <row r="34137" spans="19:19">
      <c r="S34137"/>
    </row>
    <row r="34138" spans="19:19">
      <c r="S34138"/>
    </row>
    <row r="34139" spans="19:19">
      <c r="S34139"/>
    </row>
    <row r="34140" spans="19:19">
      <c r="S34140"/>
    </row>
    <row r="34141" spans="19:19">
      <c r="S34141"/>
    </row>
    <row r="34142" spans="19:19">
      <c r="S34142"/>
    </row>
    <row r="34143" spans="19:19">
      <c r="S34143"/>
    </row>
    <row r="34144" spans="19:19">
      <c r="S34144"/>
    </row>
    <row r="34145" spans="19:19">
      <c r="S34145"/>
    </row>
    <row r="34146" spans="19:19">
      <c r="S34146"/>
    </row>
    <row r="34147" spans="19:19">
      <c r="S34147"/>
    </row>
    <row r="34148" spans="19:19">
      <c r="S34148"/>
    </row>
    <row r="34149" spans="19:19">
      <c r="S34149"/>
    </row>
    <row r="34150" spans="19:19">
      <c r="S34150"/>
    </row>
    <row r="34151" spans="19:19">
      <c r="S34151"/>
    </row>
    <row r="34152" spans="19:19">
      <c r="S34152"/>
    </row>
    <row r="34153" spans="19:19">
      <c r="S34153"/>
    </row>
    <row r="34154" spans="19:19">
      <c r="S34154"/>
    </row>
    <row r="34155" spans="19:19">
      <c r="S34155"/>
    </row>
    <row r="34156" spans="19:19">
      <c r="S34156"/>
    </row>
    <row r="34157" spans="19:19">
      <c r="S34157"/>
    </row>
    <row r="34158" spans="19:19">
      <c r="S34158"/>
    </row>
    <row r="34159" spans="19:19">
      <c r="S34159"/>
    </row>
    <row r="34160" spans="19:19">
      <c r="S34160"/>
    </row>
    <row r="34161" spans="19:19">
      <c r="S34161"/>
    </row>
    <row r="34162" spans="19:19">
      <c r="S34162"/>
    </row>
    <row r="34163" spans="19:19">
      <c r="S34163"/>
    </row>
    <row r="34164" spans="19:19">
      <c r="S34164"/>
    </row>
    <row r="34165" spans="19:19">
      <c r="S34165"/>
    </row>
    <row r="34166" spans="19:19">
      <c r="S34166"/>
    </row>
    <row r="34167" spans="19:19">
      <c r="S34167"/>
    </row>
    <row r="34168" spans="19:19">
      <c r="S34168"/>
    </row>
    <row r="34169" spans="19:19">
      <c r="S34169"/>
    </row>
    <row r="34170" spans="19:19">
      <c r="S34170"/>
    </row>
    <row r="34171" spans="19:19">
      <c r="S34171"/>
    </row>
    <row r="34172" spans="19:19">
      <c r="S34172"/>
    </row>
    <row r="34173" spans="19:19">
      <c r="S34173"/>
    </row>
    <row r="34174" spans="19:19">
      <c r="S34174"/>
    </row>
    <row r="34175" spans="19:19">
      <c r="S34175"/>
    </row>
    <row r="34176" spans="19:19">
      <c r="S34176"/>
    </row>
    <row r="34177" spans="19:19">
      <c r="S34177"/>
    </row>
    <row r="34178" spans="19:19">
      <c r="S34178"/>
    </row>
    <row r="34179" spans="19:19">
      <c r="S34179"/>
    </row>
    <row r="34180" spans="19:19">
      <c r="S34180"/>
    </row>
    <row r="34181" spans="19:19">
      <c r="S34181"/>
    </row>
    <row r="34182" spans="19:19">
      <c r="S34182"/>
    </row>
    <row r="34183" spans="19:19">
      <c r="S34183"/>
    </row>
    <row r="34184" spans="19:19">
      <c r="S34184"/>
    </row>
    <row r="34185" spans="19:19">
      <c r="S34185"/>
    </row>
    <row r="34186" spans="19:19">
      <c r="S34186"/>
    </row>
    <row r="34187" spans="19:19">
      <c r="S34187"/>
    </row>
    <row r="34188" spans="19:19">
      <c r="S34188"/>
    </row>
    <row r="34189" spans="19:19">
      <c r="S34189"/>
    </row>
    <row r="34190" spans="19:19">
      <c r="S34190"/>
    </row>
    <row r="34191" spans="19:19">
      <c r="S34191"/>
    </row>
    <row r="34192" spans="19:19">
      <c r="S34192"/>
    </row>
    <row r="34193" spans="19:19">
      <c r="S34193"/>
    </row>
    <row r="34194" spans="19:19">
      <c r="S34194"/>
    </row>
    <row r="34195" spans="19:19">
      <c r="S34195"/>
    </row>
    <row r="34196" spans="19:19">
      <c r="S34196"/>
    </row>
    <row r="34197" spans="19:19">
      <c r="S34197"/>
    </row>
    <row r="34198" spans="19:19">
      <c r="S34198"/>
    </row>
    <row r="34199" spans="19:19">
      <c r="S34199"/>
    </row>
    <row r="34200" spans="19:19">
      <c r="S34200"/>
    </row>
    <row r="34201" spans="19:19">
      <c r="S34201"/>
    </row>
    <row r="34202" spans="19:19">
      <c r="S34202"/>
    </row>
    <row r="34203" spans="19:19">
      <c r="S34203"/>
    </row>
    <row r="34204" spans="19:19">
      <c r="S34204"/>
    </row>
    <row r="34205" spans="19:19">
      <c r="S34205"/>
    </row>
    <row r="34206" spans="19:19">
      <c r="S34206"/>
    </row>
    <row r="34207" spans="19:19">
      <c r="S34207"/>
    </row>
    <row r="34208" spans="19:19">
      <c r="S34208"/>
    </row>
    <row r="34209" spans="19:19">
      <c r="S34209"/>
    </row>
    <row r="34210" spans="19:19">
      <c r="S34210"/>
    </row>
    <row r="34211" spans="19:19">
      <c r="S34211"/>
    </row>
    <row r="34212" spans="19:19">
      <c r="S34212"/>
    </row>
    <row r="34213" spans="19:19">
      <c r="S34213"/>
    </row>
    <row r="34214" spans="19:19">
      <c r="S34214"/>
    </row>
    <row r="34215" spans="19:19">
      <c r="S34215"/>
    </row>
    <row r="34216" spans="19:19">
      <c r="S34216"/>
    </row>
    <row r="34217" spans="19:19">
      <c r="S34217"/>
    </row>
    <row r="34218" spans="19:19">
      <c r="S34218"/>
    </row>
    <row r="34219" spans="19:19">
      <c r="S34219"/>
    </row>
    <row r="34220" spans="19:19">
      <c r="S34220"/>
    </row>
    <row r="34221" spans="19:19">
      <c r="S34221"/>
    </row>
    <row r="34222" spans="19:19">
      <c r="S34222"/>
    </row>
    <row r="34223" spans="19:19">
      <c r="S34223"/>
    </row>
    <row r="34224" spans="19:19">
      <c r="S34224"/>
    </row>
    <row r="34225" spans="19:19">
      <c r="S34225"/>
    </row>
    <row r="34226" spans="19:19">
      <c r="S34226"/>
    </row>
    <row r="34227" spans="19:19">
      <c r="S34227"/>
    </row>
    <row r="34228" spans="19:19">
      <c r="S34228"/>
    </row>
    <row r="34229" spans="19:19">
      <c r="S34229"/>
    </row>
    <row r="34230" spans="19:19">
      <c r="S34230"/>
    </row>
    <row r="34231" spans="19:19">
      <c r="S34231"/>
    </row>
    <row r="34232" spans="19:19">
      <c r="S34232"/>
    </row>
    <row r="34233" spans="19:19">
      <c r="S34233"/>
    </row>
    <row r="34234" spans="19:19">
      <c r="S34234"/>
    </row>
    <row r="34235" spans="19:19">
      <c r="S34235"/>
    </row>
    <row r="34236" spans="19:19">
      <c r="S34236"/>
    </row>
    <row r="34237" spans="19:19">
      <c r="S34237"/>
    </row>
    <row r="34238" spans="19:19">
      <c r="S34238"/>
    </row>
    <row r="34239" spans="19:19">
      <c r="S34239"/>
    </row>
    <row r="34240" spans="19:19">
      <c r="S34240"/>
    </row>
    <row r="34241" spans="19:19">
      <c r="S34241"/>
    </row>
    <row r="34242" spans="19:19">
      <c r="S34242"/>
    </row>
    <row r="34243" spans="19:19">
      <c r="S34243"/>
    </row>
    <row r="34244" spans="19:19">
      <c r="S34244"/>
    </row>
    <row r="34245" spans="19:19">
      <c r="S34245"/>
    </row>
    <row r="34246" spans="19:19">
      <c r="S34246"/>
    </row>
    <row r="34247" spans="19:19">
      <c r="S34247"/>
    </row>
    <row r="34248" spans="19:19">
      <c r="S34248"/>
    </row>
    <row r="34249" spans="19:19">
      <c r="S34249"/>
    </row>
    <row r="34250" spans="19:19">
      <c r="S34250"/>
    </row>
    <row r="34251" spans="19:19">
      <c r="S34251"/>
    </row>
    <row r="34252" spans="19:19">
      <c r="S34252"/>
    </row>
    <row r="34253" spans="19:19">
      <c r="S34253"/>
    </row>
    <row r="34254" spans="19:19">
      <c r="S34254"/>
    </row>
    <row r="34255" spans="19:19">
      <c r="S34255"/>
    </row>
    <row r="34256" spans="19:19">
      <c r="S34256"/>
    </row>
    <row r="34257" spans="19:19">
      <c r="S34257"/>
    </row>
    <row r="34258" spans="19:19">
      <c r="S34258"/>
    </row>
    <row r="34259" spans="19:19">
      <c r="S34259"/>
    </row>
    <row r="34260" spans="19:19">
      <c r="S34260"/>
    </row>
    <row r="34261" spans="19:19">
      <c r="S34261"/>
    </row>
    <row r="34262" spans="19:19">
      <c r="S34262"/>
    </row>
    <row r="34263" spans="19:19">
      <c r="S34263"/>
    </row>
    <row r="34264" spans="19:19">
      <c r="S34264"/>
    </row>
    <row r="34265" spans="19:19">
      <c r="S34265"/>
    </row>
    <row r="34266" spans="19:19">
      <c r="S34266"/>
    </row>
    <row r="34267" spans="19:19">
      <c r="S34267"/>
    </row>
    <row r="34268" spans="19:19">
      <c r="S34268"/>
    </row>
    <row r="34269" spans="19:19">
      <c r="S34269"/>
    </row>
    <row r="34270" spans="19:19">
      <c r="S34270"/>
    </row>
    <row r="34271" spans="19:19">
      <c r="S34271"/>
    </row>
    <row r="34272" spans="19:19">
      <c r="S34272"/>
    </row>
    <row r="34273" spans="19:19">
      <c r="S34273"/>
    </row>
    <row r="34274" spans="19:19">
      <c r="S34274"/>
    </row>
    <row r="34275" spans="19:19">
      <c r="S34275"/>
    </row>
    <row r="34276" spans="19:19">
      <c r="S34276"/>
    </row>
    <row r="34277" spans="19:19">
      <c r="S34277"/>
    </row>
    <row r="34278" spans="19:19">
      <c r="S34278"/>
    </row>
    <row r="34279" spans="19:19">
      <c r="S34279"/>
    </row>
    <row r="34280" spans="19:19">
      <c r="S34280"/>
    </row>
    <row r="34281" spans="19:19">
      <c r="S34281"/>
    </row>
    <row r="34282" spans="19:19">
      <c r="S34282"/>
    </row>
    <row r="34283" spans="19:19">
      <c r="S34283"/>
    </row>
    <row r="34284" spans="19:19">
      <c r="S34284"/>
    </row>
    <row r="34285" spans="19:19">
      <c r="S34285"/>
    </row>
    <row r="34286" spans="19:19">
      <c r="S34286"/>
    </row>
    <row r="34287" spans="19:19">
      <c r="S34287"/>
    </row>
    <row r="34288" spans="19:19">
      <c r="S34288"/>
    </row>
    <row r="34289" spans="19:19">
      <c r="S34289"/>
    </row>
    <row r="34290" spans="19:19">
      <c r="S34290"/>
    </row>
    <row r="34291" spans="19:19">
      <c r="S34291"/>
    </row>
    <row r="34292" spans="19:19">
      <c r="S34292"/>
    </row>
    <row r="34293" spans="19:19">
      <c r="S34293"/>
    </row>
    <row r="34294" spans="19:19">
      <c r="S34294"/>
    </row>
    <row r="34295" spans="19:19">
      <c r="S34295"/>
    </row>
    <row r="34296" spans="19:19">
      <c r="S34296"/>
    </row>
    <row r="34297" spans="19:19">
      <c r="S34297"/>
    </row>
    <row r="34298" spans="19:19">
      <c r="S34298"/>
    </row>
    <row r="34299" spans="19:19">
      <c r="S34299"/>
    </row>
    <row r="34300" spans="19:19">
      <c r="S34300"/>
    </row>
    <row r="34301" spans="19:19">
      <c r="S34301"/>
    </row>
    <row r="34302" spans="19:19">
      <c r="S34302"/>
    </row>
    <row r="34303" spans="19:19">
      <c r="S34303"/>
    </row>
    <row r="34304" spans="19:19">
      <c r="S34304"/>
    </row>
    <row r="34305" spans="19:19">
      <c r="S34305"/>
    </row>
    <row r="34306" spans="19:19">
      <c r="S34306"/>
    </row>
    <row r="34307" spans="19:19">
      <c r="S34307"/>
    </row>
    <row r="34308" spans="19:19">
      <c r="S34308"/>
    </row>
    <row r="34309" spans="19:19">
      <c r="S34309"/>
    </row>
    <row r="34310" spans="19:19">
      <c r="S34310"/>
    </row>
    <row r="34311" spans="19:19">
      <c r="S34311"/>
    </row>
    <row r="34312" spans="19:19">
      <c r="S34312"/>
    </row>
    <row r="34313" spans="19:19">
      <c r="S34313"/>
    </row>
    <row r="34314" spans="19:19">
      <c r="S34314"/>
    </row>
    <row r="34315" spans="19:19">
      <c r="S34315"/>
    </row>
    <row r="34316" spans="19:19">
      <c r="S34316"/>
    </row>
    <row r="34317" spans="19:19">
      <c r="S34317"/>
    </row>
    <row r="34318" spans="19:19">
      <c r="S34318"/>
    </row>
    <row r="34319" spans="19:19">
      <c r="S34319"/>
    </row>
    <row r="34320" spans="19:19">
      <c r="S34320"/>
    </row>
    <row r="34321" spans="19:19">
      <c r="S34321"/>
    </row>
    <row r="34322" spans="19:19">
      <c r="S34322"/>
    </row>
    <row r="34323" spans="19:19">
      <c r="S34323"/>
    </row>
    <row r="34324" spans="19:19">
      <c r="S34324"/>
    </row>
    <row r="34325" spans="19:19">
      <c r="S34325"/>
    </row>
    <row r="34326" spans="19:19">
      <c r="S34326"/>
    </row>
    <row r="34327" spans="19:19">
      <c r="S34327"/>
    </row>
    <row r="34328" spans="19:19">
      <c r="S34328"/>
    </row>
    <row r="34329" spans="19:19">
      <c r="S34329"/>
    </row>
    <row r="34330" spans="19:19">
      <c r="S34330"/>
    </row>
    <row r="34331" spans="19:19">
      <c r="S34331"/>
    </row>
    <row r="34332" spans="19:19">
      <c r="S34332"/>
    </row>
    <row r="34333" spans="19:19">
      <c r="S34333"/>
    </row>
    <row r="34334" spans="19:19">
      <c r="S34334"/>
    </row>
    <row r="34335" spans="19:19">
      <c r="S34335"/>
    </row>
    <row r="34336" spans="19:19">
      <c r="S34336"/>
    </row>
    <row r="34337" spans="19:19">
      <c r="S34337"/>
    </row>
    <row r="34338" spans="19:19">
      <c r="S34338"/>
    </row>
    <row r="34339" spans="19:19">
      <c r="S34339"/>
    </row>
    <row r="34340" spans="19:19">
      <c r="S34340"/>
    </row>
    <row r="34341" spans="19:19">
      <c r="S34341"/>
    </row>
    <row r="34342" spans="19:19">
      <c r="S34342"/>
    </row>
    <row r="34343" spans="19:19">
      <c r="S34343"/>
    </row>
    <row r="34344" spans="19:19">
      <c r="S34344"/>
    </row>
    <row r="34345" spans="19:19">
      <c r="S34345"/>
    </row>
    <row r="34346" spans="19:19">
      <c r="S34346"/>
    </row>
    <row r="34347" spans="19:19">
      <c r="S34347"/>
    </row>
    <row r="34348" spans="19:19">
      <c r="S34348"/>
    </row>
    <row r="34349" spans="19:19">
      <c r="S34349"/>
    </row>
    <row r="34350" spans="19:19">
      <c r="S34350"/>
    </row>
    <row r="34351" spans="19:19">
      <c r="S34351"/>
    </row>
    <row r="34352" spans="19:19">
      <c r="S34352"/>
    </row>
    <row r="34353" spans="19:19">
      <c r="S34353"/>
    </row>
    <row r="34354" spans="19:19">
      <c r="S34354"/>
    </row>
    <row r="34355" spans="19:19">
      <c r="S34355"/>
    </row>
    <row r="34356" spans="19:19">
      <c r="S34356"/>
    </row>
    <row r="34357" spans="19:19">
      <c r="S34357"/>
    </row>
    <row r="34358" spans="19:19">
      <c r="S34358"/>
    </row>
    <row r="34359" spans="19:19">
      <c r="S34359"/>
    </row>
    <row r="34360" spans="19:19">
      <c r="S34360"/>
    </row>
    <row r="34361" spans="19:19">
      <c r="S34361"/>
    </row>
    <row r="34362" spans="19:19">
      <c r="S34362"/>
    </row>
    <row r="34363" spans="19:19">
      <c r="S34363"/>
    </row>
    <row r="34364" spans="19:19">
      <c r="S34364"/>
    </row>
    <row r="34365" spans="19:19">
      <c r="S34365"/>
    </row>
    <row r="34366" spans="19:19">
      <c r="S34366"/>
    </row>
    <row r="34367" spans="19:19">
      <c r="S34367"/>
    </row>
    <row r="34368" spans="19:19">
      <c r="S34368"/>
    </row>
    <row r="34369" spans="19:19">
      <c r="S34369"/>
    </row>
    <row r="34370" spans="19:19">
      <c r="S34370"/>
    </row>
    <row r="34371" spans="19:19">
      <c r="S34371"/>
    </row>
    <row r="34372" spans="19:19">
      <c r="S34372"/>
    </row>
    <row r="34373" spans="19:19">
      <c r="S34373"/>
    </row>
    <row r="34374" spans="19:19">
      <c r="S34374"/>
    </row>
    <row r="34375" spans="19:19">
      <c r="S34375"/>
    </row>
    <row r="34376" spans="19:19">
      <c r="S34376"/>
    </row>
    <row r="34377" spans="19:19">
      <c r="S34377"/>
    </row>
    <row r="34378" spans="19:19">
      <c r="S34378"/>
    </row>
    <row r="34379" spans="19:19">
      <c r="S34379"/>
    </row>
    <row r="34380" spans="19:19">
      <c r="S34380"/>
    </row>
    <row r="34381" spans="19:19">
      <c r="S34381"/>
    </row>
    <row r="34382" spans="19:19">
      <c r="S34382"/>
    </row>
    <row r="34383" spans="19:19">
      <c r="S34383"/>
    </row>
    <row r="34384" spans="19:19">
      <c r="S34384"/>
    </row>
    <row r="34385" spans="19:19">
      <c r="S34385"/>
    </row>
    <row r="34386" spans="19:19">
      <c r="S34386"/>
    </row>
    <row r="34387" spans="19:19">
      <c r="S34387"/>
    </row>
    <row r="34388" spans="19:19">
      <c r="S34388"/>
    </row>
    <row r="34389" spans="19:19">
      <c r="S34389"/>
    </row>
    <row r="34390" spans="19:19">
      <c r="S34390"/>
    </row>
    <row r="34391" spans="19:19">
      <c r="S34391"/>
    </row>
    <row r="34392" spans="19:19">
      <c r="S34392"/>
    </row>
    <row r="34393" spans="19:19">
      <c r="S34393"/>
    </row>
    <row r="34394" spans="19:19">
      <c r="S34394"/>
    </row>
    <row r="34395" spans="19:19">
      <c r="S34395"/>
    </row>
    <row r="34396" spans="19:19">
      <c r="S34396"/>
    </row>
    <row r="34397" spans="19:19">
      <c r="S34397"/>
    </row>
    <row r="34398" spans="19:19">
      <c r="S34398"/>
    </row>
    <row r="34399" spans="19:19">
      <c r="S34399"/>
    </row>
    <row r="34400" spans="19:19">
      <c r="S34400"/>
    </row>
    <row r="34401" spans="19:19">
      <c r="S34401"/>
    </row>
    <row r="34402" spans="19:19">
      <c r="S34402"/>
    </row>
    <row r="34403" spans="19:19">
      <c r="S34403"/>
    </row>
    <row r="34404" spans="19:19">
      <c r="S34404"/>
    </row>
    <row r="34405" spans="19:19">
      <c r="S34405"/>
    </row>
    <row r="34406" spans="19:19">
      <c r="S34406"/>
    </row>
    <row r="34407" spans="19:19">
      <c r="S34407"/>
    </row>
    <row r="34408" spans="19:19">
      <c r="S34408"/>
    </row>
    <row r="34409" spans="19:19">
      <c r="S34409"/>
    </row>
    <row r="34410" spans="19:19">
      <c r="S34410"/>
    </row>
    <row r="34411" spans="19:19">
      <c r="S34411"/>
    </row>
    <row r="34412" spans="19:19">
      <c r="S34412"/>
    </row>
    <row r="34413" spans="19:19">
      <c r="S34413"/>
    </row>
    <row r="34414" spans="19:19">
      <c r="S34414"/>
    </row>
    <row r="34415" spans="19:19">
      <c r="S34415"/>
    </row>
    <row r="34416" spans="19:19">
      <c r="S34416"/>
    </row>
    <row r="34417" spans="19:19">
      <c r="S34417"/>
    </row>
    <row r="34418" spans="19:19">
      <c r="S34418"/>
    </row>
    <row r="34419" spans="19:19">
      <c r="S34419"/>
    </row>
    <row r="34420" spans="19:19">
      <c r="S34420"/>
    </row>
    <row r="34421" spans="19:19">
      <c r="S34421"/>
    </row>
    <row r="34422" spans="19:19">
      <c r="S34422"/>
    </row>
    <row r="34423" spans="19:19">
      <c r="S34423"/>
    </row>
    <row r="34424" spans="19:19">
      <c r="S34424"/>
    </row>
    <row r="34425" spans="19:19">
      <c r="S34425"/>
    </row>
    <row r="34426" spans="19:19">
      <c r="S34426"/>
    </row>
    <row r="34427" spans="19:19">
      <c r="S34427"/>
    </row>
    <row r="34428" spans="19:19">
      <c r="S34428"/>
    </row>
    <row r="34429" spans="19:19">
      <c r="S34429"/>
    </row>
    <row r="34430" spans="19:19">
      <c r="S34430"/>
    </row>
    <row r="34431" spans="19:19">
      <c r="S34431"/>
    </row>
    <row r="34432" spans="19:19">
      <c r="S34432"/>
    </row>
    <row r="34433" spans="19:19">
      <c r="S34433"/>
    </row>
    <row r="34434" spans="19:19">
      <c r="S34434"/>
    </row>
    <row r="34435" spans="19:19">
      <c r="S34435"/>
    </row>
    <row r="34436" spans="19:19">
      <c r="S34436"/>
    </row>
    <row r="34437" spans="19:19">
      <c r="S34437"/>
    </row>
    <row r="34438" spans="19:19">
      <c r="S34438"/>
    </row>
    <row r="34439" spans="19:19">
      <c r="S34439"/>
    </row>
    <row r="34440" spans="19:19">
      <c r="S34440"/>
    </row>
    <row r="34441" spans="19:19">
      <c r="S34441"/>
    </row>
    <row r="34442" spans="19:19">
      <c r="S34442"/>
    </row>
    <row r="34443" spans="19:19">
      <c r="S34443"/>
    </row>
    <row r="34444" spans="19:19">
      <c r="S34444"/>
    </row>
    <row r="34445" spans="19:19">
      <c r="S34445"/>
    </row>
    <row r="34446" spans="19:19">
      <c r="S34446"/>
    </row>
    <row r="34447" spans="19:19">
      <c r="S34447"/>
    </row>
    <row r="34448" spans="19:19">
      <c r="S34448"/>
    </row>
    <row r="34449" spans="19:19">
      <c r="S34449"/>
    </row>
    <row r="34450" spans="19:19">
      <c r="S34450"/>
    </row>
    <row r="34451" spans="19:19">
      <c r="S34451"/>
    </row>
    <row r="34452" spans="19:19">
      <c r="S34452"/>
    </row>
    <row r="34453" spans="19:19">
      <c r="S34453"/>
    </row>
    <row r="34454" spans="19:19">
      <c r="S34454"/>
    </row>
    <row r="34455" spans="19:19">
      <c r="S34455"/>
    </row>
    <row r="34456" spans="19:19">
      <c r="S34456"/>
    </row>
    <row r="34457" spans="19:19">
      <c r="S34457"/>
    </row>
    <row r="34458" spans="19:19">
      <c r="S34458"/>
    </row>
    <row r="34459" spans="19:19">
      <c r="S34459"/>
    </row>
    <row r="34460" spans="19:19">
      <c r="S34460"/>
    </row>
    <row r="34461" spans="19:19">
      <c r="S34461"/>
    </row>
    <row r="34462" spans="19:19">
      <c r="S34462"/>
    </row>
    <row r="34463" spans="19:19">
      <c r="S34463"/>
    </row>
    <row r="34464" spans="19:19">
      <c r="S34464"/>
    </row>
    <row r="34465" spans="19:19">
      <c r="S34465"/>
    </row>
    <row r="34466" spans="19:19">
      <c r="S34466"/>
    </row>
    <row r="34467" spans="19:19">
      <c r="S34467"/>
    </row>
    <row r="34468" spans="19:19">
      <c r="S34468"/>
    </row>
    <row r="34469" spans="19:19">
      <c r="S34469"/>
    </row>
    <row r="34470" spans="19:19">
      <c r="S34470"/>
    </row>
    <row r="34471" spans="19:19">
      <c r="S34471"/>
    </row>
    <row r="34472" spans="19:19">
      <c r="S34472"/>
    </row>
    <row r="34473" spans="19:19">
      <c r="S34473"/>
    </row>
    <row r="34474" spans="19:19">
      <c r="S34474"/>
    </row>
    <row r="34475" spans="19:19">
      <c r="S34475"/>
    </row>
    <row r="34476" spans="19:19">
      <c r="S34476"/>
    </row>
    <row r="34477" spans="19:19">
      <c r="S34477"/>
    </row>
    <row r="34478" spans="19:19">
      <c r="S34478"/>
    </row>
    <row r="34479" spans="19:19">
      <c r="S34479"/>
    </row>
    <row r="34480" spans="19:19">
      <c r="S34480"/>
    </row>
    <row r="34481" spans="19:19">
      <c r="S34481"/>
    </row>
    <row r="34482" spans="19:19">
      <c r="S34482"/>
    </row>
    <row r="34483" spans="19:19">
      <c r="S34483"/>
    </row>
    <row r="34484" spans="19:19">
      <c r="S34484"/>
    </row>
    <row r="34485" spans="19:19">
      <c r="S34485"/>
    </row>
    <row r="34486" spans="19:19">
      <c r="S34486"/>
    </row>
    <row r="34487" spans="19:19">
      <c r="S34487"/>
    </row>
    <row r="34488" spans="19:19">
      <c r="S34488"/>
    </row>
    <row r="34489" spans="19:19">
      <c r="S34489"/>
    </row>
    <row r="34490" spans="19:19">
      <c r="S34490"/>
    </row>
    <row r="34491" spans="19:19">
      <c r="S34491"/>
    </row>
    <row r="34492" spans="19:19">
      <c r="S34492"/>
    </row>
    <row r="34493" spans="19:19">
      <c r="S34493"/>
    </row>
    <row r="34494" spans="19:19">
      <c r="S34494"/>
    </row>
    <row r="34495" spans="19:19">
      <c r="S34495"/>
    </row>
    <row r="34496" spans="19:19">
      <c r="S34496"/>
    </row>
    <row r="34497" spans="19:19">
      <c r="S34497"/>
    </row>
    <row r="34498" spans="19:19">
      <c r="S34498"/>
    </row>
    <row r="34499" spans="19:19">
      <c r="S34499"/>
    </row>
    <row r="34500" spans="19:19">
      <c r="S34500"/>
    </row>
    <row r="34501" spans="19:19">
      <c r="S34501"/>
    </row>
    <row r="34502" spans="19:19">
      <c r="S34502"/>
    </row>
    <row r="34503" spans="19:19">
      <c r="S34503"/>
    </row>
    <row r="34504" spans="19:19">
      <c r="S34504"/>
    </row>
    <row r="34505" spans="19:19">
      <c r="S34505"/>
    </row>
    <row r="34506" spans="19:19">
      <c r="S34506"/>
    </row>
    <row r="34507" spans="19:19">
      <c r="S34507"/>
    </row>
    <row r="34508" spans="19:19">
      <c r="S34508"/>
    </row>
    <row r="34509" spans="19:19">
      <c r="S34509"/>
    </row>
    <row r="34510" spans="19:19">
      <c r="S34510"/>
    </row>
    <row r="34511" spans="19:19">
      <c r="S34511"/>
    </row>
    <row r="34512" spans="19:19">
      <c r="S34512"/>
    </row>
    <row r="34513" spans="19:19">
      <c r="S34513"/>
    </row>
    <row r="34514" spans="19:19">
      <c r="S34514"/>
    </row>
    <row r="34515" spans="19:19">
      <c r="S34515"/>
    </row>
    <row r="34516" spans="19:19">
      <c r="S34516"/>
    </row>
    <row r="34517" spans="19:19">
      <c r="S34517"/>
    </row>
    <row r="34518" spans="19:19">
      <c r="S34518"/>
    </row>
    <row r="34519" spans="19:19">
      <c r="S34519"/>
    </row>
    <row r="34520" spans="19:19">
      <c r="S34520"/>
    </row>
    <row r="34521" spans="19:19">
      <c r="S34521"/>
    </row>
    <row r="34522" spans="19:19">
      <c r="S34522"/>
    </row>
    <row r="34523" spans="19:19">
      <c r="S34523"/>
    </row>
    <row r="34524" spans="19:19">
      <c r="S34524"/>
    </row>
    <row r="34525" spans="19:19">
      <c r="S34525"/>
    </row>
    <row r="34526" spans="19:19">
      <c r="S34526"/>
    </row>
    <row r="34527" spans="19:19">
      <c r="S34527"/>
    </row>
    <row r="34528" spans="19:19">
      <c r="S34528"/>
    </row>
    <row r="34529" spans="19:19">
      <c r="S34529"/>
    </row>
    <row r="34530" spans="19:19">
      <c r="S34530"/>
    </row>
    <row r="34531" spans="19:19">
      <c r="S34531"/>
    </row>
    <row r="34532" spans="19:19">
      <c r="S34532"/>
    </row>
    <row r="34533" spans="19:19">
      <c r="S34533"/>
    </row>
    <row r="34534" spans="19:19">
      <c r="S34534"/>
    </row>
    <row r="34535" spans="19:19">
      <c r="S34535"/>
    </row>
    <row r="34536" spans="19:19">
      <c r="S34536"/>
    </row>
    <row r="34537" spans="19:19">
      <c r="S34537"/>
    </row>
    <row r="34538" spans="19:19">
      <c r="S34538"/>
    </row>
    <row r="34539" spans="19:19">
      <c r="S34539"/>
    </row>
    <row r="34540" spans="19:19">
      <c r="S34540"/>
    </row>
    <row r="34541" spans="19:19">
      <c r="S34541"/>
    </row>
    <row r="34542" spans="19:19">
      <c r="S34542"/>
    </row>
    <row r="34543" spans="19:19">
      <c r="S34543"/>
    </row>
    <row r="34544" spans="19:19">
      <c r="S34544"/>
    </row>
    <row r="34545" spans="19:19">
      <c r="S34545"/>
    </row>
    <row r="34546" spans="19:19">
      <c r="S34546"/>
    </row>
    <row r="34547" spans="19:19">
      <c r="S34547"/>
    </row>
    <row r="34548" spans="19:19">
      <c r="S34548"/>
    </row>
    <row r="34549" spans="19:19">
      <c r="S34549"/>
    </row>
    <row r="34550" spans="19:19">
      <c r="S34550"/>
    </row>
    <row r="34551" spans="19:19">
      <c r="S34551"/>
    </row>
    <row r="34552" spans="19:19">
      <c r="S34552"/>
    </row>
    <row r="34553" spans="19:19">
      <c r="S34553"/>
    </row>
    <row r="34554" spans="19:19">
      <c r="S34554"/>
    </row>
    <row r="34555" spans="19:19">
      <c r="S34555"/>
    </row>
    <row r="34556" spans="19:19">
      <c r="S34556"/>
    </row>
    <row r="34557" spans="19:19">
      <c r="S34557"/>
    </row>
    <row r="34558" spans="19:19">
      <c r="S34558"/>
    </row>
    <row r="34559" spans="19:19">
      <c r="S34559"/>
    </row>
    <row r="34560" spans="19:19">
      <c r="S34560"/>
    </row>
    <row r="34561" spans="19:19">
      <c r="S34561"/>
    </row>
    <row r="34562" spans="19:19">
      <c r="S34562"/>
    </row>
    <row r="34563" spans="19:19">
      <c r="S34563"/>
    </row>
    <row r="34564" spans="19:19">
      <c r="S34564"/>
    </row>
    <row r="34565" spans="19:19">
      <c r="S34565"/>
    </row>
    <row r="34566" spans="19:19">
      <c r="S34566"/>
    </row>
    <row r="34567" spans="19:19">
      <c r="S34567"/>
    </row>
    <row r="34568" spans="19:19">
      <c r="S34568"/>
    </row>
    <row r="34569" spans="19:19">
      <c r="S34569"/>
    </row>
    <row r="34570" spans="19:19">
      <c r="S34570"/>
    </row>
    <row r="34571" spans="19:19">
      <c r="S34571"/>
    </row>
    <row r="34572" spans="19:19">
      <c r="S34572"/>
    </row>
    <row r="34573" spans="19:19">
      <c r="S34573"/>
    </row>
    <row r="34574" spans="19:19">
      <c r="S34574"/>
    </row>
    <row r="34575" spans="19:19">
      <c r="S34575"/>
    </row>
    <row r="34576" spans="19:19">
      <c r="S34576"/>
    </row>
    <row r="34577" spans="19:19">
      <c r="S34577"/>
    </row>
    <row r="34578" spans="19:19">
      <c r="S34578"/>
    </row>
    <row r="34579" spans="19:19">
      <c r="S34579"/>
    </row>
    <row r="34580" spans="19:19">
      <c r="S34580"/>
    </row>
    <row r="34581" spans="19:19">
      <c r="S34581"/>
    </row>
    <row r="34582" spans="19:19">
      <c r="S34582"/>
    </row>
    <row r="34583" spans="19:19">
      <c r="S34583"/>
    </row>
    <row r="34584" spans="19:19">
      <c r="S34584"/>
    </row>
    <row r="34585" spans="19:19">
      <c r="S34585"/>
    </row>
    <row r="34586" spans="19:19">
      <c r="S34586"/>
    </row>
    <row r="34587" spans="19:19">
      <c r="S34587"/>
    </row>
    <row r="34588" spans="19:19">
      <c r="S34588"/>
    </row>
    <row r="34589" spans="19:19">
      <c r="S34589"/>
    </row>
    <row r="34590" spans="19:19">
      <c r="S34590"/>
    </row>
    <row r="34591" spans="19:19">
      <c r="S34591"/>
    </row>
    <row r="34592" spans="19:19">
      <c r="S34592"/>
    </row>
    <row r="34593" spans="19:19">
      <c r="S34593"/>
    </row>
    <row r="34594" spans="19:19">
      <c r="S34594"/>
    </row>
    <row r="34595" spans="19:19">
      <c r="S34595"/>
    </row>
    <row r="34596" spans="19:19">
      <c r="S34596"/>
    </row>
    <row r="34597" spans="19:19">
      <c r="S34597"/>
    </row>
    <row r="34598" spans="19:19">
      <c r="S34598"/>
    </row>
    <row r="34599" spans="19:19">
      <c r="S34599"/>
    </row>
    <row r="34600" spans="19:19">
      <c r="S34600"/>
    </row>
    <row r="34601" spans="19:19">
      <c r="S34601"/>
    </row>
    <row r="34602" spans="19:19">
      <c r="S34602"/>
    </row>
    <row r="34603" spans="19:19">
      <c r="S34603"/>
    </row>
    <row r="34604" spans="19:19">
      <c r="S34604"/>
    </row>
    <row r="34605" spans="19:19">
      <c r="S34605"/>
    </row>
    <row r="34606" spans="19:19">
      <c r="S34606"/>
    </row>
    <row r="34607" spans="19:19">
      <c r="S34607"/>
    </row>
    <row r="34608" spans="19:19">
      <c r="S34608"/>
    </row>
    <row r="34609" spans="19:19">
      <c r="S34609"/>
    </row>
    <row r="34610" spans="19:19">
      <c r="S34610"/>
    </row>
    <row r="34611" spans="19:19">
      <c r="S34611"/>
    </row>
    <row r="34612" spans="19:19">
      <c r="S34612"/>
    </row>
    <row r="34613" spans="19:19">
      <c r="S34613"/>
    </row>
    <row r="34614" spans="19:19">
      <c r="S34614"/>
    </row>
    <row r="34615" spans="19:19">
      <c r="S34615"/>
    </row>
    <row r="34616" spans="19:19">
      <c r="S34616"/>
    </row>
    <row r="34617" spans="19:19">
      <c r="S34617"/>
    </row>
    <row r="34618" spans="19:19">
      <c r="S34618"/>
    </row>
    <row r="34619" spans="19:19">
      <c r="S34619"/>
    </row>
    <row r="34620" spans="19:19">
      <c r="S34620"/>
    </row>
    <row r="34621" spans="19:19">
      <c r="S34621"/>
    </row>
    <row r="34622" spans="19:19">
      <c r="S34622"/>
    </row>
    <row r="34623" spans="19:19">
      <c r="S34623"/>
    </row>
    <row r="34624" spans="19:19">
      <c r="S34624"/>
    </row>
    <row r="34625" spans="19:19">
      <c r="S34625"/>
    </row>
    <row r="34626" spans="19:19">
      <c r="S34626"/>
    </row>
    <row r="34627" spans="19:19">
      <c r="S34627"/>
    </row>
    <row r="34628" spans="19:19">
      <c r="S34628"/>
    </row>
    <row r="34629" spans="19:19">
      <c r="S34629"/>
    </row>
    <row r="34630" spans="19:19">
      <c r="S34630"/>
    </row>
    <row r="34631" spans="19:19">
      <c r="S34631"/>
    </row>
    <row r="34632" spans="19:19">
      <c r="S34632"/>
    </row>
    <row r="34633" spans="19:19">
      <c r="S34633"/>
    </row>
    <row r="34634" spans="19:19">
      <c r="S34634"/>
    </row>
    <row r="34635" spans="19:19">
      <c r="S34635"/>
    </row>
    <row r="34636" spans="19:19">
      <c r="S34636"/>
    </row>
    <row r="34637" spans="19:19">
      <c r="S34637"/>
    </row>
    <row r="34638" spans="19:19">
      <c r="S34638"/>
    </row>
    <row r="34639" spans="19:19">
      <c r="S34639"/>
    </row>
    <row r="34640" spans="19:19">
      <c r="S34640"/>
    </row>
    <row r="34641" spans="19:19">
      <c r="S34641"/>
    </row>
    <row r="34642" spans="19:19">
      <c r="S34642"/>
    </row>
    <row r="34643" spans="19:19">
      <c r="S34643"/>
    </row>
    <row r="34644" spans="19:19">
      <c r="S34644"/>
    </row>
    <row r="34645" spans="19:19">
      <c r="S34645"/>
    </row>
    <row r="34646" spans="19:19">
      <c r="S34646"/>
    </row>
    <row r="34647" spans="19:19">
      <c r="S34647"/>
    </row>
    <row r="34648" spans="19:19">
      <c r="S34648"/>
    </row>
    <row r="34649" spans="19:19">
      <c r="S34649"/>
    </row>
    <row r="34650" spans="19:19">
      <c r="S34650"/>
    </row>
    <row r="34651" spans="19:19">
      <c r="S34651"/>
    </row>
    <row r="34652" spans="19:19">
      <c r="S34652"/>
    </row>
    <row r="34653" spans="19:19">
      <c r="S34653"/>
    </row>
    <row r="34654" spans="19:19">
      <c r="S34654"/>
    </row>
    <row r="34655" spans="19:19">
      <c r="S34655"/>
    </row>
    <row r="34656" spans="19:19">
      <c r="S34656"/>
    </row>
    <row r="34657" spans="19:19">
      <c r="S34657"/>
    </row>
    <row r="34658" spans="19:19">
      <c r="S34658"/>
    </row>
    <row r="34659" spans="19:19">
      <c r="S34659"/>
    </row>
    <row r="34660" spans="19:19">
      <c r="S34660"/>
    </row>
    <row r="34661" spans="19:19">
      <c r="S34661"/>
    </row>
    <row r="34662" spans="19:19">
      <c r="S34662"/>
    </row>
    <row r="34663" spans="19:19">
      <c r="S34663"/>
    </row>
    <row r="34664" spans="19:19">
      <c r="S34664"/>
    </row>
    <row r="34665" spans="19:19">
      <c r="S34665"/>
    </row>
    <row r="34666" spans="19:19">
      <c r="S34666"/>
    </row>
    <row r="34667" spans="19:19">
      <c r="S34667"/>
    </row>
    <row r="34668" spans="19:19">
      <c r="S34668"/>
    </row>
    <row r="34669" spans="19:19">
      <c r="S34669"/>
    </row>
    <row r="34670" spans="19:19">
      <c r="S34670"/>
    </row>
    <row r="34671" spans="19:19">
      <c r="S34671"/>
    </row>
    <row r="34672" spans="19:19">
      <c r="S34672"/>
    </row>
    <row r="34673" spans="19:19">
      <c r="S34673"/>
    </row>
    <row r="34674" spans="19:19">
      <c r="S34674"/>
    </row>
    <row r="34675" spans="19:19">
      <c r="S34675"/>
    </row>
    <row r="34676" spans="19:19">
      <c r="S34676"/>
    </row>
    <row r="34677" spans="19:19">
      <c r="S34677"/>
    </row>
    <row r="34678" spans="19:19">
      <c r="S34678"/>
    </row>
    <row r="34679" spans="19:19">
      <c r="S34679"/>
    </row>
    <row r="34680" spans="19:19">
      <c r="S34680"/>
    </row>
    <row r="34681" spans="19:19">
      <c r="S34681"/>
    </row>
    <row r="34682" spans="19:19">
      <c r="S34682"/>
    </row>
    <row r="34683" spans="19:19">
      <c r="S34683"/>
    </row>
    <row r="34684" spans="19:19">
      <c r="S34684"/>
    </row>
    <row r="34685" spans="19:19">
      <c r="S34685"/>
    </row>
    <row r="34686" spans="19:19">
      <c r="S34686"/>
    </row>
    <row r="34687" spans="19:19">
      <c r="S34687"/>
    </row>
    <row r="34688" spans="19:19">
      <c r="S34688"/>
    </row>
    <row r="34689" spans="19:19">
      <c r="S34689"/>
    </row>
    <row r="34690" spans="19:19">
      <c r="S34690"/>
    </row>
    <row r="34691" spans="19:19">
      <c r="S34691"/>
    </row>
    <row r="34692" spans="19:19">
      <c r="S34692"/>
    </row>
    <row r="34693" spans="19:19">
      <c r="S34693"/>
    </row>
    <row r="34694" spans="19:19">
      <c r="S34694"/>
    </row>
    <row r="34695" spans="19:19">
      <c r="S34695"/>
    </row>
    <row r="34696" spans="19:19">
      <c r="S34696"/>
    </row>
    <row r="34697" spans="19:19">
      <c r="S34697"/>
    </row>
    <row r="34698" spans="19:19">
      <c r="S34698"/>
    </row>
    <row r="34699" spans="19:19">
      <c r="S34699"/>
    </row>
    <row r="34700" spans="19:19">
      <c r="S34700"/>
    </row>
    <row r="34701" spans="19:19">
      <c r="S34701"/>
    </row>
    <row r="34702" spans="19:19">
      <c r="S34702"/>
    </row>
    <row r="34703" spans="19:19">
      <c r="S34703"/>
    </row>
    <row r="34704" spans="19:19">
      <c r="S34704"/>
    </row>
    <row r="34705" spans="19:19">
      <c r="S34705"/>
    </row>
    <row r="34706" spans="19:19">
      <c r="S34706"/>
    </row>
    <row r="34707" spans="19:19">
      <c r="S34707"/>
    </row>
    <row r="34708" spans="19:19">
      <c r="S34708"/>
    </row>
    <row r="34709" spans="19:19">
      <c r="S34709"/>
    </row>
    <row r="34710" spans="19:19">
      <c r="S34710"/>
    </row>
    <row r="34711" spans="19:19">
      <c r="S34711"/>
    </row>
    <row r="34712" spans="19:19">
      <c r="S34712"/>
    </row>
    <row r="34713" spans="19:19">
      <c r="S34713"/>
    </row>
    <row r="34714" spans="19:19">
      <c r="S34714"/>
    </row>
    <row r="34715" spans="19:19">
      <c r="S34715"/>
    </row>
    <row r="34716" spans="19:19">
      <c r="S34716"/>
    </row>
    <row r="34717" spans="19:19">
      <c r="S34717"/>
    </row>
    <row r="34718" spans="19:19">
      <c r="S34718"/>
    </row>
    <row r="34719" spans="19:19">
      <c r="S34719"/>
    </row>
    <row r="34720" spans="19:19">
      <c r="S34720"/>
    </row>
    <row r="34721" spans="19:19">
      <c r="S34721"/>
    </row>
    <row r="34722" spans="19:19">
      <c r="S34722"/>
    </row>
    <row r="34723" spans="19:19">
      <c r="S34723"/>
    </row>
    <row r="34724" spans="19:19">
      <c r="S34724"/>
    </row>
    <row r="34725" spans="19:19">
      <c r="S34725"/>
    </row>
    <row r="34726" spans="19:19">
      <c r="S34726"/>
    </row>
    <row r="34727" spans="19:19">
      <c r="S34727"/>
    </row>
    <row r="34728" spans="19:19">
      <c r="S34728"/>
    </row>
    <row r="34729" spans="19:19">
      <c r="S34729"/>
    </row>
    <row r="34730" spans="19:19">
      <c r="S34730"/>
    </row>
    <row r="34731" spans="19:19">
      <c r="S34731"/>
    </row>
    <row r="34732" spans="19:19">
      <c r="S34732"/>
    </row>
    <row r="34733" spans="19:19">
      <c r="S34733"/>
    </row>
    <row r="34734" spans="19:19">
      <c r="S34734"/>
    </row>
    <row r="34735" spans="19:19">
      <c r="S34735"/>
    </row>
    <row r="34736" spans="19:19">
      <c r="S34736"/>
    </row>
    <row r="34737" spans="19:19">
      <c r="S34737"/>
    </row>
    <row r="34738" spans="19:19">
      <c r="S34738"/>
    </row>
    <row r="34739" spans="19:19">
      <c r="S34739"/>
    </row>
    <row r="34740" spans="19:19">
      <c r="S34740"/>
    </row>
    <row r="34741" spans="19:19">
      <c r="S34741"/>
    </row>
    <row r="34742" spans="19:19">
      <c r="S34742"/>
    </row>
    <row r="34743" spans="19:19">
      <c r="S34743"/>
    </row>
    <row r="34744" spans="19:19">
      <c r="S34744"/>
    </row>
    <row r="34745" spans="19:19">
      <c r="S34745"/>
    </row>
    <row r="34746" spans="19:19">
      <c r="S34746"/>
    </row>
    <row r="34747" spans="19:19">
      <c r="S34747"/>
    </row>
    <row r="34748" spans="19:19">
      <c r="S34748"/>
    </row>
    <row r="34749" spans="19:19">
      <c r="S34749"/>
    </row>
    <row r="34750" spans="19:19">
      <c r="S34750"/>
    </row>
    <row r="34751" spans="19:19">
      <c r="S34751"/>
    </row>
    <row r="34752" spans="19:19">
      <c r="S34752"/>
    </row>
    <row r="34753" spans="19:19">
      <c r="S34753"/>
    </row>
    <row r="34754" spans="19:19">
      <c r="S34754"/>
    </row>
    <row r="34755" spans="19:19">
      <c r="S34755"/>
    </row>
    <row r="34756" spans="19:19">
      <c r="S34756"/>
    </row>
    <row r="34757" spans="19:19">
      <c r="S34757"/>
    </row>
    <row r="34758" spans="19:19">
      <c r="S34758"/>
    </row>
    <row r="34759" spans="19:19">
      <c r="S34759"/>
    </row>
    <row r="34760" spans="19:19">
      <c r="S34760"/>
    </row>
    <row r="34761" spans="19:19">
      <c r="S34761"/>
    </row>
    <row r="34762" spans="19:19">
      <c r="S34762"/>
    </row>
    <row r="34763" spans="19:19">
      <c r="S34763"/>
    </row>
    <row r="34764" spans="19:19">
      <c r="S34764"/>
    </row>
    <row r="34765" spans="19:19">
      <c r="S34765"/>
    </row>
    <row r="34766" spans="19:19">
      <c r="S34766"/>
    </row>
    <row r="34767" spans="19:19">
      <c r="S34767"/>
    </row>
    <row r="34768" spans="19:19">
      <c r="S34768"/>
    </row>
    <row r="34769" spans="19:19">
      <c r="S34769"/>
    </row>
    <row r="34770" spans="19:19">
      <c r="S34770"/>
    </row>
    <row r="34771" spans="19:19">
      <c r="S34771"/>
    </row>
    <row r="34772" spans="19:19">
      <c r="S34772"/>
    </row>
    <row r="34773" spans="19:19">
      <c r="S34773"/>
    </row>
    <row r="34774" spans="19:19">
      <c r="S34774"/>
    </row>
    <row r="34775" spans="19:19">
      <c r="S34775"/>
    </row>
    <row r="34776" spans="19:19">
      <c r="S34776"/>
    </row>
    <row r="34777" spans="19:19">
      <c r="S34777"/>
    </row>
    <row r="34778" spans="19:19">
      <c r="S34778"/>
    </row>
    <row r="34779" spans="19:19">
      <c r="S34779"/>
    </row>
    <row r="34780" spans="19:19">
      <c r="S34780"/>
    </row>
    <row r="34781" spans="19:19">
      <c r="S34781"/>
    </row>
    <row r="34782" spans="19:19">
      <c r="S34782"/>
    </row>
    <row r="34783" spans="19:19">
      <c r="S34783"/>
    </row>
    <row r="34784" spans="19:19">
      <c r="S34784"/>
    </row>
    <row r="34785" spans="19:19">
      <c r="S34785"/>
    </row>
    <row r="34786" spans="19:19">
      <c r="S34786"/>
    </row>
    <row r="34787" spans="19:19">
      <c r="S34787"/>
    </row>
    <row r="34788" spans="19:19">
      <c r="S34788"/>
    </row>
    <row r="34789" spans="19:19">
      <c r="S34789"/>
    </row>
    <row r="34790" spans="19:19">
      <c r="S34790"/>
    </row>
    <row r="34791" spans="19:19">
      <c r="S34791"/>
    </row>
    <row r="34792" spans="19:19">
      <c r="S34792"/>
    </row>
    <row r="34793" spans="19:19">
      <c r="S34793"/>
    </row>
    <row r="34794" spans="19:19">
      <c r="S34794"/>
    </row>
    <row r="34795" spans="19:19">
      <c r="S34795"/>
    </row>
    <row r="34796" spans="19:19">
      <c r="S34796"/>
    </row>
    <row r="34797" spans="19:19">
      <c r="S34797"/>
    </row>
    <row r="34798" spans="19:19">
      <c r="S34798"/>
    </row>
    <row r="34799" spans="19:19">
      <c r="S34799"/>
    </row>
    <row r="34800" spans="19:19">
      <c r="S34800"/>
    </row>
    <row r="34801" spans="19:19">
      <c r="S34801"/>
    </row>
    <row r="34802" spans="19:19">
      <c r="S34802"/>
    </row>
    <row r="34803" spans="19:19">
      <c r="S34803"/>
    </row>
    <row r="34804" spans="19:19">
      <c r="S34804"/>
    </row>
    <row r="34805" spans="19:19">
      <c r="S34805"/>
    </row>
    <row r="34806" spans="19:19">
      <c r="S34806"/>
    </row>
    <row r="34807" spans="19:19">
      <c r="S34807"/>
    </row>
    <row r="34808" spans="19:19">
      <c r="S34808"/>
    </row>
    <row r="34809" spans="19:19">
      <c r="S34809"/>
    </row>
    <row r="34810" spans="19:19">
      <c r="S34810"/>
    </row>
    <row r="34811" spans="19:19">
      <c r="S34811"/>
    </row>
    <row r="34812" spans="19:19">
      <c r="S34812"/>
    </row>
    <row r="34813" spans="19:19">
      <c r="S34813"/>
    </row>
    <row r="34814" spans="19:19">
      <c r="S34814"/>
    </row>
    <row r="34815" spans="19:19">
      <c r="S34815"/>
    </row>
    <row r="34816" spans="19:19">
      <c r="S34816"/>
    </row>
    <row r="34817" spans="19:19">
      <c r="S34817"/>
    </row>
    <row r="34818" spans="19:19">
      <c r="S34818"/>
    </row>
    <row r="34819" spans="19:19">
      <c r="S34819"/>
    </row>
    <row r="34820" spans="19:19">
      <c r="S34820"/>
    </row>
    <row r="34821" spans="19:19">
      <c r="S34821"/>
    </row>
    <row r="34822" spans="19:19">
      <c r="S34822"/>
    </row>
    <row r="34823" spans="19:19">
      <c r="S34823"/>
    </row>
    <row r="34824" spans="19:19">
      <c r="S34824"/>
    </row>
    <row r="34825" spans="19:19">
      <c r="S34825"/>
    </row>
    <row r="34826" spans="19:19">
      <c r="S34826"/>
    </row>
    <row r="34827" spans="19:19">
      <c r="S34827"/>
    </row>
    <row r="34828" spans="19:19">
      <c r="S34828"/>
    </row>
    <row r="34829" spans="19:19">
      <c r="S34829"/>
    </row>
    <row r="34830" spans="19:19">
      <c r="S34830"/>
    </row>
    <row r="34831" spans="19:19">
      <c r="S34831"/>
    </row>
    <row r="34832" spans="19:19">
      <c r="S34832"/>
    </row>
    <row r="34833" spans="19:19">
      <c r="S34833"/>
    </row>
    <row r="34834" spans="19:19">
      <c r="S34834"/>
    </row>
    <row r="34835" spans="19:19">
      <c r="S34835"/>
    </row>
    <row r="34836" spans="19:19">
      <c r="S34836"/>
    </row>
    <row r="34837" spans="19:19">
      <c r="S34837"/>
    </row>
    <row r="34838" spans="19:19">
      <c r="S34838"/>
    </row>
    <row r="34839" spans="19:19">
      <c r="S34839"/>
    </row>
    <row r="34840" spans="19:19">
      <c r="S34840"/>
    </row>
    <row r="34841" spans="19:19">
      <c r="S34841"/>
    </row>
    <row r="34842" spans="19:19">
      <c r="S34842"/>
    </row>
    <row r="34843" spans="19:19">
      <c r="S34843"/>
    </row>
    <row r="34844" spans="19:19">
      <c r="S34844"/>
    </row>
    <row r="34845" spans="19:19">
      <c r="S34845"/>
    </row>
    <row r="34846" spans="19:19">
      <c r="S34846"/>
    </row>
    <row r="34847" spans="19:19">
      <c r="S34847"/>
    </row>
    <row r="34848" spans="19:19">
      <c r="S34848"/>
    </row>
    <row r="34849" spans="19:19">
      <c r="S34849"/>
    </row>
    <row r="34850" spans="19:19">
      <c r="S34850"/>
    </row>
    <row r="34851" spans="19:19">
      <c r="S34851"/>
    </row>
    <row r="34852" spans="19:19">
      <c r="S34852"/>
    </row>
    <row r="34853" spans="19:19">
      <c r="S34853"/>
    </row>
    <row r="34854" spans="19:19">
      <c r="S34854"/>
    </row>
    <row r="34855" spans="19:19">
      <c r="S34855"/>
    </row>
    <row r="34856" spans="19:19">
      <c r="S34856"/>
    </row>
    <row r="34857" spans="19:19">
      <c r="S34857"/>
    </row>
    <row r="34858" spans="19:19">
      <c r="S34858"/>
    </row>
    <row r="34859" spans="19:19">
      <c r="S34859"/>
    </row>
    <row r="34860" spans="19:19">
      <c r="S34860"/>
    </row>
    <row r="34861" spans="19:19">
      <c r="S34861"/>
    </row>
    <row r="34862" spans="19:19">
      <c r="S34862"/>
    </row>
    <row r="34863" spans="19:19">
      <c r="S34863"/>
    </row>
    <row r="34864" spans="19:19">
      <c r="S34864"/>
    </row>
    <row r="34865" spans="19:19">
      <c r="S34865"/>
    </row>
    <row r="34866" spans="19:19">
      <c r="S34866"/>
    </row>
    <row r="34867" spans="19:19">
      <c r="S34867"/>
    </row>
    <row r="34868" spans="19:19">
      <c r="S34868"/>
    </row>
    <row r="34869" spans="19:19">
      <c r="S34869"/>
    </row>
    <row r="34870" spans="19:19">
      <c r="S34870"/>
    </row>
    <row r="34871" spans="19:19">
      <c r="S34871"/>
    </row>
    <row r="34872" spans="19:19">
      <c r="S34872"/>
    </row>
    <row r="34873" spans="19:19">
      <c r="S34873"/>
    </row>
    <row r="34874" spans="19:19">
      <c r="S34874"/>
    </row>
    <row r="34875" spans="19:19">
      <c r="S34875"/>
    </row>
    <row r="34876" spans="19:19">
      <c r="S34876"/>
    </row>
    <row r="34877" spans="19:19">
      <c r="S34877"/>
    </row>
    <row r="34878" spans="19:19">
      <c r="S34878"/>
    </row>
    <row r="34879" spans="19:19">
      <c r="S34879"/>
    </row>
    <row r="34880" spans="19:19">
      <c r="S34880"/>
    </row>
    <row r="34881" spans="19:19">
      <c r="S34881"/>
    </row>
    <row r="34882" spans="19:19">
      <c r="S34882"/>
    </row>
    <row r="34883" spans="19:19">
      <c r="S34883"/>
    </row>
    <row r="34884" spans="19:19">
      <c r="S34884"/>
    </row>
    <row r="34885" spans="19:19">
      <c r="S34885"/>
    </row>
    <row r="34886" spans="19:19">
      <c r="S34886"/>
    </row>
    <row r="34887" spans="19:19">
      <c r="S34887"/>
    </row>
    <row r="34888" spans="19:19">
      <c r="S34888"/>
    </row>
    <row r="34889" spans="19:19">
      <c r="S34889"/>
    </row>
    <row r="34890" spans="19:19">
      <c r="S34890"/>
    </row>
    <row r="34891" spans="19:19">
      <c r="S34891"/>
    </row>
    <row r="34892" spans="19:19">
      <c r="S34892"/>
    </row>
    <row r="34893" spans="19:19">
      <c r="S34893"/>
    </row>
    <row r="34894" spans="19:19">
      <c r="S34894"/>
    </row>
    <row r="34895" spans="19:19">
      <c r="S34895"/>
    </row>
    <row r="34896" spans="19:19">
      <c r="S34896"/>
    </row>
    <row r="34897" spans="19:19">
      <c r="S34897"/>
    </row>
    <row r="34898" spans="19:19">
      <c r="S34898"/>
    </row>
    <row r="34899" spans="19:19">
      <c r="S34899"/>
    </row>
    <row r="34900" spans="19:19">
      <c r="S34900"/>
    </row>
    <row r="34901" spans="19:19">
      <c r="S34901"/>
    </row>
    <row r="34902" spans="19:19">
      <c r="S34902"/>
    </row>
    <row r="34903" spans="19:19">
      <c r="S34903"/>
    </row>
    <row r="34904" spans="19:19">
      <c r="S34904"/>
    </row>
    <row r="34905" spans="19:19">
      <c r="S34905"/>
    </row>
    <row r="34906" spans="19:19">
      <c r="S34906"/>
    </row>
    <row r="34907" spans="19:19">
      <c r="S34907"/>
    </row>
    <row r="34908" spans="19:19">
      <c r="S34908"/>
    </row>
    <row r="34909" spans="19:19">
      <c r="S34909"/>
    </row>
    <row r="34910" spans="19:19">
      <c r="S34910"/>
    </row>
    <row r="34911" spans="19:19">
      <c r="S34911"/>
    </row>
    <row r="34912" spans="19:19">
      <c r="S34912"/>
    </row>
    <row r="34913" spans="19:19">
      <c r="S34913"/>
    </row>
    <row r="34914" spans="19:19">
      <c r="S34914"/>
    </row>
    <row r="34915" spans="19:19">
      <c r="S34915"/>
    </row>
    <row r="34916" spans="19:19">
      <c r="S34916"/>
    </row>
    <row r="34917" spans="19:19">
      <c r="S34917"/>
    </row>
    <row r="34918" spans="19:19">
      <c r="S34918"/>
    </row>
    <row r="34919" spans="19:19">
      <c r="S34919"/>
    </row>
    <row r="34920" spans="19:19">
      <c r="S34920"/>
    </row>
    <row r="34921" spans="19:19">
      <c r="S34921"/>
    </row>
    <row r="34922" spans="19:19">
      <c r="S34922"/>
    </row>
    <row r="34923" spans="19:19">
      <c r="S34923"/>
    </row>
    <row r="34924" spans="19:19">
      <c r="S34924"/>
    </row>
    <row r="34925" spans="19:19">
      <c r="S34925"/>
    </row>
    <row r="34926" spans="19:19">
      <c r="S34926"/>
    </row>
    <row r="34927" spans="19:19">
      <c r="S34927"/>
    </row>
    <row r="34928" spans="19:19">
      <c r="S34928"/>
    </row>
    <row r="34929" spans="19:19">
      <c r="S34929"/>
    </row>
    <row r="34930" spans="19:19">
      <c r="S34930"/>
    </row>
    <row r="34931" spans="19:19">
      <c r="S34931"/>
    </row>
    <row r="34932" spans="19:19">
      <c r="S34932"/>
    </row>
    <row r="34933" spans="19:19">
      <c r="S34933"/>
    </row>
    <row r="34934" spans="19:19">
      <c r="S34934"/>
    </row>
    <row r="34935" spans="19:19">
      <c r="S34935"/>
    </row>
    <row r="34936" spans="19:19">
      <c r="S34936"/>
    </row>
    <row r="34937" spans="19:19">
      <c r="S34937"/>
    </row>
    <row r="34938" spans="19:19">
      <c r="S34938"/>
    </row>
    <row r="34939" spans="19:19">
      <c r="S34939"/>
    </row>
    <row r="34940" spans="19:19">
      <c r="S34940"/>
    </row>
    <row r="34941" spans="19:19">
      <c r="S34941"/>
    </row>
    <row r="34942" spans="19:19">
      <c r="S34942"/>
    </row>
    <row r="34943" spans="19:19">
      <c r="S34943"/>
    </row>
    <row r="34944" spans="19:19">
      <c r="S34944"/>
    </row>
    <row r="34945" spans="19:19">
      <c r="S34945"/>
    </row>
    <row r="34946" spans="19:19">
      <c r="S34946"/>
    </row>
    <row r="34947" spans="19:19">
      <c r="S34947"/>
    </row>
    <row r="34948" spans="19:19">
      <c r="S34948"/>
    </row>
    <row r="34949" spans="19:19">
      <c r="S34949"/>
    </row>
    <row r="34950" spans="19:19">
      <c r="S34950"/>
    </row>
    <row r="34951" spans="19:19">
      <c r="S34951"/>
    </row>
    <row r="34952" spans="19:19">
      <c r="S34952"/>
    </row>
    <row r="34953" spans="19:19">
      <c r="S34953"/>
    </row>
    <row r="34954" spans="19:19">
      <c r="S34954"/>
    </row>
    <row r="34955" spans="19:19">
      <c r="S34955"/>
    </row>
    <row r="34956" spans="19:19">
      <c r="S34956"/>
    </row>
    <row r="34957" spans="19:19">
      <c r="S34957"/>
    </row>
    <row r="34958" spans="19:19">
      <c r="S34958"/>
    </row>
    <row r="34959" spans="19:19">
      <c r="S34959"/>
    </row>
    <row r="34960" spans="19:19">
      <c r="S34960"/>
    </row>
    <row r="34961" spans="19:19">
      <c r="S34961"/>
    </row>
    <row r="34962" spans="19:19">
      <c r="S34962"/>
    </row>
    <row r="34963" spans="19:19">
      <c r="S34963"/>
    </row>
    <row r="34964" spans="19:19">
      <c r="S34964"/>
    </row>
    <row r="34965" spans="19:19">
      <c r="S34965"/>
    </row>
    <row r="34966" spans="19:19">
      <c r="S34966"/>
    </row>
    <row r="34967" spans="19:19">
      <c r="S34967"/>
    </row>
    <row r="34968" spans="19:19">
      <c r="S34968"/>
    </row>
    <row r="34969" spans="19:19">
      <c r="S34969"/>
    </row>
    <row r="34970" spans="19:19">
      <c r="S34970"/>
    </row>
    <row r="34971" spans="19:19">
      <c r="S34971"/>
    </row>
    <row r="34972" spans="19:19">
      <c r="S34972"/>
    </row>
    <row r="34973" spans="19:19">
      <c r="S34973"/>
    </row>
    <row r="34974" spans="19:19">
      <c r="S34974"/>
    </row>
    <row r="34975" spans="19:19">
      <c r="S34975"/>
    </row>
    <row r="34976" spans="19:19">
      <c r="S34976"/>
    </row>
    <row r="34977" spans="19:19">
      <c r="S34977"/>
    </row>
    <row r="34978" spans="19:19">
      <c r="S34978"/>
    </row>
    <row r="34979" spans="19:19">
      <c r="S34979"/>
    </row>
    <row r="34980" spans="19:19">
      <c r="S34980"/>
    </row>
    <row r="34981" spans="19:19">
      <c r="S34981"/>
    </row>
    <row r="34982" spans="19:19">
      <c r="S34982"/>
    </row>
    <row r="34983" spans="19:19">
      <c r="S34983"/>
    </row>
    <row r="34984" spans="19:19">
      <c r="S34984"/>
    </row>
    <row r="34985" spans="19:19">
      <c r="S34985"/>
    </row>
    <row r="34986" spans="19:19">
      <c r="S34986"/>
    </row>
    <row r="34987" spans="19:19">
      <c r="S34987"/>
    </row>
    <row r="34988" spans="19:19">
      <c r="S34988"/>
    </row>
    <row r="34989" spans="19:19">
      <c r="S34989"/>
    </row>
    <row r="34990" spans="19:19">
      <c r="S34990"/>
    </row>
    <row r="34991" spans="19:19">
      <c r="S34991"/>
    </row>
    <row r="34992" spans="19:19">
      <c r="S34992"/>
    </row>
    <row r="34993" spans="19:19">
      <c r="S34993"/>
    </row>
    <row r="34994" spans="19:19">
      <c r="S34994"/>
    </row>
    <row r="34995" spans="19:19">
      <c r="S34995"/>
    </row>
    <row r="34996" spans="19:19">
      <c r="S34996"/>
    </row>
    <row r="34997" spans="19:19">
      <c r="S34997"/>
    </row>
    <row r="34998" spans="19:19">
      <c r="S34998"/>
    </row>
    <row r="34999" spans="19:19">
      <c r="S34999"/>
    </row>
    <row r="35000" spans="19:19">
      <c r="S35000"/>
    </row>
    <row r="35001" spans="19:19">
      <c r="S35001"/>
    </row>
    <row r="35002" spans="19:19">
      <c r="S35002"/>
    </row>
    <row r="35003" spans="19:19">
      <c r="S35003"/>
    </row>
    <row r="35004" spans="19:19">
      <c r="S35004"/>
    </row>
    <row r="35005" spans="19:19">
      <c r="S35005"/>
    </row>
    <row r="35006" spans="19:19">
      <c r="S35006"/>
    </row>
    <row r="35007" spans="19:19">
      <c r="S35007"/>
    </row>
    <row r="35008" spans="19:19">
      <c r="S35008"/>
    </row>
    <row r="35009" spans="19:19">
      <c r="S35009"/>
    </row>
    <row r="35010" spans="19:19">
      <c r="S35010"/>
    </row>
    <row r="35011" spans="19:19">
      <c r="S35011"/>
    </row>
    <row r="35012" spans="19:19">
      <c r="S35012"/>
    </row>
    <row r="35013" spans="19:19">
      <c r="S35013"/>
    </row>
    <row r="35014" spans="19:19">
      <c r="S35014"/>
    </row>
    <row r="35015" spans="19:19">
      <c r="S35015"/>
    </row>
    <row r="35016" spans="19:19">
      <c r="S35016"/>
    </row>
    <row r="35017" spans="19:19">
      <c r="S35017"/>
    </row>
    <row r="35018" spans="19:19">
      <c r="S35018"/>
    </row>
    <row r="35019" spans="19:19">
      <c r="S35019"/>
    </row>
    <row r="35020" spans="19:19">
      <c r="S35020"/>
    </row>
    <row r="35021" spans="19:19">
      <c r="S35021"/>
    </row>
    <row r="35022" spans="19:19">
      <c r="S35022"/>
    </row>
    <row r="35023" spans="19:19">
      <c r="S35023"/>
    </row>
    <row r="35024" spans="19:19">
      <c r="S35024"/>
    </row>
    <row r="35025" spans="19:19">
      <c r="S35025"/>
    </row>
    <row r="35026" spans="19:19">
      <c r="S35026"/>
    </row>
    <row r="35027" spans="19:19">
      <c r="S35027"/>
    </row>
    <row r="35028" spans="19:19">
      <c r="S35028"/>
    </row>
    <row r="35029" spans="19:19">
      <c r="S35029"/>
    </row>
    <row r="35030" spans="19:19">
      <c r="S35030"/>
    </row>
    <row r="35031" spans="19:19">
      <c r="S35031"/>
    </row>
    <row r="35032" spans="19:19">
      <c r="S35032"/>
    </row>
    <row r="35033" spans="19:19">
      <c r="S35033"/>
    </row>
    <row r="35034" spans="19:19">
      <c r="S35034"/>
    </row>
    <row r="35035" spans="19:19">
      <c r="S35035"/>
    </row>
    <row r="35036" spans="19:19">
      <c r="S35036"/>
    </row>
    <row r="35037" spans="19:19">
      <c r="S35037"/>
    </row>
    <row r="35038" spans="19:19">
      <c r="S35038"/>
    </row>
    <row r="35039" spans="19:19">
      <c r="S35039"/>
    </row>
    <row r="35040" spans="19:19">
      <c r="S35040"/>
    </row>
    <row r="35041" spans="19:19">
      <c r="S35041"/>
    </row>
    <row r="35042" spans="19:19">
      <c r="S35042"/>
    </row>
    <row r="35043" spans="19:19">
      <c r="S35043"/>
    </row>
    <row r="35044" spans="19:19">
      <c r="S35044"/>
    </row>
    <row r="35045" spans="19:19">
      <c r="S35045"/>
    </row>
    <row r="35046" spans="19:19">
      <c r="S35046"/>
    </row>
    <row r="35047" spans="19:19">
      <c r="S35047"/>
    </row>
    <row r="35048" spans="19:19">
      <c r="S35048"/>
    </row>
    <row r="35049" spans="19:19">
      <c r="S35049"/>
    </row>
    <row r="35050" spans="19:19">
      <c r="S35050"/>
    </row>
    <row r="35051" spans="19:19">
      <c r="S35051"/>
    </row>
    <row r="35052" spans="19:19">
      <c r="S35052"/>
    </row>
    <row r="35053" spans="19:19">
      <c r="S35053"/>
    </row>
    <row r="35054" spans="19:19">
      <c r="S35054"/>
    </row>
    <row r="35055" spans="19:19">
      <c r="S35055"/>
    </row>
    <row r="35056" spans="19:19">
      <c r="S35056"/>
    </row>
    <row r="35057" spans="19:19">
      <c r="S35057"/>
    </row>
    <row r="35058" spans="19:19">
      <c r="S35058"/>
    </row>
    <row r="35059" spans="19:19">
      <c r="S35059"/>
    </row>
    <row r="35060" spans="19:19">
      <c r="S35060"/>
    </row>
    <row r="35061" spans="19:19">
      <c r="S35061"/>
    </row>
    <row r="35062" spans="19:19">
      <c r="S35062"/>
    </row>
    <row r="35063" spans="19:19">
      <c r="S35063"/>
    </row>
    <row r="35064" spans="19:19">
      <c r="S35064"/>
    </row>
    <row r="35065" spans="19:19">
      <c r="S35065"/>
    </row>
    <row r="35066" spans="19:19">
      <c r="S35066"/>
    </row>
    <row r="35067" spans="19:19">
      <c r="S35067"/>
    </row>
    <row r="35068" spans="19:19">
      <c r="S35068"/>
    </row>
    <row r="35069" spans="19:19">
      <c r="S35069"/>
    </row>
    <row r="35070" spans="19:19">
      <c r="S35070"/>
    </row>
    <row r="35071" spans="19:19">
      <c r="S35071"/>
    </row>
    <row r="35072" spans="19:19">
      <c r="S35072"/>
    </row>
    <row r="35073" spans="19:19">
      <c r="S35073"/>
    </row>
    <row r="35074" spans="19:19">
      <c r="S35074"/>
    </row>
    <row r="35075" spans="19:19">
      <c r="S35075"/>
    </row>
    <row r="35076" spans="19:19">
      <c r="S35076"/>
    </row>
    <row r="35077" spans="19:19">
      <c r="S35077"/>
    </row>
    <row r="35078" spans="19:19">
      <c r="S35078"/>
    </row>
    <row r="35079" spans="19:19">
      <c r="S35079"/>
    </row>
    <row r="35080" spans="19:19">
      <c r="S35080"/>
    </row>
    <row r="35081" spans="19:19">
      <c r="S35081"/>
    </row>
    <row r="35082" spans="19:19">
      <c r="S35082"/>
    </row>
    <row r="35083" spans="19:19">
      <c r="S35083"/>
    </row>
    <row r="35084" spans="19:19">
      <c r="S35084"/>
    </row>
    <row r="35085" spans="19:19">
      <c r="S35085"/>
    </row>
    <row r="35086" spans="19:19">
      <c r="S35086"/>
    </row>
    <row r="35087" spans="19:19">
      <c r="S35087"/>
    </row>
    <row r="35088" spans="19:19">
      <c r="S35088"/>
    </row>
    <row r="35089" spans="19:19">
      <c r="S35089"/>
    </row>
    <row r="35090" spans="19:19">
      <c r="S35090"/>
    </row>
    <row r="35091" spans="19:19">
      <c r="S35091"/>
    </row>
    <row r="35092" spans="19:19">
      <c r="S35092"/>
    </row>
    <row r="35093" spans="19:19">
      <c r="S35093"/>
    </row>
    <row r="35094" spans="19:19">
      <c r="S35094"/>
    </row>
    <row r="35095" spans="19:19">
      <c r="S35095"/>
    </row>
    <row r="35096" spans="19:19">
      <c r="S35096"/>
    </row>
    <row r="35097" spans="19:19">
      <c r="S35097"/>
    </row>
    <row r="35098" spans="19:19">
      <c r="S35098"/>
    </row>
    <row r="35099" spans="19:19">
      <c r="S35099"/>
    </row>
    <row r="35100" spans="19:19">
      <c r="S35100"/>
    </row>
    <row r="35101" spans="19:19">
      <c r="S35101"/>
    </row>
    <row r="35102" spans="19:19">
      <c r="S35102"/>
    </row>
    <row r="35103" spans="19:19">
      <c r="S35103"/>
    </row>
    <row r="35104" spans="19:19">
      <c r="S35104"/>
    </row>
    <row r="35105" spans="19:19">
      <c r="S35105"/>
    </row>
    <row r="35106" spans="19:19">
      <c r="S35106"/>
    </row>
    <row r="35107" spans="19:19">
      <c r="S35107"/>
    </row>
    <row r="35108" spans="19:19">
      <c r="S35108"/>
    </row>
    <row r="35109" spans="19:19">
      <c r="S35109"/>
    </row>
    <row r="35110" spans="19:19">
      <c r="S35110"/>
    </row>
    <row r="35111" spans="19:19">
      <c r="S35111"/>
    </row>
    <row r="35112" spans="19:19">
      <c r="S35112"/>
    </row>
    <row r="35113" spans="19:19">
      <c r="S35113"/>
    </row>
    <row r="35114" spans="19:19">
      <c r="S35114"/>
    </row>
    <row r="35115" spans="19:19">
      <c r="S35115"/>
    </row>
    <row r="35116" spans="19:19">
      <c r="S35116"/>
    </row>
    <row r="35117" spans="19:19">
      <c r="S35117"/>
    </row>
    <row r="35118" spans="19:19">
      <c r="S35118"/>
    </row>
    <row r="35119" spans="19:19">
      <c r="S35119"/>
    </row>
    <row r="35120" spans="19:19">
      <c r="S35120"/>
    </row>
    <row r="35121" spans="19:19">
      <c r="S35121"/>
    </row>
    <row r="35122" spans="19:19">
      <c r="S35122"/>
    </row>
    <row r="35123" spans="19:19">
      <c r="S35123"/>
    </row>
    <row r="35124" spans="19:19">
      <c r="S35124"/>
    </row>
    <row r="35125" spans="19:19">
      <c r="S35125"/>
    </row>
    <row r="35126" spans="19:19">
      <c r="S35126"/>
    </row>
    <row r="35127" spans="19:19">
      <c r="S35127"/>
    </row>
    <row r="35128" spans="19:19">
      <c r="S35128"/>
    </row>
    <row r="35129" spans="19:19">
      <c r="S35129"/>
    </row>
    <row r="35130" spans="19:19">
      <c r="S35130"/>
    </row>
    <row r="35131" spans="19:19">
      <c r="S35131"/>
    </row>
    <row r="35132" spans="19:19">
      <c r="S35132"/>
    </row>
    <row r="35133" spans="19:19">
      <c r="S35133"/>
    </row>
    <row r="35134" spans="19:19">
      <c r="S35134"/>
    </row>
    <row r="35135" spans="19:19">
      <c r="S35135"/>
    </row>
    <row r="35136" spans="19:19">
      <c r="S35136"/>
    </row>
    <row r="35137" spans="19:19">
      <c r="S35137"/>
    </row>
    <row r="35138" spans="19:19">
      <c r="S35138"/>
    </row>
    <row r="35139" spans="19:19">
      <c r="S35139"/>
    </row>
    <row r="35140" spans="19:19">
      <c r="S35140"/>
    </row>
    <row r="35141" spans="19:19">
      <c r="S35141"/>
    </row>
    <row r="35142" spans="19:19">
      <c r="S35142"/>
    </row>
    <row r="35143" spans="19:19">
      <c r="S35143"/>
    </row>
    <row r="35144" spans="19:19">
      <c r="S35144"/>
    </row>
    <row r="35145" spans="19:19">
      <c r="S35145"/>
    </row>
    <row r="35146" spans="19:19">
      <c r="S35146"/>
    </row>
    <row r="35147" spans="19:19">
      <c r="S35147"/>
    </row>
    <row r="35148" spans="19:19">
      <c r="S35148"/>
    </row>
    <row r="35149" spans="19:19">
      <c r="S35149"/>
    </row>
    <row r="35150" spans="19:19">
      <c r="S35150"/>
    </row>
    <row r="35151" spans="19:19">
      <c r="S35151"/>
    </row>
    <row r="35152" spans="19:19">
      <c r="S35152"/>
    </row>
    <row r="35153" spans="19:19">
      <c r="S35153"/>
    </row>
    <row r="35154" spans="19:19">
      <c r="S35154"/>
    </row>
    <row r="35155" spans="19:19">
      <c r="S35155"/>
    </row>
    <row r="35156" spans="19:19">
      <c r="S35156"/>
    </row>
    <row r="35157" spans="19:19">
      <c r="S35157"/>
    </row>
    <row r="35158" spans="19:19">
      <c r="S35158"/>
    </row>
    <row r="35159" spans="19:19">
      <c r="S35159"/>
    </row>
    <row r="35160" spans="19:19">
      <c r="S35160"/>
    </row>
    <row r="35161" spans="19:19">
      <c r="S35161"/>
    </row>
    <row r="35162" spans="19:19">
      <c r="S35162"/>
    </row>
    <row r="35163" spans="19:19">
      <c r="S35163"/>
    </row>
    <row r="35164" spans="19:19">
      <c r="S35164"/>
    </row>
    <row r="35165" spans="19:19">
      <c r="S35165"/>
    </row>
    <row r="35166" spans="19:19">
      <c r="S35166"/>
    </row>
    <row r="35167" spans="19:19">
      <c r="S35167"/>
    </row>
    <row r="35168" spans="19:19">
      <c r="S35168"/>
    </row>
    <row r="35169" spans="19:19">
      <c r="S35169"/>
    </row>
    <row r="35170" spans="19:19">
      <c r="S35170"/>
    </row>
    <row r="35171" spans="19:19">
      <c r="S35171"/>
    </row>
    <row r="35172" spans="19:19">
      <c r="S35172"/>
    </row>
    <row r="35173" spans="19:19">
      <c r="S35173"/>
    </row>
    <row r="35174" spans="19:19">
      <c r="S35174"/>
    </row>
    <row r="35175" spans="19:19">
      <c r="S35175"/>
    </row>
    <row r="35176" spans="19:19">
      <c r="S35176"/>
    </row>
    <row r="35177" spans="19:19">
      <c r="S35177"/>
    </row>
    <row r="35178" spans="19:19">
      <c r="S35178"/>
    </row>
    <row r="35179" spans="19:19">
      <c r="S35179"/>
    </row>
    <row r="35180" spans="19:19">
      <c r="S35180"/>
    </row>
    <row r="35181" spans="19:19">
      <c r="S35181"/>
    </row>
    <row r="35182" spans="19:19">
      <c r="S35182"/>
    </row>
    <row r="35183" spans="19:19">
      <c r="S35183"/>
    </row>
    <row r="35184" spans="19:19">
      <c r="S35184"/>
    </row>
    <row r="35185" spans="19:19">
      <c r="S35185"/>
    </row>
    <row r="35186" spans="19:19">
      <c r="S35186"/>
    </row>
    <row r="35187" spans="19:19">
      <c r="S35187"/>
    </row>
    <row r="35188" spans="19:19">
      <c r="S35188"/>
    </row>
    <row r="35189" spans="19:19">
      <c r="S35189"/>
    </row>
    <row r="35190" spans="19:19">
      <c r="S35190"/>
    </row>
    <row r="35191" spans="19:19">
      <c r="S35191"/>
    </row>
    <row r="35192" spans="19:19">
      <c r="S35192"/>
    </row>
    <row r="35193" spans="19:19">
      <c r="S35193"/>
    </row>
    <row r="35194" spans="19:19">
      <c r="S35194"/>
    </row>
    <row r="35195" spans="19:19">
      <c r="S35195"/>
    </row>
    <row r="35196" spans="19:19">
      <c r="S35196"/>
    </row>
    <row r="35197" spans="19:19">
      <c r="S35197"/>
    </row>
    <row r="35198" spans="19:19">
      <c r="S35198"/>
    </row>
    <row r="35199" spans="19:19">
      <c r="S35199"/>
    </row>
    <row r="35200" spans="19:19">
      <c r="S35200"/>
    </row>
    <row r="35201" spans="19:19">
      <c r="S35201"/>
    </row>
    <row r="35202" spans="19:19">
      <c r="S35202"/>
    </row>
    <row r="35203" spans="19:19">
      <c r="S35203"/>
    </row>
    <row r="35204" spans="19:19">
      <c r="S35204"/>
    </row>
    <row r="35205" spans="19:19">
      <c r="S35205"/>
    </row>
    <row r="35206" spans="19:19">
      <c r="S35206"/>
    </row>
    <row r="35207" spans="19:19">
      <c r="S35207"/>
    </row>
    <row r="35208" spans="19:19">
      <c r="S35208"/>
    </row>
    <row r="35209" spans="19:19">
      <c r="S35209"/>
    </row>
    <row r="35210" spans="19:19">
      <c r="S35210"/>
    </row>
    <row r="35211" spans="19:19">
      <c r="S35211"/>
    </row>
    <row r="35212" spans="19:19">
      <c r="S35212"/>
    </row>
    <row r="35213" spans="19:19">
      <c r="S35213"/>
    </row>
    <row r="35214" spans="19:19">
      <c r="S35214"/>
    </row>
    <row r="35215" spans="19:19">
      <c r="S35215"/>
    </row>
    <row r="35216" spans="19:19">
      <c r="S35216"/>
    </row>
    <row r="35217" spans="19:19">
      <c r="S35217"/>
    </row>
    <row r="35218" spans="19:19">
      <c r="S35218"/>
    </row>
    <row r="35219" spans="19:19">
      <c r="S35219"/>
    </row>
    <row r="35220" spans="19:19">
      <c r="S35220"/>
    </row>
    <row r="35221" spans="19:19">
      <c r="S35221"/>
    </row>
    <row r="35222" spans="19:19">
      <c r="S35222"/>
    </row>
    <row r="35223" spans="19:19">
      <c r="S35223"/>
    </row>
    <row r="35224" spans="19:19">
      <c r="S35224"/>
    </row>
    <row r="35225" spans="19:19">
      <c r="S35225"/>
    </row>
    <row r="35226" spans="19:19">
      <c r="S35226"/>
    </row>
    <row r="35227" spans="19:19">
      <c r="S35227"/>
    </row>
    <row r="35228" spans="19:19">
      <c r="S35228"/>
    </row>
    <row r="35229" spans="19:19">
      <c r="S35229"/>
    </row>
    <row r="35230" spans="19:19">
      <c r="S35230"/>
    </row>
    <row r="35231" spans="19:19">
      <c r="S35231"/>
    </row>
    <row r="35232" spans="19:19">
      <c r="S35232"/>
    </row>
    <row r="35233" spans="19:19">
      <c r="S35233"/>
    </row>
    <row r="35234" spans="19:19">
      <c r="S35234"/>
    </row>
    <row r="35235" spans="19:19">
      <c r="S35235"/>
    </row>
    <row r="35236" spans="19:19">
      <c r="S35236"/>
    </row>
    <row r="35237" spans="19:19">
      <c r="S35237"/>
    </row>
    <row r="35238" spans="19:19">
      <c r="S35238"/>
    </row>
    <row r="35239" spans="19:19">
      <c r="S35239"/>
    </row>
    <row r="35240" spans="19:19">
      <c r="S35240"/>
    </row>
    <row r="35241" spans="19:19">
      <c r="S35241"/>
    </row>
    <row r="35242" spans="19:19">
      <c r="S35242"/>
    </row>
    <row r="35243" spans="19:19">
      <c r="S35243"/>
    </row>
    <row r="35244" spans="19:19">
      <c r="S35244"/>
    </row>
    <row r="35245" spans="19:19">
      <c r="S35245"/>
    </row>
    <row r="35246" spans="19:19">
      <c r="S35246"/>
    </row>
    <row r="35247" spans="19:19">
      <c r="S35247"/>
    </row>
    <row r="35248" spans="19:19">
      <c r="S35248"/>
    </row>
    <row r="35249" spans="19:19">
      <c r="S35249"/>
    </row>
    <row r="35250" spans="19:19">
      <c r="S35250"/>
    </row>
    <row r="35251" spans="19:19">
      <c r="S35251"/>
    </row>
    <row r="35252" spans="19:19">
      <c r="S35252"/>
    </row>
    <row r="35253" spans="19:19">
      <c r="S35253"/>
    </row>
    <row r="35254" spans="19:19">
      <c r="S35254"/>
    </row>
    <row r="35255" spans="19:19">
      <c r="S35255"/>
    </row>
    <row r="35256" spans="19:19">
      <c r="S35256"/>
    </row>
    <row r="35257" spans="19:19">
      <c r="S35257"/>
    </row>
    <row r="35258" spans="19:19">
      <c r="S35258"/>
    </row>
    <row r="35259" spans="19:19">
      <c r="S35259"/>
    </row>
    <row r="35260" spans="19:19">
      <c r="S35260"/>
    </row>
    <row r="35261" spans="19:19">
      <c r="S35261"/>
    </row>
    <row r="35262" spans="19:19">
      <c r="S35262"/>
    </row>
    <row r="35263" spans="19:19">
      <c r="S35263"/>
    </row>
    <row r="35264" spans="19:19">
      <c r="S35264"/>
    </row>
    <row r="35265" spans="19:19">
      <c r="S35265"/>
    </row>
    <row r="35266" spans="19:19">
      <c r="S35266"/>
    </row>
    <row r="35267" spans="19:19">
      <c r="S35267"/>
    </row>
    <row r="35268" spans="19:19">
      <c r="S35268"/>
    </row>
    <row r="35269" spans="19:19">
      <c r="S35269"/>
    </row>
    <row r="35270" spans="19:19">
      <c r="S35270"/>
    </row>
    <row r="35271" spans="19:19">
      <c r="S35271"/>
    </row>
    <row r="35272" spans="19:19">
      <c r="S35272"/>
    </row>
    <row r="35273" spans="19:19">
      <c r="S35273"/>
    </row>
    <row r="35274" spans="19:19">
      <c r="S35274"/>
    </row>
    <row r="35275" spans="19:19">
      <c r="S35275"/>
    </row>
    <row r="35276" spans="19:19">
      <c r="S35276"/>
    </row>
    <row r="35277" spans="19:19">
      <c r="S35277"/>
    </row>
    <row r="35278" spans="19:19">
      <c r="S35278"/>
    </row>
    <row r="35279" spans="19:19">
      <c r="S35279"/>
    </row>
    <row r="35280" spans="19:19">
      <c r="S35280"/>
    </row>
    <row r="35281" spans="19:19">
      <c r="S35281"/>
    </row>
    <row r="35282" spans="19:19">
      <c r="S35282"/>
    </row>
    <row r="35283" spans="19:19">
      <c r="S35283"/>
    </row>
    <row r="35284" spans="19:19">
      <c r="S35284"/>
    </row>
    <row r="35285" spans="19:19">
      <c r="S35285"/>
    </row>
    <row r="35286" spans="19:19">
      <c r="S35286"/>
    </row>
    <row r="35287" spans="19:19">
      <c r="S35287"/>
    </row>
    <row r="35288" spans="19:19">
      <c r="S35288"/>
    </row>
    <row r="35289" spans="19:19">
      <c r="S35289"/>
    </row>
    <row r="35290" spans="19:19">
      <c r="S35290"/>
    </row>
    <row r="35291" spans="19:19">
      <c r="S35291"/>
    </row>
    <row r="35292" spans="19:19">
      <c r="S35292"/>
    </row>
    <row r="35293" spans="19:19">
      <c r="S35293"/>
    </row>
    <row r="35294" spans="19:19">
      <c r="S35294"/>
    </row>
    <row r="35295" spans="19:19">
      <c r="S35295"/>
    </row>
    <row r="35296" spans="19:19">
      <c r="S35296"/>
    </row>
    <row r="35297" spans="19:19">
      <c r="S35297"/>
    </row>
    <row r="35298" spans="19:19">
      <c r="S35298"/>
    </row>
    <row r="35299" spans="19:19">
      <c r="S35299"/>
    </row>
    <row r="35300" spans="19:19">
      <c r="S35300"/>
    </row>
    <row r="35301" spans="19:19">
      <c r="S35301"/>
    </row>
    <row r="35302" spans="19:19">
      <c r="S35302"/>
    </row>
    <row r="35303" spans="19:19">
      <c r="S35303"/>
    </row>
    <row r="35304" spans="19:19">
      <c r="S35304"/>
    </row>
    <row r="35305" spans="19:19">
      <c r="S35305"/>
    </row>
    <row r="35306" spans="19:19">
      <c r="S35306"/>
    </row>
    <row r="35307" spans="19:19">
      <c r="S35307"/>
    </row>
    <row r="35308" spans="19:19">
      <c r="S35308"/>
    </row>
    <row r="35309" spans="19:19">
      <c r="S35309"/>
    </row>
    <row r="35310" spans="19:19">
      <c r="S35310"/>
    </row>
    <row r="35311" spans="19:19">
      <c r="S35311"/>
    </row>
    <row r="35312" spans="19:19">
      <c r="S35312"/>
    </row>
    <row r="35313" spans="19:19">
      <c r="S35313"/>
    </row>
    <row r="35314" spans="19:19">
      <c r="S35314"/>
    </row>
    <row r="35315" spans="19:19">
      <c r="S35315"/>
    </row>
    <row r="35316" spans="19:19">
      <c r="S35316"/>
    </row>
    <row r="35317" spans="19:19">
      <c r="S35317"/>
    </row>
    <row r="35318" spans="19:19">
      <c r="S35318"/>
    </row>
    <row r="35319" spans="19:19">
      <c r="S35319"/>
    </row>
    <row r="35320" spans="19:19">
      <c r="S35320"/>
    </row>
    <row r="35321" spans="19:19">
      <c r="S35321"/>
    </row>
    <row r="35322" spans="19:19">
      <c r="S35322"/>
    </row>
    <row r="35323" spans="19:19">
      <c r="S35323"/>
    </row>
    <row r="35324" spans="19:19">
      <c r="S35324"/>
    </row>
    <row r="35325" spans="19:19">
      <c r="S35325"/>
    </row>
    <row r="35326" spans="19:19">
      <c r="S35326"/>
    </row>
    <row r="35327" spans="19:19">
      <c r="S35327"/>
    </row>
    <row r="35328" spans="19:19">
      <c r="S35328"/>
    </row>
    <row r="35329" spans="19:19">
      <c r="S35329"/>
    </row>
    <row r="35330" spans="19:19">
      <c r="S35330"/>
    </row>
    <row r="35331" spans="19:19">
      <c r="S35331"/>
    </row>
    <row r="35332" spans="19:19">
      <c r="S35332"/>
    </row>
    <row r="35333" spans="19:19">
      <c r="S35333"/>
    </row>
    <row r="35334" spans="19:19">
      <c r="S35334"/>
    </row>
    <row r="35335" spans="19:19">
      <c r="S35335"/>
    </row>
    <row r="35336" spans="19:19">
      <c r="S35336"/>
    </row>
    <row r="35337" spans="19:19">
      <c r="S35337"/>
    </row>
    <row r="35338" spans="19:19">
      <c r="S35338"/>
    </row>
    <row r="35339" spans="19:19">
      <c r="S35339"/>
    </row>
    <row r="35340" spans="19:19">
      <c r="S35340"/>
    </row>
    <row r="35341" spans="19:19">
      <c r="S35341"/>
    </row>
    <row r="35342" spans="19:19">
      <c r="S35342"/>
    </row>
    <row r="35343" spans="19:19">
      <c r="S35343"/>
    </row>
    <row r="35344" spans="19:19">
      <c r="S35344"/>
    </row>
    <row r="35345" spans="19:19">
      <c r="S35345"/>
    </row>
    <row r="35346" spans="19:19">
      <c r="S35346"/>
    </row>
    <row r="35347" spans="19:19">
      <c r="S35347"/>
    </row>
    <row r="35348" spans="19:19">
      <c r="S35348"/>
    </row>
    <row r="35349" spans="19:19">
      <c r="S35349"/>
    </row>
    <row r="35350" spans="19:19">
      <c r="S35350"/>
    </row>
    <row r="35351" spans="19:19">
      <c r="S35351"/>
    </row>
    <row r="35352" spans="19:19">
      <c r="S35352"/>
    </row>
    <row r="35353" spans="19:19">
      <c r="S35353"/>
    </row>
    <row r="35354" spans="19:19">
      <c r="S35354"/>
    </row>
    <row r="35355" spans="19:19">
      <c r="S35355"/>
    </row>
    <row r="35356" spans="19:19">
      <c r="S35356"/>
    </row>
    <row r="35357" spans="19:19">
      <c r="S35357"/>
    </row>
    <row r="35358" spans="19:19">
      <c r="S35358"/>
    </row>
    <row r="35359" spans="19:19">
      <c r="S35359"/>
    </row>
    <row r="35360" spans="19:19">
      <c r="S35360"/>
    </row>
    <row r="35361" spans="19:19">
      <c r="S35361"/>
    </row>
    <row r="35362" spans="19:19">
      <c r="S35362"/>
    </row>
    <row r="35363" spans="19:19">
      <c r="S35363"/>
    </row>
    <row r="35364" spans="19:19">
      <c r="S35364"/>
    </row>
    <row r="35365" spans="19:19">
      <c r="S35365"/>
    </row>
    <row r="35366" spans="19:19">
      <c r="S35366"/>
    </row>
    <row r="35367" spans="19:19">
      <c r="S35367"/>
    </row>
    <row r="35368" spans="19:19">
      <c r="S35368"/>
    </row>
    <row r="35369" spans="19:19">
      <c r="S35369"/>
    </row>
    <row r="35370" spans="19:19">
      <c r="S35370"/>
    </row>
    <row r="35371" spans="19:19">
      <c r="S35371"/>
    </row>
    <row r="35372" spans="19:19">
      <c r="S35372"/>
    </row>
    <row r="35373" spans="19:19">
      <c r="S35373"/>
    </row>
    <row r="35374" spans="19:19">
      <c r="S35374"/>
    </row>
    <row r="35375" spans="19:19">
      <c r="S35375"/>
    </row>
    <row r="35376" spans="19:19">
      <c r="S35376"/>
    </row>
    <row r="35377" spans="19:19">
      <c r="S35377"/>
    </row>
    <row r="35378" spans="19:19">
      <c r="S35378"/>
    </row>
    <row r="35379" spans="19:19">
      <c r="S35379"/>
    </row>
    <row r="35380" spans="19:19">
      <c r="S35380"/>
    </row>
    <row r="35381" spans="19:19">
      <c r="S35381"/>
    </row>
    <row r="35382" spans="19:19">
      <c r="S35382"/>
    </row>
    <row r="35383" spans="19:19">
      <c r="S35383"/>
    </row>
    <row r="35384" spans="19:19">
      <c r="S35384"/>
    </row>
    <row r="35385" spans="19:19">
      <c r="S35385"/>
    </row>
    <row r="35386" spans="19:19">
      <c r="S35386"/>
    </row>
    <row r="35387" spans="19:19">
      <c r="S35387"/>
    </row>
    <row r="35388" spans="19:19">
      <c r="S35388"/>
    </row>
    <row r="35389" spans="19:19">
      <c r="S35389"/>
    </row>
    <row r="35390" spans="19:19">
      <c r="S35390"/>
    </row>
    <row r="35391" spans="19:19">
      <c r="S35391"/>
    </row>
    <row r="35392" spans="19:19">
      <c r="S35392"/>
    </row>
    <row r="35393" spans="19:19">
      <c r="S35393"/>
    </row>
    <row r="35394" spans="19:19">
      <c r="S35394"/>
    </row>
    <row r="35395" spans="19:19">
      <c r="S35395"/>
    </row>
    <row r="35396" spans="19:19">
      <c r="S35396"/>
    </row>
    <row r="35397" spans="19:19">
      <c r="S35397"/>
    </row>
    <row r="35398" spans="19:19">
      <c r="S35398"/>
    </row>
    <row r="35399" spans="19:19">
      <c r="S35399"/>
    </row>
    <row r="35400" spans="19:19">
      <c r="S35400"/>
    </row>
    <row r="35401" spans="19:19">
      <c r="S35401"/>
    </row>
    <row r="35402" spans="19:19">
      <c r="S35402"/>
    </row>
    <row r="35403" spans="19:19">
      <c r="S35403"/>
    </row>
    <row r="35404" spans="19:19">
      <c r="S35404"/>
    </row>
    <row r="35405" spans="19:19">
      <c r="S35405"/>
    </row>
    <row r="35406" spans="19:19">
      <c r="S35406"/>
    </row>
    <row r="35407" spans="19:19">
      <c r="S35407"/>
    </row>
    <row r="35408" spans="19:19">
      <c r="S35408"/>
    </row>
    <row r="35409" spans="19:19">
      <c r="S35409"/>
    </row>
    <row r="35410" spans="19:19">
      <c r="S35410"/>
    </row>
    <row r="35411" spans="19:19">
      <c r="S35411"/>
    </row>
    <row r="35412" spans="19:19">
      <c r="S35412"/>
    </row>
    <row r="35413" spans="19:19">
      <c r="S35413"/>
    </row>
    <row r="35414" spans="19:19">
      <c r="S35414"/>
    </row>
    <row r="35415" spans="19:19">
      <c r="S35415"/>
    </row>
    <row r="35416" spans="19:19">
      <c r="S35416"/>
    </row>
    <row r="35417" spans="19:19">
      <c r="S35417"/>
    </row>
    <row r="35418" spans="19:19">
      <c r="S35418"/>
    </row>
    <row r="35419" spans="19:19">
      <c r="S35419"/>
    </row>
    <row r="35420" spans="19:19">
      <c r="S35420"/>
    </row>
    <row r="35421" spans="19:19">
      <c r="S35421"/>
    </row>
    <row r="35422" spans="19:19">
      <c r="S35422"/>
    </row>
    <row r="35423" spans="19:19">
      <c r="S35423"/>
    </row>
    <row r="35424" spans="19:19">
      <c r="S35424"/>
    </row>
    <row r="35425" spans="19:19">
      <c r="S35425"/>
    </row>
    <row r="35426" spans="19:19">
      <c r="S35426"/>
    </row>
    <row r="35427" spans="19:19">
      <c r="S35427"/>
    </row>
    <row r="35428" spans="19:19">
      <c r="S35428"/>
    </row>
    <row r="35429" spans="19:19">
      <c r="S35429"/>
    </row>
    <row r="35430" spans="19:19">
      <c r="S35430"/>
    </row>
    <row r="35431" spans="19:19">
      <c r="S35431"/>
    </row>
    <row r="35432" spans="19:19">
      <c r="S35432"/>
    </row>
    <row r="35433" spans="19:19">
      <c r="S35433"/>
    </row>
    <row r="35434" spans="19:19">
      <c r="S35434"/>
    </row>
    <row r="35435" spans="19:19">
      <c r="S35435"/>
    </row>
    <row r="35436" spans="19:19">
      <c r="S35436"/>
    </row>
    <row r="35437" spans="19:19">
      <c r="S35437"/>
    </row>
    <row r="35438" spans="19:19">
      <c r="S35438"/>
    </row>
    <row r="35439" spans="19:19">
      <c r="S35439"/>
    </row>
    <row r="35440" spans="19:19">
      <c r="S35440"/>
    </row>
    <row r="35441" spans="19:19">
      <c r="S35441"/>
    </row>
    <row r="35442" spans="19:19">
      <c r="S35442"/>
    </row>
    <row r="35443" spans="19:19">
      <c r="S35443"/>
    </row>
    <row r="35444" spans="19:19">
      <c r="S35444"/>
    </row>
    <row r="35445" spans="19:19">
      <c r="S35445"/>
    </row>
    <row r="35446" spans="19:19">
      <c r="S35446"/>
    </row>
    <row r="35447" spans="19:19">
      <c r="S35447"/>
    </row>
    <row r="35448" spans="19:19">
      <c r="S35448"/>
    </row>
    <row r="35449" spans="19:19">
      <c r="S35449"/>
    </row>
    <row r="35450" spans="19:19">
      <c r="S35450"/>
    </row>
    <row r="35451" spans="19:19">
      <c r="S35451"/>
    </row>
    <row r="35452" spans="19:19">
      <c r="S35452"/>
    </row>
    <row r="35453" spans="19:19">
      <c r="S35453"/>
    </row>
    <row r="35454" spans="19:19">
      <c r="S35454"/>
    </row>
    <row r="35455" spans="19:19">
      <c r="S35455"/>
    </row>
    <row r="35456" spans="19:19">
      <c r="S35456"/>
    </row>
    <row r="35457" spans="19:19">
      <c r="S35457"/>
    </row>
    <row r="35458" spans="19:19">
      <c r="S35458"/>
    </row>
    <row r="35459" spans="19:19">
      <c r="S35459"/>
    </row>
    <row r="35460" spans="19:19">
      <c r="S35460"/>
    </row>
    <row r="35461" spans="19:19">
      <c r="S35461"/>
    </row>
    <row r="35462" spans="19:19">
      <c r="S35462"/>
    </row>
    <row r="35463" spans="19:19">
      <c r="S35463"/>
    </row>
    <row r="35464" spans="19:19">
      <c r="S35464"/>
    </row>
    <row r="35465" spans="19:19">
      <c r="S35465"/>
    </row>
    <row r="35466" spans="19:19">
      <c r="S35466"/>
    </row>
    <row r="35467" spans="19:19">
      <c r="S35467"/>
    </row>
    <row r="35468" spans="19:19">
      <c r="S35468"/>
    </row>
    <row r="35469" spans="19:19">
      <c r="S35469"/>
    </row>
    <row r="35470" spans="19:19">
      <c r="S35470"/>
    </row>
    <row r="35471" spans="19:19">
      <c r="S35471"/>
    </row>
    <row r="35472" spans="19:19">
      <c r="S35472"/>
    </row>
    <row r="35473" spans="19:19">
      <c r="S35473"/>
    </row>
    <row r="35474" spans="19:19">
      <c r="S35474"/>
    </row>
    <row r="35475" spans="19:19">
      <c r="S35475"/>
    </row>
    <row r="35476" spans="19:19">
      <c r="S35476"/>
    </row>
    <row r="35477" spans="19:19">
      <c r="S35477"/>
    </row>
    <row r="35478" spans="19:19">
      <c r="S35478"/>
    </row>
    <row r="35479" spans="19:19">
      <c r="S35479"/>
    </row>
    <row r="35480" spans="19:19">
      <c r="S35480"/>
    </row>
    <row r="35481" spans="19:19">
      <c r="S35481"/>
    </row>
    <row r="35482" spans="19:19">
      <c r="S35482"/>
    </row>
    <row r="35483" spans="19:19">
      <c r="S35483"/>
    </row>
    <row r="35484" spans="19:19">
      <c r="S35484"/>
    </row>
    <row r="35485" spans="19:19">
      <c r="S35485"/>
    </row>
    <row r="35486" spans="19:19">
      <c r="S35486"/>
    </row>
    <row r="35487" spans="19:19">
      <c r="S35487"/>
    </row>
    <row r="35488" spans="19:19">
      <c r="S35488"/>
    </row>
    <row r="35489" spans="19:19">
      <c r="S35489"/>
    </row>
    <row r="35490" spans="19:19">
      <c r="S35490"/>
    </row>
    <row r="35491" spans="19:19">
      <c r="S35491"/>
    </row>
    <row r="35492" spans="19:19">
      <c r="S35492"/>
    </row>
    <row r="35493" spans="19:19">
      <c r="S35493"/>
    </row>
    <row r="35494" spans="19:19">
      <c r="S35494"/>
    </row>
    <row r="35495" spans="19:19">
      <c r="S35495"/>
    </row>
    <row r="35496" spans="19:19">
      <c r="S35496"/>
    </row>
    <row r="35497" spans="19:19">
      <c r="S35497"/>
    </row>
    <row r="35498" spans="19:19">
      <c r="S35498"/>
    </row>
    <row r="35499" spans="19:19">
      <c r="S35499"/>
    </row>
    <row r="35500" spans="19:19">
      <c r="S35500"/>
    </row>
    <row r="35501" spans="19:19">
      <c r="S35501"/>
    </row>
    <row r="35502" spans="19:19">
      <c r="S35502"/>
    </row>
    <row r="35503" spans="19:19">
      <c r="S35503"/>
    </row>
    <row r="35504" spans="19:19">
      <c r="S35504"/>
    </row>
    <row r="35505" spans="19:19">
      <c r="S35505"/>
    </row>
    <row r="35506" spans="19:19">
      <c r="S35506"/>
    </row>
    <row r="35507" spans="19:19">
      <c r="S35507"/>
    </row>
    <row r="35508" spans="19:19">
      <c r="S35508"/>
    </row>
    <row r="35509" spans="19:19">
      <c r="S35509"/>
    </row>
    <row r="35510" spans="19:19">
      <c r="S35510"/>
    </row>
    <row r="35511" spans="19:19">
      <c r="S35511"/>
    </row>
    <row r="35512" spans="19:19">
      <c r="S35512"/>
    </row>
    <row r="35513" spans="19:19">
      <c r="S35513"/>
    </row>
    <row r="35514" spans="19:19">
      <c r="S35514"/>
    </row>
    <row r="35515" spans="19:19">
      <c r="S35515"/>
    </row>
    <row r="35516" spans="19:19">
      <c r="S35516"/>
    </row>
    <row r="35517" spans="19:19">
      <c r="S35517"/>
    </row>
    <row r="35518" spans="19:19">
      <c r="S35518"/>
    </row>
    <row r="35519" spans="19:19">
      <c r="S35519"/>
    </row>
    <row r="35520" spans="19:19">
      <c r="S35520"/>
    </row>
    <row r="35521" spans="19:19">
      <c r="S35521"/>
    </row>
    <row r="35522" spans="19:19">
      <c r="S35522"/>
    </row>
    <row r="35523" spans="19:19">
      <c r="S35523"/>
    </row>
    <row r="35524" spans="19:19">
      <c r="S35524"/>
    </row>
    <row r="35525" spans="19:19">
      <c r="S35525"/>
    </row>
    <row r="35526" spans="19:19">
      <c r="S35526"/>
    </row>
    <row r="35527" spans="19:19">
      <c r="S35527"/>
    </row>
    <row r="35528" spans="19:19">
      <c r="S35528"/>
    </row>
    <row r="35529" spans="19:19">
      <c r="S35529"/>
    </row>
    <row r="35530" spans="19:19">
      <c r="S35530"/>
    </row>
    <row r="35531" spans="19:19">
      <c r="S35531"/>
    </row>
    <row r="35532" spans="19:19">
      <c r="S35532"/>
    </row>
    <row r="35533" spans="19:19">
      <c r="S35533"/>
    </row>
    <row r="35534" spans="19:19">
      <c r="S35534"/>
    </row>
    <row r="35535" spans="19:19">
      <c r="S35535"/>
    </row>
    <row r="35536" spans="19:19">
      <c r="S35536"/>
    </row>
    <row r="35537" spans="19:19">
      <c r="S35537"/>
    </row>
    <row r="35538" spans="19:19">
      <c r="S35538"/>
    </row>
    <row r="35539" spans="19:19">
      <c r="S35539"/>
    </row>
    <row r="35540" spans="19:19">
      <c r="S35540"/>
    </row>
    <row r="35541" spans="19:19">
      <c r="S35541"/>
    </row>
    <row r="35542" spans="19:19">
      <c r="S35542"/>
    </row>
    <row r="35543" spans="19:19">
      <c r="S35543"/>
    </row>
    <row r="35544" spans="19:19">
      <c r="S35544"/>
    </row>
    <row r="35545" spans="19:19">
      <c r="S35545"/>
    </row>
    <row r="35546" spans="19:19">
      <c r="S35546"/>
    </row>
    <row r="35547" spans="19:19">
      <c r="S35547"/>
    </row>
    <row r="35548" spans="19:19">
      <c r="S35548"/>
    </row>
    <row r="35549" spans="19:19">
      <c r="S35549"/>
    </row>
    <row r="35550" spans="19:19">
      <c r="S35550"/>
    </row>
    <row r="35551" spans="19:19">
      <c r="S35551"/>
    </row>
    <row r="35552" spans="19:19">
      <c r="S35552"/>
    </row>
    <row r="35553" spans="19:19">
      <c r="S35553"/>
    </row>
    <row r="35554" spans="19:19">
      <c r="S35554"/>
    </row>
    <row r="35555" spans="19:19">
      <c r="S35555"/>
    </row>
    <row r="35556" spans="19:19">
      <c r="S35556"/>
    </row>
    <row r="35557" spans="19:19">
      <c r="S35557"/>
    </row>
    <row r="35558" spans="19:19">
      <c r="S35558"/>
    </row>
    <row r="35559" spans="19:19">
      <c r="S35559"/>
    </row>
    <row r="35560" spans="19:19">
      <c r="S35560"/>
    </row>
    <row r="35561" spans="19:19">
      <c r="S35561"/>
    </row>
    <row r="35562" spans="19:19">
      <c r="S35562"/>
    </row>
    <row r="35563" spans="19:19">
      <c r="S35563"/>
    </row>
    <row r="35564" spans="19:19">
      <c r="S35564"/>
    </row>
    <row r="35565" spans="19:19">
      <c r="S35565"/>
    </row>
    <row r="35566" spans="19:19">
      <c r="S35566"/>
    </row>
    <row r="35567" spans="19:19">
      <c r="S35567"/>
    </row>
    <row r="35568" spans="19:19">
      <c r="S35568"/>
    </row>
    <row r="35569" spans="19:19">
      <c r="S35569"/>
    </row>
    <row r="35570" spans="19:19">
      <c r="S35570"/>
    </row>
    <row r="35571" spans="19:19">
      <c r="S35571"/>
    </row>
    <row r="35572" spans="19:19">
      <c r="S35572"/>
    </row>
    <row r="35573" spans="19:19">
      <c r="S35573"/>
    </row>
    <row r="35574" spans="19:19">
      <c r="S35574"/>
    </row>
    <row r="35575" spans="19:19">
      <c r="S35575"/>
    </row>
    <row r="35576" spans="19:19">
      <c r="S35576"/>
    </row>
    <row r="35577" spans="19:19">
      <c r="S35577"/>
    </row>
    <row r="35578" spans="19:19">
      <c r="S35578"/>
    </row>
    <row r="35579" spans="19:19">
      <c r="S35579"/>
    </row>
    <row r="35580" spans="19:19">
      <c r="S35580"/>
    </row>
    <row r="35581" spans="19:19">
      <c r="S35581"/>
    </row>
    <row r="35582" spans="19:19">
      <c r="S35582"/>
    </row>
    <row r="35583" spans="19:19">
      <c r="S35583"/>
    </row>
    <row r="35584" spans="19:19">
      <c r="S35584"/>
    </row>
    <row r="35585" spans="19:19">
      <c r="S35585"/>
    </row>
    <row r="35586" spans="19:19">
      <c r="S35586"/>
    </row>
    <row r="35587" spans="19:19">
      <c r="S35587"/>
    </row>
    <row r="35588" spans="19:19">
      <c r="S35588"/>
    </row>
    <row r="35589" spans="19:19">
      <c r="S35589"/>
    </row>
    <row r="35590" spans="19:19">
      <c r="S35590"/>
    </row>
    <row r="35591" spans="19:19">
      <c r="S35591"/>
    </row>
    <row r="35592" spans="19:19">
      <c r="S35592"/>
    </row>
    <row r="35593" spans="19:19">
      <c r="S35593"/>
    </row>
    <row r="35594" spans="19:19">
      <c r="S35594"/>
    </row>
    <row r="35595" spans="19:19">
      <c r="S35595"/>
    </row>
    <row r="35596" spans="19:19">
      <c r="S35596"/>
    </row>
    <row r="35597" spans="19:19">
      <c r="S35597"/>
    </row>
    <row r="35598" spans="19:19">
      <c r="S35598"/>
    </row>
    <row r="35599" spans="19:19">
      <c r="S35599"/>
    </row>
    <row r="35600" spans="19:19">
      <c r="S35600"/>
    </row>
    <row r="35601" spans="19:19">
      <c r="S35601"/>
    </row>
    <row r="35602" spans="19:19">
      <c r="S35602"/>
    </row>
    <row r="35603" spans="19:19">
      <c r="S35603"/>
    </row>
    <row r="35604" spans="19:19">
      <c r="S35604"/>
    </row>
    <row r="35605" spans="19:19">
      <c r="S35605"/>
    </row>
    <row r="35606" spans="19:19">
      <c r="S35606"/>
    </row>
    <row r="35607" spans="19:19">
      <c r="S35607"/>
    </row>
    <row r="35608" spans="19:19">
      <c r="S35608"/>
    </row>
    <row r="35609" spans="19:19">
      <c r="S35609"/>
    </row>
    <row r="35610" spans="19:19">
      <c r="S35610"/>
    </row>
    <row r="35611" spans="19:19">
      <c r="S35611"/>
    </row>
    <row r="35612" spans="19:19">
      <c r="S35612"/>
    </row>
    <row r="35613" spans="19:19">
      <c r="S35613"/>
    </row>
    <row r="35614" spans="19:19">
      <c r="S35614"/>
    </row>
    <row r="35615" spans="19:19">
      <c r="S35615"/>
    </row>
    <row r="35616" spans="19:19">
      <c r="S35616"/>
    </row>
    <row r="35617" spans="19:19">
      <c r="S35617"/>
    </row>
    <row r="35618" spans="19:19">
      <c r="S35618"/>
    </row>
    <row r="35619" spans="19:19">
      <c r="S35619"/>
    </row>
    <row r="35620" spans="19:19">
      <c r="S35620"/>
    </row>
    <row r="35621" spans="19:19">
      <c r="S35621"/>
    </row>
    <row r="35622" spans="19:19">
      <c r="S35622"/>
    </row>
    <row r="35623" spans="19:19">
      <c r="S35623"/>
    </row>
    <row r="35624" spans="19:19">
      <c r="S35624"/>
    </row>
    <row r="35625" spans="19:19">
      <c r="S35625"/>
    </row>
    <row r="35626" spans="19:19">
      <c r="S35626"/>
    </row>
    <row r="35627" spans="19:19">
      <c r="S35627"/>
    </row>
    <row r="35628" spans="19:19">
      <c r="S35628"/>
    </row>
    <row r="35629" spans="19:19">
      <c r="S35629"/>
    </row>
    <row r="35630" spans="19:19">
      <c r="S35630"/>
    </row>
    <row r="35631" spans="19:19">
      <c r="S35631"/>
    </row>
    <row r="35632" spans="19:19">
      <c r="S35632"/>
    </row>
    <row r="35633" spans="19:19">
      <c r="S35633"/>
    </row>
    <row r="35634" spans="19:19">
      <c r="S35634"/>
    </row>
    <row r="35635" spans="19:19">
      <c r="S35635"/>
    </row>
    <row r="35636" spans="19:19">
      <c r="S35636"/>
    </row>
    <row r="35637" spans="19:19">
      <c r="S35637"/>
    </row>
    <row r="35638" spans="19:19">
      <c r="S35638"/>
    </row>
    <row r="35639" spans="19:19">
      <c r="S35639"/>
    </row>
    <row r="35640" spans="19:19">
      <c r="S35640"/>
    </row>
    <row r="35641" spans="19:19">
      <c r="S35641"/>
    </row>
    <row r="35642" spans="19:19">
      <c r="S35642"/>
    </row>
    <row r="35643" spans="19:19">
      <c r="S35643"/>
    </row>
    <row r="35644" spans="19:19">
      <c r="S35644"/>
    </row>
    <row r="35645" spans="19:19">
      <c r="S35645"/>
    </row>
    <row r="35646" spans="19:19">
      <c r="S35646"/>
    </row>
    <row r="35647" spans="19:19">
      <c r="S35647"/>
    </row>
    <row r="35648" spans="19:19">
      <c r="S35648"/>
    </row>
    <row r="35649" spans="19:19">
      <c r="S35649"/>
    </row>
    <row r="35650" spans="19:19">
      <c r="S35650"/>
    </row>
    <row r="35651" spans="19:19">
      <c r="S35651"/>
    </row>
    <row r="35652" spans="19:19">
      <c r="S35652"/>
    </row>
    <row r="35653" spans="19:19">
      <c r="S35653"/>
    </row>
    <row r="35654" spans="19:19">
      <c r="S35654"/>
    </row>
    <row r="35655" spans="19:19">
      <c r="S35655"/>
    </row>
    <row r="35656" spans="19:19">
      <c r="S35656"/>
    </row>
    <row r="35657" spans="19:19">
      <c r="S35657"/>
    </row>
    <row r="35658" spans="19:19">
      <c r="S35658"/>
    </row>
    <row r="35659" spans="19:19">
      <c r="S35659"/>
    </row>
    <row r="35660" spans="19:19">
      <c r="S35660"/>
    </row>
    <row r="35661" spans="19:19">
      <c r="S35661"/>
    </row>
    <row r="35662" spans="19:19">
      <c r="S35662"/>
    </row>
    <row r="35663" spans="19:19">
      <c r="S35663"/>
    </row>
    <row r="35664" spans="19:19">
      <c r="S35664"/>
    </row>
    <row r="35665" spans="19:19">
      <c r="S35665"/>
    </row>
    <row r="35666" spans="19:19">
      <c r="S35666"/>
    </row>
    <row r="35667" spans="19:19">
      <c r="S35667"/>
    </row>
    <row r="35668" spans="19:19">
      <c r="S35668"/>
    </row>
    <row r="35669" spans="19:19">
      <c r="S35669"/>
    </row>
    <row r="35670" spans="19:19">
      <c r="S35670"/>
    </row>
    <row r="35671" spans="19:19">
      <c r="S35671"/>
    </row>
    <row r="35672" spans="19:19">
      <c r="S35672"/>
    </row>
    <row r="35673" spans="19:19">
      <c r="S35673"/>
    </row>
    <row r="35674" spans="19:19">
      <c r="S35674"/>
    </row>
    <row r="35675" spans="19:19">
      <c r="S35675"/>
    </row>
    <row r="35676" spans="19:19">
      <c r="S35676"/>
    </row>
    <row r="35677" spans="19:19">
      <c r="S35677"/>
    </row>
    <row r="35678" spans="19:19">
      <c r="S35678"/>
    </row>
    <row r="35679" spans="19:19">
      <c r="S35679"/>
    </row>
    <row r="35680" spans="19:19">
      <c r="S35680"/>
    </row>
    <row r="35681" spans="19:19">
      <c r="S35681"/>
    </row>
    <row r="35682" spans="19:19">
      <c r="S35682"/>
    </row>
    <row r="35683" spans="19:19">
      <c r="S35683"/>
    </row>
    <row r="35684" spans="19:19">
      <c r="S35684"/>
    </row>
    <row r="35685" spans="19:19">
      <c r="S35685"/>
    </row>
    <row r="35686" spans="19:19">
      <c r="S35686"/>
    </row>
    <row r="35687" spans="19:19">
      <c r="S35687"/>
    </row>
    <row r="35688" spans="19:19">
      <c r="S35688"/>
    </row>
    <row r="35689" spans="19:19">
      <c r="S35689"/>
    </row>
    <row r="35690" spans="19:19">
      <c r="S35690"/>
    </row>
    <row r="35691" spans="19:19">
      <c r="S35691"/>
    </row>
    <row r="35692" spans="19:19">
      <c r="S35692"/>
    </row>
    <row r="35693" spans="19:19">
      <c r="S35693"/>
    </row>
    <row r="35694" spans="19:19">
      <c r="S35694"/>
    </row>
    <row r="35695" spans="19:19">
      <c r="S35695"/>
    </row>
    <row r="35696" spans="19:19">
      <c r="S35696"/>
    </row>
    <row r="35697" spans="19:19">
      <c r="S35697"/>
    </row>
    <row r="35698" spans="19:19">
      <c r="S35698"/>
    </row>
    <row r="35699" spans="19:19">
      <c r="S35699"/>
    </row>
    <row r="35700" spans="19:19">
      <c r="S35700"/>
    </row>
    <row r="35701" spans="19:19">
      <c r="S35701"/>
    </row>
    <row r="35702" spans="19:19">
      <c r="S35702"/>
    </row>
    <row r="35703" spans="19:19">
      <c r="S35703"/>
    </row>
    <row r="35704" spans="19:19">
      <c r="S35704"/>
    </row>
    <row r="35705" spans="19:19">
      <c r="S35705"/>
    </row>
    <row r="35706" spans="19:19">
      <c r="S35706"/>
    </row>
    <row r="35707" spans="19:19">
      <c r="S35707"/>
    </row>
    <row r="35708" spans="19:19">
      <c r="S35708"/>
    </row>
    <row r="35709" spans="19:19">
      <c r="S35709"/>
    </row>
    <row r="35710" spans="19:19">
      <c r="S35710"/>
    </row>
    <row r="35711" spans="19:19">
      <c r="S35711"/>
    </row>
    <row r="35712" spans="19:19">
      <c r="S35712"/>
    </row>
    <row r="35713" spans="19:19">
      <c r="S35713"/>
    </row>
    <row r="35714" spans="19:19">
      <c r="S35714"/>
    </row>
    <row r="35715" spans="19:19">
      <c r="S35715"/>
    </row>
    <row r="35716" spans="19:19">
      <c r="S35716"/>
    </row>
    <row r="35717" spans="19:19">
      <c r="S35717"/>
    </row>
    <row r="35718" spans="19:19">
      <c r="S35718"/>
    </row>
    <row r="35719" spans="19:19">
      <c r="S35719"/>
    </row>
    <row r="35720" spans="19:19">
      <c r="S35720"/>
    </row>
    <row r="35721" spans="19:19">
      <c r="S35721"/>
    </row>
    <row r="35722" spans="19:19">
      <c r="S35722"/>
    </row>
    <row r="35723" spans="19:19">
      <c r="S35723"/>
    </row>
    <row r="35724" spans="19:19">
      <c r="S35724"/>
    </row>
    <row r="35725" spans="19:19">
      <c r="S35725"/>
    </row>
    <row r="35726" spans="19:19">
      <c r="S35726"/>
    </row>
    <row r="35727" spans="19:19">
      <c r="S35727"/>
    </row>
    <row r="35728" spans="19:19">
      <c r="S35728"/>
    </row>
    <row r="35729" spans="19:19">
      <c r="S35729"/>
    </row>
    <row r="35730" spans="19:19">
      <c r="S35730"/>
    </row>
    <row r="35731" spans="19:19">
      <c r="S35731"/>
    </row>
    <row r="35732" spans="19:19">
      <c r="S35732"/>
    </row>
    <row r="35733" spans="19:19">
      <c r="S35733"/>
    </row>
    <row r="35734" spans="19:19">
      <c r="S35734"/>
    </row>
    <row r="35735" spans="19:19">
      <c r="S35735"/>
    </row>
    <row r="35736" spans="19:19">
      <c r="S35736"/>
    </row>
    <row r="35737" spans="19:19">
      <c r="S35737"/>
    </row>
    <row r="35738" spans="19:19">
      <c r="S35738"/>
    </row>
    <row r="35739" spans="19:19">
      <c r="S35739"/>
    </row>
    <row r="35740" spans="19:19">
      <c r="S35740"/>
    </row>
    <row r="35741" spans="19:19">
      <c r="S35741"/>
    </row>
    <row r="35742" spans="19:19">
      <c r="S35742"/>
    </row>
    <row r="35743" spans="19:19">
      <c r="S35743"/>
    </row>
    <row r="35744" spans="19:19">
      <c r="S35744"/>
    </row>
    <row r="35745" spans="19:19">
      <c r="S35745"/>
    </row>
    <row r="35746" spans="19:19">
      <c r="S35746"/>
    </row>
    <row r="35747" spans="19:19">
      <c r="S35747"/>
    </row>
    <row r="35748" spans="19:19">
      <c r="S35748"/>
    </row>
    <row r="35749" spans="19:19">
      <c r="S35749"/>
    </row>
    <row r="35750" spans="19:19">
      <c r="S35750"/>
    </row>
    <row r="35751" spans="19:19">
      <c r="S35751"/>
    </row>
    <row r="35752" spans="19:19">
      <c r="S35752"/>
    </row>
    <row r="35753" spans="19:19">
      <c r="S35753"/>
    </row>
    <row r="35754" spans="19:19">
      <c r="S35754"/>
    </row>
    <row r="35755" spans="19:19">
      <c r="S35755"/>
    </row>
    <row r="35756" spans="19:19">
      <c r="S35756"/>
    </row>
    <row r="35757" spans="19:19">
      <c r="S35757"/>
    </row>
    <row r="35758" spans="19:19">
      <c r="S35758"/>
    </row>
    <row r="35759" spans="19:19">
      <c r="S35759"/>
    </row>
    <row r="35760" spans="19:19">
      <c r="S35760"/>
    </row>
    <row r="35761" spans="19:19">
      <c r="S35761"/>
    </row>
    <row r="35762" spans="19:19">
      <c r="S35762"/>
    </row>
    <row r="35763" spans="19:19">
      <c r="S35763"/>
    </row>
    <row r="35764" spans="19:19">
      <c r="S35764"/>
    </row>
    <row r="35765" spans="19:19">
      <c r="S35765"/>
    </row>
    <row r="35766" spans="19:19">
      <c r="S35766"/>
    </row>
    <row r="35767" spans="19:19">
      <c r="S35767"/>
    </row>
    <row r="35768" spans="19:19">
      <c r="S35768"/>
    </row>
    <row r="35769" spans="19:19">
      <c r="S35769"/>
    </row>
    <row r="35770" spans="19:19">
      <c r="S35770"/>
    </row>
    <row r="35771" spans="19:19">
      <c r="S35771"/>
    </row>
    <row r="35772" spans="19:19">
      <c r="S35772"/>
    </row>
    <row r="35773" spans="19:19">
      <c r="S35773"/>
    </row>
    <row r="35774" spans="19:19">
      <c r="S35774"/>
    </row>
    <row r="35775" spans="19:19">
      <c r="S35775"/>
    </row>
    <row r="35776" spans="19:19">
      <c r="S35776"/>
    </row>
    <row r="35777" spans="19:19">
      <c r="S35777"/>
    </row>
    <row r="35778" spans="19:19">
      <c r="S35778"/>
    </row>
    <row r="35779" spans="19:19">
      <c r="S35779"/>
    </row>
    <row r="35780" spans="19:19">
      <c r="S35780"/>
    </row>
    <row r="35781" spans="19:19">
      <c r="S35781"/>
    </row>
    <row r="35782" spans="19:19">
      <c r="S35782"/>
    </row>
    <row r="35783" spans="19:19">
      <c r="S35783"/>
    </row>
    <row r="35784" spans="19:19">
      <c r="S35784"/>
    </row>
    <row r="35785" spans="19:19">
      <c r="S35785"/>
    </row>
    <row r="35786" spans="19:19">
      <c r="S35786"/>
    </row>
    <row r="35787" spans="19:19">
      <c r="S35787"/>
    </row>
    <row r="35788" spans="19:19">
      <c r="S35788"/>
    </row>
    <row r="35789" spans="19:19">
      <c r="S35789"/>
    </row>
    <row r="35790" spans="19:19">
      <c r="S35790"/>
    </row>
    <row r="35791" spans="19:19">
      <c r="S35791"/>
    </row>
    <row r="35792" spans="19:19">
      <c r="S35792"/>
    </row>
    <row r="35793" spans="19:19">
      <c r="S35793"/>
    </row>
    <row r="35794" spans="19:19">
      <c r="S35794"/>
    </row>
    <row r="35795" spans="19:19">
      <c r="S35795"/>
    </row>
    <row r="35796" spans="19:19">
      <c r="S35796"/>
    </row>
    <row r="35797" spans="19:19">
      <c r="S35797"/>
    </row>
    <row r="35798" spans="19:19">
      <c r="S35798"/>
    </row>
    <row r="35799" spans="19:19">
      <c r="S35799"/>
    </row>
    <row r="35800" spans="19:19">
      <c r="S35800"/>
    </row>
    <row r="35801" spans="19:19">
      <c r="S35801"/>
    </row>
    <row r="35802" spans="19:19">
      <c r="S35802"/>
    </row>
    <row r="35803" spans="19:19">
      <c r="S35803"/>
    </row>
    <row r="35804" spans="19:19">
      <c r="S35804"/>
    </row>
    <row r="35805" spans="19:19">
      <c r="S35805"/>
    </row>
    <row r="35806" spans="19:19">
      <c r="S35806"/>
    </row>
    <row r="35807" spans="19:19">
      <c r="S35807"/>
    </row>
    <row r="35808" spans="19:19">
      <c r="S35808"/>
    </row>
    <row r="35809" spans="19:19">
      <c r="S35809"/>
    </row>
    <row r="35810" spans="19:19">
      <c r="S35810"/>
    </row>
    <row r="35811" spans="19:19">
      <c r="S35811"/>
    </row>
    <row r="35812" spans="19:19">
      <c r="S35812"/>
    </row>
    <row r="35813" spans="19:19">
      <c r="S35813"/>
    </row>
    <row r="35814" spans="19:19">
      <c r="S35814"/>
    </row>
    <row r="35815" spans="19:19">
      <c r="S35815"/>
    </row>
    <row r="35816" spans="19:19">
      <c r="S35816"/>
    </row>
    <row r="35817" spans="19:19">
      <c r="S35817"/>
    </row>
    <row r="35818" spans="19:19">
      <c r="S35818"/>
    </row>
    <row r="35819" spans="19:19">
      <c r="S35819"/>
    </row>
    <row r="35820" spans="19:19">
      <c r="S35820"/>
    </row>
    <row r="35821" spans="19:19">
      <c r="S35821"/>
    </row>
    <row r="35822" spans="19:19">
      <c r="S35822"/>
    </row>
    <row r="35823" spans="19:19">
      <c r="S35823"/>
    </row>
    <row r="35824" spans="19:19">
      <c r="S35824"/>
    </row>
    <row r="35825" spans="19:19">
      <c r="S35825"/>
    </row>
    <row r="35826" spans="19:19">
      <c r="S35826"/>
    </row>
    <row r="35827" spans="19:19">
      <c r="S35827"/>
    </row>
    <row r="35828" spans="19:19">
      <c r="S35828"/>
    </row>
    <row r="35829" spans="19:19">
      <c r="S35829"/>
    </row>
    <row r="35830" spans="19:19">
      <c r="S35830"/>
    </row>
    <row r="35831" spans="19:19">
      <c r="S35831"/>
    </row>
    <row r="35832" spans="19:19">
      <c r="S35832"/>
    </row>
    <row r="35833" spans="19:19">
      <c r="S35833"/>
    </row>
    <row r="35834" spans="19:19">
      <c r="S35834"/>
    </row>
    <row r="35835" spans="19:19">
      <c r="S35835"/>
    </row>
    <row r="35836" spans="19:19">
      <c r="S35836"/>
    </row>
    <row r="35837" spans="19:19">
      <c r="S35837"/>
    </row>
    <row r="35838" spans="19:19">
      <c r="S35838"/>
    </row>
    <row r="35839" spans="19:19">
      <c r="S35839"/>
    </row>
    <row r="35840" spans="19:19">
      <c r="S35840"/>
    </row>
    <row r="35841" spans="19:19">
      <c r="S35841"/>
    </row>
    <row r="35842" spans="19:19">
      <c r="S35842"/>
    </row>
    <row r="35843" spans="19:19">
      <c r="S35843"/>
    </row>
    <row r="35844" spans="19:19">
      <c r="S35844"/>
    </row>
    <row r="35845" spans="19:19">
      <c r="S35845"/>
    </row>
    <row r="35846" spans="19:19">
      <c r="S35846"/>
    </row>
    <row r="35847" spans="19:19">
      <c r="S35847"/>
    </row>
    <row r="35848" spans="19:19">
      <c r="S35848"/>
    </row>
    <row r="35849" spans="19:19">
      <c r="S35849"/>
    </row>
    <row r="35850" spans="19:19">
      <c r="S35850"/>
    </row>
    <row r="35851" spans="19:19">
      <c r="S35851"/>
    </row>
    <row r="35852" spans="19:19">
      <c r="S35852"/>
    </row>
    <row r="35853" spans="19:19">
      <c r="S35853"/>
    </row>
    <row r="35854" spans="19:19">
      <c r="S35854"/>
    </row>
    <row r="35855" spans="19:19">
      <c r="S35855"/>
    </row>
    <row r="35856" spans="19:19">
      <c r="S35856"/>
    </row>
    <row r="35857" spans="19:19">
      <c r="S35857"/>
    </row>
    <row r="35858" spans="19:19">
      <c r="S35858"/>
    </row>
    <row r="35859" spans="19:19">
      <c r="S35859"/>
    </row>
    <row r="35860" spans="19:19">
      <c r="S35860"/>
    </row>
    <row r="35861" spans="19:19">
      <c r="S35861"/>
    </row>
    <row r="35862" spans="19:19">
      <c r="S35862"/>
    </row>
    <row r="35863" spans="19:19">
      <c r="S35863"/>
    </row>
    <row r="35864" spans="19:19">
      <c r="S35864"/>
    </row>
    <row r="35865" spans="19:19">
      <c r="S35865"/>
    </row>
    <row r="35866" spans="19:19">
      <c r="S35866"/>
    </row>
    <row r="35867" spans="19:19">
      <c r="S35867"/>
    </row>
    <row r="35868" spans="19:19">
      <c r="S35868"/>
    </row>
    <row r="35869" spans="19:19">
      <c r="S35869"/>
    </row>
    <row r="35870" spans="19:19">
      <c r="S35870"/>
    </row>
    <row r="35871" spans="19:19">
      <c r="S35871"/>
    </row>
    <row r="35872" spans="19:19">
      <c r="S35872"/>
    </row>
    <row r="35873" spans="19:19">
      <c r="S35873"/>
    </row>
    <row r="35874" spans="19:19">
      <c r="S35874"/>
    </row>
    <row r="35875" spans="19:19">
      <c r="S35875"/>
    </row>
    <row r="35876" spans="19:19">
      <c r="S35876"/>
    </row>
    <row r="35877" spans="19:19">
      <c r="S35877"/>
    </row>
    <row r="35878" spans="19:19">
      <c r="S35878"/>
    </row>
    <row r="35879" spans="19:19">
      <c r="S35879"/>
    </row>
    <row r="35880" spans="19:19">
      <c r="S35880"/>
    </row>
    <row r="35881" spans="19:19">
      <c r="S35881"/>
    </row>
    <row r="35882" spans="19:19">
      <c r="S35882"/>
    </row>
    <row r="35883" spans="19:19">
      <c r="S35883"/>
    </row>
    <row r="35884" spans="19:19">
      <c r="S35884"/>
    </row>
    <row r="35885" spans="19:19">
      <c r="S35885"/>
    </row>
    <row r="35886" spans="19:19">
      <c r="S35886"/>
    </row>
    <row r="35887" spans="19:19">
      <c r="S35887"/>
    </row>
    <row r="35888" spans="19:19">
      <c r="S35888"/>
    </row>
    <row r="35889" spans="19:19">
      <c r="S35889"/>
    </row>
    <row r="35890" spans="19:19">
      <c r="S35890"/>
    </row>
    <row r="35891" spans="19:19">
      <c r="S35891"/>
    </row>
    <row r="35892" spans="19:19">
      <c r="S35892"/>
    </row>
    <row r="35893" spans="19:19">
      <c r="S35893"/>
    </row>
    <row r="35894" spans="19:19">
      <c r="S35894"/>
    </row>
    <row r="35895" spans="19:19">
      <c r="S35895"/>
    </row>
    <row r="35896" spans="19:19">
      <c r="S35896"/>
    </row>
    <row r="35897" spans="19:19">
      <c r="S35897"/>
    </row>
    <row r="35898" spans="19:19">
      <c r="S35898"/>
    </row>
    <row r="35899" spans="19:19">
      <c r="S35899"/>
    </row>
    <row r="35900" spans="19:19">
      <c r="S35900"/>
    </row>
    <row r="35901" spans="19:19">
      <c r="S35901"/>
    </row>
    <row r="35902" spans="19:19">
      <c r="S35902"/>
    </row>
    <row r="35903" spans="19:19">
      <c r="S35903"/>
    </row>
    <row r="35904" spans="19:19">
      <c r="S35904"/>
    </row>
    <row r="35905" spans="19:19">
      <c r="S35905"/>
    </row>
    <row r="35906" spans="19:19">
      <c r="S35906"/>
    </row>
    <row r="35907" spans="19:19">
      <c r="S35907"/>
    </row>
    <row r="35908" spans="19:19">
      <c r="S35908"/>
    </row>
    <row r="35909" spans="19:19">
      <c r="S35909"/>
    </row>
    <row r="35910" spans="19:19">
      <c r="S35910"/>
    </row>
    <row r="35911" spans="19:19">
      <c r="S35911"/>
    </row>
    <row r="35912" spans="19:19">
      <c r="S35912"/>
    </row>
    <row r="35913" spans="19:19">
      <c r="S35913"/>
    </row>
    <row r="35914" spans="19:19">
      <c r="S35914"/>
    </row>
    <row r="35915" spans="19:19">
      <c r="S35915"/>
    </row>
    <row r="35916" spans="19:19">
      <c r="S35916"/>
    </row>
    <row r="35917" spans="19:19">
      <c r="S35917"/>
    </row>
    <row r="35918" spans="19:19">
      <c r="S35918"/>
    </row>
    <row r="35919" spans="19:19">
      <c r="S35919"/>
    </row>
    <row r="35920" spans="19:19">
      <c r="S35920"/>
    </row>
    <row r="35921" spans="19:19">
      <c r="S35921"/>
    </row>
    <row r="35922" spans="19:19">
      <c r="S35922"/>
    </row>
    <row r="35923" spans="19:19">
      <c r="S35923"/>
    </row>
    <row r="35924" spans="19:19">
      <c r="S35924"/>
    </row>
    <row r="35925" spans="19:19">
      <c r="S35925"/>
    </row>
    <row r="35926" spans="19:19">
      <c r="S35926"/>
    </row>
    <row r="35927" spans="19:19">
      <c r="S35927"/>
    </row>
    <row r="35928" spans="19:19">
      <c r="S35928"/>
    </row>
    <row r="35929" spans="19:19">
      <c r="S35929"/>
    </row>
    <row r="35930" spans="19:19">
      <c r="S35930"/>
    </row>
    <row r="35931" spans="19:19">
      <c r="S35931"/>
    </row>
    <row r="35932" spans="19:19">
      <c r="S35932"/>
    </row>
    <row r="35933" spans="19:19">
      <c r="S35933"/>
    </row>
    <row r="35934" spans="19:19">
      <c r="S35934"/>
    </row>
    <row r="35935" spans="19:19">
      <c r="S35935"/>
    </row>
    <row r="35936" spans="19:19">
      <c r="S35936"/>
    </row>
    <row r="35937" spans="19:19">
      <c r="S35937"/>
    </row>
    <row r="35938" spans="19:19">
      <c r="S35938"/>
    </row>
    <row r="35939" spans="19:19">
      <c r="S35939"/>
    </row>
    <row r="35940" spans="19:19">
      <c r="S35940"/>
    </row>
    <row r="35941" spans="19:19">
      <c r="S35941"/>
    </row>
    <row r="35942" spans="19:19">
      <c r="S35942"/>
    </row>
    <row r="35943" spans="19:19">
      <c r="S35943"/>
    </row>
    <row r="35944" spans="19:19">
      <c r="S35944"/>
    </row>
    <row r="35945" spans="19:19">
      <c r="S35945"/>
    </row>
    <row r="35946" spans="19:19">
      <c r="S35946"/>
    </row>
    <row r="35947" spans="19:19">
      <c r="S35947"/>
    </row>
    <row r="35948" spans="19:19">
      <c r="S35948"/>
    </row>
    <row r="35949" spans="19:19">
      <c r="S35949"/>
    </row>
    <row r="35950" spans="19:19">
      <c r="S35950"/>
    </row>
    <row r="35951" spans="19:19">
      <c r="S35951"/>
    </row>
    <row r="35952" spans="19:19">
      <c r="S35952"/>
    </row>
    <row r="35953" spans="19:19">
      <c r="S35953"/>
    </row>
    <row r="35954" spans="19:19">
      <c r="S35954"/>
    </row>
    <row r="35955" spans="19:19">
      <c r="S35955"/>
    </row>
    <row r="35956" spans="19:19">
      <c r="S35956"/>
    </row>
    <row r="35957" spans="19:19">
      <c r="S35957"/>
    </row>
    <row r="35958" spans="19:19">
      <c r="S35958"/>
    </row>
    <row r="35959" spans="19:19">
      <c r="S35959"/>
    </row>
    <row r="35960" spans="19:19">
      <c r="S35960"/>
    </row>
    <row r="35961" spans="19:19">
      <c r="S35961"/>
    </row>
    <row r="35962" spans="19:19">
      <c r="S35962"/>
    </row>
    <row r="35963" spans="19:19">
      <c r="S35963"/>
    </row>
    <row r="35964" spans="19:19">
      <c r="S35964"/>
    </row>
    <row r="35965" spans="19:19">
      <c r="S35965"/>
    </row>
    <row r="35966" spans="19:19">
      <c r="S35966"/>
    </row>
    <row r="35967" spans="19:19">
      <c r="S35967"/>
    </row>
    <row r="35968" spans="19:19">
      <c r="S35968"/>
    </row>
    <row r="35969" spans="19:19">
      <c r="S35969"/>
    </row>
    <row r="35970" spans="19:19">
      <c r="S35970"/>
    </row>
    <row r="35971" spans="19:19">
      <c r="S35971"/>
    </row>
    <row r="35972" spans="19:19">
      <c r="S35972"/>
    </row>
    <row r="35973" spans="19:19">
      <c r="S35973"/>
    </row>
    <row r="35974" spans="19:19">
      <c r="S35974"/>
    </row>
    <row r="35975" spans="19:19">
      <c r="S35975"/>
    </row>
    <row r="35976" spans="19:19">
      <c r="S35976"/>
    </row>
    <row r="35977" spans="19:19">
      <c r="S35977"/>
    </row>
    <row r="35978" spans="19:19">
      <c r="S35978"/>
    </row>
    <row r="35979" spans="19:19">
      <c r="S35979"/>
    </row>
    <row r="35980" spans="19:19">
      <c r="S35980"/>
    </row>
    <row r="35981" spans="19:19">
      <c r="S35981"/>
    </row>
    <row r="35982" spans="19:19">
      <c r="S35982"/>
    </row>
    <row r="35983" spans="19:19">
      <c r="S35983"/>
    </row>
    <row r="35984" spans="19:19">
      <c r="S35984"/>
    </row>
    <row r="35985" spans="19:19">
      <c r="S35985"/>
    </row>
    <row r="35986" spans="19:19">
      <c r="S35986"/>
    </row>
    <row r="35987" spans="19:19">
      <c r="S35987"/>
    </row>
    <row r="35988" spans="19:19">
      <c r="S35988"/>
    </row>
    <row r="35989" spans="19:19">
      <c r="S35989"/>
    </row>
    <row r="35990" spans="19:19">
      <c r="S35990"/>
    </row>
    <row r="35991" spans="19:19">
      <c r="S35991"/>
    </row>
    <row r="35992" spans="19:19">
      <c r="S35992"/>
    </row>
    <row r="35993" spans="19:19">
      <c r="S35993"/>
    </row>
    <row r="35994" spans="19:19">
      <c r="S35994"/>
    </row>
    <row r="35995" spans="19:19">
      <c r="S35995"/>
    </row>
    <row r="35996" spans="19:19">
      <c r="S35996"/>
    </row>
    <row r="35997" spans="19:19">
      <c r="S35997"/>
    </row>
    <row r="35998" spans="19:19">
      <c r="S35998"/>
    </row>
    <row r="35999" spans="19:19">
      <c r="S35999"/>
    </row>
    <row r="36000" spans="19:19">
      <c r="S36000"/>
    </row>
    <row r="36001" spans="19:19">
      <c r="S36001"/>
    </row>
    <row r="36002" spans="19:19">
      <c r="S36002"/>
    </row>
    <row r="36003" spans="19:19">
      <c r="S36003"/>
    </row>
    <row r="36004" spans="19:19">
      <c r="S36004"/>
    </row>
    <row r="36005" spans="19:19">
      <c r="S36005"/>
    </row>
    <row r="36006" spans="19:19">
      <c r="S36006"/>
    </row>
    <row r="36007" spans="19:19">
      <c r="S36007"/>
    </row>
    <row r="36008" spans="19:19">
      <c r="S36008"/>
    </row>
    <row r="36009" spans="19:19">
      <c r="S36009"/>
    </row>
    <row r="36010" spans="19:19">
      <c r="S36010"/>
    </row>
    <row r="36011" spans="19:19">
      <c r="S36011"/>
    </row>
    <row r="36012" spans="19:19">
      <c r="S36012"/>
    </row>
    <row r="36013" spans="19:19">
      <c r="S36013"/>
    </row>
    <row r="36014" spans="19:19">
      <c r="S36014"/>
    </row>
    <row r="36015" spans="19:19">
      <c r="S36015"/>
    </row>
    <row r="36016" spans="19:19">
      <c r="S36016"/>
    </row>
    <row r="36017" spans="19:19">
      <c r="S36017"/>
    </row>
    <row r="36018" spans="19:19">
      <c r="S36018"/>
    </row>
    <row r="36019" spans="19:19">
      <c r="S36019"/>
    </row>
    <row r="36020" spans="19:19">
      <c r="S36020"/>
    </row>
    <row r="36021" spans="19:19">
      <c r="S36021"/>
    </row>
    <row r="36022" spans="19:19">
      <c r="S36022"/>
    </row>
    <row r="36023" spans="19:19">
      <c r="S36023"/>
    </row>
    <row r="36024" spans="19:19">
      <c r="S36024"/>
    </row>
    <row r="36025" spans="19:19">
      <c r="S36025"/>
    </row>
    <row r="36026" spans="19:19">
      <c r="S36026"/>
    </row>
    <row r="36027" spans="19:19">
      <c r="S36027"/>
    </row>
    <row r="36028" spans="19:19">
      <c r="S36028"/>
    </row>
    <row r="36029" spans="19:19">
      <c r="S36029"/>
    </row>
    <row r="36030" spans="19:19">
      <c r="S36030"/>
    </row>
    <row r="36031" spans="19:19">
      <c r="S36031"/>
    </row>
    <row r="36032" spans="19:19">
      <c r="S36032"/>
    </row>
    <row r="36033" spans="19:19">
      <c r="S36033"/>
    </row>
    <row r="36034" spans="19:19">
      <c r="S36034"/>
    </row>
    <row r="36035" spans="19:19">
      <c r="S36035"/>
    </row>
    <row r="36036" spans="19:19">
      <c r="S36036"/>
    </row>
    <row r="36037" spans="19:19">
      <c r="S36037"/>
    </row>
    <row r="36038" spans="19:19">
      <c r="S36038"/>
    </row>
    <row r="36039" spans="19:19">
      <c r="S36039"/>
    </row>
    <row r="36040" spans="19:19">
      <c r="S36040"/>
    </row>
    <row r="36041" spans="19:19">
      <c r="S36041"/>
    </row>
    <row r="36042" spans="19:19">
      <c r="S36042"/>
    </row>
    <row r="36043" spans="19:19">
      <c r="S36043"/>
    </row>
    <row r="36044" spans="19:19">
      <c r="S36044"/>
    </row>
    <row r="36045" spans="19:19">
      <c r="S36045"/>
    </row>
    <row r="36046" spans="19:19">
      <c r="S36046"/>
    </row>
    <row r="36047" spans="19:19">
      <c r="S36047"/>
    </row>
    <row r="36048" spans="19:19">
      <c r="S36048"/>
    </row>
    <row r="36049" spans="19:19">
      <c r="S36049"/>
    </row>
    <row r="36050" spans="19:19">
      <c r="S36050"/>
    </row>
    <row r="36051" spans="19:19">
      <c r="S36051"/>
    </row>
    <row r="36052" spans="19:19">
      <c r="S36052"/>
    </row>
    <row r="36053" spans="19:19">
      <c r="S36053"/>
    </row>
    <row r="36054" spans="19:19">
      <c r="S36054"/>
    </row>
    <row r="36055" spans="19:19">
      <c r="S36055"/>
    </row>
    <row r="36056" spans="19:19">
      <c r="S36056"/>
    </row>
    <row r="36057" spans="19:19">
      <c r="S36057"/>
    </row>
    <row r="36058" spans="19:19">
      <c r="S36058"/>
    </row>
    <row r="36059" spans="19:19">
      <c r="S36059"/>
    </row>
    <row r="36060" spans="19:19">
      <c r="S36060"/>
    </row>
    <row r="36061" spans="19:19">
      <c r="S36061"/>
    </row>
    <row r="36062" spans="19:19">
      <c r="S36062"/>
    </row>
    <row r="36063" spans="19:19">
      <c r="S36063"/>
    </row>
    <row r="36064" spans="19:19">
      <c r="S36064"/>
    </row>
    <row r="36065" spans="19:19">
      <c r="S36065"/>
    </row>
    <row r="36066" spans="19:19">
      <c r="S36066"/>
    </row>
    <row r="36067" spans="19:19">
      <c r="S36067"/>
    </row>
    <row r="36068" spans="19:19">
      <c r="S36068"/>
    </row>
    <row r="36069" spans="19:19">
      <c r="S36069"/>
    </row>
    <row r="36070" spans="19:19">
      <c r="S36070"/>
    </row>
    <row r="36071" spans="19:19">
      <c r="S36071"/>
    </row>
    <row r="36072" spans="19:19">
      <c r="S36072"/>
    </row>
    <row r="36073" spans="19:19">
      <c r="S36073"/>
    </row>
    <row r="36074" spans="19:19">
      <c r="S36074"/>
    </row>
    <row r="36075" spans="19:19">
      <c r="S36075"/>
    </row>
    <row r="36076" spans="19:19">
      <c r="S36076"/>
    </row>
    <row r="36077" spans="19:19">
      <c r="S36077"/>
    </row>
    <row r="36078" spans="19:19">
      <c r="S36078"/>
    </row>
    <row r="36079" spans="19:19">
      <c r="S36079"/>
    </row>
    <row r="36080" spans="19:19">
      <c r="S36080"/>
    </row>
    <row r="36081" spans="19:19">
      <c r="S36081"/>
    </row>
    <row r="36082" spans="19:19">
      <c r="S36082"/>
    </row>
    <row r="36083" spans="19:19">
      <c r="S36083"/>
    </row>
    <row r="36084" spans="19:19">
      <c r="S36084"/>
    </row>
    <row r="36085" spans="19:19">
      <c r="S36085"/>
    </row>
    <row r="36086" spans="19:19">
      <c r="S36086"/>
    </row>
    <row r="36087" spans="19:19">
      <c r="S36087"/>
    </row>
    <row r="36088" spans="19:19">
      <c r="S36088"/>
    </row>
    <row r="36089" spans="19:19">
      <c r="S36089"/>
    </row>
    <row r="36090" spans="19:19">
      <c r="S36090"/>
    </row>
    <row r="36091" spans="19:19">
      <c r="S36091"/>
    </row>
    <row r="36092" spans="19:19">
      <c r="S36092"/>
    </row>
    <row r="36093" spans="19:19">
      <c r="S36093"/>
    </row>
    <row r="36094" spans="19:19">
      <c r="S36094"/>
    </row>
    <row r="36095" spans="19:19">
      <c r="S36095"/>
    </row>
    <row r="36096" spans="19:19">
      <c r="S36096"/>
    </row>
    <row r="36097" spans="19:19">
      <c r="S36097"/>
    </row>
    <row r="36098" spans="19:19">
      <c r="S36098"/>
    </row>
    <row r="36099" spans="19:19">
      <c r="S36099"/>
    </row>
    <row r="36100" spans="19:19">
      <c r="S36100"/>
    </row>
    <row r="36101" spans="19:19">
      <c r="S36101"/>
    </row>
    <row r="36102" spans="19:19">
      <c r="S36102"/>
    </row>
    <row r="36103" spans="19:19">
      <c r="S36103"/>
    </row>
    <row r="36104" spans="19:19">
      <c r="S36104"/>
    </row>
    <row r="36105" spans="19:19">
      <c r="S36105"/>
    </row>
    <row r="36106" spans="19:19">
      <c r="S36106"/>
    </row>
    <row r="36107" spans="19:19">
      <c r="S36107"/>
    </row>
    <row r="36108" spans="19:19">
      <c r="S36108"/>
    </row>
    <row r="36109" spans="19:19">
      <c r="S36109"/>
    </row>
    <row r="36110" spans="19:19">
      <c r="S36110"/>
    </row>
    <row r="36111" spans="19:19">
      <c r="S36111"/>
    </row>
    <row r="36112" spans="19:19">
      <c r="S36112"/>
    </row>
    <row r="36113" spans="19:19">
      <c r="S36113"/>
    </row>
    <row r="36114" spans="19:19">
      <c r="S36114"/>
    </row>
    <row r="36115" spans="19:19">
      <c r="S36115"/>
    </row>
    <row r="36116" spans="19:19">
      <c r="S36116"/>
    </row>
    <row r="36117" spans="19:19">
      <c r="S36117"/>
    </row>
    <row r="36118" spans="19:19">
      <c r="S36118"/>
    </row>
    <row r="36119" spans="19:19">
      <c r="S36119"/>
    </row>
    <row r="36120" spans="19:19">
      <c r="S36120"/>
    </row>
    <row r="36121" spans="19:19">
      <c r="S36121"/>
    </row>
    <row r="36122" spans="19:19">
      <c r="S36122"/>
    </row>
    <row r="36123" spans="19:19">
      <c r="S36123"/>
    </row>
    <row r="36124" spans="19:19">
      <c r="S36124"/>
    </row>
    <row r="36125" spans="19:19">
      <c r="S36125"/>
    </row>
    <row r="36126" spans="19:19">
      <c r="S36126"/>
    </row>
    <row r="36127" spans="19:19">
      <c r="S36127"/>
    </row>
    <row r="36128" spans="19:19">
      <c r="S36128"/>
    </row>
    <row r="36129" spans="19:19">
      <c r="S36129"/>
    </row>
    <row r="36130" spans="19:19">
      <c r="S36130"/>
    </row>
    <row r="36131" spans="19:19">
      <c r="S36131"/>
    </row>
    <row r="36132" spans="19:19">
      <c r="S36132"/>
    </row>
    <row r="36133" spans="19:19">
      <c r="S36133"/>
    </row>
    <row r="36134" spans="19:19">
      <c r="S36134"/>
    </row>
    <row r="36135" spans="19:19">
      <c r="S36135"/>
    </row>
    <row r="36136" spans="19:19">
      <c r="S36136"/>
    </row>
    <row r="36137" spans="19:19">
      <c r="S36137"/>
    </row>
    <row r="36138" spans="19:19">
      <c r="S36138"/>
    </row>
    <row r="36139" spans="19:19">
      <c r="S36139"/>
    </row>
    <row r="36140" spans="19:19">
      <c r="S36140"/>
    </row>
    <row r="36141" spans="19:19">
      <c r="S36141"/>
    </row>
    <row r="36142" spans="19:19">
      <c r="S36142"/>
    </row>
    <row r="36143" spans="19:19">
      <c r="S36143"/>
    </row>
    <row r="36144" spans="19:19">
      <c r="S36144"/>
    </row>
    <row r="36145" spans="19:19">
      <c r="S36145"/>
    </row>
    <row r="36146" spans="19:19">
      <c r="S36146"/>
    </row>
    <row r="36147" spans="19:19">
      <c r="S36147"/>
    </row>
    <row r="36148" spans="19:19">
      <c r="S36148"/>
    </row>
    <row r="36149" spans="19:19">
      <c r="S36149"/>
    </row>
    <row r="36150" spans="19:19">
      <c r="S36150"/>
    </row>
    <row r="36151" spans="19:19">
      <c r="S36151"/>
    </row>
    <row r="36152" spans="19:19">
      <c r="S36152"/>
    </row>
    <row r="36153" spans="19:19">
      <c r="S36153"/>
    </row>
    <row r="36154" spans="19:19">
      <c r="S36154"/>
    </row>
    <row r="36155" spans="19:19">
      <c r="S36155"/>
    </row>
    <row r="36156" spans="19:19">
      <c r="S36156"/>
    </row>
    <row r="36157" spans="19:19">
      <c r="S36157"/>
    </row>
    <row r="36158" spans="19:19">
      <c r="S36158"/>
    </row>
    <row r="36159" spans="19:19">
      <c r="S36159"/>
    </row>
    <row r="36160" spans="19:19">
      <c r="S36160"/>
    </row>
    <row r="36161" spans="19:19">
      <c r="S36161"/>
    </row>
    <row r="36162" spans="19:19">
      <c r="S36162"/>
    </row>
    <row r="36163" spans="19:19">
      <c r="S36163"/>
    </row>
    <row r="36164" spans="19:19">
      <c r="S36164"/>
    </row>
    <row r="36165" spans="19:19">
      <c r="S36165"/>
    </row>
    <row r="36166" spans="19:19">
      <c r="S36166"/>
    </row>
    <row r="36167" spans="19:19">
      <c r="S36167"/>
    </row>
    <row r="36168" spans="19:19">
      <c r="S36168"/>
    </row>
    <row r="36169" spans="19:19">
      <c r="S36169"/>
    </row>
    <row r="36170" spans="19:19">
      <c r="S36170"/>
    </row>
    <row r="36171" spans="19:19">
      <c r="S36171"/>
    </row>
    <row r="36172" spans="19:19">
      <c r="S36172"/>
    </row>
    <row r="36173" spans="19:19">
      <c r="S36173"/>
    </row>
    <row r="36174" spans="19:19">
      <c r="S36174"/>
    </row>
    <row r="36175" spans="19:19">
      <c r="S36175"/>
    </row>
    <row r="36176" spans="19:19">
      <c r="S36176"/>
    </row>
    <row r="36177" spans="19:19">
      <c r="S36177"/>
    </row>
    <row r="36178" spans="19:19">
      <c r="S36178"/>
    </row>
    <row r="36179" spans="19:19">
      <c r="S36179"/>
    </row>
    <row r="36180" spans="19:19">
      <c r="S36180"/>
    </row>
    <row r="36181" spans="19:19">
      <c r="S36181"/>
    </row>
    <row r="36182" spans="19:19">
      <c r="S36182"/>
    </row>
    <row r="36183" spans="19:19">
      <c r="S36183"/>
    </row>
    <row r="36184" spans="19:19">
      <c r="S36184"/>
    </row>
    <row r="36185" spans="19:19">
      <c r="S36185"/>
    </row>
    <row r="36186" spans="19:19">
      <c r="S36186"/>
    </row>
    <row r="36187" spans="19:19">
      <c r="S36187"/>
    </row>
    <row r="36188" spans="19:19">
      <c r="S36188"/>
    </row>
    <row r="36189" spans="19:19">
      <c r="S36189"/>
    </row>
    <row r="36190" spans="19:19">
      <c r="S36190"/>
    </row>
    <row r="36191" spans="19:19">
      <c r="S36191"/>
    </row>
    <row r="36192" spans="19:19">
      <c r="S36192"/>
    </row>
    <row r="36193" spans="19:19">
      <c r="S36193"/>
    </row>
    <row r="36194" spans="19:19">
      <c r="S36194"/>
    </row>
    <row r="36195" spans="19:19">
      <c r="S36195"/>
    </row>
    <row r="36196" spans="19:19">
      <c r="S36196"/>
    </row>
    <row r="36197" spans="19:19">
      <c r="S36197"/>
    </row>
    <row r="36198" spans="19:19">
      <c r="S36198"/>
    </row>
    <row r="36199" spans="19:19">
      <c r="S36199"/>
    </row>
    <row r="36200" spans="19:19">
      <c r="S36200"/>
    </row>
    <row r="36201" spans="19:19">
      <c r="S36201"/>
    </row>
    <row r="36202" spans="19:19">
      <c r="S36202"/>
    </row>
    <row r="36203" spans="19:19">
      <c r="S36203"/>
    </row>
    <row r="36204" spans="19:19">
      <c r="S36204"/>
    </row>
    <row r="36205" spans="19:19">
      <c r="S36205"/>
    </row>
    <row r="36206" spans="19:19">
      <c r="S36206"/>
    </row>
    <row r="36207" spans="19:19">
      <c r="S36207"/>
    </row>
    <row r="36208" spans="19:19">
      <c r="S36208"/>
    </row>
    <row r="36209" spans="19:19">
      <c r="S36209"/>
    </row>
    <row r="36210" spans="19:19">
      <c r="S36210"/>
    </row>
    <row r="36211" spans="19:19">
      <c r="S36211"/>
    </row>
    <row r="36212" spans="19:19">
      <c r="S36212"/>
    </row>
    <row r="36213" spans="19:19">
      <c r="S36213"/>
    </row>
    <row r="36214" spans="19:19">
      <c r="S36214"/>
    </row>
    <row r="36215" spans="19:19">
      <c r="S36215"/>
    </row>
    <row r="36216" spans="19:19">
      <c r="S36216"/>
    </row>
    <row r="36217" spans="19:19">
      <c r="S36217"/>
    </row>
    <row r="36218" spans="19:19">
      <c r="S36218"/>
    </row>
    <row r="36219" spans="19:19">
      <c r="S36219"/>
    </row>
    <row r="36220" spans="19:19">
      <c r="S36220"/>
    </row>
    <row r="36221" spans="19:19">
      <c r="S36221"/>
    </row>
    <row r="36222" spans="19:19">
      <c r="S36222"/>
    </row>
    <row r="36223" spans="19:19">
      <c r="S36223"/>
    </row>
    <row r="36224" spans="19:19">
      <c r="S36224"/>
    </row>
    <row r="36225" spans="19:19">
      <c r="S36225"/>
    </row>
    <row r="36226" spans="19:19">
      <c r="S36226"/>
    </row>
    <row r="36227" spans="19:19">
      <c r="S36227"/>
    </row>
    <row r="36228" spans="19:19">
      <c r="S36228"/>
    </row>
    <row r="36229" spans="19:19">
      <c r="S36229"/>
    </row>
    <row r="36230" spans="19:19">
      <c r="S36230"/>
    </row>
    <row r="36231" spans="19:19">
      <c r="S36231"/>
    </row>
    <row r="36232" spans="19:19">
      <c r="S36232"/>
    </row>
    <row r="36233" spans="19:19">
      <c r="S36233"/>
    </row>
    <row r="36234" spans="19:19">
      <c r="S36234"/>
    </row>
    <row r="36235" spans="19:19">
      <c r="S36235"/>
    </row>
    <row r="36236" spans="19:19">
      <c r="S36236"/>
    </row>
    <row r="36237" spans="19:19">
      <c r="S36237"/>
    </row>
    <row r="36238" spans="19:19">
      <c r="S36238"/>
    </row>
    <row r="36239" spans="19:19">
      <c r="S36239"/>
    </row>
    <row r="36240" spans="19:19">
      <c r="S36240"/>
    </row>
    <row r="36241" spans="19:19">
      <c r="S36241"/>
    </row>
    <row r="36242" spans="19:19">
      <c r="S36242"/>
    </row>
    <row r="36243" spans="19:19">
      <c r="S36243"/>
    </row>
    <row r="36244" spans="19:19">
      <c r="S36244"/>
    </row>
    <row r="36245" spans="19:19">
      <c r="S36245"/>
    </row>
    <row r="36246" spans="19:19">
      <c r="S36246"/>
    </row>
    <row r="36247" spans="19:19">
      <c r="S36247"/>
    </row>
    <row r="36248" spans="19:19">
      <c r="S36248"/>
    </row>
    <row r="36249" spans="19:19">
      <c r="S36249"/>
    </row>
    <row r="36250" spans="19:19">
      <c r="S36250"/>
    </row>
    <row r="36251" spans="19:19">
      <c r="S36251"/>
    </row>
    <row r="36252" spans="19:19">
      <c r="S36252"/>
    </row>
    <row r="36253" spans="19:19">
      <c r="S36253"/>
    </row>
    <row r="36254" spans="19:19">
      <c r="S36254"/>
    </row>
    <row r="36255" spans="19:19">
      <c r="S36255"/>
    </row>
    <row r="36256" spans="19:19">
      <c r="S36256"/>
    </row>
    <row r="36257" spans="19:19">
      <c r="S36257"/>
    </row>
    <row r="36258" spans="19:19">
      <c r="S36258"/>
    </row>
    <row r="36259" spans="19:19">
      <c r="S36259"/>
    </row>
    <row r="36260" spans="19:19">
      <c r="S36260"/>
    </row>
    <row r="36261" spans="19:19">
      <c r="S36261"/>
    </row>
    <row r="36262" spans="19:19">
      <c r="S36262"/>
    </row>
    <row r="36263" spans="19:19">
      <c r="S36263"/>
    </row>
    <row r="36264" spans="19:19">
      <c r="S36264"/>
    </row>
    <row r="36265" spans="19:19">
      <c r="S36265"/>
    </row>
    <row r="36266" spans="19:19">
      <c r="S36266"/>
    </row>
    <row r="36267" spans="19:19">
      <c r="S36267"/>
    </row>
    <row r="36268" spans="19:19">
      <c r="S36268"/>
    </row>
    <row r="36269" spans="19:19">
      <c r="S36269"/>
    </row>
    <row r="36270" spans="19:19">
      <c r="S36270"/>
    </row>
    <row r="36271" spans="19:19">
      <c r="S36271"/>
    </row>
    <row r="36272" spans="19:19">
      <c r="S36272"/>
    </row>
    <row r="36273" spans="19:19">
      <c r="S36273"/>
    </row>
    <row r="36274" spans="19:19">
      <c r="S36274"/>
    </row>
    <row r="36275" spans="19:19">
      <c r="S36275"/>
    </row>
    <row r="36276" spans="19:19">
      <c r="S36276"/>
    </row>
    <row r="36277" spans="19:19">
      <c r="S36277"/>
    </row>
    <row r="36278" spans="19:19">
      <c r="S36278"/>
    </row>
    <row r="36279" spans="19:19">
      <c r="S36279"/>
    </row>
    <row r="36280" spans="19:19">
      <c r="S36280"/>
    </row>
    <row r="36281" spans="19:19">
      <c r="S36281"/>
    </row>
    <row r="36282" spans="19:19">
      <c r="S36282"/>
    </row>
    <row r="36283" spans="19:19">
      <c r="S36283"/>
    </row>
    <row r="36284" spans="19:19">
      <c r="S36284"/>
    </row>
    <row r="36285" spans="19:19">
      <c r="S36285"/>
    </row>
    <row r="36286" spans="19:19">
      <c r="S36286"/>
    </row>
    <row r="36287" spans="19:19">
      <c r="S36287"/>
    </row>
    <row r="36288" spans="19:19">
      <c r="S36288"/>
    </row>
    <row r="36289" spans="19:19">
      <c r="S36289"/>
    </row>
    <row r="36290" spans="19:19">
      <c r="S36290"/>
    </row>
    <row r="36291" spans="19:19">
      <c r="S36291"/>
    </row>
    <row r="36292" spans="19:19">
      <c r="S36292"/>
    </row>
    <row r="36293" spans="19:19">
      <c r="S36293"/>
    </row>
    <row r="36294" spans="19:19">
      <c r="S36294"/>
    </row>
    <row r="36295" spans="19:19">
      <c r="S36295"/>
    </row>
    <row r="36296" spans="19:19">
      <c r="S36296"/>
    </row>
    <row r="36297" spans="19:19">
      <c r="S36297"/>
    </row>
    <row r="36298" spans="19:19">
      <c r="S36298"/>
    </row>
    <row r="36299" spans="19:19">
      <c r="S36299"/>
    </row>
    <row r="36300" spans="19:19">
      <c r="S36300"/>
    </row>
    <row r="36301" spans="19:19">
      <c r="S36301"/>
    </row>
    <row r="36302" spans="19:19">
      <c r="S36302"/>
    </row>
    <row r="36303" spans="19:19">
      <c r="S36303"/>
    </row>
    <row r="36304" spans="19:19">
      <c r="S36304"/>
    </row>
    <row r="36305" spans="19:19">
      <c r="S36305"/>
    </row>
    <row r="36306" spans="19:19">
      <c r="S36306"/>
    </row>
    <row r="36307" spans="19:19">
      <c r="S36307"/>
    </row>
    <row r="36308" spans="19:19">
      <c r="S36308"/>
    </row>
    <row r="36309" spans="19:19">
      <c r="S36309"/>
    </row>
    <row r="36310" spans="19:19">
      <c r="S36310"/>
    </row>
    <row r="36311" spans="19:19">
      <c r="S36311"/>
    </row>
    <row r="36312" spans="19:19">
      <c r="S36312"/>
    </row>
    <row r="36313" spans="19:19">
      <c r="S36313"/>
    </row>
    <row r="36314" spans="19:19">
      <c r="S36314"/>
    </row>
    <row r="36315" spans="19:19">
      <c r="S36315"/>
    </row>
    <row r="36316" spans="19:19">
      <c r="S36316"/>
    </row>
    <row r="36317" spans="19:19">
      <c r="S36317"/>
    </row>
    <row r="36318" spans="19:19">
      <c r="S36318"/>
    </row>
    <row r="36319" spans="19:19">
      <c r="S36319"/>
    </row>
    <row r="36320" spans="19:19">
      <c r="S36320"/>
    </row>
    <row r="36321" spans="19:19">
      <c r="S36321"/>
    </row>
    <row r="36322" spans="19:19">
      <c r="S36322"/>
    </row>
    <row r="36323" spans="19:19">
      <c r="S36323"/>
    </row>
    <row r="36324" spans="19:19">
      <c r="S36324"/>
    </row>
    <row r="36325" spans="19:19">
      <c r="S36325"/>
    </row>
    <row r="36326" spans="19:19">
      <c r="S36326"/>
    </row>
    <row r="36327" spans="19:19">
      <c r="S36327"/>
    </row>
    <row r="36328" spans="19:19">
      <c r="S36328"/>
    </row>
    <row r="36329" spans="19:19">
      <c r="S36329"/>
    </row>
    <row r="36330" spans="19:19">
      <c r="S36330"/>
    </row>
    <row r="36331" spans="19:19">
      <c r="S36331"/>
    </row>
    <row r="36332" spans="19:19">
      <c r="S36332"/>
    </row>
    <row r="36333" spans="19:19">
      <c r="S36333"/>
    </row>
    <row r="36334" spans="19:19">
      <c r="S36334"/>
    </row>
    <row r="36335" spans="19:19">
      <c r="S36335"/>
    </row>
    <row r="36336" spans="19:19">
      <c r="S36336"/>
    </row>
    <row r="36337" spans="19:19">
      <c r="S36337"/>
    </row>
    <row r="36338" spans="19:19">
      <c r="S36338"/>
    </row>
    <row r="36339" spans="19:19">
      <c r="S36339"/>
    </row>
    <row r="36340" spans="19:19">
      <c r="S36340"/>
    </row>
    <row r="36341" spans="19:19">
      <c r="S36341"/>
    </row>
    <row r="36342" spans="19:19">
      <c r="S36342"/>
    </row>
    <row r="36343" spans="19:19">
      <c r="S36343"/>
    </row>
    <row r="36344" spans="19:19">
      <c r="S36344"/>
    </row>
    <row r="36345" spans="19:19">
      <c r="S36345"/>
    </row>
    <row r="36346" spans="19:19">
      <c r="S36346"/>
    </row>
    <row r="36347" spans="19:19">
      <c r="S36347"/>
    </row>
    <row r="36348" spans="19:19">
      <c r="S36348"/>
    </row>
    <row r="36349" spans="19:19">
      <c r="S36349"/>
    </row>
    <row r="36350" spans="19:19">
      <c r="S36350"/>
    </row>
    <row r="36351" spans="19:19">
      <c r="S36351"/>
    </row>
    <row r="36352" spans="19:19">
      <c r="S36352"/>
    </row>
    <row r="36353" spans="19:19">
      <c r="S36353"/>
    </row>
    <row r="36354" spans="19:19">
      <c r="S36354"/>
    </row>
    <row r="36355" spans="19:19">
      <c r="S36355"/>
    </row>
    <row r="36356" spans="19:19">
      <c r="S36356"/>
    </row>
    <row r="36357" spans="19:19">
      <c r="S36357"/>
    </row>
    <row r="36358" spans="19:19">
      <c r="S36358"/>
    </row>
    <row r="36359" spans="19:19">
      <c r="S36359"/>
    </row>
    <row r="36360" spans="19:19">
      <c r="S36360"/>
    </row>
    <row r="36361" spans="19:19">
      <c r="S36361"/>
    </row>
    <row r="36362" spans="19:19">
      <c r="S36362"/>
    </row>
    <row r="36363" spans="19:19">
      <c r="S36363"/>
    </row>
    <row r="36364" spans="19:19">
      <c r="S36364"/>
    </row>
    <row r="36365" spans="19:19">
      <c r="S36365"/>
    </row>
    <row r="36366" spans="19:19">
      <c r="S36366"/>
    </row>
    <row r="36367" spans="19:19">
      <c r="S36367"/>
    </row>
    <row r="36368" spans="19:19">
      <c r="S36368"/>
    </row>
    <row r="36369" spans="19:19">
      <c r="S36369"/>
    </row>
    <row r="36370" spans="19:19">
      <c r="S36370"/>
    </row>
    <row r="36371" spans="19:19">
      <c r="S36371"/>
    </row>
    <row r="36372" spans="19:19">
      <c r="S36372"/>
    </row>
    <row r="36373" spans="19:19">
      <c r="S36373"/>
    </row>
    <row r="36374" spans="19:19">
      <c r="S36374"/>
    </row>
    <row r="36375" spans="19:19">
      <c r="S36375"/>
    </row>
    <row r="36376" spans="19:19">
      <c r="S36376"/>
    </row>
    <row r="36377" spans="19:19">
      <c r="S36377"/>
    </row>
    <row r="36378" spans="19:19">
      <c r="S36378"/>
    </row>
    <row r="36379" spans="19:19">
      <c r="S36379"/>
    </row>
    <row r="36380" spans="19:19">
      <c r="S36380"/>
    </row>
    <row r="36381" spans="19:19">
      <c r="S36381"/>
    </row>
    <row r="36382" spans="19:19">
      <c r="S36382"/>
    </row>
    <row r="36383" spans="19:19">
      <c r="S36383"/>
    </row>
    <row r="36384" spans="19:19">
      <c r="S36384"/>
    </row>
    <row r="36385" spans="19:19">
      <c r="S36385"/>
    </row>
    <row r="36386" spans="19:19">
      <c r="S36386"/>
    </row>
    <row r="36387" spans="19:19">
      <c r="S36387"/>
    </row>
    <row r="36388" spans="19:19">
      <c r="S36388"/>
    </row>
    <row r="36389" spans="19:19">
      <c r="S36389"/>
    </row>
    <row r="36390" spans="19:19">
      <c r="S36390"/>
    </row>
    <row r="36391" spans="19:19">
      <c r="S36391"/>
    </row>
    <row r="36392" spans="19:19">
      <c r="S36392"/>
    </row>
    <row r="36393" spans="19:19">
      <c r="S36393"/>
    </row>
    <row r="36394" spans="19:19">
      <c r="S36394"/>
    </row>
    <row r="36395" spans="19:19">
      <c r="S36395"/>
    </row>
    <row r="36396" spans="19:19">
      <c r="S36396"/>
    </row>
    <row r="36397" spans="19:19">
      <c r="S36397"/>
    </row>
    <row r="36398" spans="19:19">
      <c r="S36398"/>
    </row>
    <row r="36399" spans="19:19">
      <c r="S36399"/>
    </row>
    <row r="36400" spans="19:19">
      <c r="S36400"/>
    </row>
    <row r="36401" spans="19:19">
      <c r="S36401"/>
    </row>
    <row r="36402" spans="19:19">
      <c r="S36402"/>
    </row>
    <row r="36403" spans="19:19">
      <c r="S36403"/>
    </row>
    <row r="36404" spans="19:19">
      <c r="S36404"/>
    </row>
    <row r="36405" spans="19:19">
      <c r="S36405"/>
    </row>
    <row r="36406" spans="19:19">
      <c r="S36406"/>
    </row>
    <row r="36407" spans="19:19">
      <c r="S36407"/>
    </row>
    <row r="36408" spans="19:19">
      <c r="S36408"/>
    </row>
    <row r="36409" spans="19:19">
      <c r="S36409"/>
    </row>
    <row r="36410" spans="19:19">
      <c r="S36410"/>
    </row>
    <row r="36411" spans="19:19">
      <c r="S36411"/>
    </row>
    <row r="36412" spans="19:19">
      <c r="S36412"/>
    </row>
    <row r="36413" spans="19:19">
      <c r="S36413"/>
    </row>
    <row r="36414" spans="19:19">
      <c r="S36414"/>
    </row>
    <row r="36415" spans="19:19">
      <c r="S36415"/>
    </row>
    <row r="36416" spans="19:19">
      <c r="S36416"/>
    </row>
    <row r="36417" spans="19:19">
      <c r="S36417"/>
    </row>
    <row r="36418" spans="19:19">
      <c r="S36418"/>
    </row>
    <row r="36419" spans="19:19">
      <c r="S36419"/>
    </row>
    <row r="36420" spans="19:19">
      <c r="S36420"/>
    </row>
    <row r="36421" spans="19:19">
      <c r="S36421"/>
    </row>
    <row r="36422" spans="19:19">
      <c r="S36422"/>
    </row>
    <row r="36423" spans="19:19">
      <c r="S36423"/>
    </row>
    <row r="36424" spans="19:19">
      <c r="S36424"/>
    </row>
    <row r="36425" spans="19:19">
      <c r="S36425"/>
    </row>
    <row r="36426" spans="19:19">
      <c r="S36426"/>
    </row>
    <row r="36427" spans="19:19">
      <c r="S36427"/>
    </row>
    <row r="36428" spans="19:19">
      <c r="S36428"/>
    </row>
    <row r="36429" spans="19:19">
      <c r="S36429"/>
    </row>
    <row r="36430" spans="19:19">
      <c r="S36430"/>
    </row>
    <row r="36431" spans="19:19">
      <c r="S36431"/>
    </row>
    <row r="36432" spans="19:19">
      <c r="S36432"/>
    </row>
    <row r="36433" spans="19:19">
      <c r="S36433"/>
    </row>
    <row r="36434" spans="19:19">
      <c r="S36434"/>
    </row>
    <row r="36435" spans="19:19">
      <c r="S36435"/>
    </row>
    <row r="36436" spans="19:19">
      <c r="S36436"/>
    </row>
    <row r="36437" spans="19:19">
      <c r="S36437"/>
    </row>
    <row r="36438" spans="19:19">
      <c r="S36438"/>
    </row>
    <row r="36439" spans="19:19">
      <c r="S36439"/>
    </row>
    <row r="36440" spans="19:19">
      <c r="S36440"/>
    </row>
    <row r="36441" spans="19:19">
      <c r="S36441"/>
    </row>
    <row r="36442" spans="19:19">
      <c r="S36442"/>
    </row>
    <row r="36443" spans="19:19">
      <c r="S36443"/>
    </row>
    <row r="36444" spans="19:19">
      <c r="S36444"/>
    </row>
    <row r="36445" spans="19:19">
      <c r="S36445"/>
    </row>
    <row r="36446" spans="19:19">
      <c r="S36446"/>
    </row>
    <row r="36447" spans="19:19">
      <c r="S36447"/>
    </row>
    <row r="36448" spans="19:19">
      <c r="S36448"/>
    </row>
    <row r="36449" spans="19:19">
      <c r="S36449"/>
    </row>
    <row r="36450" spans="19:19">
      <c r="S36450"/>
    </row>
    <row r="36451" spans="19:19">
      <c r="S36451"/>
    </row>
    <row r="36452" spans="19:19">
      <c r="S36452"/>
    </row>
    <row r="36453" spans="19:19">
      <c r="S36453"/>
    </row>
    <row r="36454" spans="19:19">
      <c r="S36454"/>
    </row>
    <row r="36455" spans="19:19">
      <c r="S36455"/>
    </row>
    <row r="36456" spans="19:19">
      <c r="S36456"/>
    </row>
    <row r="36457" spans="19:19">
      <c r="S36457"/>
    </row>
    <row r="36458" spans="19:19">
      <c r="S36458"/>
    </row>
    <row r="36459" spans="19:19">
      <c r="S36459"/>
    </row>
    <row r="36460" spans="19:19">
      <c r="S36460"/>
    </row>
    <row r="36461" spans="19:19">
      <c r="S36461"/>
    </row>
    <row r="36462" spans="19:19">
      <c r="S36462"/>
    </row>
    <row r="36463" spans="19:19">
      <c r="S36463"/>
    </row>
    <row r="36464" spans="19:19">
      <c r="S36464"/>
    </row>
    <row r="36465" spans="19:19">
      <c r="S36465"/>
    </row>
    <row r="36466" spans="19:19">
      <c r="S36466"/>
    </row>
    <row r="36467" spans="19:19">
      <c r="S36467"/>
    </row>
    <row r="36468" spans="19:19">
      <c r="S36468"/>
    </row>
    <row r="36469" spans="19:19">
      <c r="S36469"/>
    </row>
    <row r="36470" spans="19:19">
      <c r="S36470"/>
    </row>
    <row r="36471" spans="19:19">
      <c r="S36471"/>
    </row>
    <row r="36472" spans="19:19">
      <c r="S36472"/>
    </row>
    <row r="36473" spans="19:19">
      <c r="S36473"/>
    </row>
    <row r="36474" spans="19:19">
      <c r="S36474"/>
    </row>
    <row r="36475" spans="19:19">
      <c r="S36475"/>
    </row>
    <row r="36476" spans="19:19">
      <c r="S36476"/>
    </row>
    <row r="36477" spans="19:19">
      <c r="S36477"/>
    </row>
    <row r="36478" spans="19:19">
      <c r="S36478"/>
    </row>
    <row r="36479" spans="19:19">
      <c r="S36479"/>
    </row>
    <row r="36480" spans="19:19">
      <c r="S36480"/>
    </row>
    <row r="36481" spans="19:19">
      <c r="S36481"/>
    </row>
    <row r="36482" spans="19:19">
      <c r="S36482"/>
    </row>
    <row r="36483" spans="19:19">
      <c r="S36483"/>
    </row>
    <row r="36484" spans="19:19">
      <c r="S36484"/>
    </row>
    <row r="36485" spans="19:19">
      <c r="S36485"/>
    </row>
    <row r="36486" spans="19:19">
      <c r="S36486"/>
    </row>
    <row r="36487" spans="19:19">
      <c r="S36487"/>
    </row>
    <row r="36488" spans="19:19">
      <c r="S36488"/>
    </row>
    <row r="36489" spans="19:19">
      <c r="S36489"/>
    </row>
    <row r="36490" spans="19:19">
      <c r="S36490"/>
    </row>
    <row r="36491" spans="19:19">
      <c r="S36491"/>
    </row>
    <row r="36492" spans="19:19">
      <c r="S36492"/>
    </row>
    <row r="36493" spans="19:19">
      <c r="S36493"/>
    </row>
    <row r="36494" spans="19:19">
      <c r="S36494"/>
    </row>
    <row r="36495" spans="19:19">
      <c r="S36495"/>
    </row>
    <row r="36496" spans="19:19">
      <c r="S36496"/>
    </row>
    <row r="36497" spans="19:19">
      <c r="S36497"/>
    </row>
    <row r="36498" spans="19:19">
      <c r="S36498"/>
    </row>
    <row r="36499" spans="19:19">
      <c r="S36499"/>
    </row>
    <row r="36500" spans="19:19">
      <c r="S36500"/>
    </row>
    <row r="36501" spans="19:19">
      <c r="S36501"/>
    </row>
    <row r="36502" spans="19:19">
      <c r="S36502"/>
    </row>
    <row r="36503" spans="19:19">
      <c r="S36503"/>
    </row>
    <row r="36504" spans="19:19">
      <c r="S36504"/>
    </row>
    <row r="36505" spans="19:19">
      <c r="S36505"/>
    </row>
    <row r="36506" spans="19:19">
      <c r="S36506"/>
    </row>
    <row r="36507" spans="19:19">
      <c r="S36507"/>
    </row>
    <row r="36508" spans="19:19">
      <c r="S36508"/>
    </row>
    <row r="36509" spans="19:19">
      <c r="S36509"/>
    </row>
    <row r="36510" spans="19:19">
      <c r="S36510"/>
    </row>
    <row r="36511" spans="19:19">
      <c r="S36511"/>
    </row>
    <row r="36512" spans="19:19">
      <c r="S36512"/>
    </row>
    <row r="36513" spans="19:19">
      <c r="S36513"/>
    </row>
    <row r="36514" spans="19:19">
      <c r="S36514"/>
    </row>
    <row r="36515" spans="19:19">
      <c r="S36515"/>
    </row>
    <row r="36516" spans="19:19">
      <c r="S36516"/>
    </row>
    <row r="36517" spans="19:19">
      <c r="S36517"/>
    </row>
    <row r="36518" spans="19:19">
      <c r="S36518"/>
    </row>
    <row r="36519" spans="19:19">
      <c r="S36519"/>
    </row>
    <row r="36520" spans="19:19">
      <c r="S36520"/>
    </row>
    <row r="36521" spans="19:19">
      <c r="S36521"/>
    </row>
    <row r="36522" spans="19:19">
      <c r="S36522"/>
    </row>
    <row r="36523" spans="19:19">
      <c r="S36523"/>
    </row>
    <row r="36524" spans="19:19">
      <c r="S36524"/>
    </row>
    <row r="36525" spans="19:19">
      <c r="S36525"/>
    </row>
    <row r="36526" spans="19:19">
      <c r="S36526"/>
    </row>
    <row r="36527" spans="19:19">
      <c r="S36527"/>
    </row>
    <row r="36528" spans="19:19">
      <c r="S36528"/>
    </row>
    <row r="36529" spans="19:19">
      <c r="S36529"/>
    </row>
    <row r="36530" spans="19:19">
      <c r="S36530"/>
    </row>
    <row r="36531" spans="19:19">
      <c r="S36531"/>
    </row>
    <row r="36532" spans="19:19">
      <c r="S36532"/>
    </row>
    <row r="36533" spans="19:19">
      <c r="S36533"/>
    </row>
    <row r="36534" spans="19:19">
      <c r="S36534"/>
    </row>
    <row r="36535" spans="19:19">
      <c r="S36535"/>
    </row>
    <row r="36536" spans="19:19">
      <c r="S36536"/>
    </row>
    <row r="36537" spans="19:19">
      <c r="S36537"/>
    </row>
    <row r="36538" spans="19:19">
      <c r="S36538"/>
    </row>
    <row r="36539" spans="19:19">
      <c r="S36539"/>
    </row>
    <row r="36540" spans="19:19">
      <c r="S36540"/>
    </row>
    <row r="36541" spans="19:19">
      <c r="S36541"/>
    </row>
    <row r="36542" spans="19:19">
      <c r="S36542"/>
    </row>
    <row r="36543" spans="19:19">
      <c r="S36543"/>
    </row>
    <row r="36544" spans="19:19">
      <c r="S36544"/>
    </row>
    <row r="36545" spans="19:19">
      <c r="S36545"/>
    </row>
    <row r="36546" spans="19:19">
      <c r="S36546"/>
    </row>
    <row r="36547" spans="19:19">
      <c r="S36547"/>
    </row>
    <row r="36548" spans="19:19">
      <c r="S36548"/>
    </row>
    <row r="36549" spans="19:19">
      <c r="S36549"/>
    </row>
    <row r="36550" spans="19:19">
      <c r="S36550"/>
    </row>
    <row r="36551" spans="19:19">
      <c r="S36551"/>
    </row>
    <row r="36552" spans="19:19">
      <c r="S36552"/>
    </row>
    <row r="36553" spans="19:19">
      <c r="S36553"/>
    </row>
    <row r="36554" spans="19:19">
      <c r="S36554"/>
    </row>
    <row r="36555" spans="19:19">
      <c r="S36555"/>
    </row>
    <row r="36556" spans="19:19">
      <c r="S36556"/>
    </row>
    <row r="36557" spans="19:19">
      <c r="S36557"/>
    </row>
    <row r="36558" spans="19:19">
      <c r="S36558"/>
    </row>
    <row r="36559" spans="19:19">
      <c r="S36559"/>
    </row>
    <row r="36560" spans="19:19">
      <c r="S36560"/>
    </row>
    <row r="36561" spans="19:19">
      <c r="S36561"/>
    </row>
    <row r="36562" spans="19:19">
      <c r="S36562"/>
    </row>
    <row r="36563" spans="19:19">
      <c r="S36563"/>
    </row>
    <row r="36564" spans="19:19">
      <c r="S36564"/>
    </row>
    <row r="36565" spans="19:19">
      <c r="S36565"/>
    </row>
    <row r="36566" spans="19:19">
      <c r="S36566"/>
    </row>
    <row r="36567" spans="19:19">
      <c r="S36567"/>
    </row>
    <row r="36568" spans="19:19">
      <c r="S36568"/>
    </row>
    <row r="36569" spans="19:19">
      <c r="S36569"/>
    </row>
    <row r="36570" spans="19:19">
      <c r="S36570"/>
    </row>
    <row r="36571" spans="19:19">
      <c r="S36571"/>
    </row>
    <row r="36572" spans="19:19">
      <c r="S36572"/>
    </row>
    <row r="36573" spans="19:19">
      <c r="S36573"/>
    </row>
    <row r="36574" spans="19:19">
      <c r="S36574"/>
    </row>
    <row r="36575" spans="19:19">
      <c r="S36575"/>
    </row>
    <row r="36576" spans="19:19">
      <c r="S36576"/>
    </row>
    <row r="36577" spans="19:19">
      <c r="S36577"/>
    </row>
    <row r="36578" spans="19:19">
      <c r="S36578"/>
    </row>
    <row r="36579" spans="19:19">
      <c r="S36579"/>
    </row>
    <row r="36580" spans="19:19">
      <c r="S36580"/>
    </row>
    <row r="36581" spans="19:19">
      <c r="S36581"/>
    </row>
    <row r="36582" spans="19:19">
      <c r="S36582"/>
    </row>
    <row r="36583" spans="19:19">
      <c r="S36583"/>
    </row>
    <row r="36584" spans="19:19">
      <c r="S36584"/>
    </row>
    <row r="36585" spans="19:19">
      <c r="S36585"/>
    </row>
    <row r="36586" spans="19:19">
      <c r="S36586"/>
    </row>
    <row r="36587" spans="19:19">
      <c r="S36587"/>
    </row>
    <row r="36588" spans="19:19">
      <c r="S36588"/>
    </row>
    <row r="36589" spans="19:19">
      <c r="S36589"/>
    </row>
    <row r="36590" spans="19:19">
      <c r="S36590"/>
    </row>
    <row r="36591" spans="19:19">
      <c r="S36591"/>
    </row>
    <row r="36592" spans="19:19">
      <c r="S36592"/>
    </row>
    <row r="36593" spans="19:19">
      <c r="S36593"/>
    </row>
    <row r="36594" spans="19:19">
      <c r="S36594"/>
    </row>
    <row r="36595" spans="19:19">
      <c r="S36595"/>
    </row>
    <row r="36596" spans="19:19">
      <c r="S36596"/>
    </row>
    <row r="36597" spans="19:19">
      <c r="S36597"/>
    </row>
    <row r="36598" spans="19:19">
      <c r="S36598"/>
    </row>
    <row r="36599" spans="19:19">
      <c r="S36599"/>
    </row>
    <row r="36600" spans="19:19">
      <c r="S36600"/>
    </row>
    <row r="36601" spans="19:19">
      <c r="S36601"/>
    </row>
    <row r="36602" spans="19:19">
      <c r="S36602"/>
    </row>
    <row r="36603" spans="19:19">
      <c r="S36603"/>
    </row>
    <row r="36604" spans="19:19">
      <c r="S36604"/>
    </row>
    <row r="36605" spans="19:19">
      <c r="S36605"/>
    </row>
    <row r="36606" spans="19:19">
      <c r="S36606"/>
    </row>
    <row r="36607" spans="19:19">
      <c r="S36607"/>
    </row>
    <row r="36608" spans="19:19">
      <c r="S36608"/>
    </row>
    <row r="36609" spans="19:19">
      <c r="S36609"/>
    </row>
    <row r="36610" spans="19:19">
      <c r="S36610"/>
    </row>
    <row r="36611" spans="19:19">
      <c r="S36611"/>
    </row>
    <row r="36612" spans="19:19">
      <c r="S36612"/>
    </row>
    <row r="36613" spans="19:19">
      <c r="S36613"/>
    </row>
    <row r="36614" spans="19:19">
      <c r="S36614"/>
    </row>
    <row r="36615" spans="19:19">
      <c r="S36615"/>
    </row>
    <row r="36616" spans="19:19">
      <c r="S36616"/>
    </row>
    <row r="36617" spans="19:19">
      <c r="S36617"/>
    </row>
    <row r="36618" spans="19:19">
      <c r="S36618"/>
    </row>
    <row r="36619" spans="19:19">
      <c r="S36619"/>
    </row>
    <row r="36620" spans="19:19">
      <c r="S36620"/>
    </row>
    <row r="36621" spans="19:19">
      <c r="S36621"/>
    </row>
    <row r="36622" spans="19:19">
      <c r="S36622"/>
    </row>
    <row r="36623" spans="19:19">
      <c r="S36623"/>
    </row>
    <row r="36624" spans="19:19">
      <c r="S36624"/>
    </row>
    <row r="36625" spans="19:19">
      <c r="S36625"/>
    </row>
    <row r="36626" spans="19:19">
      <c r="S36626"/>
    </row>
    <row r="36627" spans="19:19">
      <c r="S36627"/>
    </row>
    <row r="36628" spans="19:19">
      <c r="S36628"/>
    </row>
    <row r="36629" spans="19:19">
      <c r="S36629"/>
    </row>
    <row r="36630" spans="19:19">
      <c r="S36630"/>
    </row>
    <row r="36631" spans="19:19">
      <c r="S36631"/>
    </row>
    <row r="36632" spans="19:19">
      <c r="S36632"/>
    </row>
    <row r="36633" spans="19:19">
      <c r="S36633"/>
    </row>
    <row r="36634" spans="19:19">
      <c r="S36634"/>
    </row>
    <row r="36635" spans="19:19">
      <c r="S36635"/>
    </row>
    <row r="36636" spans="19:19">
      <c r="S36636"/>
    </row>
    <row r="36637" spans="19:19">
      <c r="S36637"/>
    </row>
    <row r="36638" spans="19:19">
      <c r="S36638"/>
    </row>
    <row r="36639" spans="19:19">
      <c r="S36639"/>
    </row>
    <row r="36640" spans="19:19">
      <c r="S36640"/>
    </row>
    <row r="36641" spans="19:19">
      <c r="S36641"/>
    </row>
    <row r="36642" spans="19:19">
      <c r="S36642"/>
    </row>
    <row r="36643" spans="19:19">
      <c r="S36643"/>
    </row>
    <row r="36644" spans="19:19">
      <c r="S36644"/>
    </row>
    <row r="36645" spans="19:19">
      <c r="S36645"/>
    </row>
    <row r="36646" spans="19:19">
      <c r="S36646"/>
    </row>
    <row r="36647" spans="19:19">
      <c r="S36647"/>
    </row>
    <row r="36648" spans="19:19">
      <c r="S36648"/>
    </row>
    <row r="36649" spans="19:19">
      <c r="S36649"/>
    </row>
    <row r="36650" spans="19:19">
      <c r="S36650"/>
    </row>
    <row r="36651" spans="19:19">
      <c r="S36651"/>
    </row>
    <row r="36652" spans="19:19">
      <c r="S36652"/>
    </row>
    <row r="36653" spans="19:19">
      <c r="S36653"/>
    </row>
    <row r="36654" spans="19:19">
      <c r="S36654"/>
    </row>
    <row r="36655" spans="19:19">
      <c r="S36655"/>
    </row>
    <row r="36656" spans="19:19">
      <c r="S36656"/>
    </row>
    <row r="36657" spans="19:19">
      <c r="S36657"/>
    </row>
    <row r="36658" spans="19:19">
      <c r="S36658"/>
    </row>
    <row r="36659" spans="19:19">
      <c r="S36659"/>
    </row>
    <row r="36660" spans="19:19">
      <c r="S36660"/>
    </row>
    <row r="36661" spans="19:19">
      <c r="S36661"/>
    </row>
    <row r="36662" spans="19:19">
      <c r="S36662"/>
    </row>
    <row r="36663" spans="19:19">
      <c r="S36663"/>
    </row>
    <row r="36664" spans="19:19">
      <c r="S36664"/>
    </row>
    <row r="36665" spans="19:19">
      <c r="S36665"/>
    </row>
    <row r="36666" spans="19:19">
      <c r="S36666"/>
    </row>
    <row r="36667" spans="19:19">
      <c r="S36667"/>
    </row>
    <row r="36668" spans="19:19">
      <c r="S36668"/>
    </row>
    <row r="36669" spans="19:19">
      <c r="S36669"/>
    </row>
    <row r="36670" spans="19:19">
      <c r="S36670"/>
    </row>
    <row r="36671" spans="19:19">
      <c r="S36671"/>
    </row>
    <row r="36672" spans="19:19">
      <c r="S36672"/>
    </row>
    <row r="36673" spans="19:19">
      <c r="S36673"/>
    </row>
    <row r="36674" spans="19:19">
      <c r="S36674"/>
    </row>
    <row r="36675" spans="19:19">
      <c r="S36675"/>
    </row>
    <row r="36676" spans="19:19">
      <c r="S36676"/>
    </row>
    <row r="36677" spans="19:19">
      <c r="S36677"/>
    </row>
    <row r="36678" spans="19:19">
      <c r="S36678"/>
    </row>
    <row r="36679" spans="19:19">
      <c r="S36679"/>
    </row>
    <row r="36680" spans="19:19">
      <c r="S36680"/>
    </row>
    <row r="36681" spans="19:19">
      <c r="S36681"/>
    </row>
    <row r="36682" spans="19:19">
      <c r="S36682"/>
    </row>
    <row r="36683" spans="19:19">
      <c r="S36683"/>
    </row>
    <row r="36684" spans="19:19">
      <c r="S36684"/>
    </row>
    <row r="36685" spans="19:19">
      <c r="S36685"/>
    </row>
    <row r="36686" spans="19:19">
      <c r="S36686"/>
    </row>
    <row r="36687" spans="19:19">
      <c r="S36687"/>
    </row>
    <row r="36688" spans="19:19">
      <c r="S36688"/>
    </row>
    <row r="36689" spans="19:19">
      <c r="S36689"/>
    </row>
    <row r="36690" spans="19:19">
      <c r="S36690"/>
    </row>
    <row r="36691" spans="19:19">
      <c r="S36691"/>
    </row>
    <row r="36692" spans="19:19">
      <c r="S36692"/>
    </row>
    <row r="36693" spans="19:19">
      <c r="S36693"/>
    </row>
    <row r="36694" spans="19:19">
      <c r="S36694"/>
    </row>
    <row r="36695" spans="19:19">
      <c r="S36695"/>
    </row>
    <row r="36696" spans="19:19">
      <c r="S36696"/>
    </row>
    <row r="36697" spans="19:19">
      <c r="S36697"/>
    </row>
    <row r="36698" spans="19:19">
      <c r="S36698"/>
    </row>
    <row r="36699" spans="19:19">
      <c r="S36699"/>
    </row>
    <row r="36700" spans="19:19">
      <c r="S36700"/>
    </row>
    <row r="36701" spans="19:19">
      <c r="S36701"/>
    </row>
    <row r="36702" spans="19:19">
      <c r="S36702"/>
    </row>
    <row r="36703" spans="19:19">
      <c r="S36703"/>
    </row>
    <row r="36704" spans="19:19">
      <c r="S36704"/>
    </row>
    <row r="36705" spans="19:19">
      <c r="S36705"/>
    </row>
    <row r="36706" spans="19:19">
      <c r="S36706"/>
    </row>
    <row r="36707" spans="19:19">
      <c r="S36707"/>
    </row>
    <row r="36708" spans="19:19">
      <c r="S36708"/>
    </row>
    <row r="36709" spans="19:19">
      <c r="S36709"/>
    </row>
    <row r="36710" spans="19:19">
      <c r="S36710"/>
    </row>
    <row r="36711" spans="19:19">
      <c r="S36711"/>
    </row>
    <row r="36712" spans="19:19">
      <c r="S36712"/>
    </row>
    <row r="36713" spans="19:19">
      <c r="S36713"/>
    </row>
    <row r="36714" spans="19:19">
      <c r="S36714"/>
    </row>
    <row r="36715" spans="19:19">
      <c r="S36715"/>
    </row>
    <row r="36716" spans="19:19">
      <c r="S36716"/>
    </row>
    <row r="36717" spans="19:19">
      <c r="S36717"/>
    </row>
    <row r="36718" spans="19:19">
      <c r="S36718"/>
    </row>
    <row r="36719" spans="19:19">
      <c r="S36719"/>
    </row>
    <row r="36720" spans="19:19">
      <c r="S36720"/>
    </row>
    <row r="36721" spans="19:19">
      <c r="S36721"/>
    </row>
    <row r="36722" spans="19:19">
      <c r="S36722"/>
    </row>
    <row r="36723" spans="19:19">
      <c r="S36723"/>
    </row>
    <row r="36724" spans="19:19">
      <c r="S36724"/>
    </row>
    <row r="36725" spans="19:19">
      <c r="S36725"/>
    </row>
    <row r="36726" spans="19:19">
      <c r="S36726"/>
    </row>
    <row r="36727" spans="19:19">
      <c r="S36727"/>
    </row>
    <row r="36728" spans="19:19">
      <c r="S36728"/>
    </row>
    <row r="36729" spans="19:19">
      <c r="S36729"/>
    </row>
    <row r="36730" spans="19:19">
      <c r="S36730"/>
    </row>
    <row r="36731" spans="19:19">
      <c r="S36731"/>
    </row>
    <row r="36732" spans="19:19">
      <c r="S36732"/>
    </row>
    <row r="36733" spans="19:19">
      <c r="S36733"/>
    </row>
    <row r="36734" spans="19:19">
      <c r="S36734"/>
    </row>
    <row r="36735" spans="19:19">
      <c r="S36735"/>
    </row>
    <row r="36736" spans="19:19">
      <c r="S36736"/>
    </row>
    <row r="36737" spans="19:19">
      <c r="S36737"/>
    </row>
    <row r="36738" spans="19:19">
      <c r="S36738"/>
    </row>
    <row r="36739" spans="19:19">
      <c r="S36739"/>
    </row>
    <row r="36740" spans="19:19">
      <c r="S36740"/>
    </row>
    <row r="36741" spans="19:19">
      <c r="S36741"/>
    </row>
    <row r="36742" spans="19:19">
      <c r="S36742"/>
    </row>
    <row r="36743" spans="19:19">
      <c r="S36743"/>
    </row>
    <row r="36744" spans="19:19">
      <c r="S36744"/>
    </row>
    <row r="36745" spans="19:19">
      <c r="S36745"/>
    </row>
    <row r="36746" spans="19:19">
      <c r="S36746"/>
    </row>
    <row r="36747" spans="19:19">
      <c r="S36747"/>
    </row>
    <row r="36748" spans="19:19">
      <c r="S36748"/>
    </row>
    <row r="36749" spans="19:19">
      <c r="S36749"/>
    </row>
    <row r="36750" spans="19:19">
      <c r="S36750"/>
    </row>
    <row r="36751" spans="19:19">
      <c r="S36751"/>
    </row>
    <row r="36752" spans="19:19">
      <c r="S36752"/>
    </row>
    <row r="36753" spans="19:19">
      <c r="S36753"/>
    </row>
    <row r="36754" spans="19:19">
      <c r="S36754"/>
    </row>
    <row r="36755" spans="19:19">
      <c r="S36755"/>
    </row>
    <row r="36756" spans="19:19">
      <c r="S36756"/>
    </row>
    <row r="36757" spans="19:19">
      <c r="S36757"/>
    </row>
    <row r="36758" spans="19:19">
      <c r="S36758"/>
    </row>
    <row r="36759" spans="19:19">
      <c r="S36759"/>
    </row>
    <row r="36760" spans="19:19">
      <c r="S36760"/>
    </row>
    <row r="36761" spans="19:19">
      <c r="S36761"/>
    </row>
    <row r="36762" spans="19:19">
      <c r="S36762"/>
    </row>
    <row r="36763" spans="19:19">
      <c r="S36763"/>
    </row>
    <row r="36764" spans="19:19">
      <c r="S36764"/>
    </row>
    <row r="36765" spans="19:19">
      <c r="S36765"/>
    </row>
    <row r="36766" spans="19:19">
      <c r="S36766"/>
    </row>
    <row r="36767" spans="19:19">
      <c r="S36767"/>
    </row>
    <row r="36768" spans="19:19">
      <c r="S36768"/>
    </row>
    <row r="36769" spans="19:19">
      <c r="S36769"/>
    </row>
    <row r="36770" spans="19:19">
      <c r="S36770"/>
    </row>
    <row r="36771" spans="19:19">
      <c r="S36771"/>
    </row>
    <row r="36772" spans="19:19">
      <c r="S36772"/>
    </row>
    <row r="36773" spans="19:19">
      <c r="S36773"/>
    </row>
    <row r="36774" spans="19:19">
      <c r="S36774"/>
    </row>
    <row r="36775" spans="19:19">
      <c r="S36775"/>
    </row>
    <row r="36776" spans="19:19">
      <c r="S36776"/>
    </row>
    <row r="36777" spans="19:19">
      <c r="S36777"/>
    </row>
    <row r="36778" spans="19:19">
      <c r="S36778"/>
    </row>
    <row r="36779" spans="19:19">
      <c r="S36779"/>
    </row>
    <row r="36780" spans="19:19">
      <c r="S36780"/>
    </row>
    <row r="36781" spans="19:19">
      <c r="S36781"/>
    </row>
    <row r="36782" spans="19:19">
      <c r="S36782"/>
    </row>
    <row r="36783" spans="19:19">
      <c r="S36783"/>
    </row>
    <row r="36784" spans="19:19">
      <c r="S36784"/>
    </row>
    <row r="36785" spans="19:19">
      <c r="S36785"/>
    </row>
    <row r="36786" spans="19:19">
      <c r="S36786"/>
    </row>
    <row r="36787" spans="19:19">
      <c r="S36787"/>
    </row>
    <row r="36788" spans="19:19">
      <c r="S36788"/>
    </row>
    <row r="36789" spans="19:19">
      <c r="S36789"/>
    </row>
    <row r="36790" spans="19:19">
      <c r="S36790"/>
    </row>
    <row r="36791" spans="19:19">
      <c r="S36791"/>
    </row>
    <row r="36792" spans="19:19">
      <c r="S36792"/>
    </row>
    <row r="36793" spans="19:19">
      <c r="S36793"/>
    </row>
    <row r="36794" spans="19:19">
      <c r="S36794"/>
    </row>
    <row r="36795" spans="19:19">
      <c r="S36795"/>
    </row>
    <row r="36796" spans="19:19">
      <c r="S36796"/>
    </row>
    <row r="36797" spans="19:19">
      <c r="S36797"/>
    </row>
    <row r="36798" spans="19:19">
      <c r="S36798"/>
    </row>
    <row r="36799" spans="19:19">
      <c r="S36799"/>
    </row>
    <row r="36800" spans="19:19">
      <c r="S36800"/>
    </row>
    <row r="36801" spans="19:19">
      <c r="S36801"/>
    </row>
    <row r="36802" spans="19:19">
      <c r="S36802"/>
    </row>
    <row r="36803" spans="19:19">
      <c r="S36803"/>
    </row>
    <row r="36804" spans="19:19">
      <c r="S36804"/>
    </row>
    <row r="36805" spans="19:19">
      <c r="S36805"/>
    </row>
    <row r="36806" spans="19:19">
      <c r="S36806"/>
    </row>
    <row r="36807" spans="19:19">
      <c r="S36807"/>
    </row>
    <row r="36808" spans="19:19">
      <c r="S36808"/>
    </row>
    <row r="36809" spans="19:19">
      <c r="S36809"/>
    </row>
    <row r="36810" spans="19:19">
      <c r="S36810"/>
    </row>
    <row r="36811" spans="19:19">
      <c r="S36811"/>
    </row>
    <row r="36812" spans="19:19">
      <c r="S36812"/>
    </row>
    <row r="36813" spans="19:19">
      <c r="S36813"/>
    </row>
    <row r="36814" spans="19:19">
      <c r="S36814"/>
    </row>
    <row r="36815" spans="19:19">
      <c r="S36815"/>
    </row>
    <row r="36816" spans="19:19">
      <c r="S36816"/>
    </row>
    <row r="36817" spans="19:19">
      <c r="S36817"/>
    </row>
    <row r="36818" spans="19:19">
      <c r="S36818"/>
    </row>
    <row r="36819" spans="19:19">
      <c r="S36819"/>
    </row>
    <row r="36820" spans="19:19">
      <c r="S36820"/>
    </row>
    <row r="36821" spans="19:19">
      <c r="S36821"/>
    </row>
    <row r="36822" spans="19:19">
      <c r="S36822"/>
    </row>
    <row r="36823" spans="19:19">
      <c r="S36823"/>
    </row>
    <row r="36824" spans="19:19">
      <c r="S36824"/>
    </row>
    <row r="36825" spans="19:19">
      <c r="S36825"/>
    </row>
    <row r="36826" spans="19:19">
      <c r="S36826"/>
    </row>
    <row r="36827" spans="19:19">
      <c r="S36827"/>
    </row>
    <row r="36828" spans="19:19">
      <c r="S36828"/>
    </row>
    <row r="36829" spans="19:19">
      <c r="S36829"/>
    </row>
    <row r="36830" spans="19:19">
      <c r="S36830"/>
    </row>
    <row r="36831" spans="19:19">
      <c r="S36831"/>
    </row>
    <row r="36832" spans="19:19">
      <c r="S36832"/>
    </row>
    <row r="36833" spans="19:19">
      <c r="S36833"/>
    </row>
    <row r="36834" spans="19:19">
      <c r="S36834"/>
    </row>
    <row r="36835" spans="19:19">
      <c r="S36835"/>
    </row>
    <row r="36836" spans="19:19">
      <c r="S36836"/>
    </row>
    <row r="36837" spans="19:19">
      <c r="S36837"/>
    </row>
    <row r="36838" spans="19:19">
      <c r="S36838"/>
    </row>
    <row r="36839" spans="19:19">
      <c r="S36839"/>
    </row>
    <row r="36840" spans="19:19">
      <c r="S36840"/>
    </row>
    <row r="36841" spans="19:19">
      <c r="S36841"/>
    </row>
    <row r="36842" spans="19:19">
      <c r="S36842"/>
    </row>
    <row r="36843" spans="19:19">
      <c r="S36843"/>
    </row>
    <row r="36844" spans="19:19">
      <c r="S36844"/>
    </row>
    <row r="36845" spans="19:19">
      <c r="S36845"/>
    </row>
    <row r="36846" spans="19:19">
      <c r="S36846"/>
    </row>
    <row r="36847" spans="19:19">
      <c r="S36847"/>
    </row>
    <row r="36848" spans="19:19">
      <c r="S36848"/>
    </row>
    <row r="36849" spans="19:19">
      <c r="S36849"/>
    </row>
    <row r="36850" spans="19:19">
      <c r="S36850"/>
    </row>
    <row r="36851" spans="19:19">
      <c r="S36851"/>
    </row>
    <row r="36852" spans="19:19">
      <c r="S36852"/>
    </row>
    <row r="36853" spans="19:19">
      <c r="S36853"/>
    </row>
    <row r="36854" spans="19:19">
      <c r="S36854"/>
    </row>
    <row r="36855" spans="19:19">
      <c r="S36855"/>
    </row>
    <row r="36856" spans="19:19">
      <c r="S36856"/>
    </row>
    <row r="36857" spans="19:19">
      <c r="S36857"/>
    </row>
    <row r="36858" spans="19:19">
      <c r="S36858"/>
    </row>
    <row r="36859" spans="19:19">
      <c r="S36859"/>
    </row>
    <row r="36860" spans="19:19">
      <c r="S36860"/>
    </row>
    <row r="36861" spans="19:19">
      <c r="S36861"/>
    </row>
    <row r="36862" spans="19:19">
      <c r="S36862"/>
    </row>
    <row r="36863" spans="19:19">
      <c r="S36863"/>
    </row>
    <row r="36864" spans="19:19">
      <c r="S36864"/>
    </row>
    <row r="36865" spans="19:19">
      <c r="S36865"/>
    </row>
    <row r="36866" spans="19:19">
      <c r="S36866"/>
    </row>
    <row r="36867" spans="19:19">
      <c r="S36867"/>
    </row>
    <row r="36868" spans="19:19">
      <c r="S36868"/>
    </row>
    <row r="36869" spans="19:19">
      <c r="S36869"/>
    </row>
    <row r="36870" spans="19:19">
      <c r="S36870"/>
    </row>
    <row r="36871" spans="19:19">
      <c r="S36871"/>
    </row>
    <row r="36872" spans="19:19">
      <c r="S36872"/>
    </row>
    <row r="36873" spans="19:19">
      <c r="S36873"/>
    </row>
    <row r="36874" spans="19:19">
      <c r="S36874"/>
    </row>
    <row r="36875" spans="19:19">
      <c r="S36875"/>
    </row>
    <row r="36876" spans="19:19">
      <c r="S36876"/>
    </row>
    <row r="36877" spans="19:19">
      <c r="S36877"/>
    </row>
    <row r="36878" spans="19:19">
      <c r="S36878"/>
    </row>
    <row r="36879" spans="19:19">
      <c r="S36879"/>
    </row>
    <row r="36880" spans="19:19">
      <c r="S36880"/>
    </row>
    <row r="36881" spans="19:19">
      <c r="S36881"/>
    </row>
    <row r="36882" spans="19:19">
      <c r="S36882"/>
    </row>
    <row r="36883" spans="19:19">
      <c r="S36883"/>
    </row>
    <row r="36884" spans="19:19">
      <c r="S36884"/>
    </row>
    <row r="36885" spans="19:19">
      <c r="S36885"/>
    </row>
    <row r="36886" spans="19:19">
      <c r="S36886"/>
    </row>
    <row r="36887" spans="19:19">
      <c r="S36887"/>
    </row>
    <row r="36888" spans="19:19">
      <c r="S36888"/>
    </row>
    <row r="36889" spans="19:19">
      <c r="S36889"/>
    </row>
    <row r="36890" spans="19:19">
      <c r="S36890"/>
    </row>
    <row r="36891" spans="19:19">
      <c r="S36891"/>
    </row>
    <row r="36892" spans="19:19">
      <c r="S36892"/>
    </row>
    <row r="36893" spans="19:19">
      <c r="S36893"/>
    </row>
    <row r="36894" spans="19:19">
      <c r="S36894"/>
    </row>
    <row r="36895" spans="19:19">
      <c r="S36895"/>
    </row>
    <row r="36896" spans="19:19">
      <c r="S36896"/>
    </row>
    <row r="36897" spans="19:19">
      <c r="S36897"/>
    </row>
    <row r="36898" spans="19:19">
      <c r="S36898"/>
    </row>
    <row r="36899" spans="19:19">
      <c r="S36899"/>
    </row>
    <row r="36900" spans="19:19">
      <c r="S36900"/>
    </row>
    <row r="36901" spans="19:19">
      <c r="S36901"/>
    </row>
    <row r="36902" spans="19:19">
      <c r="S36902"/>
    </row>
    <row r="36903" spans="19:19">
      <c r="S36903"/>
    </row>
    <row r="36904" spans="19:19">
      <c r="S36904"/>
    </row>
    <row r="36905" spans="19:19">
      <c r="S36905"/>
    </row>
    <row r="36906" spans="19:19">
      <c r="S36906"/>
    </row>
    <row r="36907" spans="19:19">
      <c r="S36907"/>
    </row>
    <row r="36908" spans="19:19">
      <c r="S36908"/>
    </row>
    <row r="36909" spans="19:19">
      <c r="S36909"/>
    </row>
    <row r="36910" spans="19:19">
      <c r="S36910"/>
    </row>
    <row r="36911" spans="19:19">
      <c r="S36911"/>
    </row>
    <row r="36912" spans="19:19">
      <c r="S36912"/>
    </row>
    <row r="36913" spans="19:19">
      <c r="S36913"/>
    </row>
    <row r="36914" spans="19:19">
      <c r="S36914"/>
    </row>
    <row r="36915" spans="19:19">
      <c r="S36915"/>
    </row>
    <row r="36916" spans="19:19">
      <c r="S36916"/>
    </row>
    <row r="36917" spans="19:19">
      <c r="S36917"/>
    </row>
    <row r="36918" spans="19:19">
      <c r="S36918"/>
    </row>
    <row r="36919" spans="19:19">
      <c r="S36919"/>
    </row>
    <row r="36920" spans="19:19">
      <c r="S36920"/>
    </row>
    <row r="36921" spans="19:19">
      <c r="S36921"/>
    </row>
    <row r="36922" spans="19:19">
      <c r="S36922"/>
    </row>
    <row r="36923" spans="19:19">
      <c r="S36923"/>
    </row>
    <row r="36924" spans="19:19">
      <c r="S36924"/>
    </row>
    <row r="36925" spans="19:19">
      <c r="S36925"/>
    </row>
    <row r="36926" spans="19:19">
      <c r="S36926"/>
    </row>
    <row r="36927" spans="19:19">
      <c r="S36927"/>
    </row>
    <row r="36928" spans="19:19">
      <c r="S36928"/>
    </row>
    <row r="36929" spans="19:19">
      <c r="S36929"/>
    </row>
    <row r="36930" spans="19:19">
      <c r="S36930"/>
    </row>
    <row r="36931" spans="19:19">
      <c r="S36931"/>
    </row>
    <row r="36932" spans="19:19">
      <c r="S36932"/>
    </row>
    <row r="36933" spans="19:19">
      <c r="S36933"/>
    </row>
    <row r="36934" spans="19:19">
      <c r="S36934"/>
    </row>
    <row r="36935" spans="19:19">
      <c r="S36935"/>
    </row>
    <row r="36936" spans="19:19">
      <c r="S36936"/>
    </row>
    <row r="36937" spans="19:19">
      <c r="S36937"/>
    </row>
    <row r="36938" spans="19:19">
      <c r="S36938"/>
    </row>
    <row r="36939" spans="19:19">
      <c r="S36939"/>
    </row>
    <row r="36940" spans="19:19">
      <c r="S36940"/>
    </row>
    <row r="36941" spans="19:19">
      <c r="S36941"/>
    </row>
    <row r="36942" spans="19:19">
      <c r="S36942"/>
    </row>
    <row r="36943" spans="19:19">
      <c r="S36943"/>
    </row>
    <row r="36944" spans="19:19">
      <c r="S36944"/>
    </row>
    <row r="36945" spans="19:19">
      <c r="S36945"/>
    </row>
    <row r="36946" spans="19:19">
      <c r="S36946"/>
    </row>
    <row r="36947" spans="19:19">
      <c r="S36947"/>
    </row>
    <row r="36948" spans="19:19">
      <c r="S36948"/>
    </row>
    <row r="36949" spans="19:19">
      <c r="S36949"/>
    </row>
    <row r="36950" spans="19:19">
      <c r="S36950"/>
    </row>
    <row r="36951" spans="19:19">
      <c r="S36951"/>
    </row>
    <row r="36952" spans="19:19">
      <c r="S36952"/>
    </row>
    <row r="36953" spans="19:19">
      <c r="S36953"/>
    </row>
    <row r="36954" spans="19:19">
      <c r="S36954"/>
    </row>
    <row r="36955" spans="19:19">
      <c r="S36955"/>
    </row>
    <row r="36956" spans="19:19">
      <c r="S36956"/>
    </row>
    <row r="36957" spans="19:19">
      <c r="S36957"/>
    </row>
    <row r="36958" spans="19:19">
      <c r="S36958"/>
    </row>
    <row r="36959" spans="19:19">
      <c r="S36959"/>
    </row>
    <row r="36960" spans="19:19">
      <c r="S36960"/>
    </row>
    <row r="36961" spans="19:19">
      <c r="S36961"/>
    </row>
    <row r="36962" spans="19:19">
      <c r="S36962"/>
    </row>
    <row r="36963" spans="19:19">
      <c r="S36963"/>
    </row>
    <row r="36964" spans="19:19">
      <c r="S36964"/>
    </row>
    <row r="36965" spans="19:19">
      <c r="S36965"/>
    </row>
    <row r="36966" spans="19:19">
      <c r="S36966"/>
    </row>
    <row r="36967" spans="19:19">
      <c r="S36967"/>
    </row>
    <row r="36968" spans="19:19">
      <c r="S36968"/>
    </row>
    <row r="36969" spans="19:19">
      <c r="S36969"/>
    </row>
    <row r="36970" spans="19:19">
      <c r="S36970"/>
    </row>
    <row r="36971" spans="19:19">
      <c r="S36971"/>
    </row>
    <row r="36972" spans="19:19">
      <c r="S36972"/>
    </row>
    <row r="36973" spans="19:19">
      <c r="S36973"/>
    </row>
    <row r="36974" spans="19:19">
      <c r="S36974"/>
    </row>
    <row r="36975" spans="19:19">
      <c r="S36975"/>
    </row>
    <row r="36976" spans="19:19">
      <c r="S36976"/>
    </row>
    <row r="36977" spans="19:19">
      <c r="S36977"/>
    </row>
    <row r="36978" spans="19:19">
      <c r="S36978"/>
    </row>
    <row r="36979" spans="19:19">
      <c r="S36979"/>
    </row>
    <row r="36980" spans="19:19">
      <c r="S36980"/>
    </row>
    <row r="36981" spans="19:19">
      <c r="S36981"/>
    </row>
    <row r="36982" spans="19:19">
      <c r="S36982"/>
    </row>
    <row r="36983" spans="19:19">
      <c r="S36983"/>
    </row>
    <row r="36984" spans="19:19">
      <c r="S36984"/>
    </row>
    <row r="36985" spans="19:19">
      <c r="S36985"/>
    </row>
    <row r="36986" spans="19:19">
      <c r="S36986"/>
    </row>
    <row r="36987" spans="19:19">
      <c r="S36987"/>
    </row>
    <row r="36988" spans="19:19">
      <c r="S36988"/>
    </row>
    <row r="36989" spans="19:19">
      <c r="S36989"/>
    </row>
    <row r="36990" spans="19:19">
      <c r="S36990"/>
    </row>
    <row r="36991" spans="19:19">
      <c r="S36991"/>
    </row>
    <row r="36992" spans="19:19">
      <c r="S36992"/>
    </row>
    <row r="36993" spans="19:19">
      <c r="S36993"/>
    </row>
    <row r="36994" spans="19:19">
      <c r="S36994"/>
    </row>
    <row r="36995" spans="19:19">
      <c r="S36995"/>
    </row>
    <row r="36996" spans="19:19">
      <c r="S36996"/>
    </row>
    <row r="36997" spans="19:19">
      <c r="S36997"/>
    </row>
    <row r="36998" spans="19:19">
      <c r="S36998"/>
    </row>
    <row r="36999" spans="19:19">
      <c r="S36999"/>
    </row>
    <row r="37000" spans="19:19">
      <c r="S37000"/>
    </row>
    <row r="37001" spans="19:19">
      <c r="S37001"/>
    </row>
    <row r="37002" spans="19:19">
      <c r="S37002"/>
    </row>
    <row r="37003" spans="19:19">
      <c r="S37003"/>
    </row>
    <row r="37004" spans="19:19">
      <c r="S37004"/>
    </row>
    <row r="37005" spans="19:19">
      <c r="S37005"/>
    </row>
    <row r="37006" spans="19:19">
      <c r="S37006"/>
    </row>
    <row r="37007" spans="19:19">
      <c r="S37007"/>
    </row>
    <row r="37008" spans="19:19">
      <c r="S37008"/>
    </row>
    <row r="37009" spans="19:19">
      <c r="S37009"/>
    </row>
    <row r="37010" spans="19:19">
      <c r="S37010"/>
    </row>
    <row r="37011" spans="19:19">
      <c r="S37011"/>
    </row>
    <row r="37012" spans="19:19">
      <c r="S37012"/>
    </row>
    <row r="37013" spans="19:19">
      <c r="S37013"/>
    </row>
    <row r="37014" spans="19:19">
      <c r="S37014"/>
    </row>
    <row r="37015" spans="19:19">
      <c r="S37015"/>
    </row>
    <row r="37016" spans="19:19">
      <c r="S37016"/>
    </row>
    <row r="37017" spans="19:19">
      <c r="S37017"/>
    </row>
    <row r="37018" spans="19:19">
      <c r="S37018"/>
    </row>
    <row r="37019" spans="19:19">
      <c r="S37019"/>
    </row>
    <row r="37020" spans="19:19">
      <c r="S37020"/>
    </row>
    <row r="37021" spans="19:19">
      <c r="S37021"/>
    </row>
    <row r="37022" spans="19:19">
      <c r="S37022"/>
    </row>
    <row r="37023" spans="19:19">
      <c r="S37023"/>
    </row>
    <row r="37024" spans="19:19">
      <c r="S37024"/>
    </row>
    <row r="37025" spans="19:19">
      <c r="S37025"/>
    </row>
    <row r="37026" spans="19:19">
      <c r="S37026"/>
    </row>
    <row r="37027" spans="19:19">
      <c r="S37027"/>
    </row>
    <row r="37028" spans="19:19">
      <c r="S37028"/>
    </row>
    <row r="37029" spans="19:19">
      <c r="S37029"/>
    </row>
    <row r="37030" spans="19:19">
      <c r="S37030"/>
    </row>
    <row r="37031" spans="19:19">
      <c r="S37031"/>
    </row>
    <row r="37032" spans="19:19">
      <c r="S37032"/>
    </row>
    <row r="37033" spans="19:19">
      <c r="S37033"/>
    </row>
    <row r="37034" spans="19:19">
      <c r="S37034"/>
    </row>
    <row r="37035" spans="19:19">
      <c r="S37035"/>
    </row>
    <row r="37036" spans="19:19">
      <c r="S37036"/>
    </row>
    <row r="37037" spans="19:19">
      <c r="S37037"/>
    </row>
    <row r="37038" spans="19:19">
      <c r="S37038"/>
    </row>
    <row r="37039" spans="19:19">
      <c r="S37039"/>
    </row>
    <row r="37040" spans="19:19">
      <c r="S37040"/>
    </row>
    <row r="37041" spans="19:19">
      <c r="S37041"/>
    </row>
    <row r="37042" spans="19:19">
      <c r="S37042"/>
    </row>
    <row r="37043" spans="19:19">
      <c r="S37043"/>
    </row>
    <row r="37044" spans="19:19">
      <c r="S37044"/>
    </row>
    <row r="37045" spans="19:19">
      <c r="S37045"/>
    </row>
    <row r="37046" spans="19:19">
      <c r="S37046"/>
    </row>
    <row r="37047" spans="19:19">
      <c r="S37047"/>
    </row>
    <row r="37048" spans="19:19">
      <c r="S37048"/>
    </row>
    <row r="37049" spans="19:19">
      <c r="S37049"/>
    </row>
    <row r="37050" spans="19:19">
      <c r="S37050"/>
    </row>
    <row r="37051" spans="19:19">
      <c r="S37051"/>
    </row>
    <row r="37052" spans="19:19">
      <c r="S37052"/>
    </row>
    <row r="37053" spans="19:19">
      <c r="S37053"/>
    </row>
    <row r="37054" spans="19:19">
      <c r="S37054"/>
    </row>
    <row r="37055" spans="19:19">
      <c r="S37055"/>
    </row>
    <row r="37056" spans="19:19">
      <c r="S37056"/>
    </row>
    <row r="37057" spans="19:19">
      <c r="S37057"/>
    </row>
    <row r="37058" spans="19:19">
      <c r="S37058"/>
    </row>
    <row r="37059" spans="19:19">
      <c r="S37059"/>
    </row>
    <row r="37060" spans="19:19">
      <c r="S37060"/>
    </row>
    <row r="37061" spans="19:19">
      <c r="S37061"/>
    </row>
    <row r="37062" spans="19:19">
      <c r="S37062"/>
    </row>
    <row r="37063" spans="19:19">
      <c r="S37063"/>
    </row>
    <row r="37064" spans="19:19">
      <c r="S37064"/>
    </row>
    <row r="37065" spans="19:19">
      <c r="S37065"/>
    </row>
    <row r="37066" spans="19:19">
      <c r="S37066"/>
    </row>
    <row r="37067" spans="19:19">
      <c r="S37067"/>
    </row>
    <row r="37068" spans="19:19">
      <c r="S37068"/>
    </row>
    <row r="37069" spans="19:19">
      <c r="S37069"/>
    </row>
    <row r="37070" spans="19:19">
      <c r="S37070"/>
    </row>
    <row r="37071" spans="19:19">
      <c r="S37071"/>
    </row>
    <row r="37072" spans="19:19">
      <c r="S37072"/>
    </row>
    <row r="37073" spans="19:19">
      <c r="S37073"/>
    </row>
    <row r="37074" spans="19:19">
      <c r="S37074"/>
    </row>
    <row r="37075" spans="19:19">
      <c r="S37075"/>
    </row>
    <row r="37076" spans="19:19">
      <c r="S37076"/>
    </row>
    <row r="37077" spans="19:19">
      <c r="S37077"/>
    </row>
    <row r="37078" spans="19:19">
      <c r="S37078"/>
    </row>
    <row r="37079" spans="19:19">
      <c r="S37079"/>
    </row>
    <row r="37080" spans="19:19">
      <c r="S37080"/>
    </row>
    <row r="37081" spans="19:19">
      <c r="S37081"/>
    </row>
    <row r="37082" spans="19:19">
      <c r="S37082"/>
    </row>
    <row r="37083" spans="19:19">
      <c r="S37083"/>
    </row>
    <row r="37084" spans="19:19">
      <c r="S37084"/>
    </row>
    <row r="37085" spans="19:19">
      <c r="S37085"/>
    </row>
    <row r="37086" spans="19:19">
      <c r="S37086"/>
    </row>
    <row r="37087" spans="19:19">
      <c r="S37087"/>
    </row>
    <row r="37088" spans="19:19">
      <c r="S37088"/>
    </row>
    <row r="37089" spans="19:19">
      <c r="S37089"/>
    </row>
    <row r="37090" spans="19:19">
      <c r="S37090"/>
    </row>
    <row r="37091" spans="19:19">
      <c r="S37091"/>
    </row>
    <row r="37092" spans="19:19">
      <c r="S37092"/>
    </row>
    <row r="37093" spans="19:19">
      <c r="S37093"/>
    </row>
    <row r="37094" spans="19:19">
      <c r="S37094"/>
    </row>
    <row r="37095" spans="19:19">
      <c r="S37095"/>
    </row>
    <row r="37096" spans="19:19">
      <c r="S37096"/>
    </row>
    <row r="37097" spans="19:19">
      <c r="S37097"/>
    </row>
    <row r="37098" spans="19:19">
      <c r="S37098"/>
    </row>
    <row r="37099" spans="19:19">
      <c r="S37099"/>
    </row>
    <row r="37100" spans="19:19">
      <c r="S37100"/>
    </row>
    <row r="37101" spans="19:19">
      <c r="S37101"/>
    </row>
    <row r="37102" spans="19:19">
      <c r="S37102"/>
    </row>
    <row r="37103" spans="19:19">
      <c r="S37103"/>
    </row>
    <row r="37104" spans="19:19">
      <c r="S37104"/>
    </row>
    <row r="37105" spans="19:19">
      <c r="S37105"/>
    </row>
    <row r="37106" spans="19:19">
      <c r="S37106"/>
    </row>
    <row r="37107" spans="19:19">
      <c r="S37107"/>
    </row>
    <row r="37108" spans="19:19">
      <c r="S37108"/>
    </row>
    <row r="37109" spans="19:19">
      <c r="S37109"/>
    </row>
    <row r="37110" spans="19:19">
      <c r="S37110"/>
    </row>
    <row r="37111" spans="19:19">
      <c r="S37111"/>
    </row>
    <row r="37112" spans="19:19">
      <c r="S37112"/>
    </row>
    <row r="37113" spans="19:19">
      <c r="S37113"/>
    </row>
    <row r="37114" spans="19:19">
      <c r="S37114"/>
    </row>
    <row r="37115" spans="19:19">
      <c r="S37115"/>
    </row>
    <row r="37116" spans="19:19">
      <c r="S37116"/>
    </row>
    <row r="37117" spans="19:19">
      <c r="S37117"/>
    </row>
    <row r="37118" spans="19:19">
      <c r="S37118"/>
    </row>
    <row r="37119" spans="19:19">
      <c r="S37119"/>
    </row>
    <row r="37120" spans="19:19">
      <c r="S37120"/>
    </row>
    <row r="37121" spans="19:19">
      <c r="S37121"/>
    </row>
    <row r="37122" spans="19:19">
      <c r="S37122"/>
    </row>
    <row r="37123" spans="19:19">
      <c r="S37123"/>
    </row>
    <row r="37124" spans="19:19">
      <c r="S37124"/>
    </row>
    <row r="37125" spans="19:19">
      <c r="S37125"/>
    </row>
    <row r="37126" spans="19:19">
      <c r="S37126"/>
    </row>
    <row r="37127" spans="19:19">
      <c r="S37127"/>
    </row>
    <row r="37128" spans="19:19">
      <c r="S37128"/>
    </row>
    <row r="37129" spans="19:19">
      <c r="S37129"/>
    </row>
    <row r="37130" spans="19:19">
      <c r="S37130"/>
    </row>
    <row r="37131" spans="19:19">
      <c r="S37131"/>
    </row>
    <row r="37132" spans="19:19">
      <c r="S37132"/>
    </row>
    <row r="37133" spans="19:19">
      <c r="S37133"/>
    </row>
    <row r="37134" spans="19:19">
      <c r="S37134"/>
    </row>
    <row r="37135" spans="19:19">
      <c r="S37135"/>
    </row>
    <row r="37136" spans="19:19">
      <c r="S37136"/>
    </row>
    <row r="37137" spans="19:19">
      <c r="S37137"/>
    </row>
    <row r="37138" spans="19:19">
      <c r="S37138"/>
    </row>
    <row r="37139" spans="19:19">
      <c r="S37139"/>
    </row>
    <row r="37140" spans="19:19">
      <c r="S37140"/>
    </row>
    <row r="37141" spans="19:19">
      <c r="S37141"/>
    </row>
    <row r="37142" spans="19:19">
      <c r="S37142"/>
    </row>
    <row r="37143" spans="19:19">
      <c r="S37143"/>
    </row>
    <row r="37144" spans="19:19">
      <c r="S37144"/>
    </row>
    <row r="37145" spans="19:19">
      <c r="S37145"/>
    </row>
    <row r="37146" spans="19:19">
      <c r="S37146"/>
    </row>
    <row r="37147" spans="19:19">
      <c r="S37147"/>
    </row>
    <row r="37148" spans="19:19">
      <c r="S37148"/>
    </row>
    <row r="37149" spans="19:19">
      <c r="S37149"/>
    </row>
    <row r="37150" spans="19:19">
      <c r="S37150"/>
    </row>
    <row r="37151" spans="19:19">
      <c r="S37151"/>
    </row>
    <row r="37152" spans="19:19">
      <c r="S37152"/>
    </row>
    <row r="37153" spans="19:19">
      <c r="S37153"/>
    </row>
    <row r="37154" spans="19:19">
      <c r="S37154"/>
    </row>
    <row r="37155" spans="19:19">
      <c r="S37155"/>
    </row>
    <row r="37156" spans="19:19">
      <c r="S37156"/>
    </row>
    <row r="37157" spans="19:19">
      <c r="S37157"/>
    </row>
    <row r="37158" spans="19:19">
      <c r="S37158"/>
    </row>
    <row r="37159" spans="19:19">
      <c r="S37159"/>
    </row>
    <row r="37160" spans="19:19">
      <c r="S37160"/>
    </row>
    <row r="37161" spans="19:19">
      <c r="S37161"/>
    </row>
    <row r="37162" spans="19:19">
      <c r="S37162"/>
    </row>
    <row r="37163" spans="19:19">
      <c r="S37163"/>
    </row>
    <row r="37164" spans="19:19">
      <c r="S37164"/>
    </row>
    <row r="37165" spans="19:19">
      <c r="S37165"/>
    </row>
    <row r="37166" spans="19:19">
      <c r="S37166"/>
    </row>
    <row r="37167" spans="19:19">
      <c r="S37167"/>
    </row>
    <row r="37168" spans="19:19">
      <c r="S37168"/>
    </row>
    <row r="37169" spans="19:19">
      <c r="S37169"/>
    </row>
    <row r="37170" spans="19:19">
      <c r="S37170"/>
    </row>
    <row r="37171" spans="19:19">
      <c r="S37171"/>
    </row>
    <row r="37172" spans="19:19">
      <c r="S37172"/>
    </row>
    <row r="37173" spans="19:19">
      <c r="S37173"/>
    </row>
    <row r="37174" spans="19:19">
      <c r="S37174"/>
    </row>
    <row r="37175" spans="19:19">
      <c r="S37175"/>
    </row>
    <row r="37176" spans="19:19">
      <c r="S37176"/>
    </row>
    <row r="37177" spans="19:19">
      <c r="S37177"/>
    </row>
    <row r="37178" spans="19:19">
      <c r="S37178"/>
    </row>
    <row r="37179" spans="19:19">
      <c r="S37179"/>
    </row>
    <row r="37180" spans="19:19">
      <c r="S37180"/>
    </row>
    <row r="37181" spans="19:19">
      <c r="S37181"/>
    </row>
    <row r="37182" spans="19:19">
      <c r="S37182"/>
    </row>
    <row r="37183" spans="19:19">
      <c r="S37183"/>
    </row>
    <row r="37184" spans="19:19">
      <c r="S37184"/>
    </row>
    <row r="37185" spans="19:19">
      <c r="S37185"/>
    </row>
    <row r="37186" spans="19:19">
      <c r="S37186"/>
    </row>
    <row r="37187" spans="19:19">
      <c r="S37187"/>
    </row>
    <row r="37188" spans="19:19">
      <c r="S37188"/>
    </row>
    <row r="37189" spans="19:19">
      <c r="S37189"/>
    </row>
    <row r="37190" spans="19:19">
      <c r="S37190"/>
    </row>
    <row r="37191" spans="19:19">
      <c r="S37191"/>
    </row>
    <row r="37192" spans="19:19">
      <c r="S37192"/>
    </row>
    <row r="37193" spans="19:19">
      <c r="S37193"/>
    </row>
    <row r="37194" spans="19:19">
      <c r="S37194"/>
    </row>
    <row r="37195" spans="19:19">
      <c r="S37195"/>
    </row>
    <row r="37196" spans="19:19">
      <c r="S37196"/>
    </row>
    <row r="37197" spans="19:19">
      <c r="S37197"/>
    </row>
    <row r="37198" spans="19:19">
      <c r="S37198"/>
    </row>
    <row r="37199" spans="19:19">
      <c r="S37199"/>
    </row>
    <row r="37200" spans="19:19">
      <c r="S37200"/>
    </row>
    <row r="37201" spans="19:19">
      <c r="S37201"/>
    </row>
    <row r="37202" spans="19:19">
      <c r="S37202"/>
    </row>
    <row r="37203" spans="19:19">
      <c r="S37203"/>
    </row>
    <row r="37204" spans="19:19">
      <c r="S37204"/>
    </row>
    <row r="37205" spans="19:19">
      <c r="S37205"/>
    </row>
    <row r="37206" spans="19:19">
      <c r="S37206"/>
    </row>
    <row r="37207" spans="19:19">
      <c r="S37207"/>
    </row>
    <row r="37208" spans="19:19">
      <c r="S37208"/>
    </row>
    <row r="37209" spans="19:19">
      <c r="S37209"/>
    </row>
    <row r="37210" spans="19:19">
      <c r="S37210"/>
    </row>
    <row r="37211" spans="19:19">
      <c r="S37211"/>
    </row>
    <row r="37212" spans="19:19">
      <c r="S37212"/>
    </row>
    <row r="37213" spans="19:19">
      <c r="S37213"/>
    </row>
    <row r="37214" spans="19:19">
      <c r="S37214"/>
    </row>
    <row r="37215" spans="19:19">
      <c r="S37215"/>
    </row>
    <row r="37216" spans="19:19">
      <c r="S37216"/>
    </row>
    <row r="37217" spans="19:19">
      <c r="S37217"/>
    </row>
    <row r="37218" spans="19:19">
      <c r="S37218"/>
    </row>
    <row r="37219" spans="19:19">
      <c r="S37219"/>
    </row>
    <row r="37220" spans="19:19">
      <c r="S37220"/>
    </row>
    <row r="37221" spans="19:19">
      <c r="S37221"/>
    </row>
    <row r="37222" spans="19:19">
      <c r="S37222"/>
    </row>
    <row r="37223" spans="19:19">
      <c r="S37223"/>
    </row>
    <row r="37224" spans="19:19">
      <c r="S37224"/>
    </row>
    <row r="37225" spans="19:19">
      <c r="S37225"/>
    </row>
    <row r="37226" spans="19:19">
      <c r="S37226"/>
    </row>
    <row r="37227" spans="19:19">
      <c r="S37227"/>
    </row>
    <row r="37228" spans="19:19">
      <c r="S37228"/>
    </row>
    <row r="37229" spans="19:19">
      <c r="S37229"/>
    </row>
    <row r="37230" spans="19:19">
      <c r="S37230"/>
    </row>
    <row r="37231" spans="19:19">
      <c r="S37231"/>
    </row>
    <row r="37232" spans="19:19">
      <c r="S37232"/>
    </row>
    <row r="37233" spans="19:19">
      <c r="S37233"/>
    </row>
    <row r="37234" spans="19:19">
      <c r="S37234"/>
    </row>
    <row r="37235" spans="19:19">
      <c r="S37235"/>
    </row>
    <row r="37236" spans="19:19">
      <c r="S37236"/>
    </row>
    <row r="37237" spans="19:19">
      <c r="S37237"/>
    </row>
    <row r="37238" spans="19:19">
      <c r="S37238"/>
    </row>
    <row r="37239" spans="19:19">
      <c r="S37239"/>
    </row>
    <row r="37240" spans="19:19">
      <c r="S37240"/>
    </row>
    <row r="37241" spans="19:19">
      <c r="S37241"/>
    </row>
    <row r="37242" spans="19:19">
      <c r="S37242"/>
    </row>
    <row r="37243" spans="19:19">
      <c r="S37243"/>
    </row>
    <row r="37244" spans="19:19">
      <c r="S37244"/>
    </row>
    <row r="37245" spans="19:19">
      <c r="S37245"/>
    </row>
    <row r="37246" spans="19:19">
      <c r="S37246"/>
    </row>
    <row r="37247" spans="19:19">
      <c r="S37247"/>
    </row>
    <row r="37248" spans="19:19">
      <c r="S37248"/>
    </row>
    <row r="37249" spans="19:19">
      <c r="S37249"/>
    </row>
    <row r="37250" spans="19:19">
      <c r="S37250"/>
    </row>
    <row r="37251" spans="19:19">
      <c r="S37251"/>
    </row>
    <row r="37252" spans="19:19">
      <c r="S37252"/>
    </row>
    <row r="37253" spans="19:19">
      <c r="S37253"/>
    </row>
    <row r="37254" spans="19:19">
      <c r="S37254"/>
    </row>
    <row r="37255" spans="19:19">
      <c r="S37255"/>
    </row>
    <row r="37256" spans="19:19">
      <c r="S37256"/>
    </row>
    <row r="37257" spans="19:19">
      <c r="S37257"/>
    </row>
    <row r="37258" spans="19:19">
      <c r="S37258"/>
    </row>
    <row r="37259" spans="19:19">
      <c r="S37259"/>
    </row>
    <row r="37260" spans="19:19">
      <c r="S37260"/>
    </row>
    <row r="37261" spans="19:19">
      <c r="S37261"/>
    </row>
    <row r="37262" spans="19:19">
      <c r="S37262"/>
    </row>
    <row r="37263" spans="19:19">
      <c r="S37263"/>
    </row>
    <row r="37264" spans="19:19">
      <c r="S37264"/>
    </row>
    <row r="37265" spans="19:19">
      <c r="S37265"/>
    </row>
    <row r="37266" spans="19:19">
      <c r="S37266"/>
    </row>
    <row r="37267" spans="19:19">
      <c r="S37267"/>
    </row>
    <row r="37268" spans="19:19">
      <c r="S37268"/>
    </row>
    <row r="37269" spans="19:19">
      <c r="S37269"/>
    </row>
    <row r="37270" spans="19:19">
      <c r="S37270"/>
    </row>
    <row r="37271" spans="19:19">
      <c r="S37271"/>
    </row>
    <row r="37272" spans="19:19">
      <c r="S37272"/>
    </row>
    <row r="37273" spans="19:19">
      <c r="S37273"/>
    </row>
    <row r="37274" spans="19:19">
      <c r="S37274"/>
    </row>
    <row r="37275" spans="19:19">
      <c r="S37275"/>
    </row>
    <row r="37276" spans="19:19">
      <c r="S37276"/>
    </row>
    <row r="37277" spans="19:19">
      <c r="S37277"/>
    </row>
    <row r="37278" spans="19:19">
      <c r="S37278"/>
    </row>
    <row r="37279" spans="19:19">
      <c r="S37279"/>
    </row>
    <row r="37280" spans="19:19">
      <c r="S37280"/>
    </row>
    <row r="37281" spans="19:19">
      <c r="S37281"/>
    </row>
    <row r="37282" spans="19:19">
      <c r="S37282"/>
    </row>
    <row r="37283" spans="19:19">
      <c r="S37283"/>
    </row>
    <row r="37284" spans="19:19">
      <c r="S37284"/>
    </row>
    <row r="37285" spans="19:19">
      <c r="S37285"/>
    </row>
    <row r="37286" spans="19:19">
      <c r="S37286"/>
    </row>
    <row r="37287" spans="19:19">
      <c r="S37287"/>
    </row>
    <row r="37288" spans="19:19">
      <c r="S37288"/>
    </row>
    <row r="37289" spans="19:19">
      <c r="S37289"/>
    </row>
    <row r="37290" spans="19:19">
      <c r="S37290"/>
    </row>
    <row r="37291" spans="19:19">
      <c r="S37291"/>
    </row>
    <row r="37292" spans="19:19">
      <c r="S37292"/>
    </row>
    <row r="37293" spans="19:19">
      <c r="S37293"/>
    </row>
    <row r="37294" spans="19:19">
      <c r="S37294"/>
    </row>
    <row r="37295" spans="19:19">
      <c r="S37295"/>
    </row>
    <row r="37296" spans="19:19">
      <c r="S37296"/>
    </row>
    <row r="37297" spans="19:19">
      <c r="S37297"/>
    </row>
    <row r="37298" spans="19:19">
      <c r="S37298"/>
    </row>
    <row r="37299" spans="19:19">
      <c r="S37299"/>
    </row>
    <row r="37300" spans="19:19">
      <c r="S37300"/>
    </row>
    <row r="37301" spans="19:19">
      <c r="S37301"/>
    </row>
    <row r="37302" spans="19:19">
      <c r="S37302"/>
    </row>
    <row r="37303" spans="19:19">
      <c r="S37303"/>
    </row>
    <row r="37304" spans="19:19">
      <c r="S37304"/>
    </row>
    <row r="37305" spans="19:19">
      <c r="S37305"/>
    </row>
    <row r="37306" spans="19:19">
      <c r="S37306"/>
    </row>
    <row r="37307" spans="19:19">
      <c r="S37307"/>
    </row>
    <row r="37308" spans="19:19">
      <c r="S37308"/>
    </row>
    <row r="37309" spans="19:19">
      <c r="S37309"/>
    </row>
    <row r="37310" spans="19:19">
      <c r="S37310"/>
    </row>
    <row r="37311" spans="19:19">
      <c r="S37311"/>
    </row>
    <row r="37312" spans="19:19">
      <c r="S37312"/>
    </row>
    <row r="37313" spans="19:19">
      <c r="S37313"/>
    </row>
    <row r="37314" spans="19:19">
      <c r="S37314"/>
    </row>
    <row r="37315" spans="19:19">
      <c r="S37315"/>
    </row>
    <row r="37316" spans="19:19">
      <c r="S37316"/>
    </row>
    <row r="37317" spans="19:19">
      <c r="S37317"/>
    </row>
    <row r="37318" spans="19:19">
      <c r="S37318"/>
    </row>
    <row r="37319" spans="19:19">
      <c r="S37319"/>
    </row>
    <row r="37320" spans="19:19">
      <c r="S37320"/>
    </row>
    <row r="37321" spans="19:19">
      <c r="S37321"/>
    </row>
    <row r="37322" spans="19:19">
      <c r="S37322"/>
    </row>
    <row r="37323" spans="19:19">
      <c r="S37323"/>
    </row>
    <row r="37324" spans="19:19">
      <c r="S37324"/>
    </row>
    <row r="37325" spans="19:19">
      <c r="S37325"/>
    </row>
    <row r="37326" spans="19:19">
      <c r="S37326"/>
    </row>
    <row r="37327" spans="19:19">
      <c r="S37327"/>
    </row>
    <row r="37328" spans="19:19">
      <c r="S37328"/>
    </row>
    <row r="37329" spans="19:19">
      <c r="S37329"/>
    </row>
    <row r="37330" spans="19:19">
      <c r="S37330"/>
    </row>
    <row r="37331" spans="19:19">
      <c r="S37331"/>
    </row>
    <row r="37332" spans="19:19">
      <c r="S37332"/>
    </row>
    <row r="37333" spans="19:19">
      <c r="S37333"/>
    </row>
    <row r="37334" spans="19:19">
      <c r="S37334"/>
    </row>
    <row r="37335" spans="19:19">
      <c r="S37335"/>
    </row>
    <row r="37336" spans="19:19">
      <c r="S37336"/>
    </row>
    <row r="37337" spans="19:19">
      <c r="S37337"/>
    </row>
    <row r="37338" spans="19:19">
      <c r="S37338"/>
    </row>
    <row r="37339" spans="19:19">
      <c r="S37339"/>
    </row>
    <row r="37340" spans="19:19">
      <c r="S37340"/>
    </row>
    <row r="37341" spans="19:19">
      <c r="S37341"/>
    </row>
    <row r="37342" spans="19:19">
      <c r="S37342"/>
    </row>
    <row r="37343" spans="19:19">
      <c r="S37343"/>
    </row>
    <row r="37344" spans="19:19">
      <c r="S37344"/>
    </row>
    <row r="37345" spans="19:19">
      <c r="S37345"/>
    </row>
    <row r="37346" spans="19:19">
      <c r="S37346"/>
    </row>
    <row r="37347" spans="19:19">
      <c r="S37347"/>
    </row>
    <row r="37348" spans="19:19">
      <c r="S37348"/>
    </row>
    <row r="37349" spans="19:19">
      <c r="S37349"/>
    </row>
    <row r="37350" spans="19:19">
      <c r="S37350"/>
    </row>
    <row r="37351" spans="19:19">
      <c r="S37351"/>
    </row>
    <row r="37352" spans="19:19">
      <c r="S37352"/>
    </row>
    <row r="37353" spans="19:19">
      <c r="S37353"/>
    </row>
    <row r="37354" spans="19:19">
      <c r="S37354"/>
    </row>
    <row r="37355" spans="19:19">
      <c r="S37355"/>
    </row>
    <row r="37356" spans="19:19">
      <c r="S37356"/>
    </row>
    <row r="37357" spans="19:19">
      <c r="S37357"/>
    </row>
    <row r="37358" spans="19:19">
      <c r="S37358"/>
    </row>
    <row r="37359" spans="19:19">
      <c r="S37359"/>
    </row>
    <row r="37360" spans="19:19">
      <c r="S37360"/>
    </row>
    <row r="37361" spans="19:19">
      <c r="S37361"/>
    </row>
    <row r="37362" spans="19:19">
      <c r="S37362"/>
    </row>
    <row r="37363" spans="19:19">
      <c r="S37363"/>
    </row>
    <row r="37364" spans="19:19">
      <c r="S37364"/>
    </row>
    <row r="37365" spans="19:19">
      <c r="S37365"/>
    </row>
    <row r="37366" spans="19:19">
      <c r="S37366"/>
    </row>
    <row r="37367" spans="19:19">
      <c r="S37367"/>
    </row>
    <row r="37368" spans="19:19">
      <c r="S37368"/>
    </row>
    <row r="37369" spans="19:19">
      <c r="S37369"/>
    </row>
    <row r="37370" spans="19:19">
      <c r="S37370"/>
    </row>
    <row r="37371" spans="19:19">
      <c r="S37371"/>
    </row>
    <row r="37372" spans="19:19">
      <c r="S37372"/>
    </row>
    <row r="37373" spans="19:19">
      <c r="S37373"/>
    </row>
    <row r="37374" spans="19:19">
      <c r="S37374"/>
    </row>
    <row r="37375" spans="19:19">
      <c r="S37375"/>
    </row>
    <row r="37376" spans="19:19">
      <c r="S37376"/>
    </row>
    <row r="37377" spans="19:19">
      <c r="S37377"/>
    </row>
    <row r="37378" spans="19:19">
      <c r="S37378"/>
    </row>
    <row r="37379" spans="19:19">
      <c r="S37379"/>
    </row>
    <row r="37380" spans="19:19">
      <c r="S37380"/>
    </row>
    <row r="37381" spans="19:19">
      <c r="S37381"/>
    </row>
    <row r="37382" spans="19:19">
      <c r="S37382"/>
    </row>
    <row r="37383" spans="19:19">
      <c r="S37383"/>
    </row>
    <row r="37384" spans="19:19">
      <c r="S37384"/>
    </row>
    <row r="37385" spans="19:19">
      <c r="S37385"/>
    </row>
    <row r="37386" spans="19:19">
      <c r="S37386"/>
    </row>
    <row r="37387" spans="19:19">
      <c r="S37387"/>
    </row>
    <row r="37388" spans="19:19">
      <c r="S37388"/>
    </row>
    <row r="37389" spans="19:19">
      <c r="S37389"/>
    </row>
    <row r="37390" spans="19:19">
      <c r="S37390"/>
    </row>
    <row r="37391" spans="19:19">
      <c r="S37391"/>
    </row>
    <row r="37392" spans="19:19">
      <c r="S37392"/>
    </row>
    <row r="37393" spans="19:19">
      <c r="S37393"/>
    </row>
    <row r="37394" spans="19:19">
      <c r="S37394"/>
    </row>
    <row r="37395" spans="19:19">
      <c r="S37395"/>
    </row>
    <row r="37396" spans="19:19">
      <c r="S37396"/>
    </row>
    <row r="37397" spans="19:19">
      <c r="S37397"/>
    </row>
    <row r="37398" spans="19:19">
      <c r="S37398"/>
    </row>
    <row r="37399" spans="19:19">
      <c r="S37399"/>
    </row>
    <row r="37400" spans="19:19">
      <c r="S37400"/>
    </row>
    <row r="37401" spans="19:19">
      <c r="S37401"/>
    </row>
    <row r="37402" spans="19:19">
      <c r="S37402"/>
    </row>
    <row r="37403" spans="19:19">
      <c r="S37403"/>
    </row>
    <row r="37404" spans="19:19">
      <c r="S37404"/>
    </row>
    <row r="37405" spans="19:19">
      <c r="S37405"/>
    </row>
    <row r="37406" spans="19:19">
      <c r="S37406"/>
    </row>
    <row r="37407" spans="19:19">
      <c r="S37407"/>
    </row>
    <row r="37408" spans="19:19">
      <c r="S37408"/>
    </row>
    <row r="37409" spans="19:19">
      <c r="S37409"/>
    </row>
    <row r="37410" spans="19:19">
      <c r="S37410"/>
    </row>
    <row r="37411" spans="19:19">
      <c r="S37411"/>
    </row>
    <row r="37412" spans="19:19">
      <c r="S37412"/>
    </row>
    <row r="37413" spans="19:19">
      <c r="S37413"/>
    </row>
    <row r="37414" spans="19:19">
      <c r="S37414"/>
    </row>
    <row r="37415" spans="19:19">
      <c r="S37415"/>
    </row>
    <row r="37416" spans="19:19">
      <c r="S37416"/>
    </row>
    <row r="37417" spans="19:19">
      <c r="S37417"/>
    </row>
    <row r="37418" spans="19:19">
      <c r="S37418"/>
    </row>
    <row r="37419" spans="19:19">
      <c r="S37419"/>
    </row>
    <row r="37420" spans="19:19">
      <c r="S37420"/>
    </row>
    <row r="37421" spans="19:19">
      <c r="S37421"/>
    </row>
    <row r="37422" spans="19:19">
      <c r="S37422"/>
    </row>
    <row r="37423" spans="19:19">
      <c r="S37423"/>
    </row>
    <row r="37424" spans="19:19">
      <c r="S37424"/>
    </row>
    <row r="37425" spans="19:19">
      <c r="S37425"/>
    </row>
    <row r="37426" spans="19:19">
      <c r="S37426"/>
    </row>
    <row r="37427" spans="19:19">
      <c r="S37427"/>
    </row>
    <row r="37428" spans="19:19">
      <c r="S37428"/>
    </row>
    <row r="37429" spans="19:19">
      <c r="S37429"/>
    </row>
    <row r="37430" spans="19:19">
      <c r="S37430"/>
    </row>
    <row r="37431" spans="19:19">
      <c r="S37431"/>
    </row>
    <row r="37432" spans="19:19">
      <c r="S37432"/>
    </row>
    <row r="37433" spans="19:19">
      <c r="S37433"/>
    </row>
    <row r="37434" spans="19:19">
      <c r="S37434"/>
    </row>
    <row r="37435" spans="19:19">
      <c r="S37435"/>
    </row>
    <row r="37436" spans="19:19">
      <c r="S37436"/>
    </row>
    <row r="37437" spans="19:19">
      <c r="S37437"/>
    </row>
    <row r="37438" spans="19:19">
      <c r="S37438"/>
    </row>
    <row r="37439" spans="19:19">
      <c r="S37439"/>
    </row>
    <row r="37440" spans="19:19">
      <c r="S37440"/>
    </row>
    <row r="37441" spans="19:19">
      <c r="S37441"/>
    </row>
    <row r="37442" spans="19:19">
      <c r="S37442"/>
    </row>
    <row r="37443" spans="19:19">
      <c r="S37443"/>
    </row>
    <row r="37444" spans="19:19">
      <c r="S37444"/>
    </row>
    <row r="37445" spans="19:19">
      <c r="S37445"/>
    </row>
    <row r="37446" spans="19:19">
      <c r="S37446"/>
    </row>
    <row r="37447" spans="19:19">
      <c r="S37447"/>
    </row>
    <row r="37448" spans="19:19">
      <c r="S37448"/>
    </row>
    <row r="37449" spans="19:19">
      <c r="S37449"/>
    </row>
    <row r="37450" spans="19:19">
      <c r="S37450"/>
    </row>
    <row r="37451" spans="19:19">
      <c r="S37451"/>
    </row>
    <row r="37452" spans="19:19">
      <c r="S37452"/>
    </row>
    <row r="37453" spans="19:19">
      <c r="S37453"/>
    </row>
    <row r="37454" spans="19:19">
      <c r="S37454"/>
    </row>
    <row r="37455" spans="19:19">
      <c r="S37455"/>
    </row>
    <row r="37456" spans="19:19">
      <c r="S37456"/>
    </row>
    <row r="37457" spans="19:19">
      <c r="S37457"/>
    </row>
    <row r="37458" spans="19:19">
      <c r="S37458"/>
    </row>
    <row r="37459" spans="19:19">
      <c r="S37459"/>
    </row>
    <row r="37460" spans="19:19">
      <c r="S37460"/>
    </row>
    <row r="37461" spans="19:19">
      <c r="S37461"/>
    </row>
    <row r="37462" spans="19:19">
      <c r="S37462"/>
    </row>
    <row r="37463" spans="19:19">
      <c r="S37463"/>
    </row>
    <row r="37464" spans="19:19">
      <c r="S37464"/>
    </row>
    <row r="37465" spans="19:19">
      <c r="S37465"/>
    </row>
    <row r="37466" spans="19:19">
      <c r="S37466"/>
    </row>
    <row r="37467" spans="19:19">
      <c r="S37467"/>
    </row>
    <row r="37468" spans="19:19">
      <c r="S37468"/>
    </row>
    <row r="37469" spans="19:19">
      <c r="S37469"/>
    </row>
    <row r="37470" spans="19:19">
      <c r="S37470"/>
    </row>
    <row r="37471" spans="19:19">
      <c r="S37471"/>
    </row>
    <row r="37472" spans="19:19">
      <c r="S37472"/>
    </row>
    <row r="37473" spans="19:19">
      <c r="S37473"/>
    </row>
    <row r="37474" spans="19:19">
      <c r="S37474"/>
    </row>
    <row r="37475" spans="19:19">
      <c r="S37475"/>
    </row>
    <row r="37476" spans="19:19">
      <c r="S37476"/>
    </row>
    <row r="37477" spans="19:19">
      <c r="S37477"/>
    </row>
    <row r="37478" spans="19:19">
      <c r="S37478"/>
    </row>
    <row r="37479" spans="19:19">
      <c r="S37479"/>
    </row>
    <row r="37480" spans="19:19">
      <c r="S37480"/>
    </row>
    <row r="37481" spans="19:19">
      <c r="S37481"/>
    </row>
    <row r="37482" spans="19:19">
      <c r="S37482"/>
    </row>
    <row r="37483" spans="19:19">
      <c r="S37483"/>
    </row>
    <row r="37484" spans="19:19">
      <c r="S37484"/>
    </row>
    <row r="37485" spans="19:19">
      <c r="S37485"/>
    </row>
    <row r="37486" spans="19:19">
      <c r="S37486"/>
    </row>
    <row r="37487" spans="19:19">
      <c r="S37487"/>
    </row>
    <row r="37488" spans="19:19">
      <c r="S37488"/>
    </row>
    <row r="37489" spans="19:19">
      <c r="S37489"/>
    </row>
    <row r="37490" spans="19:19">
      <c r="S37490"/>
    </row>
    <row r="37491" spans="19:19">
      <c r="S37491"/>
    </row>
    <row r="37492" spans="19:19">
      <c r="S37492"/>
    </row>
    <row r="37493" spans="19:19">
      <c r="S37493"/>
    </row>
    <row r="37494" spans="19:19">
      <c r="S37494"/>
    </row>
    <row r="37495" spans="19:19">
      <c r="S37495"/>
    </row>
    <row r="37496" spans="19:19">
      <c r="S37496"/>
    </row>
    <row r="37497" spans="19:19">
      <c r="S37497"/>
    </row>
    <row r="37498" spans="19:19">
      <c r="S37498"/>
    </row>
    <row r="37499" spans="19:19">
      <c r="S37499"/>
    </row>
    <row r="37500" spans="19:19">
      <c r="S37500"/>
    </row>
    <row r="37501" spans="19:19">
      <c r="S37501"/>
    </row>
    <row r="37502" spans="19:19">
      <c r="S37502"/>
    </row>
    <row r="37503" spans="19:19">
      <c r="S37503"/>
    </row>
    <row r="37504" spans="19:19">
      <c r="S37504"/>
    </row>
    <row r="37505" spans="19:19">
      <c r="S37505"/>
    </row>
    <row r="37506" spans="19:19">
      <c r="S37506"/>
    </row>
    <row r="37507" spans="19:19">
      <c r="S37507"/>
    </row>
    <row r="37508" spans="19:19">
      <c r="S37508"/>
    </row>
    <row r="37509" spans="19:19">
      <c r="S37509"/>
    </row>
    <row r="37510" spans="19:19">
      <c r="S37510"/>
    </row>
    <row r="37511" spans="19:19">
      <c r="S37511"/>
    </row>
    <row r="37512" spans="19:19">
      <c r="S37512"/>
    </row>
    <row r="37513" spans="19:19">
      <c r="S37513"/>
    </row>
    <row r="37514" spans="19:19">
      <c r="S37514"/>
    </row>
    <row r="37515" spans="19:19">
      <c r="S37515"/>
    </row>
    <row r="37516" spans="19:19">
      <c r="S37516"/>
    </row>
    <row r="37517" spans="19:19">
      <c r="S37517"/>
    </row>
    <row r="37518" spans="19:19">
      <c r="S37518"/>
    </row>
    <row r="37519" spans="19:19">
      <c r="S37519"/>
    </row>
    <row r="37520" spans="19:19">
      <c r="S37520"/>
    </row>
    <row r="37521" spans="19:19">
      <c r="S37521"/>
    </row>
    <row r="37522" spans="19:19">
      <c r="S37522"/>
    </row>
    <row r="37523" spans="19:19">
      <c r="S37523"/>
    </row>
    <row r="37524" spans="19:19">
      <c r="S37524"/>
    </row>
    <row r="37525" spans="19:19">
      <c r="S37525"/>
    </row>
    <row r="37526" spans="19:19">
      <c r="S37526"/>
    </row>
    <row r="37527" spans="19:19">
      <c r="S37527"/>
    </row>
    <row r="37528" spans="19:19">
      <c r="S37528"/>
    </row>
    <row r="37529" spans="19:19">
      <c r="S37529"/>
    </row>
    <row r="37530" spans="19:19">
      <c r="S37530"/>
    </row>
    <row r="37531" spans="19:19">
      <c r="S37531"/>
    </row>
    <row r="37532" spans="19:19">
      <c r="S37532"/>
    </row>
    <row r="37533" spans="19:19">
      <c r="S37533"/>
    </row>
    <row r="37534" spans="19:19">
      <c r="S37534"/>
    </row>
    <row r="37535" spans="19:19">
      <c r="S37535"/>
    </row>
    <row r="37536" spans="19:19">
      <c r="S37536"/>
    </row>
    <row r="37537" spans="19:19">
      <c r="S37537"/>
    </row>
    <row r="37538" spans="19:19">
      <c r="S37538"/>
    </row>
    <row r="37539" spans="19:19">
      <c r="S37539"/>
    </row>
    <row r="37540" spans="19:19">
      <c r="S37540"/>
    </row>
    <row r="37541" spans="19:19">
      <c r="S37541"/>
    </row>
    <row r="37542" spans="19:19">
      <c r="S37542"/>
    </row>
    <row r="37543" spans="19:19">
      <c r="S37543"/>
    </row>
    <row r="37544" spans="19:19">
      <c r="S37544"/>
    </row>
    <row r="37545" spans="19:19">
      <c r="S37545"/>
    </row>
    <row r="37546" spans="19:19">
      <c r="S37546"/>
    </row>
    <row r="37547" spans="19:19">
      <c r="S37547"/>
    </row>
    <row r="37548" spans="19:19">
      <c r="S37548"/>
    </row>
    <row r="37549" spans="19:19">
      <c r="S37549"/>
    </row>
    <row r="37550" spans="19:19">
      <c r="S37550"/>
    </row>
    <row r="37551" spans="19:19">
      <c r="S37551"/>
    </row>
    <row r="37552" spans="19:19">
      <c r="S37552"/>
    </row>
    <row r="37553" spans="19:19">
      <c r="S37553"/>
    </row>
    <row r="37554" spans="19:19">
      <c r="S37554"/>
    </row>
    <row r="37555" spans="19:19">
      <c r="S37555"/>
    </row>
    <row r="37556" spans="19:19">
      <c r="S37556"/>
    </row>
    <row r="37557" spans="19:19">
      <c r="S37557"/>
    </row>
    <row r="37558" spans="19:19">
      <c r="S37558"/>
    </row>
    <row r="37559" spans="19:19">
      <c r="S37559"/>
    </row>
    <row r="37560" spans="19:19">
      <c r="S37560"/>
    </row>
    <row r="37561" spans="19:19">
      <c r="S37561"/>
    </row>
    <row r="37562" spans="19:19">
      <c r="S37562"/>
    </row>
    <row r="37563" spans="19:19">
      <c r="S37563"/>
    </row>
    <row r="37564" spans="19:19">
      <c r="S37564"/>
    </row>
    <row r="37565" spans="19:19">
      <c r="S37565"/>
    </row>
    <row r="37566" spans="19:19">
      <c r="S37566"/>
    </row>
    <row r="37567" spans="19:19">
      <c r="S37567"/>
    </row>
    <row r="37568" spans="19:19">
      <c r="S37568"/>
    </row>
    <row r="37569" spans="19:19">
      <c r="S37569"/>
    </row>
    <row r="37570" spans="19:19">
      <c r="S37570"/>
    </row>
    <row r="37571" spans="19:19">
      <c r="S37571"/>
    </row>
    <row r="37572" spans="19:19">
      <c r="S37572"/>
    </row>
    <row r="37573" spans="19:19">
      <c r="S37573"/>
    </row>
    <row r="37574" spans="19:19">
      <c r="S37574"/>
    </row>
    <row r="37575" spans="19:19">
      <c r="S37575"/>
    </row>
    <row r="37576" spans="19:19">
      <c r="S37576"/>
    </row>
    <row r="37577" spans="19:19">
      <c r="S37577"/>
    </row>
    <row r="37578" spans="19:19">
      <c r="S37578"/>
    </row>
    <row r="37579" spans="19:19">
      <c r="S37579"/>
    </row>
    <row r="37580" spans="19:19">
      <c r="S37580"/>
    </row>
    <row r="37581" spans="19:19">
      <c r="S37581"/>
    </row>
    <row r="37582" spans="19:19">
      <c r="S37582"/>
    </row>
    <row r="37583" spans="19:19">
      <c r="S37583"/>
    </row>
    <row r="37584" spans="19:19">
      <c r="S37584"/>
    </row>
    <row r="37585" spans="19:19">
      <c r="S37585"/>
    </row>
    <row r="37586" spans="19:19">
      <c r="S37586"/>
    </row>
    <row r="37587" spans="19:19">
      <c r="S37587"/>
    </row>
    <row r="37588" spans="19:19">
      <c r="S37588"/>
    </row>
    <row r="37589" spans="19:19">
      <c r="S37589"/>
    </row>
    <row r="37590" spans="19:19">
      <c r="S37590"/>
    </row>
    <row r="37591" spans="19:19">
      <c r="S37591"/>
    </row>
    <row r="37592" spans="19:19">
      <c r="S37592"/>
    </row>
    <row r="37593" spans="19:19">
      <c r="S37593"/>
    </row>
    <row r="37594" spans="19:19">
      <c r="S37594"/>
    </row>
    <row r="37595" spans="19:19">
      <c r="S37595"/>
    </row>
    <row r="37596" spans="19:19">
      <c r="S37596"/>
    </row>
    <row r="37597" spans="19:19">
      <c r="S37597"/>
    </row>
    <row r="37598" spans="19:19">
      <c r="S37598"/>
    </row>
    <row r="37599" spans="19:19">
      <c r="S37599"/>
    </row>
    <row r="37600" spans="19:19">
      <c r="S37600"/>
    </row>
    <row r="37601" spans="19:19">
      <c r="S37601"/>
    </row>
    <row r="37602" spans="19:19">
      <c r="S37602"/>
    </row>
    <row r="37603" spans="19:19">
      <c r="S37603"/>
    </row>
    <row r="37604" spans="19:19">
      <c r="S37604"/>
    </row>
    <row r="37605" spans="19:19">
      <c r="S37605"/>
    </row>
    <row r="37606" spans="19:19">
      <c r="S37606"/>
    </row>
    <row r="37607" spans="19:19">
      <c r="S37607"/>
    </row>
    <row r="37608" spans="19:19">
      <c r="S37608"/>
    </row>
    <row r="37609" spans="19:19">
      <c r="S37609"/>
    </row>
    <row r="37610" spans="19:19">
      <c r="S37610"/>
    </row>
    <row r="37611" spans="19:19">
      <c r="S37611"/>
    </row>
    <row r="37612" spans="19:19">
      <c r="S37612"/>
    </row>
    <row r="37613" spans="19:19">
      <c r="S37613"/>
    </row>
    <row r="37614" spans="19:19">
      <c r="S37614"/>
    </row>
    <row r="37615" spans="19:19">
      <c r="S37615"/>
    </row>
    <row r="37616" spans="19:19">
      <c r="S37616"/>
    </row>
    <row r="37617" spans="19:19">
      <c r="S37617"/>
    </row>
    <row r="37618" spans="19:19">
      <c r="S37618"/>
    </row>
    <row r="37619" spans="19:19">
      <c r="S37619"/>
    </row>
    <row r="37620" spans="19:19">
      <c r="S37620"/>
    </row>
    <row r="37621" spans="19:19">
      <c r="S37621"/>
    </row>
    <row r="37622" spans="19:19">
      <c r="S37622"/>
    </row>
    <row r="37623" spans="19:19">
      <c r="S37623"/>
    </row>
    <row r="37624" spans="19:19">
      <c r="S37624"/>
    </row>
    <row r="37625" spans="19:19">
      <c r="S37625"/>
    </row>
    <row r="37626" spans="19:19">
      <c r="S37626"/>
    </row>
    <row r="37627" spans="19:19">
      <c r="S37627"/>
    </row>
    <row r="37628" spans="19:19">
      <c r="S37628"/>
    </row>
    <row r="37629" spans="19:19">
      <c r="S37629"/>
    </row>
    <row r="37630" spans="19:19">
      <c r="S37630"/>
    </row>
    <row r="37631" spans="19:19">
      <c r="S37631"/>
    </row>
    <row r="37632" spans="19:19">
      <c r="S37632"/>
    </row>
    <row r="37633" spans="19:19">
      <c r="S37633"/>
    </row>
    <row r="37634" spans="19:19">
      <c r="S37634"/>
    </row>
    <row r="37635" spans="19:19">
      <c r="S37635"/>
    </row>
    <row r="37636" spans="19:19">
      <c r="S37636"/>
    </row>
    <row r="37637" spans="19:19">
      <c r="S37637"/>
    </row>
    <row r="37638" spans="19:19">
      <c r="S37638"/>
    </row>
    <row r="37639" spans="19:19">
      <c r="S37639"/>
    </row>
    <row r="37640" spans="19:19">
      <c r="S37640"/>
    </row>
    <row r="37641" spans="19:19">
      <c r="S37641"/>
    </row>
    <row r="37642" spans="19:19">
      <c r="S37642"/>
    </row>
    <row r="37643" spans="19:19">
      <c r="S37643"/>
    </row>
    <row r="37644" spans="19:19">
      <c r="S37644"/>
    </row>
    <row r="37645" spans="19:19">
      <c r="S37645"/>
    </row>
    <row r="37646" spans="19:19">
      <c r="S37646"/>
    </row>
    <row r="37647" spans="19:19">
      <c r="S37647"/>
    </row>
    <row r="37648" spans="19:19">
      <c r="S37648"/>
    </row>
    <row r="37649" spans="19:19">
      <c r="S37649"/>
    </row>
    <row r="37650" spans="19:19">
      <c r="S37650"/>
    </row>
    <row r="37651" spans="19:19">
      <c r="S37651"/>
    </row>
    <row r="37652" spans="19:19">
      <c r="S37652"/>
    </row>
    <row r="37653" spans="19:19">
      <c r="S37653"/>
    </row>
    <row r="37654" spans="19:19">
      <c r="S37654"/>
    </row>
    <row r="37655" spans="19:19">
      <c r="S37655"/>
    </row>
    <row r="37656" spans="19:19">
      <c r="S37656"/>
    </row>
    <row r="37657" spans="19:19">
      <c r="S37657"/>
    </row>
    <row r="37658" spans="19:19">
      <c r="S37658"/>
    </row>
    <row r="37659" spans="19:19">
      <c r="S37659"/>
    </row>
    <row r="37660" spans="19:19">
      <c r="S37660"/>
    </row>
    <row r="37661" spans="19:19">
      <c r="S37661"/>
    </row>
    <row r="37662" spans="19:19">
      <c r="S37662"/>
    </row>
    <row r="37663" spans="19:19">
      <c r="S37663"/>
    </row>
    <row r="37664" spans="19:19">
      <c r="S37664"/>
    </row>
    <row r="37665" spans="19:19">
      <c r="S37665"/>
    </row>
    <row r="37666" spans="19:19">
      <c r="S37666"/>
    </row>
    <row r="37667" spans="19:19">
      <c r="S37667"/>
    </row>
    <row r="37668" spans="19:19">
      <c r="S37668"/>
    </row>
    <row r="37669" spans="19:19">
      <c r="S37669"/>
    </row>
    <row r="37670" spans="19:19">
      <c r="S37670"/>
    </row>
    <row r="37671" spans="19:19">
      <c r="S37671"/>
    </row>
    <row r="37672" spans="19:19">
      <c r="S37672"/>
    </row>
    <row r="37673" spans="19:19">
      <c r="S37673"/>
    </row>
    <row r="37674" spans="19:19">
      <c r="S37674"/>
    </row>
    <row r="37675" spans="19:19">
      <c r="S37675"/>
    </row>
    <row r="37676" spans="19:19">
      <c r="S37676"/>
    </row>
    <row r="37677" spans="19:19">
      <c r="S37677"/>
    </row>
    <row r="37678" spans="19:19">
      <c r="S37678"/>
    </row>
    <row r="37679" spans="19:19">
      <c r="S37679"/>
    </row>
    <row r="37680" spans="19:19">
      <c r="S37680"/>
    </row>
    <row r="37681" spans="19:19">
      <c r="S37681"/>
    </row>
    <row r="37682" spans="19:19">
      <c r="S37682"/>
    </row>
    <row r="37683" spans="19:19">
      <c r="S37683"/>
    </row>
    <row r="37684" spans="19:19">
      <c r="S37684"/>
    </row>
    <row r="37685" spans="19:19">
      <c r="S37685"/>
    </row>
    <row r="37686" spans="19:19">
      <c r="S37686"/>
    </row>
    <row r="37687" spans="19:19">
      <c r="S37687"/>
    </row>
    <row r="37688" spans="19:19">
      <c r="S37688"/>
    </row>
    <row r="37689" spans="19:19">
      <c r="S37689"/>
    </row>
    <row r="37690" spans="19:19">
      <c r="S37690"/>
    </row>
    <row r="37691" spans="19:19">
      <c r="S37691"/>
    </row>
    <row r="37692" spans="19:19">
      <c r="S37692"/>
    </row>
    <row r="37693" spans="19:19">
      <c r="S37693"/>
    </row>
    <row r="37694" spans="19:19">
      <c r="S37694"/>
    </row>
    <row r="37695" spans="19:19">
      <c r="S37695"/>
    </row>
    <row r="37696" spans="19:19">
      <c r="S37696"/>
    </row>
    <row r="37697" spans="19:19">
      <c r="S37697"/>
    </row>
    <row r="37698" spans="19:19">
      <c r="S37698"/>
    </row>
    <row r="37699" spans="19:19">
      <c r="S37699"/>
    </row>
    <row r="37700" spans="19:19">
      <c r="S37700"/>
    </row>
    <row r="37701" spans="19:19">
      <c r="S37701"/>
    </row>
    <row r="37702" spans="19:19">
      <c r="S37702"/>
    </row>
    <row r="37703" spans="19:19">
      <c r="S37703"/>
    </row>
    <row r="37704" spans="19:19">
      <c r="S37704"/>
    </row>
    <row r="37705" spans="19:19">
      <c r="S37705"/>
    </row>
    <row r="37706" spans="19:19">
      <c r="S37706"/>
    </row>
    <row r="37707" spans="19:19">
      <c r="S37707"/>
    </row>
    <row r="37708" spans="19:19">
      <c r="S37708"/>
    </row>
    <row r="37709" spans="19:19">
      <c r="S37709"/>
    </row>
    <row r="37710" spans="19:19">
      <c r="S37710"/>
    </row>
    <row r="37711" spans="19:19">
      <c r="S37711"/>
    </row>
    <row r="37712" spans="19:19">
      <c r="S37712"/>
    </row>
    <row r="37713" spans="19:19">
      <c r="S37713"/>
    </row>
    <row r="37714" spans="19:19">
      <c r="S37714"/>
    </row>
    <row r="37715" spans="19:19">
      <c r="S37715"/>
    </row>
    <row r="37716" spans="19:19">
      <c r="S37716"/>
    </row>
    <row r="37717" spans="19:19">
      <c r="S37717"/>
    </row>
    <row r="37718" spans="19:19">
      <c r="S37718"/>
    </row>
    <row r="37719" spans="19:19">
      <c r="S37719"/>
    </row>
    <row r="37720" spans="19:19">
      <c r="S37720"/>
    </row>
    <row r="37721" spans="19:19">
      <c r="S37721"/>
    </row>
    <row r="37722" spans="19:19">
      <c r="S37722"/>
    </row>
    <row r="37723" spans="19:19">
      <c r="S37723"/>
    </row>
    <row r="37724" spans="19:19">
      <c r="S37724"/>
    </row>
    <row r="37725" spans="19:19">
      <c r="S37725"/>
    </row>
    <row r="37726" spans="19:19">
      <c r="S37726"/>
    </row>
    <row r="37727" spans="19:19">
      <c r="S37727"/>
    </row>
    <row r="37728" spans="19:19">
      <c r="S37728"/>
    </row>
    <row r="37729" spans="19:19">
      <c r="S37729"/>
    </row>
    <row r="37730" spans="19:19">
      <c r="S37730"/>
    </row>
    <row r="37731" spans="19:19">
      <c r="S37731"/>
    </row>
    <row r="37732" spans="19:19">
      <c r="S37732"/>
    </row>
    <row r="37733" spans="19:19">
      <c r="S37733"/>
    </row>
    <row r="37734" spans="19:19">
      <c r="S37734"/>
    </row>
    <row r="37735" spans="19:19">
      <c r="S37735"/>
    </row>
    <row r="37736" spans="19:19">
      <c r="S37736"/>
    </row>
    <row r="37737" spans="19:19">
      <c r="S37737"/>
    </row>
    <row r="37738" spans="19:19">
      <c r="S37738"/>
    </row>
    <row r="37739" spans="19:19">
      <c r="S37739"/>
    </row>
    <row r="37740" spans="19:19">
      <c r="S37740"/>
    </row>
    <row r="37741" spans="19:19">
      <c r="S37741"/>
    </row>
    <row r="37742" spans="19:19">
      <c r="S37742"/>
    </row>
    <row r="37743" spans="19:19">
      <c r="S37743"/>
    </row>
    <row r="37744" spans="19:19">
      <c r="S37744"/>
    </row>
    <row r="37745" spans="19:19">
      <c r="S37745"/>
    </row>
    <row r="37746" spans="19:19">
      <c r="S37746"/>
    </row>
    <row r="37747" spans="19:19">
      <c r="S37747"/>
    </row>
    <row r="37748" spans="19:19">
      <c r="S37748"/>
    </row>
    <row r="37749" spans="19:19">
      <c r="S37749"/>
    </row>
    <row r="37750" spans="19:19">
      <c r="S37750"/>
    </row>
    <row r="37751" spans="19:19">
      <c r="S37751"/>
    </row>
    <row r="37752" spans="19:19">
      <c r="S37752"/>
    </row>
    <row r="37753" spans="19:19">
      <c r="S37753"/>
    </row>
    <row r="37754" spans="19:19">
      <c r="S37754"/>
    </row>
    <row r="37755" spans="19:19">
      <c r="S37755"/>
    </row>
    <row r="37756" spans="19:19">
      <c r="S37756"/>
    </row>
    <row r="37757" spans="19:19">
      <c r="S37757"/>
    </row>
    <row r="37758" spans="19:19">
      <c r="S37758"/>
    </row>
    <row r="37759" spans="19:19">
      <c r="S37759"/>
    </row>
    <row r="37760" spans="19:19">
      <c r="S37760"/>
    </row>
    <row r="37761" spans="19:19">
      <c r="S37761"/>
    </row>
    <row r="37762" spans="19:19">
      <c r="S37762"/>
    </row>
    <row r="37763" spans="19:19">
      <c r="S37763"/>
    </row>
    <row r="37764" spans="19:19">
      <c r="S37764"/>
    </row>
    <row r="37765" spans="19:19">
      <c r="S37765"/>
    </row>
    <row r="37766" spans="19:19">
      <c r="S37766"/>
    </row>
    <row r="37767" spans="19:19">
      <c r="S37767"/>
    </row>
    <row r="37768" spans="19:19">
      <c r="S37768"/>
    </row>
    <row r="37769" spans="19:19">
      <c r="S37769"/>
    </row>
    <row r="37770" spans="19:19">
      <c r="S37770"/>
    </row>
    <row r="37771" spans="19:19">
      <c r="S37771"/>
    </row>
    <row r="37772" spans="19:19">
      <c r="S37772"/>
    </row>
    <row r="37773" spans="19:19">
      <c r="S37773"/>
    </row>
    <row r="37774" spans="19:19">
      <c r="S37774"/>
    </row>
    <row r="37775" spans="19:19">
      <c r="S37775"/>
    </row>
    <row r="37776" spans="19:19">
      <c r="S37776"/>
    </row>
    <row r="37777" spans="19:19">
      <c r="S37777"/>
    </row>
    <row r="37778" spans="19:19">
      <c r="S37778"/>
    </row>
    <row r="37779" spans="19:19">
      <c r="S37779"/>
    </row>
    <row r="37780" spans="19:19">
      <c r="S37780"/>
    </row>
    <row r="37781" spans="19:19">
      <c r="S37781"/>
    </row>
    <row r="37782" spans="19:19">
      <c r="S37782"/>
    </row>
    <row r="37783" spans="19:19">
      <c r="S37783"/>
    </row>
    <row r="37784" spans="19:19">
      <c r="S37784"/>
    </row>
    <row r="37785" spans="19:19">
      <c r="S37785"/>
    </row>
    <row r="37786" spans="19:19">
      <c r="S37786"/>
    </row>
    <row r="37787" spans="19:19">
      <c r="S37787"/>
    </row>
    <row r="37788" spans="19:19">
      <c r="S37788"/>
    </row>
    <row r="37789" spans="19:19">
      <c r="S37789"/>
    </row>
    <row r="37790" spans="19:19">
      <c r="S37790"/>
    </row>
    <row r="37791" spans="19:19">
      <c r="S37791"/>
    </row>
    <row r="37792" spans="19:19">
      <c r="S37792"/>
    </row>
    <row r="37793" spans="19:19">
      <c r="S37793"/>
    </row>
    <row r="37794" spans="19:19">
      <c r="S37794"/>
    </row>
    <row r="37795" spans="19:19">
      <c r="S37795"/>
    </row>
    <row r="37796" spans="19:19">
      <c r="S37796"/>
    </row>
    <row r="37797" spans="19:19">
      <c r="S37797"/>
    </row>
    <row r="37798" spans="19:19">
      <c r="S37798"/>
    </row>
    <row r="37799" spans="19:19">
      <c r="S37799"/>
    </row>
    <row r="37800" spans="19:19">
      <c r="S37800"/>
    </row>
    <row r="37801" spans="19:19">
      <c r="S37801"/>
    </row>
    <row r="37802" spans="19:19">
      <c r="S37802"/>
    </row>
    <row r="37803" spans="19:19">
      <c r="S37803"/>
    </row>
    <row r="37804" spans="19:19">
      <c r="S37804"/>
    </row>
    <row r="37805" spans="19:19">
      <c r="S37805"/>
    </row>
    <row r="37806" spans="19:19">
      <c r="S37806"/>
    </row>
    <row r="37807" spans="19:19">
      <c r="S37807"/>
    </row>
    <row r="37808" spans="19:19">
      <c r="S37808"/>
    </row>
    <row r="37809" spans="19:19">
      <c r="S37809"/>
    </row>
    <row r="37810" spans="19:19">
      <c r="S37810"/>
    </row>
    <row r="37811" spans="19:19">
      <c r="S37811"/>
    </row>
    <row r="37812" spans="19:19">
      <c r="S37812"/>
    </row>
    <row r="37813" spans="19:19">
      <c r="S37813"/>
    </row>
    <row r="37814" spans="19:19">
      <c r="S37814"/>
    </row>
    <row r="37815" spans="19:19">
      <c r="S37815"/>
    </row>
    <row r="37816" spans="19:19">
      <c r="S37816"/>
    </row>
    <row r="37817" spans="19:19">
      <c r="S37817"/>
    </row>
    <row r="37818" spans="19:19">
      <c r="S37818"/>
    </row>
    <row r="37819" spans="19:19">
      <c r="S37819"/>
    </row>
    <row r="37820" spans="19:19">
      <c r="S37820"/>
    </row>
    <row r="37821" spans="19:19">
      <c r="S37821"/>
    </row>
    <row r="37822" spans="19:19">
      <c r="S37822"/>
    </row>
    <row r="37823" spans="19:19">
      <c r="S37823"/>
    </row>
    <row r="37824" spans="19:19">
      <c r="S37824"/>
    </row>
    <row r="37825" spans="19:19">
      <c r="S37825"/>
    </row>
    <row r="37826" spans="19:19">
      <c r="S37826"/>
    </row>
    <row r="37827" spans="19:19">
      <c r="S37827"/>
    </row>
    <row r="37828" spans="19:19">
      <c r="S37828"/>
    </row>
    <row r="37829" spans="19:19">
      <c r="S37829"/>
    </row>
    <row r="37830" spans="19:19">
      <c r="S37830"/>
    </row>
    <row r="37831" spans="19:19">
      <c r="S37831"/>
    </row>
    <row r="37832" spans="19:19">
      <c r="S37832"/>
    </row>
    <row r="37833" spans="19:19">
      <c r="S37833"/>
    </row>
    <row r="37834" spans="19:19">
      <c r="S37834"/>
    </row>
    <row r="37835" spans="19:19">
      <c r="S37835"/>
    </row>
    <row r="37836" spans="19:19">
      <c r="S37836"/>
    </row>
    <row r="37837" spans="19:19">
      <c r="S37837"/>
    </row>
    <row r="37838" spans="19:19">
      <c r="S37838"/>
    </row>
    <row r="37839" spans="19:19">
      <c r="S37839"/>
    </row>
    <row r="37840" spans="19:19">
      <c r="S37840"/>
    </row>
    <row r="37841" spans="19:19">
      <c r="S37841"/>
    </row>
    <row r="37842" spans="19:19">
      <c r="S37842"/>
    </row>
    <row r="37843" spans="19:19">
      <c r="S37843"/>
    </row>
    <row r="37844" spans="19:19">
      <c r="S37844"/>
    </row>
    <row r="37845" spans="19:19">
      <c r="S37845"/>
    </row>
    <row r="37846" spans="19:19">
      <c r="S37846"/>
    </row>
    <row r="37847" spans="19:19">
      <c r="S37847"/>
    </row>
    <row r="37848" spans="19:19">
      <c r="S37848"/>
    </row>
    <row r="37849" spans="19:19">
      <c r="S37849"/>
    </row>
    <row r="37850" spans="19:19">
      <c r="S37850"/>
    </row>
    <row r="37851" spans="19:19">
      <c r="S37851"/>
    </row>
    <row r="37852" spans="19:19">
      <c r="S37852"/>
    </row>
    <row r="37853" spans="19:19">
      <c r="S37853"/>
    </row>
    <row r="37854" spans="19:19">
      <c r="S37854"/>
    </row>
    <row r="37855" spans="19:19">
      <c r="S37855"/>
    </row>
    <row r="37856" spans="19:19">
      <c r="S37856"/>
    </row>
    <row r="37857" spans="19:19">
      <c r="S37857"/>
    </row>
    <row r="37858" spans="19:19">
      <c r="S37858"/>
    </row>
    <row r="37859" spans="19:19">
      <c r="S37859"/>
    </row>
    <row r="37860" spans="19:19">
      <c r="S37860"/>
    </row>
    <row r="37861" spans="19:19">
      <c r="S37861"/>
    </row>
    <row r="37862" spans="19:19">
      <c r="S37862"/>
    </row>
    <row r="37863" spans="19:19">
      <c r="S37863"/>
    </row>
    <row r="37864" spans="19:19">
      <c r="S37864"/>
    </row>
    <row r="37865" spans="19:19">
      <c r="S37865"/>
    </row>
    <row r="37866" spans="19:19">
      <c r="S37866"/>
    </row>
    <row r="37867" spans="19:19">
      <c r="S37867"/>
    </row>
    <row r="37868" spans="19:19">
      <c r="S37868"/>
    </row>
    <row r="37869" spans="19:19">
      <c r="S37869"/>
    </row>
    <row r="37870" spans="19:19">
      <c r="S37870"/>
    </row>
    <row r="37871" spans="19:19">
      <c r="S37871"/>
    </row>
    <row r="37872" spans="19:19">
      <c r="S37872"/>
    </row>
    <row r="37873" spans="19:19">
      <c r="S37873"/>
    </row>
    <row r="37874" spans="19:19">
      <c r="S37874"/>
    </row>
    <row r="37875" spans="19:19">
      <c r="S37875"/>
    </row>
    <row r="37876" spans="19:19">
      <c r="S37876"/>
    </row>
    <row r="37877" spans="19:19">
      <c r="S37877"/>
    </row>
    <row r="37878" spans="19:19">
      <c r="S37878"/>
    </row>
    <row r="37879" spans="19:19">
      <c r="S37879"/>
    </row>
    <row r="37880" spans="19:19">
      <c r="S37880"/>
    </row>
    <row r="37881" spans="19:19">
      <c r="S37881"/>
    </row>
    <row r="37882" spans="19:19">
      <c r="S37882"/>
    </row>
    <row r="37883" spans="19:19">
      <c r="S37883"/>
    </row>
    <row r="37884" spans="19:19">
      <c r="S37884"/>
    </row>
    <row r="37885" spans="19:19">
      <c r="S37885"/>
    </row>
    <row r="37886" spans="19:19">
      <c r="S37886"/>
    </row>
    <row r="37887" spans="19:19">
      <c r="S37887"/>
    </row>
    <row r="37888" spans="19:19">
      <c r="S37888"/>
    </row>
    <row r="37889" spans="19:19">
      <c r="S37889"/>
    </row>
    <row r="37890" spans="19:19">
      <c r="S37890"/>
    </row>
    <row r="37891" spans="19:19">
      <c r="S37891"/>
    </row>
    <row r="37892" spans="19:19">
      <c r="S37892"/>
    </row>
    <row r="37893" spans="19:19">
      <c r="S37893"/>
    </row>
    <row r="37894" spans="19:19">
      <c r="S37894"/>
    </row>
    <row r="37895" spans="19:19">
      <c r="S37895"/>
    </row>
    <row r="37896" spans="19:19">
      <c r="S37896"/>
    </row>
    <row r="37897" spans="19:19">
      <c r="S37897"/>
    </row>
    <row r="37898" spans="19:19">
      <c r="S37898"/>
    </row>
    <row r="37899" spans="19:19">
      <c r="S37899"/>
    </row>
    <row r="37900" spans="19:19">
      <c r="S37900"/>
    </row>
    <row r="37901" spans="19:19">
      <c r="S37901"/>
    </row>
    <row r="37902" spans="19:19">
      <c r="S37902"/>
    </row>
    <row r="37903" spans="19:19">
      <c r="S37903"/>
    </row>
    <row r="37904" spans="19:19">
      <c r="S37904"/>
    </row>
    <row r="37905" spans="19:19">
      <c r="S37905"/>
    </row>
    <row r="37906" spans="19:19">
      <c r="S37906"/>
    </row>
    <row r="37907" spans="19:19">
      <c r="S37907"/>
    </row>
    <row r="37908" spans="19:19">
      <c r="S37908"/>
    </row>
    <row r="37909" spans="19:19">
      <c r="S37909"/>
    </row>
    <row r="37910" spans="19:19">
      <c r="S37910"/>
    </row>
    <row r="37911" spans="19:19">
      <c r="S37911"/>
    </row>
    <row r="37912" spans="19:19">
      <c r="S37912"/>
    </row>
    <row r="37913" spans="19:19">
      <c r="S37913"/>
    </row>
    <row r="37914" spans="19:19">
      <c r="S37914"/>
    </row>
    <row r="37915" spans="19:19">
      <c r="S37915"/>
    </row>
    <row r="37916" spans="19:19">
      <c r="S37916"/>
    </row>
    <row r="37917" spans="19:19">
      <c r="S37917"/>
    </row>
    <row r="37918" spans="19:19">
      <c r="S37918"/>
    </row>
    <row r="37919" spans="19:19">
      <c r="S37919"/>
    </row>
    <row r="37920" spans="19:19">
      <c r="S37920"/>
    </row>
    <row r="37921" spans="19:19">
      <c r="S37921"/>
    </row>
    <row r="37922" spans="19:19">
      <c r="S37922"/>
    </row>
    <row r="37923" spans="19:19">
      <c r="S37923"/>
    </row>
    <row r="37924" spans="19:19">
      <c r="S37924"/>
    </row>
    <row r="37925" spans="19:19">
      <c r="S37925"/>
    </row>
    <row r="37926" spans="19:19">
      <c r="S37926"/>
    </row>
    <row r="37927" spans="19:19">
      <c r="S37927"/>
    </row>
    <row r="37928" spans="19:19">
      <c r="S37928"/>
    </row>
    <row r="37929" spans="19:19">
      <c r="S37929"/>
    </row>
    <row r="37930" spans="19:19">
      <c r="S37930"/>
    </row>
    <row r="37931" spans="19:19">
      <c r="S37931"/>
    </row>
    <row r="37932" spans="19:19">
      <c r="S37932"/>
    </row>
    <row r="37933" spans="19:19">
      <c r="S37933"/>
    </row>
    <row r="37934" spans="19:19">
      <c r="S37934"/>
    </row>
    <row r="37935" spans="19:19">
      <c r="S37935"/>
    </row>
    <row r="37936" spans="19:19">
      <c r="S37936"/>
    </row>
    <row r="37937" spans="19:19">
      <c r="S37937"/>
    </row>
    <row r="37938" spans="19:19">
      <c r="S37938"/>
    </row>
    <row r="37939" spans="19:19">
      <c r="S37939"/>
    </row>
    <row r="37940" spans="19:19">
      <c r="S37940"/>
    </row>
    <row r="37941" spans="19:19">
      <c r="S37941"/>
    </row>
    <row r="37942" spans="19:19">
      <c r="S37942"/>
    </row>
    <row r="37943" spans="19:19">
      <c r="S37943"/>
    </row>
    <row r="37944" spans="19:19">
      <c r="S37944"/>
    </row>
    <row r="37945" spans="19:19">
      <c r="S37945"/>
    </row>
    <row r="37946" spans="19:19">
      <c r="S37946"/>
    </row>
    <row r="37947" spans="19:19">
      <c r="S37947"/>
    </row>
    <row r="37948" spans="19:19">
      <c r="S37948"/>
    </row>
    <row r="37949" spans="19:19">
      <c r="S37949"/>
    </row>
    <row r="37950" spans="19:19">
      <c r="S37950"/>
    </row>
    <row r="37951" spans="19:19">
      <c r="S37951"/>
    </row>
    <row r="37952" spans="19:19">
      <c r="S37952"/>
    </row>
    <row r="37953" spans="19:19">
      <c r="S37953"/>
    </row>
    <row r="37954" spans="19:19">
      <c r="S37954"/>
    </row>
    <row r="37955" spans="19:19">
      <c r="S37955"/>
    </row>
    <row r="37956" spans="19:19">
      <c r="S37956"/>
    </row>
    <row r="37957" spans="19:19">
      <c r="S37957"/>
    </row>
    <row r="37958" spans="19:19">
      <c r="S37958"/>
    </row>
    <row r="37959" spans="19:19">
      <c r="S37959"/>
    </row>
    <row r="37960" spans="19:19">
      <c r="S37960"/>
    </row>
    <row r="37961" spans="19:19">
      <c r="S37961"/>
    </row>
    <row r="37962" spans="19:19">
      <c r="S37962"/>
    </row>
    <row r="37963" spans="19:19">
      <c r="S37963"/>
    </row>
    <row r="37964" spans="19:19">
      <c r="S37964"/>
    </row>
    <row r="37965" spans="19:19">
      <c r="S37965"/>
    </row>
    <row r="37966" spans="19:19">
      <c r="S37966"/>
    </row>
    <row r="37967" spans="19:19">
      <c r="S37967"/>
    </row>
    <row r="37968" spans="19:19">
      <c r="S37968"/>
    </row>
    <row r="37969" spans="19:19">
      <c r="S37969"/>
    </row>
    <row r="37970" spans="19:19">
      <c r="S37970"/>
    </row>
    <row r="37971" spans="19:19">
      <c r="S37971"/>
    </row>
    <row r="37972" spans="19:19">
      <c r="S37972"/>
    </row>
    <row r="37973" spans="19:19">
      <c r="S37973"/>
    </row>
    <row r="37974" spans="19:19">
      <c r="S37974"/>
    </row>
    <row r="37975" spans="19:19">
      <c r="S37975"/>
    </row>
    <row r="37976" spans="19:19">
      <c r="S37976"/>
    </row>
    <row r="37977" spans="19:19">
      <c r="S37977"/>
    </row>
    <row r="37978" spans="19:19">
      <c r="S37978"/>
    </row>
    <row r="37979" spans="19:19">
      <c r="S37979"/>
    </row>
    <row r="37980" spans="19:19">
      <c r="S37980"/>
    </row>
    <row r="37981" spans="19:19">
      <c r="S37981"/>
    </row>
    <row r="37982" spans="19:19">
      <c r="S37982"/>
    </row>
    <row r="37983" spans="19:19">
      <c r="S37983"/>
    </row>
    <row r="37984" spans="19:19">
      <c r="S37984"/>
    </row>
    <row r="37985" spans="19:19">
      <c r="S37985"/>
    </row>
    <row r="37986" spans="19:19">
      <c r="S37986"/>
    </row>
    <row r="37987" spans="19:19">
      <c r="S37987"/>
    </row>
    <row r="37988" spans="19:19">
      <c r="S37988"/>
    </row>
    <row r="37989" spans="19:19">
      <c r="S37989"/>
    </row>
    <row r="37990" spans="19:19">
      <c r="S37990"/>
    </row>
    <row r="37991" spans="19:19">
      <c r="S37991"/>
    </row>
    <row r="37992" spans="19:19">
      <c r="S37992"/>
    </row>
    <row r="37993" spans="19:19">
      <c r="S37993"/>
    </row>
    <row r="37994" spans="19:19">
      <c r="S37994"/>
    </row>
    <row r="37995" spans="19:19">
      <c r="S37995"/>
    </row>
    <row r="37996" spans="19:19">
      <c r="S37996"/>
    </row>
    <row r="37997" spans="19:19">
      <c r="S37997"/>
    </row>
    <row r="37998" spans="19:19">
      <c r="S37998"/>
    </row>
    <row r="37999" spans="19:19">
      <c r="S37999"/>
    </row>
    <row r="38000" spans="19:19">
      <c r="S38000"/>
    </row>
    <row r="38001" spans="19:19">
      <c r="S38001"/>
    </row>
    <row r="38002" spans="19:19">
      <c r="S38002"/>
    </row>
    <row r="38003" spans="19:19">
      <c r="S38003"/>
    </row>
    <row r="38004" spans="19:19">
      <c r="S38004"/>
    </row>
    <row r="38005" spans="19:19">
      <c r="S38005"/>
    </row>
    <row r="38006" spans="19:19">
      <c r="S38006"/>
    </row>
    <row r="38007" spans="19:19">
      <c r="S38007"/>
    </row>
    <row r="38008" spans="19:19">
      <c r="S38008"/>
    </row>
    <row r="38009" spans="19:19">
      <c r="S38009"/>
    </row>
    <row r="38010" spans="19:19">
      <c r="S38010"/>
    </row>
    <row r="38011" spans="19:19">
      <c r="S38011"/>
    </row>
    <row r="38012" spans="19:19">
      <c r="S38012"/>
    </row>
    <row r="38013" spans="19:19">
      <c r="S38013"/>
    </row>
    <row r="38014" spans="19:19">
      <c r="S38014"/>
    </row>
    <row r="38015" spans="19:19">
      <c r="S38015"/>
    </row>
    <row r="38016" spans="19:19">
      <c r="S38016"/>
    </row>
    <row r="38017" spans="19:19">
      <c r="S38017"/>
    </row>
    <row r="38018" spans="19:19">
      <c r="S38018"/>
    </row>
    <row r="38019" spans="19:19">
      <c r="S38019"/>
    </row>
    <row r="38020" spans="19:19">
      <c r="S38020"/>
    </row>
    <row r="38021" spans="19:19">
      <c r="S38021"/>
    </row>
    <row r="38022" spans="19:19">
      <c r="S38022"/>
    </row>
    <row r="38023" spans="19:19">
      <c r="S38023"/>
    </row>
    <row r="38024" spans="19:19">
      <c r="S38024"/>
    </row>
    <row r="38025" spans="19:19">
      <c r="S38025"/>
    </row>
    <row r="38026" spans="19:19">
      <c r="S38026"/>
    </row>
    <row r="38027" spans="19:19">
      <c r="S38027"/>
    </row>
    <row r="38028" spans="19:19">
      <c r="S38028"/>
    </row>
    <row r="38029" spans="19:19">
      <c r="S38029"/>
    </row>
    <row r="38030" spans="19:19">
      <c r="S38030"/>
    </row>
    <row r="38031" spans="19:19">
      <c r="S38031"/>
    </row>
    <row r="38032" spans="19:19">
      <c r="S38032"/>
    </row>
    <row r="38033" spans="19:19">
      <c r="S38033"/>
    </row>
    <row r="38034" spans="19:19">
      <c r="S38034"/>
    </row>
    <row r="38035" spans="19:19">
      <c r="S38035"/>
    </row>
    <row r="38036" spans="19:19">
      <c r="S38036"/>
    </row>
    <row r="38037" spans="19:19">
      <c r="S38037"/>
    </row>
    <row r="38038" spans="19:19">
      <c r="S38038"/>
    </row>
    <row r="38039" spans="19:19">
      <c r="S38039"/>
    </row>
    <row r="38040" spans="19:19">
      <c r="S38040"/>
    </row>
    <row r="38041" spans="19:19">
      <c r="S38041"/>
    </row>
    <row r="38042" spans="19:19">
      <c r="S38042"/>
    </row>
    <row r="38043" spans="19:19">
      <c r="S38043"/>
    </row>
    <row r="38044" spans="19:19">
      <c r="S38044"/>
    </row>
    <row r="38045" spans="19:19">
      <c r="S38045"/>
    </row>
    <row r="38046" spans="19:19">
      <c r="S38046"/>
    </row>
    <row r="38047" spans="19:19">
      <c r="S38047"/>
    </row>
    <row r="38048" spans="19:19">
      <c r="S38048"/>
    </row>
    <row r="38049" spans="19:19">
      <c r="S38049"/>
    </row>
    <row r="38050" spans="19:19">
      <c r="S38050"/>
    </row>
    <row r="38051" spans="19:19">
      <c r="S38051"/>
    </row>
    <row r="38052" spans="19:19">
      <c r="S38052"/>
    </row>
    <row r="38053" spans="19:19">
      <c r="S38053"/>
    </row>
    <row r="38054" spans="19:19">
      <c r="S38054"/>
    </row>
    <row r="38055" spans="19:19">
      <c r="S38055"/>
    </row>
    <row r="38056" spans="19:19">
      <c r="S38056"/>
    </row>
    <row r="38057" spans="19:19">
      <c r="S38057"/>
    </row>
    <row r="38058" spans="19:19">
      <c r="S38058"/>
    </row>
    <row r="38059" spans="19:19">
      <c r="S38059"/>
    </row>
    <row r="38060" spans="19:19">
      <c r="S38060"/>
    </row>
    <row r="38061" spans="19:19">
      <c r="S38061"/>
    </row>
    <row r="38062" spans="19:19">
      <c r="S38062"/>
    </row>
    <row r="38063" spans="19:19">
      <c r="S38063"/>
    </row>
    <row r="38064" spans="19:19">
      <c r="S38064"/>
    </row>
    <row r="38065" spans="19:19">
      <c r="S38065"/>
    </row>
    <row r="38066" spans="19:19">
      <c r="S38066"/>
    </row>
    <row r="38067" spans="19:19">
      <c r="S38067"/>
    </row>
    <row r="38068" spans="19:19">
      <c r="S38068"/>
    </row>
    <row r="38069" spans="19:19">
      <c r="S38069"/>
    </row>
    <row r="38070" spans="19:19">
      <c r="S38070"/>
    </row>
    <row r="38071" spans="19:19">
      <c r="S38071"/>
    </row>
    <row r="38072" spans="19:19">
      <c r="S38072"/>
    </row>
    <row r="38073" spans="19:19">
      <c r="S38073"/>
    </row>
    <row r="38074" spans="19:19">
      <c r="S38074"/>
    </row>
    <row r="38075" spans="19:19">
      <c r="S38075"/>
    </row>
    <row r="38076" spans="19:19">
      <c r="S38076"/>
    </row>
    <row r="38077" spans="19:19">
      <c r="S38077"/>
    </row>
    <row r="38078" spans="19:19">
      <c r="S38078"/>
    </row>
    <row r="38079" spans="19:19">
      <c r="S38079"/>
    </row>
    <row r="38080" spans="19:19">
      <c r="S38080"/>
    </row>
    <row r="38081" spans="19:19">
      <c r="S38081"/>
    </row>
    <row r="38082" spans="19:19">
      <c r="S38082"/>
    </row>
    <row r="38083" spans="19:19">
      <c r="S38083"/>
    </row>
    <row r="38084" spans="19:19">
      <c r="S38084"/>
    </row>
    <row r="38085" spans="19:19">
      <c r="S38085"/>
    </row>
    <row r="38086" spans="19:19">
      <c r="S38086"/>
    </row>
    <row r="38087" spans="19:19">
      <c r="S38087"/>
    </row>
    <row r="38088" spans="19:19">
      <c r="S38088"/>
    </row>
    <row r="38089" spans="19:19">
      <c r="S38089"/>
    </row>
    <row r="38090" spans="19:19">
      <c r="S38090"/>
    </row>
    <row r="38091" spans="19:19">
      <c r="S38091"/>
    </row>
    <row r="38092" spans="19:19">
      <c r="S38092"/>
    </row>
    <row r="38093" spans="19:19">
      <c r="S38093"/>
    </row>
    <row r="38094" spans="19:19">
      <c r="S38094"/>
    </row>
    <row r="38095" spans="19:19">
      <c r="S38095"/>
    </row>
    <row r="38096" spans="19:19">
      <c r="S38096"/>
    </row>
    <row r="38097" spans="19:19">
      <c r="S38097"/>
    </row>
    <row r="38098" spans="19:19">
      <c r="S38098"/>
    </row>
    <row r="38099" spans="19:19">
      <c r="S38099"/>
    </row>
    <row r="38100" spans="19:19">
      <c r="S38100"/>
    </row>
    <row r="38101" spans="19:19">
      <c r="S38101"/>
    </row>
    <row r="38102" spans="19:19">
      <c r="S38102"/>
    </row>
    <row r="38103" spans="19:19">
      <c r="S38103"/>
    </row>
    <row r="38104" spans="19:19">
      <c r="S38104"/>
    </row>
    <row r="38105" spans="19:19">
      <c r="S38105"/>
    </row>
    <row r="38106" spans="19:19">
      <c r="S38106"/>
    </row>
    <row r="38107" spans="19:19">
      <c r="S38107"/>
    </row>
    <row r="38108" spans="19:19">
      <c r="S38108"/>
    </row>
    <row r="38109" spans="19:19">
      <c r="S38109"/>
    </row>
    <row r="38110" spans="19:19">
      <c r="S38110"/>
    </row>
    <row r="38111" spans="19:19">
      <c r="S38111"/>
    </row>
    <row r="38112" spans="19:19">
      <c r="S38112"/>
    </row>
    <row r="38113" spans="19:19">
      <c r="S38113"/>
    </row>
    <row r="38114" spans="19:19">
      <c r="S38114"/>
    </row>
    <row r="38115" spans="19:19">
      <c r="S38115"/>
    </row>
    <row r="38116" spans="19:19">
      <c r="S38116"/>
    </row>
    <row r="38117" spans="19:19">
      <c r="S38117"/>
    </row>
    <row r="38118" spans="19:19">
      <c r="S38118"/>
    </row>
    <row r="38119" spans="19:19">
      <c r="S38119"/>
    </row>
    <row r="38120" spans="19:19">
      <c r="S38120"/>
    </row>
    <row r="38121" spans="19:19">
      <c r="S38121"/>
    </row>
    <row r="38122" spans="19:19">
      <c r="S38122"/>
    </row>
    <row r="38123" spans="19:19">
      <c r="S38123"/>
    </row>
    <row r="38124" spans="19:19">
      <c r="S38124"/>
    </row>
    <row r="38125" spans="19:19">
      <c r="S38125"/>
    </row>
    <row r="38126" spans="19:19">
      <c r="S38126"/>
    </row>
    <row r="38127" spans="19:19">
      <c r="S38127"/>
    </row>
    <row r="38128" spans="19:19">
      <c r="S38128"/>
    </row>
    <row r="38129" spans="19:19">
      <c r="S38129"/>
    </row>
    <row r="38130" spans="19:19">
      <c r="S38130"/>
    </row>
    <row r="38131" spans="19:19">
      <c r="S38131"/>
    </row>
    <row r="38132" spans="19:19">
      <c r="S38132"/>
    </row>
    <row r="38133" spans="19:19">
      <c r="S38133"/>
    </row>
    <row r="38134" spans="19:19">
      <c r="S38134"/>
    </row>
    <row r="38135" spans="19:19">
      <c r="S38135"/>
    </row>
    <row r="38136" spans="19:19">
      <c r="S38136"/>
    </row>
    <row r="38137" spans="19:19">
      <c r="S38137"/>
    </row>
    <row r="38138" spans="19:19">
      <c r="S38138"/>
    </row>
    <row r="38139" spans="19:19">
      <c r="S38139"/>
    </row>
    <row r="38140" spans="19:19">
      <c r="S38140"/>
    </row>
    <row r="38141" spans="19:19">
      <c r="S38141"/>
    </row>
    <row r="38142" spans="19:19">
      <c r="S38142"/>
    </row>
    <row r="38143" spans="19:19">
      <c r="S38143"/>
    </row>
    <row r="38144" spans="19:19">
      <c r="S38144"/>
    </row>
    <row r="38145" spans="19:19">
      <c r="S38145"/>
    </row>
    <row r="38146" spans="19:19">
      <c r="S38146"/>
    </row>
    <row r="38147" spans="19:19">
      <c r="S38147"/>
    </row>
    <row r="38148" spans="19:19">
      <c r="S38148"/>
    </row>
    <row r="38149" spans="19:19">
      <c r="S38149"/>
    </row>
    <row r="38150" spans="19:19">
      <c r="S38150"/>
    </row>
    <row r="38151" spans="19:19">
      <c r="S38151"/>
    </row>
    <row r="38152" spans="19:19">
      <c r="S38152"/>
    </row>
    <row r="38153" spans="19:19">
      <c r="S38153"/>
    </row>
    <row r="38154" spans="19:19">
      <c r="S38154"/>
    </row>
    <row r="38155" spans="19:19">
      <c r="S38155"/>
    </row>
    <row r="38156" spans="19:19">
      <c r="S38156"/>
    </row>
    <row r="38157" spans="19:19">
      <c r="S38157"/>
    </row>
    <row r="38158" spans="19:19">
      <c r="S38158"/>
    </row>
    <row r="38159" spans="19:19">
      <c r="S38159"/>
    </row>
    <row r="38160" spans="19:19">
      <c r="S38160"/>
    </row>
    <row r="38161" spans="19:19">
      <c r="S38161"/>
    </row>
    <row r="38162" spans="19:19">
      <c r="S38162"/>
    </row>
    <row r="38163" spans="19:19">
      <c r="S38163"/>
    </row>
    <row r="38164" spans="19:19">
      <c r="S38164"/>
    </row>
    <row r="38165" spans="19:19">
      <c r="S38165"/>
    </row>
    <row r="38166" spans="19:19">
      <c r="S38166"/>
    </row>
    <row r="38167" spans="19:19">
      <c r="S38167"/>
    </row>
    <row r="38168" spans="19:19">
      <c r="S38168"/>
    </row>
    <row r="38169" spans="19:19">
      <c r="S38169"/>
    </row>
    <row r="38170" spans="19:19">
      <c r="S38170"/>
    </row>
    <row r="38171" spans="19:19">
      <c r="S38171"/>
    </row>
    <row r="38172" spans="19:19">
      <c r="S38172"/>
    </row>
    <row r="38173" spans="19:19">
      <c r="S38173"/>
    </row>
    <row r="38174" spans="19:19">
      <c r="S38174"/>
    </row>
    <row r="38175" spans="19:19">
      <c r="S38175"/>
    </row>
    <row r="38176" spans="19:19">
      <c r="S38176"/>
    </row>
    <row r="38177" spans="19:19">
      <c r="S38177"/>
    </row>
    <row r="38178" spans="19:19">
      <c r="S38178"/>
    </row>
    <row r="38179" spans="19:19">
      <c r="S38179"/>
    </row>
    <row r="38180" spans="19:19">
      <c r="S38180"/>
    </row>
    <row r="38181" spans="19:19">
      <c r="S38181"/>
    </row>
    <row r="38182" spans="19:19">
      <c r="S38182"/>
    </row>
    <row r="38183" spans="19:19">
      <c r="S38183"/>
    </row>
    <row r="38184" spans="19:19">
      <c r="S38184"/>
    </row>
    <row r="38185" spans="19:19">
      <c r="S38185"/>
    </row>
    <row r="38186" spans="19:19">
      <c r="S38186"/>
    </row>
    <row r="38187" spans="19:19">
      <c r="S38187"/>
    </row>
    <row r="38188" spans="19:19">
      <c r="S38188"/>
    </row>
    <row r="38189" spans="19:19">
      <c r="S38189"/>
    </row>
    <row r="38190" spans="19:19">
      <c r="S38190"/>
    </row>
    <row r="38191" spans="19:19">
      <c r="S38191"/>
    </row>
    <row r="38192" spans="19:19">
      <c r="S38192"/>
    </row>
    <row r="38193" spans="19:19">
      <c r="S38193"/>
    </row>
    <row r="38194" spans="19:19">
      <c r="S38194"/>
    </row>
    <row r="38195" spans="19:19">
      <c r="S38195"/>
    </row>
    <row r="38196" spans="19:19">
      <c r="S38196"/>
    </row>
    <row r="38197" spans="19:19">
      <c r="S38197"/>
    </row>
    <row r="38198" spans="19:19">
      <c r="S38198"/>
    </row>
    <row r="38199" spans="19:19">
      <c r="S38199"/>
    </row>
    <row r="38200" spans="19:19">
      <c r="S38200"/>
    </row>
    <row r="38201" spans="19:19">
      <c r="S38201"/>
    </row>
    <row r="38202" spans="19:19">
      <c r="S38202"/>
    </row>
    <row r="38203" spans="19:19">
      <c r="S38203"/>
    </row>
    <row r="38204" spans="19:19">
      <c r="S38204"/>
    </row>
    <row r="38205" spans="19:19">
      <c r="S38205"/>
    </row>
    <row r="38206" spans="19:19">
      <c r="S38206"/>
    </row>
    <row r="38207" spans="19:19">
      <c r="S38207"/>
    </row>
    <row r="38208" spans="19:19">
      <c r="S38208"/>
    </row>
    <row r="38209" spans="19:19">
      <c r="S38209"/>
    </row>
    <row r="38210" spans="19:19">
      <c r="S38210"/>
    </row>
    <row r="38211" spans="19:19">
      <c r="S38211"/>
    </row>
    <row r="38212" spans="19:19">
      <c r="S38212"/>
    </row>
    <row r="38213" spans="19:19">
      <c r="S38213"/>
    </row>
    <row r="38214" spans="19:19">
      <c r="S38214"/>
    </row>
    <row r="38215" spans="19:19">
      <c r="S38215"/>
    </row>
    <row r="38216" spans="19:19">
      <c r="S38216"/>
    </row>
    <row r="38217" spans="19:19">
      <c r="S38217"/>
    </row>
    <row r="38218" spans="19:19">
      <c r="S38218"/>
    </row>
    <row r="38219" spans="19:19">
      <c r="S38219"/>
    </row>
    <row r="38220" spans="19:19">
      <c r="S38220"/>
    </row>
    <row r="38221" spans="19:19">
      <c r="S38221"/>
    </row>
    <row r="38222" spans="19:19">
      <c r="S38222"/>
    </row>
    <row r="38223" spans="19:19">
      <c r="S38223"/>
    </row>
    <row r="38224" spans="19:19">
      <c r="S38224"/>
    </row>
    <row r="38225" spans="19:19">
      <c r="S38225"/>
    </row>
    <row r="38226" spans="19:19">
      <c r="S38226"/>
    </row>
    <row r="38227" spans="19:19">
      <c r="S38227"/>
    </row>
    <row r="38228" spans="19:19">
      <c r="S38228"/>
    </row>
    <row r="38229" spans="19:19">
      <c r="S38229"/>
    </row>
    <row r="38230" spans="19:19">
      <c r="S38230"/>
    </row>
    <row r="38231" spans="19:19">
      <c r="S38231"/>
    </row>
    <row r="38232" spans="19:19">
      <c r="S38232"/>
    </row>
    <row r="38233" spans="19:19">
      <c r="S38233"/>
    </row>
    <row r="38234" spans="19:19">
      <c r="S38234"/>
    </row>
    <row r="38235" spans="19:19">
      <c r="S38235"/>
    </row>
    <row r="38236" spans="19:19">
      <c r="S38236"/>
    </row>
    <row r="38237" spans="19:19">
      <c r="S38237"/>
    </row>
    <row r="38238" spans="19:19">
      <c r="S38238"/>
    </row>
    <row r="38239" spans="19:19">
      <c r="S38239"/>
    </row>
    <row r="38240" spans="19:19">
      <c r="S38240"/>
    </row>
    <row r="38241" spans="19:19">
      <c r="S38241"/>
    </row>
    <row r="38242" spans="19:19">
      <c r="S38242"/>
    </row>
    <row r="38243" spans="19:19">
      <c r="S38243"/>
    </row>
    <row r="38244" spans="19:19">
      <c r="S38244"/>
    </row>
    <row r="38245" spans="19:19">
      <c r="S38245"/>
    </row>
    <row r="38246" spans="19:19">
      <c r="S38246"/>
    </row>
    <row r="38247" spans="19:19">
      <c r="S38247"/>
    </row>
    <row r="38248" spans="19:19">
      <c r="S38248"/>
    </row>
    <row r="38249" spans="19:19">
      <c r="S38249"/>
    </row>
    <row r="38250" spans="19:19">
      <c r="S38250"/>
    </row>
    <row r="38251" spans="19:19">
      <c r="S38251"/>
    </row>
    <row r="38252" spans="19:19">
      <c r="S38252"/>
    </row>
    <row r="38253" spans="19:19">
      <c r="S38253"/>
    </row>
    <row r="38254" spans="19:19">
      <c r="S38254"/>
    </row>
    <row r="38255" spans="19:19">
      <c r="S38255"/>
    </row>
    <row r="38256" spans="19:19">
      <c r="S38256"/>
    </row>
    <row r="38257" spans="19:19">
      <c r="S38257"/>
    </row>
    <row r="38258" spans="19:19">
      <c r="S38258"/>
    </row>
    <row r="38259" spans="19:19">
      <c r="S38259"/>
    </row>
    <row r="38260" spans="19:19">
      <c r="S38260"/>
    </row>
    <row r="38261" spans="19:19">
      <c r="S38261"/>
    </row>
    <row r="38262" spans="19:19">
      <c r="S38262"/>
    </row>
    <row r="38263" spans="19:19">
      <c r="S38263"/>
    </row>
    <row r="38264" spans="19:19">
      <c r="S38264"/>
    </row>
    <row r="38265" spans="19:19">
      <c r="S38265"/>
    </row>
    <row r="38266" spans="19:19">
      <c r="S38266"/>
    </row>
    <row r="38267" spans="19:19">
      <c r="S38267"/>
    </row>
    <row r="38268" spans="19:19">
      <c r="S38268"/>
    </row>
    <row r="38269" spans="19:19">
      <c r="S38269"/>
    </row>
    <row r="38270" spans="19:19">
      <c r="S38270"/>
    </row>
    <row r="38271" spans="19:19">
      <c r="S38271"/>
    </row>
    <row r="38272" spans="19:19">
      <c r="S38272"/>
    </row>
    <row r="38273" spans="19:19">
      <c r="S38273"/>
    </row>
    <row r="38274" spans="19:19">
      <c r="S38274"/>
    </row>
    <row r="38275" spans="19:19">
      <c r="S38275"/>
    </row>
    <row r="38276" spans="19:19">
      <c r="S38276"/>
    </row>
    <row r="38277" spans="19:19">
      <c r="S38277"/>
    </row>
    <row r="38278" spans="19:19">
      <c r="S38278"/>
    </row>
    <row r="38279" spans="19:19">
      <c r="S38279"/>
    </row>
    <row r="38280" spans="19:19">
      <c r="S38280"/>
    </row>
    <row r="38281" spans="19:19">
      <c r="S38281"/>
    </row>
    <row r="38282" spans="19:19">
      <c r="S38282"/>
    </row>
    <row r="38283" spans="19:19">
      <c r="S38283"/>
    </row>
    <row r="38284" spans="19:19">
      <c r="S38284"/>
    </row>
    <row r="38285" spans="19:19">
      <c r="S38285"/>
    </row>
    <row r="38286" spans="19:19">
      <c r="S38286"/>
    </row>
    <row r="38287" spans="19:19">
      <c r="S38287"/>
    </row>
    <row r="38288" spans="19:19">
      <c r="S38288"/>
    </row>
    <row r="38289" spans="19:19">
      <c r="S38289"/>
    </row>
    <row r="38290" spans="19:19">
      <c r="S38290"/>
    </row>
    <row r="38291" spans="19:19">
      <c r="S38291"/>
    </row>
    <row r="38292" spans="19:19">
      <c r="S38292"/>
    </row>
    <row r="38293" spans="19:19">
      <c r="S38293"/>
    </row>
    <row r="38294" spans="19:19">
      <c r="S38294"/>
    </row>
    <row r="38295" spans="19:19">
      <c r="S38295"/>
    </row>
    <row r="38296" spans="19:19">
      <c r="S38296"/>
    </row>
    <row r="38297" spans="19:19">
      <c r="S38297"/>
    </row>
    <row r="38298" spans="19:19">
      <c r="S38298"/>
    </row>
    <row r="38299" spans="19:19">
      <c r="S38299"/>
    </row>
    <row r="38300" spans="19:19">
      <c r="S38300"/>
    </row>
    <row r="38301" spans="19:19">
      <c r="S38301"/>
    </row>
    <row r="38302" spans="19:19">
      <c r="S38302"/>
    </row>
    <row r="38303" spans="19:19">
      <c r="S38303"/>
    </row>
    <row r="38304" spans="19:19">
      <c r="S38304"/>
    </row>
    <row r="38305" spans="19:19">
      <c r="S38305"/>
    </row>
    <row r="38306" spans="19:19">
      <c r="S38306"/>
    </row>
    <row r="38307" spans="19:19">
      <c r="S38307"/>
    </row>
    <row r="38308" spans="19:19">
      <c r="S38308"/>
    </row>
    <row r="38309" spans="19:19">
      <c r="S38309"/>
    </row>
    <row r="38310" spans="19:19">
      <c r="S38310"/>
    </row>
    <row r="38311" spans="19:19">
      <c r="S38311"/>
    </row>
    <row r="38312" spans="19:19">
      <c r="S38312"/>
    </row>
    <row r="38313" spans="19:19">
      <c r="S38313"/>
    </row>
    <row r="38314" spans="19:19">
      <c r="S38314"/>
    </row>
    <row r="38315" spans="19:19">
      <c r="S38315"/>
    </row>
    <row r="38316" spans="19:19">
      <c r="S38316"/>
    </row>
    <row r="38317" spans="19:19">
      <c r="S38317"/>
    </row>
    <row r="38318" spans="19:19">
      <c r="S38318"/>
    </row>
    <row r="38319" spans="19:19">
      <c r="S38319"/>
    </row>
    <row r="38320" spans="19:19">
      <c r="S38320"/>
    </row>
    <row r="38321" spans="19:19">
      <c r="S38321"/>
    </row>
    <row r="38322" spans="19:19">
      <c r="S38322"/>
    </row>
    <row r="38323" spans="19:19">
      <c r="S38323"/>
    </row>
    <row r="38324" spans="19:19">
      <c r="S38324"/>
    </row>
    <row r="38325" spans="19:19">
      <c r="S38325"/>
    </row>
    <row r="38326" spans="19:19">
      <c r="S38326"/>
    </row>
    <row r="38327" spans="19:19">
      <c r="S38327"/>
    </row>
    <row r="38328" spans="19:19">
      <c r="S38328"/>
    </row>
    <row r="38329" spans="19:19">
      <c r="S38329"/>
    </row>
    <row r="38330" spans="19:19">
      <c r="S38330"/>
    </row>
    <row r="38331" spans="19:19">
      <c r="S38331"/>
    </row>
    <row r="38332" spans="19:19">
      <c r="S38332"/>
    </row>
    <row r="38333" spans="19:19">
      <c r="S38333"/>
    </row>
    <row r="38334" spans="19:19">
      <c r="S38334"/>
    </row>
    <row r="38335" spans="19:19">
      <c r="S38335"/>
    </row>
    <row r="38336" spans="19:19">
      <c r="S38336"/>
    </row>
    <row r="38337" spans="19:19">
      <c r="S38337"/>
    </row>
    <row r="38338" spans="19:19">
      <c r="S38338"/>
    </row>
    <row r="38339" spans="19:19">
      <c r="S38339"/>
    </row>
    <row r="38340" spans="19:19">
      <c r="S38340"/>
    </row>
    <row r="38341" spans="19:19">
      <c r="S38341"/>
    </row>
    <row r="38342" spans="19:19">
      <c r="S38342"/>
    </row>
    <row r="38343" spans="19:19">
      <c r="S38343"/>
    </row>
    <row r="38344" spans="19:19">
      <c r="S38344"/>
    </row>
    <row r="38345" spans="19:19">
      <c r="S38345"/>
    </row>
    <row r="38346" spans="19:19">
      <c r="S38346"/>
    </row>
    <row r="38347" spans="19:19">
      <c r="S38347"/>
    </row>
    <row r="38348" spans="19:19">
      <c r="S38348"/>
    </row>
    <row r="38349" spans="19:19">
      <c r="S38349"/>
    </row>
    <row r="38350" spans="19:19">
      <c r="S38350"/>
    </row>
    <row r="38351" spans="19:19">
      <c r="S38351"/>
    </row>
    <row r="38352" spans="19:19">
      <c r="S38352"/>
    </row>
    <row r="38353" spans="19:19">
      <c r="S38353"/>
    </row>
    <row r="38354" spans="19:19">
      <c r="S38354"/>
    </row>
    <row r="38355" spans="19:19">
      <c r="S38355"/>
    </row>
    <row r="38356" spans="19:19">
      <c r="S38356"/>
    </row>
    <row r="38357" spans="19:19">
      <c r="S38357"/>
    </row>
    <row r="38358" spans="19:19">
      <c r="S38358"/>
    </row>
    <row r="38359" spans="19:19">
      <c r="S38359"/>
    </row>
    <row r="38360" spans="19:19">
      <c r="S38360"/>
    </row>
    <row r="38361" spans="19:19">
      <c r="S38361"/>
    </row>
    <row r="38362" spans="19:19">
      <c r="S38362"/>
    </row>
    <row r="38363" spans="19:19">
      <c r="S38363"/>
    </row>
    <row r="38364" spans="19:19">
      <c r="S38364"/>
    </row>
    <row r="38365" spans="19:19">
      <c r="S38365"/>
    </row>
    <row r="38366" spans="19:19">
      <c r="S38366"/>
    </row>
    <row r="38367" spans="19:19">
      <c r="S38367"/>
    </row>
    <row r="38368" spans="19:19">
      <c r="S38368"/>
    </row>
    <row r="38369" spans="19:19">
      <c r="S38369"/>
    </row>
    <row r="38370" spans="19:19">
      <c r="S38370"/>
    </row>
    <row r="38371" spans="19:19">
      <c r="S38371"/>
    </row>
    <row r="38372" spans="19:19">
      <c r="S38372"/>
    </row>
    <row r="38373" spans="19:19">
      <c r="S38373"/>
    </row>
    <row r="38374" spans="19:19">
      <c r="S38374"/>
    </row>
    <row r="38375" spans="19:19">
      <c r="S38375"/>
    </row>
    <row r="38376" spans="19:19">
      <c r="S38376"/>
    </row>
    <row r="38377" spans="19:19">
      <c r="S38377"/>
    </row>
    <row r="38378" spans="19:19">
      <c r="S38378"/>
    </row>
    <row r="38379" spans="19:19">
      <c r="S38379"/>
    </row>
    <row r="38380" spans="19:19">
      <c r="S38380"/>
    </row>
    <row r="38381" spans="19:19">
      <c r="S38381"/>
    </row>
    <row r="38382" spans="19:19">
      <c r="S38382"/>
    </row>
    <row r="38383" spans="19:19">
      <c r="S38383"/>
    </row>
    <row r="38384" spans="19:19">
      <c r="S38384"/>
    </row>
    <row r="38385" spans="19:19">
      <c r="S38385"/>
    </row>
    <row r="38386" spans="19:19">
      <c r="S38386"/>
    </row>
    <row r="38387" spans="19:19">
      <c r="S38387"/>
    </row>
    <row r="38388" spans="19:19">
      <c r="S38388"/>
    </row>
    <row r="38389" spans="19:19">
      <c r="S38389"/>
    </row>
    <row r="38390" spans="19:19">
      <c r="S38390"/>
    </row>
    <row r="38391" spans="19:19">
      <c r="S38391"/>
    </row>
    <row r="38392" spans="19:19">
      <c r="S38392"/>
    </row>
    <row r="38393" spans="19:19">
      <c r="S38393"/>
    </row>
    <row r="38394" spans="19:19">
      <c r="S38394"/>
    </row>
    <row r="38395" spans="19:19">
      <c r="S38395"/>
    </row>
    <row r="38396" spans="19:19">
      <c r="S38396"/>
    </row>
    <row r="38397" spans="19:19">
      <c r="S38397"/>
    </row>
    <row r="38398" spans="19:19">
      <c r="S38398"/>
    </row>
    <row r="38399" spans="19:19">
      <c r="S38399"/>
    </row>
    <row r="38400" spans="19:19">
      <c r="S38400"/>
    </row>
    <row r="38401" spans="19:19">
      <c r="S38401"/>
    </row>
    <row r="38402" spans="19:19">
      <c r="S38402"/>
    </row>
    <row r="38403" spans="19:19">
      <c r="S38403"/>
    </row>
    <row r="38404" spans="19:19">
      <c r="S38404"/>
    </row>
    <row r="38405" spans="19:19">
      <c r="S38405"/>
    </row>
    <row r="38406" spans="19:19">
      <c r="S38406"/>
    </row>
    <row r="38407" spans="19:19">
      <c r="S38407"/>
    </row>
    <row r="38408" spans="19:19">
      <c r="S38408"/>
    </row>
    <row r="38409" spans="19:19">
      <c r="S38409"/>
    </row>
    <row r="38410" spans="19:19">
      <c r="S38410"/>
    </row>
    <row r="38411" spans="19:19">
      <c r="S38411"/>
    </row>
    <row r="38412" spans="19:19">
      <c r="S38412"/>
    </row>
    <row r="38413" spans="19:19">
      <c r="S38413"/>
    </row>
    <row r="38414" spans="19:19">
      <c r="S38414"/>
    </row>
    <row r="38415" spans="19:19">
      <c r="S38415"/>
    </row>
    <row r="38416" spans="19:19">
      <c r="S38416"/>
    </row>
    <row r="38417" spans="19:19">
      <c r="S38417"/>
    </row>
    <row r="38418" spans="19:19">
      <c r="S38418"/>
    </row>
    <row r="38419" spans="19:19">
      <c r="S38419"/>
    </row>
    <row r="38420" spans="19:19">
      <c r="S38420"/>
    </row>
    <row r="38421" spans="19:19">
      <c r="S38421"/>
    </row>
    <row r="38422" spans="19:19">
      <c r="S38422"/>
    </row>
    <row r="38423" spans="19:19">
      <c r="S38423"/>
    </row>
    <row r="38424" spans="19:19">
      <c r="S38424"/>
    </row>
    <row r="38425" spans="19:19">
      <c r="S38425"/>
    </row>
    <row r="38426" spans="19:19">
      <c r="S38426"/>
    </row>
    <row r="38427" spans="19:19">
      <c r="S38427"/>
    </row>
    <row r="38428" spans="19:19">
      <c r="S38428"/>
    </row>
    <row r="38429" spans="19:19">
      <c r="S38429"/>
    </row>
    <row r="38430" spans="19:19">
      <c r="S38430"/>
    </row>
    <row r="38431" spans="19:19">
      <c r="S38431"/>
    </row>
    <row r="38432" spans="19:19">
      <c r="S38432"/>
    </row>
    <row r="38433" spans="19:19">
      <c r="S38433"/>
    </row>
    <row r="38434" spans="19:19">
      <c r="S38434"/>
    </row>
    <row r="38435" spans="19:19">
      <c r="S38435"/>
    </row>
    <row r="38436" spans="19:19">
      <c r="S38436"/>
    </row>
    <row r="38437" spans="19:19">
      <c r="S38437"/>
    </row>
    <row r="38438" spans="19:19">
      <c r="S38438"/>
    </row>
    <row r="38439" spans="19:19">
      <c r="S38439"/>
    </row>
    <row r="38440" spans="19:19">
      <c r="S38440"/>
    </row>
    <row r="38441" spans="19:19">
      <c r="S38441"/>
    </row>
    <row r="38442" spans="19:19">
      <c r="S38442"/>
    </row>
    <row r="38443" spans="19:19">
      <c r="S38443"/>
    </row>
    <row r="38444" spans="19:19">
      <c r="S38444"/>
    </row>
    <row r="38445" spans="19:19">
      <c r="S38445"/>
    </row>
    <row r="38446" spans="19:19">
      <c r="S38446"/>
    </row>
    <row r="38447" spans="19:19">
      <c r="S38447"/>
    </row>
    <row r="38448" spans="19:19">
      <c r="S38448"/>
    </row>
    <row r="38449" spans="19:19">
      <c r="S38449"/>
    </row>
    <row r="38450" spans="19:19">
      <c r="S38450"/>
    </row>
    <row r="38451" spans="19:19">
      <c r="S38451"/>
    </row>
    <row r="38452" spans="19:19">
      <c r="S38452"/>
    </row>
    <row r="38453" spans="19:19">
      <c r="S38453"/>
    </row>
    <row r="38454" spans="19:19">
      <c r="S38454"/>
    </row>
    <row r="38455" spans="19:19">
      <c r="S38455"/>
    </row>
    <row r="38456" spans="19:19">
      <c r="S38456"/>
    </row>
    <row r="38457" spans="19:19">
      <c r="S38457"/>
    </row>
    <row r="38458" spans="19:19">
      <c r="S38458"/>
    </row>
    <row r="38459" spans="19:19">
      <c r="S38459"/>
    </row>
    <row r="38460" spans="19:19">
      <c r="S38460"/>
    </row>
    <row r="38461" spans="19:19">
      <c r="S38461"/>
    </row>
    <row r="38462" spans="19:19">
      <c r="S38462"/>
    </row>
    <row r="38463" spans="19:19">
      <c r="S38463"/>
    </row>
    <row r="38464" spans="19:19">
      <c r="S38464"/>
    </row>
    <row r="38465" spans="19:19">
      <c r="S38465"/>
    </row>
    <row r="38466" spans="19:19">
      <c r="S38466"/>
    </row>
    <row r="38467" spans="19:19">
      <c r="S38467"/>
    </row>
    <row r="38468" spans="19:19">
      <c r="S38468"/>
    </row>
    <row r="38469" spans="19:19">
      <c r="S38469"/>
    </row>
    <row r="38470" spans="19:19">
      <c r="S38470"/>
    </row>
    <row r="38471" spans="19:19">
      <c r="S38471"/>
    </row>
    <row r="38472" spans="19:19">
      <c r="S38472"/>
    </row>
    <row r="38473" spans="19:19">
      <c r="S38473"/>
    </row>
    <row r="38474" spans="19:19">
      <c r="S38474"/>
    </row>
    <row r="38475" spans="19:19">
      <c r="S38475"/>
    </row>
    <row r="38476" spans="19:19">
      <c r="S38476"/>
    </row>
    <row r="38477" spans="19:19">
      <c r="S38477"/>
    </row>
    <row r="38478" spans="19:19">
      <c r="S38478"/>
    </row>
    <row r="38479" spans="19:19">
      <c r="S38479"/>
    </row>
    <row r="38480" spans="19:19">
      <c r="S38480"/>
    </row>
    <row r="38481" spans="19:19">
      <c r="S38481"/>
    </row>
    <row r="38482" spans="19:19">
      <c r="S38482"/>
    </row>
    <row r="38483" spans="19:19">
      <c r="S38483"/>
    </row>
    <row r="38484" spans="19:19">
      <c r="S38484"/>
    </row>
    <row r="38485" spans="19:19">
      <c r="S38485"/>
    </row>
    <row r="38486" spans="19:19">
      <c r="S38486"/>
    </row>
    <row r="38487" spans="19:19">
      <c r="S38487"/>
    </row>
    <row r="38488" spans="19:19">
      <c r="S38488"/>
    </row>
    <row r="38489" spans="19:19">
      <c r="S38489"/>
    </row>
    <row r="38490" spans="19:19">
      <c r="S38490"/>
    </row>
    <row r="38491" spans="19:19">
      <c r="S38491"/>
    </row>
    <row r="38492" spans="19:19">
      <c r="S38492"/>
    </row>
    <row r="38493" spans="19:19">
      <c r="S38493"/>
    </row>
    <row r="38494" spans="19:19">
      <c r="S38494"/>
    </row>
    <row r="38495" spans="19:19">
      <c r="S38495"/>
    </row>
    <row r="38496" spans="19:19">
      <c r="S38496"/>
    </row>
    <row r="38497" spans="19:19">
      <c r="S38497"/>
    </row>
    <row r="38498" spans="19:19">
      <c r="S38498"/>
    </row>
    <row r="38499" spans="19:19">
      <c r="S38499"/>
    </row>
    <row r="38500" spans="19:19">
      <c r="S38500"/>
    </row>
    <row r="38501" spans="19:19">
      <c r="S38501"/>
    </row>
    <row r="38502" spans="19:19">
      <c r="S38502"/>
    </row>
    <row r="38503" spans="19:19">
      <c r="S38503"/>
    </row>
    <row r="38504" spans="19:19">
      <c r="S38504"/>
    </row>
    <row r="38505" spans="19:19">
      <c r="S38505"/>
    </row>
    <row r="38506" spans="19:19">
      <c r="S38506"/>
    </row>
    <row r="38507" spans="19:19">
      <c r="S38507"/>
    </row>
    <row r="38508" spans="19:19">
      <c r="S38508"/>
    </row>
    <row r="38509" spans="19:19">
      <c r="S38509"/>
    </row>
    <row r="38510" spans="19:19">
      <c r="S38510"/>
    </row>
    <row r="38511" spans="19:19">
      <c r="S38511"/>
    </row>
    <row r="38512" spans="19:19">
      <c r="S38512"/>
    </row>
    <row r="38513" spans="19:19">
      <c r="S38513"/>
    </row>
    <row r="38514" spans="19:19">
      <c r="S38514"/>
    </row>
    <row r="38515" spans="19:19">
      <c r="S38515"/>
    </row>
    <row r="38516" spans="19:19">
      <c r="S38516"/>
    </row>
    <row r="38517" spans="19:19">
      <c r="S38517"/>
    </row>
    <row r="38518" spans="19:19">
      <c r="S38518"/>
    </row>
    <row r="38519" spans="19:19">
      <c r="S38519"/>
    </row>
    <row r="38520" spans="19:19">
      <c r="S38520"/>
    </row>
    <row r="38521" spans="19:19">
      <c r="S38521"/>
    </row>
    <row r="38522" spans="19:19">
      <c r="S38522"/>
    </row>
    <row r="38523" spans="19:19">
      <c r="S38523"/>
    </row>
    <row r="38524" spans="19:19">
      <c r="S38524"/>
    </row>
    <row r="38525" spans="19:19">
      <c r="S38525"/>
    </row>
    <row r="38526" spans="19:19">
      <c r="S38526"/>
    </row>
    <row r="38527" spans="19:19">
      <c r="S38527"/>
    </row>
    <row r="38528" spans="19:19">
      <c r="S38528"/>
    </row>
    <row r="38529" spans="19:19">
      <c r="S38529"/>
    </row>
    <row r="38530" spans="19:19">
      <c r="S38530"/>
    </row>
    <row r="38531" spans="19:19">
      <c r="S38531"/>
    </row>
    <row r="38532" spans="19:19">
      <c r="S38532"/>
    </row>
    <row r="38533" spans="19:19">
      <c r="S38533"/>
    </row>
    <row r="38534" spans="19:19">
      <c r="S38534"/>
    </row>
    <row r="38535" spans="19:19">
      <c r="S38535"/>
    </row>
    <row r="38536" spans="19:19">
      <c r="S38536"/>
    </row>
    <row r="38537" spans="19:19">
      <c r="S38537"/>
    </row>
    <row r="38538" spans="19:19">
      <c r="S38538"/>
    </row>
    <row r="38539" spans="19:19">
      <c r="S38539"/>
    </row>
    <row r="38540" spans="19:19">
      <c r="S38540"/>
    </row>
    <row r="38541" spans="19:19">
      <c r="S38541"/>
    </row>
    <row r="38542" spans="19:19">
      <c r="S38542"/>
    </row>
    <row r="38543" spans="19:19">
      <c r="S38543"/>
    </row>
    <row r="38544" spans="19:19">
      <c r="S38544"/>
    </row>
    <row r="38545" spans="19:19">
      <c r="S38545"/>
    </row>
    <row r="38546" spans="19:19">
      <c r="S38546"/>
    </row>
    <row r="38547" spans="19:19">
      <c r="S38547"/>
    </row>
    <row r="38548" spans="19:19">
      <c r="S38548"/>
    </row>
    <row r="38549" spans="19:19">
      <c r="S38549"/>
    </row>
    <row r="38550" spans="19:19">
      <c r="S38550"/>
    </row>
    <row r="38551" spans="19:19">
      <c r="S38551"/>
    </row>
    <row r="38552" spans="19:19">
      <c r="S38552"/>
    </row>
    <row r="38553" spans="19:19">
      <c r="S38553"/>
    </row>
    <row r="38554" spans="19:19">
      <c r="S38554"/>
    </row>
    <row r="38555" spans="19:19">
      <c r="S38555"/>
    </row>
    <row r="38556" spans="19:19">
      <c r="S38556"/>
    </row>
    <row r="38557" spans="19:19">
      <c r="S38557"/>
    </row>
    <row r="38558" spans="19:19">
      <c r="S38558"/>
    </row>
    <row r="38559" spans="19:19">
      <c r="S38559"/>
    </row>
    <row r="38560" spans="19:19">
      <c r="S38560"/>
    </row>
    <row r="38561" spans="19:19">
      <c r="S38561"/>
    </row>
    <row r="38562" spans="19:19">
      <c r="S38562"/>
    </row>
    <row r="38563" spans="19:19">
      <c r="S38563"/>
    </row>
    <row r="38564" spans="19:19">
      <c r="S38564"/>
    </row>
    <row r="38565" spans="19:19">
      <c r="S38565"/>
    </row>
    <row r="38566" spans="19:19">
      <c r="S38566"/>
    </row>
    <row r="38567" spans="19:19">
      <c r="S38567"/>
    </row>
    <row r="38568" spans="19:19">
      <c r="S38568"/>
    </row>
    <row r="38569" spans="19:19">
      <c r="S38569"/>
    </row>
    <row r="38570" spans="19:19">
      <c r="S38570"/>
    </row>
    <row r="38571" spans="19:19">
      <c r="S38571"/>
    </row>
    <row r="38572" spans="19:19">
      <c r="S38572"/>
    </row>
    <row r="38573" spans="19:19">
      <c r="S38573"/>
    </row>
    <row r="38574" spans="19:19">
      <c r="S38574"/>
    </row>
    <row r="38575" spans="19:19">
      <c r="S38575"/>
    </row>
    <row r="38576" spans="19:19">
      <c r="S38576"/>
    </row>
    <row r="38577" spans="19:19">
      <c r="S38577"/>
    </row>
    <row r="38578" spans="19:19">
      <c r="S38578"/>
    </row>
    <row r="38579" spans="19:19">
      <c r="S38579"/>
    </row>
    <row r="38580" spans="19:19">
      <c r="S38580"/>
    </row>
    <row r="38581" spans="19:19">
      <c r="S38581"/>
    </row>
    <row r="38582" spans="19:19">
      <c r="S38582"/>
    </row>
    <row r="38583" spans="19:19">
      <c r="S38583"/>
    </row>
    <row r="38584" spans="19:19">
      <c r="S38584"/>
    </row>
    <row r="38585" spans="19:19">
      <c r="S38585"/>
    </row>
    <row r="38586" spans="19:19">
      <c r="S38586"/>
    </row>
    <row r="38587" spans="19:19">
      <c r="S38587"/>
    </row>
    <row r="38588" spans="19:19">
      <c r="S38588"/>
    </row>
    <row r="38589" spans="19:19">
      <c r="S38589"/>
    </row>
    <row r="38590" spans="19:19">
      <c r="S38590"/>
    </row>
    <row r="38591" spans="19:19">
      <c r="S38591"/>
    </row>
    <row r="38592" spans="19:19">
      <c r="S38592"/>
    </row>
    <row r="38593" spans="19:19">
      <c r="S38593"/>
    </row>
    <row r="38594" spans="19:19">
      <c r="S38594"/>
    </row>
    <row r="38595" spans="19:19">
      <c r="S38595"/>
    </row>
    <row r="38596" spans="19:19">
      <c r="S38596"/>
    </row>
    <row r="38597" spans="19:19">
      <c r="S38597"/>
    </row>
    <row r="38598" spans="19:19">
      <c r="S38598"/>
    </row>
    <row r="38599" spans="19:19">
      <c r="S38599"/>
    </row>
    <row r="38600" spans="19:19">
      <c r="S38600"/>
    </row>
    <row r="38601" spans="19:19">
      <c r="S38601"/>
    </row>
    <row r="38602" spans="19:19">
      <c r="S38602"/>
    </row>
    <row r="38603" spans="19:19">
      <c r="S38603"/>
    </row>
    <row r="38604" spans="19:19">
      <c r="S38604"/>
    </row>
    <row r="38605" spans="19:19">
      <c r="S38605"/>
    </row>
    <row r="38606" spans="19:19">
      <c r="S38606"/>
    </row>
    <row r="38607" spans="19:19">
      <c r="S38607"/>
    </row>
    <row r="38608" spans="19:19">
      <c r="S38608"/>
    </row>
    <row r="38609" spans="19:19">
      <c r="S38609"/>
    </row>
    <row r="38610" spans="19:19">
      <c r="S38610"/>
    </row>
    <row r="38611" spans="19:19">
      <c r="S38611"/>
    </row>
    <row r="38612" spans="19:19">
      <c r="S38612"/>
    </row>
    <row r="38613" spans="19:19">
      <c r="S38613"/>
    </row>
    <row r="38614" spans="19:19">
      <c r="S38614"/>
    </row>
    <row r="38615" spans="19:19">
      <c r="S38615"/>
    </row>
    <row r="38616" spans="19:19">
      <c r="S38616"/>
    </row>
    <row r="38617" spans="19:19">
      <c r="S38617"/>
    </row>
    <row r="38618" spans="19:19">
      <c r="S38618"/>
    </row>
    <row r="38619" spans="19:19">
      <c r="S38619"/>
    </row>
    <row r="38620" spans="19:19">
      <c r="S38620"/>
    </row>
    <row r="38621" spans="19:19">
      <c r="S38621"/>
    </row>
    <row r="38622" spans="19:19">
      <c r="S38622"/>
    </row>
    <row r="38623" spans="19:19">
      <c r="S38623"/>
    </row>
    <row r="38624" spans="19:19">
      <c r="S38624"/>
    </row>
    <row r="38625" spans="19:19">
      <c r="S38625"/>
    </row>
    <row r="38626" spans="19:19">
      <c r="S38626"/>
    </row>
    <row r="38627" spans="19:19">
      <c r="S38627"/>
    </row>
    <row r="38628" spans="19:19">
      <c r="S38628"/>
    </row>
    <row r="38629" spans="19:19">
      <c r="S38629"/>
    </row>
    <row r="38630" spans="19:19">
      <c r="S38630"/>
    </row>
    <row r="38631" spans="19:19">
      <c r="S38631"/>
    </row>
    <row r="38632" spans="19:19">
      <c r="S38632"/>
    </row>
    <row r="38633" spans="19:19">
      <c r="S38633"/>
    </row>
    <row r="38634" spans="19:19">
      <c r="S38634"/>
    </row>
    <row r="38635" spans="19:19">
      <c r="S38635"/>
    </row>
    <row r="38636" spans="19:19">
      <c r="S38636"/>
    </row>
    <row r="38637" spans="19:19">
      <c r="S38637"/>
    </row>
    <row r="38638" spans="19:19">
      <c r="S38638"/>
    </row>
    <row r="38639" spans="19:19">
      <c r="S38639"/>
    </row>
    <row r="38640" spans="19:19">
      <c r="S38640"/>
    </row>
    <row r="38641" spans="19:19">
      <c r="S38641"/>
    </row>
    <row r="38642" spans="19:19">
      <c r="S38642"/>
    </row>
    <row r="38643" spans="19:19">
      <c r="S38643"/>
    </row>
    <row r="38644" spans="19:19">
      <c r="S38644"/>
    </row>
    <row r="38645" spans="19:19">
      <c r="S38645"/>
    </row>
    <row r="38646" spans="19:19">
      <c r="S38646"/>
    </row>
    <row r="38647" spans="19:19">
      <c r="S38647"/>
    </row>
    <row r="38648" spans="19:19">
      <c r="S38648"/>
    </row>
    <row r="38649" spans="19:19">
      <c r="S38649"/>
    </row>
    <row r="38650" spans="19:19">
      <c r="S38650"/>
    </row>
    <row r="38651" spans="19:19">
      <c r="S38651"/>
    </row>
    <row r="38652" spans="19:19">
      <c r="S38652"/>
    </row>
    <row r="38653" spans="19:19">
      <c r="S38653"/>
    </row>
    <row r="38654" spans="19:19">
      <c r="S38654"/>
    </row>
    <row r="38655" spans="19:19">
      <c r="S38655"/>
    </row>
    <row r="38656" spans="19:19">
      <c r="S38656"/>
    </row>
    <row r="38657" spans="19:19">
      <c r="S38657"/>
    </row>
    <row r="38658" spans="19:19">
      <c r="S38658"/>
    </row>
    <row r="38659" spans="19:19">
      <c r="S38659"/>
    </row>
    <row r="38660" spans="19:19">
      <c r="S38660"/>
    </row>
    <row r="38661" spans="19:19">
      <c r="S38661"/>
    </row>
    <row r="38662" spans="19:19">
      <c r="S38662"/>
    </row>
    <row r="38663" spans="19:19">
      <c r="S38663"/>
    </row>
    <row r="38664" spans="19:19">
      <c r="S38664"/>
    </row>
    <row r="38665" spans="19:19">
      <c r="S38665"/>
    </row>
    <row r="38666" spans="19:19">
      <c r="S38666"/>
    </row>
    <row r="38667" spans="19:19">
      <c r="S38667"/>
    </row>
    <row r="38668" spans="19:19">
      <c r="S38668"/>
    </row>
    <row r="38669" spans="19:19">
      <c r="S38669"/>
    </row>
    <row r="38670" spans="19:19">
      <c r="S38670"/>
    </row>
    <row r="38671" spans="19:19">
      <c r="S38671"/>
    </row>
    <row r="38672" spans="19:19">
      <c r="S38672"/>
    </row>
    <row r="38673" spans="19:19">
      <c r="S38673"/>
    </row>
    <row r="38674" spans="19:19">
      <c r="S38674"/>
    </row>
    <row r="38675" spans="19:19">
      <c r="S38675"/>
    </row>
    <row r="38676" spans="19:19">
      <c r="S38676"/>
    </row>
    <row r="38677" spans="19:19">
      <c r="S38677"/>
    </row>
    <row r="38678" spans="19:19">
      <c r="S38678"/>
    </row>
    <row r="38679" spans="19:19">
      <c r="S38679"/>
    </row>
    <row r="38680" spans="19:19">
      <c r="S38680"/>
    </row>
    <row r="38681" spans="19:19">
      <c r="S38681"/>
    </row>
    <row r="38682" spans="19:19">
      <c r="S38682"/>
    </row>
    <row r="38683" spans="19:19">
      <c r="S38683"/>
    </row>
    <row r="38684" spans="19:19">
      <c r="S38684"/>
    </row>
    <row r="38685" spans="19:19">
      <c r="S38685"/>
    </row>
    <row r="38686" spans="19:19">
      <c r="S38686"/>
    </row>
    <row r="38687" spans="19:19">
      <c r="S38687"/>
    </row>
    <row r="38688" spans="19:19">
      <c r="S38688"/>
    </row>
    <row r="38689" spans="19:19">
      <c r="S38689"/>
    </row>
    <row r="38690" spans="19:19">
      <c r="S38690"/>
    </row>
    <row r="38691" spans="19:19">
      <c r="S38691"/>
    </row>
    <row r="38692" spans="19:19">
      <c r="S38692"/>
    </row>
    <row r="38693" spans="19:19">
      <c r="S38693"/>
    </row>
    <row r="38694" spans="19:19">
      <c r="S38694"/>
    </row>
    <row r="38695" spans="19:19">
      <c r="S38695"/>
    </row>
    <row r="38696" spans="19:19">
      <c r="S38696"/>
    </row>
    <row r="38697" spans="19:19">
      <c r="S38697"/>
    </row>
    <row r="38698" spans="19:19">
      <c r="S38698"/>
    </row>
    <row r="38699" spans="19:19">
      <c r="S38699"/>
    </row>
    <row r="38700" spans="19:19">
      <c r="S38700"/>
    </row>
    <row r="38701" spans="19:19">
      <c r="S38701"/>
    </row>
    <row r="38702" spans="19:19">
      <c r="S38702"/>
    </row>
    <row r="38703" spans="19:19">
      <c r="S38703"/>
    </row>
    <row r="38704" spans="19:19">
      <c r="S38704"/>
    </row>
    <row r="38705" spans="19:19">
      <c r="S38705"/>
    </row>
    <row r="38706" spans="19:19">
      <c r="S38706"/>
    </row>
    <row r="38707" spans="19:19">
      <c r="S38707"/>
    </row>
    <row r="38708" spans="19:19">
      <c r="S38708"/>
    </row>
    <row r="38709" spans="19:19">
      <c r="S38709"/>
    </row>
    <row r="38710" spans="19:19">
      <c r="S38710"/>
    </row>
    <row r="38711" spans="19:19">
      <c r="S38711"/>
    </row>
    <row r="38712" spans="19:19">
      <c r="S38712"/>
    </row>
    <row r="38713" spans="19:19">
      <c r="S38713"/>
    </row>
    <row r="38714" spans="19:19">
      <c r="S38714"/>
    </row>
    <row r="38715" spans="19:19">
      <c r="S38715"/>
    </row>
    <row r="38716" spans="19:19">
      <c r="S38716"/>
    </row>
    <row r="38717" spans="19:19">
      <c r="S38717"/>
    </row>
    <row r="38718" spans="19:19">
      <c r="S38718"/>
    </row>
    <row r="38719" spans="19:19">
      <c r="S38719"/>
    </row>
    <row r="38720" spans="19:19">
      <c r="S38720"/>
    </row>
    <row r="38721" spans="19:19">
      <c r="S38721"/>
    </row>
    <row r="38722" spans="19:19">
      <c r="S38722"/>
    </row>
    <row r="38723" spans="19:19">
      <c r="S38723"/>
    </row>
    <row r="38724" spans="19:19">
      <c r="S38724"/>
    </row>
    <row r="38725" spans="19:19">
      <c r="S38725"/>
    </row>
    <row r="38726" spans="19:19">
      <c r="S38726"/>
    </row>
    <row r="38727" spans="19:19">
      <c r="S38727"/>
    </row>
    <row r="38728" spans="19:19">
      <c r="S38728"/>
    </row>
    <row r="38729" spans="19:19">
      <c r="S38729"/>
    </row>
    <row r="38730" spans="19:19">
      <c r="S38730"/>
    </row>
    <row r="38731" spans="19:19">
      <c r="S38731"/>
    </row>
    <row r="38732" spans="19:19">
      <c r="S38732"/>
    </row>
    <row r="38733" spans="19:19">
      <c r="S38733"/>
    </row>
    <row r="38734" spans="19:19">
      <c r="S38734"/>
    </row>
    <row r="38735" spans="19:19">
      <c r="S38735"/>
    </row>
    <row r="38736" spans="19:19">
      <c r="S38736"/>
    </row>
    <row r="38737" spans="19:19">
      <c r="S38737"/>
    </row>
    <row r="38738" spans="19:19">
      <c r="S38738"/>
    </row>
    <row r="38739" spans="19:19">
      <c r="S38739"/>
    </row>
    <row r="38740" spans="19:19">
      <c r="S38740"/>
    </row>
    <row r="38741" spans="19:19">
      <c r="S38741"/>
    </row>
    <row r="38742" spans="19:19">
      <c r="S38742"/>
    </row>
    <row r="38743" spans="19:19">
      <c r="S38743"/>
    </row>
    <row r="38744" spans="19:19">
      <c r="S38744"/>
    </row>
    <row r="38745" spans="19:19">
      <c r="S38745"/>
    </row>
    <row r="38746" spans="19:19">
      <c r="S38746"/>
    </row>
    <row r="38747" spans="19:19">
      <c r="S38747"/>
    </row>
    <row r="38748" spans="19:19">
      <c r="S38748"/>
    </row>
    <row r="38749" spans="19:19">
      <c r="S38749"/>
    </row>
    <row r="38750" spans="19:19">
      <c r="S38750"/>
    </row>
    <row r="38751" spans="19:19">
      <c r="S38751"/>
    </row>
    <row r="38752" spans="19:19">
      <c r="S38752"/>
    </row>
    <row r="38753" spans="19:19">
      <c r="S38753"/>
    </row>
    <row r="38754" spans="19:19">
      <c r="S38754"/>
    </row>
    <row r="38755" spans="19:19">
      <c r="S38755"/>
    </row>
    <row r="38756" spans="19:19">
      <c r="S38756"/>
    </row>
    <row r="38757" spans="19:19">
      <c r="S38757"/>
    </row>
    <row r="38758" spans="19:19">
      <c r="S38758"/>
    </row>
    <row r="38759" spans="19:19">
      <c r="S38759"/>
    </row>
    <row r="38760" spans="19:19">
      <c r="S38760"/>
    </row>
    <row r="38761" spans="19:19">
      <c r="S38761"/>
    </row>
    <row r="38762" spans="19:19">
      <c r="S38762"/>
    </row>
    <row r="38763" spans="19:19">
      <c r="S38763"/>
    </row>
    <row r="38764" spans="19:19">
      <c r="S38764"/>
    </row>
    <row r="38765" spans="19:19">
      <c r="S38765"/>
    </row>
    <row r="38766" spans="19:19">
      <c r="S38766"/>
    </row>
    <row r="38767" spans="19:19">
      <c r="S38767"/>
    </row>
    <row r="38768" spans="19:19">
      <c r="S38768"/>
    </row>
    <row r="38769" spans="19:19">
      <c r="S38769"/>
    </row>
    <row r="38770" spans="19:19">
      <c r="S38770"/>
    </row>
    <row r="38771" spans="19:19">
      <c r="S38771"/>
    </row>
    <row r="38772" spans="19:19">
      <c r="S38772"/>
    </row>
    <row r="38773" spans="19:19">
      <c r="S38773"/>
    </row>
    <row r="38774" spans="19:19">
      <c r="S38774"/>
    </row>
    <row r="38775" spans="19:19">
      <c r="S38775"/>
    </row>
    <row r="38776" spans="19:19">
      <c r="S38776"/>
    </row>
    <row r="38777" spans="19:19">
      <c r="S38777"/>
    </row>
    <row r="38778" spans="19:19">
      <c r="S38778"/>
    </row>
    <row r="38779" spans="19:19">
      <c r="S38779"/>
    </row>
    <row r="38780" spans="19:19">
      <c r="S38780"/>
    </row>
    <row r="38781" spans="19:19">
      <c r="S38781"/>
    </row>
    <row r="38782" spans="19:19">
      <c r="S38782"/>
    </row>
    <row r="38783" spans="19:19">
      <c r="S38783"/>
    </row>
    <row r="38784" spans="19:19">
      <c r="S38784"/>
    </row>
    <row r="38785" spans="19:19">
      <c r="S38785"/>
    </row>
    <row r="38786" spans="19:19">
      <c r="S38786"/>
    </row>
    <row r="38787" spans="19:19">
      <c r="S38787"/>
    </row>
    <row r="38788" spans="19:19">
      <c r="S38788"/>
    </row>
    <row r="38789" spans="19:19">
      <c r="S38789"/>
    </row>
    <row r="38790" spans="19:19">
      <c r="S38790"/>
    </row>
    <row r="38791" spans="19:19">
      <c r="S38791"/>
    </row>
    <row r="38792" spans="19:19">
      <c r="S38792"/>
    </row>
    <row r="38793" spans="19:19">
      <c r="S38793"/>
    </row>
    <row r="38794" spans="19:19">
      <c r="S38794"/>
    </row>
    <row r="38795" spans="19:19">
      <c r="S38795"/>
    </row>
    <row r="38796" spans="19:19">
      <c r="S38796"/>
    </row>
    <row r="38797" spans="19:19">
      <c r="S38797"/>
    </row>
    <row r="38798" spans="19:19">
      <c r="S38798"/>
    </row>
    <row r="38799" spans="19:19">
      <c r="S38799"/>
    </row>
    <row r="38800" spans="19:19">
      <c r="S38800"/>
    </row>
    <row r="38801" spans="19:19">
      <c r="S38801"/>
    </row>
    <row r="38802" spans="19:19">
      <c r="S38802"/>
    </row>
    <row r="38803" spans="19:19">
      <c r="S38803"/>
    </row>
    <row r="38804" spans="19:19">
      <c r="S38804"/>
    </row>
    <row r="38805" spans="19:19">
      <c r="S38805"/>
    </row>
    <row r="38806" spans="19:19">
      <c r="S38806"/>
    </row>
    <row r="38807" spans="19:19">
      <c r="S38807"/>
    </row>
    <row r="38808" spans="19:19">
      <c r="S38808"/>
    </row>
    <row r="38809" spans="19:19">
      <c r="S38809"/>
    </row>
    <row r="38810" spans="19:19">
      <c r="S38810"/>
    </row>
    <row r="38811" spans="19:19">
      <c r="S38811"/>
    </row>
    <row r="38812" spans="19:19">
      <c r="S38812"/>
    </row>
    <row r="38813" spans="19:19">
      <c r="S38813"/>
    </row>
    <row r="38814" spans="19:19">
      <c r="S38814"/>
    </row>
    <row r="38815" spans="19:19">
      <c r="S38815"/>
    </row>
    <row r="38816" spans="19:19">
      <c r="S38816"/>
    </row>
    <row r="38817" spans="19:19">
      <c r="S38817"/>
    </row>
    <row r="38818" spans="19:19">
      <c r="S38818"/>
    </row>
    <row r="38819" spans="19:19">
      <c r="S38819"/>
    </row>
    <row r="38820" spans="19:19">
      <c r="S38820"/>
    </row>
    <row r="38821" spans="19:19">
      <c r="S38821"/>
    </row>
    <row r="38822" spans="19:19">
      <c r="S38822"/>
    </row>
    <row r="38823" spans="19:19">
      <c r="S38823"/>
    </row>
    <row r="38824" spans="19:19">
      <c r="S38824"/>
    </row>
    <row r="38825" spans="19:19">
      <c r="S38825"/>
    </row>
    <row r="38826" spans="19:19">
      <c r="S38826"/>
    </row>
    <row r="38827" spans="19:19">
      <c r="S38827"/>
    </row>
    <row r="38828" spans="19:19">
      <c r="S38828"/>
    </row>
    <row r="38829" spans="19:19">
      <c r="S38829"/>
    </row>
    <row r="38830" spans="19:19">
      <c r="S38830"/>
    </row>
    <row r="38831" spans="19:19">
      <c r="S38831"/>
    </row>
    <row r="38832" spans="19:19">
      <c r="S38832"/>
    </row>
    <row r="38833" spans="19:19">
      <c r="S38833"/>
    </row>
    <row r="38834" spans="19:19">
      <c r="S38834"/>
    </row>
    <row r="38835" spans="19:19">
      <c r="S38835"/>
    </row>
    <row r="38836" spans="19:19">
      <c r="S38836"/>
    </row>
    <row r="38837" spans="19:19">
      <c r="S38837"/>
    </row>
    <row r="38838" spans="19:19">
      <c r="S38838"/>
    </row>
    <row r="38839" spans="19:19">
      <c r="S38839"/>
    </row>
    <row r="38840" spans="19:19">
      <c r="S38840"/>
    </row>
    <row r="38841" spans="19:19">
      <c r="S38841"/>
    </row>
    <row r="38842" spans="19:19">
      <c r="S38842"/>
    </row>
    <row r="38843" spans="19:19">
      <c r="S38843"/>
    </row>
    <row r="38844" spans="19:19">
      <c r="S38844"/>
    </row>
    <row r="38845" spans="19:19">
      <c r="S38845"/>
    </row>
    <row r="38846" spans="19:19">
      <c r="S38846"/>
    </row>
    <row r="38847" spans="19:19">
      <c r="S38847"/>
    </row>
    <row r="38848" spans="19:19">
      <c r="S38848"/>
    </row>
    <row r="38849" spans="19:19">
      <c r="S38849"/>
    </row>
    <row r="38850" spans="19:19">
      <c r="S38850"/>
    </row>
    <row r="38851" spans="19:19">
      <c r="S38851"/>
    </row>
    <row r="38852" spans="19:19">
      <c r="S38852"/>
    </row>
    <row r="38853" spans="19:19">
      <c r="S38853"/>
    </row>
    <row r="38854" spans="19:19">
      <c r="S38854"/>
    </row>
    <row r="38855" spans="19:19">
      <c r="S38855"/>
    </row>
    <row r="38856" spans="19:19">
      <c r="S38856"/>
    </row>
    <row r="38857" spans="19:19">
      <c r="S38857"/>
    </row>
    <row r="38858" spans="19:19">
      <c r="S38858"/>
    </row>
    <row r="38859" spans="19:19">
      <c r="S38859"/>
    </row>
    <row r="38860" spans="19:19">
      <c r="S38860"/>
    </row>
    <row r="38861" spans="19:19">
      <c r="S38861"/>
    </row>
    <row r="38862" spans="19:19">
      <c r="S38862"/>
    </row>
    <row r="38863" spans="19:19">
      <c r="S38863"/>
    </row>
    <row r="38864" spans="19:19">
      <c r="S38864"/>
    </row>
    <row r="38865" spans="19:19">
      <c r="S38865"/>
    </row>
    <row r="38866" spans="19:19">
      <c r="S38866"/>
    </row>
    <row r="38867" spans="19:19">
      <c r="S38867"/>
    </row>
    <row r="38868" spans="19:19">
      <c r="S38868"/>
    </row>
    <row r="38869" spans="19:19">
      <c r="S38869"/>
    </row>
    <row r="38870" spans="19:19">
      <c r="S38870"/>
    </row>
    <row r="38871" spans="19:19">
      <c r="S38871"/>
    </row>
    <row r="38872" spans="19:19">
      <c r="S38872"/>
    </row>
    <row r="38873" spans="19:19">
      <c r="S38873"/>
    </row>
    <row r="38874" spans="19:19">
      <c r="S38874"/>
    </row>
    <row r="38875" spans="19:19">
      <c r="S38875"/>
    </row>
    <row r="38876" spans="19:19">
      <c r="S38876"/>
    </row>
    <row r="38877" spans="19:19">
      <c r="S38877"/>
    </row>
    <row r="38878" spans="19:19">
      <c r="S38878"/>
    </row>
    <row r="38879" spans="19:19">
      <c r="S38879"/>
    </row>
    <row r="38880" spans="19:19">
      <c r="S38880"/>
    </row>
    <row r="38881" spans="19:19">
      <c r="S38881"/>
    </row>
    <row r="38882" spans="19:19">
      <c r="S38882"/>
    </row>
    <row r="38883" spans="19:19">
      <c r="S38883"/>
    </row>
    <row r="38884" spans="19:19">
      <c r="S38884"/>
    </row>
    <row r="38885" spans="19:19">
      <c r="S38885"/>
    </row>
    <row r="38886" spans="19:19">
      <c r="S38886"/>
    </row>
    <row r="38887" spans="19:19">
      <c r="S38887"/>
    </row>
    <row r="38888" spans="19:19">
      <c r="S38888"/>
    </row>
    <row r="38889" spans="19:19">
      <c r="S38889"/>
    </row>
    <row r="38890" spans="19:19">
      <c r="S38890"/>
    </row>
    <row r="38891" spans="19:19">
      <c r="S38891"/>
    </row>
    <row r="38892" spans="19:19">
      <c r="S38892"/>
    </row>
    <row r="38893" spans="19:19">
      <c r="S38893"/>
    </row>
    <row r="38894" spans="19:19">
      <c r="S38894"/>
    </row>
    <row r="38895" spans="19:19">
      <c r="S38895"/>
    </row>
    <row r="38896" spans="19:19">
      <c r="S38896"/>
    </row>
    <row r="38897" spans="19:19">
      <c r="S38897"/>
    </row>
    <row r="38898" spans="19:19">
      <c r="S38898"/>
    </row>
    <row r="38899" spans="19:19">
      <c r="S38899"/>
    </row>
    <row r="38900" spans="19:19">
      <c r="S38900"/>
    </row>
    <row r="38901" spans="19:19">
      <c r="S38901"/>
    </row>
    <row r="38902" spans="19:19">
      <c r="S38902"/>
    </row>
    <row r="38903" spans="19:19">
      <c r="S38903"/>
    </row>
    <row r="38904" spans="19:19">
      <c r="S38904"/>
    </row>
    <row r="38905" spans="19:19">
      <c r="S38905"/>
    </row>
    <row r="38906" spans="19:19">
      <c r="S38906"/>
    </row>
    <row r="38907" spans="19:19">
      <c r="S38907"/>
    </row>
    <row r="38908" spans="19:19">
      <c r="S38908"/>
    </row>
    <row r="38909" spans="19:19">
      <c r="S38909"/>
    </row>
    <row r="38910" spans="19:19">
      <c r="S38910"/>
    </row>
    <row r="38911" spans="19:19">
      <c r="S38911"/>
    </row>
    <row r="38912" spans="19:19">
      <c r="S38912"/>
    </row>
    <row r="38913" spans="19:19">
      <c r="S38913"/>
    </row>
    <row r="38914" spans="19:19">
      <c r="S38914"/>
    </row>
    <row r="38915" spans="19:19">
      <c r="S38915"/>
    </row>
    <row r="38916" spans="19:19">
      <c r="S38916"/>
    </row>
    <row r="38917" spans="19:19">
      <c r="S38917"/>
    </row>
    <row r="38918" spans="19:19">
      <c r="S38918"/>
    </row>
    <row r="38919" spans="19:19">
      <c r="S38919"/>
    </row>
    <row r="38920" spans="19:19">
      <c r="S38920"/>
    </row>
    <row r="38921" spans="19:19">
      <c r="S38921"/>
    </row>
    <row r="38922" spans="19:19">
      <c r="S38922"/>
    </row>
    <row r="38923" spans="19:19">
      <c r="S38923"/>
    </row>
    <row r="38924" spans="19:19">
      <c r="S38924"/>
    </row>
    <row r="38925" spans="19:19">
      <c r="S38925"/>
    </row>
    <row r="38926" spans="19:19">
      <c r="S38926"/>
    </row>
    <row r="38927" spans="19:19">
      <c r="S38927"/>
    </row>
    <row r="38928" spans="19:19">
      <c r="S38928"/>
    </row>
    <row r="38929" spans="19:19">
      <c r="S38929"/>
    </row>
    <row r="38930" spans="19:19">
      <c r="S38930"/>
    </row>
    <row r="38931" spans="19:19">
      <c r="S38931"/>
    </row>
    <row r="38932" spans="19:19">
      <c r="S38932"/>
    </row>
    <row r="38933" spans="19:19">
      <c r="S38933"/>
    </row>
    <row r="38934" spans="19:19">
      <c r="S38934"/>
    </row>
    <row r="38935" spans="19:19">
      <c r="S38935"/>
    </row>
    <row r="38936" spans="19:19">
      <c r="S38936"/>
    </row>
    <row r="38937" spans="19:19">
      <c r="S38937"/>
    </row>
    <row r="38938" spans="19:19">
      <c r="S38938"/>
    </row>
    <row r="38939" spans="19:19">
      <c r="S38939"/>
    </row>
    <row r="38940" spans="19:19">
      <c r="S38940"/>
    </row>
    <row r="38941" spans="19:19">
      <c r="S38941"/>
    </row>
    <row r="38942" spans="19:19">
      <c r="S38942"/>
    </row>
    <row r="38943" spans="19:19">
      <c r="S38943"/>
    </row>
    <row r="38944" spans="19:19">
      <c r="S38944"/>
    </row>
    <row r="38945" spans="19:19">
      <c r="S38945"/>
    </row>
    <row r="38946" spans="19:19">
      <c r="S38946"/>
    </row>
    <row r="38947" spans="19:19">
      <c r="S38947"/>
    </row>
    <row r="38948" spans="19:19">
      <c r="S38948"/>
    </row>
    <row r="38949" spans="19:19">
      <c r="S38949"/>
    </row>
    <row r="38950" spans="19:19">
      <c r="S38950"/>
    </row>
    <row r="38951" spans="19:19">
      <c r="S38951"/>
    </row>
    <row r="38952" spans="19:19">
      <c r="S38952"/>
    </row>
    <row r="38953" spans="19:19">
      <c r="S38953"/>
    </row>
    <row r="38954" spans="19:19">
      <c r="S38954"/>
    </row>
    <row r="38955" spans="19:19">
      <c r="S38955"/>
    </row>
    <row r="38956" spans="19:19">
      <c r="S38956"/>
    </row>
    <row r="38957" spans="19:19">
      <c r="S38957"/>
    </row>
    <row r="38958" spans="19:19">
      <c r="S38958"/>
    </row>
    <row r="38959" spans="19:19">
      <c r="S38959"/>
    </row>
    <row r="38960" spans="19:19">
      <c r="S38960"/>
    </row>
    <row r="38961" spans="19:19">
      <c r="S38961"/>
    </row>
    <row r="38962" spans="19:19">
      <c r="S38962"/>
    </row>
    <row r="38963" spans="19:19">
      <c r="S38963"/>
    </row>
    <row r="38964" spans="19:19">
      <c r="S38964"/>
    </row>
    <row r="38965" spans="19:19">
      <c r="S38965"/>
    </row>
    <row r="38966" spans="19:19">
      <c r="S38966"/>
    </row>
    <row r="38967" spans="19:19">
      <c r="S38967"/>
    </row>
    <row r="38968" spans="19:19">
      <c r="S38968"/>
    </row>
    <row r="38969" spans="19:19">
      <c r="S38969"/>
    </row>
    <row r="38970" spans="19:19">
      <c r="S38970"/>
    </row>
    <row r="38971" spans="19:19">
      <c r="S38971"/>
    </row>
    <row r="38972" spans="19:19">
      <c r="S38972"/>
    </row>
    <row r="38973" spans="19:19">
      <c r="S38973"/>
    </row>
    <row r="38974" spans="19:19">
      <c r="S38974"/>
    </row>
    <row r="38975" spans="19:19">
      <c r="S38975"/>
    </row>
    <row r="38976" spans="19:19">
      <c r="S38976"/>
    </row>
    <row r="38977" spans="19:19">
      <c r="S38977"/>
    </row>
    <row r="38978" spans="19:19">
      <c r="S38978"/>
    </row>
    <row r="38979" spans="19:19">
      <c r="S38979"/>
    </row>
    <row r="38980" spans="19:19">
      <c r="S38980"/>
    </row>
    <row r="38981" spans="19:19">
      <c r="S38981"/>
    </row>
    <row r="38982" spans="19:19">
      <c r="S38982"/>
    </row>
    <row r="38983" spans="19:19">
      <c r="S38983"/>
    </row>
    <row r="38984" spans="19:19">
      <c r="S38984"/>
    </row>
    <row r="38985" spans="19:19">
      <c r="S38985"/>
    </row>
    <row r="38986" spans="19:19">
      <c r="S38986"/>
    </row>
    <row r="38987" spans="19:19">
      <c r="S38987"/>
    </row>
    <row r="38988" spans="19:19">
      <c r="S38988"/>
    </row>
    <row r="38989" spans="19:19">
      <c r="S38989"/>
    </row>
    <row r="38990" spans="19:19">
      <c r="S38990"/>
    </row>
    <row r="38991" spans="19:19">
      <c r="S38991"/>
    </row>
    <row r="38992" spans="19:19">
      <c r="S38992"/>
    </row>
    <row r="38993" spans="19:19">
      <c r="S38993"/>
    </row>
    <row r="38994" spans="19:19">
      <c r="S38994"/>
    </row>
    <row r="38995" spans="19:19">
      <c r="S38995"/>
    </row>
    <row r="38996" spans="19:19">
      <c r="S38996"/>
    </row>
    <row r="38997" spans="19:19">
      <c r="S38997"/>
    </row>
    <row r="38998" spans="19:19">
      <c r="S38998"/>
    </row>
    <row r="38999" spans="19:19">
      <c r="S38999"/>
    </row>
    <row r="39000" spans="19:19">
      <c r="S39000"/>
    </row>
    <row r="39001" spans="19:19">
      <c r="S39001"/>
    </row>
    <row r="39002" spans="19:19">
      <c r="S39002"/>
    </row>
    <row r="39003" spans="19:19">
      <c r="S39003"/>
    </row>
    <row r="39004" spans="19:19">
      <c r="S39004"/>
    </row>
    <row r="39005" spans="19:19">
      <c r="S39005"/>
    </row>
    <row r="39006" spans="19:19">
      <c r="S39006"/>
    </row>
    <row r="39007" spans="19:19">
      <c r="S39007"/>
    </row>
    <row r="39008" spans="19:19">
      <c r="S39008"/>
    </row>
    <row r="39009" spans="19:19">
      <c r="S39009"/>
    </row>
    <row r="39010" spans="19:19">
      <c r="S39010"/>
    </row>
    <row r="39011" spans="19:19">
      <c r="S39011"/>
    </row>
    <row r="39012" spans="19:19">
      <c r="S39012"/>
    </row>
    <row r="39013" spans="19:19">
      <c r="S39013"/>
    </row>
    <row r="39014" spans="19:19">
      <c r="S39014"/>
    </row>
    <row r="39015" spans="19:19">
      <c r="S39015"/>
    </row>
    <row r="39016" spans="19:19">
      <c r="S39016"/>
    </row>
    <row r="39017" spans="19:19">
      <c r="S39017"/>
    </row>
    <row r="39018" spans="19:19">
      <c r="S39018"/>
    </row>
    <row r="39019" spans="19:19">
      <c r="S39019"/>
    </row>
    <row r="39020" spans="19:19">
      <c r="S39020"/>
    </row>
    <row r="39021" spans="19:19">
      <c r="S39021"/>
    </row>
    <row r="39022" spans="19:19">
      <c r="S39022"/>
    </row>
    <row r="39023" spans="19:19">
      <c r="S39023"/>
    </row>
    <row r="39024" spans="19:19">
      <c r="S39024"/>
    </row>
    <row r="39025" spans="19:19">
      <c r="S39025"/>
    </row>
    <row r="39026" spans="19:19">
      <c r="S39026"/>
    </row>
    <row r="39027" spans="19:19">
      <c r="S39027"/>
    </row>
    <row r="39028" spans="19:19">
      <c r="S39028"/>
    </row>
    <row r="39029" spans="19:19">
      <c r="S39029"/>
    </row>
    <row r="39030" spans="19:19">
      <c r="S39030"/>
    </row>
    <row r="39031" spans="19:19">
      <c r="S39031"/>
    </row>
    <row r="39032" spans="19:19">
      <c r="S39032"/>
    </row>
    <row r="39033" spans="19:19">
      <c r="S39033"/>
    </row>
    <row r="39034" spans="19:19">
      <c r="S39034"/>
    </row>
    <row r="39035" spans="19:19">
      <c r="S39035"/>
    </row>
    <row r="39036" spans="19:19">
      <c r="S39036"/>
    </row>
    <row r="39037" spans="19:19">
      <c r="S39037"/>
    </row>
    <row r="39038" spans="19:19">
      <c r="S39038"/>
    </row>
    <row r="39039" spans="19:19">
      <c r="S39039"/>
    </row>
    <row r="39040" spans="19:19">
      <c r="S39040"/>
    </row>
    <row r="39041" spans="19:19">
      <c r="S39041"/>
    </row>
    <row r="39042" spans="19:19">
      <c r="S39042"/>
    </row>
    <row r="39043" spans="19:19">
      <c r="S39043"/>
    </row>
    <row r="39044" spans="19:19">
      <c r="S39044"/>
    </row>
    <row r="39045" spans="19:19">
      <c r="S39045"/>
    </row>
    <row r="39046" spans="19:19">
      <c r="S39046"/>
    </row>
    <row r="39047" spans="19:19">
      <c r="S39047"/>
    </row>
    <row r="39048" spans="19:19">
      <c r="S39048"/>
    </row>
    <row r="39049" spans="19:19">
      <c r="S39049"/>
    </row>
    <row r="39050" spans="19:19">
      <c r="S39050"/>
    </row>
    <row r="39051" spans="19:19">
      <c r="S39051"/>
    </row>
    <row r="39052" spans="19:19">
      <c r="S39052"/>
    </row>
    <row r="39053" spans="19:19">
      <c r="S39053"/>
    </row>
    <row r="39054" spans="19:19">
      <c r="S39054"/>
    </row>
    <row r="39055" spans="19:19">
      <c r="S39055"/>
    </row>
    <row r="39056" spans="19:19">
      <c r="S39056"/>
    </row>
    <row r="39057" spans="19:19">
      <c r="S39057"/>
    </row>
    <row r="39058" spans="19:19">
      <c r="S39058"/>
    </row>
    <row r="39059" spans="19:19">
      <c r="S39059"/>
    </row>
    <row r="39060" spans="19:19">
      <c r="S39060"/>
    </row>
    <row r="39061" spans="19:19">
      <c r="S39061"/>
    </row>
    <row r="39062" spans="19:19">
      <c r="S39062"/>
    </row>
    <row r="39063" spans="19:19">
      <c r="S39063"/>
    </row>
    <row r="39064" spans="19:19">
      <c r="S39064"/>
    </row>
    <row r="39065" spans="19:19">
      <c r="S39065"/>
    </row>
    <row r="39066" spans="19:19">
      <c r="S39066"/>
    </row>
    <row r="39067" spans="19:19">
      <c r="S39067"/>
    </row>
    <row r="39068" spans="19:19">
      <c r="S39068"/>
    </row>
    <row r="39069" spans="19:19">
      <c r="S39069"/>
    </row>
    <row r="39070" spans="19:19">
      <c r="S39070"/>
    </row>
    <row r="39071" spans="19:19">
      <c r="S39071"/>
    </row>
    <row r="39072" spans="19:19">
      <c r="S39072"/>
    </row>
    <row r="39073" spans="19:19">
      <c r="S39073"/>
    </row>
    <row r="39074" spans="19:19">
      <c r="S39074"/>
    </row>
    <row r="39075" spans="19:19">
      <c r="S39075"/>
    </row>
    <row r="39076" spans="19:19">
      <c r="S39076"/>
    </row>
    <row r="39077" spans="19:19">
      <c r="S39077"/>
    </row>
    <row r="39078" spans="19:19">
      <c r="S39078"/>
    </row>
    <row r="39079" spans="19:19">
      <c r="S39079"/>
    </row>
    <row r="39080" spans="19:19">
      <c r="S39080"/>
    </row>
    <row r="39081" spans="19:19">
      <c r="S39081"/>
    </row>
    <row r="39082" spans="19:19">
      <c r="S39082"/>
    </row>
    <row r="39083" spans="19:19">
      <c r="S39083"/>
    </row>
    <row r="39084" spans="19:19">
      <c r="S39084"/>
    </row>
    <row r="39085" spans="19:19">
      <c r="S39085"/>
    </row>
    <row r="39086" spans="19:19">
      <c r="S39086"/>
    </row>
    <row r="39087" spans="19:19">
      <c r="S39087"/>
    </row>
    <row r="39088" spans="19:19">
      <c r="S39088"/>
    </row>
    <row r="39089" spans="19:19">
      <c r="S39089"/>
    </row>
    <row r="39090" spans="19:19">
      <c r="S39090"/>
    </row>
    <row r="39091" spans="19:19">
      <c r="S39091"/>
    </row>
    <row r="39092" spans="19:19">
      <c r="S39092"/>
    </row>
    <row r="39093" spans="19:19">
      <c r="S39093"/>
    </row>
    <row r="39094" spans="19:19">
      <c r="S39094"/>
    </row>
    <row r="39095" spans="19:19">
      <c r="S39095"/>
    </row>
    <row r="39096" spans="19:19">
      <c r="S39096"/>
    </row>
    <row r="39097" spans="19:19">
      <c r="S39097"/>
    </row>
    <row r="39098" spans="19:19">
      <c r="S39098"/>
    </row>
    <row r="39099" spans="19:19">
      <c r="S39099"/>
    </row>
    <row r="39100" spans="19:19">
      <c r="S39100"/>
    </row>
    <row r="39101" spans="19:19">
      <c r="S39101"/>
    </row>
    <row r="39102" spans="19:19">
      <c r="S39102"/>
    </row>
    <row r="39103" spans="19:19">
      <c r="S39103"/>
    </row>
    <row r="39104" spans="19:19">
      <c r="S39104"/>
    </row>
    <row r="39105" spans="19:19">
      <c r="S39105"/>
    </row>
    <row r="39106" spans="19:19">
      <c r="S39106"/>
    </row>
    <row r="39107" spans="19:19">
      <c r="S39107"/>
    </row>
    <row r="39108" spans="19:19">
      <c r="S39108"/>
    </row>
    <row r="39109" spans="19:19">
      <c r="S39109"/>
    </row>
    <row r="39110" spans="19:19">
      <c r="S39110"/>
    </row>
    <row r="39111" spans="19:19">
      <c r="S39111"/>
    </row>
    <row r="39112" spans="19:19">
      <c r="S39112"/>
    </row>
    <row r="39113" spans="19:19">
      <c r="S39113"/>
    </row>
    <row r="39114" spans="19:19">
      <c r="S39114"/>
    </row>
    <row r="39115" spans="19:19">
      <c r="S39115"/>
    </row>
    <row r="39116" spans="19:19">
      <c r="S39116"/>
    </row>
    <row r="39117" spans="19:19">
      <c r="S39117"/>
    </row>
    <row r="39118" spans="19:19">
      <c r="S39118"/>
    </row>
    <row r="39119" spans="19:19">
      <c r="S39119"/>
    </row>
    <row r="39120" spans="19:19">
      <c r="S39120"/>
    </row>
    <row r="39121" spans="19:19">
      <c r="S39121"/>
    </row>
    <row r="39122" spans="19:19">
      <c r="S39122"/>
    </row>
    <row r="39123" spans="19:19">
      <c r="S39123"/>
    </row>
    <row r="39124" spans="19:19">
      <c r="S39124"/>
    </row>
    <row r="39125" spans="19:19">
      <c r="S39125"/>
    </row>
    <row r="39126" spans="19:19">
      <c r="S39126"/>
    </row>
    <row r="39127" spans="19:19">
      <c r="S39127"/>
    </row>
    <row r="39128" spans="19:19">
      <c r="S39128"/>
    </row>
    <row r="39129" spans="19:19">
      <c r="S39129"/>
    </row>
    <row r="39130" spans="19:19">
      <c r="S39130"/>
    </row>
    <row r="39131" spans="19:19">
      <c r="S39131"/>
    </row>
    <row r="39132" spans="19:19">
      <c r="S39132"/>
    </row>
    <row r="39133" spans="19:19">
      <c r="S39133"/>
    </row>
    <row r="39134" spans="19:19">
      <c r="S39134"/>
    </row>
    <row r="39135" spans="19:19">
      <c r="S39135"/>
    </row>
    <row r="39136" spans="19:19">
      <c r="S39136"/>
    </row>
    <row r="39137" spans="19:19">
      <c r="S39137"/>
    </row>
    <row r="39138" spans="19:19">
      <c r="S39138"/>
    </row>
    <row r="39139" spans="19:19">
      <c r="S39139"/>
    </row>
    <row r="39140" spans="19:19">
      <c r="S39140"/>
    </row>
    <row r="39141" spans="19:19">
      <c r="S39141"/>
    </row>
    <row r="39142" spans="19:19">
      <c r="S39142"/>
    </row>
    <row r="39143" spans="19:19">
      <c r="S39143"/>
    </row>
    <row r="39144" spans="19:19">
      <c r="S39144"/>
    </row>
    <row r="39145" spans="19:19">
      <c r="S39145"/>
    </row>
    <row r="39146" spans="19:19">
      <c r="S39146"/>
    </row>
    <row r="39147" spans="19:19">
      <c r="S39147"/>
    </row>
    <row r="39148" spans="19:19">
      <c r="S39148"/>
    </row>
    <row r="39149" spans="19:19">
      <c r="S39149"/>
    </row>
    <row r="39150" spans="19:19">
      <c r="S39150"/>
    </row>
    <row r="39151" spans="19:19">
      <c r="S39151"/>
    </row>
    <row r="39152" spans="19:19">
      <c r="S39152"/>
    </row>
    <row r="39153" spans="19:19">
      <c r="S39153"/>
    </row>
    <row r="39154" spans="19:19">
      <c r="S39154"/>
    </row>
    <row r="39155" spans="19:19">
      <c r="S39155"/>
    </row>
    <row r="39156" spans="19:19">
      <c r="S39156"/>
    </row>
    <row r="39157" spans="19:19">
      <c r="S39157"/>
    </row>
    <row r="39158" spans="19:19">
      <c r="S39158"/>
    </row>
    <row r="39159" spans="19:19">
      <c r="S39159"/>
    </row>
    <row r="39160" spans="19:19">
      <c r="S39160"/>
    </row>
    <row r="39161" spans="19:19">
      <c r="S39161"/>
    </row>
    <row r="39162" spans="19:19">
      <c r="S39162"/>
    </row>
    <row r="39163" spans="19:19">
      <c r="S39163"/>
    </row>
    <row r="39164" spans="19:19">
      <c r="S39164"/>
    </row>
    <row r="39165" spans="19:19">
      <c r="S39165"/>
    </row>
    <row r="39166" spans="19:19">
      <c r="S39166"/>
    </row>
    <row r="39167" spans="19:19">
      <c r="S39167"/>
    </row>
    <row r="39168" spans="19:19">
      <c r="S39168"/>
    </row>
    <row r="39169" spans="19:19">
      <c r="S39169"/>
    </row>
    <row r="39170" spans="19:19">
      <c r="S39170"/>
    </row>
    <row r="39171" spans="19:19">
      <c r="S39171"/>
    </row>
    <row r="39172" spans="19:19">
      <c r="S39172"/>
    </row>
    <row r="39173" spans="19:19">
      <c r="S39173"/>
    </row>
    <row r="39174" spans="19:19">
      <c r="S39174"/>
    </row>
    <row r="39175" spans="19:19">
      <c r="S39175"/>
    </row>
    <row r="39176" spans="19:19">
      <c r="S39176"/>
    </row>
    <row r="39177" spans="19:19">
      <c r="S39177"/>
    </row>
    <row r="39178" spans="19:19">
      <c r="S39178"/>
    </row>
    <row r="39179" spans="19:19">
      <c r="S39179"/>
    </row>
    <row r="39180" spans="19:19">
      <c r="S39180"/>
    </row>
    <row r="39181" spans="19:19">
      <c r="S39181"/>
    </row>
    <row r="39182" spans="19:19">
      <c r="S39182"/>
    </row>
    <row r="39183" spans="19:19">
      <c r="S39183"/>
    </row>
    <row r="39184" spans="19:19">
      <c r="S39184"/>
    </row>
    <row r="39185" spans="19:19">
      <c r="S39185"/>
    </row>
    <row r="39186" spans="19:19">
      <c r="S39186"/>
    </row>
    <row r="39187" spans="19:19">
      <c r="S39187"/>
    </row>
    <row r="39188" spans="19:19">
      <c r="S39188"/>
    </row>
    <row r="39189" spans="19:19">
      <c r="S39189"/>
    </row>
    <row r="39190" spans="19:19">
      <c r="S39190"/>
    </row>
    <row r="39191" spans="19:19">
      <c r="S39191"/>
    </row>
    <row r="39192" spans="19:19">
      <c r="S39192"/>
    </row>
    <row r="39193" spans="19:19">
      <c r="S39193"/>
    </row>
    <row r="39194" spans="19:19">
      <c r="S39194"/>
    </row>
    <row r="39195" spans="19:19">
      <c r="S39195"/>
    </row>
    <row r="39196" spans="19:19">
      <c r="S39196"/>
    </row>
    <row r="39197" spans="19:19">
      <c r="S39197"/>
    </row>
    <row r="39198" spans="19:19">
      <c r="S39198"/>
    </row>
    <row r="39199" spans="19:19">
      <c r="S39199"/>
    </row>
    <row r="39200" spans="19:19">
      <c r="S39200"/>
    </row>
    <row r="39201" spans="19:19">
      <c r="S39201"/>
    </row>
    <row r="39202" spans="19:19">
      <c r="S39202"/>
    </row>
    <row r="39203" spans="19:19">
      <c r="S39203"/>
    </row>
    <row r="39204" spans="19:19">
      <c r="S39204"/>
    </row>
    <row r="39205" spans="19:19">
      <c r="S39205"/>
    </row>
    <row r="39206" spans="19:19">
      <c r="S39206"/>
    </row>
    <row r="39207" spans="19:19">
      <c r="S39207"/>
    </row>
    <row r="39208" spans="19:19">
      <c r="S39208"/>
    </row>
    <row r="39209" spans="19:19">
      <c r="S39209"/>
    </row>
    <row r="39210" spans="19:19">
      <c r="S39210"/>
    </row>
    <row r="39211" spans="19:19">
      <c r="S39211"/>
    </row>
    <row r="39212" spans="19:19">
      <c r="S39212"/>
    </row>
    <row r="39213" spans="19:19">
      <c r="S39213"/>
    </row>
    <row r="39214" spans="19:19">
      <c r="S39214"/>
    </row>
    <row r="39215" spans="19:19">
      <c r="S39215"/>
    </row>
    <row r="39216" spans="19:19">
      <c r="S39216"/>
    </row>
    <row r="39217" spans="19:19">
      <c r="S39217"/>
    </row>
    <row r="39218" spans="19:19">
      <c r="S39218"/>
    </row>
    <row r="39219" spans="19:19">
      <c r="S39219"/>
    </row>
    <row r="39220" spans="19:19">
      <c r="S39220"/>
    </row>
    <row r="39221" spans="19:19">
      <c r="S39221"/>
    </row>
    <row r="39222" spans="19:19">
      <c r="S39222"/>
    </row>
    <row r="39223" spans="19:19">
      <c r="S39223"/>
    </row>
    <row r="39224" spans="19:19">
      <c r="S39224"/>
    </row>
    <row r="39225" spans="19:19">
      <c r="S39225"/>
    </row>
    <row r="39226" spans="19:19">
      <c r="S39226"/>
    </row>
    <row r="39227" spans="19:19">
      <c r="S39227"/>
    </row>
    <row r="39228" spans="19:19">
      <c r="S39228"/>
    </row>
    <row r="39229" spans="19:19">
      <c r="S39229"/>
    </row>
    <row r="39230" spans="19:19">
      <c r="S39230"/>
    </row>
    <row r="39231" spans="19:19">
      <c r="S39231"/>
    </row>
    <row r="39232" spans="19:19">
      <c r="S39232"/>
    </row>
    <row r="39233" spans="19:19">
      <c r="S39233"/>
    </row>
    <row r="39234" spans="19:19">
      <c r="S39234"/>
    </row>
    <row r="39235" spans="19:19">
      <c r="S39235"/>
    </row>
    <row r="39236" spans="19:19">
      <c r="S39236"/>
    </row>
    <row r="39237" spans="19:19">
      <c r="S39237"/>
    </row>
    <row r="39238" spans="19:19">
      <c r="S39238"/>
    </row>
    <row r="39239" spans="19:19">
      <c r="S39239"/>
    </row>
    <row r="39240" spans="19:19">
      <c r="S39240"/>
    </row>
    <row r="39241" spans="19:19">
      <c r="S39241"/>
    </row>
    <row r="39242" spans="19:19">
      <c r="S39242"/>
    </row>
    <row r="39243" spans="19:19">
      <c r="S39243"/>
    </row>
    <row r="39244" spans="19:19">
      <c r="S39244"/>
    </row>
    <row r="39245" spans="19:19">
      <c r="S39245"/>
    </row>
    <row r="39246" spans="19:19">
      <c r="S39246"/>
    </row>
    <row r="39247" spans="19:19">
      <c r="S39247"/>
    </row>
    <row r="39248" spans="19:19">
      <c r="S39248"/>
    </row>
    <row r="39249" spans="19:19">
      <c r="S39249"/>
    </row>
    <row r="39250" spans="19:19">
      <c r="S39250"/>
    </row>
    <row r="39251" spans="19:19">
      <c r="S39251"/>
    </row>
    <row r="39252" spans="19:19">
      <c r="S39252"/>
    </row>
    <row r="39253" spans="19:19">
      <c r="S39253"/>
    </row>
    <row r="39254" spans="19:19">
      <c r="S39254"/>
    </row>
    <row r="39255" spans="19:19">
      <c r="S39255"/>
    </row>
    <row r="39256" spans="19:19">
      <c r="S39256"/>
    </row>
    <row r="39257" spans="19:19">
      <c r="S39257"/>
    </row>
    <row r="39258" spans="19:19">
      <c r="S39258"/>
    </row>
    <row r="39259" spans="19:19">
      <c r="S39259"/>
    </row>
    <row r="39260" spans="19:19">
      <c r="S39260"/>
    </row>
    <row r="39261" spans="19:19">
      <c r="S39261"/>
    </row>
    <row r="39262" spans="19:19">
      <c r="S39262"/>
    </row>
    <row r="39263" spans="19:19">
      <c r="S39263"/>
    </row>
    <row r="39264" spans="19:19">
      <c r="S39264"/>
    </row>
    <row r="39265" spans="19:19">
      <c r="S39265"/>
    </row>
    <row r="39266" spans="19:19">
      <c r="S39266"/>
    </row>
    <row r="39267" spans="19:19">
      <c r="S39267"/>
    </row>
    <row r="39268" spans="19:19">
      <c r="S39268"/>
    </row>
    <row r="39269" spans="19:19">
      <c r="S39269"/>
    </row>
    <row r="39270" spans="19:19">
      <c r="S39270"/>
    </row>
    <row r="39271" spans="19:19">
      <c r="S39271"/>
    </row>
    <row r="39272" spans="19:19">
      <c r="S39272"/>
    </row>
    <row r="39273" spans="19:19">
      <c r="S39273"/>
    </row>
    <row r="39274" spans="19:19">
      <c r="S39274"/>
    </row>
    <row r="39275" spans="19:19">
      <c r="S39275"/>
    </row>
    <row r="39276" spans="19:19">
      <c r="S39276"/>
    </row>
    <row r="39277" spans="19:19">
      <c r="S39277"/>
    </row>
    <row r="39278" spans="19:19">
      <c r="S39278"/>
    </row>
    <row r="39279" spans="19:19">
      <c r="S39279"/>
    </row>
    <row r="39280" spans="19:19">
      <c r="S39280"/>
    </row>
    <row r="39281" spans="19:19">
      <c r="S39281"/>
    </row>
    <row r="39282" spans="19:19">
      <c r="S39282"/>
    </row>
    <row r="39283" spans="19:19">
      <c r="S39283"/>
    </row>
    <row r="39284" spans="19:19">
      <c r="S39284"/>
    </row>
    <row r="39285" spans="19:19">
      <c r="S39285"/>
    </row>
    <row r="39286" spans="19:19">
      <c r="S39286"/>
    </row>
    <row r="39287" spans="19:19">
      <c r="S39287"/>
    </row>
    <row r="39288" spans="19:19">
      <c r="S39288"/>
    </row>
    <row r="39289" spans="19:19">
      <c r="S39289"/>
    </row>
    <row r="39290" spans="19:19">
      <c r="S39290"/>
    </row>
    <row r="39291" spans="19:19">
      <c r="S39291"/>
    </row>
    <row r="39292" spans="19:19">
      <c r="S39292"/>
    </row>
    <row r="39293" spans="19:19">
      <c r="S39293"/>
    </row>
    <row r="39294" spans="19:19">
      <c r="S39294"/>
    </row>
    <row r="39295" spans="19:19">
      <c r="S39295"/>
    </row>
    <row r="39296" spans="19:19">
      <c r="S39296"/>
    </row>
    <row r="39297" spans="19:19">
      <c r="S39297"/>
    </row>
    <row r="39298" spans="19:19">
      <c r="S39298"/>
    </row>
    <row r="39299" spans="19:19">
      <c r="S39299"/>
    </row>
    <row r="39300" spans="19:19">
      <c r="S39300"/>
    </row>
    <row r="39301" spans="19:19">
      <c r="S39301"/>
    </row>
    <row r="39302" spans="19:19">
      <c r="S39302"/>
    </row>
    <row r="39303" spans="19:19">
      <c r="S39303"/>
    </row>
    <row r="39304" spans="19:19">
      <c r="S39304"/>
    </row>
    <row r="39305" spans="19:19">
      <c r="S39305"/>
    </row>
    <row r="39306" spans="19:19">
      <c r="S39306"/>
    </row>
    <row r="39307" spans="19:19">
      <c r="S39307"/>
    </row>
    <row r="39308" spans="19:19">
      <c r="S39308"/>
    </row>
    <row r="39309" spans="19:19">
      <c r="S39309"/>
    </row>
    <row r="39310" spans="19:19">
      <c r="S39310"/>
    </row>
    <row r="39311" spans="19:19">
      <c r="S39311"/>
    </row>
    <row r="39312" spans="19:19">
      <c r="S39312"/>
    </row>
    <row r="39313" spans="19:19">
      <c r="S39313"/>
    </row>
    <row r="39314" spans="19:19">
      <c r="S39314"/>
    </row>
    <row r="39315" spans="19:19">
      <c r="S39315"/>
    </row>
    <row r="39316" spans="19:19">
      <c r="S39316"/>
    </row>
    <row r="39317" spans="19:19">
      <c r="S39317"/>
    </row>
    <row r="39318" spans="19:19">
      <c r="S39318"/>
    </row>
    <row r="39319" spans="19:19">
      <c r="S39319"/>
    </row>
    <row r="39320" spans="19:19">
      <c r="S39320"/>
    </row>
    <row r="39321" spans="19:19">
      <c r="S39321"/>
    </row>
    <row r="39322" spans="19:19">
      <c r="S39322"/>
    </row>
    <row r="39323" spans="19:19">
      <c r="S39323"/>
    </row>
    <row r="39324" spans="19:19">
      <c r="S39324"/>
    </row>
    <row r="39325" spans="19:19">
      <c r="S39325"/>
    </row>
    <row r="39326" spans="19:19">
      <c r="S39326"/>
    </row>
    <row r="39327" spans="19:19">
      <c r="S39327"/>
    </row>
    <row r="39328" spans="19:19">
      <c r="S39328"/>
    </row>
    <row r="39329" spans="19:19">
      <c r="S39329"/>
    </row>
    <row r="39330" spans="19:19">
      <c r="S39330"/>
    </row>
    <row r="39331" spans="19:19">
      <c r="S39331"/>
    </row>
    <row r="39332" spans="19:19">
      <c r="S39332"/>
    </row>
    <row r="39333" spans="19:19">
      <c r="S39333"/>
    </row>
    <row r="39334" spans="19:19">
      <c r="S39334"/>
    </row>
    <row r="39335" spans="19:19">
      <c r="S39335"/>
    </row>
    <row r="39336" spans="19:19">
      <c r="S39336"/>
    </row>
    <row r="39337" spans="19:19">
      <c r="S39337"/>
    </row>
    <row r="39338" spans="19:19">
      <c r="S39338"/>
    </row>
    <row r="39339" spans="19:19">
      <c r="S39339"/>
    </row>
    <row r="39340" spans="19:19">
      <c r="S39340"/>
    </row>
    <row r="39341" spans="19:19">
      <c r="S39341"/>
    </row>
    <row r="39342" spans="19:19">
      <c r="S39342"/>
    </row>
    <row r="39343" spans="19:19">
      <c r="S39343"/>
    </row>
    <row r="39344" spans="19:19">
      <c r="S39344"/>
    </row>
    <row r="39345" spans="19:19">
      <c r="S39345"/>
    </row>
    <row r="39346" spans="19:19">
      <c r="S39346"/>
    </row>
    <row r="39347" spans="19:19">
      <c r="S39347"/>
    </row>
    <row r="39348" spans="19:19">
      <c r="S39348"/>
    </row>
    <row r="39349" spans="19:19">
      <c r="S39349"/>
    </row>
    <row r="39350" spans="19:19">
      <c r="S39350"/>
    </row>
    <row r="39351" spans="19:19">
      <c r="S39351"/>
    </row>
    <row r="39352" spans="19:19">
      <c r="S39352"/>
    </row>
    <row r="39353" spans="19:19">
      <c r="S39353"/>
    </row>
    <row r="39354" spans="19:19">
      <c r="S39354"/>
    </row>
    <row r="39355" spans="19:19">
      <c r="S39355"/>
    </row>
    <row r="39356" spans="19:19">
      <c r="S39356"/>
    </row>
    <row r="39357" spans="19:19">
      <c r="S39357"/>
    </row>
    <row r="39358" spans="19:19">
      <c r="S39358"/>
    </row>
    <row r="39359" spans="19:19">
      <c r="S39359"/>
    </row>
    <row r="39360" spans="19:19">
      <c r="S39360"/>
    </row>
    <row r="39361" spans="19:19">
      <c r="S39361"/>
    </row>
    <row r="39362" spans="19:19">
      <c r="S39362"/>
    </row>
    <row r="39363" spans="19:19">
      <c r="S39363"/>
    </row>
    <row r="39364" spans="19:19">
      <c r="S39364"/>
    </row>
    <row r="39365" spans="19:19">
      <c r="S39365"/>
    </row>
    <row r="39366" spans="19:19">
      <c r="S39366"/>
    </row>
    <row r="39367" spans="19:19">
      <c r="S39367"/>
    </row>
    <row r="39368" spans="19:19">
      <c r="S39368"/>
    </row>
    <row r="39369" spans="19:19">
      <c r="S39369"/>
    </row>
    <row r="39370" spans="19:19">
      <c r="S39370"/>
    </row>
    <row r="39371" spans="19:19">
      <c r="S39371"/>
    </row>
    <row r="39372" spans="19:19">
      <c r="S39372"/>
    </row>
    <row r="39373" spans="19:19">
      <c r="S39373"/>
    </row>
    <row r="39374" spans="19:19">
      <c r="S39374"/>
    </row>
    <row r="39375" spans="19:19">
      <c r="S39375"/>
    </row>
    <row r="39376" spans="19:19">
      <c r="S39376"/>
    </row>
    <row r="39377" spans="19:19">
      <c r="S39377"/>
    </row>
    <row r="39378" spans="19:19">
      <c r="S39378"/>
    </row>
    <row r="39379" spans="19:19">
      <c r="S39379"/>
    </row>
    <row r="39380" spans="19:19">
      <c r="S39380"/>
    </row>
    <row r="39381" spans="19:19">
      <c r="S39381"/>
    </row>
    <row r="39382" spans="19:19">
      <c r="S39382"/>
    </row>
    <row r="39383" spans="19:19">
      <c r="S39383"/>
    </row>
    <row r="39384" spans="19:19">
      <c r="S39384"/>
    </row>
    <row r="39385" spans="19:19">
      <c r="S39385"/>
    </row>
    <row r="39386" spans="19:19">
      <c r="S39386"/>
    </row>
    <row r="39387" spans="19:19">
      <c r="S39387"/>
    </row>
    <row r="39388" spans="19:19">
      <c r="S39388"/>
    </row>
    <row r="39389" spans="19:19">
      <c r="S39389"/>
    </row>
    <row r="39390" spans="19:19">
      <c r="S39390"/>
    </row>
    <row r="39391" spans="19:19">
      <c r="S39391"/>
    </row>
    <row r="39392" spans="19:19">
      <c r="S39392"/>
    </row>
    <row r="39393" spans="19:19">
      <c r="S39393"/>
    </row>
    <row r="39394" spans="19:19">
      <c r="S39394"/>
    </row>
    <row r="39395" spans="19:19">
      <c r="S39395"/>
    </row>
    <row r="39396" spans="19:19">
      <c r="S39396"/>
    </row>
    <row r="39397" spans="19:19">
      <c r="S39397"/>
    </row>
    <row r="39398" spans="19:19">
      <c r="S39398"/>
    </row>
    <row r="39399" spans="19:19">
      <c r="S39399"/>
    </row>
    <row r="39400" spans="19:19">
      <c r="S39400"/>
    </row>
    <row r="39401" spans="19:19">
      <c r="S39401"/>
    </row>
    <row r="39402" spans="19:19">
      <c r="S39402"/>
    </row>
    <row r="39403" spans="19:19">
      <c r="S39403"/>
    </row>
    <row r="39404" spans="19:19">
      <c r="S39404"/>
    </row>
    <row r="39405" spans="19:19">
      <c r="S39405"/>
    </row>
    <row r="39406" spans="19:19">
      <c r="S39406"/>
    </row>
    <row r="39407" spans="19:19">
      <c r="S39407"/>
    </row>
    <row r="39408" spans="19:19">
      <c r="S39408"/>
    </row>
    <row r="39409" spans="19:19">
      <c r="S39409"/>
    </row>
    <row r="39410" spans="19:19">
      <c r="S39410"/>
    </row>
    <row r="39411" spans="19:19">
      <c r="S39411"/>
    </row>
    <row r="39412" spans="19:19">
      <c r="S39412"/>
    </row>
    <row r="39413" spans="19:19">
      <c r="S39413"/>
    </row>
    <row r="39414" spans="19:19">
      <c r="S39414"/>
    </row>
    <row r="39415" spans="19:19">
      <c r="S39415"/>
    </row>
    <row r="39416" spans="19:19">
      <c r="S39416"/>
    </row>
    <row r="39417" spans="19:19">
      <c r="S39417"/>
    </row>
    <row r="39418" spans="19:19">
      <c r="S39418"/>
    </row>
    <row r="39419" spans="19:19">
      <c r="S39419"/>
    </row>
    <row r="39420" spans="19:19">
      <c r="S39420"/>
    </row>
    <row r="39421" spans="19:19">
      <c r="S39421"/>
    </row>
    <row r="39422" spans="19:19">
      <c r="S39422"/>
    </row>
    <row r="39423" spans="19:19">
      <c r="S39423"/>
    </row>
    <row r="39424" spans="19:19">
      <c r="S39424"/>
    </row>
    <row r="39425" spans="19:19">
      <c r="S39425"/>
    </row>
    <row r="39426" spans="19:19">
      <c r="S39426"/>
    </row>
    <row r="39427" spans="19:19">
      <c r="S39427"/>
    </row>
    <row r="39428" spans="19:19">
      <c r="S39428"/>
    </row>
    <row r="39429" spans="19:19">
      <c r="S39429"/>
    </row>
    <row r="39430" spans="19:19">
      <c r="S39430"/>
    </row>
    <row r="39431" spans="19:19">
      <c r="S39431"/>
    </row>
    <row r="39432" spans="19:19">
      <c r="S39432"/>
    </row>
    <row r="39433" spans="19:19">
      <c r="S39433"/>
    </row>
    <row r="39434" spans="19:19">
      <c r="S39434"/>
    </row>
    <row r="39435" spans="19:19">
      <c r="S39435"/>
    </row>
    <row r="39436" spans="19:19">
      <c r="S39436"/>
    </row>
    <row r="39437" spans="19:19">
      <c r="S39437"/>
    </row>
    <row r="39438" spans="19:19">
      <c r="S39438"/>
    </row>
    <row r="39439" spans="19:19">
      <c r="S39439"/>
    </row>
    <row r="39440" spans="19:19">
      <c r="S39440"/>
    </row>
    <row r="39441" spans="19:19">
      <c r="S39441"/>
    </row>
    <row r="39442" spans="19:19">
      <c r="S39442"/>
    </row>
    <row r="39443" spans="19:19">
      <c r="S39443"/>
    </row>
    <row r="39444" spans="19:19">
      <c r="S39444"/>
    </row>
    <row r="39445" spans="19:19">
      <c r="S39445"/>
    </row>
    <row r="39446" spans="19:19">
      <c r="S39446"/>
    </row>
    <row r="39447" spans="19:19">
      <c r="S39447"/>
    </row>
    <row r="39448" spans="19:19">
      <c r="S39448"/>
    </row>
    <row r="39449" spans="19:19">
      <c r="S39449"/>
    </row>
    <row r="39450" spans="19:19">
      <c r="S39450"/>
    </row>
    <row r="39451" spans="19:19">
      <c r="S39451"/>
    </row>
    <row r="39452" spans="19:19">
      <c r="S39452"/>
    </row>
    <row r="39453" spans="19:19">
      <c r="S39453"/>
    </row>
    <row r="39454" spans="19:19">
      <c r="S39454"/>
    </row>
    <row r="39455" spans="19:19">
      <c r="S39455"/>
    </row>
    <row r="39456" spans="19:19">
      <c r="S39456"/>
    </row>
    <row r="39457" spans="19:19">
      <c r="S39457"/>
    </row>
    <row r="39458" spans="19:19">
      <c r="S39458"/>
    </row>
    <row r="39459" spans="19:19">
      <c r="S39459"/>
    </row>
    <row r="39460" spans="19:19">
      <c r="S39460"/>
    </row>
    <row r="39461" spans="19:19">
      <c r="S39461"/>
    </row>
    <row r="39462" spans="19:19">
      <c r="S39462"/>
    </row>
    <row r="39463" spans="19:19">
      <c r="S39463"/>
    </row>
    <row r="39464" spans="19:19">
      <c r="S39464"/>
    </row>
    <row r="39465" spans="19:19">
      <c r="S39465"/>
    </row>
    <row r="39466" spans="19:19">
      <c r="S39466"/>
    </row>
    <row r="39467" spans="19:19">
      <c r="S39467"/>
    </row>
    <row r="39468" spans="19:19">
      <c r="S39468"/>
    </row>
    <row r="39469" spans="19:19">
      <c r="S39469"/>
    </row>
    <row r="39470" spans="19:19">
      <c r="S39470"/>
    </row>
    <row r="39471" spans="19:19">
      <c r="S39471"/>
    </row>
    <row r="39472" spans="19:19">
      <c r="S39472"/>
    </row>
    <row r="39473" spans="19:19">
      <c r="S39473"/>
    </row>
    <row r="39474" spans="19:19">
      <c r="S39474"/>
    </row>
    <row r="39475" spans="19:19">
      <c r="S39475"/>
    </row>
    <row r="39476" spans="19:19">
      <c r="S39476"/>
    </row>
    <row r="39477" spans="19:19">
      <c r="S39477"/>
    </row>
    <row r="39478" spans="19:19">
      <c r="S39478"/>
    </row>
    <row r="39479" spans="19:19">
      <c r="S39479"/>
    </row>
    <row r="39480" spans="19:19">
      <c r="S39480"/>
    </row>
    <row r="39481" spans="19:19">
      <c r="S39481"/>
    </row>
    <row r="39482" spans="19:19">
      <c r="S39482"/>
    </row>
    <row r="39483" spans="19:19">
      <c r="S39483"/>
    </row>
    <row r="39484" spans="19:19">
      <c r="S39484"/>
    </row>
    <row r="39485" spans="19:19">
      <c r="S39485"/>
    </row>
    <row r="39486" spans="19:19">
      <c r="S39486"/>
    </row>
    <row r="39487" spans="19:19">
      <c r="S39487"/>
    </row>
    <row r="39488" spans="19:19">
      <c r="S39488"/>
    </row>
    <row r="39489" spans="19:19">
      <c r="S39489"/>
    </row>
    <row r="39490" spans="19:19">
      <c r="S39490"/>
    </row>
    <row r="39491" spans="19:19">
      <c r="S39491"/>
    </row>
    <row r="39492" spans="19:19">
      <c r="S39492"/>
    </row>
    <row r="39493" spans="19:19">
      <c r="S39493"/>
    </row>
    <row r="39494" spans="19:19">
      <c r="S39494"/>
    </row>
    <row r="39495" spans="19:19">
      <c r="S39495"/>
    </row>
    <row r="39496" spans="19:19">
      <c r="S39496"/>
    </row>
    <row r="39497" spans="19:19">
      <c r="S39497"/>
    </row>
    <row r="39498" spans="19:19">
      <c r="S39498"/>
    </row>
    <row r="39499" spans="19:19">
      <c r="S39499"/>
    </row>
    <row r="39500" spans="19:19">
      <c r="S39500"/>
    </row>
    <row r="39501" spans="19:19">
      <c r="S39501"/>
    </row>
    <row r="39502" spans="19:19">
      <c r="S39502"/>
    </row>
    <row r="39503" spans="19:19">
      <c r="S39503"/>
    </row>
    <row r="39504" spans="19:19">
      <c r="S39504"/>
    </row>
    <row r="39505" spans="19:19">
      <c r="S39505"/>
    </row>
    <row r="39506" spans="19:19">
      <c r="S39506"/>
    </row>
    <row r="39507" spans="19:19">
      <c r="S39507"/>
    </row>
    <row r="39508" spans="19:19">
      <c r="S39508"/>
    </row>
    <row r="39509" spans="19:19">
      <c r="S39509"/>
    </row>
    <row r="39510" spans="19:19">
      <c r="S39510"/>
    </row>
    <row r="39511" spans="19:19">
      <c r="S39511"/>
    </row>
    <row r="39512" spans="19:19">
      <c r="S39512"/>
    </row>
    <row r="39513" spans="19:19">
      <c r="S39513"/>
    </row>
    <row r="39514" spans="19:19">
      <c r="S39514"/>
    </row>
    <row r="39515" spans="19:19">
      <c r="S39515"/>
    </row>
    <row r="39516" spans="19:19">
      <c r="S39516"/>
    </row>
    <row r="39517" spans="19:19">
      <c r="S39517"/>
    </row>
    <row r="39518" spans="19:19">
      <c r="S39518"/>
    </row>
    <row r="39519" spans="19:19">
      <c r="S39519"/>
    </row>
    <row r="39520" spans="19:19">
      <c r="S39520"/>
    </row>
    <row r="39521" spans="19:19">
      <c r="S39521"/>
    </row>
    <row r="39522" spans="19:19">
      <c r="S39522"/>
    </row>
    <row r="39523" spans="19:19">
      <c r="S39523"/>
    </row>
    <row r="39524" spans="19:19">
      <c r="S39524"/>
    </row>
    <row r="39525" spans="19:19">
      <c r="S39525"/>
    </row>
    <row r="39526" spans="19:19">
      <c r="S39526"/>
    </row>
    <row r="39527" spans="19:19">
      <c r="S39527"/>
    </row>
    <row r="39528" spans="19:19">
      <c r="S39528"/>
    </row>
    <row r="39529" spans="19:19">
      <c r="S39529"/>
    </row>
    <row r="39530" spans="19:19">
      <c r="S39530"/>
    </row>
    <row r="39531" spans="19:19">
      <c r="S39531"/>
    </row>
    <row r="39532" spans="19:19">
      <c r="S39532"/>
    </row>
    <row r="39533" spans="19:19">
      <c r="S39533"/>
    </row>
    <row r="39534" spans="19:19">
      <c r="S39534"/>
    </row>
    <row r="39535" spans="19:19">
      <c r="S39535"/>
    </row>
    <row r="39536" spans="19:19">
      <c r="S39536"/>
    </row>
    <row r="39537" spans="19:19">
      <c r="S39537"/>
    </row>
    <row r="39538" spans="19:19">
      <c r="S39538"/>
    </row>
    <row r="39539" spans="19:19">
      <c r="S39539"/>
    </row>
    <row r="39540" spans="19:19">
      <c r="S39540"/>
    </row>
    <row r="39541" spans="19:19">
      <c r="S39541"/>
    </row>
    <row r="39542" spans="19:19">
      <c r="S39542"/>
    </row>
    <row r="39543" spans="19:19">
      <c r="S39543"/>
    </row>
    <row r="39544" spans="19:19">
      <c r="S39544"/>
    </row>
    <row r="39545" spans="19:19">
      <c r="S39545"/>
    </row>
    <row r="39546" spans="19:19">
      <c r="S39546"/>
    </row>
    <row r="39547" spans="19:19">
      <c r="S39547"/>
    </row>
    <row r="39548" spans="19:19">
      <c r="S39548"/>
    </row>
    <row r="39549" spans="19:19">
      <c r="S39549"/>
    </row>
    <row r="39550" spans="19:19">
      <c r="S39550"/>
    </row>
    <row r="39551" spans="19:19">
      <c r="S39551"/>
    </row>
    <row r="39552" spans="19:19">
      <c r="S39552"/>
    </row>
    <row r="39553" spans="19:19">
      <c r="S39553"/>
    </row>
    <row r="39554" spans="19:19">
      <c r="S39554"/>
    </row>
    <row r="39555" spans="19:19">
      <c r="S39555"/>
    </row>
    <row r="39556" spans="19:19">
      <c r="S39556"/>
    </row>
    <row r="39557" spans="19:19">
      <c r="S39557"/>
    </row>
    <row r="39558" spans="19:19">
      <c r="S39558"/>
    </row>
    <row r="39559" spans="19:19">
      <c r="S39559"/>
    </row>
    <row r="39560" spans="19:19">
      <c r="S39560"/>
    </row>
    <row r="39561" spans="19:19">
      <c r="S39561"/>
    </row>
    <row r="39562" spans="19:19">
      <c r="S39562"/>
    </row>
    <row r="39563" spans="19:19">
      <c r="S39563"/>
    </row>
    <row r="39564" spans="19:19">
      <c r="S39564"/>
    </row>
    <row r="39565" spans="19:19">
      <c r="S39565"/>
    </row>
    <row r="39566" spans="19:19">
      <c r="S39566"/>
    </row>
    <row r="39567" spans="19:19">
      <c r="S39567"/>
    </row>
    <row r="39568" spans="19:19">
      <c r="S39568"/>
    </row>
    <row r="39569" spans="19:19">
      <c r="S39569"/>
    </row>
    <row r="39570" spans="19:19">
      <c r="S39570"/>
    </row>
    <row r="39571" spans="19:19">
      <c r="S39571"/>
    </row>
    <row r="39572" spans="19:19">
      <c r="S39572"/>
    </row>
    <row r="39573" spans="19:19">
      <c r="S39573"/>
    </row>
    <row r="39574" spans="19:19">
      <c r="S39574"/>
    </row>
    <row r="39575" spans="19:19">
      <c r="S39575"/>
    </row>
    <row r="39576" spans="19:19">
      <c r="S39576"/>
    </row>
    <row r="39577" spans="19:19">
      <c r="S39577"/>
    </row>
    <row r="39578" spans="19:19">
      <c r="S39578"/>
    </row>
    <row r="39579" spans="19:19">
      <c r="S39579"/>
    </row>
    <row r="39580" spans="19:19">
      <c r="S39580"/>
    </row>
    <row r="39581" spans="19:19">
      <c r="S39581"/>
    </row>
    <row r="39582" spans="19:19">
      <c r="S39582"/>
    </row>
    <row r="39583" spans="19:19">
      <c r="S39583"/>
    </row>
    <row r="39584" spans="19:19">
      <c r="S39584"/>
    </row>
    <row r="39585" spans="19:19">
      <c r="S39585"/>
    </row>
    <row r="39586" spans="19:19">
      <c r="S39586"/>
    </row>
    <row r="39587" spans="19:19">
      <c r="S39587"/>
    </row>
    <row r="39588" spans="19:19">
      <c r="S39588"/>
    </row>
    <row r="39589" spans="19:19">
      <c r="S39589"/>
    </row>
    <row r="39590" spans="19:19">
      <c r="S39590"/>
    </row>
    <row r="39591" spans="19:19">
      <c r="S39591"/>
    </row>
    <row r="39592" spans="19:19">
      <c r="S39592"/>
    </row>
    <row r="39593" spans="19:19">
      <c r="S39593"/>
    </row>
    <row r="39594" spans="19:19">
      <c r="S39594"/>
    </row>
    <row r="39595" spans="19:19">
      <c r="S39595"/>
    </row>
    <row r="39596" spans="19:19">
      <c r="S39596"/>
    </row>
    <row r="39597" spans="19:19">
      <c r="S39597"/>
    </row>
    <row r="39598" spans="19:19">
      <c r="S39598"/>
    </row>
    <row r="39599" spans="19:19">
      <c r="S39599"/>
    </row>
    <row r="39600" spans="19:19">
      <c r="S39600"/>
    </row>
    <row r="39601" spans="19:19">
      <c r="S39601"/>
    </row>
    <row r="39602" spans="19:19">
      <c r="S39602"/>
    </row>
    <row r="39603" spans="19:19">
      <c r="S39603"/>
    </row>
    <row r="39604" spans="19:19">
      <c r="S39604"/>
    </row>
    <row r="39605" spans="19:19">
      <c r="S39605"/>
    </row>
    <row r="39606" spans="19:19">
      <c r="S39606"/>
    </row>
    <row r="39607" spans="19:19">
      <c r="S39607"/>
    </row>
    <row r="39608" spans="19:19">
      <c r="S39608"/>
    </row>
    <row r="39609" spans="19:19">
      <c r="S39609"/>
    </row>
    <row r="39610" spans="19:19">
      <c r="S39610"/>
    </row>
    <row r="39611" spans="19:19">
      <c r="S39611"/>
    </row>
    <row r="39612" spans="19:19">
      <c r="S39612"/>
    </row>
    <row r="39613" spans="19:19">
      <c r="S39613"/>
    </row>
    <row r="39614" spans="19:19">
      <c r="S39614"/>
    </row>
    <row r="39615" spans="19:19">
      <c r="S39615"/>
    </row>
    <row r="39616" spans="19:19">
      <c r="S39616"/>
    </row>
    <row r="39617" spans="19:19">
      <c r="S39617"/>
    </row>
    <row r="39618" spans="19:19">
      <c r="S39618"/>
    </row>
    <row r="39619" spans="19:19">
      <c r="S39619"/>
    </row>
    <row r="39620" spans="19:19">
      <c r="S39620"/>
    </row>
    <row r="39621" spans="19:19">
      <c r="S39621"/>
    </row>
    <row r="39622" spans="19:19">
      <c r="S39622"/>
    </row>
    <row r="39623" spans="19:19">
      <c r="S39623"/>
    </row>
    <row r="39624" spans="19:19">
      <c r="S39624"/>
    </row>
    <row r="39625" spans="19:19">
      <c r="S39625"/>
    </row>
    <row r="39626" spans="19:19">
      <c r="S39626"/>
    </row>
    <row r="39627" spans="19:19">
      <c r="S39627"/>
    </row>
    <row r="39628" spans="19:19">
      <c r="S39628"/>
    </row>
    <row r="39629" spans="19:19">
      <c r="S39629"/>
    </row>
    <row r="39630" spans="19:19">
      <c r="S39630"/>
    </row>
    <row r="39631" spans="19:19">
      <c r="S39631"/>
    </row>
    <row r="39632" spans="19:19">
      <c r="S39632"/>
    </row>
    <row r="39633" spans="19:19">
      <c r="S39633"/>
    </row>
    <row r="39634" spans="19:19">
      <c r="S39634"/>
    </row>
    <row r="39635" spans="19:19">
      <c r="S39635"/>
    </row>
    <row r="39636" spans="19:19">
      <c r="S39636"/>
    </row>
    <row r="39637" spans="19:19">
      <c r="S39637"/>
    </row>
    <row r="39638" spans="19:19">
      <c r="S39638"/>
    </row>
    <row r="39639" spans="19:19">
      <c r="S39639"/>
    </row>
    <row r="39640" spans="19:19">
      <c r="S39640"/>
    </row>
    <row r="39641" spans="19:19">
      <c r="S39641"/>
    </row>
    <row r="39642" spans="19:19">
      <c r="S39642"/>
    </row>
    <row r="39643" spans="19:19">
      <c r="S39643"/>
    </row>
    <row r="39644" spans="19:19">
      <c r="S39644"/>
    </row>
    <row r="39645" spans="19:19">
      <c r="S39645"/>
    </row>
    <row r="39646" spans="19:19">
      <c r="S39646"/>
    </row>
    <row r="39647" spans="19:19">
      <c r="S39647"/>
    </row>
    <row r="39648" spans="19:19">
      <c r="S39648"/>
    </row>
    <row r="39649" spans="19:19">
      <c r="S39649"/>
    </row>
    <row r="39650" spans="19:19">
      <c r="S39650"/>
    </row>
    <row r="39651" spans="19:19">
      <c r="S39651"/>
    </row>
    <row r="39652" spans="19:19">
      <c r="S39652"/>
    </row>
    <row r="39653" spans="19:19">
      <c r="S39653"/>
    </row>
    <row r="39654" spans="19:19">
      <c r="S39654"/>
    </row>
    <row r="39655" spans="19:19">
      <c r="S39655"/>
    </row>
    <row r="39656" spans="19:19">
      <c r="S39656"/>
    </row>
    <row r="39657" spans="19:19">
      <c r="S39657"/>
    </row>
    <row r="39658" spans="19:19">
      <c r="S39658"/>
    </row>
    <row r="39659" spans="19:19">
      <c r="S39659"/>
    </row>
    <row r="39660" spans="19:19">
      <c r="S39660"/>
    </row>
    <row r="39661" spans="19:19">
      <c r="S39661"/>
    </row>
    <row r="39662" spans="19:19">
      <c r="S39662"/>
    </row>
    <row r="39663" spans="19:19">
      <c r="S39663"/>
    </row>
    <row r="39664" spans="19:19">
      <c r="S39664"/>
    </row>
    <row r="39665" spans="19:19">
      <c r="S39665"/>
    </row>
    <row r="39666" spans="19:19">
      <c r="S39666"/>
    </row>
    <row r="39667" spans="19:19">
      <c r="S39667"/>
    </row>
    <row r="39668" spans="19:19">
      <c r="S39668"/>
    </row>
    <row r="39669" spans="19:19">
      <c r="S39669"/>
    </row>
    <row r="39670" spans="19:19">
      <c r="S39670"/>
    </row>
    <row r="39671" spans="19:19">
      <c r="S39671"/>
    </row>
    <row r="39672" spans="19:19">
      <c r="S39672"/>
    </row>
    <row r="39673" spans="19:19">
      <c r="S39673"/>
    </row>
    <row r="39674" spans="19:19">
      <c r="S39674"/>
    </row>
    <row r="39675" spans="19:19">
      <c r="S39675"/>
    </row>
    <row r="39676" spans="19:19">
      <c r="S39676"/>
    </row>
    <row r="39677" spans="19:19">
      <c r="S39677"/>
    </row>
    <row r="39678" spans="19:19">
      <c r="S39678"/>
    </row>
    <row r="39679" spans="19:19">
      <c r="S39679"/>
    </row>
    <row r="39680" spans="19:19">
      <c r="S39680"/>
    </row>
    <row r="39681" spans="19:19">
      <c r="S39681"/>
    </row>
    <row r="39682" spans="19:19">
      <c r="S39682"/>
    </row>
    <row r="39683" spans="19:19">
      <c r="S39683"/>
    </row>
    <row r="39684" spans="19:19">
      <c r="S39684"/>
    </row>
    <row r="39685" spans="19:19">
      <c r="S39685"/>
    </row>
    <row r="39686" spans="19:19">
      <c r="S39686"/>
    </row>
    <row r="39687" spans="19:19">
      <c r="S39687"/>
    </row>
    <row r="39688" spans="19:19">
      <c r="S39688"/>
    </row>
    <row r="39689" spans="19:19">
      <c r="S39689"/>
    </row>
    <row r="39690" spans="19:19">
      <c r="S39690"/>
    </row>
    <row r="39691" spans="19:19">
      <c r="S39691"/>
    </row>
    <row r="39692" spans="19:19">
      <c r="S39692"/>
    </row>
    <row r="39693" spans="19:19">
      <c r="S39693"/>
    </row>
    <row r="39694" spans="19:19">
      <c r="S39694"/>
    </row>
    <row r="39695" spans="19:19">
      <c r="S39695"/>
    </row>
    <row r="39696" spans="19:19">
      <c r="S39696"/>
    </row>
    <row r="39697" spans="19:19">
      <c r="S39697"/>
    </row>
    <row r="39698" spans="19:19">
      <c r="S39698"/>
    </row>
    <row r="39699" spans="19:19">
      <c r="S39699"/>
    </row>
    <row r="39700" spans="19:19">
      <c r="S39700"/>
    </row>
    <row r="39701" spans="19:19">
      <c r="S39701"/>
    </row>
    <row r="39702" spans="19:19">
      <c r="S39702"/>
    </row>
    <row r="39703" spans="19:19">
      <c r="S39703"/>
    </row>
    <row r="39704" spans="19:19">
      <c r="S39704"/>
    </row>
    <row r="39705" spans="19:19">
      <c r="S39705"/>
    </row>
    <row r="39706" spans="19:19">
      <c r="S39706"/>
    </row>
    <row r="39707" spans="19:19">
      <c r="S39707"/>
    </row>
    <row r="39708" spans="19:19">
      <c r="S39708"/>
    </row>
    <row r="39709" spans="19:19">
      <c r="S39709"/>
    </row>
    <row r="39710" spans="19:19">
      <c r="S39710"/>
    </row>
    <row r="39711" spans="19:19">
      <c r="S39711"/>
    </row>
    <row r="39712" spans="19:19">
      <c r="S39712"/>
    </row>
    <row r="39713" spans="19:19">
      <c r="S39713"/>
    </row>
    <row r="39714" spans="19:19">
      <c r="S39714"/>
    </row>
    <row r="39715" spans="19:19">
      <c r="S39715"/>
    </row>
    <row r="39716" spans="19:19">
      <c r="S39716"/>
    </row>
    <row r="39717" spans="19:19">
      <c r="S39717"/>
    </row>
    <row r="39718" spans="19:19">
      <c r="S39718"/>
    </row>
    <row r="39719" spans="19:19">
      <c r="S39719"/>
    </row>
    <row r="39720" spans="19:19">
      <c r="S39720"/>
    </row>
    <row r="39721" spans="19:19">
      <c r="S39721"/>
    </row>
    <row r="39722" spans="19:19">
      <c r="S39722"/>
    </row>
    <row r="39723" spans="19:19">
      <c r="S39723"/>
    </row>
    <row r="39724" spans="19:19">
      <c r="S39724"/>
    </row>
    <row r="39725" spans="19:19">
      <c r="S39725"/>
    </row>
    <row r="39726" spans="19:19">
      <c r="S39726"/>
    </row>
    <row r="39727" spans="19:19">
      <c r="S39727"/>
    </row>
    <row r="39728" spans="19:19">
      <c r="S39728"/>
    </row>
    <row r="39729" spans="19:19">
      <c r="S39729"/>
    </row>
    <row r="39730" spans="19:19">
      <c r="S39730"/>
    </row>
    <row r="39731" spans="19:19">
      <c r="S39731"/>
    </row>
    <row r="39732" spans="19:19">
      <c r="S39732"/>
    </row>
    <row r="39733" spans="19:19">
      <c r="S39733"/>
    </row>
    <row r="39734" spans="19:19">
      <c r="S39734"/>
    </row>
    <row r="39735" spans="19:19">
      <c r="S39735"/>
    </row>
    <row r="39736" spans="19:19">
      <c r="S39736"/>
    </row>
    <row r="39737" spans="19:19">
      <c r="S39737"/>
    </row>
    <row r="39738" spans="19:19">
      <c r="S39738"/>
    </row>
    <row r="39739" spans="19:19">
      <c r="S39739"/>
    </row>
    <row r="39740" spans="19:19">
      <c r="S39740"/>
    </row>
    <row r="39741" spans="19:19">
      <c r="S39741"/>
    </row>
    <row r="39742" spans="19:19">
      <c r="S39742"/>
    </row>
    <row r="39743" spans="19:19">
      <c r="S39743"/>
    </row>
    <row r="39744" spans="19:19">
      <c r="S39744"/>
    </row>
    <row r="39745" spans="19:19">
      <c r="S39745"/>
    </row>
    <row r="39746" spans="19:19">
      <c r="S39746"/>
    </row>
    <row r="39747" spans="19:19">
      <c r="S39747"/>
    </row>
    <row r="39748" spans="19:19">
      <c r="S39748"/>
    </row>
    <row r="39749" spans="19:19">
      <c r="S39749"/>
    </row>
    <row r="39750" spans="19:19">
      <c r="S39750"/>
    </row>
    <row r="39751" spans="19:19">
      <c r="S39751"/>
    </row>
    <row r="39752" spans="19:19">
      <c r="S39752"/>
    </row>
    <row r="39753" spans="19:19">
      <c r="S39753"/>
    </row>
    <row r="39754" spans="19:19">
      <c r="S39754"/>
    </row>
    <row r="39755" spans="19:19">
      <c r="S39755"/>
    </row>
    <row r="39756" spans="19:19">
      <c r="S39756"/>
    </row>
    <row r="39757" spans="19:19">
      <c r="S39757"/>
    </row>
    <row r="39758" spans="19:19">
      <c r="S39758"/>
    </row>
    <row r="39759" spans="19:19">
      <c r="S39759"/>
    </row>
    <row r="39760" spans="19:19">
      <c r="S39760"/>
    </row>
    <row r="39761" spans="19:19">
      <c r="S39761"/>
    </row>
    <row r="39762" spans="19:19">
      <c r="S39762"/>
    </row>
    <row r="39763" spans="19:19">
      <c r="S39763"/>
    </row>
    <row r="39764" spans="19:19">
      <c r="S39764"/>
    </row>
    <row r="39765" spans="19:19">
      <c r="S39765"/>
    </row>
    <row r="39766" spans="19:19">
      <c r="S39766"/>
    </row>
    <row r="39767" spans="19:19">
      <c r="S39767"/>
    </row>
    <row r="39768" spans="19:19">
      <c r="S39768"/>
    </row>
    <row r="39769" spans="19:19">
      <c r="S39769"/>
    </row>
    <row r="39770" spans="19:19">
      <c r="S39770"/>
    </row>
    <row r="39771" spans="19:19">
      <c r="S39771"/>
    </row>
    <row r="39772" spans="19:19">
      <c r="S39772"/>
    </row>
    <row r="39773" spans="19:19">
      <c r="S39773"/>
    </row>
    <row r="39774" spans="19:19">
      <c r="S39774"/>
    </row>
    <row r="39775" spans="19:19">
      <c r="S39775"/>
    </row>
    <row r="39776" spans="19:19">
      <c r="S39776"/>
    </row>
    <row r="39777" spans="19:19">
      <c r="S39777"/>
    </row>
    <row r="39778" spans="19:19">
      <c r="S39778"/>
    </row>
    <row r="39779" spans="19:19">
      <c r="S39779"/>
    </row>
    <row r="39780" spans="19:19">
      <c r="S39780"/>
    </row>
    <row r="39781" spans="19:19">
      <c r="S39781"/>
    </row>
    <row r="39782" spans="19:19">
      <c r="S39782"/>
    </row>
    <row r="39783" spans="19:19">
      <c r="S39783"/>
    </row>
    <row r="39784" spans="19:19">
      <c r="S39784"/>
    </row>
    <row r="39785" spans="19:19">
      <c r="S39785"/>
    </row>
    <row r="39786" spans="19:19">
      <c r="S39786"/>
    </row>
    <row r="39787" spans="19:19">
      <c r="S39787"/>
    </row>
    <row r="39788" spans="19:19">
      <c r="S39788"/>
    </row>
    <row r="39789" spans="19:19">
      <c r="S39789"/>
    </row>
    <row r="39790" spans="19:19">
      <c r="S39790"/>
    </row>
    <row r="39791" spans="19:19">
      <c r="S39791"/>
    </row>
    <row r="39792" spans="19:19">
      <c r="S39792"/>
    </row>
    <row r="39793" spans="19:19">
      <c r="S39793"/>
    </row>
    <row r="39794" spans="19:19">
      <c r="S39794"/>
    </row>
    <row r="39795" spans="19:19">
      <c r="S39795"/>
    </row>
    <row r="39796" spans="19:19">
      <c r="S39796"/>
    </row>
    <row r="39797" spans="19:19">
      <c r="S39797"/>
    </row>
    <row r="39798" spans="19:19">
      <c r="S39798"/>
    </row>
    <row r="39799" spans="19:19">
      <c r="S39799"/>
    </row>
    <row r="39800" spans="19:19">
      <c r="S39800"/>
    </row>
    <row r="39801" spans="19:19">
      <c r="S39801"/>
    </row>
    <row r="39802" spans="19:19">
      <c r="S39802"/>
    </row>
    <row r="39803" spans="19:19">
      <c r="S39803"/>
    </row>
    <row r="39804" spans="19:19">
      <c r="S39804"/>
    </row>
    <row r="39805" spans="19:19">
      <c r="S39805"/>
    </row>
    <row r="39806" spans="19:19">
      <c r="S39806"/>
    </row>
    <row r="39807" spans="19:19">
      <c r="S39807"/>
    </row>
    <row r="39808" spans="19:19">
      <c r="S39808"/>
    </row>
    <row r="39809" spans="19:19">
      <c r="S39809"/>
    </row>
    <row r="39810" spans="19:19">
      <c r="S39810"/>
    </row>
    <row r="39811" spans="19:19">
      <c r="S39811"/>
    </row>
    <row r="39812" spans="19:19">
      <c r="S39812"/>
    </row>
    <row r="39813" spans="19:19">
      <c r="S39813"/>
    </row>
    <row r="39814" spans="19:19">
      <c r="S39814"/>
    </row>
    <row r="39815" spans="19:19">
      <c r="S39815"/>
    </row>
    <row r="39816" spans="19:19">
      <c r="S39816"/>
    </row>
    <row r="39817" spans="19:19">
      <c r="S39817"/>
    </row>
    <row r="39818" spans="19:19">
      <c r="S39818"/>
    </row>
    <row r="39819" spans="19:19">
      <c r="S39819"/>
    </row>
    <row r="39820" spans="19:19">
      <c r="S39820"/>
    </row>
    <row r="39821" spans="19:19">
      <c r="S39821"/>
    </row>
    <row r="39822" spans="19:19">
      <c r="S39822"/>
    </row>
    <row r="39823" spans="19:19">
      <c r="S39823"/>
    </row>
    <row r="39824" spans="19:19">
      <c r="S39824"/>
    </row>
    <row r="39825" spans="19:19">
      <c r="S39825"/>
    </row>
    <row r="39826" spans="19:19">
      <c r="S39826"/>
    </row>
    <row r="39827" spans="19:19">
      <c r="S39827"/>
    </row>
    <row r="39828" spans="19:19">
      <c r="S39828"/>
    </row>
    <row r="39829" spans="19:19">
      <c r="S39829"/>
    </row>
    <row r="39830" spans="19:19">
      <c r="S39830"/>
    </row>
    <row r="39831" spans="19:19">
      <c r="S39831"/>
    </row>
    <row r="39832" spans="19:19">
      <c r="S39832"/>
    </row>
    <row r="39833" spans="19:19">
      <c r="S39833"/>
    </row>
    <row r="39834" spans="19:19">
      <c r="S39834"/>
    </row>
    <row r="39835" spans="19:19">
      <c r="S39835"/>
    </row>
    <row r="39836" spans="19:19">
      <c r="S39836"/>
    </row>
    <row r="39837" spans="19:19">
      <c r="S39837"/>
    </row>
    <row r="39838" spans="19:19">
      <c r="S39838"/>
    </row>
    <row r="39839" spans="19:19">
      <c r="S39839"/>
    </row>
    <row r="39840" spans="19:19">
      <c r="S39840"/>
    </row>
    <row r="39841" spans="19:19">
      <c r="S39841"/>
    </row>
    <row r="39842" spans="19:19">
      <c r="S39842"/>
    </row>
    <row r="39843" spans="19:19">
      <c r="S39843"/>
    </row>
    <row r="39844" spans="19:19">
      <c r="S39844"/>
    </row>
    <row r="39845" spans="19:19">
      <c r="S39845"/>
    </row>
    <row r="39846" spans="19:19">
      <c r="S39846"/>
    </row>
    <row r="39847" spans="19:19">
      <c r="S39847"/>
    </row>
    <row r="39848" spans="19:19">
      <c r="S39848"/>
    </row>
    <row r="39849" spans="19:19">
      <c r="S39849"/>
    </row>
    <row r="39850" spans="19:19">
      <c r="S39850"/>
    </row>
    <row r="39851" spans="19:19">
      <c r="S39851"/>
    </row>
    <row r="39852" spans="19:19">
      <c r="S39852"/>
    </row>
    <row r="39853" spans="19:19">
      <c r="S39853"/>
    </row>
    <row r="39854" spans="19:19">
      <c r="S39854"/>
    </row>
    <row r="39855" spans="19:19">
      <c r="S39855"/>
    </row>
    <row r="39856" spans="19:19">
      <c r="S39856"/>
    </row>
    <row r="39857" spans="19:19">
      <c r="S39857"/>
    </row>
    <row r="39858" spans="19:19">
      <c r="S39858"/>
    </row>
    <row r="39859" spans="19:19">
      <c r="S39859"/>
    </row>
    <row r="39860" spans="19:19">
      <c r="S39860"/>
    </row>
    <row r="39861" spans="19:19">
      <c r="S39861"/>
    </row>
    <row r="39862" spans="19:19">
      <c r="S39862"/>
    </row>
    <row r="39863" spans="19:19">
      <c r="S39863"/>
    </row>
    <row r="39864" spans="19:19">
      <c r="S39864"/>
    </row>
    <row r="39865" spans="19:19">
      <c r="S39865"/>
    </row>
    <row r="39866" spans="19:19">
      <c r="S39866"/>
    </row>
    <row r="39867" spans="19:19">
      <c r="S39867"/>
    </row>
    <row r="39868" spans="19:19">
      <c r="S39868"/>
    </row>
    <row r="39869" spans="19:19">
      <c r="S39869"/>
    </row>
    <row r="39870" spans="19:19">
      <c r="S39870"/>
    </row>
    <row r="39871" spans="19:19">
      <c r="S39871"/>
    </row>
    <row r="39872" spans="19:19">
      <c r="S39872"/>
    </row>
    <row r="39873" spans="19:19">
      <c r="S39873"/>
    </row>
    <row r="39874" spans="19:19">
      <c r="S39874"/>
    </row>
    <row r="39875" spans="19:19">
      <c r="S39875"/>
    </row>
    <row r="39876" spans="19:19">
      <c r="S39876"/>
    </row>
    <row r="39877" spans="19:19">
      <c r="S39877"/>
    </row>
    <row r="39878" spans="19:19">
      <c r="S39878"/>
    </row>
    <row r="39879" spans="19:19">
      <c r="S39879"/>
    </row>
    <row r="39880" spans="19:19">
      <c r="S39880"/>
    </row>
    <row r="39881" spans="19:19">
      <c r="S39881"/>
    </row>
    <row r="39882" spans="19:19">
      <c r="S39882"/>
    </row>
    <row r="39883" spans="19:19">
      <c r="S39883"/>
    </row>
    <row r="39884" spans="19:19">
      <c r="S39884"/>
    </row>
    <row r="39885" spans="19:19">
      <c r="S39885"/>
    </row>
    <row r="39886" spans="19:19">
      <c r="S39886"/>
    </row>
    <row r="39887" spans="19:19">
      <c r="S39887"/>
    </row>
    <row r="39888" spans="19:19">
      <c r="S39888"/>
    </row>
    <row r="39889" spans="19:19">
      <c r="S39889"/>
    </row>
    <row r="39890" spans="19:19">
      <c r="S39890"/>
    </row>
    <row r="39891" spans="19:19">
      <c r="S39891"/>
    </row>
    <row r="39892" spans="19:19">
      <c r="S39892"/>
    </row>
    <row r="39893" spans="19:19">
      <c r="S39893"/>
    </row>
    <row r="39894" spans="19:19">
      <c r="S39894"/>
    </row>
    <row r="39895" spans="19:19">
      <c r="S39895"/>
    </row>
    <row r="39896" spans="19:19">
      <c r="S39896"/>
    </row>
    <row r="39897" spans="19:19">
      <c r="S39897"/>
    </row>
    <row r="39898" spans="19:19">
      <c r="S39898"/>
    </row>
    <row r="39899" spans="19:19">
      <c r="S39899"/>
    </row>
    <row r="39900" spans="19:19">
      <c r="S39900"/>
    </row>
    <row r="39901" spans="19:19">
      <c r="S39901"/>
    </row>
    <row r="39902" spans="19:19">
      <c r="S39902"/>
    </row>
    <row r="39903" spans="19:19">
      <c r="S39903"/>
    </row>
    <row r="39904" spans="19:19">
      <c r="S39904"/>
    </row>
    <row r="39905" spans="19:19">
      <c r="S39905"/>
    </row>
    <row r="39906" spans="19:19">
      <c r="S39906"/>
    </row>
    <row r="39907" spans="19:19">
      <c r="S39907"/>
    </row>
    <row r="39908" spans="19:19">
      <c r="S39908"/>
    </row>
    <row r="39909" spans="19:19">
      <c r="S39909"/>
    </row>
    <row r="39910" spans="19:19">
      <c r="S39910"/>
    </row>
    <row r="39911" spans="19:19">
      <c r="S39911"/>
    </row>
    <row r="39912" spans="19:19">
      <c r="S39912"/>
    </row>
    <row r="39913" spans="19:19">
      <c r="S39913"/>
    </row>
    <row r="39914" spans="19:19">
      <c r="S39914"/>
    </row>
    <row r="39915" spans="19:19">
      <c r="S39915"/>
    </row>
    <row r="39916" spans="19:19">
      <c r="S39916"/>
    </row>
    <row r="39917" spans="19:19">
      <c r="S39917"/>
    </row>
    <row r="39918" spans="19:19">
      <c r="S39918"/>
    </row>
    <row r="39919" spans="19:19">
      <c r="S39919"/>
    </row>
    <row r="39920" spans="19:19">
      <c r="S39920"/>
    </row>
    <row r="39921" spans="19:19">
      <c r="S39921"/>
    </row>
    <row r="39922" spans="19:19">
      <c r="S39922"/>
    </row>
    <row r="39923" spans="19:19">
      <c r="S39923"/>
    </row>
    <row r="39924" spans="19:19">
      <c r="S39924"/>
    </row>
    <row r="39925" spans="19:19">
      <c r="S39925"/>
    </row>
    <row r="39926" spans="19:19">
      <c r="S39926"/>
    </row>
    <row r="39927" spans="19:19">
      <c r="S39927"/>
    </row>
    <row r="39928" spans="19:19">
      <c r="S39928"/>
    </row>
    <row r="39929" spans="19:19">
      <c r="S39929"/>
    </row>
    <row r="39930" spans="19:19">
      <c r="S39930"/>
    </row>
    <row r="39931" spans="19:19">
      <c r="S39931"/>
    </row>
    <row r="39932" spans="19:19">
      <c r="S39932"/>
    </row>
    <row r="39933" spans="19:19">
      <c r="S39933"/>
    </row>
    <row r="39934" spans="19:19">
      <c r="S39934"/>
    </row>
    <row r="39935" spans="19:19">
      <c r="S39935"/>
    </row>
    <row r="39936" spans="19:19">
      <c r="S39936"/>
    </row>
    <row r="39937" spans="19:19">
      <c r="S39937"/>
    </row>
    <row r="39938" spans="19:19">
      <c r="S39938"/>
    </row>
    <row r="39939" spans="19:19">
      <c r="S39939"/>
    </row>
    <row r="39940" spans="19:19">
      <c r="S39940"/>
    </row>
    <row r="39941" spans="19:19">
      <c r="S39941"/>
    </row>
    <row r="39942" spans="19:19">
      <c r="S39942"/>
    </row>
    <row r="39943" spans="19:19">
      <c r="S39943"/>
    </row>
    <row r="39944" spans="19:19">
      <c r="S39944"/>
    </row>
    <row r="39945" spans="19:19">
      <c r="S39945"/>
    </row>
    <row r="39946" spans="19:19">
      <c r="S39946"/>
    </row>
    <row r="39947" spans="19:19">
      <c r="S39947"/>
    </row>
    <row r="39948" spans="19:19">
      <c r="S39948"/>
    </row>
    <row r="39949" spans="19:19">
      <c r="S39949"/>
    </row>
    <row r="39950" spans="19:19">
      <c r="S39950"/>
    </row>
    <row r="39951" spans="19:19">
      <c r="S39951"/>
    </row>
    <row r="39952" spans="19:19">
      <c r="S39952"/>
    </row>
    <row r="39953" spans="19:19">
      <c r="S39953"/>
    </row>
    <row r="39954" spans="19:19">
      <c r="S39954"/>
    </row>
    <row r="39955" spans="19:19">
      <c r="S39955"/>
    </row>
    <row r="39956" spans="19:19">
      <c r="S39956"/>
    </row>
    <row r="39957" spans="19:19">
      <c r="S39957"/>
    </row>
    <row r="39958" spans="19:19">
      <c r="S39958"/>
    </row>
    <row r="39959" spans="19:19">
      <c r="S39959"/>
    </row>
    <row r="39960" spans="19:19">
      <c r="S39960"/>
    </row>
    <row r="39961" spans="19:19">
      <c r="S39961"/>
    </row>
    <row r="39962" spans="19:19">
      <c r="S39962"/>
    </row>
    <row r="39963" spans="19:19">
      <c r="S39963"/>
    </row>
    <row r="39964" spans="19:19">
      <c r="S39964"/>
    </row>
    <row r="39965" spans="19:19">
      <c r="S39965"/>
    </row>
    <row r="39966" spans="19:19">
      <c r="S39966"/>
    </row>
    <row r="39967" spans="19:19">
      <c r="S39967"/>
    </row>
    <row r="39968" spans="19:19">
      <c r="S39968"/>
    </row>
    <row r="39969" spans="19:19">
      <c r="S39969"/>
    </row>
    <row r="39970" spans="19:19">
      <c r="S39970"/>
    </row>
    <row r="39971" spans="19:19">
      <c r="S39971"/>
    </row>
    <row r="39972" spans="19:19">
      <c r="S39972"/>
    </row>
    <row r="39973" spans="19:19">
      <c r="S39973"/>
    </row>
    <row r="39974" spans="19:19">
      <c r="S39974"/>
    </row>
    <row r="39975" spans="19:19">
      <c r="S39975"/>
    </row>
    <row r="39976" spans="19:19">
      <c r="S39976"/>
    </row>
    <row r="39977" spans="19:19">
      <c r="S39977"/>
    </row>
    <row r="39978" spans="19:19">
      <c r="S39978"/>
    </row>
    <row r="39979" spans="19:19">
      <c r="S39979"/>
    </row>
    <row r="39980" spans="19:19">
      <c r="S39980"/>
    </row>
    <row r="39981" spans="19:19">
      <c r="S39981"/>
    </row>
    <row r="39982" spans="19:19">
      <c r="S39982"/>
    </row>
    <row r="39983" spans="19:19">
      <c r="S39983"/>
    </row>
    <row r="39984" spans="19:19">
      <c r="S39984"/>
    </row>
    <row r="39985" spans="19:19">
      <c r="S39985"/>
    </row>
    <row r="39986" spans="19:19">
      <c r="S39986"/>
    </row>
    <row r="39987" spans="19:19">
      <c r="S39987"/>
    </row>
    <row r="39988" spans="19:19">
      <c r="S39988"/>
    </row>
    <row r="39989" spans="19:19">
      <c r="S39989"/>
    </row>
    <row r="39990" spans="19:19">
      <c r="S39990"/>
    </row>
    <row r="39991" spans="19:19">
      <c r="S39991"/>
    </row>
    <row r="39992" spans="19:19">
      <c r="S39992"/>
    </row>
    <row r="39993" spans="19:19">
      <c r="S39993"/>
    </row>
    <row r="39994" spans="19:19">
      <c r="S39994"/>
    </row>
    <row r="39995" spans="19:19">
      <c r="S39995"/>
    </row>
    <row r="39996" spans="19:19">
      <c r="S39996"/>
    </row>
    <row r="39997" spans="19:19">
      <c r="S39997"/>
    </row>
    <row r="39998" spans="19:19">
      <c r="S39998"/>
    </row>
    <row r="39999" spans="19:19">
      <c r="S39999"/>
    </row>
    <row r="40000" spans="19:19">
      <c r="S40000"/>
    </row>
    <row r="40001" spans="19:19">
      <c r="S40001"/>
    </row>
    <row r="40002" spans="19:19">
      <c r="S40002"/>
    </row>
    <row r="40003" spans="19:19">
      <c r="S40003"/>
    </row>
    <row r="40004" spans="19:19">
      <c r="S40004"/>
    </row>
    <row r="40005" spans="19:19">
      <c r="S40005"/>
    </row>
    <row r="40006" spans="19:19">
      <c r="S40006"/>
    </row>
    <row r="40007" spans="19:19">
      <c r="S40007"/>
    </row>
    <row r="40008" spans="19:19">
      <c r="S40008"/>
    </row>
    <row r="40009" spans="19:19">
      <c r="S40009"/>
    </row>
    <row r="40010" spans="19:19">
      <c r="S40010"/>
    </row>
    <row r="40011" spans="19:19">
      <c r="S40011"/>
    </row>
    <row r="40012" spans="19:19">
      <c r="S40012"/>
    </row>
    <row r="40013" spans="19:19">
      <c r="S40013"/>
    </row>
    <row r="40014" spans="19:19">
      <c r="S40014"/>
    </row>
    <row r="40015" spans="19:19">
      <c r="S40015"/>
    </row>
    <row r="40016" spans="19:19">
      <c r="S40016"/>
    </row>
    <row r="40017" spans="19:19">
      <c r="S40017"/>
    </row>
    <row r="40018" spans="19:19">
      <c r="S40018"/>
    </row>
    <row r="40019" spans="19:19">
      <c r="S40019"/>
    </row>
    <row r="40020" spans="19:19">
      <c r="S40020"/>
    </row>
    <row r="40021" spans="19:19">
      <c r="S40021"/>
    </row>
    <row r="40022" spans="19:19">
      <c r="S40022"/>
    </row>
    <row r="40023" spans="19:19">
      <c r="S40023"/>
    </row>
    <row r="40024" spans="19:19">
      <c r="S40024"/>
    </row>
    <row r="40025" spans="19:19">
      <c r="S40025"/>
    </row>
    <row r="40026" spans="19:19">
      <c r="S40026"/>
    </row>
    <row r="40027" spans="19:19">
      <c r="S40027"/>
    </row>
    <row r="40028" spans="19:19">
      <c r="S40028"/>
    </row>
    <row r="40029" spans="19:19">
      <c r="S40029"/>
    </row>
    <row r="40030" spans="19:19">
      <c r="S40030"/>
    </row>
    <row r="40031" spans="19:19">
      <c r="S40031"/>
    </row>
    <row r="40032" spans="19:19">
      <c r="S40032"/>
    </row>
    <row r="40033" spans="19:19">
      <c r="S40033"/>
    </row>
    <row r="40034" spans="19:19">
      <c r="S40034"/>
    </row>
    <row r="40035" spans="19:19">
      <c r="S40035"/>
    </row>
    <row r="40036" spans="19:19">
      <c r="S40036"/>
    </row>
    <row r="40037" spans="19:19">
      <c r="S40037"/>
    </row>
    <row r="40038" spans="19:19">
      <c r="S40038"/>
    </row>
    <row r="40039" spans="19:19">
      <c r="S40039"/>
    </row>
    <row r="40040" spans="19:19">
      <c r="S40040"/>
    </row>
    <row r="40041" spans="19:19">
      <c r="S40041"/>
    </row>
    <row r="40042" spans="19:19">
      <c r="S40042"/>
    </row>
    <row r="40043" spans="19:19">
      <c r="S40043"/>
    </row>
    <row r="40044" spans="19:19">
      <c r="S40044"/>
    </row>
    <row r="40045" spans="19:19">
      <c r="S40045"/>
    </row>
    <row r="40046" spans="19:19">
      <c r="S40046"/>
    </row>
    <row r="40047" spans="19:19">
      <c r="S40047"/>
    </row>
    <row r="40048" spans="19:19">
      <c r="S40048"/>
    </row>
    <row r="40049" spans="19:19">
      <c r="S40049"/>
    </row>
    <row r="40050" spans="19:19">
      <c r="S40050"/>
    </row>
    <row r="40051" spans="19:19">
      <c r="S40051"/>
    </row>
    <row r="40052" spans="19:19">
      <c r="S40052"/>
    </row>
    <row r="40053" spans="19:19">
      <c r="S40053"/>
    </row>
    <row r="40054" spans="19:19">
      <c r="S40054"/>
    </row>
    <row r="40055" spans="19:19">
      <c r="S40055"/>
    </row>
    <row r="40056" spans="19:19">
      <c r="S40056"/>
    </row>
    <row r="40057" spans="19:19">
      <c r="S40057"/>
    </row>
    <row r="40058" spans="19:19">
      <c r="S40058"/>
    </row>
    <row r="40059" spans="19:19">
      <c r="S40059"/>
    </row>
    <row r="40060" spans="19:19">
      <c r="S40060"/>
    </row>
    <row r="40061" spans="19:19">
      <c r="S40061"/>
    </row>
    <row r="40062" spans="19:19">
      <c r="S40062"/>
    </row>
    <row r="40063" spans="19:19">
      <c r="S40063"/>
    </row>
    <row r="40064" spans="19:19">
      <c r="S40064"/>
    </row>
    <row r="40065" spans="19:19">
      <c r="S40065"/>
    </row>
    <row r="40066" spans="19:19">
      <c r="S40066"/>
    </row>
    <row r="40067" spans="19:19">
      <c r="S40067"/>
    </row>
    <row r="40068" spans="19:19">
      <c r="S40068"/>
    </row>
    <row r="40069" spans="19:19">
      <c r="S40069"/>
    </row>
    <row r="40070" spans="19:19">
      <c r="S40070"/>
    </row>
    <row r="40071" spans="19:19">
      <c r="S40071"/>
    </row>
    <row r="40072" spans="19:19">
      <c r="S40072"/>
    </row>
    <row r="40073" spans="19:19">
      <c r="S40073"/>
    </row>
    <row r="40074" spans="19:19">
      <c r="S40074"/>
    </row>
    <row r="40075" spans="19:19">
      <c r="S40075"/>
    </row>
    <row r="40076" spans="19:19">
      <c r="S40076"/>
    </row>
    <row r="40077" spans="19:19">
      <c r="S40077"/>
    </row>
    <row r="40078" spans="19:19">
      <c r="S40078"/>
    </row>
    <row r="40079" spans="19:19">
      <c r="S40079"/>
    </row>
    <row r="40080" spans="19:19">
      <c r="S40080"/>
    </row>
    <row r="40081" spans="19:19">
      <c r="S40081"/>
    </row>
    <row r="40082" spans="19:19">
      <c r="S40082"/>
    </row>
    <row r="40083" spans="19:19">
      <c r="S40083"/>
    </row>
    <row r="40084" spans="19:19">
      <c r="S40084"/>
    </row>
    <row r="40085" spans="19:19">
      <c r="S40085"/>
    </row>
    <row r="40086" spans="19:19">
      <c r="S40086"/>
    </row>
    <row r="40087" spans="19:19">
      <c r="S40087"/>
    </row>
    <row r="40088" spans="19:19">
      <c r="S40088"/>
    </row>
    <row r="40089" spans="19:19">
      <c r="S40089"/>
    </row>
    <row r="40090" spans="19:19">
      <c r="S40090"/>
    </row>
    <row r="40091" spans="19:19">
      <c r="S40091"/>
    </row>
    <row r="40092" spans="19:19">
      <c r="S40092"/>
    </row>
    <row r="40093" spans="19:19">
      <c r="S40093"/>
    </row>
    <row r="40094" spans="19:19">
      <c r="S40094"/>
    </row>
    <row r="40095" spans="19:19">
      <c r="S40095"/>
    </row>
    <row r="40096" spans="19:19">
      <c r="S40096"/>
    </row>
    <row r="40097" spans="19:19">
      <c r="S40097"/>
    </row>
    <row r="40098" spans="19:19">
      <c r="S40098"/>
    </row>
    <row r="40099" spans="19:19">
      <c r="S40099"/>
    </row>
    <row r="40100" spans="19:19">
      <c r="S40100"/>
    </row>
    <row r="40101" spans="19:19">
      <c r="S40101"/>
    </row>
    <row r="40102" spans="19:19">
      <c r="S40102"/>
    </row>
    <row r="40103" spans="19:19">
      <c r="S40103"/>
    </row>
    <row r="40104" spans="19:19">
      <c r="S40104"/>
    </row>
    <row r="40105" spans="19:19">
      <c r="S40105"/>
    </row>
    <row r="40106" spans="19:19">
      <c r="S40106"/>
    </row>
    <row r="40107" spans="19:19">
      <c r="S40107"/>
    </row>
    <row r="40108" spans="19:19">
      <c r="S40108"/>
    </row>
    <row r="40109" spans="19:19">
      <c r="S40109"/>
    </row>
    <row r="40110" spans="19:19">
      <c r="S40110"/>
    </row>
    <row r="40111" spans="19:19">
      <c r="S40111"/>
    </row>
    <row r="40112" spans="19:19">
      <c r="S40112"/>
    </row>
    <row r="40113" spans="19:19">
      <c r="S40113"/>
    </row>
    <row r="40114" spans="19:19">
      <c r="S40114"/>
    </row>
    <row r="40115" spans="19:19">
      <c r="S40115"/>
    </row>
    <row r="40116" spans="19:19">
      <c r="S40116"/>
    </row>
    <row r="40117" spans="19:19">
      <c r="S40117"/>
    </row>
    <row r="40118" spans="19:19">
      <c r="S40118"/>
    </row>
    <row r="40119" spans="19:19">
      <c r="S40119"/>
    </row>
    <row r="40120" spans="19:19">
      <c r="S40120"/>
    </row>
    <row r="40121" spans="19:19">
      <c r="S40121"/>
    </row>
    <row r="40122" spans="19:19">
      <c r="S40122"/>
    </row>
    <row r="40123" spans="19:19">
      <c r="S40123"/>
    </row>
    <row r="40124" spans="19:19">
      <c r="S40124"/>
    </row>
    <row r="40125" spans="19:19">
      <c r="S40125"/>
    </row>
    <row r="40126" spans="19:19">
      <c r="S40126"/>
    </row>
    <row r="40127" spans="19:19">
      <c r="S40127"/>
    </row>
    <row r="40128" spans="19:19">
      <c r="S40128"/>
    </row>
    <row r="40129" spans="19:19">
      <c r="S40129"/>
    </row>
    <row r="40130" spans="19:19">
      <c r="S40130"/>
    </row>
    <row r="40131" spans="19:19">
      <c r="S40131"/>
    </row>
    <row r="40132" spans="19:19">
      <c r="S40132"/>
    </row>
    <row r="40133" spans="19:19">
      <c r="S40133"/>
    </row>
    <row r="40134" spans="19:19">
      <c r="S40134"/>
    </row>
    <row r="40135" spans="19:19">
      <c r="S40135"/>
    </row>
    <row r="40136" spans="19:19">
      <c r="S40136"/>
    </row>
    <row r="40137" spans="19:19">
      <c r="S40137"/>
    </row>
    <row r="40138" spans="19:19">
      <c r="S40138"/>
    </row>
    <row r="40139" spans="19:19">
      <c r="S40139"/>
    </row>
    <row r="40140" spans="19:19">
      <c r="S40140"/>
    </row>
    <row r="40141" spans="19:19">
      <c r="S40141"/>
    </row>
    <row r="40142" spans="19:19">
      <c r="S40142"/>
    </row>
    <row r="40143" spans="19:19">
      <c r="S40143"/>
    </row>
    <row r="40144" spans="19:19">
      <c r="S40144"/>
    </row>
    <row r="40145" spans="19:19">
      <c r="S40145"/>
    </row>
    <row r="40146" spans="19:19">
      <c r="S40146"/>
    </row>
    <row r="40147" spans="19:19">
      <c r="S40147"/>
    </row>
    <row r="40148" spans="19:19">
      <c r="S40148"/>
    </row>
    <row r="40149" spans="19:19">
      <c r="S40149"/>
    </row>
    <row r="40150" spans="19:19">
      <c r="S40150"/>
    </row>
    <row r="40151" spans="19:19">
      <c r="S40151"/>
    </row>
    <row r="40152" spans="19:19">
      <c r="S40152"/>
    </row>
    <row r="40153" spans="19:19">
      <c r="S40153"/>
    </row>
    <row r="40154" spans="19:19">
      <c r="S40154"/>
    </row>
    <row r="40155" spans="19:19">
      <c r="S40155"/>
    </row>
    <row r="40156" spans="19:19">
      <c r="S40156"/>
    </row>
    <row r="40157" spans="19:19">
      <c r="S40157"/>
    </row>
    <row r="40158" spans="19:19">
      <c r="S40158"/>
    </row>
    <row r="40159" spans="19:19">
      <c r="S40159"/>
    </row>
    <row r="40160" spans="19:19">
      <c r="S40160"/>
    </row>
    <row r="40161" spans="19:19">
      <c r="S40161"/>
    </row>
    <row r="40162" spans="19:19">
      <c r="S40162"/>
    </row>
    <row r="40163" spans="19:19">
      <c r="S40163"/>
    </row>
    <row r="40164" spans="19:19">
      <c r="S40164"/>
    </row>
    <row r="40165" spans="19:19">
      <c r="S40165"/>
    </row>
    <row r="40166" spans="19:19">
      <c r="S40166"/>
    </row>
    <row r="40167" spans="19:19">
      <c r="S40167"/>
    </row>
    <row r="40168" spans="19:19">
      <c r="S40168"/>
    </row>
    <row r="40169" spans="19:19">
      <c r="S40169"/>
    </row>
    <row r="40170" spans="19:19">
      <c r="S40170"/>
    </row>
    <row r="40171" spans="19:19">
      <c r="S40171"/>
    </row>
    <row r="40172" spans="19:19">
      <c r="S40172"/>
    </row>
    <row r="40173" spans="19:19">
      <c r="S40173"/>
    </row>
    <row r="40174" spans="19:19">
      <c r="S40174"/>
    </row>
    <row r="40175" spans="19:19">
      <c r="S40175"/>
    </row>
    <row r="40176" spans="19:19">
      <c r="S40176"/>
    </row>
    <row r="40177" spans="19:19">
      <c r="S40177"/>
    </row>
    <row r="40178" spans="19:19">
      <c r="S40178"/>
    </row>
    <row r="40179" spans="19:19">
      <c r="S40179"/>
    </row>
    <row r="40180" spans="19:19">
      <c r="S40180"/>
    </row>
    <row r="40181" spans="19:19">
      <c r="S40181"/>
    </row>
    <row r="40182" spans="19:19">
      <c r="S40182"/>
    </row>
    <row r="40183" spans="19:19">
      <c r="S40183"/>
    </row>
    <row r="40184" spans="19:19">
      <c r="S40184"/>
    </row>
    <row r="40185" spans="19:19">
      <c r="S40185"/>
    </row>
    <row r="40186" spans="19:19">
      <c r="S40186"/>
    </row>
    <row r="40187" spans="19:19">
      <c r="S40187"/>
    </row>
    <row r="40188" spans="19:19">
      <c r="S40188"/>
    </row>
    <row r="40189" spans="19:19">
      <c r="S40189"/>
    </row>
    <row r="40190" spans="19:19">
      <c r="S40190"/>
    </row>
    <row r="40191" spans="19:19">
      <c r="S40191"/>
    </row>
    <row r="40192" spans="19:19">
      <c r="S40192"/>
    </row>
    <row r="40193" spans="19:19">
      <c r="S40193"/>
    </row>
    <row r="40194" spans="19:19">
      <c r="S40194"/>
    </row>
    <row r="40195" spans="19:19">
      <c r="S40195"/>
    </row>
    <row r="40196" spans="19:19">
      <c r="S40196"/>
    </row>
    <row r="40197" spans="19:19">
      <c r="S40197"/>
    </row>
    <row r="40198" spans="19:19">
      <c r="S40198"/>
    </row>
    <row r="40199" spans="19:19">
      <c r="S40199"/>
    </row>
    <row r="40200" spans="19:19">
      <c r="S40200"/>
    </row>
    <row r="40201" spans="19:19">
      <c r="S40201"/>
    </row>
    <row r="40202" spans="19:19">
      <c r="S40202"/>
    </row>
    <row r="40203" spans="19:19">
      <c r="S40203"/>
    </row>
    <row r="40204" spans="19:19">
      <c r="S40204"/>
    </row>
    <row r="40205" spans="19:19">
      <c r="S40205"/>
    </row>
    <row r="40206" spans="19:19">
      <c r="S40206"/>
    </row>
    <row r="40207" spans="19:19">
      <c r="S40207"/>
    </row>
    <row r="40208" spans="19:19">
      <c r="S40208"/>
    </row>
    <row r="40209" spans="19:19">
      <c r="S40209"/>
    </row>
    <row r="40210" spans="19:19">
      <c r="S40210"/>
    </row>
    <row r="40211" spans="19:19">
      <c r="S40211"/>
    </row>
    <row r="40212" spans="19:19">
      <c r="S40212"/>
    </row>
    <row r="40213" spans="19:19">
      <c r="S40213"/>
    </row>
    <row r="40214" spans="19:19">
      <c r="S40214"/>
    </row>
    <row r="40215" spans="19:19">
      <c r="S40215"/>
    </row>
    <row r="40216" spans="19:19">
      <c r="S40216"/>
    </row>
    <row r="40217" spans="19:19">
      <c r="S40217"/>
    </row>
    <row r="40218" spans="19:19">
      <c r="S40218"/>
    </row>
    <row r="40219" spans="19:19">
      <c r="S40219"/>
    </row>
    <row r="40220" spans="19:19">
      <c r="S40220"/>
    </row>
    <row r="40221" spans="19:19">
      <c r="S40221"/>
    </row>
    <row r="40222" spans="19:19">
      <c r="S40222"/>
    </row>
    <row r="40223" spans="19:19">
      <c r="S40223"/>
    </row>
    <row r="40224" spans="19:19">
      <c r="S40224"/>
    </row>
    <row r="40225" spans="19:19">
      <c r="S40225"/>
    </row>
    <row r="40226" spans="19:19">
      <c r="S40226"/>
    </row>
    <row r="40227" spans="19:19">
      <c r="S40227"/>
    </row>
    <row r="40228" spans="19:19">
      <c r="S40228"/>
    </row>
    <row r="40229" spans="19:19">
      <c r="S40229"/>
    </row>
    <row r="40230" spans="19:19">
      <c r="S40230"/>
    </row>
    <row r="40231" spans="19:19">
      <c r="S40231"/>
    </row>
    <row r="40232" spans="19:19">
      <c r="S40232"/>
    </row>
    <row r="40233" spans="19:19">
      <c r="S40233"/>
    </row>
    <row r="40234" spans="19:19">
      <c r="S40234"/>
    </row>
    <row r="40235" spans="19:19">
      <c r="S40235"/>
    </row>
    <row r="40236" spans="19:19">
      <c r="S40236"/>
    </row>
    <row r="40237" spans="19:19">
      <c r="S40237"/>
    </row>
    <row r="40238" spans="19:19">
      <c r="S40238"/>
    </row>
    <row r="40239" spans="19:19">
      <c r="S40239"/>
    </row>
    <row r="40240" spans="19:19">
      <c r="S40240"/>
    </row>
    <row r="40241" spans="19:19">
      <c r="S40241"/>
    </row>
    <row r="40242" spans="19:19">
      <c r="S40242"/>
    </row>
    <row r="40243" spans="19:19">
      <c r="S40243"/>
    </row>
    <row r="40244" spans="19:19">
      <c r="S40244"/>
    </row>
    <row r="40245" spans="19:19">
      <c r="S40245"/>
    </row>
    <row r="40246" spans="19:19">
      <c r="S40246"/>
    </row>
    <row r="40247" spans="19:19">
      <c r="S40247"/>
    </row>
    <row r="40248" spans="19:19">
      <c r="S40248"/>
    </row>
    <row r="40249" spans="19:19">
      <c r="S40249"/>
    </row>
    <row r="40250" spans="19:19">
      <c r="S40250"/>
    </row>
    <row r="40251" spans="19:19">
      <c r="S40251"/>
    </row>
    <row r="40252" spans="19:19">
      <c r="S40252"/>
    </row>
    <row r="40253" spans="19:19">
      <c r="S40253"/>
    </row>
    <row r="40254" spans="19:19">
      <c r="S40254"/>
    </row>
    <row r="40255" spans="19:19">
      <c r="S40255"/>
    </row>
    <row r="40256" spans="19:19">
      <c r="S40256"/>
    </row>
    <row r="40257" spans="19:19">
      <c r="S40257"/>
    </row>
    <row r="40258" spans="19:19">
      <c r="S40258"/>
    </row>
    <row r="40259" spans="19:19">
      <c r="S40259"/>
    </row>
    <row r="40260" spans="19:19">
      <c r="S40260"/>
    </row>
    <row r="40261" spans="19:19">
      <c r="S40261"/>
    </row>
    <row r="40262" spans="19:19">
      <c r="S40262"/>
    </row>
    <row r="40263" spans="19:19">
      <c r="S40263"/>
    </row>
    <row r="40264" spans="19:19">
      <c r="S40264"/>
    </row>
    <row r="40265" spans="19:19">
      <c r="S40265"/>
    </row>
    <row r="40266" spans="19:19">
      <c r="S40266"/>
    </row>
    <row r="40267" spans="19:19">
      <c r="S40267"/>
    </row>
    <row r="40268" spans="19:19">
      <c r="S40268"/>
    </row>
    <row r="40269" spans="19:19">
      <c r="S40269"/>
    </row>
    <row r="40270" spans="19:19">
      <c r="S40270"/>
    </row>
    <row r="40271" spans="19:19">
      <c r="S40271"/>
    </row>
    <row r="40272" spans="19:19">
      <c r="S40272"/>
    </row>
    <row r="40273" spans="19:19">
      <c r="S40273"/>
    </row>
    <row r="40274" spans="19:19">
      <c r="S40274"/>
    </row>
    <row r="40275" spans="19:19">
      <c r="S40275"/>
    </row>
    <row r="40276" spans="19:19">
      <c r="S40276"/>
    </row>
    <row r="40277" spans="19:19">
      <c r="S40277"/>
    </row>
    <row r="40278" spans="19:19">
      <c r="S40278"/>
    </row>
    <row r="40279" spans="19:19">
      <c r="S40279"/>
    </row>
    <row r="40280" spans="19:19">
      <c r="S40280"/>
    </row>
    <row r="40281" spans="19:19">
      <c r="S40281"/>
    </row>
    <row r="40282" spans="19:19">
      <c r="S40282"/>
    </row>
    <row r="40283" spans="19:19">
      <c r="S40283"/>
    </row>
    <row r="40284" spans="19:19">
      <c r="S40284"/>
    </row>
    <row r="40285" spans="19:19">
      <c r="S40285"/>
    </row>
    <row r="40286" spans="19:19">
      <c r="S40286"/>
    </row>
    <row r="40287" spans="19:19">
      <c r="S40287"/>
    </row>
    <row r="40288" spans="19:19">
      <c r="S40288"/>
    </row>
    <row r="40289" spans="19:19">
      <c r="S40289"/>
    </row>
    <row r="40290" spans="19:19">
      <c r="S40290"/>
    </row>
    <row r="40291" spans="19:19">
      <c r="S40291"/>
    </row>
    <row r="40292" spans="19:19">
      <c r="S40292"/>
    </row>
    <row r="40293" spans="19:19">
      <c r="S40293"/>
    </row>
    <row r="40294" spans="19:19">
      <c r="S40294"/>
    </row>
    <row r="40295" spans="19:19">
      <c r="S40295"/>
    </row>
    <row r="40296" spans="19:19">
      <c r="S40296"/>
    </row>
    <row r="40297" spans="19:19">
      <c r="S40297"/>
    </row>
    <row r="40298" spans="19:19">
      <c r="S40298"/>
    </row>
    <row r="40299" spans="19:19">
      <c r="S40299"/>
    </row>
    <row r="40300" spans="19:19">
      <c r="S40300"/>
    </row>
    <row r="40301" spans="19:19">
      <c r="S40301"/>
    </row>
    <row r="40302" spans="19:19">
      <c r="S40302"/>
    </row>
    <row r="40303" spans="19:19">
      <c r="S40303"/>
    </row>
    <row r="40304" spans="19:19">
      <c r="S40304"/>
    </row>
    <row r="40305" spans="19:19">
      <c r="S40305"/>
    </row>
    <row r="40306" spans="19:19">
      <c r="S40306"/>
    </row>
    <row r="40307" spans="19:19">
      <c r="S40307"/>
    </row>
    <row r="40308" spans="19:19">
      <c r="S40308"/>
    </row>
    <row r="40309" spans="19:19">
      <c r="S40309"/>
    </row>
    <row r="40310" spans="19:19">
      <c r="S40310"/>
    </row>
    <row r="40311" spans="19:19">
      <c r="S40311"/>
    </row>
    <row r="40312" spans="19:19">
      <c r="S40312"/>
    </row>
    <row r="40313" spans="19:19">
      <c r="S40313"/>
    </row>
    <row r="40314" spans="19:19">
      <c r="S40314"/>
    </row>
    <row r="40315" spans="19:19">
      <c r="S40315"/>
    </row>
    <row r="40316" spans="19:19">
      <c r="S40316"/>
    </row>
    <row r="40317" spans="19:19">
      <c r="S40317"/>
    </row>
    <row r="40318" spans="19:19">
      <c r="S40318"/>
    </row>
    <row r="40319" spans="19:19">
      <c r="S40319"/>
    </row>
    <row r="40320" spans="19:19">
      <c r="S40320"/>
    </row>
    <row r="40321" spans="19:19">
      <c r="S40321"/>
    </row>
    <row r="40322" spans="19:19">
      <c r="S40322"/>
    </row>
    <row r="40323" spans="19:19">
      <c r="S40323"/>
    </row>
    <row r="40324" spans="19:19">
      <c r="S40324"/>
    </row>
    <row r="40325" spans="19:19">
      <c r="S40325"/>
    </row>
    <row r="40326" spans="19:19">
      <c r="S40326"/>
    </row>
    <row r="40327" spans="19:19">
      <c r="S40327"/>
    </row>
    <row r="40328" spans="19:19">
      <c r="S40328"/>
    </row>
    <row r="40329" spans="19:19">
      <c r="S40329"/>
    </row>
    <row r="40330" spans="19:19">
      <c r="S40330"/>
    </row>
    <row r="40331" spans="19:19">
      <c r="S40331"/>
    </row>
    <row r="40332" spans="19:19">
      <c r="S40332"/>
    </row>
    <row r="40333" spans="19:19">
      <c r="S40333"/>
    </row>
    <row r="40334" spans="19:19">
      <c r="S40334"/>
    </row>
    <row r="40335" spans="19:19">
      <c r="S40335"/>
    </row>
    <row r="40336" spans="19:19">
      <c r="S40336"/>
    </row>
    <row r="40337" spans="19:19">
      <c r="S40337"/>
    </row>
    <row r="40338" spans="19:19">
      <c r="S40338"/>
    </row>
    <row r="40339" spans="19:19">
      <c r="S40339"/>
    </row>
    <row r="40340" spans="19:19">
      <c r="S40340"/>
    </row>
    <row r="40341" spans="19:19">
      <c r="S40341"/>
    </row>
    <row r="40342" spans="19:19">
      <c r="S40342"/>
    </row>
    <row r="40343" spans="19:19">
      <c r="S40343"/>
    </row>
    <row r="40344" spans="19:19">
      <c r="S40344"/>
    </row>
    <row r="40345" spans="19:19">
      <c r="S40345"/>
    </row>
    <row r="40346" spans="19:19">
      <c r="S40346"/>
    </row>
    <row r="40347" spans="19:19">
      <c r="S40347"/>
    </row>
    <row r="40348" spans="19:19">
      <c r="S40348"/>
    </row>
    <row r="40349" spans="19:19">
      <c r="S40349"/>
    </row>
    <row r="40350" spans="19:19">
      <c r="S40350"/>
    </row>
    <row r="40351" spans="19:19">
      <c r="S40351"/>
    </row>
    <row r="40352" spans="19:19">
      <c r="S40352"/>
    </row>
    <row r="40353" spans="19:19">
      <c r="S40353"/>
    </row>
    <row r="40354" spans="19:19">
      <c r="S40354"/>
    </row>
    <row r="40355" spans="19:19">
      <c r="S40355"/>
    </row>
    <row r="40356" spans="19:19">
      <c r="S40356"/>
    </row>
    <row r="40357" spans="19:19">
      <c r="S40357"/>
    </row>
    <row r="40358" spans="19:19">
      <c r="S40358"/>
    </row>
    <row r="40359" spans="19:19">
      <c r="S40359"/>
    </row>
    <row r="40360" spans="19:19">
      <c r="S40360"/>
    </row>
    <row r="40361" spans="19:19">
      <c r="S40361"/>
    </row>
    <row r="40362" spans="19:19">
      <c r="S40362"/>
    </row>
    <row r="40363" spans="19:19">
      <c r="S40363"/>
    </row>
    <row r="40364" spans="19:19">
      <c r="S40364"/>
    </row>
    <row r="40365" spans="19:19">
      <c r="S40365"/>
    </row>
    <row r="40366" spans="19:19">
      <c r="S40366"/>
    </row>
    <row r="40367" spans="19:19">
      <c r="S40367"/>
    </row>
    <row r="40368" spans="19:19">
      <c r="S40368"/>
    </row>
    <row r="40369" spans="19:19">
      <c r="S40369"/>
    </row>
    <row r="40370" spans="19:19">
      <c r="S40370"/>
    </row>
    <row r="40371" spans="19:19">
      <c r="S40371"/>
    </row>
    <row r="40372" spans="19:19">
      <c r="S40372"/>
    </row>
    <row r="40373" spans="19:19">
      <c r="S40373"/>
    </row>
    <row r="40374" spans="19:19">
      <c r="S40374"/>
    </row>
    <row r="40375" spans="19:19">
      <c r="S40375"/>
    </row>
    <row r="40376" spans="19:19">
      <c r="S40376"/>
    </row>
    <row r="40377" spans="19:19">
      <c r="S40377"/>
    </row>
    <row r="40378" spans="19:19">
      <c r="S40378"/>
    </row>
    <row r="40379" spans="19:19">
      <c r="S40379"/>
    </row>
    <row r="40380" spans="19:19">
      <c r="S40380"/>
    </row>
    <row r="40381" spans="19:19">
      <c r="S40381"/>
    </row>
    <row r="40382" spans="19:19">
      <c r="S40382"/>
    </row>
    <row r="40383" spans="19:19">
      <c r="S40383"/>
    </row>
    <row r="40384" spans="19:19">
      <c r="S40384"/>
    </row>
    <row r="40385" spans="19:19">
      <c r="S40385"/>
    </row>
    <row r="40386" spans="19:19">
      <c r="S40386"/>
    </row>
    <row r="40387" spans="19:19">
      <c r="S40387"/>
    </row>
    <row r="40388" spans="19:19">
      <c r="S40388"/>
    </row>
    <row r="40389" spans="19:19">
      <c r="S40389"/>
    </row>
    <row r="40390" spans="19:19">
      <c r="S40390"/>
    </row>
    <row r="40391" spans="19:19">
      <c r="S40391"/>
    </row>
    <row r="40392" spans="19:19">
      <c r="S40392"/>
    </row>
    <row r="40393" spans="19:19">
      <c r="S40393"/>
    </row>
    <row r="40394" spans="19:19">
      <c r="S40394"/>
    </row>
    <row r="40395" spans="19:19">
      <c r="S40395"/>
    </row>
    <row r="40396" spans="19:19">
      <c r="S40396"/>
    </row>
    <row r="40397" spans="19:19">
      <c r="S40397"/>
    </row>
    <row r="40398" spans="19:19">
      <c r="S40398"/>
    </row>
    <row r="40399" spans="19:19">
      <c r="S40399"/>
    </row>
    <row r="40400" spans="19:19">
      <c r="S40400"/>
    </row>
    <row r="40401" spans="19:19">
      <c r="S40401"/>
    </row>
    <row r="40402" spans="19:19">
      <c r="S40402"/>
    </row>
    <row r="40403" spans="19:19">
      <c r="S40403"/>
    </row>
    <row r="40404" spans="19:19">
      <c r="S40404"/>
    </row>
    <row r="40405" spans="19:19">
      <c r="S40405"/>
    </row>
    <row r="40406" spans="19:19">
      <c r="S40406"/>
    </row>
    <row r="40407" spans="19:19">
      <c r="S40407"/>
    </row>
    <row r="40408" spans="19:19">
      <c r="S40408"/>
    </row>
    <row r="40409" spans="19:19">
      <c r="S40409"/>
    </row>
    <row r="40410" spans="19:19">
      <c r="S40410"/>
    </row>
    <row r="40411" spans="19:19">
      <c r="S40411"/>
    </row>
    <row r="40412" spans="19:19">
      <c r="S40412"/>
    </row>
    <row r="40413" spans="19:19">
      <c r="S40413"/>
    </row>
    <row r="40414" spans="19:19">
      <c r="S40414"/>
    </row>
    <row r="40415" spans="19:19">
      <c r="S40415"/>
    </row>
    <row r="40416" spans="19:19">
      <c r="S40416"/>
    </row>
    <row r="40417" spans="19:19">
      <c r="S40417"/>
    </row>
    <row r="40418" spans="19:19">
      <c r="S40418"/>
    </row>
    <row r="40419" spans="19:19">
      <c r="S40419"/>
    </row>
    <row r="40420" spans="19:19">
      <c r="S40420"/>
    </row>
    <row r="40421" spans="19:19">
      <c r="S40421"/>
    </row>
    <row r="40422" spans="19:19">
      <c r="S40422"/>
    </row>
    <row r="40423" spans="19:19">
      <c r="S40423"/>
    </row>
    <row r="40424" spans="19:19">
      <c r="S40424"/>
    </row>
    <row r="40425" spans="19:19">
      <c r="S40425"/>
    </row>
    <row r="40426" spans="19:19">
      <c r="S40426"/>
    </row>
    <row r="40427" spans="19:19">
      <c r="S40427"/>
    </row>
    <row r="40428" spans="19:19">
      <c r="S40428"/>
    </row>
    <row r="40429" spans="19:19">
      <c r="S40429"/>
    </row>
    <row r="40430" spans="19:19">
      <c r="S40430"/>
    </row>
    <row r="40431" spans="19:19">
      <c r="S40431"/>
    </row>
    <row r="40432" spans="19:19">
      <c r="S40432"/>
    </row>
    <row r="40433" spans="19:19">
      <c r="S40433"/>
    </row>
    <row r="40434" spans="19:19">
      <c r="S40434"/>
    </row>
    <row r="40435" spans="19:19">
      <c r="S40435"/>
    </row>
    <row r="40436" spans="19:19">
      <c r="S40436"/>
    </row>
    <row r="40437" spans="19:19">
      <c r="S40437"/>
    </row>
    <row r="40438" spans="19:19">
      <c r="S40438"/>
    </row>
    <row r="40439" spans="19:19">
      <c r="S40439"/>
    </row>
    <row r="40440" spans="19:19">
      <c r="S40440"/>
    </row>
    <row r="40441" spans="19:19">
      <c r="S40441"/>
    </row>
    <row r="40442" spans="19:19">
      <c r="S40442"/>
    </row>
    <row r="40443" spans="19:19">
      <c r="S40443"/>
    </row>
    <row r="40444" spans="19:19">
      <c r="S40444"/>
    </row>
    <row r="40445" spans="19:19">
      <c r="S40445"/>
    </row>
    <row r="40446" spans="19:19">
      <c r="S40446"/>
    </row>
    <row r="40447" spans="19:19">
      <c r="S40447"/>
    </row>
    <row r="40448" spans="19:19">
      <c r="S40448"/>
    </row>
    <row r="40449" spans="19:19">
      <c r="S40449"/>
    </row>
    <row r="40450" spans="19:19">
      <c r="S40450"/>
    </row>
    <row r="40451" spans="19:19">
      <c r="S40451"/>
    </row>
    <row r="40452" spans="19:19">
      <c r="S40452"/>
    </row>
    <row r="40453" spans="19:19">
      <c r="S40453"/>
    </row>
    <row r="40454" spans="19:19">
      <c r="S40454"/>
    </row>
    <row r="40455" spans="19:19">
      <c r="S40455"/>
    </row>
    <row r="40456" spans="19:19">
      <c r="S40456"/>
    </row>
    <row r="40457" spans="19:19">
      <c r="S40457"/>
    </row>
    <row r="40458" spans="19:19">
      <c r="S40458"/>
    </row>
    <row r="40459" spans="19:19">
      <c r="S40459"/>
    </row>
    <row r="40460" spans="19:19">
      <c r="S40460"/>
    </row>
    <row r="40461" spans="19:19">
      <c r="S40461"/>
    </row>
    <row r="40462" spans="19:19">
      <c r="S40462"/>
    </row>
    <row r="40463" spans="19:19">
      <c r="S40463"/>
    </row>
    <row r="40464" spans="19:19">
      <c r="S40464"/>
    </row>
    <row r="40465" spans="19:19">
      <c r="S40465"/>
    </row>
    <row r="40466" spans="19:19">
      <c r="S40466"/>
    </row>
    <row r="40467" spans="19:19">
      <c r="S40467"/>
    </row>
    <row r="40468" spans="19:19">
      <c r="S40468"/>
    </row>
    <row r="40469" spans="19:19">
      <c r="S40469"/>
    </row>
    <row r="40470" spans="19:19">
      <c r="S40470"/>
    </row>
    <row r="40471" spans="19:19">
      <c r="S40471"/>
    </row>
    <row r="40472" spans="19:19">
      <c r="S40472"/>
    </row>
    <row r="40473" spans="19:19">
      <c r="S40473"/>
    </row>
    <row r="40474" spans="19:19">
      <c r="S40474"/>
    </row>
    <row r="40475" spans="19:19">
      <c r="S40475"/>
    </row>
    <row r="40476" spans="19:19">
      <c r="S40476"/>
    </row>
    <row r="40477" spans="19:19">
      <c r="S40477"/>
    </row>
    <row r="40478" spans="19:19">
      <c r="S40478"/>
    </row>
    <row r="40479" spans="19:19">
      <c r="S40479"/>
    </row>
    <row r="40480" spans="19:19">
      <c r="S40480"/>
    </row>
    <row r="40481" spans="19:19">
      <c r="S40481"/>
    </row>
    <row r="40482" spans="19:19">
      <c r="S40482"/>
    </row>
    <row r="40483" spans="19:19">
      <c r="S40483"/>
    </row>
    <row r="40484" spans="19:19">
      <c r="S40484"/>
    </row>
    <row r="40485" spans="19:19">
      <c r="S40485"/>
    </row>
    <row r="40486" spans="19:19">
      <c r="S40486"/>
    </row>
    <row r="40487" spans="19:19">
      <c r="S40487"/>
    </row>
    <row r="40488" spans="19:19">
      <c r="S40488"/>
    </row>
    <row r="40489" spans="19:19">
      <c r="S40489"/>
    </row>
    <row r="40490" spans="19:19">
      <c r="S40490"/>
    </row>
    <row r="40491" spans="19:19">
      <c r="S40491"/>
    </row>
    <row r="40492" spans="19:19">
      <c r="S40492"/>
    </row>
    <row r="40493" spans="19:19">
      <c r="S40493"/>
    </row>
    <row r="40494" spans="19:19">
      <c r="S40494"/>
    </row>
    <row r="40495" spans="19:19">
      <c r="S40495"/>
    </row>
    <row r="40496" spans="19:19">
      <c r="S40496"/>
    </row>
    <row r="40497" spans="19:19">
      <c r="S40497"/>
    </row>
    <row r="40498" spans="19:19">
      <c r="S40498"/>
    </row>
    <row r="40499" spans="19:19">
      <c r="S40499"/>
    </row>
    <row r="40500" spans="19:19">
      <c r="S40500"/>
    </row>
    <row r="40501" spans="19:19">
      <c r="S40501"/>
    </row>
    <row r="40502" spans="19:19">
      <c r="S40502"/>
    </row>
    <row r="40503" spans="19:19">
      <c r="S40503"/>
    </row>
    <row r="40504" spans="19:19">
      <c r="S40504"/>
    </row>
    <row r="40505" spans="19:19">
      <c r="S40505"/>
    </row>
    <row r="40506" spans="19:19">
      <c r="S40506"/>
    </row>
    <row r="40507" spans="19:19">
      <c r="S40507"/>
    </row>
    <row r="40508" spans="19:19">
      <c r="S40508"/>
    </row>
    <row r="40509" spans="19:19">
      <c r="S40509"/>
    </row>
    <row r="40510" spans="19:19">
      <c r="S40510"/>
    </row>
    <row r="40511" spans="19:19">
      <c r="S40511"/>
    </row>
    <row r="40512" spans="19:19">
      <c r="S40512"/>
    </row>
    <row r="40513" spans="19:19">
      <c r="S40513"/>
    </row>
    <row r="40514" spans="19:19">
      <c r="S40514"/>
    </row>
    <row r="40515" spans="19:19">
      <c r="S40515"/>
    </row>
    <row r="40516" spans="19:19">
      <c r="S40516"/>
    </row>
    <row r="40517" spans="19:19">
      <c r="S40517"/>
    </row>
    <row r="40518" spans="19:19">
      <c r="S40518"/>
    </row>
    <row r="40519" spans="19:19">
      <c r="S40519"/>
    </row>
    <row r="40520" spans="19:19">
      <c r="S40520"/>
    </row>
    <row r="40521" spans="19:19">
      <c r="S40521"/>
    </row>
    <row r="40522" spans="19:19">
      <c r="S40522"/>
    </row>
    <row r="40523" spans="19:19">
      <c r="S40523"/>
    </row>
    <row r="40524" spans="19:19">
      <c r="S40524"/>
    </row>
    <row r="40525" spans="19:19">
      <c r="S40525"/>
    </row>
    <row r="40526" spans="19:19">
      <c r="S40526"/>
    </row>
    <row r="40527" spans="19:19">
      <c r="S40527"/>
    </row>
    <row r="40528" spans="19:19">
      <c r="S40528"/>
    </row>
    <row r="40529" spans="19:19">
      <c r="S40529"/>
    </row>
    <row r="40530" spans="19:19">
      <c r="S40530"/>
    </row>
    <row r="40531" spans="19:19">
      <c r="S40531"/>
    </row>
    <row r="40532" spans="19:19">
      <c r="S40532"/>
    </row>
    <row r="40533" spans="19:19">
      <c r="S40533"/>
    </row>
    <row r="40534" spans="19:19">
      <c r="S40534"/>
    </row>
    <row r="40535" spans="19:19">
      <c r="S40535"/>
    </row>
    <row r="40536" spans="19:19">
      <c r="S40536"/>
    </row>
    <row r="40537" spans="19:19">
      <c r="S40537"/>
    </row>
    <row r="40538" spans="19:19">
      <c r="S40538"/>
    </row>
    <row r="40539" spans="19:19">
      <c r="S40539"/>
    </row>
    <row r="40540" spans="19:19">
      <c r="S40540"/>
    </row>
    <row r="40541" spans="19:19">
      <c r="S40541"/>
    </row>
    <row r="40542" spans="19:19">
      <c r="S40542"/>
    </row>
    <row r="40543" spans="19:19">
      <c r="S40543"/>
    </row>
    <row r="40544" spans="19:19">
      <c r="S40544"/>
    </row>
    <row r="40545" spans="19:19">
      <c r="S40545"/>
    </row>
    <row r="40546" spans="19:19">
      <c r="S40546"/>
    </row>
    <row r="40547" spans="19:19">
      <c r="S40547"/>
    </row>
    <row r="40548" spans="19:19">
      <c r="S40548"/>
    </row>
    <row r="40549" spans="19:19">
      <c r="S40549"/>
    </row>
    <row r="40550" spans="19:19">
      <c r="S40550"/>
    </row>
    <row r="40551" spans="19:19">
      <c r="S40551"/>
    </row>
    <row r="40552" spans="19:19">
      <c r="S40552"/>
    </row>
    <row r="40553" spans="19:19">
      <c r="S40553"/>
    </row>
    <row r="40554" spans="19:19">
      <c r="S40554"/>
    </row>
    <row r="40555" spans="19:19">
      <c r="S40555"/>
    </row>
    <row r="40556" spans="19:19">
      <c r="S40556"/>
    </row>
    <row r="40557" spans="19:19">
      <c r="S40557"/>
    </row>
    <row r="40558" spans="19:19">
      <c r="S40558"/>
    </row>
    <row r="40559" spans="19:19">
      <c r="S40559"/>
    </row>
    <row r="40560" spans="19:19">
      <c r="S40560"/>
    </row>
    <row r="40561" spans="19:19">
      <c r="S40561"/>
    </row>
    <row r="40562" spans="19:19">
      <c r="S40562"/>
    </row>
    <row r="40563" spans="19:19">
      <c r="S40563"/>
    </row>
    <row r="40564" spans="19:19">
      <c r="S40564"/>
    </row>
    <row r="40565" spans="19:19">
      <c r="S40565"/>
    </row>
    <row r="40566" spans="19:19">
      <c r="S40566"/>
    </row>
    <row r="40567" spans="19:19">
      <c r="S40567"/>
    </row>
    <row r="40568" spans="19:19">
      <c r="S40568"/>
    </row>
    <row r="40569" spans="19:19">
      <c r="S40569"/>
    </row>
    <row r="40570" spans="19:19">
      <c r="S40570"/>
    </row>
    <row r="40571" spans="19:19">
      <c r="S40571"/>
    </row>
    <row r="40572" spans="19:19">
      <c r="S40572"/>
    </row>
    <row r="40573" spans="19:19">
      <c r="S40573"/>
    </row>
    <row r="40574" spans="19:19">
      <c r="S40574"/>
    </row>
    <row r="40575" spans="19:19">
      <c r="S40575"/>
    </row>
    <row r="40576" spans="19:19">
      <c r="S40576"/>
    </row>
    <row r="40577" spans="19:19">
      <c r="S40577"/>
    </row>
    <row r="40578" spans="19:19">
      <c r="S40578"/>
    </row>
    <row r="40579" spans="19:19">
      <c r="S40579"/>
    </row>
    <row r="40580" spans="19:19">
      <c r="S40580"/>
    </row>
    <row r="40581" spans="19:19">
      <c r="S40581"/>
    </row>
    <row r="40582" spans="19:19">
      <c r="S40582"/>
    </row>
    <row r="40583" spans="19:19">
      <c r="S40583"/>
    </row>
    <row r="40584" spans="19:19">
      <c r="S40584"/>
    </row>
    <row r="40585" spans="19:19">
      <c r="S40585"/>
    </row>
    <row r="40586" spans="19:19">
      <c r="S40586"/>
    </row>
    <row r="40587" spans="19:19">
      <c r="S40587"/>
    </row>
    <row r="40588" spans="19:19">
      <c r="S40588"/>
    </row>
    <row r="40589" spans="19:19">
      <c r="S40589"/>
    </row>
    <row r="40590" spans="19:19">
      <c r="S40590"/>
    </row>
    <row r="40591" spans="19:19">
      <c r="S40591"/>
    </row>
    <row r="40592" spans="19:19">
      <c r="S40592"/>
    </row>
    <row r="40593" spans="19:19">
      <c r="S40593"/>
    </row>
    <row r="40594" spans="19:19">
      <c r="S40594"/>
    </row>
    <row r="40595" spans="19:19">
      <c r="S40595"/>
    </row>
    <row r="40596" spans="19:19">
      <c r="S40596"/>
    </row>
    <row r="40597" spans="19:19">
      <c r="S40597"/>
    </row>
    <row r="40598" spans="19:19">
      <c r="S40598"/>
    </row>
    <row r="40599" spans="19:19">
      <c r="S40599"/>
    </row>
    <row r="40600" spans="19:19">
      <c r="S40600"/>
    </row>
    <row r="40601" spans="19:19">
      <c r="S40601"/>
    </row>
    <row r="40602" spans="19:19">
      <c r="S40602"/>
    </row>
    <row r="40603" spans="19:19">
      <c r="S40603"/>
    </row>
    <row r="40604" spans="19:19">
      <c r="S40604"/>
    </row>
    <row r="40605" spans="19:19">
      <c r="S40605"/>
    </row>
    <row r="40606" spans="19:19">
      <c r="S40606"/>
    </row>
    <row r="40607" spans="19:19">
      <c r="S40607"/>
    </row>
    <row r="40608" spans="19:19">
      <c r="S40608"/>
    </row>
    <row r="40609" spans="19:19">
      <c r="S40609"/>
    </row>
    <row r="40610" spans="19:19">
      <c r="S40610"/>
    </row>
    <row r="40611" spans="19:19">
      <c r="S40611"/>
    </row>
    <row r="40612" spans="19:19">
      <c r="S40612"/>
    </row>
    <row r="40613" spans="19:19">
      <c r="S40613"/>
    </row>
    <row r="40614" spans="19:19">
      <c r="S40614"/>
    </row>
    <row r="40615" spans="19:19">
      <c r="S40615"/>
    </row>
    <row r="40616" spans="19:19">
      <c r="S40616"/>
    </row>
    <row r="40617" spans="19:19">
      <c r="S40617"/>
    </row>
    <row r="40618" spans="19:19">
      <c r="S40618"/>
    </row>
    <row r="40619" spans="19:19">
      <c r="S40619"/>
    </row>
    <row r="40620" spans="19:19">
      <c r="S40620"/>
    </row>
    <row r="40621" spans="19:19">
      <c r="S40621"/>
    </row>
    <row r="40622" spans="19:19">
      <c r="S40622"/>
    </row>
    <row r="40623" spans="19:19">
      <c r="S40623"/>
    </row>
    <row r="40624" spans="19:19">
      <c r="S40624"/>
    </row>
    <row r="40625" spans="19:19">
      <c r="S40625"/>
    </row>
    <row r="40626" spans="19:19">
      <c r="S40626"/>
    </row>
    <row r="40627" spans="19:19">
      <c r="S40627"/>
    </row>
    <row r="40628" spans="19:19">
      <c r="S40628"/>
    </row>
    <row r="40629" spans="19:19">
      <c r="S40629"/>
    </row>
    <row r="40630" spans="19:19">
      <c r="S40630"/>
    </row>
    <row r="40631" spans="19:19">
      <c r="S40631"/>
    </row>
    <row r="40632" spans="19:19">
      <c r="S40632"/>
    </row>
    <row r="40633" spans="19:19">
      <c r="S40633"/>
    </row>
    <row r="40634" spans="19:19">
      <c r="S40634"/>
    </row>
    <row r="40635" spans="19:19">
      <c r="S40635"/>
    </row>
    <row r="40636" spans="19:19">
      <c r="S40636"/>
    </row>
    <row r="40637" spans="19:19">
      <c r="S40637"/>
    </row>
    <row r="40638" spans="19:19">
      <c r="S40638"/>
    </row>
    <row r="40639" spans="19:19">
      <c r="S40639"/>
    </row>
    <row r="40640" spans="19:19">
      <c r="S40640"/>
    </row>
    <row r="40641" spans="19:19">
      <c r="S40641"/>
    </row>
    <row r="40642" spans="19:19">
      <c r="S40642"/>
    </row>
    <row r="40643" spans="19:19">
      <c r="S40643"/>
    </row>
    <row r="40644" spans="19:19">
      <c r="S40644"/>
    </row>
    <row r="40645" spans="19:19">
      <c r="S40645"/>
    </row>
    <row r="40646" spans="19:19">
      <c r="S40646"/>
    </row>
    <row r="40647" spans="19:19">
      <c r="S40647"/>
    </row>
    <row r="40648" spans="19:19">
      <c r="S40648"/>
    </row>
    <row r="40649" spans="19:19">
      <c r="S40649"/>
    </row>
    <row r="40650" spans="19:19">
      <c r="S40650"/>
    </row>
    <row r="40651" spans="19:19">
      <c r="S40651"/>
    </row>
    <row r="40652" spans="19:19">
      <c r="S40652"/>
    </row>
    <row r="40653" spans="19:19">
      <c r="S40653"/>
    </row>
    <row r="40654" spans="19:19">
      <c r="S40654"/>
    </row>
    <row r="40655" spans="19:19">
      <c r="S40655"/>
    </row>
    <row r="40656" spans="19:19">
      <c r="S40656"/>
    </row>
    <row r="40657" spans="19:19">
      <c r="S40657"/>
    </row>
    <row r="40658" spans="19:19">
      <c r="S40658"/>
    </row>
    <row r="40659" spans="19:19">
      <c r="S40659"/>
    </row>
    <row r="40660" spans="19:19">
      <c r="S40660"/>
    </row>
    <row r="40661" spans="19:19">
      <c r="S40661"/>
    </row>
    <row r="40662" spans="19:19">
      <c r="S40662"/>
    </row>
    <row r="40663" spans="19:19">
      <c r="S40663"/>
    </row>
    <row r="40664" spans="19:19">
      <c r="S40664"/>
    </row>
    <row r="40665" spans="19:19">
      <c r="S40665"/>
    </row>
    <row r="40666" spans="19:19">
      <c r="S40666"/>
    </row>
    <row r="40667" spans="19:19">
      <c r="S40667"/>
    </row>
    <row r="40668" spans="19:19">
      <c r="S40668"/>
    </row>
    <row r="40669" spans="19:19">
      <c r="S40669"/>
    </row>
    <row r="40670" spans="19:19">
      <c r="S40670"/>
    </row>
    <row r="40671" spans="19:19">
      <c r="S40671"/>
    </row>
    <row r="40672" spans="19:19">
      <c r="S40672"/>
    </row>
    <row r="40673" spans="19:19">
      <c r="S40673"/>
    </row>
    <row r="40674" spans="19:19">
      <c r="S40674"/>
    </row>
    <row r="40675" spans="19:19">
      <c r="S40675"/>
    </row>
    <row r="40676" spans="19:19">
      <c r="S40676"/>
    </row>
    <row r="40677" spans="19:19">
      <c r="S40677"/>
    </row>
    <row r="40678" spans="19:19">
      <c r="S40678"/>
    </row>
    <row r="40679" spans="19:19">
      <c r="S40679"/>
    </row>
    <row r="40680" spans="19:19">
      <c r="S40680"/>
    </row>
    <row r="40681" spans="19:19">
      <c r="S40681"/>
    </row>
    <row r="40682" spans="19:19">
      <c r="S40682"/>
    </row>
    <row r="40683" spans="19:19">
      <c r="S40683"/>
    </row>
    <row r="40684" spans="19:19">
      <c r="S40684"/>
    </row>
    <row r="40685" spans="19:19">
      <c r="S40685"/>
    </row>
    <row r="40686" spans="19:19">
      <c r="S40686"/>
    </row>
    <row r="40687" spans="19:19">
      <c r="S40687"/>
    </row>
    <row r="40688" spans="19:19">
      <c r="S40688"/>
    </row>
    <row r="40689" spans="19:19">
      <c r="S40689"/>
    </row>
    <row r="40690" spans="19:19">
      <c r="S40690"/>
    </row>
    <row r="40691" spans="19:19">
      <c r="S40691"/>
    </row>
    <row r="40692" spans="19:19">
      <c r="S40692"/>
    </row>
    <row r="40693" spans="19:19">
      <c r="S40693"/>
    </row>
    <row r="40694" spans="19:19">
      <c r="S40694"/>
    </row>
    <row r="40695" spans="19:19">
      <c r="S40695"/>
    </row>
    <row r="40696" spans="19:19">
      <c r="S40696"/>
    </row>
    <row r="40697" spans="19:19">
      <c r="S40697"/>
    </row>
    <row r="40698" spans="19:19">
      <c r="S40698"/>
    </row>
    <row r="40699" spans="19:19">
      <c r="S40699"/>
    </row>
    <row r="40700" spans="19:19">
      <c r="S40700"/>
    </row>
    <row r="40701" spans="19:19">
      <c r="S40701"/>
    </row>
    <row r="40702" spans="19:19">
      <c r="S40702"/>
    </row>
    <row r="40703" spans="19:19">
      <c r="S40703"/>
    </row>
    <row r="40704" spans="19:19">
      <c r="S40704"/>
    </row>
    <row r="40705" spans="19:19">
      <c r="S40705"/>
    </row>
    <row r="40706" spans="19:19">
      <c r="S40706"/>
    </row>
    <row r="40707" spans="19:19">
      <c r="S40707"/>
    </row>
    <row r="40708" spans="19:19">
      <c r="S40708"/>
    </row>
    <row r="40709" spans="19:19">
      <c r="S40709"/>
    </row>
    <row r="40710" spans="19:19">
      <c r="S40710"/>
    </row>
    <row r="40711" spans="19:19">
      <c r="S40711"/>
    </row>
    <row r="40712" spans="19:19">
      <c r="S40712"/>
    </row>
    <row r="40713" spans="19:19">
      <c r="S40713"/>
    </row>
    <row r="40714" spans="19:19">
      <c r="S40714"/>
    </row>
    <row r="40715" spans="19:19">
      <c r="S40715"/>
    </row>
    <row r="40716" spans="19:19">
      <c r="S40716"/>
    </row>
    <row r="40717" spans="19:19">
      <c r="S40717"/>
    </row>
    <row r="40718" spans="19:19">
      <c r="S40718"/>
    </row>
    <row r="40719" spans="19:19">
      <c r="S40719"/>
    </row>
    <row r="40720" spans="19:19">
      <c r="S40720"/>
    </row>
    <row r="40721" spans="19:19">
      <c r="S40721"/>
    </row>
    <row r="40722" spans="19:19">
      <c r="S40722"/>
    </row>
    <row r="40723" spans="19:19">
      <c r="S40723"/>
    </row>
    <row r="40724" spans="19:19">
      <c r="S40724"/>
    </row>
    <row r="40725" spans="19:19">
      <c r="S40725"/>
    </row>
    <row r="40726" spans="19:19">
      <c r="S40726"/>
    </row>
    <row r="40727" spans="19:19">
      <c r="S40727"/>
    </row>
    <row r="40728" spans="19:19">
      <c r="S40728"/>
    </row>
    <row r="40729" spans="19:19">
      <c r="S40729"/>
    </row>
    <row r="40730" spans="19:19">
      <c r="S40730"/>
    </row>
    <row r="40731" spans="19:19">
      <c r="S40731"/>
    </row>
    <row r="40732" spans="19:19">
      <c r="S40732"/>
    </row>
    <row r="40733" spans="19:19">
      <c r="S40733"/>
    </row>
    <row r="40734" spans="19:19">
      <c r="S40734"/>
    </row>
    <row r="40735" spans="19:19">
      <c r="S40735"/>
    </row>
    <row r="40736" spans="19:19">
      <c r="S40736"/>
    </row>
    <row r="40737" spans="19:19">
      <c r="S40737"/>
    </row>
    <row r="40738" spans="19:19">
      <c r="S40738"/>
    </row>
    <row r="40739" spans="19:19">
      <c r="S40739"/>
    </row>
    <row r="40740" spans="19:19">
      <c r="S40740"/>
    </row>
    <row r="40741" spans="19:19">
      <c r="S40741"/>
    </row>
    <row r="40742" spans="19:19">
      <c r="S40742"/>
    </row>
    <row r="40743" spans="19:19">
      <c r="S40743"/>
    </row>
    <row r="40744" spans="19:19">
      <c r="S40744"/>
    </row>
    <row r="40745" spans="19:19">
      <c r="S40745"/>
    </row>
    <row r="40746" spans="19:19">
      <c r="S40746"/>
    </row>
    <row r="40747" spans="19:19">
      <c r="S40747"/>
    </row>
    <row r="40748" spans="19:19">
      <c r="S40748"/>
    </row>
    <row r="40749" spans="19:19">
      <c r="S40749"/>
    </row>
    <row r="40750" spans="19:19">
      <c r="S40750"/>
    </row>
    <row r="40751" spans="19:19">
      <c r="S40751"/>
    </row>
    <row r="40752" spans="19:19">
      <c r="S40752"/>
    </row>
    <row r="40753" spans="19:19">
      <c r="S40753"/>
    </row>
    <row r="40754" spans="19:19">
      <c r="S40754"/>
    </row>
    <row r="40755" spans="19:19">
      <c r="S40755"/>
    </row>
    <row r="40756" spans="19:19">
      <c r="S40756"/>
    </row>
    <row r="40757" spans="19:19">
      <c r="S40757"/>
    </row>
    <row r="40758" spans="19:19">
      <c r="S40758"/>
    </row>
    <row r="40759" spans="19:19">
      <c r="S40759"/>
    </row>
    <row r="40760" spans="19:19">
      <c r="S40760"/>
    </row>
    <row r="40761" spans="19:19">
      <c r="S40761"/>
    </row>
    <row r="40762" spans="19:19">
      <c r="S40762"/>
    </row>
    <row r="40763" spans="19:19">
      <c r="S40763"/>
    </row>
    <row r="40764" spans="19:19">
      <c r="S40764"/>
    </row>
    <row r="40765" spans="19:19">
      <c r="S40765"/>
    </row>
    <row r="40766" spans="19:19">
      <c r="S40766"/>
    </row>
    <row r="40767" spans="19:19">
      <c r="S40767"/>
    </row>
    <row r="40768" spans="19:19">
      <c r="S40768"/>
    </row>
    <row r="40769" spans="19:19">
      <c r="S40769"/>
    </row>
    <row r="40770" spans="19:19">
      <c r="S40770"/>
    </row>
    <row r="40771" spans="19:19">
      <c r="S40771"/>
    </row>
    <row r="40772" spans="19:19">
      <c r="S40772"/>
    </row>
    <row r="40773" spans="19:19">
      <c r="S40773"/>
    </row>
    <row r="40774" spans="19:19">
      <c r="S40774"/>
    </row>
    <row r="40775" spans="19:19">
      <c r="S40775"/>
    </row>
    <row r="40776" spans="19:19">
      <c r="S40776"/>
    </row>
    <row r="40777" spans="19:19">
      <c r="S40777"/>
    </row>
    <row r="40778" spans="19:19">
      <c r="S40778"/>
    </row>
    <row r="40779" spans="19:19">
      <c r="S40779"/>
    </row>
    <row r="40780" spans="19:19">
      <c r="S40780"/>
    </row>
    <row r="40781" spans="19:19">
      <c r="S40781"/>
    </row>
    <row r="40782" spans="19:19">
      <c r="S40782"/>
    </row>
    <row r="40783" spans="19:19">
      <c r="S40783"/>
    </row>
    <row r="40784" spans="19:19">
      <c r="S40784"/>
    </row>
    <row r="40785" spans="19:19">
      <c r="S40785"/>
    </row>
    <row r="40786" spans="19:19">
      <c r="S40786"/>
    </row>
    <row r="40787" spans="19:19">
      <c r="S40787"/>
    </row>
    <row r="40788" spans="19:19">
      <c r="S40788"/>
    </row>
    <row r="40789" spans="19:19">
      <c r="S40789"/>
    </row>
    <row r="40790" spans="19:19">
      <c r="S40790"/>
    </row>
    <row r="40791" spans="19:19">
      <c r="S40791"/>
    </row>
    <row r="40792" spans="19:19">
      <c r="S40792"/>
    </row>
    <row r="40793" spans="19:19">
      <c r="S40793"/>
    </row>
    <row r="40794" spans="19:19">
      <c r="S40794"/>
    </row>
    <row r="40795" spans="19:19">
      <c r="S40795"/>
    </row>
    <row r="40796" spans="19:19">
      <c r="S40796"/>
    </row>
    <row r="40797" spans="19:19">
      <c r="S40797"/>
    </row>
    <row r="40798" spans="19:19">
      <c r="S40798"/>
    </row>
    <row r="40799" spans="19:19">
      <c r="S40799"/>
    </row>
    <row r="40800" spans="19:19">
      <c r="S40800"/>
    </row>
    <row r="40801" spans="19:19">
      <c r="S40801"/>
    </row>
    <row r="40802" spans="19:19">
      <c r="S40802"/>
    </row>
    <row r="40803" spans="19:19">
      <c r="S40803"/>
    </row>
    <row r="40804" spans="19:19">
      <c r="S40804"/>
    </row>
    <row r="40805" spans="19:19">
      <c r="S40805"/>
    </row>
    <row r="40806" spans="19:19">
      <c r="S40806"/>
    </row>
    <row r="40807" spans="19:19">
      <c r="S40807"/>
    </row>
    <row r="40808" spans="19:19">
      <c r="S40808"/>
    </row>
    <row r="40809" spans="19:19">
      <c r="S40809"/>
    </row>
    <row r="40810" spans="19:19">
      <c r="S40810"/>
    </row>
    <row r="40811" spans="19:19">
      <c r="S40811"/>
    </row>
    <row r="40812" spans="19:19">
      <c r="S40812"/>
    </row>
    <row r="40813" spans="19:19">
      <c r="S40813"/>
    </row>
    <row r="40814" spans="19:19">
      <c r="S40814"/>
    </row>
    <row r="40815" spans="19:19">
      <c r="S40815"/>
    </row>
    <row r="40816" spans="19:19">
      <c r="S40816"/>
    </row>
    <row r="40817" spans="19:19">
      <c r="S40817"/>
    </row>
    <row r="40818" spans="19:19">
      <c r="S40818"/>
    </row>
    <row r="40819" spans="19:19">
      <c r="S40819"/>
    </row>
    <row r="40820" spans="19:19">
      <c r="S40820"/>
    </row>
    <row r="40821" spans="19:19">
      <c r="S40821"/>
    </row>
    <row r="40822" spans="19:19">
      <c r="S40822"/>
    </row>
    <row r="40823" spans="19:19">
      <c r="S40823"/>
    </row>
    <row r="40824" spans="19:19">
      <c r="S40824"/>
    </row>
    <row r="40825" spans="19:19">
      <c r="S40825"/>
    </row>
    <row r="40826" spans="19:19">
      <c r="S40826"/>
    </row>
    <row r="40827" spans="19:19">
      <c r="S40827"/>
    </row>
    <row r="40828" spans="19:19">
      <c r="S40828"/>
    </row>
    <row r="40829" spans="19:19">
      <c r="S40829"/>
    </row>
    <row r="40830" spans="19:19">
      <c r="S40830"/>
    </row>
    <row r="40831" spans="19:19">
      <c r="S40831"/>
    </row>
    <row r="40832" spans="19:19">
      <c r="S40832"/>
    </row>
    <row r="40833" spans="19:19">
      <c r="S40833"/>
    </row>
    <row r="40834" spans="19:19">
      <c r="S40834"/>
    </row>
    <row r="40835" spans="19:19">
      <c r="S40835"/>
    </row>
    <row r="40836" spans="19:19">
      <c r="S40836"/>
    </row>
    <row r="40837" spans="19:19">
      <c r="S40837"/>
    </row>
    <row r="40838" spans="19:19">
      <c r="S40838"/>
    </row>
    <row r="40839" spans="19:19">
      <c r="S40839"/>
    </row>
    <row r="40840" spans="19:19">
      <c r="S40840"/>
    </row>
    <row r="40841" spans="19:19">
      <c r="S40841"/>
    </row>
    <row r="40842" spans="19:19">
      <c r="S40842"/>
    </row>
    <row r="40843" spans="19:19">
      <c r="S40843"/>
    </row>
    <row r="40844" spans="19:19">
      <c r="S40844"/>
    </row>
    <row r="40845" spans="19:19">
      <c r="S40845"/>
    </row>
    <row r="40846" spans="19:19">
      <c r="S40846"/>
    </row>
    <row r="40847" spans="19:19">
      <c r="S40847"/>
    </row>
    <row r="40848" spans="19:19">
      <c r="S40848"/>
    </row>
    <row r="40849" spans="19:19">
      <c r="S40849"/>
    </row>
    <row r="40850" spans="19:19">
      <c r="S40850"/>
    </row>
    <row r="40851" spans="19:19">
      <c r="S40851"/>
    </row>
    <row r="40852" spans="19:19">
      <c r="S40852"/>
    </row>
    <row r="40853" spans="19:19">
      <c r="S40853"/>
    </row>
    <row r="40854" spans="19:19">
      <c r="S40854"/>
    </row>
    <row r="40855" spans="19:19">
      <c r="S40855"/>
    </row>
    <row r="40856" spans="19:19">
      <c r="S40856"/>
    </row>
    <row r="40857" spans="19:19">
      <c r="S40857"/>
    </row>
    <row r="40858" spans="19:19">
      <c r="S40858"/>
    </row>
    <row r="40859" spans="19:19">
      <c r="S40859"/>
    </row>
    <row r="40860" spans="19:19">
      <c r="S40860"/>
    </row>
    <row r="40861" spans="19:19">
      <c r="S40861"/>
    </row>
    <row r="40862" spans="19:19">
      <c r="S40862"/>
    </row>
    <row r="40863" spans="19:19">
      <c r="S40863"/>
    </row>
    <row r="40864" spans="19:19">
      <c r="S40864"/>
    </row>
    <row r="40865" spans="19:19">
      <c r="S40865"/>
    </row>
    <row r="40866" spans="19:19">
      <c r="S40866"/>
    </row>
    <row r="40867" spans="19:19">
      <c r="S40867"/>
    </row>
    <row r="40868" spans="19:19">
      <c r="S40868"/>
    </row>
    <row r="40869" spans="19:19">
      <c r="S40869"/>
    </row>
    <row r="40870" spans="19:19">
      <c r="S40870"/>
    </row>
    <row r="40871" spans="19:19">
      <c r="S40871"/>
    </row>
    <row r="40872" spans="19:19">
      <c r="S40872"/>
    </row>
    <row r="40873" spans="19:19">
      <c r="S40873"/>
    </row>
    <row r="40874" spans="19:19">
      <c r="S40874"/>
    </row>
    <row r="40875" spans="19:19">
      <c r="S40875"/>
    </row>
    <row r="40876" spans="19:19">
      <c r="S40876"/>
    </row>
    <row r="40877" spans="19:19">
      <c r="S40877"/>
    </row>
    <row r="40878" spans="19:19">
      <c r="S40878"/>
    </row>
    <row r="40879" spans="19:19">
      <c r="S40879"/>
    </row>
    <row r="40880" spans="19:19">
      <c r="S40880"/>
    </row>
    <row r="40881" spans="19:19">
      <c r="S40881"/>
    </row>
    <row r="40882" spans="19:19">
      <c r="S40882"/>
    </row>
    <row r="40883" spans="19:19">
      <c r="S40883"/>
    </row>
    <row r="40884" spans="19:19">
      <c r="S40884"/>
    </row>
    <row r="40885" spans="19:19">
      <c r="S40885"/>
    </row>
    <row r="40886" spans="19:19">
      <c r="S40886"/>
    </row>
    <row r="40887" spans="19:19">
      <c r="S40887"/>
    </row>
    <row r="40888" spans="19:19">
      <c r="S40888"/>
    </row>
    <row r="40889" spans="19:19">
      <c r="S40889"/>
    </row>
    <row r="40890" spans="19:19">
      <c r="S40890"/>
    </row>
    <row r="40891" spans="19:19">
      <c r="S40891"/>
    </row>
    <row r="40892" spans="19:19">
      <c r="S40892"/>
    </row>
    <row r="40893" spans="19:19">
      <c r="S40893"/>
    </row>
    <row r="40894" spans="19:19">
      <c r="S40894"/>
    </row>
    <row r="40895" spans="19:19">
      <c r="S40895"/>
    </row>
    <row r="40896" spans="19:19">
      <c r="S40896"/>
    </row>
    <row r="40897" spans="19:19">
      <c r="S40897"/>
    </row>
    <row r="40898" spans="19:19">
      <c r="S40898"/>
    </row>
    <row r="40899" spans="19:19">
      <c r="S40899"/>
    </row>
    <row r="40900" spans="19:19">
      <c r="S40900"/>
    </row>
    <row r="40901" spans="19:19">
      <c r="S40901"/>
    </row>
    <row r="40902" spans="19:19">
      <c r="S40902"/>
    </row>
    <row r="40903" spans="19:19">
      <c r="S40903"/>
    </row>
    <row r="40904" spans="19:19">
      <c r="S40904"/>
    </row>
    <row r="40905" spans="19:19">
      <c r="S40905"/>
    </row>
    <row r="40906" spans="19:19">
      <c r="S40906"/>
    </row>
    <row r="40907" spans="19:19">
      <c r="S40907"/>
    </row>
    <row r="40908" spans="19:19">
      <c r="S40908"/>
    </row>
    <row r="40909" spans="19:19">
      <c r="S40909"/>
    </row>
    <row r="40910" spans="19:19">
      <c r="S40910"/>
    </row>
    <row r="40911" spans="19:19">
      <c r="S40911"/>
    </row>
    <row r="40912" spans="19:19">
      <c r="S40912"/>
    </row>
    <row r="40913" spans="19:19">
      <c r="S40913"/>
    </row>
    <row r="40914" spans="19:19">
      <c r="S40914"/>
    </row>
    <row r="40915" spans="19:19">
      <c r="S40915"/>
    </row>
    <row r="40916" spans="19:19">
      <c r="S40916"/>
    </row>
    <row r="40917" spans="19:19">
      <c r="S40917"/>
    </row>
    <row r="40918" spans="19:19">
      <c r="S40918"/>
    </row>
    <row r="40919" spans="19:19">
      <c r="S40919"/>
    </row>
    <row r="40920" spans="19:19">
      <c r="S40920"/>
    </row>
    <row r="40921" spans="19:19">
      <c r="S40921"/>
    </row>
    <row r="40922" spans="19:19">
      <c r="S40922"/>
    </row>
    <row r="40923" spans="19:19">
      <c r="S40923"/>
    </row>
    <row r="40924" spans="19:19">
      <c r="S40924"/>
    </row>
    <row r="40925" spans="19:19">
      <c r="S40925"/>
    </row>
    <row r="40926" spans="19:19">
      <c r="S40926"/>
    </row>
    <row r="40927" spans="19:19">
      <c r="S40927"/>
    </row>
    <row r="40928" spans="19:19">
      <c r="S40928"/>
    </row>
    <row r="40929" spans="19:19">
      <c r="S40929"/>
    </row>
    <row r="40930" spans="19:19">
      <c r="S40930"/>
    </row>
    <row r="40931" spans="19:19">
      <c r="S40931"/>
    </row>
    <row r="40932" spans="19:19">
      <c r="S40932"/>
    </row>
    <row r="40933" spans="19:19">
      <c r="S40933"/>
    </row>
    <row r="40934" spans="19:19">
      <c r="S40934"/>
    </row>
    <row r="40935" spans="19:19">
      <c r="S40935"/>
    </row>
    <row r="40936" spans="19:19">
      <c r="S40936"/>
    </row>
    <row r="40937" spans="19:19">
      <c r="S40937"/>
    </row>
    <row r="40938" spans="19:19">
      <c r="S40938"/>
    </row>
    <row r="40939" spans="19:19">
      <c r="S40939"/>
    </row>
    <row r="40940" spans="19:19">
      <c r="S40940"/>
    </row>
    <row r="40941" spans="19:19">
      <c r="S40941"/>
    </row>
    <row r="40942" spans="19:19">
      <c r="S40942"/>
    </row>
    <row r="40943" spans="19:19">
      <c r="S40943"/>
    </row>
    <row r="40944" spans="19:19">
      <c r="S40944"/>
    </row>
    <row r="40945" spans="19:19">
      <c r="S40945"/>
    </row>
    <row r="40946" spans="19:19">
      <c r="S40946"/>
    </row>
    <row r="40947" spans="19:19">
      <c r="S40947"/>
    </row>
    <row r="40948" spans="19:19">
      <c r="S40948"/>
    </row>
    <row r="40949" spans="19:19">
      <c r="S40949"/>
    </row>
    <row r="40950" spans="19:19">
      <c r="S40950"/>
    </row>
    <row r="40951" spans="19:19">
      <c r="S40951"/>
    </row>
    <row r="40952" spans="19:19">
      <c r="S40952"/>
    </row>
    <row r="40953" spans="19:19">
      <c r="S40953"/>
    </row>
    <row r="40954" spans="19:19">
      <c r="S40954"/>
    </row>
    <row r="40955" spans="19:19">
      <c r="S40955"/>
    </row>
    <row r="40956" spans="19:19">
      <c r="S40956"/>
    </row>
    <row r="40957" spans="19:19">
      <c r="S40957"/>
    </row>
    <row r="40958" spans="19:19">
      <c r="S40958"/>
    </row>
    <row r="40959" spans="19:19">
      <c r="S40959"/>
    </row>
    <row r="40960" spans="19:19">
      <c r="S40960"/>
    </row>
    <row r="40961" spans="19:19">
      <c r="S40961"/>
    </row>
    <row r="40962" spans="19:19">
      <c r="S40962"/>
    </row>
    <row r="40963" spans="19:19">
      <c r="S40963"/>
    </row>
    <row r="40964" spans="19:19">
      <c r="S40964"/>
    </row>
    <row r="40965" spans="19:19">
      <c r="S40965"/>
    </row>
    <row r="40966" spans="19:19">
      <c r="S40966"/>
    </row>
    <row r="40967" spans="19:19">
      <c r="S40967"/>
    </row>
    <row r="40968" spans="19:19">
      <c r="S40968"/>
    </row>
    <row r="40969" spans="19:19">
      <c r="S40969"/>
    </row>
    <row r="40970" spans="19:19">
      <c r="S40970"/>
    </row>
    <row r="40971" spans="19:19">
      <c r="S40971"/>
    </row>
    <row r="40972" spans="19:19">
      <c r="S40972"/>
    </row>
    <row r="40973" spans="19:19">
      <c r="S40973"/>
    </row>
    <row r="40974" spans="19:19">
      <c r="S40974"/>
    </row>
    <row r="40975" spans="19:19">
      <c r="S40975"/>
    </row>
    <row r="40976" spans="19:19">
      <c r="S40976"/>
    </row>
    <row r="40977" spans="19:19">
      <c r="S40977"/>
    </row>
    <row r="40978" spans="19:19">
      <c r="S40978"/>
    </row>
    <row r="40979" spans="19:19">
      <c r="S40979"/>
    </row>
    <row r="40980" spans="19:19">
      <c r="S40980"/>
    </row>
    <row r="40981" spans="19:19">
      <c r="S40981"/>
    </row>
    <row r="40982" spans="19:19">
      <c r="S40982"/>
    </row>
    <row r="40983" spans="19:19">
      <c r="S40983"/>
    </row>
    <row r="40984" spans="19:19">
      <c r="S40984"/>
    </row>
    <row r="40985" spans="19:19">
      <c r="S40985"/>
    </row>
    <row r="40986" spans="19:19">
      <c r="S40986"/>
    </row>
    <row r="40987" spans="19:19">
      <c r="S40987"/>
    </row>
    <row r="40988" spans="19:19">
      <c r="S40988"/>
    </row>
    <row r="40989" spans="19:19">
      <c r="S40989"/>
    </row>
    <row r="40990" spans="19:19">
      <c r="S40990"/>
    </row>
    <row r="40991" spans="19:19">
      <c r="S40991"/>
    </row>
    <row r="40992" spans="19:19">
      <c r="S40992"/>
    </row>
    <row r="40993" spans="19:19">
      <c r="S40993"/>
    </row>
    <row r="40994" spans="19:19">
      <c r="S40994"/>
    </row>
    <row r="40995" spans="19:19">
      <c r="S40995"/>
    </row>
    <row r="40996" spans="19:19">
      <c r="S40996"/>
    </row>
    <row r="40997" spans="19:19">
      <c r="S40997"/>
    </row>
    <row r="40998" spans="19:19">
      <c r="S40998"/>
    </row>
    <row r="40999" spans="19:19">
      <c r="S40999"/>
    </row>
    <row r="41000" spans="19:19">
      <c r="S41000"/>
    </row>
    <row r="41001" spans="19:19">
      <c r="S41001"/>
    </row>
    <row r="41002" spans="19:19">
      <c r="S41002"/>
    </row>
    <row r="41003" spans="19:19">
      <c r="S41003"/>
    </row>
    <row r="41004" spans="19:19">
      <c r="S41004"/>
    </row>
    <row r="41005" spans="19:19">
      <c r="S41005"/>
    </row>
    <row r="41006" spans="19:19">
      <c r="S41006"/>
    </row>
    <row r="41007" spans="19:19">
      <c r="S41007"/>
    </row>
    <row r="41008" spans="19:19">
      <c r="S41008"/>
    </row>
    <row r="41009" spans="19:19">
      <c r="S41009"/>
    </row>
    <row r="41010" spans="19:19">
      <c r="S41010"/>
    </row>
    <row r="41011" spans="19:19">
      <c r="S41011"/>
    </row>
    <row r="41012" spans="19:19">
      <c r="S41012"/>
    </row>
    <row r="41013" spans="19:19">
      <c r="S41013"/>
    </row>
    <row r="41014" spans="19:19">
      <c r="S41014"/>
    </row>
    <row r="41015" spans="19:19">
      <c r="S41015"/>
    </row>
    <row r="41016" spans="19:19">
      <c r="S41016"/>
    </row>
    <row r="41017" spans="19:19">
      <c r="S41017"/>
    </row>
    <row r="41018" spans="19:19">
      <c r="S41018"/>
    </row>
    <row r="41019" spans="19:19">
      <c r="S41019"/>
    </row>
    <row r="41020" spans="19:19">
      <c r="S41020"/>
    </row>
    <row r="41021" spans="19:19">
      <c r="S41021"/>
    </row>
    <row r="41022" spans="19:19">
      <c r="S41022"/>
    </row>
    <row r="41023" spans="19:19">
      <c r="S41023"/>
    </row>
    <row r="41024" spans="19:19">
      <c r="S41024"/>
    </row>
    <row r="41025" spans="19:19">
      <c r="S41025"/>
    </row>
    <row r="41026" spans="19:19">
      <c r="S41026"/>
    </row>
    <row r="41027" spans="19:19">
      <c r="S41027"/>
    </row>
    <row r="41028" spans="19:19">
      <c r="S41028"/>
    </row>
    <row r="41029" spans="19:19">
      <c r="S41029"/>
    </row>
    <row r="41030" spans="19:19">
      <c r="S41030"/>
    </row>
    <row r="41031" spans="19:19">
      <c r="S41031"/>
    </row>
    <row r="41032" spans="19:19">
      <c r="S41032"/>
    </row>
    <row r="41033" spans="19:19">
      <c r="S41033"/>
    </row>
    <row r="41034" spans="19:19">
      <c r="S41034"/>
    </row>
    <row r="41035" spans="19:19">
      <c r="S41035"/>
    </row>
    <row r="41036" spans="19:19">
      <c r="S41036"/>
    </row>
    <row r="41037" spans="19:19">
      <c r="S41037"/>
    </row>
    <row r="41038" spans="19:19">
      <c r="S41038"/>
    </row>
    <row r="41039" spans="19:19">
      <c r="S41039"/>
    </row>
    <row r="41040" spans="19:19">
      <c r="S41040"/>
    </row>
    <row r="41041" spans="19:19">
      <c r="S41041"/>
    </row>
    <row r="41042" spans="19:19">
      <c r="S41042"/>
    </row>
    <row r="41043" spans="19:19">
      <c r="S41043"/>
    </row>
    <row r="41044" spans="19:19">
      <c r="S41044"/>
    </row>
    <row r="41045" spans="19:19">
      <c r="S41045"/>
    </row>
    <row r="41046" spans="19:19">
      <c r="S41046"/>
    </row>
    <row r="41047" spans="19:19">
      <c r="S41047"/>
    </row>
    <row r="41048" spans="19:19">
      <c r="S41048"/>
    </row>
    <row r="41049" spans="19:19">
      <c r="S41049"/>
    </row>
    <row r="41050" spans="19:19">
      <c r="S41050"/>
    </row>
    <row r="41051" spans="19:19">
      <c r="S41051"/>
    </row>
    <row r="41052" spans="19:19">
      <c r="S41052"/>
    </row>
    <row r="41053" spans="19:19">
      <c r="S41053"/>
    </row>
    <row r="41054" spans="19:19">
      <c r="S41054"/>
    </row>
    <row r="41055" spans="19:19">
      <c r="S41055"/>
    </row>
    <row r="41056" spans="19:19">
      <c r="S41056"/>
    </row>
    <row r="41057" spans="19:19">
      <c r="S41057"/>
    </row>
    <row r="41058" spans="19:19">
      <c r="S41058"/>
    </row>
    <row r="41059" spans="19:19">
      <c r="S41059"/>
    </row>
    <row r="41060" spans="19:19">
      <c r="S41060"/>
    </row>
    <row r="41061" spans="19:19">
      <c r="S41061"/>
    </row>
    <row r="41062" spans="19:19">
      <c r="S41062"/>
    </row>
    <row r="41063" spans="19:19">
      <c r="S41063"/>
    </row>
    <row r="41064" spans="19:19">
      <c r="S41064"/>
    </row>
    <row r="41065" spans="19:19">
      <c r="S41065"/>
    </row>
    <row r="41066" spans="19:19">
      <c r="S41066"/>
    </row>
    <row r="41067" spans="19:19">
      <c r="S41067"/>
    </row>
    <row r="41068" spans="19:19">
      <c r="S41068"/>
    </row>
    <row r="41069" spans="19:19">
      <c r="S41069"/>
    </row>
    <row r="41070" spans="19:19">
      <c r="S41070"/>
    </row>
    <row r="41071" spans="19:19">
      <c r="S41071"/>
    </row>
    <row r="41072" spans="19:19">
      <c r="S41072"/>
    </row>
    <row r="41073" spans="19:19">
      <c r="S41073"/>
    </row>
    <row r="41074" spans="19:19">
      <c r="S41074"/>
    </row>
    <row r="41075" spans="19:19">
      <c r="S41075"/>
    </row>
    <row r="41076" spans="19:19">
      <c r="S41076"/>
    </row>
    <row r="41077" spans="19:19">
      <c r="S41077"/>
    </row>
    <row r="41078" spans="19:19">
      <c r="S41078"/>
    </row>
    <row r="41079" spans="19:19">
      <c r="S41079"/>
    </row>
    <row r="41080" spans="19:19">
      <c r="S41080"/>
    </row>
    <row r="41081" spans="19:19">
      <c r="S41081"/>
    </row>
    <row r="41082" spans="19:19">
      <c r="S41082"/>
    </row>
    <row r="41083" spans="19:19">
      <c r="S41083"/>
    </row>
    <row r="41084" spans="19:19">
      <c r="S41084"/>
    </row>
    <row r="41085" spans="19:19">
      <c r="S41085"/>
    </row>
    <row r="41086" spans="19:19">
      <c r="S41086"/>
    </row>
    <row r="41087" spans="19:19">
      <c r="S41087"/>
    </row>
    <row r="41088" spans="19:19">
      <c r="S41088"/>
    </row>
    <row r="41089" spans="19:19">
      <c r="S41089"/>
    </row>
    <row r="41090" spans="19:19">
      <c r="S41090"/>
    </row>
    <row r="41091" spans="19:19">
      <c r="S41091"/>
    </row>
    <row r="41092" spans="19:19">
      <c r="S41092"/>
    </row>
    <row r="41093" spans="19:19">
      <c r="S41093"/>
    </row>
    <row r="41094" spans="19:19">
      <c r="S41094"/>
    </row>
    <row r="41095" spans="19:19">
      <c r="S41095"/>
    </row>
    <row r="41096" spans="19:19">
      <c r="S41096"/>
    </row>
    <row r="41097" spans="19:19">
      <c r="S41097"/>
    </row>
    <row r="41098" spans="19:19">
      <c r="S41098"/>
    </row>
    <row r="41099" spans="19:19">
      <c r="S41099"/>
    </row>
    <row r="41100" spans="19:19">
      <c r="S41100"/>
    </row>
    <row r="41101" spans="19:19">
      <c r="S41101"/>
    </row>
    <row r="41102" spans="19:19">
      <c r="S41102"/>
    </row>
    <row r="41103" spans="19:19">
      <c r="S41103"/>
    </row>
    <row r="41104" spans="19:19">
      <c r="S41104"/>
    </row>
    <row r="41105" spans="19:19">
      <c r="S41105"/>
    </row>
    <row r="41106" spans="19:19">
      <c r="S41106"/>
    </row>
    <row r="41107" spans="19:19">
      <c r="S41107"/>
    </row>
    <row r="41108" spans="19:19">
      <c r="S41108"/>
    </row>
    <row r="41109" spans="19:19">
      <c r="S41109"/>
    </row>
    <row r="41110" spans="19:19">
      <c r="S41110"/>
    </row>
    <row r="41111" spans="19:19">
      <c r="S41111"/>
    </row>
    <row r="41112" spans="19:19">
      <c r="S41112"/>
    </row>
    <row r="41113" spans="19:19">
      <c r="S41113"/>
    </row>
    <row r="41114" spans="19:19">
      <c r="S41114"/>
    </row>
    <row r="41115" spans="19:19">
      <c r="S41115"/>
    </row>
    <row r="41116" spans="19:19">
      <c r="S41116"/>
    </row>
    <row r="41117" spans="19:19">
      <c r="S41117"/>
    </row>
    <row r="41118" spans="19:19">
      <c r="S41118"/>
    </row>
    <row r="41119" spans="19:19">
      <c r="S41119"/>
    </row>
    <row r="41120" spans="19:19">
      <c r="S41120"/>
    </row>
    <row r="41121" spans="19:19">
      <c r="S41121"/>
    </row>
    <row r="41122" spans="19:19">
      <c r="S41122"/>
    </row>
    <row r="41123" spans="19:19">
      <c r="S41123"/>
    </row>
    <row r="41124" spans="19:19">
      <c r="S41124"/>
    </row>
    <row r="41125" spans="19:19">
      <c r="S41125"/>
    </row>
    <row r="41126" spans="19:19">
      <c r="S41126"/>
    </row>
    <row r="41127" spans="19:19">
      <c r="S41127"/>
    </row>
    <row r="41128" spans="19:19">
      <c r="S41128"/>
    </row>
    <row r="41129" spans="19:19">
      <c r="S41129"/>
    </row>
    <row r="41130" spans="19:19">
      <c r="S41130"/>
    </row>
    <row r="41131" spans="19:19">
      <c r="S41131"/>
    </row>
    <row r="41132" spans="19:19">
      <c r="S41132"/>
    </row>
    <row r="41133" spans="19:19">
      <c r="S41133"/>
    </row>
    <row r="41134" spans="19:19">
      <c r="S41134"/>
    </row>
    <row r="41135" spans="19:19">
      <c r="S41135"/>
    </row>
    <row r="41136" spans="19:19">
      <c r="S41136"/>
    </row>
    <row r="41137" spans="19:19">
      <c r="S41137"/>
    </row>
    <row r="41138" spans="19:19">
      <c r="S41138"/>
    </row>
    <row r="41139" spans="19:19">
      <c r="S41139"/>
    </row>
    <row r="41140" spans="19:19">
      <c r="S41140"/>
    </row>
    <row r="41141" spans="19:19">
      <c r="S41141"/>
    </row>
    <row r="41142" spans="19:19">
      <c r="S41142"/>
    </row>
    <row r="41143" spans="19:19">
      <c r="S41143"/>
    </row>
    <row r="41144" spans="19:19">
      <c r="S41144"/>
    </row>
    <row r="41145" spans="19:19">
      <c r="S41145"/>
    </row>
    <row r="41146" spans="19:19">
      <c r="S41146"/>
    </row>
    <row r="41147" spans="19:19">
      <c r="S41147"/>
    </row>
    <row r="41148" spans="19:19">
      <c r="S41148"/>
    </row>
    <row r="41149" spans="19:19">
      <c r="S41149"/>
    </row>
    <row r="41150" spans="19:19">
      <c r="S41150"/>
    </row>
    <row r="41151" spans="19:19">
      <c r="S41151"/>
    </row>
    <row r="41152" spans="19:19">
      <c r="S41152"/>
    </row>
    <row r="41153" spans="19:19">
      <c r="S41153"/>
    </row>
    <row r="41154" spans="19:19">
      <c r="S41154"/>
    </row>
    <row r="41155" spans="19:19">
      <c r="S41155"/>
    </row>
    <row r="41156" spans="19:19">
      <c r="S41156"/>
    </row>
    <row r="41157" spans="19:19">
      <c r="S41157"/>
    </row>
    <row r="41158" spans="19:19">
      <c r="S41158"/>
    </row>
    <row r="41159" spans="19:19">
      <c r="S41159"/>
    </row>
    <row r="41160" spans="19:19">
      <c r="S41160"/>
    </row>
    <row r="41161" spans="19:19">
      <c r="S41161"/>
    </row>
    <row r="41162" spans="19:19">
      <c r="S41162"/>
    </row>
    <row r="41163" spans="19:19">
      <c r="S41163"/>
    </row>
    <row r="41164" spans="19:19">
      <c r="S41164"/>
    </row>
    <row r="41165" spans="19:19">
      <c r="S41165"/>
    </row>
    <row r="41166" spans="19:19">
      <c r="S41166"/>
    </row>
    <row r="41167" spans="19:19">
      <c r="S41167"/>
    </row>
    <row r="41168" spans="19:19">
      <c r="S41168"/>
    </row>
    <row r="41169" spans="19:19">
      <c r="S41169"/>
    </row>
    <row r="41170" spans="19:19">
      <c r="S41170"/>
    </row>
    <row r="41171" spans="19:19">
      <c r="S41171"/>
    </row>
    <row r="41172" spans="19:19">
      <c r="S41172"/>
    </row>
    <row r="41173" spans="19:19">
      <c r="S41173"/>
    </row>
    <row r="41174" spans="19:19">
      <c r="S41174"/>
    </row>
    <row r="41175" spans="19:19">
      <c r="S41175"/>
    </row>
    <row r="41176" spans="19:19">
      <c r="S41176"/>
    </row>
    <row r="41177" spans="19:19">
      <c r="S41177"/>
    </row>
    <row r="41178" spans="19:19">
      <c r="S41178"/>
    </row>
    <row r="41179" spans="19:19">
      <c r="S41179"/>
    </row>
    <row r="41180" spans="19:19">
      <c r="S41180"/>
    </row>
    <row r="41181" spans="19:19">
      <c r="S41181"/>
    </row>
    <row r="41182" spans="19:19">
      <c r="S41182"/>
    </row>
    <row r="41183" spans="19:19">
      <c r="S41183"/>
    </row>
    <row r="41184" spans="19:19">
      <c r="S41184"/>
    </row>
    <row r="41185" spans="19:19">
      <c r="S41185"/>
    </row>
    <row r="41186" spans="19:19">
      <c r="S41186"/>
    </row>
    <row r="41187" spans="19:19">
      <c r="S41187"/>
    </row>
    <row r="41188" spans="19:19">
      <c r="S41188"/>
    </row>
    <row r="41189" spans="19:19">
      <c r="S41189"/>
    </row>
    <row r="41190" spans="19:19">
      <c r="S41190"/>
    </row>
    <row r="41191" spans="19:19">
      <c r="S41191"/>
    </row>
    <row r="41192" spans="19:19">
      <c r="S41192"/>
    </row>
    <row r="41193" spans="19:19">
      <c r="S41193"/>
    </row>
    <row r="41194" spans="19:19">
      <c r="S41194"/>
    </row>
    <row r="41195" spans="19:19">
      <c r="S41195"/>
    </row>
    <row r="41196" spans="19:19">
      <c r="S41196"/>
    </row>
    <row r="41197" spans="19:19">
      <c r="S41197"/>
    </row>
    <row r="41198" spans="19:19">
      <c r="S41198"/>
    </row>
    <row r="41199" spans="19:19">
      <c r="S41199"/>
    </row>
    <row r="41200" spans="19:19">
      <c r="S41200"/>
    </row>
    <row r="41201" spans="19:19">
      <c r="S41201"/>
    </row>
    <row r="41202" spans="19:19">
      <c r="S41202"/>
    </row>
    <row r="41203" spans="19:19">
      <c r="S41203"/>
    </row>
    <row r="41204" spans="19:19">
      <c r="S41204"/>
    </row>
    <row r="41205" spans="19:19">
      <c r="S41205"/>
    </row>
    <row r="41206" spans="19:19">
      <c r="S41206"/>
    </row>
    <row r="41207" spans="19:19">
      <c r="S41207"/>
    </row>
    <row r="41208" spans="19:19">
      <c r="S41208"/>
    </row>
    <row r="41209" spans="19:19">
      <c r="S41209"/>
    </row>
    <row r="41210" spans="19:19">
      <c r="S41210"/>
    </row>
    <row r="41211" spans="19:19">
      <c r="S41211"/>
    </row>
    <row r="41212" spans="19:19">
      <c r="S41212"/>
    </row>
    <row r="41213" spans="19:19">
      <c r="S41213"/>
    </row>
    <row r="41214" spans="19:19">
      <c r="S41214"/>
    </row>
    <row r="41215" spans="19:19">
      <c r="S41215"/>
    </row>
    <row r="41216" spans="19:19">
      <c r="S41216"/>
    </row>
    <row r="41217" spans="19:19">
      <c r="S41217"/>
    </row>
    <row r="41218" spans="19:19">
      <c r="S41218"/>
    </row>
    <row r="41219" spans="19:19">
      <c r="S41219"/>
    </row>
    <row r="41220" spans="19:19">
      <c r="S41220"/>
    </row>
    <row r="41221" spans="19:19">
      <c r="S41221"/>
    </row>
    <row r="41222" spans="19:19">
      <c r="S41222"/>
    </row>
    <row r="41223" spans="19:19">
      <c r="S41223"/>
    </row>
    <row r="41224" spans="19:19">
      <c r="S41224"/>
    </row>
    <row r="41225" spans="19:19">
      <c r="S41225"/>
    </row>
    <row r="41226" spans="19:19">
      <c r="S41226"/>
    </row>
    <row r="41227" spans="19:19">
      <c r="S41227"/>
    </row>
    <row r="41228" spans="19:19">
      <c r="S41228"/>
    </row>
    <row r="41229" spans="19:19">
      <c r="S41229"/>
    </row>
    <row r="41230" spans="19:19">
      <c r="S41230"/>
    </row>
    <row r="41231" spans="19:19">
      <c r="S41231"/>
    </row>
    <row r="41232" spans="19:19">
      <c r="S41232"/>
    </row>
    <row r="41233" spans="19:19">
      <c r="S41233"/>
    </row>
    <row r="41234" spans="19:19">
      <c r="S41234"/>
    </row>
    <row r="41235" spans="19:19">
      <c r="S41235"/>
    </row>
    <row r="41236" spans="19:19">
      <c r="S41236"/>
    </row>
    <row r="41237" spans="19:19">
      <c r="S41237"/>
    </row>
    <row r="41238" spans="19:19">
      <c r="S41238"/>
    </row>
    <row r="41239" spans="19:19">
      <c r="S41239"/>
    </row>
    <row r="41240" spans="19:19">
      <c r="S41240"/>
    </row>
    <row r="41241" spans="19:19">
      <c r="S41241"/>
    </row>
    <row r="41242" spans="19:19">
      <c r="S41242"/>
    </row>
    <row r="41243" spans="19:19">
      <c r="S41243"/>
    </row>
    <row r="41244" spans="19:19">
      <c r="S41244"/>
    </row>
    <row r="41245" spans="19:19">
      <c r="S41245"/>
    </row>
    <row r="41246" spans="19:19">
      <c r="S41246"/>
    </row>
    <row r="41247" spans="19:19">
      <c r="S41247"/>
    </row>
    <row r="41248" spans="19:19">
      <c r="S41248"/>
    </row>
    <row r="41249" spans="19:19">
      <c r="S41249"/>
    </row>
    <row r="41250" spans="19:19">
      <c r="S41250"/>
    </row>
    <row r="41251" spans="19:19">
      <c r="S41251"/>
    </row>
    <row r="41252" spans="19:19">
      <c r="S41252"/>
    </row>
    <row r="41253" spans="19:19">
      <c r="S41253"/>
    </row>
    <row r="41254" spans="19:19">
      <c r="S41254"/>
    </row>
    <row r="41255" spans="19:19">
      <c r="S41255"/>
    </row>
    <row r="41256" spans="19:19">
      <c r="S41256"/>
    </row>
    <row r="41257" spans="19:19">
      <c r="S41257"/>
    </row>
    <row r="41258" spans="19:19">
      <c r="S41258"/>
    </row>
    <row r="41259" spans="19:19">
      <c r="S41259"/>
    </row>
    <row r="41260" spans="19:19">
      <c r="S41260"/>
    </row>
    <row r="41261" spans="19:19">
      <c r="S41261"/>
    </row>
    <row r="41262" spans="19:19">
      <c r="S41262"/>
    </row>
    <row r="41263" spans="19:19">
      <c r="S41263"/>
    </row>
    <row r="41264" spans="19:19">
      <c r="S41264"/>
    </row>
    <row r="41265" spans="19:19">
      <c r="S41265"/>
    </row>
    <row r="41266" spans="19:19">
      <c r="S41266"/>
    </row>
    <row r="41267" spans="19:19">
      <c r="S41267"/>
    </row>
    <row r="41268" spans="19:19">
      <c r="S41268"/>
    </row>
    <row r="41269" spans="19:19">
      <c r="S41269"/>
    </row>
    <row r="41270" spans="19:19">
      <c r="S41270"/>
    </row>
    <row r="41271" spans="19:19">
      <c r="S41271"/>
    </row>
    <row r="41272" spans="19:19">
      <c r="S41272"/>
    </row>
    <row r="41273" spans="19:19">
      <c r="S41273"/>
    </row>
    <row r="41274" spans="19:19">
      <c r="S41274"/>
    </row>
    <row r="41275" spans="19:19">
      <c r="S41275"/>
    </row>
    <row r="41276" spans="19:19">
      <c r="S41276"/>
    </row>
    <row r="41277" spans="19:19">
      <c r="S41277"/>
    </row>
    <row r="41278" spans="19:19">
      <c r="S41278"/>
    </row>
    <row r="41279" spans="19:19">
      <c r="S41279"/>
    </row>
    <row r="41280" spans="19:19">
      <c r="S41280"/>
    </row>
    <row r="41281" spans="19:19">
      <c r="S41281"/>
    </row>
    <row r="41282" spans="19:19">
      <c r="S41282"/>
    </row>
    <row r="41283" spans="19:19">
      <c r="S41283"/>
    </row>
    <row r="41284" spans="19:19">
      <c r="S41284"/>
    </row>
    <row r="41285" spans="19:19">
      <c r="S41285"/>
    </row>
    <row r="41286" spans="19:19">
      <c r="S41286"/>
    </row>
    <row r="41287" spans="19:19">
      <c r="S41287"/>
    </row>
    <row r="41288" spans="19:19">
      <c r="S41288"/>
    </row>
    <row r="41289" spans="19:19">
      <c r="S41289"/>
    </row>
    <row r="41290" spans="19:19">
      <c r="S41290"/>
    </row>
    <row r="41291" spans="19:19">
      <c r="S41291"/>
    </row>
    <row r="41292" spans="19:19">
      <c r="S41292"/>
    </row>
    <row r="41293" spans="19:19">
      <c r="S41293"/>
    </row>
    <row r="41294" spans="19:19">
      <c r="S41294"/>
    </row>
    <row r="41295" spans="19:19">
      <c r="S41295"/>
    </row>
    <row r="41296" spans="19:19">
      <c r="S41296"/>
    </row>
    <row r="41297" spans="19:19">
      <c r="S41297"/>
    </row>
    <row r="41298" spans="19:19">
      <c r="S41298"/>
    </row>
    <row r="41299" spans="19:19">
      <c r="S41299"/>
    </row>
    <row r="41300" spans="19:19">
      <c r="S41300"/>
    </row>
    <row r="41301" spans="19:19">
      <c r="S41301"/>
    </row>
    <row r="41302" spans="19:19">
      <c r="S41302"/>
    </row>
    <row r="41303" spans="19:19">
      <c r="S41303"/>
    </row>
    <row r="41304" spans="19:19">
      <c r="S41304"/>
    </row>
    <row r="41305" spans="19:19">
      <c r="S41305"/>
    </row>
    <row r="41306" spans="19:19">
      <c r="S41306"/>
    </row>
    <row r="41307" spans="19:19">
      <c r="S41307"/>
    </row>
    <row r="41308" spans="19:19">
      <c r="S41308"/>
    </row>
    <row r="41309" spans="19:19">
      <c r="S41309"/>
    </row>
    <row r="41310" spans="19:19">
      <c r="S41310"/>
    </row>
    <row r="41311" spans="19:19">
      <c r="S41311"/>
    </row>
    <row r="41312" spans="19:19">
      <c r="S41312"/>
    </row>
    <row r="41313" spans="19:19">
      <c r="S41313"/>
    </row>
    <row r="41314" spans="19:19">
      <c r="S41314"/>
    </row>
    <row r="41315" spans="19:19">
      <c r="S41315"/>
    </row>
    <row r="41316" spans="19:19">
      <c r="S41316"/>
    </row>
    <row r="41317" spans="19:19">
      <c r="S41317"/>
    </row>
    <row r="41318" spans="19:19">
      <c r="S41318"/>
    </row>
    <row r="41319" spans="19:19">
      <c r="S41319"/>
    </row>
    <row r="41320" spans="19:19">
      <c r="S41320"/>
    </row>
    <row r="41321" spans="19:19">
      <c r="S41321"/>
    </row>
    <row r="41322" spans="19:19">
      <c r="S41322"/>
    </row>
    <row r="41323" spans="19:19">
      <c r="S41323"/>
    </row>
    <row r="41324" spans="19:19">
      <c r="S41324"/>
    </row>
    <row r="41325" spans="19:19">
      <c r="S41325"/>
    </row>
    <row r="41326" spans="19:19">
      <c r="S41326"/>
    </row>
    <row r="41327" spans="19:19">
      <c r="S41327"/>
    </row>
    <row r="41328" spans="19:19">
      <c r="S41328"/>
    </row>
    <row r="41329" spans="19:19">
      <c r="S41329"/>
    </row>
    <row r="41330" spans="19:19">
      <c r="S41330"/>
    </row>
    <row r="41331" spans="19:19">
      <c r="S41331"/>
    </row>
    <row r="41332" spans="19:19">
      <c r="S41332"/>
    </row>
    <row r="41333" spans="19:19">
      <c r="S41333"/>
    </row>
    <row r="41334" spans="19:19">
      <c r="S41334"/>
    </row>
    <row r="41335" spans="19:19">
      <c r="S41335"/>
    </row>
    <row r="41336" spans="19:19">
      <c r="S41336"/>
    </row>
    <row r="41337" spans="19:19">
      <c r="S41337"/>
    </row>
    <row r="41338" spans="19:19">
      <c r="S41338"/>
    </row>
    <row r="41339" spans="19:19">
      <c r="S41339"/>
    </row>
    <row r="41340" spans="19:19">
      <c r="S41340"/>
    </row>
    <row r="41341" spans="19:19">
      <c r="S41341"/>
    </row>
    <row r="41342" spans="19:19">
      <c r="S41342"/>
    </row>
    <row r="41343" spans="19:19">
      <c r="S41343"/>
    </row>
    <row r="41344" spans="19:19">
      <c r="S41344"/>
    </row>
    <row r="41345" spans="19:19">
      <c r="S41345"/>
    </row>
    <row r="41346" spans="19:19">
      <c r="S41346"/>
    </row>
    <row r="41347" spans="19:19">
      <c r="S41347"/>
    </row>
    <row r="41348" spans="19:19">
      <c r="S41348"/>
    </row>
    <row r="41349" spans="19:19">
      <c r="S41349"/>
    </row>
    <row r="41350" spans="19:19">
      <c r="S41350"/>
    </row>
    <row r="41351" spans="19:19">
      <c r="S41351"/>
    </row>
    <row r="41352" spans="19:19">
      <c r="S41352"/>
    </row>
    <row r="41353" spans="19:19">
      <c r="S41353"/>
    </row>
    <row r="41354" spans="19:19">
      <c r="S41354"/>
    </row>
    <row r="41355" spans="19:19">
      <c r="S41355"/>
    </row>
    <row r="41356" spans="19:19">
      <c r="S41356"/>
    </row>
    <row r="41357" spans="19:19">
      <c r="S41357"/>
    </row>
    <row r="41358" spans="19:19">
      <c r="S41358"/>
    </row>
    <row r="41359" spans="19:19">
      <c r="S41359"/>
    </row>
    <row r="41360" spans="19:19">
      <c r="S41360"/>
    </row>
    <row r="41361" spans="19:19">
      <c r="S41361"/>
    </row>
    <row r="41362" spans="19:19">
      <c r="S41362"/>
    </row>
    <row r="41363" spans="19:19">
      <c r="S41363"/>
    </row>
    <row r="41364" spans="19:19">
      <c r="S41364"/>
    </row>
    <row r="41365" spans="19:19">
      <c r="S41365"/>
    </row>
    <row r="41366" spans="19:19">
      <c r="S41366"/>
    </row>
    <row r="41367" spans="19:19">
      <c r="S41367"/>
    </row>
    <row r="41368" spans="19:19">
      <c r="S41368"/>
    </row>
    <row r="41369" spans="19:19">
      <c r="S41369"/>
    </row>
    <row r="41370" spans="19:19">
      <c r="S41370"/>
    </row>
    <row r="41371" spans="19:19">
      <c r="S41371"/>
    </row>
    <row r="41372" spans="19:19">
      <c r="S41372"/>
    </row>
    <row r="41373" spans="19:19">
      <c r="S41373"/>
    </row>
    <row r="41374" spans="19:19">
      <c r="S41374"/>
    </row>
    <row r="41375" spans="19:19">
      <c r="S41375"/>
    </row>
    <row r="41376" spans="19:19">
      <c r="S41376"/>
    </row>
    <row r="41377" spans="19:19">
      <c r="S41377"/>
    </row>
    <row r="41378" spans="19:19">
      <c r="S41378"/>
    </row>
    <row r="41379" spans="19:19">
      <c r="S41379"/>
    </row>
    <row r="41380" spans="19:19">
      <c r="S41380"/>
    </row>
    <row r="41381" spans="19:19">
      <c r="S41381"/>
    </row>
    <row r="41382" spans="19:19">
      <c r="S41382"/>
    </row>
    <row r="41383" spans="19:19">
      <c r="S41383"/>
    </row>
    <row r="41384" spans="19:19">
      <c r="S41384"/>
    </row>
    <row r="41385" spans="19:19">
      <c r="S41385"/>
    </row>
    <row r="41386" spans="19:19">
      <c r="S41386"/>
    </row>
    <row r="41387" spans="19:19">
      <c r="S41387"/>
    </row>
    <row r="41388" spans="19:19">
      <c r="S41388"/>
    </row>
    <row r="41389" spans="19:19">
      <c r="S41389"/>
    </row>
    <row r="41390" spans="19:19">
      <c r="S41390"/>
    </row>
    <row r="41391" spans="19:19">
      <c r="S41391"/>
    </row>
    <row r="41392" spans="19:19">
      <c r="S41392"/>
    </row>
    <row r="41393" spans="19:19">
      <c r="S41393"/>
    </row>
    <row r="41394" spans="19:19">
      <c r="S41394"/>
    </row>
    <row r="41395" spans="19:19">
      <c r="S41395"/>
    </row>
    <row r="41396" spans="19:19">
      <c r="S41396"/>
    </row>
    <row r="41397" spans="19:19">
      <c r="S41397"/>
    </row>
    <row r="41398" spans="19:19">
      <c r="S41398"/>
    </row>
    <row r="41399" spans="19:19">
      <c r="S41399"/>
    </row>
    <row r="41400" spans="19:19">
      <c r="S41400"/>
    </row>
    <row r="41401" spans="19:19">
      <c r="S41401"/>
    </row>
    <row r="41402" spans="19:19">
      <c r="S41402"/>
    </row>
    <row r="41403" spans="19:19">
      <c r="S41403"/>
    </row>
    <row r="41404" spans="19:19">
      <c r="S41404"/>
    </row>
    <row r="41405" spans="19:19">
      <c r="S41405"/>
    </row>
    <row r="41406" spans="19:19">
      <c r="S41406"/>
    </row>
    <row r="41407" spans="19:19">
      <c r="S41407"/>
    </row>
    <row r="41408" spans="19:19">
      <c r="S41408"/>
    </row>
    <row r="41409" spans="19:19">
      <c r="S41409"/>
    </row>
    <row r="41410" spans="19:19">
      <c r="S41410"/>
    </row>
    <row r="41411" spans="19:19">
      <c r="S41411"/>
    </row>
    <row r="41412" spans="19:19">
      <c r="S41412"/>
    </row>
    <row r="41413" spans="19:19">
      <c r="S41413"/>
    </row>
    <row r="41414" spans="19:19">
      <c r="S41414"/>
    </row>
    <row r="41415" spans="19:19">
      <c r="S41415"/>
    </row>
    <row r="41416" spans="19:19">
      <c r="S41416"/>
    </row>
    <row r="41417" spans="19:19">
      <c r="S41417"/>
    </row>
    <row r="41418" spans="19:19">
      <c r="S41418"/>
    </row>
    <row r="41419" spans="19:19">
      <c r="S41419"/>
    </row>
    <row r="41420" spans="19:19">
      <c r="S41420"/>
    </row>
    <row r="41421" spans="19:19">
      <c r="S41421"/>
    </row>
    <row r="41422" spans="19:19">
      <c r="S41422"/>
    </row>
    <row r="41423" spans="19:19">
      <c r="S41423"/>
    </row>
    <row r="41424" spans="19:19">
      <c r="S41424"/>
    </row>
    <row r="41425" spans="19:19">
      <c r="S41425"/>
    </row>
    <row r="41426" spans="19:19">
      <c r="S41426"/>
    </row>
    <row r="41427" spans="19:19">
      <c r="S41427"/>
    </row>
    <row r="41428" spans="19:19">
      <c r="S41428"/>
    </row>
    <row r="41429" spans="19:19">
      <c r="S41429"/>
    </row>
    <row r="41430" spans="19:19">
      <c r="S41430"/>
    </row>
    <row r="41431" spans="19:19">
      <c r="S41431"/>
    </row>
    <row r="41432" spans="19:19">
      <c r="S41432"/>
    </row>
    <row r="41433" spans="19:19">
      <c r="S41433"/>
    </row>
    <row r="41434" spans="19:19">
      <c r="S41434"/>
    </row>
    <row r="41435" spans="19:19">
      <c r="S41435"/>
    </row>
    <row r="41436" spans="19:19">
      <c r="S41436"/>
    </row>
    <row r="41437" spans="19:19">
      <c r="S41437"/>
    </row>
    <row r="41438" spans="19:19">
      <c r="S41438"/>
    </row>
    <row r="41439" spans="19:19">
      <c r="S41439"/>
    </row>
    <row r="41440" spans="19:19">
      <c r="S41440"/>
    </row>
    <row r="41441" spans="19:19">
      <c r="S41441"/>
    </row>
    <row r="41442" spans="19:19">
      <c r="S41442"/>
    </row>
    <row r="41443" spans="19:19">
      <c r="S41443"/>
    </row>
    <row r="41444" spans="19:19">
      <c r="S41444"/>
    </row>
    <row r="41445" spans="19:19">
      <c r="S41445"/>
    </row>
    <row r="41446" spans="19:19">
      <c r="S41446"/>
    </row>
    <row r="41447" spans="19:19">
      <c r="S41447"/>
    </row>
    <row r="41448" spans="19:19">
      <c r="S41448"/>
    </row>
    <row r="41449" spans="19:19">
      <c r="S41449"/>
    </row>
    <row r="41450" spans="19:19">
      <c r="S41450"/>
    </row>
    <row r="41451" spans="19:19">
      <c r="S41451"/>
    </row>
    <row r="41452" spans="19:19">
      <c r="S41452"/>
    </row>
    <row r="41453" spans="19:19">
      <c r="S41453"/>
    </row>
    <row r="41454" spans="19:19">
      <c r="S41454"/>
    </row>
    <row r="41455" spans="19:19">
      <c r="S41455"/>
    </row>
    <row r="41456" spans="19:19">
      <c r="S41456"/>
    </row>
    <row r="41457" spans="19:19">
      <c r="S41457"/>
    </row>
    <row r="41458" spans="19:19">
      <c r="S41458"/>
    </row>
    <row r="41459" spans="19:19">
      <c r="S41459"/>
    </row>
    <row r="41460" spans="19:19">
      <c r="S41460"/>
    </row>
    <row r="41461" spans="19:19">
      <c r="S41461"/>
    </row>
    <row r="41462" spans="19:19">
      <c r="S41462"/>
    </row>
    <row r="41463" spans="19:19">
      <c r="S41463"/>
    </row>
    <row r="41464" spans="19:19">
      <c r="S41464"/>
    </row>
    <row r="41465" spans="19:19">
      <c r="S41465"/>
    </row>
    <row r="41466" spans="19:19">
      <c r="S41466"/>
    </row>
    <row r="41467" spans="19:19">
      <c r="S41467"/>
    </row>
    <row r="41468" spans="19:19">
      <c r="S41468"/>
    </row>
    <row r="41469" spans="19:19">
      <c r="S41469"/>
    </row>
    <row r="41470" spans="19:19">
      <c r="S41470"/>
    </row>
    <row r="41471" spans="19:19">
      <c r="S41471"/>
    </row>
    <row r="41472" spans="19:19">
      <c r="S41472"/>
    </row>
    <row r="41473" spans="19:19">
      <c r="S41473"/>
    </row>
    <row r="41474" spans="19:19">
      <c r="S41474"/>
    </row>
    <row r="41475" spans="19:19">
      <c r="S41475"/>
    </row>
    <row r="41476" spans="19:19">
      <c r="S41476"/>
    </row>
    <row r="41477" spans="19:19">
      <c r="S41477"/>
    </row>
    <row r="41478" spans="19:19">
      <c r="S41478"/>
    </row>
    <row r="41479" spans="19:19">
      <c r="S41479"/>
    </row>
    <row r="41480" spans="19:19">
      <c r="S41480"/>
    </row>
    <row r="41481" spans="19:19">
      <c r="S41481"/>
    </row>
    <row r="41482" spans="19:19">
      <c r="S41482"/>
    </row>
    <row r="41483" spans="19:19">
      <c r="S41483"/>
    </row>
    <row r="41484" spans="19:19">
      <c r="S41484"/>
    </row>
    <row r="41485" spans="19:19">
      <c r="S41485"/>
    </row>
    <row r="41486" spans="19:19">
      <c r="S41486"/>
    </row>
    <row r="41487" spans="19:19">
      <c r="S41487"/>
    </row>
    <row r="41488" spans="19:19">
      <c r="S41488"/>
    </row>
    <row r="41489" spans="19:19">
      <c r="S41489"/>
    </row>
    <row r="41490" spans="19:19">
      <c r="S41490"/>
    </row>
    <row r="41491" spans="19:19">
      <c r="S41491"/>
    </row>
    <row r="41492" spans="19:19">
      <c r="S41492"/>
    </row>
    <row r="41493" spans="19:19">
      <c r="S41493"/>
    </row>
    <row r="41494" spans="19:19">
      <c r="S41494"/>
    </row>
    <row r="41495" spans="19:19">
      <c r="S41495"/>
    </row>
    <row r="41496" spans="19:19">
      <c r="S41496"/>
    </row>
    <row r="41497" spans="19:19">
      <c r="S41497"/>
    </row>
    <row r="41498" spans="19:19">
      <c r="S41498"/>
    </row>
    <row r="41499" spans="19:19">
      <c r="S41499"/>
    </row>
    <row r="41500" spans="19:19">
      <c r="S41500"/>
    </row>
    <row r="41501" spans="19:19">
      <c r="S41501"/>
    </row>
    <row r="41502" spans="19:19">
      <c r="S41502"/>
    </row>
    <row r="41503" spans="19:19">
      <c r="S41503"/>
    </row>
    <row r="41504" spans="19:19">
      <c r="S41504"/>
    </row>
    <row r="41505" spans="19:19">
      <c r="S41505"/>
    </row>
    <row r="41506" spans="19:19">
      <c r="S41506"/>
    </row>
    <row r="41507" spans="19:19">
      <c r="S41507"/>
    </row>
    <row r="41508" spans="19:19">
      <c r="S41508"/>
    </row>
    <row r="41509" spans="19:19">
      <c r="S41509"/>
    </row>
    <row r="41510" spans="19:19">
      <c r="S41510"/>
    </row>
    <row r="41511" spans="19:19">
      <c r="S41511"/>
    </row>
    <row r="41512" spans="19:19">
      <c r="S41512"/>
    </row>
    <row r="41513" spans="19:19">
      <c r="S41513"/>
    </row>
    <row r="41514" spans="19:19">
      <c r="S41514"/>
    </row>
    <row r="41515" spans="19:19">
      <c r="S41515"/>
    </row>
    <row r="41516" spans="19:19">
      <c r="S41516"/>
    </row>
    <row r="41517" spans="19:19">
      <c r="S41517"/>
    </row>
    <row r="41518" spans="19:19">
      <c r="S41518"/>
    </row>
    <row r="41519" spans="19:19">
      <c r="S41519"/>
    </row>
    <row r="41520" spans="19:19">
      <c r="S41520"/>
    </row>
    <row r="41521" spans="19:19">
      <c r="S41521"/>
    </row>
    <row r="41522" spans="19:19">
      <c r="S41522"/>
    </row>
    <row r="41523" spans="19:19">
      <c r="S41523"/>
    </row>
    <row r="41524" spans="19:19">
      <c r="S41524"/>
    </row>
    <row r="41525" spans="19:19">
      <c r="S41525"/>
    </row>
    <row r="41526" spans="19:19">
      <c r="S41526"/>
    </row>
    <row r="41527" spans="19:19">
      <c r="S41527"/>
    </row>
    <row r="41528" spans="19:19">
      <c r="S41528"/>
    </row>
    <row r="41529" spans="19:19">
      <c r="S41529"/>
    </row>
    <row r="41530" spans="19:19">
      <c r="S41530"/>
    </row>
    <row r="41531" spans="19:19">
      <c r="S41531"/>
    </row>
    <row r="41532" spans="19:19">
      <c r="S41532"/>
    </row>
    <row r="41533" spans="19:19">
      <c r="S41533"/>
    </row>
    <row r="41534" spans="19:19">
      <c r="S41534"/>
    </row>
    <row r="41535" spans="19:19">
      <c r="S41535"/>
    </row>
    <row r="41536" spans="19:19">
      <c r="S41536"/>
    </row>
    <row r="41537" spans="19:19">
      <c r="S41537"/>
    </row>
    <row r="41538" spans="19:19">
      <c r="S41538"/>
    </row>
    <row r="41539" spans="19:19">
      <c r="S41539"/>
    </row>
    <row r="41540" spans="19:19">
      <c r="S41540"/>
    </row>
    <row r="41541" spans="19:19">
      <c r="S41541"/>
    </row>
    <row r="41542" spans="19:19">
      <c r="S41542"/>
    </row>
    <row r="41543" spans="19:19">
      <c r="S41543"/>
    </row>
    <row r="41544" spans="19:19">
      <c r="S41544"/>
    </row>
    <row r="41545" spans="19:19">
      <c r="S41545"/>
    </row>
    <row r="41546" spans="19:19">
      <c r="S41546"/>
    </row>
    <row r="41547" spans="19:19">
      <c r="S41547"/>
    </row>
    <row r="41548" spans="19:19">
      <c r="S41548"/>
    </row>
    <row r="41549" spans="19:19">
      <c r="S41549"/>
    </row>
    <row r="41550" spans="19:19">
      <c r="S41550"/>
    </row>
    <row r="41551" spans="19:19">
      <c r="S41551"/>
    </row>
    <row r="41552" spans="19:19">
      <c r="S41552"/>
    </row>
    <row r="41553" spans="19:19">
      <c r="S41553"/>
    </row>
    <row r="41554" spans="19:19">
      <c r="S41554"/>
    </row>
    <row r="41555" spans="19:19">
      <c r="S41555"/>
    </row>
    <row r="41556" spans="19:19">
      <c r="S41556"/>
    </row>
    <row r="41557" spans="19:19">
      <c r="S41557"/>
    </row>
    <row r="41558" spans="19:19">
      <c r="S41558"/>
    </row>
    <row r="41559" spans="19:19">
      <c r="S41559"/>
    </row>
    <row r="41560" spans="19:19">
      <c r="S41560"/>
    </row>
    <row r="41561" spans="19:19">
      <c r="S41561"/>
    </row>
    <row r="41562" spans="19:19">
      <c r="S41562"/>
    </row>
    <row r="41563" spans="19:19">
      <c r="S41563"/>
    </row>
    <row r="41564" spans="19:19">
      <c r="S41564"/>
    </row>
    <row r="41565" spans="19:19">
      <c r="S41565"/>
    </row>
    <row r="41566" spans="19:19">
      <c r="S41566"/>
    </row>
    <row r="41567" spans="19:19">
      <c r="S41567"/>
    </row>
    <row r="41568" spans="19:19">
      <c r="S41568"/>
    </row>
    <row r="41569" spans="19:19">
      <c r="S41569"/>
    </row>
    <row r="41570" spans="19:19">
      <c r="S41570"/>
    </row>
    <row r="41571" spans="19:19">
      <c r="S41571"/>
    </row>
    <row r="41572" spans="19:19">
      <c r="S41572"/>
    </row>
    <row r="41573" spans="19:19">
      <c r="S41573"/>
    </row>
    <row r="41574" spans="19:19">
      <c r="S41574"/>
    </row>
    <row r="41575" spans="19:19">
      <c r="S41575"/>
    </row>
    <row r="41576" spans="19:19">
      <c r="S41576"/>
    </row>
    <row r="41577" spans="19:19">
      <c r="S41577"/>
    </row>
    <row r="41578" spans="19:19">
      <c r="S41578"/>
    </row>
    <row r="41579" spans="19:19">
      <c r="S41579"/>
    </row>
    <row r="41580" spans="19:19">
      <c r="S41580"/>
    </row>
    <row r="41581" spans="19:19">
      <c r="S41581"/>
    </row>
    <row r="41582" spans="19:19">
      <c r="S41582"/>
    </row>
    <row r="41583" spans="19:19">
      <c r="S41583"/>
    </row>
    <row r="41584" spans="19:19">
      <c r="S41584"/>
    </row>
    <row r="41585" spans="19:19">
      <c r="S41585"/>
    </row>
    <row r="41586" spans="19:19">
      <c r="S41586"/>
    </row>
    <row r="41587" spans="19:19">
      <c r="S41587"/>
    </row>
    <row r="41588" spans="19:19">
      <c r="S41588"/>
    </row>
    <row r="41589" spans="19:19">
      <c r="S41589"/>
    </row>
    <row r="41590" spans="19:19">
      <c r="S41590"/>
    </row>
    <row r="41591" spans="19:19">
      <c r="S41591"/>
    </row>
    <row r="41592" spans="19:19">
      <c r="S41592"/>
    </row>
    <row r="41593" spans="19:19">
      <c r="S41593"/>
    </row>
    <row r="41594" spans="19:19">
      <c r="S41594"/>
    </row>
    <row r="41595" spans="19:19">
      <c r="S41595"/>
    </row>
    <row r="41596" spans="19:19">
      <c r="S41596"/>
    </row>
    <row r="41597" spans="19:19">
      <c r="S41597"/>
    </row>
    <row r="41598" spans="19:19">
      <c r="S41598"/>
    </row>
    <row r="41599" spans="19:19">
      <c r="S41599"/>
    </row>
    <row r="41600" spans="19:19">
      <c r="S41600"/>
    </row>
    <row r="41601" spans="19:19">
      <c r="S41601"/>
    </row>
    <row r="41602" spans="19:19">
      <c r="S41602"/>
    </row>
    <row r="41603" spans="19:19">
      <c r="S41603"/>
    </row>
    <row r="41604" spans="19:19">
      <c r="S41604"/>
    </row>
    <row r="41605" spans="19:19">
      <c r="S41605"/>
    </row>
    <row r="41606" spans="19:19">
      <c r="S41606"/>
    </row>
    <row r="41607" spans="19:19">
      <c r="S41607"/>
    </row>
    <row r="41608" spans="19:19">
      <c r="S41608"/>
    </row>
    <row r="41609" spans="19:19">
      <c r="S41609"/>
    </row>
    <row r="41610" spans="19:19">
      <c r="S41610"/>
    </row>
    <row r="41611" spans="19:19">
      <c r="S41611"/>
    </row>
    <row r="41612" spans="19:19">
      <c r="S41612"/>
    </row>
    <row r="41613" spans="19:19">
      <c r="S41613"/>
    </row>
    <row r="41614" spans="19:19">
      <c r="S41614"/>
    </row>
    <row r="41615" spans="19:19">
      <c r="S41615"/>
    </row>
    <row r="41616" spans="19:19">
      <c r="S41616"/>
    </row>
    <row r="41617" spans="19:19">
      <c r="S41617"/>
    </row>
    <row r="41618" spans="19:19">
      <c r="S41618"/>
    </row>
    <row r="41619" spans="19:19">
      <c r="S41619"/>
    </row>
    <row r="41620" spans="19:19">
      <c r="S41620"/>
    </row>
    <row r="41621" spans="19:19">
      <c r="S41621"/>
    </row>
    <row r="41622" spans="19:19">
      <c r="S41622"/>
    </row>
    <row r="41623" spans="19:19">
      <c r="S41623"/>
    </row>
    <row r="41624" spans="19:19">
      <c r="S41624"/>
    </row>
    <row r="41625" spans="19:19">
      <c r="S41625"/>
    </row>
    <row r="41626" spans="19:19">
      <c r="S41626"/>
    </row>
    <row r="41627" spans="19:19">
      <c r="S41627"/>
    </row>
    <row r="41628" spans="19:19">
      <c r="S41628"/>
    </row>
    <row r="41629" spans="19:19">
      <c r="S41629"/>
    </row>
    <row r="41630" spans="19:19">
      <c r="S41630"/>
    </row>
    <row r="41631" spans="19:19">
      <c r="S41631"/>
    </row>
    <row r="41632" spans="19:19">
      <c r="S41632"/>
    </row>
    <row r="41633" spans="19:19">
      <c r="S41633"/>
    </row>
    <row r="41634" spans="19:19">
      <c r="S41634"/>
    </row>
    <row r="41635" spans="19:19">
      <c r="S41635"/>
    </row>
    <row r="41636" spans="19:19">
      <c r="S41636"/>
    </row>
    <row r="41637" spans="19:19">
      <c r="S41637"/>
    </row>
    <row r="41638" spans="19:19">
      <c r="S41638"/>
    </row>
    <row r="41639" spans="19:19">
      <c r="S41639"/>
    </row>
    <row r="41640" spans="19:19">
      <c r="S41640"/>
    </row>
    <row r="41641" spans="19:19">
      <c r="S41641"/>
    </row>
    <row r="41642" spans="19:19">
      <c r="S41642"/>
    </row>
    <row r="41643" spans="19:19">
      <c r="S41643"/>
    </row>
    <row r="41644" spans="19:19">
      <c r="S41644"/>
    </row>
    <row r="41645" spans="19:19">
      <c r="S41645"/>
    </row>
    <row r="41646" spans="19:19">
      <c r="S41646"/>
    </row>
    <row r="41647" spans="19:19">
      <c r="S41647"/>
    </row>
    <row r="41648" spans="19:19">
      <c r="S41648"/>
    </row>
    <row r="41649" spans="19:19">
      <c r="S41649"/>
    </row>
    <row r="41650" spans="19:19">
      <c r="S41650"/>
    </row>
    <row r="41651" spans="19:19">
      <c r="S41651"/>
    </row>
    <row r="41652" spans="19:19">
      <c r="S41652"/>
    </row>
    <row r="41653" spans="19:19">
      <c r="S41653"/>
    </row>
    <row r="41654" spans="19:19">
      <c r="S41654"/>
    </row>
    <row r="41655" spans="19:19">
      <c r="S41655"/>
    </row>
    <row r="41656" spans="19:19">
      <c r="S41656"/>
    </row>
    <row r="41657" spans="19:19">
      <c r="S41657"/>
    </row>
    <row r="41658" spans="19:19">
      <c r="S41658"/>
    </row>
    <row r="41659" spans="19:19">
      <c r="S41659"/>
    </row>
    <row r="41660" spans="19:19">
      <c r="S41660"/>
    </row>
    <row r="41661" spans="19:19">
      <c r="S41661"/>
    </row>
    <row r="41662" spans="19:19">
      <c r="S41662"/>
    </row>
    <row r="41663" spans="19:19">
      <c r="S41663"/>
    </row>
    <row r="41664" spans="19:19">
      <c r="S41664"/>
    </row>
    <row r="41665" spans="19:19">
      <c r="S41665"/>
    </row>
    <row r="41666" spans="19:19">
      <c r="S41666"/>
    </row>
    <row r="41667" spans="19:19">
      <c r="S41667"/>
    </row>
    <row r="41668" spans="19:19">
      <c r="S41668"/>
    </row>
    <row r="41669" spans="19:19">
      <c r="S41669"/>
    </row>
    <row r="41670" spans="19:19">
      <c r="S41670"/>
    </row>
    <row r="41671" spans="19:19">
      <c r="S41671"/>
    </row>
    <row r="41672" spans="19:19">
      <c r="S41672"/>
    </row>
    <row r="41673" spans="19:19">
      <c r="S41673"/>
    </row>
    <row r="41674" spans="19:19">
      <c r="S41674"/>
    </row>
    <row r="41675" spans="19:19">
      <c r="S41675"/>
    </row>
    <row r="41676" spans="19:19">
      <c r="S41676"/>
    </row>
    <row r="41677" spans="19:19">
      <c r="S41677"/>
    </row>
    <row r="41678" spans="19:19">
      <c r="S41678"/>
    </row>
    <row r="41679" spans="19:19">
      <c r="S41679"/>
    </row>
    <row r="41680" spans="19:19">
      <c r="S41680"/>
    </row>
    <row r="41681" spans="19:19">
      <c r="S41681"/>
    </row>
    <row r="41682" spans="19:19">
      <c r="S41682"/>
    </row>
    <row r="41683" spans="19:19">
      <c r="S41683"/>
    </row>
    <row r="41684" spans="19:19">
      <c r="S41684"/>
    </row>
    <row r="41685" spans="19:19">
      <c r="S41685"/>
    </row>
    <row r="41686" spans="19:19">
      <c r="S41686"/>
    </row>
    <row r="41687" spans="19:19">
      <c r="S41687"/>
    </row>
    <row r="41688" spans="19:19">
      <c r="S41688"/>
    </row>
    <row r="41689" spans="19:19">
      <c r="S41689"/>
    </row>
    <row r="41690" spans="19:19">
      <c r="S41690"/>
    </row>
    <row r="41691" spans="19:19">
      <c r="S41691"/>
    </row>
    <row r="41692" spans="19:19">
      <c r="S41692"/>
    </row>
    <row r="41693" spans="19:19">
      <c r="S41693"/>
    </row>
    <row r="41694" spans="19:19">
      <c r="S41694"/>
    </row>
    <row r="41695" spans="19:19">
      <c r="S41695"/>
    </row>
    <row r="41696" spans="19:19">
      <c r="S41696"/>
    </row>
    <row r="41697" spans="19:19">
      <c r="S41697"/>
    </row>
    <row r="41698" spans="19:19">
      <c r="S41698"/>
    </row>
    <row r="41699" spans="19:19">
      <c r="S41699"/>
    </row>
    <row r="41700" spans="19:19">
      <c r="S41700"/>
    </row>
    <row r="41701" spans="19:19">
      <c r="S41701"/>
    </row>
    <row r="41702" spans="19:19">
      <c r="S41702"/>
    </row>
    <row r="41703" spans="19:19">
      <c r="S41703"/>
    </row>
    <row r="41704" spans="19:19">
      <c r="S41704"/>
    </row>
    <row r="41705" spans="19:19">
      <c r="S41705"/>
    </row>
    <row r="41706" spans="19:19">
      <c r="S41706"/>
    </row>
    <row r="41707" spans="19:19">
      <c r="S41707"/>
    </row>
    <row r="41708" spans="19:19">
      <c r="S41708"/>
    </row>
    <row r="41709" spans="19:19">
      <c r="S41709"/>
    </row>
    <row r="41710" spans="19:19">
      <c r="S41710"/>
    </row>
    <row r="41711" spans="19:19">
      <c r="S41711"/>
    </row>
    <row r="41712" spans="19:19">
      <c r="S41712"/>
    </row>
    <row r="41713" spans="19:19">
      <c r="S41713"/>
    </row>
    <row r="41714" spans="19:19">
      <c r="S41714"/>
    </row>
    <row r="41715" spans="19:19">
      <c r="S41715"/>
    </row>
    <row r="41716" spans="19:19">
      <c r="S41716"/>
    </row>
    <row r="41717" spans="19:19">
      <c r="S41717"/>
    </row>
    <row r="41718" spans="19:19">
      <c r="S41718"/>
    </row>
    <row r="41719" spans="19:19">
      <c r="S41719"/>
    </row>
    <row r="41720" spans="19:19">
      <c r="S41720"/>
    </row>
    <row r="41721" spans="19:19">
      <c r="S41721"/>
    </row>
    <row r="41722" spans="19:19">
      <c r="S41722"/>
    </row>
    <row r="41723" spans="19:19">
      <c r="S41723"/>
    </row>
    <row r="41724" spans="19:19">
      <c r="S41724"/>
    </row>
    <row r="41725" spans="19:19">
      <c r="S41725"/>
    </row>
    <row r="41726" spans="19:19">
      <c r="S41726"/>
    </row>
    <row r="41727" spans="19:19">
      <c r="S41727"/>
    </row>
    <row r="41728" spans="19:19">
      <c r="S41728"/>
    </row>
    <row r="41729" spans="19:19">
      <c r="S41729"/>
    </row>
    <row r="41730" spans="19:19">
      <c r="S41730"/>
    </row>
    <row r="41731" spans="19:19">
      <c r="S41731"/>
    </row>
    <row r="41732" spans="19:19">
      <c r="S41732"/>
    </row>
    <row r="41733" spans="19:19">
      <c r="S41733"/>
    </row>
    <row r="41734" spans="19:19">
      <c r="S41734"/>
    </row>
    <row r="41735" spans="19:19">
      <c r="S41735"/>
    </row>
    <row r="41736" spans="19:19">
      <c r="S41736"/>
    </row>
    <row r="41737" spans="19:19">
      <c r="S41737"/>
    </row>
    <row r="41738" spans="19:19">
      <c r="S41738"/>
    </row>
    <row r="41739" spans="19:19">
      <c r="S41739"/>
    </row>
    <row r="41740" spans="19:19">
      <c r="S41740"/>
    </row>
    <row r="41741" spans="19:19">
      <c r="S41741"/>
    </row>
    <row r="41742" spans="19:19">
      <c r="S41742"/>
    </row>
    <row r="41743" spans="19:19">
      <c r="S41743"/>
    </row>
    <row r="41744" spans="19:19">
      <c r="S41744"/>
    </row>
    <row r="41745" spans="19:19">
      <c r="S41745"/>
    </row>
    <row r="41746" spans="19:19">
      <c r="S41746"/>
    </row>
    <row r="41747" spans="19:19">
      <c r="S41747"/>
    </row>
    <row r="41748" spans="19:19">
      <c r="S41748"/>
    </row>
    <row r="41749" spans="19:19">
      <c r="S41749"/>
    </row>
    <row r="41750" spans="19:19">
      <c r="S41750"/>
    </row>
    <row r="41751" spans="19:19">
      <c r="S41751"/>
    </row>
    <row r="41752" spans="19:19">
      <c r="S41752"/>
    </row>
    <row r="41753" spans="19:19">
      <c r="S41753"/>
    </row>
    <row r="41754" spans="19:19">
      <c r="S41754"/>
    </row>
    <row r="41755" spans="19:19">
      <c r="S41755"/>
    </row>
    <row r="41756" spans="19:19">
      <c r="S41756"/>
    </row>
    <row r="41757" spans="19:19">
      <c r="S41757"/>
    </row>
    <row r="41758" spans="19:19">
      <c r="S41758"/>
    </row>
    <row r="41759" spans="19:19">
      <c r="S41759"/>
    </row>
    <row r="41760" spans="19:19">
      <c r="S41760"/>
    </row>
    <row r="41761" spans="19:19">
      <c r="S41761"/>
    </row>
    <row r="41762" spans="19:19">
      <c r="S41762"/>
    </row>
    <row r="41763" spans="19:19">
      <c r="S41763"/>
    </row>
    <row r="41764" spans="19:19">
      <c r="S41764"/>
    </row>
    <row r="41765" spans="19:19">
      <c r="S41765"/>
    </row>
    <row r="41766" spans="19:19">
      <c r="S41766"/>
    </row>
    <row r="41767" spans="19:19">
      <c r="S41767"/>
    </row>
    <row r="41768" spans="19:19">
      <c r="S41768"/>
    </row>
    <row r="41769" spans="19:19">
      <c r="S41769"/>
    </row>
    <row r="41770" spans="19:19">
      <c r="S41770"/>
    </row>
    <row r="41771" spans="19:19">
      <c r="S41771"/>
    </row>
    <row r="41772" spans="19:19">
      <c r="S41772"/>
    </row>
    <row r="41773" spans="19:19">
      <c r="S41773"/>
    </row>
    <row r="41774" spans="19:19">
      <c r="S41774"/>
    </row>
    <row r="41775" spans="19:19">
      <c r="S41775"/>
    </row>
    <row r="41776" spans="19:19">
      <c r="S41776"/>
    </row>
    <row r="41777" spans="19:19">
      <c r="S41777"/>
    </row>
    <row r="41778" spans="19:19">
      <c r="S41778"/>
    </row>
    <row r="41779" spans="19:19">
      <c r="S41779"/>
    </row>
    <row r="41780" spans="19:19">
      <c r="S41780"/>
    </row>
    <row r="41781" spans="19:19">
      <c r="S41781"/>
    </row>
    <row r="41782" spans="19:19">
      <c r="S41782"/>
    </row>
    <row r="41783" spans="19:19">
      <c r="S41783"/>
    </row>
    <row r="41784" spans="19:19">
      <c r="S41784"/>
    </row>
    <row r="41785" spans="19:19">
      <c r="S41785"/>
    </row>
    <row r="41786" spans="19:19">
      <c r="S41786"/>
    </row>
    <row r="41787" spans="19:19">
      <c r="S41787"/>
    </row>
    <row r="41788" spans="19:19">
      <c r="S41788"/>
    </row>
    <row r="41789" spans="19:19">
      <c r="S41789"/>
    </row>
    <row r="41790" spans="19:19">
      <c r="S41790"/>
    </row>
    <row r="41791" spans="19:19">
      <c r="S41791"/>
    </row>
    <row r="41792" spans="19:19">
      <c r="S41792"/>
    </row>
    <row r="41793" spans="19:19">
      <c r="S41793"/>
    </row>
    <row r="41794" spans="19:19">
      <c r="S41794"/>
    </row>
    <row r="41795" spans="19:19">
      <c r="S41795"/>
    </row>
    <row r="41796" spans="19:19">
      <c r="S41796"/>
    </row>
    <row r="41797" spans="19:19">
      <c r="S41797"/>
    </row>
    <row r="41798" spans="19:19">
      <c r="S41798"/>
    </row>
    <row r="41799" spans="19:19">
      <c r="S41799"/>
    </row>
    <row r="41800" spans="19:19">
      <c r="S41800"/>
    </row>
    <row r="41801" spans="19:19">
      <c r="S41801"/>
    </row>
    <row r="41802" spans="19:19">
      <c r="S41802"/>
    </row>
    <row r="41803" spans="19:19">
      <c r="S41803"/>
    </row>
    <row r="41804" spans="19:19">
      <c r="S41804"/>
    </row>
    <row r="41805" spans="19:19">
      <c r="S41805"/>
    </row>
    <row r="41806" spans="19:19">
      <c r="S41806"/>
    </row>
    <row r="41807" spans="19:19">
      <c r="S41807"/>
    </row>
    <row r="41808" spans="19:19">
      <c r="S41808"/>
    </row>
    <row r="41809" spans="19:19">
      <c r="S41809"/>
    </row>
    <row r="41810" spans="19:19">
      <c r="S41810"/>
    </row>
    <row r="41811" spans="19:19">
      <c r="S41811"/>
    </row>
    <row r="41812" spans="19:19">
      <c r="S41812"/>
    </row>
    <row r="41813" spans="19:19">
      <c r="S41813"/>
    </row>
    <row r="41814" spans="19:19">
      <c r="S41814"/>
    </row>
    <row r="41815" spans="19:19">
      <c r="S41815"/>
    </row>
    <row r="41816" spans="19:19">
      <c r="S41816"/>
    </row>
    <row r="41817" spans="19:19">
      <c r="S41817"/>
    </row>
    <row r="41818" spans="19:19">
      <c r="S41818"/>
    </row>
    <row r="41819" spans="19:19">
      <c r="S41819"/>
    </row>
    <row r="41820" spans="19:19">
      <c r="S41820"/>
    </row>
    <row r="41821" spans="19:19">
      <c r="S41821"/>
    </row>
    <row r="41822" spans="19:19">
      <c r="S41822"/>
    </row>
    <row r="41823" spans="19:19">
      <c r="S41823"/>
    </row>
    <row r="41824" spans="19:19">
      <c r="S41824"/>
    </row>
    <row r="41825" spans="19:19">
      <c r="S41825"/>
    </row>
    <row r="41826" spans="19:19">
      <c r="S41826"/>
    </row>
    <row r="41827" spans="19:19">
      <c r="S41827"/>
    </row>
    <row r="41828" spans="19:19">
      <c r="S41828"/>
    </row>
    <row r="41829" spans="19:19">
      <c r="S41829"/>
    </row>
    <row r="41830" spans="19:19">
      <c r="S41830"/>
    </row>
    <row r="41831" spans="19:19">
      <c r="S41831"/>
    </row>
    <row r="41832" spans="19:19">
      <c r="S41832"/>
    </row>
    <row r="41833" spans="19:19">
      <c r="S41833"/>
    </row>
    <row r="41834" spans="19:19">
      <c r="S41834"/>
    </row>
    <row r="41835" spans="19:19">
      <c r="S41835"/>
    </row>
    <row r="41836" spans="19:19">
      <c r="S41836"/>
    </row>
    <row r="41837" spans="19:19">
      <c r="S41837"/>
    </row>
    <row r="41838" spans="19:19">
      <c r="S41838"/>
    </row>
    <row r="41839" spans="19:19">
      <c r="S41839"/>
    </row>
    <row r="41840" spans="19:19">
      <c r="S41840"/>
    </row>
    <row r="41841" spans="19:19">
      <c r="S41841"/>
    </row>
    <row r="41842" spans="19:19">
      <c r="S41842"/>
    </row>
    <row r="41843" spans="19:19">
      <c r="S41843"/>
    </row>
    <row r="41844" spans="19:19">
      <c r="S41844"/>
    </row>
    <row r="41845" spans="19:19">
      <c r="S41845"/>
    </row>
    <row r="41846" spans="19:19">
      <c r="S41846"/>
    </row>
    <row r="41847" spans="19:19">
      <c r="S41847"/>
    </row>
    <row r="41848" spans="19:19">
      <c r="S41848"/>
    </row>
    <row r="41849" spans="19:19">
      <c r="S41849"/>
    </row>
    <row r="41850" spans="19:19">
      <c r="S41850"/>
    </row>
    <row r="41851" spans="19:19">
      <c r="S41851"/>
    </row>
    <row r="41852" spans="19:19">
      <c r="S41852"/>
    </row>
    <row r="41853" spans="19:19">
      <c r="S41853"/>
    </row>
    <row r="41854" spans="19:19">
      <c r="S41854"/>
    </row>
    <row r="41855" spans="19:19">
      <c r="S41855"/>
    </row>
    <row r="41856" spans="19:19">
      <c r="S41856"/>
    </row>
    <row r="41857" spans="19:19">
      <c r="S41857"/>
    </row>
    <row r="41858" spans="19:19">
      <c r="S41858"/>
    </row>
    <row r="41859" spans="19:19">
      <c r="S41859"/>
    </row>
    <row r="41860" spans="19:19">
      <c r="S41860"/>
    </row>
    <row r="41861" spans="19:19">
      <c r="S41861"/>
    </row>
    <row r="41862" spans="19:19">
      <c r="S41862"/>
    </row>
    <row r="41863" spans="19:19">
      <c r="S41863"/>
    </row>
    <row r="41864" spans="19:19">
      <c r="S41864"/>
    </row>
    <row r="41865" spans="19:19">
      <c r="S41865"/>
    </row>
    <row r="41866" spans="19:19">
      <c r="S41866"/>
    </row>
    <row r="41867" spans="19:19">
      <c r="S41867"/>
    </row>
    <row r="41868" spans="19:19">
      <c r="S41868"/>
    </row>
    <row r="41869" spans="19:19">
      <c r="S41869"/>
    </row>
    <row r="41870" spans="19:19">
      <c r="S41870"/>
    </row>
    <row r="41871" spans="19:19">
      <c r="S41871"/>
    </row>
    <row r="41872" spans="19:19">
      <c r="S41872"/>
    </row>
    <row r="41873" spans="19:19">
      <c r="S41873"/>
    </row>
    <row r="41874" spans="19:19">
      <c r="S41874"/>
    </row>
    <row r="41875" spans="19:19">
      <c r="S41875"/>
    </row>
    <row r="41876" spans="19:19">
      <c r="S41876"/>
    </row>
    <row r="41877" spans="19:19">
      <c r="S41877"/>
    </row>
    <row r="41878" spans="19:19">
      <c r="S41878"/>
    </row>
    <row r="41879" spans="19:19">
      <c r="S41879"/>
    </row>
    <row r="41880" spans="19:19">
      <c r="S41880"/>
    </row>
    <row r="41881" spans="19:19">
      <c r="S41881"/>
    </row>
    <row r="41882" spans="19:19">
      <c r="S41882"/>
    </row>
    <row r="41883" spans="19:19">
      <c r="S41883"/>
    </row>
    <row r="41884" spans="19:19">
      <c r="S41884"/>
    </row>
    <row r="41885" spans="19:19">
      <c r="S41885"/>
    </row>
    <row r="41886" spans="19:19">
      <c r="S41886"/>
    </row>
    <row r="41887" spans="19:19">
      <c r="S41887"/>
    </row>
    <row r="41888" spans="19:19">
      <c r="S41888"/>
    </row>
    <row r="41889" spans="19:19">
      <c r="S41889"/>
    </row>
    <row r="41890" spans="19:19">
      <c r="S41890"/>
    </row>
    <row r="41891" spans="19:19">
      <c r="S41891"/>
    </row>
    <row r="41892" spans="19:19">
      <c r="S41892"/>
    </row>
    <row r="41893" spans="19:19">
      <c r="S41893"/>
    </row>
    <row r="41894" spans="19:19">
      <c r="S41894"/>
    </row>
    <row r="41895" spans="19:19">
      <c r="S41895"/>
    </row>
    <row r="41896" spans="19:19">
      <c r="S41896"/>
    </row>
    <row r="41897" spans="19:19">
      <c r="S41897"/>
    </row>
    <row r="41898" spans="19:19">
      <c r="S41898"/>
    </row>
    <row r="41899" spans="19:19">
      <c r="S41899"/>
    </row>
    <row r="41900" spans="19:19">
      <c r="S41900"/>
    </row>
    <row r="41901" spans="19:19">
      <c r="S41901"/>
    </row>
    <row r="41902" spans="19:19">
      <c r="S41902"/>
    </row>
    <row r="41903" spans="19:19">
      <c r="S41903"/>
    </row>
    <row r="41904" spans="19:19">
      <c r="S41904"/>
    </row>
    <row r="41905" spans="19:19">
      <c r="S41905"/>
    </row>
    <row r="41906" spans="19:19">
      <c r="S41906"/>
    </row>
    <row r="41907" spans="19:19">
      <c r="S41907"/>
    </row>
    <row r="41908" spans="19:19">
      <c r="S41908"/>
    </row>
    <row r="41909" spans="19:19">
      <c r="S41909"/>
    </row>
    <row r="41910" spans="19:19">
      <c r="S41910"/>
    </row>
    <row r="41911" spans="19:19">
      <c r="S41911"/>
    </row>
    <row r="41912" spans="19:19">
      <c r="S41912"/>
    </row>
    <row r="41913" spans="19:19">
      <c r="S41913"/>
    </row>
    <row r="41914" spans="19:19">
      <c r="S41914"/>
    </row>
    <row r="41915" spans="19:19">
      <c r="S41915"/>
    </row>
    <row r="41916" spans="19:19">
      <c r="S41916"/>
    </row>
    <row r="41917" spans="19:19">
      <c r="S41917"/>
    </row>
    <row r="41918" spans="19:19">
      <c r="S41918"/>
    </row>
    <row r="41919" spans="19:19">
      <c r="S41919"/>
    </row>
    <row r="41920" spans="19:19">
      <c r="S41920"/>
    </row>
    <row r="41921" spans="19:19">
      <c r="S41921"/>
    </row>
    <row r="41922" spans="19:19">
      <c r="S41922"/>
    </row>
    <row r="41923" spans="19:19">
      <c r="S41923"/>
    </row>
    <row r="41924" spans="19:19">
      <c r="S41924"/>
    </row>
    <row r="41925" spans="19:19">
      <c r="S41925"/>
    </row>
    <row r="41926" spans="19:19">
      <c r="S41926"/>
    </row>
    <row r="41927" spans="19:19">
      <c r="S41927"/>
    </row>
    <row r="41928" spans="19:19">
      <c r="S41928"/>
    </row>
    <row r="41929" spans="19:19">
      <c r="S41929"/>
    </row>
    <row r="41930" spans="19:19">
      <c r="S41930"/>
    </row>
    <row r="41931" spans="19:19">
      <c r="S41931"/>
    </row>
    <row r="41932" spans="19:19">
      <c r="S41932"/>
    </row>
    <row r="41933" spans="19:19">
      <c r="S41933"/>
    </row>
    <row r="41934" spans="19:19">
      <c r="S41934"/>
    </row>
    <row r="41935" spans="19:19">
      <c r="S41935"/>
    </row>
    <row r="41936" spans="19:19">
      <c r="S41936"/>
    </row>
    <row r="41937" spans="19:19">
      <c r="S41937"/>
    </row>
    <row r="41938" spans="19:19">
      <c r="S41938"/>
    </row>
    <row r="41939" spans="19:19">
      <c r="S41939"/>
    </row>
    <row r="41940" spans="19:19">
      <c r="S41940"/>
    </row>
    <row r="41941" spans="19:19">
      <c r="S41941"/>
    </row>
    <row r="41942" spans="19:19">
      <c r="S41942"/>
    </row>
    <row r="41943" spans="19:19">
      <c r="S41943"/>
    </row>
    <row r="41944" spans="19:19">
      <c r="S41944"/>
    </row>
    <row r="41945" spans="19:19">
      <c r="S41945"/>
    </row>
    <row r="41946" spans="19:19">
      <c r="S41946"/>
    </row>
    <row r="41947" spans="19:19">
      <c r="S41947"/>
    </row>
    <row r="41948" spans="19:19">
      <c r="S41948"/>
    </row>
    <row r="41949" spans="19:19">
      <c r="S41949"/>
    </row>
    <row r="41950" spans="19:19">
      <c r="S41950"/>
    </row>
    <row r="41951" spans="19:19">
      <c r="S41951"/>
    </row>
    <row r="41952" spans="19:19">
      <c r="S41952"/>
    </row>
    <row r="41953" spans="19:19">
      <c r="S41953"/>
    </row>
    <row r="41954" spans="19:19">
      <c r="S41954"/>
    </row>
    <row r="41955" spans="19:19">
      <c r="S41955"/>
    </row>
    <row r="41956" spans="19:19">
      <c r="S41956"/>
    </row>
    <row r="41957" spans="19:19">
      <c r="S41957"/>
    </row>
    <row r="41958" spans="19:19">
      <c r="S41958"/>
    </row>
    <row r="41959" spans="19:19">
      <c r="S41959"/>
    </row>
    <row r="41960" spans="19:19">
      <c r="S41960"/>
    </row>
    <row r="41961" spans="19:19">
      <c r="S41961"/>
    </row>
    <row r="41962" spans="19:19">
      <c r="S41962"/>
    </row>
    <row r="41963" spans="19:19">
      <c r="S41963"/>
    </row>
    <row r="41964" spans="19:19">
      <c r="S41964"/>
    </row>
    <row r="41965" spans="19:19">
      <c r="S41965"/>
    </row>
    <row r="41966" spans="19:19">
      <c r="S41966"/>
    </row>
    <row r="41967" spans="19:19">
      <c r="S41967"/>
    </row>
    <row r="41968" spans="19:19">
      <c r="S41968"/>
    </row>
    <row r="41969" spans="19:19">
      <c r="S41969"/>
    </row>
    <row r="41970" spans="19:19">
      <c r="S41970"/>
    </row>
    <row r="41971" spans="19:19">
      <c r="S41971"/>
    </row>
    <row r="41972" spans="19:19">
      <c r="S41972"/>
    </row>
    <row r="41973" spans="19:19">
      <c r="S41973"/>
    </row>
    <row r="41974" spans="19:19">
      <c r="S41974"/>
    </row>
    <row r="41975" spans="19:19">
      <c r="S41975"/>
    </row>
    <row r="41976" spans="19:19">
      <c r="S41976"/>
    </row>
    <row r="41977" spans="19:19">
      <c r="S41977"/>
    </row>
    <row r="41978" spans="19:19">
      <c r="S41978"/>
    </row>
    <row r="41979" spans="19:19">
      <c r="S41979"/>
    </row>
    <row r="41980" spans="19:19">
      <c r="S41980"/>
    </row>
    <row r="41981" spans="19:19">
      <c r="S41981"/>
    </row>
    <row r="41982" spans="19:19">
      <c r="S41982"/>
    </row>
    <row r="41983" spans="19:19">
      <c r="S41983"/>
    </row>
    <row r="41984" spans="19:19">
      <c r="S41984"/>
    </row>
    <row r="41985" spans="19:19">
      <c r="S41985"/>
    </row>
    <row r="41986" spans="19:19">
      <c r="S41986"/>
    </row>
    <row r="41987" spans="19:19">
      <c r="S41987"/>
    </row>
    <row r="41988" spans="19:19">
      <c r="S41988"/>
    </row>
    <row r="41989" spans="19:19">
      <c r="S41989"/>
    </row>
    <row r="41990" spans="19:19">
      <c r="S41990"/>
    </row>
    <row r="41991" spans="19:19">
      <c r="S41991"/>
    </row>
    <row r="41992" spans="19:19">
      <c r="S41992"/>
    </row>
    <row r="41993" spans="19:19">
      <c r="S41993"/>
    </row>
    <row r="41994" spans="19:19">
      <c r="S41994"/>
    </row>
    <row r="41995" spans="19:19">
      <c r="S41995"/>
    </row>
    <row r="41996" spans="19:19">
      <c r="S41996"/>
    </row>
    <row r="41997" spans="19:19">
      <c r="S41997"/>
    </row>
    <row r="41998" spans="19:19">
      <c r="S41998"/>
    </row>
    <row r="41999" spans="19:19">
      <c r="S41999"/>
    </row>
    <row r="42000" spans="19:19">
      <c r="S42000"/>
    </row>
    <row r="42001" spans="19:19">
      <c r="S42001"/>
    </row>
    <row r="42002" spans="19:19">
      <c r="S42002"/>
    </row>
    <row r="42003" spans="19:19">
      <c r="S42003"/>
    </row>
    <row r="42004" spans="19:19">
      <c r="S42004"/>
    </row>
    <row r="42005" spans="19:19">
      <c r="S42005"/>
    </row>
    <row r="42006" spans="19:19">
      <c r="S42006"/>
    </row>
    <row r="42007" spans="19:19">
      <c r="S42007"/>
    </row>
    <row r="42008" spans="19:19">
      <c r="S42008"/>
    </row>
    <row r="42009" spans="19:19">
      <c r="S42009"/>
    </row>
    <row r="42010" spans="19:19">
      <c r="S42010"/>
    </row>
    <row r="42011" spans="19:19">
      <c r="S42011"/>
    </row>
    <row r="42012" spans="19:19">
      <c r="S42012"/>
    </row>
    <row r="42013" spans="19:19">
      <c r="S42013"/>
    </row>
    <row r="42014" spans="19:19">
      <c r="S42014"/>
    </row>
    <row r="42015" spans="19:19">
      <c r="S42015"/>
    </row>
    <row r="42016" spans="19:19">
      <c r="S42016"/>
    </row>
    <row r="42017" spans="19:19">
      <c r="S42017"/>
    </row>
    <row r="42018" spans="19:19">
      <c r="S42018"/>
    </row>
    <row r="42019" spans="19:19">
      <c r="S42019"/>
    </row>
    <row r="42020" spans="19:19">
      <c r="S42020"/>
    </row>
    <row r="42021" spans="19:19">
      <c r="S42021"/>
    </row>
    <row r="42022" spans="19:19">
      <c r="S42022"/>
    </row>
    <row r="42023" spans="19:19">
      <c r="S42023"/>
    </row>
    <row r="42024" spans="19:19">
      <c r="S42024"/>
    </row>
    <row r="42025" spans="19:19">
      <c r="S42025"/>
    </row>
    <row r="42026" spans="19:19">
      <c r="S42026"/>
    </row>
    <row r="42027" spans="19:19">
      <c r="S42027"/>
    </row>
    <row r="42028" spans="19:19">
      <c r="S42028"/>
    </row>
    <row r="42029" spans="19:19">
      <c r="S42029"/>
    </row>
    <row r="42030" spans="19:19">
      <c r="S42030"/>
    </row>
    <row r="42031" spans="19:19">
      <c r="S42031"/>
    </row>
    <row r="42032" spans="19:19">
      <c r="S42032"/>
    </row>
    <row r="42033" spans="19:19">
      <c r="S42033"/>
    </row>
    <row r="42034" spans="19:19">
      <c r="S42034"/>
    </row>
    <row r="42035" spans="19:19">
      <c r="S42035"/>
    </row>
    <row r="42036" spans="19:19">
      <c r="S42036"/>
    </row>
    <row r="42037" spans="19:19">
      <c r="S42037"/>
    </row>
    <row r="42038" spans="19:19">
      <c r="S42038"/>
    </row>
    <row r="42039" spans="19:19">
      <c r="S42039"/>
    </row>
    <row r="42040" spans="19:19">
      <c r="S42040"/>
    </row>
    <row r="42041" spans="19:19">
      <c r="S42041"/>
    </row>
    <row r="42042" spans="19:19">
      <c r="S42042"/>
    </row>
    <row r="42043" spans="19:19">
      <c r="S42043"/>
    </row>
    <row r="42044" spans="19:19">
      <c r="S42044"/>
    </row>
    <row r="42045" spans="19:19">
      <c r="S42045"/>
    </row>
    <row r="42046" spans="19:19">
      <c r="S42046"/>
    </row>
    <row r="42047" spans="19:19">
      <c r="S42047"/>
    </row>
    <row r="42048" spans="19:19">
      <c r="S42048"/>
    </row>
    <row r="42049" spans="19:19">
      <c r="S42049"/>
    </row>
    <row r="42050" spans="19:19">
      <c r="S42050"/>
    </row>
    <row r="42051" spans="19:19">
      <c r="S42051"/>
    </row>
    <row r="42052" spans="19:19">
      <c r="S42052"/>
    </row>
    <row r="42053" spans="19:19">
      <c r="S42053"/>
    </row>
    <row r="42054" spans="19:19">
      <c r="S42054"/>
    </row>
    <row r="42055" spans="19:19">
      <c r="S42055"/>
    </row>
    <row r="42056" spans="19:19">
      <c r="S42056"/>
    </row>
    <row r="42057" spans="19:19">
      <c r="S42057"/>
    </row>
    <row r="42058" spans="19:19">
      <c r="S42058"/>
    </row>
    <row r="42059" spans="19:19">
      <c r="S42059"/>
    </row>
    <row r="42060" spans="19:19">
      <c r="S42060"/>
    </row>
    <row r="42061" spans="19:19">
      <c r="S42061"/>
    </row>
    <row r="42062" spans="19:19">
      <c r="S42062"/>
    </row>
    <row r="42063" spans="19:19">
      <c r="S42063"/>
    </row>
    <row r="42064" spans="19:19">
      <c r="S42064"/>
    </row>
    <row r="42065" spans="19:19">
      <c r="S42065"/>
    </row>
    <row r="42066" spans="19:19">
      <c r="S42066"/>
    </row>
    <row r="42067" spans="19:19">
      <c r="S42067"/>
    </row>
    <row r="42068" spans="19:19">
      <c r="S42068"/>
    </row>
    <row r="42069" spans="19:19">
      <c r="S42069"/>
    </row>
    <row r="42070" spans="19:19">
      <c r="S42070"/>
    </row>
    <row r="42071" spans="19:19">
      <c r="S42071"/>
    </row>
    <row r="42072" spans="19:19">
      <c r="S42072"/>
    </row>
    <row r="42073" spans="19:19">
      <c r="S42073"/>
    </row>
    <row r="42074" spans="19:19">
      <c r="S42074"/>
    </row>
    <row r="42075" spans="19:19">
      <c r="S42075"/>
    </row>
    <row r="42076" spans="19:19">
      <c r="S42076"/>
    </row>
    <row r="42077" spans="19:19">
      <c r="S42077"/>
    </row>
    <row r="42078" spans="19:19">
      <c r="S42078"/>
    </row>
    <row r="42079" spans="19:19">
      <c r="S42079"/>
    </row>
    <row r="42080" spans="19:19">
      <c r="S42080"/>
    </row>
    <row r="42081" spans="19:19">
      <c r="S42081"/>
    </row>
    <row r="42082" spans="19:19">
      <c r="S42082"/>
    </row>
    <row r="42083" spans="19:19">
      <c r="S42083"/>
    </row>
    <row r="42084" spans="19:19">
      <c r="S42084"/>
    </row>
    <row r="42085" spans="19:19">
      <c r="S42085"/>
    </row>
    <row r="42086" spans="19:19">
      <c r="S42086"/>
    </row>
    <row r="42087" spans="19:19">
      <c r="S42087"/>
    </row>
    <row r="42088" spans="19:19">
      <c r="S42088"/>
    </row>
    <row r="42089" spans="19:19">
      <c r="S42089"/>
    </row>
    <row r="42090" spans="19:19">
      <c r="S42090"/>
    </row>
    <row r="42091" spans="19:19">
      <c r="S42091"/>
    </row>
    <row r="42092" spans="19:19">
      <c r="S42092"/>
    </row>
    <row r="42093" spans="19:19">
      <c r="S42093"/>
    </row>
    <row r="42094" spans="19:19">
      <c r="S42094"/>
    </row>
    <row r="42095" spans="19:19">
      <c r="S42095"/>
    </row>
    <row r="42096" spans="19:19">
      <c r="S42096"/>
    </row>
    <row r="42097" spans="19:19">
      <c r="S42097"/>
    </row>
    <row r="42098" spans="19:19">
      <c r="S42098"/>
    </row>
    <row r="42099" spans="19:19">
      <c r="S42099"/>
    </row>
    <row r="42100" spans="19:19">
      <c r="S42100"/>
    </row>
    <row r="42101" spans="19:19">
      <c r="S42101"/>
    </row>
    <row r="42102" spans="19:19">
      <c r="S42102"/>
    </row>
    <row r="42103" spans="19:19">
      <c r="S42103"/>
    </row>
    <row r="42104" spans="19:19">
      <c r="S42104"/>
    </row>
    <row r="42105" spans="19:19">
      <c r="S42105"/>
    </row>
    <row r="42106" spans="19:19">
      <c r="S42106"/>
    </row>
    <row r="42107" spans="19:19">
      <c r="S42107"/>
    </row>
    <row r="42108" spans="19:19">
      <c r="S42108"/>
    </row>
    <row r="42109" spans="19:19">
      <c r="S42109"/>
    </row>
    <row r="42110" spans="19:19">
      <c r="S42110"/>
    </row>
    <row r="42111" spans="19:19">
      <c r="S42111"/>
    </row>
    <row r="42112" spans="19:19">
      <c r="S42112"/>
    </row>
    <row r="42113" spans="19:19">
      <c r="S42113"/>
    </row>
    <row r="42114" spans="19:19">
      <c r="S42114"/>
    </row>
    <row r="42115" spans="19:19">
      <c r="S42115"/>
    </row>
    <row r="42116" spans="19:19">
      <c r="S42116"/>
    </row>
    <row r="42117" spans="19:19">
      <c r="S42117"/>
    </row>
    <row r="42118" spans="19:19">
      <c r="S42118"/>
    </row>
    <row r="42119" spans="19:19">
      <c r="S42119"/>
    </row>
    <row r="42120" spans="19:19">
      <c r="S42120"/>
    </row>
    <row r="42121" spans="19:19">
      <c r="S42121"/>
    </row>
    <row r="42122" spans="19:19">
      <c r="S42122"/>
    </row>
    <row r="42123" spans="19:19">
      <c r="S42123"/>
    </row>
    <row r="42124" spans="19:19">
      <c r="S42124"/>
    </row>
    <row r="42125" spans="19:19">
      <c r="S42125"/>
    </row>
    <row r="42126" spans="19:19">
      <c r="S42126"/>
    </row>
    <row r="42127" spans="19:19">
      <c r="S42127"/>
    </row>
    <row r="42128" spans="19:19">
      <c r="S42128"/>
    </row>
    <row r="42129" spans="19:19">
      <c r="S42129"/>
    </row>
    <row r="42130" spans="19:19">
      <c r="S42130"/>
    </row>
    <row r="42131" spans="19:19">
      <c r="S42131"/>
    </row>
    <row r="42132" spans="19:19">
      <c r="S42132"/>
    </row>
    <row r="42133" spans="19:19">
      <c r="S42133"/>
    </row>
    <row r="42134" spans="19:19">
      <c r="S42134"/>
    </row>
    <row r="42135" spans="19:19">
      <c r="S42135"/>
    </row>
    <row r="42136" spans="19:19">
      <c r="S42136"/>
    </row>
    <row r="42137" spans="19:19">
      <c r="S42137"/>
    </row>
    <row r="42138" spans="19:19">
      <c r="S42138"/>
    </row>
    <row r="42139" spans="19:19">
      <c r="S42139"/>
    </row>
    <row r="42140" spans="19:19">
      <c r="S42140"/>
    </row>
    <row r="42141" spans="19:19">
      <c r="S42141"/>
    </row>
    <row r="42142" spans="19:19">
      <c r="S42142"/>
    </row>
    <row r="42143" spans="19:19">
      <c r="S42143"/>
    </row>
    <row r="42144" spans="19:19">
      <c r="S42144"/>
    </row>
    <row r="42145" spans="19:19">
      <c r="S42145"/>
    </row>
    <row r="42146" spans="19:19">
      <c r="S42146"/>
    </row>
    <row r="42147" spans="19:19">
      <c r="S42147"/>
    </row>
    <row r="42148" spans="19:19">
      <c r="S42148"/>
    </row>
    <row r="42149" spans="19:19">
      <c r="S42149"/>
    </row>
    <row r="42150" spans="19:19">
      <c r="S42150"/>
    </row>
    <row r="42151" spans="19:19">
      <c r="S42151"/>
    </row>
    <row r="42152" spans="19:19">
      <c r="S42152"/>
    </row>
    <row r="42153" spans="19:19">
      <c r="S42153"/>
    </row>
    <row r="42154" spans="19:19">
      <c r="S42154"/>
    </row>
    <row r="42155" spans="19:19">
      <c r="S42155"/>
    </row>
    <row r="42156" spans="19:19">
      <c r="S42156"/>
    </row>
    <row r="42157" spans="19:19">
      <c r="S42157"/>
    </row>
    <row r="42158" spans="19:19">
      <c r="S42158"/>
    </row>
    <row r="42159" spans="19:19">
      <c r="S42159"/>
    </row>
    <row r="42160" spans="19:19">
      <c r="S42160"/>
    </row>
    <row r="42161" spans="19:19">
      <c r="S42161"/>
    </row>
    <row r="42162" spans="19:19">
      <c r="S42162"/>
    </row>
    <row r="42163" spans="19:19">
      <c r="S42163"/>
    </row>
    <row r="42164" spans="19:19">
      <c r="S42164"/>
    </row>
    <row r="42165" spans="19:19">
      <c r="S42165"/>
    </row>
    <row r="42166" spans="19:19">
      <c r="S42166"/>
    </row>
    <row r="42167" spans="19:19">
      <c r="S42167"/>
    </row>
    <row r="42168" spans="19:19">
      <c r="S42168"/>
    </row>
    <row r="42169" spans="19:19">
      <c r="S42169"/>
    </row>
    <row r="42170" spans="19:19">
      <c r="S42170"/>
    </row>
    <row r="42171" spans="19:19">
      <c r="S42171"/>
    </row>
    <row r="42172" spans="19:19">
      <c r="S42172"/>
    </row>
    <row r="42173" spans="19:19">
      <c r="S42173"/>
    </row>
    <row r="42174" spans="19:19">
      <c r="S42174"/>
    </row>
    <row r="42175" spans="19:19">
      <c r="S42175"/>
    </row>
    <row r="42176" spans="19:19">
      <c r="S42176"/>
    </row>
    <row r="42177" spans="19:19">
      <c r="S42177"/>
    </row>
    <row r="42178" spans="19:19">
      <c r="S42178"/>
    </row>
    <row r="42179" spans="19:19">
      <c r="S42179"/>
    </row>
    <row r="42180" spans="19:19">
      <c r="S42180"/>
    </row>
    <row r="42181" spans="19:19">
      <c r="S42181"/>
    </row>
    <row r="42182" spans="19:19">
      <c r="S42182"/>
    </row>
    <row r="42183" spans="19:19">
      <c r="S42183"/>
    </row>
    <row r="42184" spans="19:19">
      <c r="S42184"/>
    </row>
    <row r="42185" spans="19:19">
      <c r="S42185"/>
    </row>
    <row r="42186" spans="19:19">
      <c r="S42186"/>
    </row>
    <row r="42187" spans="19:19">
      <c r="S42187"/>
    </row>
    <row r="42188" spans="19:19">
      <c r="S42188"/>
    </row>
    <row r="42189" spans="19:19">
      <c r="S42189"/>
    </row>
    <row r="42190" spans="19:19">
      <c r="S42190"/>
    </row>
    <row r="42191" spans="19:19">
      <c r="S42191"/>
    </row>
    <row r="42192" spans="19:19">
      <c r="S42192"/>
    </row>
    <row r="42193" spans="19:19">
      <c r="S42193"/>
    </row>
    <row r="42194" spans="19:19">
      <c r="S42194"/>
    </row>
    <row r="42195" spans="19:19">
      <c r="S42195"/>
    </row>
    <row r="42196" spans="19:19">
      <c r="S42196"/>
    </row>
    <row r="42197" spans="19:19">
      <c r="S42197"/>
    </row>
    <row r="42198" spans="19:19">
      <c r="S42198"/>
    </row>
    <row r="42199" spans="19:19">
      <c r="S42199"/>
    </row>
    <row r="42200" spans="19:19">
      <c r="S42200"/>
    </row>
    <row r="42201" spans="19:19">
      <c r="S42201"/>
    </row>
    <row r="42202" spans="19:19">
      <c r="S42202"/>
    </row>
    <row r="42203" spans="19:19">
      <c r="S42203"/>
    </row>
    <row r="42204" spans="19:19">
      <c r="S42204"/>
    </row>
    <row r="42205" spans="19:19">
      <c r="S42205"/>
    </row>
    <row r="42206" spans="19:19">
      <c r="S42206"/>
    </row>
    <row r="42207" spans="19:19">
      <c r="S42207"/>
    </row>
    <row r="42208" spans="19:19">
      <c r="S42208"/>
    </row>
    <row r="42209" spans="19:19">
      <c r="S42209"/>
    </row>
    <row r="42210" spans="19:19">
      <c r="S42210"/>
    </row>
    <row r="42211" spans="19:19">
      <c r="S42211"/>
    </row>
    <row r="42212" spans="19:19">
      <c r="S42212"/>
    </row>
    <row r="42213" spans="19:19">
      <c r="S42213"/>
    </row>
    <row r="42214" spans="19:19">
      <c r="S42214"/>
    </row>
    <row r="42215" spans="19:19">
      <c r="S42215"/>
    </row>
    <row r="42216" spans="19:19">
      <c r="S42216"/>
    </row>
    <row r="42217" spans="19:19">
      <c r="S42217"/>
    </row>
    <row r="42218" spans="19:19">
      <c r="S42218"/>
    </row>
    <row r="42219" spans="19:19">
      <c r="S42219"/>
    </row>
    <row r="42220" spans="19:19">
      <c r="S42220"/>
    </row>
    <row r="42221" spans="19:19">
      <c r="S42221"/>
    </row>
    <row r="42222" spans="19:19">
      <c r="S42222"/>
    </row>
    <row r="42223" spans="19:19">
      <c r="S42223"/>
    </row>
    <row r="42224" spans="19:19">
      <c r="S42224"/>
    </row>
    <row r="42225" spans="19:19">
      <c r="S42225"/>
    </row>
    <row r="42226" spans="19:19">
      <c r="S42226"/>
    </row>
    <row r="42227" spans="19:19">
      <c r="S42227"/>
    </row>
    <row r="42228" spans="19:19">
      <c r="S42228"/>
    </row>
    <row r="42229" spans="19:19">
      <c r="S42229"/>
    </row>
    <row r="42230" spans="19:19">
      <c r="S42230"/>
    </row>
    <row r="42231" spans="19:19">
      <c r="S42231"/>
    </row>
    <row r="42232" spans="19:19">
      <c r="S42232"/>
    </row>
    <row r="42233" spans="19:19">
      <c r="S42233"/>
    </row>
    <row r="42234" spans="19:19">
      <c r="S42234"/>
    </row>
    <row r="42235" spans="19:19">
      <c r="S42235"/>
    </row>
    <row r="42236" spans="19:19">
      <c r="S42236"/>
    </row>
    <row r="42237" spans="19:19">
      <c r="S42237"/>
    </row>
    <row r="42238" spans="19:19">
      <c r="S42238"/>
    </row>
    <row r="42239" spans="19:19">
      <c r="S42239"/>
    </row>
    <row r="42240" spans="19:19">
      <c r="S42240"/>
    </row>
    <row r="42241" spans="19:19">
      <c r="S42241"/>
    </row>
    <row r="42242" spans="19:19">
      <c r="S42242"/>
    </row>
    <row r="42243" spans="19:19">
      <c r="S42243"/>
    </row>
    <row r="42244" spans="19:19">
      <c r="S42244"/>
    </row>
    <row r="42245" spans="19:19">
      <c r="S42245"/>
    </row>
    <row r="42246" spans="19:19">
      <c r="S42246"/>
    </row>
    <row r="42247" spans="19:19">
      <c r="S42247"/>
    </row>
    <row r="42248" spans="19:19">
      <c r="S42248"/>
    </row>
    <row r="42249" spans="19:19">
      <c r="S42249"/>
    </row>
    <row r="42250" spans="19:19">
      <c r="S42250"/>
    </row>
    <row r="42251" spans="19:19">
      <c r="S42251"/>
    </row>
    <row r="42252" spans="19:19">
      <c r="S42252"/>
    </row>
    <row r="42253" spans="19:19">
      <c r="S42253"/>
    </row>
    <row r="42254" spans="19:19">
      <c r="S42254"/>
    </row>
    <row r="42255" spans="19:19">
      <c r="S42255"/>
    </row>
    <row r="42256" spans="19:19">
      <c r="S42256"/>
    </row>
    <row r="42257" spans="19:19">
      <c r="S42257"/>
    </row>
    <row r="42258" spans="19:19">
      <c r="S42258"/>
    </row>
    <row r="42259" spans="19:19">
      <c r="S42259"/>
    </row>
    <row r="42260" spans="19:19">
      <c r="S42260"/>
    </row>
    <row r="42261" spans="19:19">
      <c r="S42261"/>
    </row>
    <row r="42262" spans="19:19">
      <c r="S42262"/>
    </row>
    <row r="42263" spans="19:19">
      <c r="S42263"/>
    </row>
    <row r="42264" spans="19:19">
      <c r="S42264"/>
    </row>
    <row r="42265" spans="19:19">
      <c r="S42265"/>
    </row>
    <row r="42266" spans="19:19">
      <c r="S42266"/>
    </row>
    <row r="42267" spans="19:19">
      <c r="S42267"/>
    </row>
    <row r="42268" spans="19:19">
      <c r="S42268"/>
    </row>
    <row r="42269" spans="19:19">
      <c r="S42269"/>
    </row>
    <row r="42270" spans="19:19">
      <c r="S42270"/>
    </row>
    <row r="42271" spans="19:19">
      <c r="S42271"/>
    </row>
    <row r="42272" spans="19:19">
      <c r="S42272"/>
    </row>
    <row r="42273" spans="19:19">
      <c r="S42273"/>
    </row>
    <row r="42274" spans="19:19">
      <c r="S42274"/>
    </row>
    <row r="42275" spans="19:19">
      <c r="S42275"/>
    </row>
    <row r="42276" spans="19:19">
      <c r="S42276"/>
    </row>
    <row r="42277" spans="19:19">
      <c r="S42277"/>
    </row>
    <row r="42278" spans="19:19">
      <c r="S42278"/>
    </row>
    <row r="42279" spans="19:19">
      <c r="S42279"/>
    </row>
    <row r="42280" spans="19:19">
      <c r="S42280"/>
    </row>
    <row r="42281" spans="19:19">
      <c r="S42281"/>
    </row>
    <row r="42282" spans="19:19">
      <c r="S42282"/>
    </row>
    <row r="42283" spans="19:19">
      <c r="S42283"/>
    </row>
    <row r="42284" spans="19:19">
      <c r="S42284"/>
    </row>
    <row r="42285" spans="19:19">
      <c r="S42285"/>
    </row>
    <row r="42286" spans="19:19">
      <c r="S42286"/>
    </row>
    <row r="42287" spans="19:19">
      <c r="S42287"/>
    </row>
    <row r="42288" spans="19:19">
      <c r="S42288"/>
    </row>
    <row r="42289" spans="19:19">
      <c r="S42289"/>
    </row>
    <row r="42290" spans="19:19">
      <c r="S42290"/>
    </row>
    <row r="42291" spans="19:19">
      <c r="S42291"/>
    </row>
    <row r="42292" spans="19:19">
      <c r="S42292"/>
    </row>
    <row r="42293" spans="19:19">
      <c r="S42293"/>
    </row>
    <row r="42294" spans="19:19">
      <c r="S42294"/>
    </row>
    <row r="42295" spans="19:19">
      <c r="S42295"/>
    </row>
    <row r="42296" spans="19:19">
      <c r="S42296"/>
    </row>
    <row r="42297" spans="19:19">
      <c r="S42297"/>
    </row>
    <row r="42298" spans="19:19">
      <c r="S42298"/>
    </row>
    <row r="42299" spans="19:19">
      <c r="S42299"/>
    </row>
    <row r="42300" spans="19:19">
      <c r="S42300"/>
    </row>
    <row r="42301" spans="19:19">
      <c r="S42301"/>
    </row>
    <row r="42302" spans="19:19">
      <c r="S42302"/>
    </row>
    <row r="42303" spans="19:19">
      <c r="S42303"/>
    </row>
    <row r="42304" spans="19:19">
      <c r="S42304"/>
    </row>
    <row r="42305" spans="19:19">
      <c r="S42305"/>
    </row>
    <row r="42306" spans="19:19">
      <c r="S42306"/>
    </row>
    <row r="42307" spans="19:19">
      <c r="S42307"/>
    </row>
    <row r="42308" spans="19:19">
      <c r="S42308"/>
    </row>
    <row r="42309" spans="19:19">
      <c r="S42309"/>
    </row>
    <row r="42310" spans="19:19">
      <c r="S42310"/>
    </row>
    <row r="42311" spans="19:19">
      <c r="S42311"/>
    </row>
    <row r="42312" spans="19:19">
      <c r="S42312"/>
    </row>
    <row r="42313" spans="19:19">
      <c r="S42313"/>
    </row>
    <row r="42314" spans="19:19">
      <c r="S42314"/>
    </row>
    <row r="42315" spans="19:19">
      <c r="S42315"/>
    </row>
    <row r="42316" spans="19:19">
      <c r="S42316"/>
    </row>
    <row r="42317" spans="19:19">
      <c r="S42317"/>
    </row>
    <row r="42318" spans="19:19">
      <c r="S42318"/>
    </row>
    <row r="42319" spans="19:19">
      <c r="S42319"/>
    </row>
    <row r="42320" spans="19:19">
      <c r="S42320"/>
    </row>
    <row r="42321" spans="19:19">
      <c r="S42321"/>
    </row>
    <row r="42322" spans="19:19">
      <c r="S42322"/>
    </row>
    <row r="42323" spans="19:19">
      <c r="S42323"/>
    </row>
    <row r="42324" spans="19:19">
      <c r="S42324"/>
    </row>
    <row r="42325" spans="19:19">
      <c r="S42325"/>
    </row>
    <row r="42326" spans="19:19">
      <c r="S42326"/>
    </row>
    <row r="42327" spans="19:19">
      <c r="S42327"/>
    </row>
    <row r="42328" spans="19:19">
      <c r="S42328"/>
    </row>
    <row r="42329" spans="19:19">
      <c r="S42329"/>
    </row>
    <row r="42330" spans="19:19">
      <c r="S42330"/>
    </row>
    <row r="42331" spans="19:19">
      <c r="S42331"/>
    </row>
    <row r="42332" spans="19:19">
      <c r="S42332"/>
    </row>
    <row r="42333" spans="19:19">
      <c r="S42333"/>
    </row>
    <row r="42334" spans="19:19">
      <c r="S42334"/>
    </row>
    <row r="42335" spans="19:19">
      <c r="S42335"/>
    </row>
    <row r="42336" spans="19:19">
      <c r="S42336"/>
    </row>
    <row r="42337" spans="19:19">
      <c r="S42337"/>
    </row>
    <row r="42338" spans="19:19">
      <c r="S42338"/>
    </row>
    <row r="42339" spans="19:19">
      <c r="S42339"/>
    </row>
    <row r="42340" spans="19:19">
      <c r="S42340"/>
    </row>
    <row r="42341" spans="19:19">
      <c r="S42341"/>
    </row>
    <row r="42342" spans="19:19">
      <c r="S42342"/>
    </row>
    <row r="42343" spans="19:19">
      <c r="S42343"/>
    </row>
    <row r="42344" spans="19:19">
      <c r="S42344"/>
    </row>
    <row r="42345" spans="19:19">
      <c r="S42345"/>
    </row>
    <row r="42346" spans="19:19">
      <c r="S42346"/>
    </row>
    <row r="42347" spans="19:19">
      <c r="S42347"/>
    </row>
    <row r="42348" spans="19:19">
      <c r="S42348"/>
    </row>
    <row r="42349" spans="19:19">
      <c r="S42349"/>
    </row>
    <row r="42350" spans="19:19">
      <c r="S42350"/>
    </row>
    <row r="42351" spans="19:19">
      <c r="S42351"/>
    </row>
    <row r="42352" spans="19:19">
      <c r="S42352"/>
    </row>
    <row r="42353" spans="19:19">
      <c r="S42353"/>
    </row>
    <row r="42354" spans="19:19">
      <c r="S42354"/>
    </row>
    <row r="42355" spans="19:19">
      <c r="S42355"/>
    </row>
    <row r="42356" spans="19:19">
      <c r="S42356"/>
    </row>
    <row r="42357" spans="19:19">
      <c r="S42357"/>
    </row>
    <row r="42358" spans="19:19">
      <c r="S42358"/>
    </row>
    <row r="42359" spans="19:19">
      <c r="S42359"/>
    </row>
    <row r="42360" spans="19:19">
      <c r="S42360"/>
    </row>
    <row r="42361" spans="19:19">
      <c r="S42361"/>
    </row>
    <row r="42362" spans="19:19">
      <c r="S42362"/>
    </row>
    <row r="42363" spans="19:19">
      <c r="S42363"/>
    </row>
    <row r="42364" spans="19:19">
      <c r="S42364"/>
    </row>
    <row r="42365" spans="19:19">
      <c r="S42365"/>
    </row>
    <row r="42366" spans="19:19">
      <c r="S42366"/>
    </row>
    <row r="42367" spans="19:19">
      <c r="S42367"/>
    </row>
    <row r="42368" spans="19:19">
      <c r="S42368"/>
    </row>
    <row r="42369" spans="19:19">
      <c r="S42369"/>
    </row>
    <row r="42370" spans="19:19">
      <c r="S42370"/>
    </row>
    <row r="42371" spans="19:19">
      <c r="S42371"/>
    </row>
    <row r="42372" spans="19:19">
      <c r="S42372"/>
    </row>
    <row r="42373" spans="19:19">
      <c r="S42373"/>
    </row>
    <row r="42374" spans="19:19">
      <c r="S42374"/>
    </row>
    <row r="42375" spans="19:19">
      <c r="S42375"/>
    </row>
    <row r="42376" spans="19:19">
      <c r="S42376"/>
    </row>
    <row r="42377" spans="19:19">
      <c r="S42377"/>
    </row>
    <row r="42378" spans="19:19">
      <c r="S42378"/>
    </row>
    <row r="42379" spans="19:19">
      <c r="S42379"/>
    </row>
    <row r="42380" spans="19:19">
      <c r="S42380"/>
    </row>
    <row r="42381" spans="19:19">
      <c r="S42381"/>
    </row>
    <row r="42382" spans="19:19">
      <c r="S42382"/>
    </row>
    <row r="42383" spans="19:19">
      <c r="S42383"/>
    </row>
    <row r="42384" spans="19:19">
      <c r="S42384"/>
    </row>
    <row r="42385" spans="19:19">
      <c r="S42385"/>
    </row>
    <row r="42386" spans="19:19">
      <c r="S42386"/>
    </row>
    <row r="42387" spans="19:19">
      <c r="S42387"/>
    </row>
    <row r="42388" spans="19:19">
      <c r="S42388"/>
    </row>
    <row r="42389" spans="19:19">
      <c r="S42389"/>
    </row>
    <row r="42390" spans="19:19">
      <c r="S42390"/>
    </row>
    <row r="42391" spans="19:19">
      <c r="S42391"/>
    </row>
    <row r="42392" spans="19:19">
      <c r="S42392"/>
    </row>
    <row r="42393" spans="19:19">
      <c r="S42393"/>
    </row>
    <row r="42394" spans="19:19">
      <c r="S42394"/>
    </row>
    <row r="42395" spans="19:19">
      <c r="S42395"/>
    </row>
    <row r="42396" spans="19:19">
      <c r="S42396"/>
    </row>
    <row r="42397" spans="19:19">
      <c r="S42397"/>
    </row>
    <row r="42398" spans="19:19">
      <c r="S42398"/>
    </row>
    <row r="42399" spans="19:19">
      <c r="S42399"/>
    </row>
    <row r="42400" spans="19:19">
      <c r="S42400"/>
    </row>
    <row r="42401" spans="19:19">
      <c r="S42401"/>
    </row>
    <row r="42402" spans="19:19">
      <c r="S42402"/>
    </row>
    <row r="42403" spans="19:19">
      <c r="S42403"/>
    </row>
    <row r="42404" spans="19:19">
      <c r="S42404"/>
    </row>
    <row r="42405" spans="19:19">
      <c r="S42405"/>
    </row>
    <row r="42406" spans="19:19">
      <c r="S42406"/>
    </row>
    <row r="42407" spans="19:19">
      <c r="S42407"/>
    </row>
    <row r="42408" spans="19:19">
      <c r="S42408"/>
    </row>
    <row r="42409" spans="19:19">
      <c r="S42409"/>
    </row>
    <row r="42410" spans="19:19">
      <c r="S42410"/>
    </row>
    <row r="42411" spans="19:19">
      <c r="S42411"/>
    </row>
    <row r="42412" spans="19:19">
      <c r="S42412"/>
    </row>
    <row r="42413" spans="19:19">
      <c r="S42413"/>
    </row>
    <row r="42414" spans="19:19">
      <c r="S42414"/>
    </row>
    <row r="42415" spans="19:19">
      <c r="S42415"/>
    </row>
    <row r="42416" spans="19:19">
      <c r="S42416"/>
    </row>
    <row r="42417" spans="19:19">
      <c r="S42417"/>
    </row>
    <row r="42418" spans="19:19">
      <c r="S42418"/>
    </row>
    <row r="42419" spans="19:19">
      <c r="S42419"/>
    </row>
    <row r="42420" spans="19:19">
      <c r="S42420"/>
    </row>
    <row r="42421" spans="19:19">
      <c r="S42421"/>
    </row>
    <row r="42422" spans="19:19">
      <c r="S42422"/>
    </row>
    <row r="42423" spans="19:19">
      <c r="S42423"/>
    </row>
    <row r="42424" spans="19:19">
      <c r="S42424"/>
    </row>
    <row r="42425" spans="19:19">
      <c r="S42425"/>
    </row>
    <row r="42426" spans="19:19">
      <c r="S42426"/>
    </row>
    <row r="42427" spans="19:19">
      <c r="S42427"/>
    </row>
    <row r="42428" spans="19:19">
      <c r="S42428"/>
    </row>
    <row r="42429" spans="19:19">
      <c r="S42429"/>
    </row>
    <row r="42430" spans="19:19">
      <c r="S42430"/>
    </row>
    <row r="42431" spans="19:19">
      <c r="S42431"/>
    </row>
    <row r="42432" spans="19:19">
      <c r="S42432"/>
    </row>
    <row r="42433" spans="19:19">
      <c r="S42433"/>
    </row>
    <row r="42434" spans="19:19">
      <c r="S42434"/>
    </row>
    <row r="42435" spans="19:19">
      <c r="S42435"/>
    </row>
    <row r="42436" spans="19:19">
      <c r="S42436"/>
    </row>
    <row r="42437" spans="19:19">
      <c r="S42437"/>
    </row>
    <row r="42438" spans="19:19">
      <c r="S42438"/>
    </row>
    <row r="42439" spans="19:19">
      <c r="S42439"/>
    </row>
    <row r="42440" spans="19:19">
      <c r="S42440"/>
    </row>
    <row r="42441" spans="19:19">
      <c r="S42441"/>
    </row>
    <row r="42442" spans="19:19">
      <c r="S42442"/>
    </row>
    <row r="42443" spans="19:19">
      <c r="S42443"/>
    </row>
    <row r="42444" spans="19:19">
      <c r="S42444"/>
    </row>
    <row r="42445" spans="19:19">
      <c r="S42445"/>
    </row>
    <row r="42446" spans="19:19">
      <c r="S42446"/>
    </row>
    <row r="42447" spans="19:19">
      <c r="S42447"/>
    </row>
    <row r="42448" spans="19:19">
      <c r="S42448"/>
    </row>
    <row r="42449" spans="19:19">
      <c r="S42449"/>
    </row>
    <row r="42450" spans="19:19">
      <c r="S42450"/>
    </row>
    <row r="42451" spans="19:19">
      <c r="S42451"/>
    </row>
    <row r="42452" spans="19:19">
      <c r="S42452"/>
    </row>
    <row r="42453" spans="19:19">
      <c r="S42453"/>
    </row>
    <row r="42454" spans="19:19">
      <c r="S42454"/>
    </row>
    <row r="42455" spans="19:19">
      <c r="S42455"/>
    </row>
    <row r="42456" spans="19:19">
      <c r="S42456"/>
    </row>
    <row r="42457" spans="19:19">
      <c r="S42457"/>
    </row>
    <row r="42458" spans="19:19">
      <c r="S42458"/>
    </row>
    <row r="42459" spans="19:19">
      <c r="S42459"/>
    </row>
    <row r="42460" spans="19:19">
      <c r="S42460"/>
    </row>
    <row r="42461" spans="19:19">
      <c r="S42461"/>
    </row>
    <row r="42462" spans="19:19">
      <c r="S42462"/>
    </row>
    <row r="42463" spans="19:19">
      <c r="S42463"/>
    </row>
    <row r="42464" spans="19:19">
      <c r="S42464"/>
    </row>
    <row r="42465" spans="19:19">
      <c r="S42465"/>
    </row>
    <row r="42466" spans="19:19">
      <c r="S42466"/>
    </row>
    <row r="42467" spans="19:19">
      <c r="S42467"/>
    </row>
    <row r="42468" spans="19:19">
      <c r="S42468"/>
    </row>
    <row r="42469" spans="19:19">
      <c r="S42469"/>
    </row>
    <row r="42470" spans="19:19">
      <c r="S42470"/>
    </row>
    <row r="42471" spans="19:19">
      <c r="S42471"/>
    </row>
    <row r="42472" spans="19:19">
      <c r="S42472"/>
    </row>
    <row r="42473" spans="19:19">
      <c r="S42473"/>
    </row>
    <row r="42474" spans="19:19">
      <c r="S42474"/>
    </row>
    <row r="42475" spans="19:19">
      <c r="S42475"/>
    </row>
    <row r="42476" spans="19:19">
      <c r="S42476"/>
    </row>
    <row r="42477" spans="19:19">
      <c r="S42477"/>
    </row>
    <row r="42478" spans="19:19">
      <c r="S42478"/>
    </row>
    <row r="42479" spans="19:19">
      <c r="S42479"/>
    </row>
    <row r="42480" spans="19:19">
      <c r="S42480"/>
    </row>
    <row r="42481" spans="19:19">
      <c r="S42481"/>
    </row>
    <row r="42482" spans="19:19">
      <c r="S42482"/>
    </row>
    <row r="42483" spans="19:19">
      <c r="S42483"/>
    </row>
    <row r="42484" spans="19:19">
      <c r="S42484"/>
    </row>
    <row r="42485" spans="19:19">
      <c r="S42485"/>
    </row>
    <row r="42486" spans="19:19">
      <c r="S42486"/>
    </row>
    <row r="42487" spans="19:19">
      <c r="S42487"/>
    </row>
    <row r="42488" spans="19:19">
      <c r="S42488"/>
    </row>
    <row r="42489" spans="19:19">
      <c r="S42489"/>
    </row>
    <row r="42490" spans="19:19">
      <c r="S42490"/>
    </row>
    <row r="42491" spans="19:19">
      <c r="S42491"/>
    </row>
    <row r="42492" spans="19:19">
      <c r="S42492"/>
    </row>
    <row r="42493" spans="19:19">
      <c r="S42493"/>
    </row>
    <row r="42494" spans="19:19">
      <c r="S42494"/>
    </row>
    <row r="42495" spans="19:19">
      <c r="S42495"/>
    </row>
    <row r="42496" spans="19:19">
      <c r="S42496"/>
    </row>
    <row r="42497" spans="19:19">
      <c r="S42497"/>
    </row>
    <row r="42498" spans="19:19">
      <c r="S42498"/>
    </row>
    <row r="42499" spans="19:19">
      <c r="S42499"/>
    </row>
    <row r="42500" spans="19:19">
      <c r="S42500"/>
    </row>
    <row r="42501" spans="19:19">
      <c r="S42501"/>
    </row>
    <row r="42502" spans="19:19">
      <c r="S42502"/>
    </row>
    <row r="42503" spans="19:19">
      <c r="S42503"/>
    </row>
    <row r="42504" spans="19:19">
      <c r="S42504"/>
    </row>
    <row r="42505" spans="19:19">
      <c r="S42505"/>
    </row>
    <row r="42506" spans="19:19">
      <c r="S42506"/>
    </row>
    <row r="42507" spans="19:19">
      <c r="S42507"/>
    </row>
    <row r="42508" spans="19:19">
      <c r="S42508"/>
    </row>
    <row r="42509" spans="19:19">
      <c r="S42509"/>
    </row>
    <row r="42510" spans="19:19">
      <c r="S42510"/>
    </row>
    <row r="42511" spans="19:19">
      <c r="S42511"/>
    </row>
    <row r="42512" spans="19:19">
      <c r="S42512"/>
    </row>
    <row r="42513" spans="19:19">
      <c r="S42513"/>
    </row>
    <row r="42514" spans="19:19">
      <c r="S42514"/>
    </row>
    <row r="42515" spans="19:19">
      <c r="S42515"/>
    </row>
    <row r="42516" spans="19:19">
      <c r="S42516"/>
    </row>
    <row r="42517" spans="19:19">
      <c r="S42517"/>
    </row>
    <row r="42518" spans="19:19">
      <c r="S42518"/>
    </row>
    <row r="42519" spans="19:19">
      <c r="S42519"/>
    </row>
    <row r="42520" spans="19:19">
      <c r="S42520"/>
    </row>
    <row r="42521" spans="19:19">
      <c r="S42521"/>
    </row>
    <row r="42522" spans="19:19">
      <c r="S42522"/>
    </row>
    <row r="42523" spans="19:19">
      <c r="S42523"/>
    </row>
    <row r="42524" spans="19:19">
      <c r="S42524"/>
    </row>
    <row r="42525" spans="19:19">
      <c r="S42525"/>
    </row>
    <row r="42526" spans="19:19">
      <c r="S42526"/>
    </row>
    <row r="42527" spans="19:19">
      <c r="S42527"/>
    </row>
    <row r="42528" spans="19:19">
      <c r="S42528"/>
    </row>
    <row r="42529" spans="19:19">
      <c r="S42529"/>
    </row>
    <row r="42530" spans="19:19">
      <c r="S42530"/>
    </row>
    <row r="42531" spans="19:19">
      <c r="S42531"/>
    </row>
    <row r="42532" spans="19:19">
      <c r="S42532"/>
    </row>
    <row r="42533" spans="19:19">
      <c r="S42533"/>
    </row>
    <row r="42534" spans="19:19">
      <c r="S42534"/>
    </row>
    <row r="42535" spans="19:19">
      <c r="S42535"/>
    </row>
    <row r="42536" spans="19:19">
      <c r="S42536"/>
    </row>
    <row r="42537" spans="19:19">
      <c r="S42537"/>
    </row>
    <row r="42538" spans="19:19">
      <c r="S42538"/>
    </row>
    <row r="42539" spans="19:19">
      <c r="S42539"/>
    </row>
    <row r="42540" spans="19:19">
      <c r="S42540"/>
    </row>
    <row r="42541" spans="19:19">
      <c r="S42541"/>
    </row>
    <row r="42542" spans="19:19">
      <c r="S42542"/>
    </row>
    <row r="42543" spans="19:19">
      <c r="S42543"/>
    </row>
    <row r="42544" spans="19:19">
      <c r="S42544"/>
    </row>
    <row r="42545" spans="19:19">
      <c r="S42545"/>
    </row>
    <row r="42546" spans="19:19">
      <c r="S42546"/>
    </row>
    <row r="42547" spans="19:19">
      <c r="S42547"/>
    </row>
    <row r="42548" spans="19:19">
      <c r="S42548"/>
    </row>
    <row r="42549" spans="19:19">
      <c r="S42549"/>
    </row>
    <row r="42550" spans="19:19">
      <c r="S42550"/>
    </row>
    <row r="42551" spans="19:19">
      <c r="S42551"/>
    </row>
    <row r="42552" spans="19:19">
      <c r="S42552"/>
    </row>
    <row r="42553" spans="19:19">
      <c r="S42553"/>
    </row>
    <row r="42554" spans="19:19">
      <c r="S42554"/>
    </row>
    <row r="42555" spans="19:19">
      <c r="S42555"/>
    </row>
    <row r="42556" spans="19:19">
      <c r="S42556"/>
    </row>
    <row r="42557" spans="19:19">
      <c r="S42557"/>
    </row>
    <row r="42558" spans="19:19">
      <c r="S42558"/>
    </row>
    <row r="42559" spans="19:19">
      <c r="S42559"/>
    </row>
    <row r="42560" spans="19:19">
      <c r="S42560"/>
    </row>
    <row r="42561" spans="19:19">
      <c r="S42561"/>
    </row>
    <row r="42562" spans="19:19">
      <c r="S42562"/>
    </row>
    <row r="42563" spans="19:19">
      <c r="S42563"/>
    </row>
    <row r="42564" spans="19:19">
      <c r="S42564"/>
    </row>
    <row r="42565" spans="19:19">
      <c r="S42565"/>
    </row>
    <row r="42566" spans="19:19">
      <c r="S42566"/>
    </row>
    <row r="42567" spans="19:19">
      <c r="S42567"/>
    </row>
    <row r="42568" spans="19:19">
      <c r="S42568"/>
    </row>
    <row r="42569" spans="19:19">
      <c r="S42569"/>
    </row>
    <row r="42570" spans="19:19">
      <c r="S42570"/>
    </row>
    <row r="42571" spans="19:19">
      <c r="S42571"/>
    </row>
    <row r="42572" spans="19:19">
      <c r="S42572"/>
    </row>
    <row r="42573" spans="19:19">
      <c r="S42573"/>
    </row>
    <row r="42574" spans="19:19">
      <c r="S42574"/>
    </row>
    <row r="42575" spans="19:19">
      <c r="S42575"/>
    </row>
    <row r="42576" spans="19:19">
      <c r="S42576"/>
    </row>
    <row r="42577" spans="19:19">
      <c r="S42577"/>
    </row>
    <row r="42578" spans="19:19">
      <c r="S42578"/>
    </row>
    <row r="42579" spans="19:19">
      <c r="S42579"/>
    </row>
    <row r="42580" spans="19:19">
      <c r="S42580"/>
    </row>
    <row r="42581" spans="19:19">
      <c r="S42581"/>
    </row>
    <row r="42582" spans="19:19">
      <c r="S42582"/>
    </row>
    <row r="42583" spans="19:19">
      <c r="S42583"/>
    </row>
    <row r="42584" spans="19:19">
      <c r="S42584"/>
    </row>
    <row r="42585" spans="19:19">
      <c r="S42585"/>
    </row>
    <row r="42586" spans="19:19">
      <c r="S42586"/>
    </row>
    <row r="42587" spans="19:19">
      <c r="S42587"/>
    </row>
    <row r="42588" spans="19:19">
      <c r="S42588"/>
    </row>
    <row r="42589" spans="19:19">
      <c r="S42589"/>
    </row>
    <row r="42590" spans="19:19">
      <c r="S42590"/>
    </row>
    <row r="42591" spans="19:19">
      <c r="S42591"/>
    </row>
    <row r="42592" spans="19:19">
      <c r="S42592"/>
    </row>
    <row r="42593" spans="19:19">
      <c r="S42593"/>
    </row>
    <row r="42594" spans="19:19">
      <c r="S42594"/>
    </row>
    <row r="42595" spans="19:19">
      <c r="S42595"/>
    </row>
    <row r="42596" spans="19:19">
      <c r="S42596"/>
    </row>
    <row r="42597" spans="19:19">
      <c r="S42597"/>
    </row>
    <row r="42598" spans="19:19">
      <c r="S42598"/>
    </row>
    <row r="42599" spans="19:19">
      <c r="S42599"/>
    </row>
    <row r="42600" spans="19:19">
      <c r="S42600"/>
    </row>
    <row r="42601" spans="19:19">
      <c r="S42601"/>
    </row>
    <row r="42602" spans="19:19">
      <c r="S42602"/>
    </row>
    <row r="42603" spans="19:19">
      <c r="S42603"/>
    </row>
    <row r="42604" spans="19:19">
      <c r="S42604"/>
    </row>
    <row r="42605" spans="19:19">
      <c r="S42605"/>
    </row>
    <row r="42606" spans="19:19">
      <c r="S42606"/>
    </row>
    <row r="42607" spans="19:19">
      <c r="S42607"/>
    </row>
    <row r="42608" spans="19:19">
      <c r="S42608"/>
    </row>
    <row r="42609" spans="19:19">
      <c r="S42609"/>
    </row>
    <row r="42610" spans="19:19">
      <c r="S42610"/>
    </row>
    <row r="42611" spans="19:19">
      <c r="S42611"/>
    </row>
    <row r="42612" spans="19:19">
      <c r="S42612"/>
    </row>
    <row r="42613" spans="19:19">
      <c r="S42613"/>
    </row>
    <row r="42614" spans="19:19">
      <c r="S42614"/>
    </row>
    <row r="42615" spans="19:19">
      <c r="S42615"/>
    </row>
    <row r="42616" spans="19:19">
      <c r="S42616"/>
    </row>
    <row r="42617" spans="19:19">
      <c r="S42617"/>
    </row>
    <row r="42618" spans="19:19">
      <c r="S42618"/>
    </row>
    <row r="42619" spans="19:19">
      <c r="S42619"/>
    </row>
    <row r="42620" spans="19:19">
      <c r="S42620"/>
    </row>
    <row r="42621" spans="19:19">
      <c r="S42621"/>
    </row>
    <row r="42622" spans="19:19">
      <c r="S42622"/>
    </row>
    <row r="42623" spans="19:19">
      <c r="S42623"/>
    </row>
    <row r="42624" spans="19:19">
      <c r="S42624"/>
    </row>
    <row r="42625" spans="19:19">
      <c r="S42625"/>
    </row>
    <row r="42626" spans="19:19">
      <c r="S42626"/>
    </row>
    <row r="42627" spans="19:19">
      <c r="S42627"/>
    </row>
    <row r="42628" spans="19:19">
      <c r="S42628"/>
    </row>
    <row r="42629" spans="19:19">
      <c r="S42629"/>
    </row>
    <row r="42630" spans="19:19">
      <c r="S42630"/>
    </row>
    <row r="42631" spans="19:19">
      <c r="S42631"/>
    </row>
    <row r="42632" spans="19:19">
      <c r="S42632"/>
    </row>
    <row r="42633" spans="19:19">
      <c r="S42633"/>
    </row>
    <row r="42634" spans="19:19">
      <c r="S42634"/>
    </row>
    <row r="42635" spans="19:19">
      <c r="S42635"/>
    </row>
    <row r="42636" spans="19:19">
      <c r="S42636"/>
    </row>
    <row r="42637" spans="19:19">
      <c r="S42637"/>
    </row>
    <row r="42638" spans="19:19">
      <c r="S42638"/>
    </row>
    <row r="42639" spans="19:19">
      <c r="S42639"/>
    </row>
    <row r="42640" spans="19:19">
      <c r="S42640"/>
    </row>
    <row r="42641" spans="19:19">
      <c r="S42641"/>
    </row>
    <row r="42642" spans="19:19">
      <c r="S42642"/>
    </row>
    <row r="42643" spans="19:19">
      <c r="S42643"/>
    </row>
    <row r="42644" spans="19:19">
      <c r="S42644"/>
    </row>
    <row r="42645" spans="19:19">
      <c r="S42645"/>
    </row>
    <row r="42646" spans="19:19">
      <c r="S42646"/>
    </row>
    <row r="42647" spans="19:19">
      <c r="S42647"/>
    </row>
    <row r="42648" spans="19:19">
      <c r="S42648"/>
    </row>
    <row r="42649" spans="19:19">
      <c r="S42649"/>
    </row>
    <row r="42650" spans="19:19">
      <c r="S42650"/>
    </row>
    <row r="42651" spans="19:19">
      <c r="S42651"/>
    </row>
    <row r="42652" spans="19:19">
      <c r="S42652"/>
    </row>
    <row r="42653" spans="19:19">
      <c r="S42653"/>
    </row>
    <row r="42654" spans="19:19">
      <c r="S42654"/>
    </row>
    <row r="42655" spans="19:19">
      <c r="S42655"/>
    </row>
    <row r="42656" spans="19:19">
      <c r="S42656"/>
    </row>
    <row r="42657" spans="19:19">
      <c r="S42657"/>
    </row>
    <row r="42658" spans="19:19">
      <c r="S42658"/>
    </row>
    <row r="42659" spans="19:19">
      <c r="S42659"/>
    </row>
    <row r="42660" spans="19:19">
      <c r="S42660"/>
    </row>
    <row r="42661" spans="19:19">
      <c r="S42661"/>
    </row>
    <row r="42662" spans="19:19">
      <c r="S42662"/>
    </row>
    <row r="42663" spans="19:19">
      <c r="S42663"/>
    </row>
    <row r="42664" spans="19:19">
      <c r="S42664"/>
    </row>
    <row r="42665" spans="19:19">
      <c r="S42665"/>
    </row>
    <row r="42666" spans="19:19">
      <c r="S42666"/>
    </row>
    <row r="42667" spans="19:19">
      <c r="S42667"/>
    </row>
    <row r="42668" spans="19:19">
      <c r="S42668"/>
    </row>
    <row r="42669" spans="19:19">
      <c r="S42669"/>
    </row>
    <row r="42670" spans="19:19">
      <c r="S42670"/>
    </row>
    <row r="42671" spans="19:19">
      <c r="S42671"/>
    </row>
    <row r="42672" spans="19:19">
      <c r="S42672"/>
    </row>
    <row r="42673" spans="19:19">
      <c r="S42673"/>
    </row>
    <row r="42674" spans="19:19">
      <c r="S42674"/>
    </row>
    <row r="42675" spans="19:19">
      <c r="S42675"/>
    </row>
    <row r="42676" spans="19:19">
      <c r="S42676"/>
    </row>
    <row r="42677" spans="19:19">
      <c r="S42677"/>
    </row>
    <row r="42678" spans="19:19">
      <c r="S42678"/>
    </row>
    <row r="42679" spans="19:19">
      <c r="S42679"/>
    </row>
    <row r="42680" spans="19:19">
      <c r="S42680"/>
    </row>
    <row r="42681" spans="19:19">
      <c r="S42681"/>
    </row>
    <row r="42682" spans="19:19">
      <c r="S42682"/>
    </row>
    <row r="42683" spans="19:19">
      <c r="S42683"/>
    </row>
    <row r="42684" spans="19:19">
      <c r="S42684"/>
    </row>
    <row r="42685" spans="19:19">
      <c r="S42685"/>
    </row>
    <row r="42686" spans="19:19">
      <c r="S42686"/>
    </row>
    <row r="42687" spans="19:19">
      <c r="S42687"/>
    </row>
    <row r="42688" spans="19:19">
      <c r="S42688"/>
    </row>
    <row r="42689" spans="19:19">
      <c r="S42689"/>
    </row>
    <row r="42690" spans="19:19">
      <c r="S42690"/>
    </row>
    <row r="42691" spans="19:19">
      <c r="S42691"/>
    </row>
    <row r="42692" spans="19:19">
      <c r="S42692"/>
    </row>
    <row r="42693" spans="19:19">
      <c r="S42693"/>
    </row>
    <row r="42694" spans="19:19">
      <c r="S42694"/>
    </row>
    <row r="42695" spans="19:19">
      <c r="S42695"/>
    </row>
    <row r="42696" spans="19:19">
      <c r="S42696"/>
    </row>
    <row r="42697" spans="19:19">
      <c r="S42697"/>
    </row>
    <row r="42698" spans="19:19">
      <c r="S42698"/>
    </row>
    <row r="42699" spans="19:19">
      <c r="S42699"/>
    </row>
    <row r="42700" spans="19:19">
      <c r="S42700"/>
    </row>
    <row r="42701" spans="19:19">
      <c r="S42701"/>
    </row>
    <row r="42702" spans="19:19">
      <c r="S42702"/>
    </row>
    <row r="42703" spans="19:19">
      <c r="S42703"/>
    </row>
    <row r="42704" spans="19:19">
      <c r="S42704"/>
    </row>
    <row r="42705" spans="19:19">
      <c r="S42705"/>
    </row>
    <row r="42706" spans="19:19">
      <c r="S42706"/>
    </row>
    <row r="42707" spans="19:19">
      <c r="S42707"/>
    </row>
    <row r="42708" spans="19:19">
      <c r="S42708"/>
    </row>
    <row r="42709" spans="19:19">
      <c r="S42709"/>
    </row>
    <row r="42710" spans="19:19">
      <c r="S42710"/>
    </row>
    <row r="42711" spans="19:19">
      <c r="S42711"/>
    </row>
    <row r="42712" spans="19:19">
      <c r="S42712"/>
    </row>
    <row r="42713" spans="19:19">
      <c r="S42713"/>
    </row>
    <row r="42714" spans="19:19">
      <c r="S42714"/>
    </row>
    <row r="42715" spans="19:19">
      <c r="S42715"/>
    </row>
    <row r="42716" spans="19:19">
      <c r="S42716"/>
    </row>
    <row r="42717" spans="19:19">
      <c r="S42717"/>
    </row>
    <row r="42718" spans="19:19">
      <c r="S42718"/>
    </row>
    <row r="42719" spans="19:19">
      <c r="S42719"/>
    </row>
    <row r="42720" spans="19:19">
      <c r="S42720"/>
    </row>
    <row r="42721" spans="19:19">
      <c r="S42721"/>
    </row>
    <row r="42722" spans="19:19">
      <c r="S42722"/>
    </row>
    <row r="42723" spans="19:19">
      <c r="S42723"/>
    </row>
    <row r="42724" spans="19:19">
      <c r="S42724"/>
    </row>
    <row r="42725" spans="19:19">
      <c r="S42725"/>
    </row>
    <row r="42726" spans="19:19">
      <c r="S42726"/>
    </row>
    <row r="42727" spans="19:19">
      <c r="S42727"/>
    </row>
    <row r="42728" spans="19:19">
      <c r="S42728"/>
    </row>
    <row r="42729" spans="19:19">
      <c r="S42729"/>
    </row>
    <row r="42730" spans="19:19">
      <c r="S42730"/>
    </row>
    <row r="42731" spans="19:19">
      <c r="S42731"/>
    </row>
    <row r="42732" spans="19:19">
      <c r="S42732"/>
    </row>
    <row r="42733" spans="19:19">
      <c r="S42733"/>
    </row>
    <row r="42734" spans="19:19">
      <c r="S42734"/>
    </row>
    <row r="42735" spans="19:19">
      <c r="S42735"/>
    </row>
    <row r="42736" spans="19:19">
      <c r="S42736"/>
    </row>
    <row r="42737" spans="19:19">
      <c r="S42737"/>
    </row>
    <row r="42738" spans="19:19">
      <c r="S42738"/>
    </row>
    <row r="42739" spans="19:19">
      <c r="S42739"/>
    </row>
    <row r="42740" spans="19:19">
      <c r="S42740"/>
    </row>
    <row r="42741" spans="19:19">
      <c r="S42741"/>
    </row>
    <row r="42742" spans="19:19">
      <c r="S42742"/>
    </row>
    <row r="42743" spans="19:19">
      <c r="S42743"/>
    </row>
    <row r="42744" spans="19:19">
      <c r="S42744"/>
    </row>
    <row r="42745" spans="19:19">
      <c r="S42745"/>
    </row>
    <row r="42746" spans="19:19">
      <c r="S42746"/>
    </row>
    <row r="42747" spans="19:19">
      <c r="S42747"/>
    </row>
    <row r="42748" spans="19:19">
      <c r="S42748"/>
    </row>
    <row r="42749" spans="19:19">
      <c r="S42749"/>
    </row>
    <row r="42750" spans="19:19">
      <c r="S42750"/>
    </row>
    <row r="42751" spans="19:19">
      <c r="S42751"/>
    </row>
    <row r="42752" spans="19:19">
      <c r="S42752"/>
    </row>
    <row r="42753" spans="19:19">
      <c r="S42753"/>
    </row>
    <row r="42754" spans="19:19">
      <c r="S42754"/>
    </row>
    <row r="42755" spans="19:19">
      <c r="S42755"/>
    </row>
    <row r="42756" spans="19:19">
      <c r="S42756"/>
    </row>
    <row r="42757" spans="19:19">
      <c r="S42757"/>
    </row>
    <row r="42758" spans="19:19">
      <c r="S42758"/>
    </row>
    <row r="42759" spans="19:19">
      <c r="S42759"/>
    </row>
    <row r="42760" spans="19:19">
      <c r="S42760"/>
    </row>
    <row r="42761" spans="19:19">
      <c r="S42761"/>
    </row>
    <row r="42762" spans="19:19">
      <c r="S42762"/>
    </row>
    <row r="42763" spans="19:19">
      <c r="S42763"/>
    </row>
    <row r="42764" spans="19:19">
      <c r="S42764"/>
    </row>
    <row r="42765" spans="19:19">
      <c r="S42765"/>
    </row>
    <row r="42766" spans="19:19">
      <c r="S42766"/>
    </row>
    <row r="42767" spans="19:19">
      <c r="S42767"/>
    </row>
    <row r="42768" spans="19:19">
      <c r="S42768"/>
    </row>
    <row r="42769" spans="19:19">
      <c r="S42769"/>
    </row>
    <row r="42770" spans="19:19">
      <c r="S42770"/>
    </row>
    <row r="42771" spans="19:19">
      <c r="S42771"/>
    </row>
    <row r="42772" spans="19:19">
      <c r="S42772"/>
    </row>
    <row r="42773" spans="19:19">
      <c r="S42773"/>
    </row>
    <row r="42774" spans="19:19">
      <c r="S42774"/>
    </row>
    <row r="42775" spans="19:19">
      <c r="S42775"/>
    </row>
    <row r="42776" spans="19:19">
      <c r="S42776"/>
    </row>
    <row r="42777" spans="19:19">
      <c r="S42777"/>
    </row>
    <row r="42778" spans="19:19">
      <c r="S42778"/>
    </row>
    <row r="42779" spans="19:19">
      <c r="S42779"/>
    </row>
    <row r="42780" spans="19:19">
      <c r="S42780"/>
    </row>
    <row r="42781" spans="19:19">
      <c r="S42781"/>
    </row>
    <row r="42782" spans="19:19">
      <c r="S42782"/>
    </row>
    <row r="42783" spans="19:19">
      <c r="S42783"/>
    </row>
    <row r="42784" spans="19:19">
      <c r="S42784"/>
    </row>
    <row r="42785" spans="19:19">
      <c r="S42785"/>
    </row>
    <row r="42786" spans="19:19">
      <c r="S42786"/>
    </row>
    <row r="42787" spans="19:19">
      <c r="S42787"/>
    </row>
    <row r="42788" spans="19:19">
      <c r="S42788"/>
    </row>
    <row r="42789" spans="19:19">
      <c r="S42789"/>
    </row>
    <row r="42790" spans="19:19">
      <c r="S42790"/>
    </row>
    <row r="42791" spans="19:19">
      <c r="S42791"/>
    </row>
    <row r="42792" spans="19:19">
      <c r="S42792"/>
    </row>
    <row r="42793" spans="19:19">
      <c r="S42793"/>
    </row>
    <row r="42794" spans="19:19">
      <c r="S42794"/>
    </row>
    <row r="42795" spans="19:19">
      <c r="S42795"/>
    </row>
    <row r="42796" spans="19:19">
      <c r="S42796"/>
    </row>
    <row r="42797" spans="19:19">
      <c r="S42797"/>
    </row>
    <row r="42798" spans="19:19">
      <c r="S42798"/>
    </row>
    <row r="42799" spans="19:19">
      <c r="S42799"/>
    </row>
    <row r="42800" spans="19:19">
      <c r="S42800"/>
    </row>
    <row r="42801" spans="19:19">
      <c r="S42801"/>
    </row>
    <row r="42802" spans="19:19">
      <c r="S42802"/>
    </row>
    <row r="42803" spans="19:19">
      <c r="S42803"/>
    </row>
    <row r="42804" spans="19:19">
      <c r="S42804"/>
    </row>
    <row r="42805" spans="19:19">
      <c r="S42805"/>
    </row>
    <row r="42806" spans="19:19">
      <c r="S42806"/>
    </row>
    <row r="42807" spans="19:19">
      <c r="S42807"/>
    </row>
    <row r="42808" spans="19:19">
      <c r="S42808"/>
    </row>
    <row r="42809" spans="19:19">
      <c r="S42809"/>
    </row>
    <row r="42810" spans="19:19">
      <c r="S42810"/>
    </row>
    <row r="42811" spans="19:19">
      <c r="S42811"/>
    </row>
    <row r="42812" spans="19:19">
      <c r="S42812"/>
    </row>
    <row r="42813" spans="19:19">
      <c r="S42813"/>
    </row>
    <row r="42814" spans="19:19">
      <c r="S42814"/>
    </row>
    <row r="42815" spans="19:19">
      <c r="S42815"/>
    </row>
    <row r="42816" spans="19:19">
      <c r="S42816"/>
    </row>
    <row r="42817" spans="19:19">
      <c r="S42817"/>
    </row>
    <row r="42818" spans="19:19">
      <c r="S42818"/>
    </row>
    <row r="42819" spans="19:19">
      <c r="S42819"/>
    </row>
    <row r="42820" spans="19:19">
      <c r="S42820"/>
    </row>
    <row r="42821" spans="19:19">
      <c r="S42821"/>
    </row>
    <row r="42822" spans="19:19">
      <c r="S42822"/>
    </row>
    <row r="42823" spans="19:19">
      <c r="S42823"/>
    </row>
    <row r="42824" spans="19:19">
      <c r="S42824"/>
    </row>
    <row r="42825" spans="19:19">
      <c r="S42825"/>
    </row>
    <row r="42826" spans="19:19">
      <c r="S42826"/>
    </row>
    <row r="42827" spans="19:19">
      <c r="S42827"/>
    </row>
    <row r="42828" spans="19:19">
      <c r="S42828"/>
    </row>
    <row r="42829" spans="19:19">
      <c r="S42829"/>
    </row>
    <row r="42830" spans="19:19">
      <c r="S42830"/>
    </row>
    <row r="42831" spans="19:19">
      <c r="S42831"/>
    </row>
    <row r="42832" spans="19:19">
      <c r="S42832"/>
    </row>
    <row r="42833" spans="19:19">
      <c r="S42833"/>
    </row>
    <row r="42834" spans="19:19">
      <c r="S42834"/>
    </row>
    <row r="42835" spans="19:19">
      <c r="S42835"/>
    </row>
    <row r="42836" spans="19:19">
      <c r="S42836"/>
    </row>
    <row r="42837" spans="19:19">
      <c r="S42837"/>
    </row>
    <row r="42838" spans="19:19">
      <c r="S42838"/>
    </row>
    <row r="42839" spans="19:19">
      <c r="S42839"/>
    </row>
    <row r="42840" spans="19:19">
      <c r="S42840"/>
    </row>
    <row r="42841" spans="19:19">
      <c r="S42841"/>
    </row>
    <row r="42842" spans="19:19">
      <c r="S42842"/>
    </row>
    <row r="42843" spans="19:19">
      <c r="S42843"/>
    </row>
    <row r="42844" spans="19:19">
      <c r="S42844"/>
    </row>
    <row r="42845" spans="19:19">
      <c r="S42845"/>
    </row>
    <row r="42846" spans="19:19">
      <c r="S42846"/>
    </row>
    <row r="42847" spans="19:19">
      <c r="S42847"/>
    </row>
    <row r="42848" spans="19:19">
      <c r="S42848"/>
    </row>
    <row r="42849" spans="19:19">
      <c r="S42849"/>
    </row>
    <row r="42850" spans="19:19">
      <c r="S42850"/>
    </row>
    <row r="42851" spans="19:19">
      <c r="S42851"/>
    </row>
    <row r="42852" spans="19:19">
      <c r="S42852"/>
    </row>
    <row r="42853" spans="19:19">
      <c r="S42853"/>
    </row>
    <row r="42854" spans="19:19">
      <c r="S42854"/>
    </row>
    <row r="42855" spans="19:19">
      <c r="S42855"/>
    </row>
    <row r="42856" spans="19:19">
      <c r="S42856"/>
    </row>
    <row r="42857" spans="19:19">
      <c r="S42857"/>
    </row>
    <row r="42858" spans="19:19">
      <c r="S42858"/>
    </row>
    <row r="42859" spans="19:19">
      <c r="S42859"/>
    </row>
    <row r="42860" spans="19:19">
      <c r="S42860"/>
    </row>
    <row r="42861" spans="19:19">
      <c r="S42861"/>
    </row>
    <row r="42862" spans="19:19">
      <c r="S42862"/>
    </row>
    <row r="42863" spans="19:19">
      <c r="S42863"/>
    </row>
    <row r="42864" spans="19:19">
      <c r="S42864"/>
    </row>
    <row r="42865" spans="19:19">
      <c r="S42865"/>
    </row>
    <row r="42866" spans="19:19">
      <c r="S42866"/>
    </row>
    <row r="42867" spans="19:19">
      <c r="S42867"/>
    </row>
    <row r="42868" spans="19:19">
      <c r="S42868"/>
    </row>
    <row r="42869" spans="19:19">
      <c r="S42869"/>
    </row>
    <row r="42870" spans="19:19">
      <c r="S42870"/>
    </row>
    <row r="42871" spans="19:19">
      <c r="S42871"/>
    </row>
    <row r="42872" spans="19:19">
      <c r="S42872"/>
    </row>
    <row r="42873" spans="19:19">
      <c r="S42873"/>
    </row>
    <row r="42874" spans="19:19">
      <c r="S42874"/>
    </row>
    <row r="42875" spans="19:19">
      <c r="S42875"/>
    </row>
    <row r="42876" spans="19:19">
      <c r="S42876"/>
    </row>
    <row r="42877" spans="19:19">
      <c r="S42877"/>
    </row>
    <row r="42878" spans="19:19">
      <c r="S42878"/>
    </row>
    <row r="42879" spans="19:19">
      <c r="S42879"/>
    </row>
    <row r="42880" spans="19:19">
      <c r="S42880"/>
    </row>
    <row r="42881" spans="19:19">
      <c r="S42881"/>
    </row>
    <row r="42882" spans="19:19">
      <c r="S42882"/>
    </row>
    <row r="42883" spans="19:19">
      <c r="S42883"/>
    </row>
    <row r="42884" spans="19:19">
      <c r="S42884"/>
    </row>
    <row r="42885" spans="19:19">
      <c r="S42885"/>
    </row>
    <row r="42886" spans="19:19">
      <c r="S42886"/>
    </row>
    <row r="42887" spans="19:19">
      <c r="S42887"/>
    </row>
    <row r="42888" spans="19:19">
      <c r="S42888"/>
    </row>
    <row r="42889" spans="19:19">
      <c r="S42889"/>
    </row>
    <row r="42890" spans="19:19">
      <c r="S42890"/>
    </row>
    <row r="42891" spans="19:19">
      <c r="S42891"/>
    </row>
    <row r="42892" spans="19:19">
      <c r="S42892"/>
    </row>
    <row r="42893" spans="19:19">
      <c r="S42893"/>
    </row>
    <row r="42894" spans="19:19">
      <c r="S42894"/>
    </row>
    <row r="42895" spans="19:19">
      <c r="S42895"/>
    </row>
    <row r="42896" spans="19:19">
      <c r="S42896"/>
    </row>
    <row r="42897" spans="19:19">
      <c r="S42897"/>
    </row>
    <row r="42898" spans="19:19">
      <c r="S42898"/>
    </row>
    <row r="42899" spans="19:19">
      <c r="S42899"/>
    </row>
    <row r="42900" spans="19:19">
      <c r="S42900"/>
    </row>
    <row r="42901" spans="19:19">
      <c r="S42901"/>
    </row>
    <row r="42902" spans="19:19">
      <c r="S42902"/>
    </row>
    <row r="42903" spans="19:19">
      <c r="S42903"/>
    </row>
    <row r="42904" spans="19:19">
      <c r="S42904"/>
    </row>
    <row r="42905" spans="19:19">
      <c r="S42905"/>
    </row>
    <row r="42906" spans="19:19">
      <c r="S42906"/>
    </row>
    <row r="42907" spans="19:19">
      <c r="S42907"/>
    </row>
    <row r="42908" spans="19:19">
      <c r="S42908"/>
    </row>
    <row r="42909" spans="19:19">
      <c r="S42909"/>
    </row>
    <row r="42910" spans="19:19">
      <c r="S42910"/>
    </row>
    <row r="42911" spans="19:19">
      <c r="S42911"/>
    </row>
    <row r="42912" spans="19:19">
      <c r="S42912"/>
    </row>
    <row r="42913" spans="19:19">
      <c r="S42913"/>
    </row>
    <row r="42914" spans="19:19">
      <c r="S42914"/>
    </row>
    <row r="42915" spans="19:19">
      <c r="S42915"/>
    </row>
    <row r="42916" spans="19:19">
      <c r="S42916"/>
    </row>
    <row r="42917" spans="19:19">
      <c r="S42917"/>
    </row>
    <row r="42918" spans="19:19">
      <c r="S42918"/>
    </row>
    <row r="42919" spans="19:19">
      <c r="S42919"/>
    </row>
    <row r="42920" spans="19:19">
      <c r="S42920"/>
    </row>
    <row r="42921" spans="19:19">
      <c r="S42921"/>
    </row>
    <row r="42922" spans="19:19">
      <c r="S42922"/>
    </row>
    <row r="42923" spans="19:19">
      <c r="S42923"/>
    </row>
    <row r="42924" spans="19:19">
      <c r="S42924"/>
    </row>
    <row r="42925" spans="19:19">
      <c r="S42925"/>
    </row>
    <row r="42926" spans="19:19">
      <c r="S42926"/>
    </row>
    <row r="42927" spans="19:19">
      <c r="S42927"/>
    </row>
    <row r="42928" spans="19:19">
      <c r="S42928"/>
    </row>
    <row r="42929" spans="19:19">
      <c r="S42929"/>
    </row>
    <row r="42930" spans="19:19">
      <c r="S42930"/>
    </row>
    <row r="42931" spans="19:19">
      <c r="S42931"/>
    </row>
    <row r="42932" spans="19:19">
      <c r="S42932"/>
    </row>
    <row r="42933" spans="19:19">
      <c r="S42933"/>
    </row>
    <row r="42934" spans="19:19">
      <c r="S42934"/>
    </row>
    <row r="42935" spans="19:19">
      <c r="S42935"/>
    </row>
    <row r="42936" spans="19:19">
      <c r="S42936"/>
    </row>
    <row r="42937" spans="19:19">
      <c r="S42937"/>
    </row>
    <row r="42938" spans="19:19">
      <c r="S42938"/>
    </row>
    <row r="42939" spans="19:19">
      <c r="S42939"/>
    </row>
    <row r="42940" spans="19:19">
      <c r="S42940"/>
    </row>
    <row r="42941" spans="19:19">
      <c r="S42941"/>
    </row>
    <row r="42942" spans="19:19">
      <c r="S42942"/>
    </row>
    <row r="42943" spans="19:19">
      <c r="S42943"/>
    </row>
    <row r="42944" spans="19:19">
      <c r="S42944"/>
    </row>
    <row r="42945" spans="19:19">
      <c r="S42945"/>
    </row>
    <row r="42946" spans="19:19">
      <c r="S42946"/>
    </row>
    <row r="42947" spans="19:19">
      <c r="S42947"/>
    </row>
    <row r="42948" spans="19:19">
      <c r="S42948"/>
    </row>
    <row r="42949" spans="19:19">
      <c r="S42949"/>
    </row>
    <row r="42950" spans="19:19">
      <c r="S42950"/>
    </row>
    <row r="42951" spans="19:19">
      <c r="S42951"/>
    </row>
    <row r="42952" spans="19:19">
      <c r="S42952"/>
    </row>
    <row r="42953" spans="19:19">
      <c r="S42953"/>
    </row>
    <row r="42954" spans="19:19">
      <c r="S42954"/>
    </row>
    <row r="42955" spans="19:19">
      <c r="S42955"/>
    </row>
    <row r="42956" spans="19:19">
      <c r="S42956"/>
    </row>
    <row r="42957" spans="19:19">
      <c r="S42957"/>
    </row>
    <row r="42958" spans="19:19">
      <c r="S42958"/>
    </row>
    <row r="42959" spans="19:19">
      <c r="S42959"/>
    </row>
    <row r="42960" spans="19:19">
      <c r="S42960"/>
    </row>
    <row r="42961" spans="19:19">
      <c r="S42961"/>
    </row>
    <row r="42962" spans="19:19">
      <c r="S42962"/>
    </row>
    <row r="42963" spans="19:19">
      <c r="S42963"/>
    </row>
    <row r="42964" spans="19:19">
      <c r="S42964"/>
    </row>
    <row r="42965" spans="19:19">
      <c r="S42965"/>
    </row>
    <row r="42966" spans="19:19">
      <c r="S42966"/>
    </row>
    <row r="42967" spans="19:19">
      <c r="S42967"/>
    </row>
    <row r="42968" spans="19:19">
      <c r="S42968"/>
    </row>
    <row r="42969" spans="19:19">
      <c r="S42969"/>
    </row>
    <row r="42970" spans="19:19">
      <c r="S42970"/>
    </row>
    <row r="42971" spans="19:19">
      <c r="S42971"/>
    </row>
    <row r="42972" spans="19:19">
      <c r="S42972"/>
    </row>
    <row r="42973" spans="19:19">
      <c r="S42973"/>
    </row>
    <row r="42974" spans="19:19">
      <c r="S42974"/>
    </row>
    <row r="42975" spans="19:19">
      <c r="S42975"/>
    </row>
    <row r="42976" spans="19:19">
      <c r="S42976"/>
    </row>
    <row r="42977" spans="19:19">
      <c r="S42977"/>
    </row>
    <row r="42978" spans="19:19">
      <c r="S42978"/>
    </row>
    <row r="42979" spans="19:19">
      <c r="S42979"/>
    </row>
    <row r="42980" spans="19:19">
      <c r="S42980"/>
    </row>
    <row r="42981" spans="19:19">
      <c r="S42981"/>
    </row>
    <row r="42982" spans="19:19">
      <c r="S42982"/>
    </row>
    <row r="42983" spans="19:19">
      <c r="S42983"/>
    </row>
    <row r="42984" spans="19:19">
      <c r="S42984"/>
    </row>
    <row r="42985" spans="19:19">
      <c r="S42985"/>
    </row>
    <row r="42986" spans="19:19">
      <c r="S42986"/>
    </row>
    <row r="42987" spans="19:19">
      <c r="S42987"/>
    </row>
    <row r="42988" spans="19:19">
      <c r="S42988"/>
    </row>
    <row r="42989" spans="19:19">
      <c r="S42989"/>
    </row>
    <row r="42990" spans="19:19">
      <c r="S42990"/>
    </row>
    <row r="42991" spans="19:19">
      <c r="S42991"/>
    </row>
    <row r="42992" spans="19:19">
      <c r="S42992"/>
    </row>
    <row r="42993" spans="19:19">
      <c r="S42993"/>
    </row>
    <row r="42994" spans="19:19">
      <c r="S42994"/>
    </row>
    <row r="42995" spans="19:19">
      <c r="S42995"/>
    </row>
    <row r="42996" spans="19:19">
      <c r="S42996"/>
    </row>
    <row r="42997" spans="19:19">
      <c r="S42997"/>
    </row>
    <row r="42998" spans="19:19">
      <c r="S42998"/>
    </row>
    <row r="42999" spans="19:19">
      <c r="S42999"/>
    </row>
    <row r="43000" spans="19:19">
      <c r="S43000"/>
    </row>
    <row r="43001" spans="19:19">
      <c r="S43001"/>
    </row>
    <row r="43002" spans="19:19">
      <c r="S43002"/>
    </row>
    <row r="43003" spans="19:19">
      <c r="S43003"/>
    </row>
    <row r="43004" spans="19:19">
      <c r="S43004"/>
    </row>
    <row r="43005" spans="19:19">
      <c r="S43005"/>
    </row>
    <row r="43006" spans="19:19">
      <c r="S43006"/>
    </row>
    <row r="43007" spans="19:19">
      <c r="S43007"/>
    </row>
    <row r="43008" spans="19:19">
      <c r="S43008"/>
    </row>
    <row r="43009" spans="19:19">
      <c r="S43009"/>
    </row>
    <row r="43010" spans="19:19">
      <c r="S43010"/>
    </row>
    <row r="43011" spans="19:19">
      <c r="S43011"/>
    </row>
    <row r="43012" spans="19:19">
      <c r="S43012"/>
    </row>
    <row r="43013" spans="19:19">
      <c r="S43013"/>
    </row>
    <row r="43014" spans="19:19">
      <c r="S43014"/>
    </row>
    <row r="43015" spans="19:19">
      <c r="S43015"/>
    </row>
    <row r="43016" spans="19:19">
      <c r="S43016"/>
    </row>
    <row r="43017" spans="19:19">
      <c r="S43017"/>
    </row>
    <row r="43018" spans="19:19">
      <c r="S43018"/>
    </row>
    <row r="43019" spans="19:19">
      <c r="S43019"/>
    </row>
    <row r="43020" spans="19:19">
      <c r="S43020"/>
    </row>
    <row r="43021" spans="19:19">
      <c r="S43021"/>
    </row>
    <row r="43022" spans="19:19">
      <c r="S43022"/>
    </row>
    <row r="43023" spans="19:19">
      <c r="S43023"/>
    </row>
    <row r="43024" spans="19:19">
      <c r="S43024"/>
    </row>
    <row r="43025" spans="19:19">
      <c r="S43025"/>
    </row>
    <row r="43026" spans="19:19">
      <c r="S43026"/>
    </row>
    <row r="43027" spans="19:19">
      <c r="S43027"/>
    </row>
    <row r="43028" spans="19:19">
      <c r="S43028"/>
    </row>
    <row r="43029" spans="19:19">
      <c r="S43029"/>
    </row>
    <row r="43030" spans="19:19">
      <c r="S43030"/>
    </row>
    <row r="43031" spans="19:19">
      <c r="S43031"/>
    </row>
    <row r="43032" spans="19:19">
      <c r="S43032"/>
    </row>
    <row r="43033" spans="19:19">
      <c r="S43033"/>
    </row>
    <row r="43034" spans="19:19">
      <c r="S43034"/>
    </row>
    <row r="43035" spans="19:19">
      <c r="S43035"/>
    </row>
    <row r="43036" spans="19:19">
      <c r="S43036"/>
    </row>
    <row r="43037" spans="19:19">
      <c r="S43037"/>
    </row>
    <row r="43038" spans="19:19">
      <c r="S43038"/>
    </row>
    <row r="43039" spans="19:19">
      <c r="S43039"/>
    </row>
    <row r="43040" spans="19:19">
      <c r="S43040"/>
    </row>
    <row r="43041" spans="19:19">
      <c r="S43041"/>
    </row>
    <row r="43042" spans="19:19">
      <c r="S43042"/>
    </row>
    <row r="43043" spans="19:19">
      <c r="S43043"/>
    </row>
    <row r="43044" spans="19:19">
      <c r="S43044"/>
    </row>
    <row r="43045" spans="19:19">
      <c r="S43045"/>
    </row>
    <row r="43046" spans="19:19">
      <c r="S43046"/>
    </row>
    <row r="43047" spans="19:19">
      <c r="S43047"/>
    </row>
    <row r="43048" spans="19:19">
      <c r="S43048"/>
    </row>
    <row r="43049" spans="19:19">
      <c r="S43049"/>
    </row>
    <row r="43050" spans="19:19">
      <c r="S43050"/>
    </row>
    <row r="43051" spans="19:19">
      <c r="S43051"/>
    </row>
    <row r="43052" spans="19:19">
      <c r="S43052"/>
    </row>
    <row r="43053" spans="19:19">
      <c r="S43053"/>
    </row>
    <row r="43054" spans="19:19">
      <c r="S43054"/>
    </row>
    <row r="43055" spans="19:19">
      <c r="S43055"/>
    </row>
    <row r="43056" spans="19:19">
      <c r="S43056"/>
    </row>
    <row r="43057" spans="19:19">
      <c r="S43057"/>
    </row>
    <row r="43058" spans="19:19">
      <c r="S43058"/>
    </row>
    <row r="43059" spans="19:19">
      <c r="S43059"/>
    </row>
    <row r="43060" spans="19:19">
      <c r="S43060"/>
    </row>
    <row r="43061" spans="19:19">
      <c r="S43061"/>
    </row>
    <row r="43062" spans="19:19">
      <c r="S43062"/>
    </row>
    <row r="43063" spans="19:19">
      <c r="S43063"/>
    </row>
    <row r="43064" spans="19:19">
      <c r="S43064"/>
    </row>
    <row r="43065" spans="19:19">
      <c r="S43065"/>
    </row>
    <row r="43066" spans="19:19">
      <c r="S43066"/>
    </row>
    <row r="43067" spans="19:19">
      <c r="S43067"/>
    </row>
    <row r="43068" spans="19:19">
      <c r="S43068"/>
    </row>
    <row r="43069" spans="19:19">
      <c r="S43069"/>
    </row>
    <row r="43070" spans="19:19">
      <c r="S43070"/>
    </row>
    <row r="43071" spans="19:19">
      <c r="S43071"/>
    </row>
    <row r="43072" spans="19:19">
      <c r="S43072"/>
    </row>
    <row r="43073" spans="19:19">
      <c r="S43073"/>
    </row>
    <row r="43074" spans="19:19">
      <c r="S43074"/>
    </row>
    <row r="43075" spans="19:19">
      <c r="S43075"/>
    </row>
    <row r="43076" spans="19:19">
      <c r="S43076"/>
    </row>
    <row r="43077" spans="19:19">
      <c r="S43077"/>
    </row>
    <row r="43078" spans="19:19">
      <c r="S43078"/>
    </row>
    <row r="43079" spans="19:19">
      <c r="S43079"/>
    </row>
    <row r="43080" spans="19:19">
      <c r="S43080"/>
    </row>
    <row r="43081" spans="19:19">
      <c r="S43081"/>
    </row>
    <row r="43082" spans="19:19">
      <c r="S43082"/>
    </row>
    <row r="43083" spans="19:19">
      <c r="S43083"/>
    </row>
    <row r="43084" spans="19:19">
      <c r="S43084"/>
    </row>
    <row r="43085" spans="19:19">
      <c r="S43085"/>
    </row>
    <row r="43086" spans="19:19">
      <c r="S43086"/>
    </row>
    <row r="43087" spans="19:19">
      <c r="S43087"/>
    </row>
    <row r="43088" spans="19:19">
      <c r="S43088"/>
    </row>
    <row r="43089" spans="19:19">
      <c r="S43089"/>
    </row>
    <row r="43090" spans="19:19">
      <c r="S43090"/>
    </row>
    <row r="43091" spans="19:19">
      <c r="S43091"/>
    </row>
    <row r="43092" spans="19:19">
      <c r="S43092"/>
    </row>
    <row r="43093" spans="19:19">
      <c r="S43093"/>
    </row>
    <row r="43094" spans="19:19">
      <c r="S43094"/>
    </row>
    <row r="43095" spans="19:19">
      <c r="S43095"/>
    </row>
    <row r="43096" spans="19:19">
      <c r="S43096"/>
    </row>
    <row r="43097" spans="19:19">
      <c r="S43097"/>
    </row>
    <row r="43098" spans="19:19">
      <c r="S43098"/>
    </row>
    <row r="43099" spans="19:19">
      <c r="S43099"/>
    </row>
    <row r="43100" spans="19:19">
      <c r="S43100"/>
    </row>
    <row r="43101" spans="19:19">
      <c r="S43101"/>
    </row>
    <row r="43102" spans="19:19">
      <c r="S43102"/>
    </row>
    <row r="43103" spans="19:19">
      <c r="S43103"/>
    </row>
    <row r="43104" spans="19:19">
      <c r="S43104"/>
    </row>
    <row r="43105" spans="19:19">
      <c r="S43105"/>
    </row>
    <row r="43106" spans="19:19">
      <c r="S43106"/>
    </row>
    <row r="43107" spans="19:19">
      <c r="S43107"/>
    </row>
    <row r="43108" spans="19:19">
      <c r="S43108"/>
    </row>
    <row r="43109" spans="19:19">
      <c r="S43109"/>
    </row>
    <row r="43110" spans="19:19">
      <c r="S43110"/>
    </row>
    <row r="43111" spans="19:19">
      <c r="S43111"/>
    </row>
    <row r="43112" spans="19:19">
      <c r="S43112"/>
    </row>
    <row r="43113" spans="19:19">
      <c r="S43113"/>
    </row>
    <row r="43114" spans="19:19">
      <c r="S43114"/>
    </row>
    <row r="43115" spans="19:19">
      <c r="S43115"/>
    </row>
    <row r="43116" spans="19:19">
      <c r="S43116"/>
    </row>
    <row r="43117" spans="19:19">
      <c r="S43117"/>
    </row>
    <row r="43118" spans="19:19">
      <c r="S43118"/>
    </row>
    <row r="43119" spans="19:19">
      <c r="S43119"/>
    </row>
    <row r="43120" spans="19:19">
      <c r="S43120"/>
    </row>
    <row r="43121" spans="19:19">
      <c r="S43121"/>
    </row>
    <row r="43122" spans="19:19">
      <c r="S43122"/>
    </row>
    <row r="43123" spans="19:19">
      <c r="S43123"/>
    </row>
    <row r="43124" spans="19:19">
      <c r="S43124"/>
    </row>
    <row r="43125" spans="19:19">
      <c r="S43125"/>
    </row>
    <row r="43126" spans="19:19">
      <c r="S43126"/>
    </row>
    <row r="43127" spans="19:19">
      <c r="S43127"/>
    </row>
    <row r="43128" spans="19:19">
      <c r="S43128"/>
    </row>
    <row r="43129" spans="19:19">
      <c r="S43129"/>
    </row>
    <row r="43130" spans="19:19">
      <c r="S43130"/>
    </row>
    <row r="43131" spans="19:19">
      <c r="S43131"/>
    </row>
    <row r="43132" spans="19:19">
      <c r="S43132"/>
    </row>
    <row r="43133" spans="19:19">
      <c r="S43133"/>
    </row>
    <row r="43134" spans="19:19">
      <c r="S43134"/>
    </row>
    <row r="43135" spans="19:19">
      <c r="S43135"/>
    </row>
    <row r="43136" spans="19:19">
      <c r="S43136"/>
    </row>
    <row r="43137" spans="19:19">
      <c r="S43137"/>
    </row>
    <row r="43138" spans="19:19">
      <c r="S43138"/>
    </row>
    <row r="43139" spans="19:19">
      <c r="S43139"/>
    </row>
    <row r="43140" spans="19:19">
      <c r="S43140"/>
    </row>
    <row r="43141" spans="19:19">
      <c r="S43141"/>
    </row>
    <row r="43142" spans="19:19">
      <c r="S43142"/>
    </row>
    <row r="43143" spans="19:19">
      <c r="S43143"/>
    </row>
    <row r="43144" spans="19:19">
      <c r="S43144"/>
    </row>
    <row r="43145" spans="19:19">
      <c r="S43145"/>
    </row>
    <row r="43146" spans="19:19">
      <c r="S43146"/>
    </row>
    <row r="43147" spans="19:19">
      <c r="S43147"/>
    </row>
    <row r="43148" spans="19:19">
      <c r="S43148"/>
    </row>
    <row r="43149" spans="19:19">
      <c r="S43149"/>
    </row>
    <row r="43150" spans="19:19">
      <c r="S43150"/>
    </row>
    <row r="43151" spans="19:19">
      <c r="S43151"/>
    </row>
    <row r="43152" spans="19:19">
      <c r="S43152"/>
    </row>
    <row r="43153" spans="19:19">
      <c r="S43153"/>
    </row>
    <row r="43154" spans="19:19">
      <c r="S43154"/>
    </row>
    <row r="43155" spans="19:19">
      <c r="S43155"/>
    </row>
    <row r="43156" spans="19:19">
      <c r="S43156"/>
    </row>
    <row r="43157" spans="19:19">
      <c r="S43157"/>
    </row>
    <row r="43158" spans="19:19">
      <c r="S43158"/>
    </row>
    <row r="43159" spans="19:19">
      <c r="S43159"/>
    </row>
    <row r="43160" spans="19:19">
      <c r="S43160"/>
    </row>
    <row r="43161" spans="19:19">
      <c r="S43161"/>
    </row>
    <row r="43162" spans="19:19">
      <c r="S43162"/>
    </row>
    <row r="43163" spans="19:19">
      <c r="S43163"/>
    </row>
    <row r="43164" spans="19:19">
      <c r="S43164"/>
    </row>
    <row r="43165" spans="19:19">
      <c r="S43165"/>
    </row>
    <row r="43166" spans="19:19">
      <c r="S43166"/>
    </row>
    <row r="43167" spans="19:19">
      <c r="S43167"/>
    </row>
    <row r="43168" spans="19:19">
      <c r="S43168"/>
    </row>
    <row r="43169" spans="19:19">
      <c r="S43169"/>
    </row>
    <row r="43170" spans="19:19">
      <c r="S43170"/>
    </row>
    <row r="43171" spans="19:19">
      <c r="S43171"/>
    </row>
    <row r="43172" spans="19:19">
      <c r="S43172"/>
    </row>
    <row r="43173" spans="19:19">
      <c r="S43173"/>
    </row>
    <row r="43174" spans="19:19">
      <c r="S43174"/>
    </row>
    <row r="43175" spans="19:19">
      <c r="S43175"/>
    </row>
    <row r="43176" spans="19:19">
      <c r="S43176"/>
    </row>
    <row r="43177" spans="19:19">
      <c r="S43177"/>
    </row>
    <row r="43178" spans="19:19">
      <c r="S43178"/>
    </row>
    <row r="43179" spans="19:19">
      <c r="S43179"/>
    </row>
    <row r="43180" spans="19:19">
      <c r="S43180"/>
    </row>
    <row r="43181" spans="19:19">
      <c r="S43181"/>
    </row>
    <row r="43182" spans="19:19">
      <c r="S43182"/>
    </row>
    <row r="43183" spans="19:19">
      <c r="S43183"/>
    </row>
    <row r="43184" spans="19:19">
      <c r="S43184"/>
    </row>
    <row r="43185" spans="19:19">
      <c r="S43185"/>
    </row>
    <row r="43186" spans="19:19">
      <c r="S43186"/>
    </row>
    <row r="43187" spans="19:19">
      <c r="S43187"/>
    </row>
    <row r="43188" spans="19:19">
      <c r="S43188"/>
    </row>
    <row r="43189" spans="19:19">
      <c r="S43189"/>
    </row>
    <row r="43190" spans="19:19">
      <c r="S43190"/>
    </row>
    <row r="43191" spans="19:19">
      <c r="S43191"/>
    </row>
    <row r="43192" spans="19:19">
      <c r="S43192"/>
    </row>
    <row r="43193" spans="19:19">
      <c r="S43193"/>
    </row>
    <row r="43194" spans="19:19">
      <c r="S43194"/>
    </row>
    <row r="43195" spans="19:19">
      <c r="S43195"/>
    </row>
    <row r="43196" spans="19:19">
      <c r="S43196"/>
    </row>
    <row r="43197" spans="19:19">
      <c r="S43197"/>
    </row>
    <row r="43198" spans="19:19">
      <c r="S43198"/>
    </row>
    <row r="43199" spans="19:19">
      <c r="S43199"/>
    </row>
    <row r="43200" spans="19:19">
      <c r="S43200"/>
    </row>
    <row r="43201" spans="19:19">
      <c r="S43201"/>
    </row>
    <row r="43202" spans="19:19">
      <c r="S43202"/>
    </row>
    <row r="43203" spans="19:19">
      <c r="S43203"/>
    </row>
    <row r="43204" spans="19:19">
      <c r="S43204"/>
    </row>
    <row r="43205" spans="19:19">
      <c r="S43205"/>
    </row>
    <row r="43206" spans="19:19">
      <c r="S43206"/>
    </row>
    <row r="43207" spans="19:19">
      <c r="S43207"/>
    </row>
    <row r="43208" spans="19:19">
      <c r="S43208"/>
    </row>
    <row r="43209" spans="19:19">
      <c r="S43209"/>
    </row>
    <row r="43210" spans="19:19">
      <c r="S43210"/>
    </row>
    <row r="43211" spans="19:19">
      <c r="S43211"/>
    </row>
    <row r="43212" spans="19:19">
      <c r="S43212"/>
    </row>
    <row r="43213" spans="19:19">
      <c r="S43213"/>
    </row>
    <row r="43214" spans="19:19">
      <c r="S43214"/>
    </row>
    <row r="43215" spans="19:19">
      <c r="S43215"/>
    </row>
    <row r="43216" spans="19:19">
      <c r="S43216"/>
    </row>
    <row r="43217" spans="19:19">
      <c r="S43217"/>
    </row>
    <row r="43218" spans="19:19">
      <c r="S43218"/>
    </row>
    <row r="43219" spans="19:19">
      <c r="S43219"/>
    </row>
    <row r="43220" spans="19:19">
      <c r="S43220"/>
    </row>
    <row r="43221" spans="19:19">
      <c r="S43221"/>
    </row>
    <row r="43222" spans="19:19">
      <c r="S43222"/>
    </row>
    <row r="43223" spans="19:19">
      <c r="S43223"/>
    </row>
    <row r="43224" spans="19:19">
      <c r="S43224"/>
    </row>
    <row r="43225" spans="19:19">
      <c r="S43225"/>
    </row>
    <row r="43226" spans="19:19">
      <c r="S43226"/>
    </row>
    <row r="43227" spans="19:19">
      <c r="S43227"/>
    </row>
    <row r="43228" spans="19:19">
      <c r="S43228"/>
    </row>
    <row r="43229" spans="19:19">
      <c r="S43229"/>
    </row>
    <row r="43230" spans="19:19">
      <c r="S43230"/>
    </row>
    <row r="43231" spans="19:19">
      <c r="S43231"/>
    </row>
    <row r="43232" spans="19:19">
      <c r="S43232"/>
    </row>
    <row r="43233" spans="19:19">
      <c r="S43233"/>
    </row>
    <row r="43234" spans="19:19">
      <c r="S43234"/>
    </row>
    <row r="43235" spans="19:19">
      <c r="S43235"/>
    </row>
    <row r="43236" spans="19:19">
      <c r="S43236"/>
    </row>
    <row r="43237" spans="19:19">
      <c r="S43237"/>
    </row>
    <row r="43238" spans="19:19">
      <c r="S43238"/>
    </row>
    <row r="43239" spans="19:19">
      <c r="S43239"/>
    </row>
    <row r="43240" spans="19:19">
      <c r="S43240"/>
    </row>
    <row r="43241" spans="19:19">
      <c r="S43241"/>
    </row>
    <row r="43242" spans="19:19">
      <c r="S43242"/>
    </row>
    <row r="43243" spans="19:19">
      <c r="S43243"/>
    </row>
    <row r="43244" spans="19:19">
      <c r="S43244"/>
    </row>
    <row r="43245" spans="19:19">
      <c r="S43245"/>
    </row>
    <row r="43246" spans="19:19">
      <c r="S43246"/>
    </row>
    <row r="43247" spans="19:19">
      <c r="S43247"/>
    </row>
    <row r="43248" spans="19:19">
      <c r="S43248"/>
    </row>
    <row r="43249" spans="19:19">
      <c r="S43249"/>
    </row>
    <row r="43250" spans="19:19">
      <c r="S43250"/>
    </row>
    <row r="43251" spans="19:19">
      <c r="S43251"/>
    </row>
    <row r="43252" spans="19:19">
      <c r="S43252"/>
    </row>
    <row r="43253" spans="19:19">
      <c r="S43253"/>
    </row>
    <row r="43254" spans="19:19">
      <c r="S43254"/>
    </row>
    <row r="43255" spans="19:19">
      <c r="S43255"/>
    </row>
    <row r="43256" spans="19:19">
      <c r="S43256"/>
    </row>
    <row r="43257" spans="19:19">
      <c r="S43257"/>
    </row>
    <row r="43258" spans="19:19">
      <c r="S43258"/>
    </row>
    <row r="43259" spans="19:19">
      <c r="S43259"/>
    </row>
    <row r="43260" spans="19:19">
      <c r="S43260"/>
    </row>
    <row r="43261" spans="19:19">
      <c r="S43261"/>
    </row>
    <row r="43262" spans="19:19">
      <c r="S43262"/>
    </row>
    <row r="43263" spans="19:19">
      <c r="S43263"/>
    </row>
    <row r="43264" spans="19:19">
      <c r="S43264"/>
    </row>
    <row r="43265" spans="19:19">
      <c r="S43265"/>
    </row>
    <row r="43266" spans="19:19">
      <c r="S43266"/>
    </row>
    <row r="43267" spans="19:19">
      <c r="S43267"/>
    </row>
    <row r="43268" spans="19:19">
      <c r="S43268"/>
    </row>
    <row r="43269" spans="19:19">
      <c r="S43269"/>
    </row>
    <row r="43270" spans="19:19">
      <c r="S43270"/>
    </row>
    <row r="43271" spans="19:19">
      <c r="S43271"/>
    </row>
    <row r="43272" spans="19:19">
      <c r="S43272"/>
    </row>
    <row r="43273" spans="19:19">
      <c r="S43273"/>
    </row>
    <row r="43274" spans="19:19">
      <c r="S43274"/>
    </row>
    <row r="43275" spans="19:19">
      <c r="S43275"/>
    </row>
    <row r="43276" spans="19:19">
      <c r="S43276"/>
    </row>
    <row r="43277" spans="19:19">
      <c r="S43277"/>
    </row>
    <row r="43278" spans="19:19">
      <c r="S43278"/>
    </row>
    <row r="43279" spans="19:19">
      <c r="S43279"/>
    </row>
    <row r="43280" spans="19:19">
      <c r="S43280"/>
    </row>
    <row r="43281" spans="19:19">
      <c r="S43281"/>
    </row>
    <row r="43282" spans="19:19">
      <c r="S43282"/>
    </row>
    <row r="43283" spans="19:19">
      <c r="S43283"/>
    </row>
    <row r="43284" spans="19:19">
      <c r="S43284"/>
    </row>
    <row r="43285" spans="19:19">
      <c r="S43285"/>
    </row>
    <row r="43286" spans="19:19">
      <c r="S43286"/>
    </row>
    <row r="43287" spans="19:19">
      <c r="S43287"/>
    </row>
    <row r="43288" spans="19:19">
      <c r="S43288"/>
    </row>
    <row r="43289" spans="19:19">
      <c r="S43289"/>
    </row>
    <row r="43290" spans="19:19">
      <c r="S43290"/>
    </row>
    <row r="43291" spans="19:19">
      <c r="S43291"/>
    </row>
    <row r="43292" spans="19:19">
      <c r="S43292"/>
    </row>
    <row r="43293" spans="19:19">
      <c r="S43293"/>
    </row>
    <row r="43294" spans="19:19">
      <c r="S43294"/>
    </row>
    <row r="43295" spans="19:19">
      <c r="S43295"/>
    </row>
    <row r="43296" spans="19:19">
      <c r="S43296"/>
    </row>
    <row r="43297" spans="19:19">
      <c r="S43297"/>
    </row>
    <row r="43298" spans="19:19">
      <c r="S43298"/>
    </row>
    <row r="43299" spans="19:19">
      <c r="S43299"/>
    </row>
    <row r="43300" spans="19:19">
      <c r="S43300"/>
    </row>
    <row r="43301" spans="19:19">
      <c r="S43301"/>
    </row>
    <row r="43302" spans="19:19">
      <c r="S43302"/>
    </row>
    <row r="43303" spans="19:19">
      <c r="S43303"/>
    </row>
    <row r="43304" spans="19:19">
      <c r="S43304"/>
    </row>
    <row r="43305" spans="19:19">
      <c r="S43305"/>
    </row>
    <row r="43306" spans="19:19">
      <c r="S43306"/>
    </row>
    <row r="43307" spans="19:19">
      <c r="S43307"/>
    </row>
    <row r="43308" spans="19:19">
      <c r="S43308"/>
    </row>
    <row r="43309" spans="19:19">
      <c r="S43309"/>
    </row>
    <row r="43310" spans="19:19">
      <c r="S43310"/>
    </row>
    <row r="43311" spans="19:19">
      <c r="S43311"/>
    </row>
    <row r="43312" spans="19:19">
      <c r="S43312"/>
    </row>
    <row r="43313" spans="19:19">
      <c r="S43313"/>
    </row>
    <row r="43314" spans="19:19">
      <c r="S43314"/>
    </row>
    <row r="43315" spans="19:19">
      <c r="S43315"/>
    </row>
    <row r="43316" spans="19:19">
      <c r="S43316"/>
    </row>
    <row r="43317" spans="19:19">
      <c r="S43317"/>
    </row>
    <row r="43318" spans="19:19">
      <c r="S43318"/>
    </row>
    <row r="43319" spans="19:19">
      <c r="S43319"/>
    </row>
    <row r="43320" spans="19:19">
      <c r="S43320"/>
    </row>
    <row r="43321" spans="19:19">
      <c r="S43321"/>
    </row>
    <row r="43322" spans="19:19">
      <c r="S43322"/>
    </row>
    <row r="43323" spans="19:19">
      <c r="S43323"/>
    </row>
    <row r="43324" spans="19:19">
      <c r="S43324"/>
    </row>
    <row r="43325" spans="19:19">
      <c r="S43325"/>
    </row>
    <row r="43326" spans="19:19">
      <c r="S43326"/>
    </row>
    <row r="43327" spans="19:19">
      <c r="S43327"/>
    </row>
    <row r="43328" spans="19:19">
      <c r="S43328"/>
    </row>
    <row r="43329" spans="19:19">
      <c r="S43329"/>
    </row>
    <row r="43330" spans="19:19">
      <c r="S43330"/>
    </row>
    <row r="43331" spans="19:19">
      <c r="S43331"/>
    </row>
    <row r="43332" spans="19:19">
      <c r="S43332"/>
    </row>
    <row r="43333" spans="19:19">
      <c r="S43333"/>
    </row>
    <row r="43334" spans="19:19">
      <c r="S43334"/>
    </row>
    <row r="43335" spans="19:19">
      <c r="S43335"/>
    </row>
    <row r="43336" spans="19:19">
      <c r="S43336"/>
    </row>
    <row r="43337" spans="19:19">
      <c r="S43337"/>
    </row>
    <row r="43338" spans="19:19">
      <c r="S43338"/>
    </row>
    <row r="43339" spans="19:19">
      <c r="S43339"/>
    </row>
    <row r="43340" spans="19:19">
      <c r="S43340"/>
    </row>
    <row r="43341" spans="19:19">
      <c r="S43341"/>
    </row>
    <row r="43342" spans="19:19">
      <c r="S43342"/>
    </row>
    <row r="43343" spans="19:19">
      <c r="S43343"/>
    </row>
    <row r="43344" spans="19:19">
      <c r="S43344"/>
    </row>
    <row r="43345" spans="19:19">
      <c r="S43345"/>
    </row>
    <row r="43346" spans="19:19">
      <c r="S43346"/>
    </row>
    <row r="43347" spans="19:19">
      <c r="S43347"/>
    </row>
    <row r="43348" spans="19:19">
      <c r="S43348"/>
    </row>
    <row r="43349" spans="19:19">
      <c r="S43349"/>
    </row>
    <row r="43350" spans="19:19">
      <c r="S43350"/>
    </row>
    <row r="43351" spans="19:19">
      <c r="S43351"/>
    </row>
    <row r="43352" spans="19:19">
      <c r="S43352"/>
    </row>
    <row r="43353" spans="19:19">
      <c r="S43353"/>
    </row>
    <row r="43354" spans="19:19">
      <c r="S43354"/>
    </row>
    <row r="43355" spans="19:19">
      <c r="S43355"/>
    </row>
    <row r="43356" spans="19:19">
      <c r="S43356"/>
    </row>
    <row r="43357" spans="19:19">
      <c r="S43357"/>
    </row>
    <row r="43358" spans="19:19">
      <c r="S43358"/>
    </row>
    <row r="43359" spans="19:19">
      <c r="S43359"/>
    </row>
    <row r="43360" spans="19:19">
      <c r="S43360"/>
    </row>
    <row r="43361" spans="19:19">
      <c r="S43361"/>
    </row>
    <row r="43362" spans="19:19">
      <c r="S43362"/>
    </row>
    <row r="43363" spans="19:19">
      <c r="S43363"/>
    </row>
    <row r="43364" spans="19:19">
      <c r="S43364"/>
    </row>
    <row r="43365" spans="19:19">
      <c r="S43365"/>
    </row>
    <row r="43366" spans="19:19">
      <c r="S43366"/>
    </row>
    <row r="43367" spans="19:19">
      <c r="S43367"/>
    </row>
    <row r="43368" spans="19:19">
      <c r="S43368"/>
    </row>
    <row r="43369" spans="19:19">
      <c r="S43369"/>
    </row>
    <row r="43370" spans="19:19">
      <c r="S43370"/>
    </row>
    <row r="43371" spans="19:19">
      <c r="S43371"/>
    </row>
    <row r="43372" spans="19:19">
      <c r="S43372"/>
    </row>
    <row r="43373" spans="19:19">
      <c r="S43373"/>
    </row>
    <row r="43374" spans="19:19">
      <c r="S43374"/>
    </row>
    <row r="43375" spans="19:19">
      <c r="S43375"/>
    </row>
    <row r="43376" spans="19:19">
      <c r="S43376"/>
    </row>
    <row r="43377" spans="19:19">
      <c r="S43377"/>
    </row>
    <row r="43378" spans="19:19">
      <c r="S43378"/>
    </row>
    <row r="43379" spans="19:19">
      <c r="S43379"/>
    </row>
    <row r="43380" spans="19:19">
      <c r="S43380"/>
    </row>
    <row r="43381" spans="19:19">
      <c r="S43381"/>
    </row>
    <row r="43382" spans="19:19">
      <c r="S43382"/>
    </row>
    <row r="43383" spans="19:19">
      <c r="S43383"/>
    </row>
    <row r="43384" spans="19:19">
      <c r="S43384"/>
    </row>
    <row r="43385" spans="19:19">
      <c r="S43385"/>
    </row>
    <row r="43386" spans="19:19">
      <c r="S43386"/>
    </row>
    <row r="43387" spans="19:19">
      <c r="S43387"/>
    </row>
    <row r="43388" spans="19:19">
      <c r="S43388"/>
    </row>
    <row r="43389" spans="19:19">
      <c r="S43389"/>
    </row>
    <row r="43390" spans="19:19">
      <c r="S43390"/>
    </row>
    <row r="43391" spans="19:19">
      <c r="S43391"/>
    </row>
    <row r="43392" spans="19:19">
      <c r="S43392"/>
    </row>
    <row r="43393" spans="19:19">
      <c r="S43393"/>
    </row>
    <row r="43394" spans="19:19">
      <c r="S43394"/>
    </row>
    <row r="43395" spans="19:19">
      <c r="S43395"/>
    </row>
    <row r="43396" spans="19:19">
      <c r="S43396"/>
    </row>
    <row r="43397" spans="19:19">
      <c r="S43397"/>
    </row>
    <row r="43398" spans="19:19">
      <c r="S43398"/>
    </row>
    <row r="43399" spans="19:19">
      <c r="S43399"/>
    </row>
    <row r="43400" spans="19:19">
      <c r="S43400"/>
    </row>
    <row r="43401" spans="19:19">
      <c r="S43401"/>
    </row>
    <row r="43402" spans="19:19">
      <c r="S43402"/>
    </row>
    <row r="43403" spans="19:19">
      <c r="S43403"/>
    </row>
    <row r="43404" spans="19:19">
      <c r="S43404"/>
    </row>
    <row r="43405" spans="19:19">
      <c r="S43405"/>
    </row>
    <row r="43406" spans="19:19">
      <c r="S43406"/>
    </row>
    <row r="43407" spans="19:19">
      <c r="S43407"/>
    </row>
    <row r="43408" spans="19:19">
      <c r="S43408"/>
    </row>
    <row r="43409" spans="19:19">
      <c r="S43409"/>
    </row>
    <row r="43410" spans="19:19">
      <c r="S43410"/>
    </row>
    <row r="43411" spans="19:19">
      <c r="S43411"/>
    </row>
    <row r="43412" spans="19:19">
      <c r="S43412"/>
    </row>
    <row r="43413" spans="19:19">
      <c r="S43413"/>
    </row>
    <row r="43414" spans="19:19">
      <c r="S43414"/>
    </row>
    <row r="43415" spans="19:19">
      <c r="S43415"/>
    </row>
    <row r="43416" spans="19:19">
      <c r="S43416"/>
    </row>
    <row r="43417" spans="19:19">
      <c r="S43417"/>
    </row>
    <row r="43418" spans="19:19">
      <c r="S43418"/>
    </row>
    <row r="43419" spans="19:19">
      <c r="S43419"/>
    </row>
    <row r="43420" spans="19:19">
      <c r="S43420"/>
    </row>
    <row r="43421" spans="19:19">
      <c r="S43421"/>
    </row>
    <row r="43422" spans="19:19">
      <c r="S43422"/>
    </row>
    <row r="43423" spans="19:19">
      <c r="S43423"/>
    </row>
    <row r="43424" spans="19:19">
      <c r="S43424"/>
    </row>
    <row r="43425" spans="19:19">
      <c r="S43425"/>
    </row>
    <row r="43426" spans="19:19">
      <c r="S43426"/>
    </row>
    <row r="43427" spans="19:19">
      <c r="S43427"/>
    </row>
    <row r="43428" spans="19:19">
      <c r="S43428"/>
    </row>
    <row r="43429" spans="19:19">
      <c r="S43429"/>
    </row>
    <row r="43430" spans="19:19">
      <c r="S43430"/>
    </row>
    <row r="43431" spans="19:19">
      <c r="S43431"/>
    </row>
    <row r="43432" spans="19:19">
      <c r="S43432"/>
    </row>
    <row r="43433" spans="19:19">
      <c r="S43433"/>
    </row>
    <row r="43434" spans="19:19">
      <c r="S43434"/>
    </row>
    <row r="43435" spans="19:19">
      <c r="S43435"/>
    </row>
    <row r="43436" spans="19:19">
      <c r="S43436"/>
    </row>
    <row r="43437" spans="19:19">
      <c r="S43437"/>
    </row>
    <row r="43438" spans="19:19">
      <c r="S43438"/>
    </row>
    <row r="43439" spans="19:19">
      <c r="S43439"/>
    </row>
    <row r="43440" spans="19:19">
      <c r="S43440"/>
    </row>
    <row r="43441" spans="19:19">
      <c r="S43441"/>
    </row>
    <row r="43442" spans="19:19">
      <c r="S43442"/>
    </row>
    <row r="43443" spans="19:19">
      <c r="S43443"/>
    </row>
    <row r="43444" spans="19:19">
      <c r="S43444"/>
    </row>
    <row r="43445" spans="19:19">
      <c r="S43445"/>
    </row>
    <row r="43446" spans="19:19">
      <c r="S43446"/>
    </row>
    <row r="43447" spans="19:19">
      <c r="S43447"/>
    </row>
    <row r="43448" spans="19:19">
      <c r="S43448"/>
    </row>
    <row r="43449" spans="19:19">
      <c r="S43449"/>
    </row>
    <row r="43450" spans="19:19">
      <c r="S43450"/>
    </row>
    <row r="43451" spans="19:19">
      <c r="S43451"/>
    </row>
    <row r="43452" spans="19:19">
      <c r="S43452"/>
    </row>
    <row r="43453" spans="19:19">
      <c r="S43453"/>
    </row>
    <row r="43454" spans="19:19">
      <c r="S43454"/>
    </row>
    <row r="43455" spans="19:19">
      <c r="S43455"/>
    </row>
    <row r="43456" spans="19:19">
      <c r="S43456"/>
    </row>
    <row r="43457" spans="19:19">
      <c r="S43457"/>
    </row>
    <row r="43458" spans="19:19">
      <c r="S43458"/>
    </row>
    <row r="43459" spans="19:19">
      <c r="S43459"/>
    </row>
    <row r="43460" spans="19:19">
      <c r="S43460"/>
    </row>
    <row r="43461" spans="19:19">
      <c r="S43461"/>
    </row>
    <row r="43462" spans="19:19">
      <c r="S43462"/>
    </row>
    <row r="43463" spans="19:19">
      <c r="S43463"/>
    </row>
    <row r="43464" spans="19:19">
      <c r="S43464"/>
    </row>
    <row r="43465" spans="19:19">
      <c r="S43465"/>
    </row>
    <row r="43466" spans="19:19">
      <c r="S43466"/>
    </row>
    <row r="43467" spans="19:19">
      <c r="S43467"/>
    </row>
    <row r="43468" spans="19:19">
      <c r="S43468"/>
    </row>
    <row r="43469" spans="19:19">
      <c r="S43469"/>
    </row>
    <row r="43470" spans="19:19">
      <c r="S43470"/>
    </row>
    <row r="43471" spans="19:19">
      <c r="S43471"/>
    </row>
    <row r="43472" spans="19:19">
      <c r="S43472"/>
    </row>
    <row r="43473" spans="19:19">
      <c r="S43473"/>
    </row>
    <row r="43474" spans="19:19">
      <c r="S43474"/>
    </row>
    <row r="43475" spans="19:19">
      <c r="S43475"/>
    </row>
    <row r="43476" spans="19:19">
      <c r="S43476"/>
    </row>
    <row r="43477" spans="19:19">
      <c r="S43477"/>
    </row>
    <row r="43478" spans="19:19">
      <c r="S43478"/>
    </row>
    <row r="43479" spans="19:19">
      <c r="S43479"/>
    </row>
    <row r="43480" spans="19:19">
      <c r="S43480"/>
    </row>
    <row r="43481" spans="19:19">
      <c r="S43481"/>
    </row>
    <row r="43482" spans="19:19">
      <c r="S43482"/>
    </row>
    <row r="43483" spans="19:19">
      <c r="S43483"/>
    </row>
    <row r="43484" spans="19:19">
      <c r="S43484"/>
    </row>
    <row r="43485" spans="19:19">
      <c r="S43485"/>
    </row>
    <row r="43486" spans="19:19">
      <c r="S43486"/>
    </row>
    <row r="43487" spans="19:19">
      <c r="S43487"/>
    </row>
    <row r="43488" spans="19:19">
      <c r="S43488"/>
    </row>
    <row r="43489" spans="19:19">
      <c r="S43489"/>
    </row>
    <row r="43490" spans="19:19">
      <c r="S43490"/>
    </row>
    <row r="43491" spans="19:19">
      <c r="S43491"/>
    </row>
    <row r="43492" spans="19:19">
      <c r="S43492"/>
    </row>
    <row r="43493" spans="19:19">
      <c r="S43493"/>
    </row>
    <row r="43494" spans="19:19">
      <c r="S43494"/>
    </row>
    <row r="43495" spans="19:19">
      <c r="S43495"/>
    </row>
    <row r="43496" spans="19:19">
      <c r="S43496"/>
    </row>
    <row r="43497" spans="19:19">
      <c r="S43497"/>
    </row>
    <row r="43498" spans="19:19">
      <c r="S43498"/>
    </row>
    <row r="43499" spans="19:19">
      <c r="S43499"/>
    </row>
    <row r="43500" spans="19:19">
      <c r="S43500"/>
    </row>
    <row r="43501" spans="19:19">
      <c r="S43501"/>
    </row>
    <row r="43502" spans="19:19">
      <c r="S43502"/>
    </row>
    <row r="43503" spans="19:19">
      <c r="S43503"/>
    </row>
    <row r="43504" spans="19:19">
      <c r="S43504"/>
    </row>
    <row r="43505" spans="19:19">
      <c r="S43505"/>
    </row>
    <row r="43506" spans="19:19">
      <c r="S43506"/>
    </row>
    <row r="43507" spans="19:19">
      <c r="S43507"/>
    </row>
    <row r="43508" spans="19:19">
      <c r="S43508"/>
    </row>
    <row r="43509" spans="19:19">
      <c r="S43509"/>
    </row>
    <row r="43510" spans="19:19">
      <c r="S43510"/>
    </row>
    <row r="43511" spans="19:19">
      <c r="S43511"/>
    </row>
    <row r="43512" spans="19:19">
      <c r="S43512"/>
    </row>
    <row r="43513" spans="19:19">
      <c r="S43513"/>
    </row>
    <row r="43514" spans="19:19">
      <c r="S43514"/>
    </row>
    <row r="43515" spans="19:19">
      <c r="S43515"/>
    </row>
    <row r="43516" spans="19:19">
      <c r="S43516"/>
    </row>
    <row r="43517" spans="19:19">
      <c r="S43517"/>
    </row>
    <row r="43518" spans="19:19">
      <c r="S43518"/>
    </row>
    <row r="43519" spans="19:19">
      <c r="S43519"/>
    </row>
    <row r="43520" spans="19:19">
      <c r="S43520"/>
    </row>
    <row r="43521" spans="19:19">
      <c r="S43521"/>
    </row>
    <row r="43522" spans="19:19">
      <c r="S43522"/>
    </row>
    <row r="43523" spans="19:19">
      <c r="S43523"/>
    </row>
    <row r="43524" spans="19:19">
      <c r="S43524"/>
    </row>
    <row r="43525" spans="19:19">
      <c r="S43525"/>
    </row>
    <row r="43526" spans="19:19">
      <c r="S43526"/>
    </row>
    <row r="43527" spans="19:19">
      <c r="S43527"/>
    </row>
    <row r="43528" spans="19:19">
      <c r="S43528"/>
    </row>
    <row r="43529" spans="19:19">
      <c r="S43529"/>
    </row>
    <row r="43530" spans="19:19">
      <c r="S43530"/>
    </row>
    <row r="43531" spans="19:19">
      <c r="S43531"/>
    </row>
    <row r="43532" spans="19:19">
      <c r="S43532"/>
    </row>
    <row r="43533" spans="19:19">
      <c r="S43533"/>
    </row>
    <row r="43534" spans="19:19">
      <c r="S43534"/>
    </row>
    <row r="43535" spans="19:19">
      <c r="S43535"/>
    </row>
    <row r="43536" spans="19:19">
      <c r="S43536"/>
    </row>
    <row r="43537" spans="19:19">
      <c r="S43537"/>
    </row>
    <row r="43538" spans="19:19">
      <c r="S43538"/>
    </row>
    <row r="43539" spans="19:19">
      <c r="S43539"/>
    </row>
    <row r="43540" spans="19:19">
      <c r="S43540"/>
    </row>
    <row r="43541" spans="19:19">
      <c r="S43541"/>
    </row>
    <row r="43542" spans="19:19">
      <c r="S43542"/>
    </row>
    <row r="43543" spans="19:19">
      <c r="S43543"/>
    </row>
    <row r="43544" spans="19:19">
      <c r="S43544"/>
    </row>
    <row r="43545" spans="19:19">
      <c r="S43545"/>
    </row>
    <row r="43546" spans="19:19">
      <c r="S43546"/>
    </row>
    <row r="43547" spans="19:19">
      <c r="S43547"/>
    </row>
    <row r="43548" spans="19:19">
      <c r="S43548"/>
    </row>
    <row r="43549" spans="19:19">
      <c r="S43549"/>
    </row>
    <row r="43550" spans="19:19">
      <c r="S43550"/>
    </row>
    <row r="43551" spans="19:19">
      <c r="S43551"/>
    </row>
    <row r="43552" spans="19:19">
      <c r="S43552"/>
    </row>
    <row r="43553" spans="19:19">
      <c r="S43553"/>
    </row>
    <row r="43554" spans="19:19">
      <c r="S43554"/>
    </row>
    <row r="43555" spans="19:19">
      <c r="S43555"/>
    </row>
    <row r="43556" spans="19:19">
      <c r="S43556"/>
    </row>
    <row r="43557" spans="19:19">
      <c r="S43557"/>
    </row>
    <row r="43558" spans="19:19">
      <c r="S43558"/>
    </row>
    <row r="43559" spans="19:19">
      <c r="S43559"/>
    </row>
    <row r="43560" spans="19:19">
      <c r="S43560"/>
    </row>
    <row r="43561" spans="19:19">
      <c r="S43561"/>
    </row>
    <row r="43562" spans="19:19">
      <c r="S43562"/>
    </row>
    <row r="43563" spans="19:19">
      <c r="S43563"/>
    </row>
    <row r="43564" spans="19:19">
      <c r="S43564"/>
    </row>
    <row r="43565" spans="19:19">
      <c r="S43565"/>
    </row>
    <row r="43566" spans="19:19">
      <c r="S43566"/>
    </row>
    <row r="43567" spans="19:19">
      <c r="S43567"/>
    </row>
    <row r="43568" spans="19:19">
      <c r="S43568"/>
    </row>
    <row r="43569" spans="19:19">
      <c r="S43569"/>
    </row>
    <row r="43570" spans="19:19">
      <c r="S43570"/>
    </row>
    <row r="43571" spans="19:19">
      <c r="S43571"/>
    </row>
    <row r="43572" spans="19:19">
      <c r="S43572"/>
    </row>
    <row r="43573" spans="19:19">
      <c r="S43573"/>
    </row>
    <row r="43574" spans="19:19">
      <c r="S43574"/>
    </row>
    <row r="43575" spans="19:19">
      <c r="S43575"/>
    </row>
    <row r="43576" spans="19:19">
      <c r="S43576"/>
    </row>
    <row r="43577" spans="19:19">
      <c r="S43577"/>
    </row>
    <row r="43578" spans="19:19">
      <c r="S43578"/>
    </row>
    <row r="43579" spans="19:19">
      <c r="S43579"/>
    </row>
    <row r="43580" spans="19:19">
      <c r="S43580"/>
    </row>
    <row r="43581" spans="19:19">
      <c r="S43581"/>
    </row>
    <row r="43582" spans="19:19">
      <c r="S43582"/>
    </row>
    <row r="43583" spans="19:19">
      <c r="S43583"/>
    </row>
    <row r="43584" spans="19:19">
      <c r="S43584"/>
    </row>
    <row r="43585" spans="19:19">
      <c r="S43585"/>
    </row>
    <row r="43586" spans="19:19">
      <c r="S43586"/>
    </row>
    <row r="43587" spans="19:19">
      <c r="S43587"/>
    </row>
    <row r="43588" spans="19:19">
      <c r="S43588"/>
    </row>
    <row r="43589" spans="19:19">
      <c r="S43589"/>
    </row>
    <row r="43590" spans="19:19">
      <c r="S43590"/>
    </row>
    <row r="43591" spans="19:19">
      <c r="S43591"/>
    </row>
    <row r="43592" spans="19:19">
      <c r="S43592"/>
    </row>
    <row r="43593" spans="19:19">
      <c r="S43593"/>
    </row>
    <row r="43594" spans="19:19">
      <c r="S43594"/>
    </row>
    <row r="43595" spans="19:19">
      <c r="S43595"/>
    </row>
    <row r="43596" spans="19:19">
      <c r="S43596"/>
    </row>
    <row r="43597" spans="19:19">
      <c r="S43597"/>
    </row>
    <row r="43598" spans="19:19">
      <c r="S43598"/>
    </row>
    <row r="43599" spans="19:19">
      <c r="S43599"/>
    </row>
    <row r="43600" spans="19:19">
      <c r="S43600"/>
    </row>
    <row r="43601" spans="19:19">
      <c r="S43601"/>
    </row>
    <row r="43602" spans="19:19">
      <c r="S43602"/>
    </row>
    <row r="43603" spans="19:19">
      <c r="S43603"/>
    </row>
    <row r="43604" spans="19:19">
      <c r="S43604"/>
    </row>
    <row r="43605" spans="19:19">
      <c r="S43605"/>
    </row>
    <row r="43606" spans="19:19">
      <c r="S43606"/>
    </row>
    <row r="43607" spans="19:19">
      <c r="S43607"/>
    </row>
    <row r="43608" spans="19:19">
      <c r="S43608"/>
    </row>
    <row r="43609" spans="19:19">
      <c r="S43609"/>
    </row>
    <row r="43610" spans="19:19">
      <c r="S43610"/>
    </row>
    <row r="43611" spans="19:19">
      <c r="S43611"/>
    </row>
    <row r="43612" spans="19:19">
      <c r="S43612"/>
    </row>
    <row r="43613" spans="19:19">
      <c r="S43613"/>
    </row>
    <row r="43614" spans="19:19">
      <c r="S43614"/>
    </row>
    <row r="43615" spans="19:19">
      <c r="S43615"/>
    </row>
    <row r="43616" spans="19:19">
      <c r="S43616"/>
    </row>
    <row r="43617" spans="19:19">
      <c r="S43617"/>
    </row>
    <row r="43618" spans="19:19">
      <c r="S43618"/>
    </row>
    <row r="43619" spans="19:19">
      <c r="S43619"/>
    </row>
    <row r="43620" spans="19:19">
      <c r="S43620"/>
    </row>
    <row r="43621" spans="19:19">
      <c r="S43621"/>
    </row>
    <row r="43622" spans="19:19">
      <c r="S43622"/>
    </row>
    <row r="43623" spans="19:19">
      <c r="S43623"/>
    </row>
    <row r="43624" spans="19:19">
      <c r="S43624"/>
    </row>
    <row r="43625" spans="19:19">
      <c r="S43625"/>
    </row>
    <row r="43626" spans="19:19">
      <c r="S43626"/>
    </row>
    <row r="43627" spans="19:19">
      <c r="S43627"/>
    </row>
    <row r="43628" spans="19:19">
      <c r="S43628"/>
    </row>
    <row r="43629" spans="19:19">
      <c r="S43629"/>
    </row>
    <row r="43630" spans="19:19">
      <c r="S43630"/>
    </row>
    <row r="43631" spans="19:19">
      <c r="S43631"/>
    </row>
    <row r="43632" spans="19:19">
      <c r="S43632"/>
    </row>
    <row r="43633" spans="19:19">
      <c r="S43633"/>
    </row>
    <row r="43634" spans="19:19">
      <c r="S43634"/>
    </row>
    <row r="43635" spans="19:19">
      <c r="S43635"/>
    </row>
    <row r="43636" spans="19:19">
      <c r="S43636"/>
    </row>
    <row r="43637" spans="19:19">
      <c r="S43637"/>
    </row>
    <row r="43638" spans="19:19">
      <c r="S43638"/>
    </row>
    <row r="43639" spans="19:19">
      <c r="S43639"/>
    </row>
    <row r="43640" spans="19:19">
      <c r="S43640"/>
    </row>
    <row r="43641" spans="19:19">
      <c r="S43641"/>
    </row>
    <row r="43642" spans="19:19">
      <c r="S43642"/>
    </row>
    <row r="43643" spans="19:19">
      <c r="S43643"/>
    </row>
    <row r="43644" spans="19:19">
      <c r="S43644"/>
    </row>
    <row r="43645" spans="19:19">
      <c r="S43645"/>
    </row>
    <row r="43646" spans="19:19">
      <c r="S43646"/>
    </row>
    <row r="43647" spans="19:19">
      <c r="S43647"/>
    </row>
    <row r="43648" spans="19:19">
      <c r="S43648"/>
    </row>
    <row r="43649" spans="19:19">
      <c r="S43649"/>
    </row>
    <row r="43650" spans="19:19">
      <c r="S43650"/>
    </row>
    <row r="43651" spans="19:19">
      <c r="S43651"/>
    </row>
    <row r="43652" spans="19:19">
      <c r="S43652"/>
    </row>
    <row r="43653" spans="19:19">
      <c r="S43653"/>
    </row>
    <row r="43654" spans="19:19">
      <c r="S43654"/>
    </row>
    <row r="43655" spans="19:19">
      <c r="S43655"/>
    </row>
    <row r="43656" spans="19:19">
      <c r="S43656"/>
    </row>
    <row r="43657" spans="19:19">
      <c r="S43657"/>
    </row>
    <row r="43658" spans="19:19">
      <c r="S43658"/>
    </row>
    <row r="43659" spans="19:19">
      <c r="S43659"/>
    </row>
    <row r="43660" spans="19:19">
      <c r="S43660"/>
    </row>
    <row r="43661" spans="19:19">
      <c r="S43661"/>
    </row>
    <row r="43662" spans="19:19">
      <c r="S43662"/>
    </row>
    <row r="43663" spans="19:19">
      <c r="S43663"/>
    </row>
    <row r="43664" spans="19:19">
      <c r="S43664"/>
    </row>
    <row r="43665" spans="19:19">
      <c r="S43665"/>
    </row>
    <row r="43666" spans="19:19">
      <c r="S43666"/>
    </row>
    <row r="43667" spans="19:19">
      <c r="S43667"/>
    </row>
    <row r="43668" spans="19:19">
      <c r="S43668"/>
    </row>
    <row r="43669" spans="19:19">
      <c r="S43669"/>
    </row>
    <row r="43670" spans="19:19">
      <c r="S43670"/>
    </row>
    <row r="43671" spans="19:19">
      <c r="S43671"/>
    </row>
    <row r="43672" spans="19:19">
      <c r="S43672"/>
    </row>
    <row r="43673" spans="19:19">
      <c r="S43673"/>
    </row>
    <row r="43674" spans="19:19">
      <c r="S43674"/>
    </row>
    <row r="43675" spans="19:19">
      <c r="S43675"/>
    </row>
    <row r="43676" spans="19:19">
      <c r="S43676"/>
    </row>
    <row r="43677" spans="19:19">
      <c r="S43677"/>
    </row>
    <row r="43678" spans="19:19">
      <c r="S43678"/>
    </row>
    <row r="43679" spans="19:19">
      <c r="S43679"/>
    </row>
    <row r="43680" spans="19:19">
      <c r="S43680"/>
    </row>
    <row r="43681" spans="19:19">
      <c r="S43681"/>
    </row>
    <row r="43682" spans="19:19">
      <c r="S43682"/>
    </row>
    <row r="43683" spans="19:19">
      <c r="S43683"/>
    </row>
    <row r="43684" spans="19:19">
      <c r="S43684"/>
    </row>
    <row r="43685" spans="19:19">
      <c r="S43685"/>
    </row>
    <row r="43686" spans="19:19">
      <c r="S43686"/>
    </row>
    <row r="43687" spans="19:19">
      <c r="S43687"/>
    </row>
    <row r="43688" spans="19:19">
      <c r="S43688"/>
    </row>
    <row r="43689" spans="19:19">
      <c r="S43689"/>
    </row>
    <row r="43690" spans="19:19">
      <c r="S43690"/>
    </row>
    <row r="43691" spans="19:19">
      <c r="S43691"/>
    </row>
    <row r="43692" spans="19:19">
      <c r="S43692"/>
    </row>
    <row r="43693" spans="19:19">
      <c r="S43693"/>
    </row>
    <row r="43694" spans="19:19">
      <c r="S43694"/>
    </row>
    <row r="43695" spans="19:19">
      <c r="S43695"/>
    </row>
    <row r="43696" spans="19:19">
      <c r="S43696"/>
    </row>
    <row r="43697" spans="19:19">
      <c r="S43697"/>
    </row>
    <row r="43698" spans="19:19">
      <c r="S43698"/>
    </row>
    <row r="43699" spans="19:19">
      <c r="S43699"/>
    </row>
    <row r="43700" spans="19:19">
      <c r="S43700"/>
    </row>
    <row r="43701" spans="19:19">
      <c r="S43701"/>
    </row>
    <row r="43702" spans="19:19">
      <c r="S43702"/>
    </row>
    <row r="43703" spans="19:19">
      <c r="S43703"/>
    </row>
    <row r="43704" spans="19:19">
      <c r="S43704"/>
    </row>
    <row r="43705" spans="19:19">
      <c r="S43705"/>
    </row>
    <row r="43706" spans="19:19">
      <c r="S43706"/>
    </row>
    <row r="43707" spans="19:19">
      <c r="S43707"/>
    </row>
    <row r="43708" spans="19:19">
      <c r="S43708"/>
    </row>
    <row r="43709" spans="19:19">
      <c r="S43709"/>
    </row>
    <row r="43710" spans="19:19">
      <c r="S43710"/>
    </row>
    <row r="43711" spans="19:19">
      <c r="S43711"/>
    </row>
    <row r="43712" spans="19:19">
      <c r="S43712"/>
    </row>
    <row r="43713" spans="19:19">
      <c r="S43713"/>
    </row>
    <row r="43714" spans="19:19">
      <c r="S43714"/>
    </row>
    <row r="43715" spans="19:19">
      <c r="S43715"/>
    </row>
    <row r="43716" spans="19:19">
      <c r="S43716"/>
    </row>
    <row r="43717" spans="19:19">
      <c r="S43717"/>
    </row>
    <row r="43718" spans="19:19">
      <c r="S43718"/>
    </row>
    <row r="43719" spans="19:19">
      <c r="S43719"/>
    </row>
    <row r="43720" spans="19:19">
      <c r="S43720"/>
    </row>
    <row r="43721" spans="19:19">
      <c r="S43721"/>
    </row>
    <row r="43722" spans="19:19">
      <c r="S43722"/>
    </row>
    <row r="43723" spans="19:19">
      <c r="S43723"/>
    </row>
    <row r="43724" spans="19:19">
      <c r="S43724"/>
    </row>
    <row r="43725" spans="19:19">
      <c r="S43725"/>
    </row>
    <row r="43726" spans="19:19">
      <c r="S43726"/>
    </row>
    <row r="43727" spans="19:19">
      <c r="S43727"/>
    </row>
    <row r="43728" spans="19:19">
      <c r="S43728"/>
    </row>
    <row r="43729" spans="19:19">
      <c r="S43729"/>
    </row>
    <row r="43730" spans="19:19">
      <c r="S43730"/>
    </row>
    <row r="43731" spans="19:19">
      <c r="S43731"/>
    </row>
    <row r="43732" spans="19:19">
      <c r="S43732"/>
    </row>
    <row r="43733" spans="19:19">
      <c r="S43733"/>
    </row>
    <row r="43734" spans="19:19">
      <c r="S43734"/>
    </row>
    <row r="43735" spans="19:19">
      <c r="S43735"/>
    </row>
    <row r="43736" spans="19:19">
      <c r="S43736"/>
    </row>
    <row r="43737" spans="19:19">
      <c r="S43737"/>
    </row>
    <row r="43738" spans="19:19">
      <c r="S43738"/>
    </row>
    <row r="43739" spans="19:19">
      <c r="S43739"/>
    </row>
    <row r="43740" spans="19:19">
      <c r="S43740"/>
    </row>
    <row r="43741" spans="19:19">
      <c r="S43741"/>
    </row>
    <row r="43742" spans="19:19">
      <c r="S43742"/>
    </row>
    <row r="43743" spans="19:19">
      <c r="S43743"/>
    </row>
    <row r="43744" spans="19:19">
      <c r="S43744"/>
    </row>
    <row r="43745" spans="19:19">
      <c r="S43745"/>
    </row>
    <row r="43746" spans="19:19">
      <c r="S43746"/>
    </row>
    <row r="43747" spans="19:19">
      <c r="S43747"/>
    </row>
    <row r="43748" spans="19:19">
      <c r="S43748"/>
    </row>
    <row r="43749" spans="19:19">
      <c r="S43749"/>
    </row>
    <row r="43750" spans="19:19">
      <c r="S43750"/>
    </row>
    <row r="43751" spans="19:19">
      <c r="S43751"/>
    </row>
    <row r="43752" spans="19:19">
      <c r="S43752"/>
    </row>
    <row r="43753" spans="19:19">
      <c r="S43753"/>
    </row>
    <row r="43754" spans="19:19">
      <c r="S43754"/>
    </row>
    <row r="43755" spans="19:19">
      <c r="S43755"/>
    </row>
    <row r="43756" spans="19:19">
      <c r="S43756"/>
    </row>
    <row r="43757" spans="19:19">
      <c r="S43757"/>
    </row>
    <row r="43758" spans="19:19">
      <c r="S43758"/>
    </row>
    <row r="43759" spans="19:19">
      <c r="S43759"/>
    </row>
    <row r="43760" spans="19:19">
      <c r="S43760"/>
    </row>
    <row r="43761" spans="19:19">
      <c r="S43761"/>
    </row>
    <row r="43762" spans="19:19">
      <c r="S43762"/>
    </row>
    <row r="43763" spans="19:19">
      <c r="S43763"/>
    </row>
    <row r="43764" spans="19:19">
      <c r="S43764"/>
    </row>
    <row r="43765" spans="19:19">
      <c r="S43765"/>
    </row>
    <row r="43766" spans="19:19">
      <c r="S43766"/>
    </row>
    <row r="43767" spans="19:19">
      <c r="S43767"/>
    </row>
    <row r="43768" spans="19:19">
      <c r="S43768"/>
    </row>
    <row r="43769" spans="19:19">
      <c r="S43769"/>
    </row>
    <row r="43770" spans="19:19">
      <c r="S43770"/>
    </row>
    <row r="43771" spans="19:19">
      <c r="S43771"/>
    </row>
    <row r="43772" spans="19:19">
      <c r="S43772"/>
    </row>
    <row r="43773" spans="19:19">
      <c r="S43773"/>
    </row>
    <row r="43774" spans="19:19">
      <c r="S43774"/>
    </row>
    <row r="43775" spans="19:19">
      <c r="S43775"/>
    </row>
    <row r="43776" spans="19:19">
      <c r="S43776"/>
    </row>
    <row r="43777" spans="19:19">
      <c r="S43777"/>
    </row>
    <row r="43778" spans="19:19">
      <c r="S43778"/>
    </row>
    <row r="43779" spans="19:19">
      <c r="S43779"/>
    </row>
    <row r="43780" spans="19:19">
      <c r="S43780"/>
    </row>
    <row r="43781" spans="19:19">
      <c r="S43781"/>
    </row>
    <row r="43782" spans="19:19">
      <c r="S43782"/>
    </row>
    <row r="43783" spans="19:19">
      <c r="S43783"/>
    </row>
    <row r="43784" spans="19:19">
      <c r="S43784"/>
    </row>
    <row r="43785" spans="19:19">
      <c r="S43785"/>
    </row>
    <row r="43786" spans="19:19">
      <c r="S43786"/>
    </row>
    <row r="43787" spans="19:19">
      <c r="S43787"/>
    </row>
    <row r="43788" spans="19:19">
      <c r="S43788"/>
    </row>
    <row r="43789" spans="19:19">
      <c r="S43789"/>
    </row>
    <row r="43790" spans="19:19">
      <c r="S43790"/>
    </row>
    <row r="43791" spans="19:19">
      <c r="S43791"/>
    </row>
    <row r="43792" spans="19:19">
      <c r="S43792"/>
    </row>
    <row r="43793" spans="19:19">
      <c r="S43793"/>
    </row>
    <row r="43794" spans="19:19">
      <c r="S43794"/>
    </row>
    <row r="43795" spans="19:19">
      <c r="S43795"/>
    </row>
    <row r="43796" spans="19:19">
      <c r="S43796"/>
    </row>
    <row r="43797" spans="19:19">
      <c r="S43797"/>
    </row>
    <row r="43798" spans="19:19">
      <c r="S43798"/>
    </row>
    <row r="43799" spans="19:19">
      <c r="S43799"/>
    </row>
    <row r="43800" spans="19:19">
      <c r="S43800"/>
    </row>
    <row r="43801" spans="19:19">
      <c r="S43801"/>
    </row>
    <row r="43802" spans="19:19">
      <c r="S43802"/>
    </row>
    <row r="43803" spans="19:19">
      <c r="S43803"/>
    </row>
    <row r="43804" spans="19:19">
      <c r="S43804"/>
    </row>
    <row r="43805" spans="19:19">
      <c r="S43805"/>
    </row>
    <row r="43806" spans="19:19">
      <c r="S43806"/>
    </row>
    <row r="43807" spans="19:19">
      <c r="S43807"/>
    </row>
    <row r="43808" spans="19:19">
      <c r="S43808"/>
    </row>
    <row r="43809" spans="19:19">
      <c r="S43809"/>
    </row>
    <row r="43810" spans="19:19">
      <c r="S43810"/>
    </row>
    <row r="43811" spans="19:19">
      <c r="S43811"/>
    </row>
    <row r="43812" spans="19:19">
      <c r="S43812"/>
    </row>
    <row r="43813" spans="19:19">
      <c r="S43813"/>
    </row>
    <row r="43814" spans="19:19">
      <c r="S43814"/>
    </row>
    <row r="43815" spans="19:19">
      <c r="S43815"/>
    </row>
    <row r="43816" spans="19:19">
      <c r="S43816"/>
    </row>
    <row r="43817" spans="19:19">
      <c r="S43817"/>
    </row>
    <row r="43818" spans="19:19">
      <c r="S43818"/>
    </row>
    <row r="43819" spans="19:19">
      <c r="S43819"/>
    </row>
    <row r="43820" spans="19:19">
      <c r="S43820"/>
    </row>
    <row r="43821" spans="19:19">
      <c r="S43821"/>
    </row>
    <row r="43822" spans="19:19">
      <c r="S43822"/>
    </row>
    <row r="43823" spans="19:19">
      <c r="S43823"/>
    </row>
    <row r="43824" spans="19:19">
      <c r="S43824"/>
    </row>
    <row r="43825" spans="19:19">
      <c r="S43825"/>
    </row>
    <row r="43826" spans="19:19">
      <c r="S43826"/>
    </row>
    <row r="43827" spans="19:19">
      <c r="S43827"/>
    </row>
    <row r="43828" spans="19:19">
      <c r="S43828"/>
    </row>
    <row r="43829" spans="19:19">
      <c r="S43829"/>
    </row>
    <row r="43830" spans="19:19">
      <c r="S43830"/>
    </row>
    <row r="43831" spans="19:19">
      <c r="S43831"/>
    </row>
    <row r="43832" spans="19:19">
      <c r="S43832"/>
    </row>
    <row r="43833" spans="19:19">
      <c r="S43833"/>
    </row>
    <row r="43834" spans="19:19">
      <c r="S43834"/>
    </row>
    <row r="43835" spans="19:19">
      <c r="S43835"/>
    </row>
    <row r="43836" spans="19:19">
      <c r="S43836"/>
    </row>
    <row r="43837" spans="19:19">
      <c r="S43837"/>
    </row>
    <row r="43838" spans="19:19">
      <c r="S43838"/>
    </row>
    <row r="43839" spans="19:19">
      <c r="S43839"/>
    </row>
    <row r="43840" spans="19:19">
      <c r="S43840"/>
    </row>
    <row r="43841" spans="19:19">
      <c r="S43841"/>
    </row>
    <row r="43842" spans="19:19">
      <c r="S43842"/>
    </row>
    <row r="43843" spans="19:19">
      <c r="S43843"/>
    </row>
    <row r="43844" spans="19:19">
      <c r="S43844"/>
    </row>
    <row r="43845" spans="19:19">
      <c r="S43845"/>
    </row>
    <row r="43846" spans="19:19">
      <c r="S43846"/>
    </row>
    <row r="43847" spans="19:19">
      <c r="S43847"/>
    </row>
    <row r="43848" spans="19:19">
      <c r="S43848"/>
    </row>
    <row r="43849" spans="19:19">
      <c r="S43849"/>
    </row>
    <row r="43850" spans="19:19">
      <c r="S43850"/>
    </row>
    <row r="43851" spans="19:19">
      <c r="S43851"/>
    </row>
    <row r="43852" spans="19:19">
      <c r="S43852"/>
    </row>
    <row r="43853" spans="19:19">
      <c r="S43853"/>
    </row>
    <row r="43854" spans="19:19">
      <c r="S43854"/>
    </row>
    <row r="43855" spans="19:19">
      <c r="S43855"/>
    </row>
    <row r="43856" spans="19:19">
      <c r="S43856"/>
    </row>
    <row r="43857" spans="19:19">
      <c r="S43857"/>
    </row>
    <row r="43858" spans="19:19">
      <c r="S43858"/>
    </row>
    <row r="43859" spans="19:19">
      <c r="S43859"/>
    </row>
    <row r="43860" spans="19:19">
      <c r="S43860"/>
    </row>
    <row r="43861" spans="19:19">
      <c r="S43861"/>
    </row>
    <row r="43862" spans="19:19">
      <c r="S43862"/>
    </row>
    <row r="43863" spans="19:19">
      <c r="S43863"/>
    </row>
    <row r="43864" spans="19:19">
      <c r="S43864"/>
    </row>
    <row r="43865" spans="19:19">
      <c r="S43865"/>
    </row>
    <row r="43866" spans="19:19">
      <c r="S43866"/>
    </row>
    <row r="43867" spans="19:19">
      <c r="S43867"/>
    </row>
    <row r="43868" spans="19:19">
      <c r="S43868"/>
    </row>
    <row r="43869" spans="19:19">
      <c r="S43869"/>
    </row>
    <row r="43870" spans="19:19">
      <c r="S43870"/>
    </row>
    <row r="43871" spans="19:19">
      <c r="S43871"/>
    </row>
    <row r="43872" spans="19:19">
      <c r="S43872"/>
    </row>
    <row r="43873" spans="19:19">
      <c r="S43873"/>
    </row>
    <row r="43874" spans="19:19">
      <c r="S43874"/>
    </row>
    <row r="43875" spans="19:19">
      <c r="S43875"/>
    </row>
    <row r="43876" spans="19:19">
      <c r="S43876"/>
    </row>
    <row r="43877" spans="19:19">
      <c r="S43877"/>
    </row>
    <row r="43878" spans="19:19">
      <c r="S43878"/>
    </row>
    <row r="43879" spans="19:19">
      <c r="S43879"/>
    </row>
    <row r="43880" spans="19:19">
      <c r="S43880"/>
    </row>
    <row r="43881" spans="19:19">
      <c r="S43881"/>
    </row>
    <row r="43882" spans="19:19">
      <c r="S43882"/>
    </row>
    <row r="43883" spans="19:19">
      <c r="S43883"/>
    </row>
    <row r="43884" spans="19:19">
      <c r="S43884"/>
    </row>
    <row r="43885" spans="19:19">
      <c r="S43885"/>
    </row>
    <row r="43886" spans="19:19">
      <c r="S43886"/>
    </row>
    <row r="43887" spans="19:19">
      <c r="S43887"/>
    </row>
    <row r="43888" spans="19:19">
      <c r="S43888"/>
    </row>
    <row r="43889" spans="19:19">
      <c r="S43889"/>
    </row>
    <row r="43890" spans="19:19">
      <c r="S43890"/>
    </row>
    <row r="43891" spans="19:19">
      <c r="S43891"/>
    </row>
    <row r="43892" spans="19:19">
      <c r="S43892"/>
    </row>
    <row r="43893" spans="19:19">
      <c r="S43893"/>
    </row>
    <row r="43894" spans="19:19">
      <c r="S43894"/>
    </row>
    <row r="43895" spans="19:19">
      <c r="S43895"/>
    </row>
    <row r="43896" spans="19:19">
      <c r="S43896"/>
    </row>
    <row r="43897" spans="19:19">
      <c r="S43897"/>
    </row>
    <row r="43898" spans="19:19">
      <c r="S43898"/>
    </row>
    <row r="43899" spans="19:19">
      <c r="S43899"/>
    </row>
    <row r="43900" spans="19:19">
      <c r="S43900"/>
    </row>
    <row r="43901" spans="19:19">
      <c r="S43901"/>
    </row>
    <row r="43902" spans="19:19">
      <c r="S43902"/>
    </row>
    <row r="43903" spans="19:19">
      <c r="S43903"/>
    </row>
    <row r="43904" spans="19:19">
      <c r="S43904"/>
    </row>
    <row r="43905" spans="19:19">
      <c r="S43905"/>
    </row>
    <row r="43906" spans="19:19">
      <c r="S43906"/>
    </row>
    <row r="43907" spans="19:19">
      <c r="S43907"/>
    </row>
    <row r="43908" spans="19:19">
      <c r="S43908"/>
    </row>
    <row r="43909" spans="19:19">
      <c r="S43909"/>
    </row>
    <row r="43910" spans="19:19">
      <c r="S43910"/>
    </row>
    <row r="43911" spans="19:19">
      <c r="S43911"/>
    </row>
    <row r="43912" spans="19:19">
      <c r="S43912"/>
    </row>
    <row r="43913" spans="19:19">
      <c r="S43913"/>
    </row>
    <row r="43914" spans="19:19">
      <c r="S43914"/>
    </row>
    <row r="43915" spans="19:19">
      <c r="S43915"/>
    </row>
    <row r="43916" spans="19:19">
      <c r="S43916"/>
    </row>
    <row r="43917" spans="19:19">
      <c r="S43917"/>
    </row>
    <row r="43918" spans="19:19">
      <c r="S43918"/>
    </row>
    <row r="43919" spans="19:19">
      <c r="S43919"/>
    </row>
    <row r="43920" spans="19:19">
      <c r="S43920"/>
    </row>
    <row r="43921" spans="19:19">
      <c r="S43921"/>
    </row>
    <row r="43922" spans="19:19">
      <c r="S43922"/>
    </row>
    <row r="43923" spans="19:19">
      <c r="S43923"/>
    </row>
    <row r="43924" spans="19:19">
      <c r="S43924"/>
    </row>
    <row r="43925" spans="19:19">
      <c r="S43925"/>
    </row>
    <row r="43926" spans="19:19">
      <c r="S43926"/>
    </row>
    <row r="43927" spans="19:19">
      <c r="S43927"/>
    </row>
    <row r="43928" spans="19:19">
      <c r="S43928"/>
    </row>
    <row r="43929" spans="19:19">
      <c r="S43929"/>
    </row>
    <row r="43930" spans="19:19">
      <c r="S43930"/>
    </row>
    <row r="43931" spans="19:19">
      <c r="S43931"/>
    </row>
    <row r="43932" spans="19:19">
      <c r="S43932"/>
    </row>
    <row r="43933" spans="19:19">
      <c r="S43933"/>
    </row>
    <row r="43934" spans="19:19">
      <c r="S43934"/>
    </row>
    <row r="43935" spans="19:19">
      <c r="S43935"/>
    </row>
    <row r="43936" spans="19:19">
      <c r="S43936"/>
    </row>
    <row r="43937" spans="19:19">
      <c r="S43937"/>
    </row>
    <row r="43938" spans="19:19">
      <c r="S43938"/>
    </row>
    <row r="43939" spans="19:19">
      <c r="S43939"/>
    </row>
    <row r="43940" spans="19:19">
      <c r="S43940"/>
    </row>
    <row r="43941" spans="19:19">
      <c r="S43941"/>
    </row>
    <row r="43942" spans="19:19">
      <c r="S43942"/>
    </row>
    <row r="43943" spans="19:19">
      <c r="S43943"/>
    </row>
    <row r="43944" spans="19:19">
      <c r="S43944"/>
    </row>
    <row r="43945" spans="19:19">
      <c r="S43945"/>
    </row>
    <row r="43946" spans="19:19">
      <c r="S43946"/>
    </row>
    <row r="43947" spans="19:19">
      <c r="S43947"/>
    </row>
    <row r="43948" spans="19:19">
      <c r="S43948"/>
    </row>
    <row r="43949" spans="19:19">
      <c r="S43949"/>
    </row>
    <row r="43950" spans="19:19">
      <c r="S43950"/>
    </row>
    <row r="43951" spans="19:19">
      <c r="S43951"/>
    </row>
    <row r="43952" spans="19:19">
      <c r="S43952"/>
    </row>
    <row r="43953" spans="19:19">
      <c r="S43953"/>
    </row>
    <row r="43954" spans="19:19">
      <c r="S43954"/>
    </row>
    <row r="43955" spans="19:19">
      <c r="S43955"/>
    </row>
    <row r="43956" spans="19:19">
      <c r="S43956"/>
    </row>
    <row r="43957" spans="19:19">
      <c r="S43957"/>
    </row>
    <row r="43958" spans="19:19">
      <c r="S43958"/>
    </row>
    <row r="43959" spans="19:19">
      <c r="S43959"/>
    </row>
    <row r="43960" spans="19:19">
      <c r="S43960"/>
    </row>
    <row r="43961" spans="19:19">
      <c r="S43961"/>
    </row>
    <row r="43962" spans="19:19">
      <c r="S43962"/>
    </row>
    <row r="43963" spans="19:19">
      <c r="S43963"/>
    </row>
    <row r="43964" spans="19:19">
      <c r="S43964"/>
    </row>
    <row r="43965" spans="19:19">
      <c r="S43965"/>
    </row>
    <row r="43966" spans="19:19">
      <c r="S43966"/>
    </row>
    <row r="43967" spans="19:19">
      <c r="S43967"/>
    </row>
    <row r="43968" spans="19:19">
      <c r="S43968"/>
    </row>
    <row r="43969" spans="19:19">
      <c r="S43969"/>
    </row>
    <row r="43970" spans="19:19">
      <c r="S43970"/>
    </row>
    <row r="43971" spans="19:19">
      <c r="S43971"/>
    </row>
    <row r="43972" spans="19:19">
      <c r="S43972"/>
    </row>
    <row r="43973" spans="19:19">
      <c r="S43973"/>
    </row>
    <row r="43974" spans="19:19">
      <c r="S43974"/>
    </row>
    <row r="43975" spans="19:19">
      <c r="S43975"/>
    </row>
    <row r="43976" spans="19:19">
      <c r="S43976"/>
    </row>
    <row r="43977" spans="19:19">
      <c r="S43977"/>
    </row>
    <row r="43978" spans="19:19">
      <c r="S43978"/>
    </row>
    <row r="43979" spans="19:19">
      <c r="S43979"/>
    </row>
    <row r="43980" spans="19:19">
      <c r="S43980"/>
    </row>
    <row r="43981" spans="19:19">
      <c r="S43981"/>
    </row>
    <row r="43982" spans="19:19">
      <c r="S43982"/>
    </row>
    <row r="43983" spans="19:19">
      <c r="S43983"/>
    </row>
    <row r="43984" spans="19:19">
      <c r="S43984"/>
    </row>
    <row r="43985" spans="19:19">
      <c r="S43985"/>
    </row>
    <row r="43986" spans="19:19">
      <c r="S43986"/>
    </row>
    <row r="43987" spans="19:19">
      <c r="S43987"/>
    </row>
    <row r="43988" spans="19:19">
      <c r="S43988"/>
    </row>
    <row r="43989" spans="19:19">
      <c r="S43989"/>
    </row>
    <row r="43990" spans="19:19">
      <c r="S43990"/>
    </row>
    <row r="43991" spans="19:19">
      <c r="S43991"/>
    </row>
    <row r="43992" spans="19:19">
      <c r="S43992"/>
    </row>
    <row r="43993" spans="19:19">
      <c r="S43993"/>
    </row>
    <row r="43994" spans="19:19">
      <c r="S43994"/>
    </row>
    <row r="43995" spans="19:19">
      <c r="S43995"/>
    </row>
    <row r="43996" spans="19:19">
      <c r="S43996"/>
    </row>
    <row r="43997" spans="19:19">
      <c r="S43997"/>
    </row>
    <row r="43998" spans="19:19">
      <c r="S43998"/>
    </row>
    <row r="43999" spans="19:19">
      <c r="S43999"/>
    </row>
    <row r="44000" spans="19:19">
      <c r="S44000"/>
    </row>
    <row r="44001" spans="19:19">
      <c r="S44001"/>
    </row>
    <row r="44002" spans="19:19">
      <c r="S44002"/>
    </row>
    <row r="44003" spans="19:19">
      <c r="S44003"/>
    </row>
    <row r="44004" spans="19:19">
      <c r="S44004"/>
    </row>
    <row r="44005" spans="19:19">
      <c r="S44005"/>
    </row>
    <row r="44006" spans="19:19">
      <c r="S44006"/>
    </row>
    <row r="44007" spans="19:19">
      <c r="S44007"/>
    </row>
    <row r="44008" spans="19:19">
      <c r="S44008"/>
    </row>
    <row r="44009" spans="19:19">
      <c r="S44009"/>
    </row>
    <row r="44010" spans="19:19">
      <c r="S44010"/>
    </row>
    <row r="44011" spans="19:19">
      <c r="S44011"/>
    </row>
    <row r="44012" spans="19:19">
      <c r="S44012"/>
    </row>
    <row r="44013" spans="19:19">
      <c r="S44013"/>
    </row>
    <row r="44014" spans="19:19">
      <c r="S44014"/>
    </row>
    <row r="44015" spans="19:19">
      <c r="S44015"/>
    </row>
    <row r="44016" spans="19:19">
      <c r="S44016"/>
    </row>
    <row r="44017" spans="19:19">
      <c r="S44017"/>
    </row>
    <row r="44018" spans="19:19">
      <c r="S44018"/>
    </row>
    <row r="44019" spans="19:19">
      <c r="S44019"/>
    </row>
    <row r="44020" spans="19:19">
      <c r="S44020"/>
    </row>
    <row r="44021" spans="19:19">
      <c r="S44021"/>
    </row>
    <row r="44022" spans="19:19">
      <c r="S44022"/>
    </row>
    <row r="44023" spans="19:19">
      <c r="S44023"/>
    </row>
    <row r="44024" spans="19:19">
      <c r="S44024"/>
    </row>
    <row r="44025" spans="19:19">
      <c r="S44025"/>
    </row>
    <row r="44026" spans="19:19">
      <c r="S44026"/>
    </row>
    <row r="44027" spans="19:19">
      <c r="S44027"/>
    </row>
    <row r="44028" spans="19:19">
      <c r="S44028"/>
    </row>
    <row r="44029" spans="19:19">
      <c r="S44029"/>
    </row>
    <row r="44030" spans="19:19">
      <c r="S44030"/>
    </row>
    <row r="44031" spans="19:19">
      <c r="S44031"/>
    </row>
    <row r="44032" spans="19:19">
      <c r="S44032"/>
    </row>
    <row r="44033" spans="19:19">
      <c r="S44033"/>
    </row>
    <row r="44034" spans="19:19">
      <c r="S44034"/>
    </row>
    <row r="44035" spans="19:19">
      <c r="S44035"/>
    </row>
    <row r="44036" spans="19:19">
      <c r="S44036"/>
    </row>
    <row r="44037" spans="19:19">
      <c r="S44037"/>
    </row>
    <row r="44038" spans="19:19">
      <c r="S44038"/>
    </row>
    <row r="44039" spans="19:19">
      <c r="S44039"/>
    </row>
    <row r="44040" spans="19:19">
      <c r="S44040"/>
    </row>
    <row r="44041" spans="19:19">
      <c r="S44041"/>
    </row>
    <row r="44042" spans="19:19">
      <c r="S44042"/>
    </row>
    <row r="44043" spans="19:19">
      <c r="S44043"/>
    </row>
    <row r="44044" spans="19:19">
      <c r="S44044"/>
    </row>
    <row r="44045" spans="19:19">
      <c r="S44045"/>
    </row>
    <row r="44046" spans="19:19">
      <c r="S44046"/>
    </row>
    <row r="44047" spans="19:19">
      <c r="S44047"/>
    </row>
    <row r="44048" spans="19:19">
      <c r="S44048"/>
    </row>
    <row r="44049" spans="19:19">
      <c r="S44049"/>
    </row>
    <row r="44050" spans="19:19">
      <c r="S44050"/>
    </row>
    <row r="44051" spans="19:19">
      <c r="S44051"/>
    </row>
    <row r="44052" spans="19:19">
      <c r="S44052"/>
    </row>
    <row r="44053" spans="19:19">
      <c r="S44053"/>
    </row>
    <row r="44054" spans="19:19">
      <c r="S44054"/>
    </row>
    <row r="44055" spans="19:19">
      <c r="S44055"/>
    </row>
    <row r="44056" spans="19:19">
      <c r="S44056"/>
    </row>
    <row r="44057" spans="19:19">
      <c r="S44057"/>
    </row>
    <row r="44058" spans="19:19">
      <c r="S44058"/>
    </row>
    <row r="44059" spans="19:19">
      <c r="S44059"/>
    </row>
    <row r="44060" spans="19:19">
      <c r="S44060"/>
    </row>
    <row r="44061" spans="19:19">
      <c r="S44061"/>
    </row>
    <row r="44062" spans="19:19">
      <c r="S44062"/>
    </row>
    <row r="44063" spans="19:19">
      <c r="S44063"/>
    </row>
    <row r="44064" spans="19:19">
      <c r="S44064"/>
    </row>
    <row r="44065" spans="19:19">
      <c r="S44065"/>
    </row>
    <row r="44066" spans="19:19">
      <c r="S44066"/>
    </row>
    <row r="44067" spans="19:19">
      <c r="S44067"/>
    </row>
    <row r="44068" spans="19:19">
      <c r="S44068"/>
    </row>
    <row r="44069" spans="19:19">
      <c r="S44069"/>
    </row>
    <row r="44070" spans="19:19">
      <c r="S44070"/>
    </row>
    <row r="44071" spans="19:19">
      <c r="S44071"/>
    </row>
    <row r="44072" spans="19:19">
      <c r="S44072"/>
    </row>
    <row r="44073" spans="19:19">
      <c r="S44073"/>
    </row>
    <row r="44074" spans="19:19">
      <c r="S44074"/>
    </row>
    <row r="44075" spans="19:19">
      <c r="S44075"/>
    </row>
    <row r="44076" spans="19:19">
      <c r="S44076"/>
    </row>
    <row r="44077" spans="19:19">
      <c r="S44077"/>
    </row>
    <row r="44078" spans="19:19">
      <c r="S44078"/>
    </row>
    <row r="44079" spans="19:19">
      <c r="S44079"/>
    </row>
    <row r="44080" spans="19:19">
      <c r="S44080"/>
    </row>
    <row r="44081" spans="19:19">
      <c r="S44081"/>
    </row>
    <row r="44082" spans="19:19">
      <c r="S44082"/>
    </row>
    <row r="44083" spans="19:19">
      <c r="S44083"/>
    </row>
    <row r="44084" spans="19:19">
      <c r="S44084"/>
    </row>
    <row r="44085" spans="19:19">
      <c r="S44085"/>
    </row>
    <row r="44086" spans="19:19">
      <c r="S44086"/>
    </row>
    <row r="44087" spans="19:19">
      <c r="S44087"/>
    </row>
    <row r="44088" spans="19:19">
      <c r="S44088"/>
    </row>
    <row r="44089" spans="19:19">
      <c r="S44089"/>
    </row>
    <row r="44090" spans="19:19">
      <c r="S44090"/>
    </row>
    <row r="44091" spans="19:19">
      <c r="S44091"/>
    </row>
    <row r="44092" spans="19:19">
      <c r="S44092"/>
    </row>
    <row r="44093" spans="19:19">
      <c r="S44093"/>
    </row>
    <row r="44094" spans="19:19">
      <c r="S44094"/>
    </row>
    <row r="44095" spans="19:19">
      <c r="S44095"/>
    </row>
    <row r="44096" spans="19:19">
      <c r="S44096"/>
    </row>
    <row r="44097" spans="19:19">
      <c r="S44097"/>
    </row>
    <row r="44098" spans="19:19">
      <c r="S44098"/>
    </row>
    <row r="44099" spans="19:19">
      <c r="S44099"/>
    </row>
    <row r="44100" spans="19:19">
      <c r="S44100"/>
    </row>
    <row r="44101" spans="19:19">
      <c r="S44101"/>
    </row>
    <row r="44102" spans="19:19">
      <c r="S44102"/>
    </row>
    <row r="44103" spans="19:19">
      <c r="S44103"/>
    </row>
    <row r="44104" spans="19:19">
      <c r="S44104"/>
    </row>
    <row r="44105" spans="19:19">
      <c r="S44105"/>
    </row>
    <row r="44106" spans="19:19">
      <c r="S44106"/>
    </row>
    <row r="44107" spans="19:19">
      <c r="S44107"/>
    </row>
    <row r="44108" spans="19:19">
      <c r="S44108"/>
    </row>
    <row r="44109" spans="19:19">
      <c r="S44109"/>
    </row>
    <row r="44110" spans="19:19">
      <c r="S44110"/>
    </row>
    <row r="44111" spans="19:19">
      <c r="S44111"/>
    </row>
    <row r="44112" spans="19:19">
      <c r="S44112"/>
    </row>
    <row r="44113" spans="19:19">
      <c r="S44113"/>
    </row>
    <row r="44114" spans="19:19">
      <c r="S44114"/>
    </row>
    <row r="44115" spans="19:19">
      <c r="S44115"/>
    </row>
    <row r="44116" spans="19:19">
      <c r="S44116"/>
    </row>
    <row r="44117" spans="19:19">
      <c r="S44117"/>
    </row>
    <row r="44118" spans="19:19">
      <c r="S44118"/>
    </row>
    <row r="44119" spans="19:19">
      <c r="S44119"/>
    </row>
    <row r="44120" spans="19:19">
      <c r="S44120"/>
    </row>
    <row r="44121" spans="19:19">
      <c r="S44121"/>
    </row>
    <row r="44122" spans="19:19">
      <c r="S44122"/>
    </row>
    <row r="44123" spans="19:19">
      <c r="S44123"/>
    </row>
    <row r="44124" spans="19:19">
      <c r="S44124"/>
    </row>
    <row r="44125" spans="19:19">
      <c r="S44125"/>
    </row>
    <row r="44126" spans="19:19">
      <c r="S44126"/>
    </row>
    <row r="44127" spans="19:19">
      <c r="S44127"/>
    </row>
    <row r="44128" spans="19:19">
      <c r="S44128"/>
    </row>
    <row r="44129" spans="19:19">
      <c r="S44129"/>
    </row>
    <row r="44130" spans="19:19">
      <c r="S44130"/>
    </row>
    <row r="44131" spans="19:19">
      <c r="S44131"/>
    </row>
    <row r="44132" spans="19:19">
      <c r="S44132"/>
    </row>
    <row r="44133" spans="19:19">
      <c r="S44133"/>
    </row>
    <row r="44134" spans="19:19">
      <c r="S44134"/>
    </row>
    <row r="44135" spans="19:19">
      <c r="S44135"/>
    </row>
    <row r="44136" spans="19:19">
      <c r="S44136"/>
    </row>
    <row r="44137" spans="19:19">
      <c r="S44137"/>
    </row>
    <row r="44138" spans="19:19">
      <c r="S44138"/>
    </row>
    <row r="44139" spans="19:19">
      <c r="S44139"/>
    </row>
    <row r="44140" spans="19:19">
      <c r="S44140"/>
    </row>
    <row r="44141" spans="19:19">
      <c r="S44141"/>
    </row>
    <row r="44142" spans="19:19">
      <c r="S44142"/>
    </row>
    <row r="44143" spans="19:19">
      <c r="S44143"/>
    </row>
    <row r="44144" spans="19:19">
      <c r="S44144"/>
    </row>
    <row r="44145" spans="19:19">
      <c r="S44145"/>
    </row>
    <row r="44146" spans="19:19">
      <c r="S44146"/>
    </row>
    <row r="44147" spans="19:19">
      <c r="S44147"/>
    </row>
    <row r="44148" spans="19:19">
      <c r="S44148"/>
    </row>
    <row r="44149" spans="19:19">
      <c r="S44149"/>
    </row>
    <row r="44150" spans="19:19">
      <c r="S44150"/>
    </row>
    <row r="44151" spans="19:19">
      <c r="S44151"/>
    </row>
    <row r="44152" spans="19:19">
      <c r="S44152"/>
    </row>
    <row r="44153" spans="19:19">
      <c r="S44153"/>
    </row>
    <row r="44154" spans="19:19">
      <c r="S44154"/>
    </row>
    <row r="44155" spans="19:19">
      <c r="S44155"/>
    </row>
    <row r="44156" spans="19:19">
      <c r="S44156"/>
    </row>
    <row r="44157" spans="19:19">
      <c r="S44157"/>
    </row>
    <row r="44158" spans="19:19">
      <c r="S44158"/>
    </row>
    <row r="44159" spans="19:19">
      <c r="S44159"/>
    </row>
    <row r="44160" spans="19:19">
      <c r="S44160"/>
    </row>
    <row r="44161" spans="19:19">
      <c r="S44161"/>
    </row>
    <row r="44162" spans="19:19">
      <c r="S44162"/>
    </row>
    <row r="44163" spans="19:19">
      <c r="S44163"/>
    </row>
    <row r="44164" spans="19:19">
      <c r="S44164"/>
    </row>
    <row r="44165" spans="19:19">
      <c r="S44165"/>
    </row>
    <row r="44166" spans="19:19">
      <c r="S44166"/>
    </row>
    <row r="44167" spans="19:19">
      <c r="S44167"/>
    </row>
    <row r="44168" spans="19:19">
      <c r="S44168"/>
    </row>
    <row r="44169" spans="19:19">
      <c r="S44169"/>
    </row>
    <row r="44170" spans="19:19">
      <c r="S44170"/>
    </row>
    <row r="44171" spans="19:19">
      <c r="S44171"/>
    </row>
    <row r="44172" spans="19:19">
      <c r="S44172"/>
    </row>
    <row r="44173" spans="19:19">
      <c r="S44173"/>
    </row>
    <row r="44174" spans="19:19">
      <c r="S44174"/>
    </row>
    <row r="44175" spans="19:19">
      <c r="S44175"/>
    </row>
    <row r="44176" spans="19:19">
      <c r="S44176"/>
    </row>
    <row r="44177" spans="19:19">
      <c r="S44177"/>
    </row>
    <row r="44178" spans="19:19">
      <c r="S44178"/>
    </row>
    <row r="44179" spans="19:19">
      <c r="S44179"/>
    </row>
    <row r="44180" spans="19:19">
      <c r="S44180"/>
    </row>
    <row r="44181" spans="19:19">
      <c r="S44181"/>
    </row>
    <row r="44182" spans="19:19">
      <c r="S44182"/>
    </row>
    <row r="44183" spans="19:19">
      <c r="S44183"/>
    </row>
    <row r="44184" spans="19:19">
      <c r="S44184"/>
    </row>
    <row r="44185" spans="19:19">
      <c r="S44185"/>
    </row>
    <row r="44186" spans="19:19">
      <c r="S44186"/>
    </row>
    <row r="44187" spans="19:19">
      <c r="S44187"/>
    </row>
    <row r="44188" spans="19:19">
      <c r="S44188"/>
    </row>
    <row r="44189" spans="19:19">
      <c r="S44189"/>
    </row>
    <row r="44190" spans="19:19">
      <c r="S44190"/>
    </row>
    <row r="44191" spans="19:19">
      <c r="S44191"/>
    </row>
    <row r="44192" spans="19:19">
      <c r="S44192"/>
    </row>
    <row r="44193" spans="19:19">
      <c r="S44193"/>
    </row>
    <row r="44194" spans="19:19">
      <c r="S44194"/>
    </row>
    <row r="44195" spans="19:19">
      <c r="S44195"/>
    </row>
    <row r="44196" spans="19:19">
      <c r="S44196"/>
    </row>
    <row r="44197" spans="19:19">
      <c r="S44197"/>
    </row>
    <row r="44198" spans="19:19">
      <c r="S44198"/>
    </row>
    <row r="44199" spans="19:19">
      <c r="S44199"/>
    </row>
    <row r="44200" spans="19:19">
      <c r="S44200"/>
    </row>
    <row r="44201" spans="19:19">
      <c r="S44201"/>
    </row>
    <row r="44202" spans="19:19">
      <c r="S44202"/>
    </row>
    <row r="44203" spans="19:19">
      <c r="S44203"/>
    </row>
    <row r="44204" spans="19:19">
      <c r="S44204"/>
    </row>
    <row r="44205" spans="19:19">
      <c r="S44205"/>
    </row>
    <row r="44206" spans="19:19">
      <c r="S44206"/>
    </row>
    <row r="44207" spans="19:19">
      <c r="S44207"/>
    </row>
    <row r="44208" spans="19:19">
      <c r="S44208"/>
    </row>
    <row r="44209" spans="19:19">
      <c r="S44209"/>
    </row>
    <row r="44210" spans="19:19">
      <c r="S44210"/>
    </row>
    <row r="44211" spans="19:19">
      <c r="S44211"/>
    </row>
    <row r="44212" spans="19:19">
      <c r="S44212"/>
    </row>
    <row r="44213" spans="19:19">
      <c r="S44213"/>
    </row>
    <row r="44214" spans="19:19">
      <c r="S44214"/>
    </row>
    <row r="44215" spans="19:19">
      <c r="S44215"/>
    </row>
    <row r="44216" spans="19:19">
      <c r="S44216"/>
    </row>
    <row r="44217" spans="19:19">
      <c r="S44217"/>
    </row>
    <row r="44218" spans="19:19">
      <c r="S44218"/>
    </row>
    <row r="44219" spans="19:19">
      <c r="S44219"/>
    </row>
    <row r="44220" spans="19:19">
      <c r="S44220"/>
    </row>
    <row r="44221" spans="19:19">
      <c r="S44221"/>
    </row>
    <row r="44222" spans="19:19">
      <c r="S44222"/>
    </row>
    <row r="44223" spans="19:19">
      <c r="S44223"/>
    </row>
    <row r="44224" spans="19:19">
      <c r="S44224"/>
    </row>
    <row r="44225" spans="19:19">
      <c r="S44225"/>
    </row>
    <row r="44226" spans="19:19">
      <c r="S44226"/>
    </row>
    <row r="44227" spans="19:19">
      <c r="S44227"/>
    </row>
    <row r="44228" spans="19:19">
      <c r="S44228"/>
    </row>
    <row r="44229" spans="19:19">
      <c r="S44229"/>
    </row>
    <row r="44230" spans="19:19">
      <c r="S44230"/>
    </row>
    <row r="44231" spans="19:19">
      <c r="S44231"/>
    </row>
    <row r="44232" spans="19:19">
      <c r="S44232"/>
    </row>
    <row r="44233" spans="19:19">
      <c r="S44233"/>
    </row>
    <row r="44234" spans="19:19">
      <c r="S44234"/>
    </row>
    <row r="44235" spans="19:19">
      <c r="S44235"/>
    </row>
    <row r="44236" spans="19:19">
      <c r="S44236"/>
    </row>
    <row r="44237" spans="19:19">
      <c r="S44237"/>
    </row>
    <row r="44238" spans="19:19">
      <c r="S44238"/>
    </row>
    <row r="44239" spans="19:19">
      <c r="S44239"/>
    </row>
    <row r="44240" spans="19:19">
      <c r="S44240"/>
    </row>
    <row r="44241" spans="19:19">
      <c r="S44241"/>
    </row>
    <row r="44242" spans="19:19">
      <c r="S44242"/>
    </row>
    <row r="44243" spans="19:19">
      <c r="S44243"/>
    </row>
    <row r="44244" spans="19:19">
      <c r="S44244"/>
    </row>
    <row r="44245" spans="19:19">
      <c r="S44245"/>
    </row>
    <row r="44246" spans="19:19">
      <c r="S44246"/>
    </row>
    <row r="44247" spans="19:19">
      <c r="S44247"/>
    </row>
    <row r="44248" spans="19:19">
      <c r="S44248"/>
    </row>
    <row r="44249" spans="19:19">
      <c r="S44249"/>
    </row>
    <row r="44250" spans="19:19">
      <c r="S44250"/>
    </row>
    <row r="44251" spans="19:19">
      <c r="S44251"/>
    </row>
    <row r="44252" spans="19:19">
      <c r="S44252"/>
    </row>
    <row r="44253" spans="19:19">
      <c r="S44253"/>
    </row>
    <row r="44254" spans="19:19">
      <c r="S44254"/>
    </row>
    <row r="44255" spans="19:19">
      <c r="S44255"/>
    </row>
    <row r="44256" spans="19:19">
      <c r="S44256"/>
    </row>
    <row r="44257" spans="19:19">
      <c r="S44257"/>
    </row>
    <row r="44258" spans="19:19">
      <c r="S44258"/>
    </row>
    <row r="44259" spans="19:19">
      <c r="S44259"/>
    </row>
    <row r="44260" spans="19:19">
      <c r="S44260"/>
    </row>
    <row r="44261" spans="19:19">
      <c r="S44261"/>
    </row>
    <row r="44262" spans="19:19">
      <c r="S44262"/>
    </row>
    <row r="44263" spans="19:19">
      <c r="S44263"/>
    </row>
    <row r="44264" spans="19:19">
      <c r="S44264"/>
    </row>
    <row r="44265" spans="19:19">
      <c r="S44265"/>
    </row>
    <row r="44266" spans="19:19">
      <c r="S44266"/>
    </row>
    <row r="44267" spans="19:19">
      <c r="S44267"/>
    </row>
    <row r="44268" spans="19:19">
      <c r="S44268"/>
    </row>
    <row r="44269" spans="19:19">
      <c r="S44269"/>
    </row>
    <row r="44270" spans="19:19">
      <c r="S44270"/>
    </row>
    <row r="44271" spans="19:19">
      <c r="S44271"/>
    </row>
    <row r="44272" spans="19:19">
      <c r="S44272"/>
    </row>
    <row r="44273" spans="19:19">
      <c r="S44273"/>
    </row>
    <row r="44274" spans="19:19">
      <c r="S44274"/>
    </row>
    <row r="44275" spans="19:19">
      <c r="S44275"/>
    </row>
    <row r="44276" spans="19:19">
      <c r="S44276"/>
    </row>
    <row r="44277" spans="19:19">
      <c r="S44277"/>
    </row>
    <row r="44278" spans="19:19">
      <c r="S44278"/>
    </row>
    <row r="44279" spans="19:19">
      <c r="S44279"/>
    </row>
    <row r="44280" spans="19:19">
      <c r="S44280"/>
    </row>
    <row r="44281" spans="19:19">
      <c r="S44281"/>
    </row>
    <row r="44282" spans="19:19">
      <c r="S44282"/>
    </row>
    <row r="44283" spans="19:19">
      <c r="S44283"/>
    </row>
    <row r="44284" spans="19:19">
      <c r="S44284"/>
    </row>
    <row r="44285" spans="19:19">
      <c r="S44285"/>
    </row>
    <row r="44286" spans="19:19">
      <c r="S44286"/>
    </row>
    <row r="44287" spans="19:19">
      <c r="S44287"/>
    </row>
    <row r="44288" spans="19:19">
      <c r="S44288"/>
    </row>
    <row r="44289" spans="19:19">
      <c r="S44289"/>
    </row>
    <row r="44290" spans="19:19">
      <c r="S44290"/>
    </row>
    <row r="44291" spans="19:19">
      <c r="S44291"/>
    </row>
    <row r="44292" spans="19:19">
      <c r="S44292"/>
    </row>
    <row r="44293" spans="19:19">
      <c r="S44293"/>
    </row>
    <row r="44294" spans="19:19">
      <c r="S44294"/>
    </row>
    <row r="44295" spans="19:19">
      <c r="S44295"/>
    </row>
    <row r="44296" spans="19:19">
      <c r="S44296"/>
    </row>
    <row r="44297" spans="19:19">
      <c r="S44297"/>
    </row>
    <row r="44298" spans="19:19">
      <c r="S44298"/>
    </row>
    <row r="44299" spans="19:19">
      <c r="S44299"/>
    </row>
    <row r="44300" spans="19:19">
      <c r="S44300"/>
    </row>
    <row r="44301" spans="19:19">
      <c r="S44301"/>
    </row>
    <row r="44302" spans="19:19">
      <c r="S44302"/>
    </row>
    <row r="44303" spans="19:19">
      <c r="S44303"/>
    </row>
    <row r="44304" spans="19:19">
      <c r="S44304"/>
    </row>
    <row r="44305" spans="19:19">
      <c r="S44305"/>
    </row>
    <row r="44306" spans="19:19">
      <c r="S44306"/>
    </row>
    <row r="44307" spans="19:19">
      <c r="S44307"/>
    </row>
    <row r="44308" spans="19:19">
      <c r="S44308"/>
    </row>
    <row r="44309" spans="19:19">
      <c r="S44309"/>
    </row>
    <row r="44310" spans="19:19">
      <c r="S44310"/>
    </row>
    <row r="44311" spans="19:19">
      <c r="S44311"/>
    </row>
    <row r="44312" spans="19:19">
      <c r="S44312"/>
    </row>
    <row r="44313" spans="19:19">
      <c r="S44313"/>
    </row>
    <row r="44314" spans="19:19">
      <c r="S44314"/>
    </row>
    <row r="44315" spans="19:19">
      <c r="S44315"/>
    </row>
    <row r="44316" spans="19:19">
      <c r="S44316"/>
    </row>
    <row r="44317" spans="19:19">
      <c r="S44317"/>
    </row>
    <row r="44318" spans="19:19">
      <c r="S44318"/>
    </row>
    <row r="44319" spans="19:19">
      <c r="S44319"/>
    </row>
    <row r="44320" spans="19:19">
      <c r="S44320"/>
    </row>
    <row r="44321" spans="19:19">
      <c r="S44321"/>
    </row>
    <row r="44322" spans="19:19">
      <c r="S44322"/>
    </row>
    <row r="44323" spans="19:19">
      <c r="S44323"/>
    </row>
    <row r="44324" spans="19:19">
      <c r="S44324"/>
    </row>
    <row r="44325" spans="19:19">
      <c r="S44325"/>
    </row>
    <row r="44326" spans="19:19">
      <c r="S44326"/>
    </row>
    <row r="44327" spans="19:19">
      <c r="S44327"/>
    </row>
    <row r="44328" spans="19:19">
      <c r="S44328"/>
    </row>
    <row r="44329" spans="19:19">
      <c r="S44329"/>
    </row>
    <row r="44330" spans="19:19">
      <c r="S44330"/>
    </row>
    <row r="44331" spans="19:19">
      <c r="S44331"/>
    </row>
    <row r="44332" spans="19:19">
      <c r="S44332"/>
    </row>
    <row r="44333" spans="19:19">
      <c r="S44333"/>
    </row>
    <row r="44334" spans="19:19">
      <c r="S44334"/>
    </row>
    <row r="44335" spans="19:19">
      <c r="S44335"/>
    </row>
    <row r="44336" spans="19:19">
      <c r="S44336"/>
    </row>
    <row r="44337" spans="19:19">
      <c r="S44337"/>
    </row>
    <row r="44338" spans="19:19">
      <c r="S44338"/>
    </row>
    <row r="44339" spans="19:19">
      <c r="S44339"/>
    </row>
    <row r="44340" spans="19:19">
      <c r="S44340"/>
    </row>
    <row r="44341" spans="19:19">
      <c r="S44341"/>
    </row>
    <row r="44342" spans="19:19">
      <c r="S44342"/>
    </row>
    <row r="44343" spans="19:19">
      <c r="S44343"/>
    </row>
    <row r="44344" spans="19:19">
      <c r="S44344"/>
    </row>
    <row r="44345" spans="19:19">
      <c r="S44345"/>
    </row>
    <row r="44346" spans="19:19">
      <c r="S44346"/>
    </row>
    <row r="44347" spans="19:19">
      <c r="S44347"/>
    </row>
    <row r="44348" spans="19:19">
      <c r="S44348"/>
    </row>
    <row r="44349" spans="19:19">
      <c r="S44349"/>
    </row>
    <row r="44350" spans="19:19">
      <c r="S44350"/>
    </row>
    <row r="44351" spans="19:19">
      <c r="S44351"/>
    </row>
    <row r="44352" spans="19:19">
      <c r="S44352"/>
    </row>
    <row r="44353" spans="19:19">
      <c r="S44353"/>
    </row>
    <row r="44354" spans="19:19">
      <c r="S44354"/>
    </row>
    <row r="44355" spans="19:19">
      <c r="S44355"/>
    </row>
    <row r="44356" spans="19:19">
      <c r="S44356"/>
    </row>
    <row r="44357" spans="19:19">
      <c r="S44357"/>
    </row>
    <row r="44358" spans="19:19">
      <c r="S44358"/>
    </row>
    <row r="44359" spans="19:19">
      <c r="S44359"/>
    </row>
    <row r="44360" spans="19:19">
      <c r="S44360"/>
    </row>
    <row r="44361" spans="19:19">
      <c r="S44361"/>
    </row>
    <row r="44362" spans="19:19">
      <c r="S44362"/>
    </row>
    <row r="44363" spans="19:19">
      <c r="S44363"/>
    </row>
    <row r="44364" spans="19:19">
      <c r="S44364"/>
    </row>
    <row r="44365" spans="19:19">
      <c r="S44365"/>
    </row>
    <row r="44366" spans="19:19">
      <c r="S44366"/>
    </row>
    <row r="44367" spans="19:19">
      <c r="S44367"/>
    </row>
    <row r="44368" spans="19:19">
      <c r="S44368"/>
    </row>
    <row r="44369" spans="19:19">
      <c r="S44369"/>
    </row>
    <row r="44370" spans="19:19">
      <c r="S44370"/>
    </row>
    <row r="44371" spans="19:19">
      <c r="S44371"/>
    </row>
    <row r="44372" spans="19:19">
      <c r="S44372"/>
    </row>
    <row r="44373" spans="19:19">
      <c r="S44373"/>
    </row>
    <row r="44374" spans="19:19">
      <c r="S44374"/>
    </row>
    <row r="44375" spans="19:19">
      <c r="S44375"/>
    </row>
    <row r="44376" spans="19:19">
      <c r="S44376"/>
    </row>
    <row r="44377" spans="19:19">
      <c r="S44377"/>
    </row>
    <row r="44378" spans="19:19">
      <c r="S44378"/>
    </row>
    <row r="44379" spans="19:19">
      <c r="S44379"/>
    </row>
    <row r="44380" spans="19:19">
      <c r="S44380"/>
    </row>
    <row r="44381" spans="19:19">
      <c r="S44381"/>
    </row>
    <row r="44382" spans="19:19">
      <c r="S44382"/>
    </row>
    <row r="44383" spans="19:19">
      <c r="S44383"/>
    </row>
    <row r="44384" spans="19:19">
      <c r="S44384"/>
    </row>
    <row r="44385" spans="19:19">
      <c r="S44385"/>
    </row>
    <row r="44386" spans="19:19">
      <c r="S44386"/>
    </row>
    <row r="44387" spans="19:19">
      <c r="S44387"/>
    </row>
    <row r="44388" spans="19:19">
      <c r="S44388"/>
    </row>
    <row r="44389" spans="19:19">
      <c r="S44389"/>
    </row>
    <row r="44390" spans="19:19">
      <c r="S44390"/>
    </row>
    <row r="44391" spans="19:19">
      <c r="S44391"/>
    </row>
    <row r="44392" spans="19:19">
      <c r="S44392"/>
    </row>
    <row r="44393" spans="19:19">
      <c r="S44393"/>
    </row>
    <row r="44394" spans="19:19">
      <c r="S44394"/>
    </row>
    <row r="44395" spans="19:19">
      <c r="S44395"/>
    </row>
    <row r="44396" spans="19:19">
      <c r="S44396"/>
    </row>
    <row r="44397" spans="19:19">
      <c r="S44397"/>
    </row>
    <row r="44398" spans="19:19">
      <c r="S44398"/>
    </row>
    <row r="44399" spans="19:19">
      <c r="S44399"/>
    </row>
    <row r="44400" spans="19:19">
      <c r="S44400"/>
    </row>
    <row r="44401" spans="19:19">
      <c r="S44401"/>
    </row>
    <row r="44402" spans="19:19">
      <c r="S44402"/>
    </row>
    <row r="44403" spans="19:19">
      <c r="S44403"/>
    </row>
    <row r="44404" spans="19:19">
      <c r="S44404"/>
    </row>
    <row r="44405" spans="19:19">
      <c r="S44405"/>
    </row>
    <row r="44406" spans="19:19">
      <c r="S44406"/>
    </row>
    <row r="44407" spans="19:19">
      <c r="S44407"/>
    </row>
    <row r="44408" spans="19:19">
      <c r="S44408"/>
    </row>
    <row r="44409" spans="19:19">
      <c r="S44409"/>
    </row>
    <row r="44410" spans="19:19">
      <c r="S44410"/>
    </row>
    <row r="44411" spans="19:19">
      <c r="S44411"/>
    </row>
    <row r="44412" spans="19:19">
      <c r="S44412"/>
    </row>
    <row r="44413" spans="19:19">
      <c r="S44413"/>
    </row>
    <row r="44414" spans="19:19">
      <c r="S44414"/>
    </row>
    <row r="44415" spans="19:19">
      <c r="S44415"/>
    </row>
    <row r="44416" spans="19:19">
      <c r="S44416"/>
    </row>
    <row r="44417" spans="19:19">
      <c r="S44417"/>
    </row>
    <row r="44418" spans="19:19">
      <c r="S44418"/>
    </row>
    <row r="44419" spans="19:19">
      <c r="S44419"/>
    </row>
    <row r="44420" spans="19:19">
      <c r="S44420"/>
    </row>
    <row r="44421" spans="19:19">
      <c r="S44421"/>
    </row>
    <row r="44422" spans="19:19">
      <c r="S44422"/>
    </row>
    <row r="44423" spans="19:19">
      <c r="S44423"/>
    </row>
    <row r="44424" spans="19:19">
      <c r="S44424"/>
    </row>
    <row r="44425" spans="19:19">
      <c r="S44425"/>
    </row>
    <row r="44426" spans="19:19">
      <c r="S44426"/>
    </row>
    <row r="44427" spans="19:19">
      <c r="S44427"/>
    </row>
    <row r="44428" spans="19:19">
      <c r="S44428"/>
    </row>
    <row r="44429" spans="19:19">
      <c r="S44429"/>
    </row>
    <row r="44430" spans="19:19">
      <c r="S44430"/>
    </row>
    <row r="44431" spans="19:19">
      <c r="S44431"/>
    </row>
    <row r="44432" spans="19:19">
      <c r="S44432"/>
    </row>
    <row r="44433" spans="19:19">
      <c r="S44433"/>
    </row>
    <row r="44434" spans="19:19">
      <c r="S44434"/>
    </row>
    <row r="44435" spans="19:19">
      <c r="S44435"/>
    </row>
    <row r="44436" spans="19:19">
      <c r="S44436"/>
    </row>
    <row r="44437" spans="19:19">
      <c r="S44437"/>
    </row>
    <row r="44438" spans="19:19">
      <c r="S44438"/>
    </row>
    <row r="44439" spans="19:19">
      <c r="S44439"/>
    </row>
    <row r="44440" spans="19:19">
      <c r="S44440"/>
    </row>
    <row r="44441" spans="19:19">
      <c r="S44441"/>
    </row>
    <row r="44442" spans="19:19">
      <c r="S44442"/>
    </row>
    <row r="44443" spans="19:19">
      <c r="S44443"/>
    </row>
    <row r="44444" spans="19:19">
      <c r="S44444"/>
    </row>
    <row r="44445" spans="19:19">
      <c r="S44445"/>
    </row>
    <row r="44446" spans="19:19">
      <c r="S44446"/>
    </row>
    <row r="44447" spans="19:19">
      <c r="S44447"/>
    </row>
    <row r="44448" spans="19:19">
      <c r="S44448"/>
    </row>
    <row r="44449" spans="19:19">
      <c r="S44449"/>
    </row>
    <row r="44450" spans="19:19">
      <c r="S44450"/>
    </row>
    <row r="44451" spans="19:19">
      <c r="S44451"/>
    </row>
    <row r="44452" spans="19:19">
      <c r="S44452"/>
    </row>
    <row r="44453" spans="19:19">
      <c r="S44453"/>
    </row>
    <row r="44454" spans="19:19">
      <c r="S44454"/>
    </row>
    <row r="44455" spans="19:19">
      <c r="S44455"/>
    </row>
    <row r="44456" spans="19:19">
      <c r="S44456"/>
    </row>
    <row r="44457" spans="19:19">
      <c r="S44457"/>
    </row>
    <row r="44458" spans="19:19">
      <c r="S44458"/>
    </row>
    <row r="44459" spans="19:19">
      <c r="S44459"/>
    </row>
    <row r="44460" spans="19:19">
      <c r="S44460"/>
    </row>
    <row r="44461" spans="19:19">
      <c r="S44461"/>
    </row>
    <row r="44462" spans="19:19">
      <c r="S44462"/>
    </row>
    <row r="44463" spans="19:19">
      <c r="S44463"/>
    </row>
    <row r="44464" spans="19:19">
      <c r="S44464"/>
    </row>
    <row r="44465" spans="19:19">
      <c r="S44465"/>
    </row>
    <row r="44466" spans="19:19">
      <c r="S44466"/>
    </row>
    <row r="44467" spans="19:19">
      <c r="S44467"/>
    </row>
    <row r="44468" spans="19:19">
      <c r="S44468"/>
    </row>
    <row r="44469" spans="19:19">
      <c r="S44469"/>
    </row>
    <row r="44470" spans="19:19">
      <c r="S44470"/>
    </row>
    <row r="44471" spans="19:19">
      <c r="S44471"/>
    </row>
    <row r="44472" spans="19:19">
      <c r="S44472"/>
    </row>
    <row r="44473" spans="19:19">
      <c r="S44473"/>
    </row>
    <row r="44474" spans="19:19">
      <c r="S44474"/>
    </row>
    <row r="44475" spans="19:19">
      <c r="S44475"/>
    </row>
    <row r="44476" spans="19:19">
      <c r="S44476"/>
    </row>
    <row r="44477" spans="19:19">
      <c r="S44477"/>
    </row>
    <row r="44478" spans="19:19">
      <c r="S44478"/>
    </row>
    <row r="44479" spans="19:19">
      <c r="S44479"/>
    </row>
    <row r="44480" spans="19:19">
      <c r="S44480"/>
    </row>
    <row r="44481" spans="19:19">
      <c r="S44481"/>
    </row>
    <row r="44482" spans="19:19">
      <c r="S44482"/>
    </row>
    <row r="44483" spans="19:19">
      <c r="S44483"/>
    </row>
    <row r="44484" spans="19:19">
      <c r="S44484"/>
    </row>
    <row r="44485" spans="19:19">
      <c r="S44485"/>
    </row>
    <row r="44486" spans="19:19">
      <c r="S44486"/>
    </row>
    <row r="44487" spans="19:19">
      <c r="S44487"/>
    </row>
    <row r="44488" spans="19:19">
      <c r="S44488"/>
    </row>
    <row r="44489" spans="19:19">
      <c r="S44489"/>
    </row>
    <row r="44490" spans="19:19">
      <c r="S44490"/>
    </row>
    <row r="44491" spans="19:19">
      <c r="S44491"/>
    </row>
    <row r="44492" spans="19:19">
      <c r="S44492"/>
    </row>
    <row r="44493" spans="19:19">
      <c r="S44493"/>
    </row>
    <row r="44494" spans="19:19">
      <c r="S44494"/>
    </row>
    <row r="44495" spans="19:19">
      <c r="S44495"/>
    </row>
    <row r="44496" spans="19:19">
      <c r="S44496"/>
    </row>
    <row r="44497" spans="19:19">
      <c r="S44497"/>
    </row>
    <row r="44498" spans="19:19">
      <c r="S44498"/>
    </row>
    <row r="44499" spans="19:19">
      <c r="S44499"/>
    </row>
    <row r="44500" spans="19:19">
      <c r="S44500"/>
    </row>
    <row r="44501" spans="19:19">
      <c r="S44501"/>
    </row>
    <row r="44502" spans="19:19">
      <c r="S44502"/>
    </row>
    <row r="44503" spans="19:19">
      <c r="S44503"/>
    </row>
    <row r="44504" spans="19:19">
      <c r="S44504"/>
    </row>
    <row r="44505" spans="19:19">
      <c r="S44505"/>
    </row>
    <row r="44506" spans="19:19">
      <c r="S44506"/>
    </row>
    <row r="44507" spans="19:19">
      <c r="S44507"/>
    </row>
    <row r="44508" spans="19:19">
      <c r="S44508"/>
    </row>
    <row r="44509" spans="19:19">
      <c r="S44509"/>
    </row>
    <row r="44510" spans="19:19">
      <c r="S44510"/>
    </row>
    <row r="44511" spans="19:19">
      <c r="S44511"/>
    </row>
    <row r="44512" spans="19:19">
      <c r="S44512"/>
    </row>
    <row r="44513" spans="19:19">
      <c r="S44513"/>
    </row>
    <row r="44514" spans="19:19">
      <c r="S44514"/>
    </row>
    <row r="44515" spans="19:19">
      <c r="S44515"/>
    </row>
    <row r="44516" spans="19:19">
      <c r="S44516"/>
    </row>
    <row r="44517" spans="19:19">
      <c r="S44517"/>
    </row>
    <row r="44518" spans="19:19">
      <c r="S44518"/>
    </row>
    <row r="44519" spans="19:19">
      <c r="S44519"/>
    </row>
    <row r="44520" spans="19:19">
      <c r="S44520"/>
    </row>
    <row r="44521" spans="19:19">
      <c r="S44521"/>
    </row>
    <row r="44522" spans="19:19">
      <c r="S44522"/>
    </row>
    <row r="44523" spans="19:19">
      <c r="S44523"/>
    </row>
    <row r="44524" spans="19:19">
      <c r="S44524"/>
    </row>
    <row r="44525" spans="19:19">
      <c r="S44525"/>
    </row>
    <row r="44526" spans="19:19">
      <c r="S44526"/>
    </row>
    <row r="44527" spans="19:19">
      <c r="S44527"/>
    </row>
    <row r="44528" spans="19:19">
      <c r="S44528"/>
    </row>
    <row r="44529" spans="19:19">
      <c r="S44529"/>
    </row>
    <row r="44530" spans="19:19">
      <c r="S44530"/>
    </row>
    <row r="44531" spans="19:19">
      <c r="S44531"/>
    </row>
    <row r="44532" spans="19:19">
      <c r="S44532"/>
    </row>
    <row r="44533" spans="19:19">
      <c r="S44533"/>
    </row>
    <row r="44534" spans="19:19">
      <c r="S44534"/>
    </row>
    <row r="44535" spans="19:19">
      <c r="S44535"/>
    </row>
    <row r="44536" spans="19:19">
      <c r="S44536"/>
    </row>
    <row r="44537" spans="19:19">
      <c r="S44537"/>
    </row>
    <row r="44538" spans="19:19">
      <c r="S44538"/>
    </row>
    <row r="44539" spans="19:19">
      <c r="S44539"/>
    </row>
    <row r="44540" spans="19:19">
      <c r="S44540"/>
    </row>
    <row r="44541" spans="19:19">
      <c r="S44541"/>
    </row>
    <row r="44542" spans="19:19">
      <c r="S44542"/>
    </row>
    <row r="44543" spans="19:19">
      <c r="S44543"/>
    </row>
    <row r="44544" spans="19:19">
      <c r="S44544"/>
    </row>
    <row r="44545" spans="19:19">
      <c r="S44545"/>
    </row>
    <row r="44546" spans="19:19">
      <c r="S44546"/>
    </row>
    <row r="44547" spans="19:19">
      <c r="S44547"/>
    </row>
    <row r="44548" spans="19:19">
      <c r="S44548"/>
    </row>
    <row r="44549" spans="19:19">
      <c r="S44549"/>
    </row>
    <row r="44550" spans="19:19">
      <c r="S44550"/>
    </row>
    <row r="44551" spans="19:19">
      <c r="S44551"/>
    </row>
    <row r="44552" spans="19:19">
      <c r="S44552"/>
    </row>
    <row r="44553" spans="19:19">
      <c r="S44553"/>
    </row>
    <row r="44554" spans="19:19">
      <c r="S44554"/>
    </row>
    <row r="44555" spans="19:19">
      <c r="S44555"/>
    </row>
    <row r="44556" spans="19:19">
      <c r="S44556"/>
    </row>
    <row r="44557" spans="19:19">
      <c r="S44557"/>
    </row>
    <row r="44558" spans="19:19">
      <c r="S44558"/>
    </row>
    <row r="44559" spans="19:19">
      <c r="S44559"/>
    </row>
    <row r="44560" spans="19:19">
      <c r="S44560"/>
    </row>
    <row r="44561" spans="19:19">
      <c r="S44561"/>
    </row>
    <row r="44562" spans="19:19">
      <c r="S44562"/>
    </row>
    <row r="44563" spans="19:19">
      <c r="S44563"/>
    </row>
    <row r="44564" spans="19:19">
      <c r="S44564"/>
    </row>
    <row r="44565" spans="19:19">
      <c r="S44565"/>
    </row>
    <row r="44566" spans="19:19">
      <c r="S44566"/>
    </row>
    <row r="44567" spans="19:19">
      <c r="S44567"/>
    </row>
    <row r="44568" spans="19:19">
      <c r="S44568"/>
    </row>
    <row r="44569" spans="19:19">
      <c r="S44569"/>
    </row>
    <row r="44570" spans="19:19">
      <c r="S44570"/>
    </row>
    <row r="44571" spans="19:19">
      <c r="S44571"/>
    </row>
    <row r="44572" spans="19:19">
      <c r="S44572"/>
    </row>
    <row r="44573" spans="19:19">
      <c r="S44573"/>
    </row>
    <row r="44574" spans="19:19">
      <c r="S44574"/>
    </row>
    <row r="44575" spans="19:19">
      <c r="S44575"/>
    </row>
    <row r="44576" spans="19:19">
      <c r="S44576"/>
    </row>
    <row r="44577" spans="19:19">
      <c r="S44577"/>
    </row>
    <row r="44578" spans="19:19">
      <c r="S44578"/>
    </row>
    <row r="44579" spans="19:19">
      <c r="S44579"/>
    </row>
    <row r="44580" spans="19:19">
      <c r="S44580"/>
    </row>
    <row r="44581" spans="19:19">
      <c r="S44581"/>
    </row>
    <row r="44582" spans="19:19">
      <c r="S44582"/>
    </row>
    <row r="44583" spans="19:19">
      <c r="S44583"/>
    </row>
    <row r="44584" spans="19:19">
      <c r="S44584"/>
    </row>
    <row r="44585" spans="19:19">
      <c r="S44585"/>
    </row>
    <row r="44586" spans="19:19">
      <c r="S44586"/>
    </row>
    <row r="44587" spans="19:19">
      <c r="S44587"/>
    </row>
    <row r="44588" spans="19:19">
      <c r="S44588"/>
    </row>
    <row r="44589" spans="19:19">
      <c r="S44589"/>
    </row>
    <row r="44590" spans="19:19">
      <c r="S44590"/>
    </row>
    <row r="44591" spans="19:19">
      <c r="S44591"/>
    </row>
    <row r="44592" spans="19:19">
      <c r="S44592"/>
    </row>
    <row r="44593" spans="19:19">
      <c r="S44593"/>
    </row>
    <row r="44594" spans="19:19">
      <c r="S44594"/>
    </row>
    <row r="44595" spans="19:19">
      <c r="S44595"/>
    </row>
    <row r="44596" spans="19:19">
      <c r="S44596"/>
    </row>
    <row r="44597" spans="19:19">
      <c r="S44597"/>
    </row>
    <row r="44598" spans="19:19">
      <c r="S44598"/>
    </row>
    <row r="44599" spans="19:19">
      <c r="S44599"/>
    </row>
    <row r="44600" spans="19:19">
      <c r="S44600"/>
    </row>
    <row r="44601" spans="19:19">
      <c r="S44601"/>
    </row>
    <row r="44602" spans="19:19">
      <c r="S44602"/>
    </row>
    <row r="44603" spans="19:19">
      <c r="S44603"/>
    </row>
    <row r="44604" spans="19:19">
      <c r="S44604"/>
    </row>
    <row r="44605" spans="19:19">
      <c r="S44605"/>
    </row>
    <row r="44606" spans="19:19">
      <c r="S44606"/>
    </row>
    <row r="44607" spans="19:19">
      <c r="S44607"/>
    </row>
    <row r="44608" spans="19:19">
      <c r="S44608"/>
    </row>
    <row r="44609" spans="19:19">
      <c r="S44609"/>
    </row>
    <row r="44610" spans="19:19">
      <c r="S44610"/>
    </row>
    <row r="44611" spans="19:19">
      <c r="S44611"/>
    </row>
    <row r="44612" spans="19:19">
      <c r="S44612"/>
    </row>
    <row r="44613" spans="19:19">
      <c r="S44613"/>
    </row>
    <row r="44614" spans="19:19">
      <c r="S44614"/>
    </row>
    <row r="44615" spans="19:19">
      <c r="S44615"/>
    </row>
    <row r="44616" spans="19:19">
      <c r="S44616"/>
    </row>
    <row r="44617" spans="19:19">
      <c r="S44617"/>
    </row>
    <row r="44618" spans="19:19">
      <c r="S44618"/>
    </row>
    <row r="44619" spans="19:19">
      <c r="S44619"/>
    </row>
    <row r="44620" spans="19:19">
      <c r="S44620"/>
    </row>
    <row r="44621" spans="19:19">
      <c r="S44621"/>
    </row>
    <row r="44622" spans="19:19">
      <c r="S44622"/>
    </row>
    <row r="44623" spans="19:19">
      <c r="S44623"/>
    </row>
    <row r="44624" spans="19:19">
      <c r="S44624"/>
    </row>
    <row r="44625" spans="19:19">
      <c r="S44625"/>
    </row>
    <row r="44626" spans="19:19">
      <c r="S44626"/>
    </row>
    <row r="44627" spans="19:19">
      <c r="S44627"/>
    </row>
    <row r="44628" spans="19:19">
      <c r="S44628"/>
    </row>
    <row r="44629" spans="19:19">
      <c r="S44629"/>
    </row>
    <row r="44630" spans="19:19">
      <c r="S44630"/>
    </row>
    <row r="44631" spans="19:19">
      <c r="S44631"/>
    </row>
    <row r="44632" spans="19:19">
      <c r="S44632"/>
    </row>
    <row r="44633" spans="19:19">
      <c r="S44633"/>
    </row>
    <row r="44634" spans="19:19">
      <c r="S44634"/>
    </row>
    <row r="44635" spans="19:19">
      <c r="S44635"/>
    </row>
    <row r="44636" spans="19:19">
      <c r="S44636"/>
    </row>
    <row r="44637" spans="19:19">
      <c r="S44637"/>
    </row>
    <row r="44638" spans="19:19">
      <c r="S44638"/>
    </row>
    <row r="44639" spans="19:19">
      <c r="S44639"/>
    </row>
    <row r="44640" spans="19:19">
      <c r="S44640"/>
    </row>
    <row r="44641" spans="19:19">
      <c r="S44641"/>
    </row>
    <row r="44642" spans="19:19">
      <c r="S44642"/>
    </row>
    <row r="44643" spans="19:19">
      <c r="S44643"/>
    </row>
    <row r="44644" spans="19:19">
      <c r="S44644"/>
    </row>
    <row r="44645" spans="19:19">
      <c r="S44645"/>
    </row>
    <row r="44646" spans="19:19">
      <c r="S44646"/>
    </row>
    <row r="44647" spans="19:19">
      <c r="S44647"/>
    </row>
    <row r="44648" spans="19:19">
      <c r="S44648"/>
    </row>
    <row r="44649" spans="19:19">
      <c r="S44649"/>
    </row>
    <row r="44650" spans="19:19">
      <c r="S44650"/>
    </row>
    <row r="44651" spans="19:19">
      <c r="S44651"/>
    </row>
    <row r="44652" spans="19:19">
      <c r="S44652"/>
    </row>
    <row r="44653" spans="19:19">
      <c r="S44653"/>
    </row>
    <row r="44654" spans="19:19">
      <c r="S44654"/>
    </row>
    <row r="44655" spans="19:19">
      <c r="S44655"/>
    </row>
    <row r="44656" spans="19:19">
      <c r="S44656"/>
    </row>
    <row r="44657" spans="19:19">
      <c r="S44657"/>
    </row>
    <row r="44658" spans="19:19">
      <c r="S44658"/>
    </row>
    <row r="44659" spans="19:19">
      <c r="S44659"/>
    </row>
    <row r="44660" spans="19:19">
      <c r="S44660"/>
    </row>
    <row r="44661" spans="19:19">
      <c r="S44661"/>
    </row>
    <row r="44662" spans="19:19">
      <c r="S44662"/>
    </row>
    <row r="44663" spans="19:19">
      <c r="S44663"/>
    </row>
    <row r="44664" spans="19:19">
      <c r="S44664"/>
    </row>
    <row r="44665" spans="19:19">
      <c r="S44665"/>
    </row>
    <row r="44666" spans="19:19">
      <c r="S44666"/>
    </row>
    <row r="44667" spans="19:19">
      <c r="S44667"/>
    </row>
    <row r="44668" spans="19:19">
      <c r="S44668"/>
    </row>
    <row r="44669" spans="19:19">
      <c r="S44669"/>
    </row>
    <row r="44670" spans="19:19">
      <c r="S44670"/>
    </row>
    <row r="44671" spans="19:19">
      <c r="S44671"/>
    </row>
    <row r="44672" spans="19:19">
      <c r="S44672"/>
    </row>
    <row r="44673" spans="19:19">
      <c r="S44673"/>
    </row>
    <row r="44674" spans="19:19">
      <c r="S44674"/>
    </row>
    <row r="44675" spans="19:19">
      <c r="S44675"/>
    </row>
    <row r="44676" spans="19:19">
      <c r="S44676"/>
    </row>
    <row r="44677" spans="19:19">
      <c r="S44677"/>
    </row>
    <row r="44678" spans="19:19">
      <c r="S44678"/>
    </row>
    <row r="44679" spans="19:19">
      <c r="S44679"/>
    </row>
    <row r="44680" spans="19:19">
      <c r="S44680"/>
    </row>
    <row r="44681" spans="19:19">
      <c r="S44681"/>
    </row>
    <row r="44682" spans="19:19">
      <c r="S44682"/>
    </row>
    <row r="44683" spans="19:19">
      <c r="S44683"/>
    </row>
    <row r="44684" spans="19:19">
      <c r="S44684"/>
    </row>
    <row r="44685" spans="19:19">
      <c r="S44685"/>
    </row>
    <row r="44686" spans="19:19">
      <c r="S44686"/>
    </row>
    <row r="44687" spans="19:19">
      <c r="S44687"/>
    </row>
    <row r="44688" spans="19:19">
      <c r="S44688"/>
    </row>
    <row r="44689" spans="19:19">
      <c r="S44689"/>
    </row>
    <row r="44690" spans="19:19">
      <c r="S44690"/>
    </row>
    <row r="44691" spans="19:19">
      <c r="S44691"/>
    </row>
    <row r="44692" spans="19:19">
      <c r="S44692"/>
    </row>
    <row r="44693" spans="19:19">
      <c r="S44693"/>
    </row>
    <row r="44694" spans="19:19">
      <c r="S44694"/>
    </row>
    <row r="44695" spans="19:19">
      <c r="S44695"/>
    </row>
    <row r="44696" spans="19:19">
      <c r="S44696"/>
    </row>
    <row r="44697" spans="19:19">
      <c r="S44697"/>
    </row>
    <row r="44698" spans="19:19">
      <c r="S44698"/>
    </row>
    <row r="44699" spans="19:19">
      <c r="S44699"/>
    </row>
    <row r="44700" spans="19:19">
      <c r="S44700"/>
    </row>
    <row r="44701" spans="19:19">
      <c r="S44701"/>
    </row>
    <row r="44702" spans="19:19">
      <c r="S44702"/>
    </row>
    <row r="44703" spans="19:19">
      <c r="S44703"/>
    </row>
    <row r="44704" spans="19:19">
      <c r="S44704"/>
    </row>
    <row r="44705" spans="19:19">
      <c r="S44705"/>
    </row>
    <row r="44706" spans="19:19">
      <c r="S44706"/>
    </row>
    <row r="44707" spans="19:19">
      <c r="S44707"/>
    </row>
    <row r="44708" spans="19:19">
      <c r="S44708"/>
    </row>
    <row r="44709" spans="19:19">
      <c r="S44709"/>
    </row>
    <row r="44710" spans="19:19">
      <c r="S44710"/>
    </row>
    <row r="44711" spans="19:19">
      <c r="S44711"/>
    </row>
    <row r="44712" spans="19:19">
      <c r="S44712"/>
    </row>
    <row r="44713" spans="19:19">
      <c r="S44713"/>
    </row>
    <row r="44714" spans="19:19">
      <c r="S44714"/>
    </row>
    <row r="44715" spans="19:19">
      <c r="S44715"/>
    </row>
    <row r="44716" spans="19:19">
      <c r="S44716"/>
    </row>
    <row r="44717" spans="19:19">
      <c r="S44717"/>
    </row>
    <row r="44718" spans="19:19">
      <c r="S44718"/>
    </row>
    <row r="44719" spans="19:19">
      <c r="S44719"/>
    </row>
    <row r="44720" spans="19:19">
      <c r="S44720"/>
    </row>
    <row r="44721" spans="19:19">
      <c r="S44721"/>
    </row>
    <row r="44722" spans="19:19">
      <c r="S44722"/>
    </row>
    <row r="44723" spans="19:19">
      <c r="S44723"/>
    </row>
    <row r="44724" spans="19:19">
      <c r="S44724"/>
    </row>
    <row r="44725" spans="19:19">
      <c r="S44725"/>
    </row>
    <row r="44726" spans="19:19">
      <c r="S44726"/>
    </row>
    <row r="44727" spans="19:19">
      <c r="S44727"/>
    </row>
    <row r="44728" spans="19:19">
      <c r="S44728"/>
    </row>
    <row r="44729" spans="19:19">
      <c r="S44729"/>
    </row>
    <row r="44730" spans="19:19">
      <c r="S44730"/>
    </row>
    <row r="44731" spans="19:19">
      <c r="S44731"/>
    </row>
    <row r="44732" spans="19:19">
      <c r="S44732"/>
    </row>
    <row r="44733" spans="19:19">
      <c r="S44733"/>
    </row>
    <row r="44734" spans="19:19">
      <c r="S44734"/>
    </row>
    <row r="44735" spans="19:19">
      <c r="S44735"/>
    </row>
    <row r="44736" spans="19:19">
      <c r="S44736"/>
    </row>
    <row r="44737" spans="19:19">
      <c r="S44737"/>
    </row>
    <row r="44738" spans="19:19">
      <c r="S44738"/>
    </row>
    <row r="44739" spans="19:19">
      <c r="S44739"/>
    </row>
    <row r="44740" spans="19:19">
      <c r="S44740"/>
    </row>
    <row r="44741" spans="19:19">
      <c r="S44741"/>
    </row>
    <row r="44742" spans="19:19">
      <c r="S44742"/>
    </row>
    <row r="44743" spans="19:19">
      <c r="S44743"/>
    </row>
    <row r="44744" spans="19:19">
      <c r="S44744"/>
    </row>
    <row r="44745" spans="19:19">
      <c r="S44745"/>
    </row>
    <row r="44746" spans="19:19">
      <c r="S44746"/>
    </row>
    <row r="44747" spans="19:19">
      <c r="S44747"/>
    </row>
    <row r="44748" spans="19:19">
      <c r="S44748"/>
    </row>
    <row r="44749" spans="19:19">
      <c r="S44749"/>
    </row>
    <row r="44750" spans="19:19">
      <c r="S44750"/>
    </row>
    <row r="44751" spans="19:19">
      <c r="S44751"/>
    </row>
    <row r="44752" spans="19:19">
      <c r="S44752"/>
    </row>
    <row r="44753" spans="19:19">
      <c r="S44753"/>
    </row>
    <row r="44754" spans="19:19">
      <c r="S44754"/>
    </row>
    <row r="44755" spans="19:19">
      <c r="S44755"/>
    </row>
    <row r="44756" spans="19:19">
      <c r="S44756"/>
    </row>
    <row r="44757" spans="19:19">
      <c r="S44757"/>
    </row>
    <row r="44758" spans="19:19">
      <c r="S44758"/>
    </row>
    <row r="44759" spans="19:19">
      <c r="S44759"/>
    </row>
    <row r="44760" spans="19:19">
      <c r="S44760"/>
    </row>
    <row r="44761" spans="19:19">
      <c r="S44761"/>
    </row>
    <row r="44762" spans="19:19">
      <c r="S44762"/>
    </row>
    <row r="44763" spans="19:19">
      <c r="S44763"/>
    </row>
    <row r="44764" spans="19:19">
      <c r="S44764"/>
    </row>
    <row r="44765" spans="19:19">
      <c r="S44765"/>
    </row>
    <row r="44766" spans="19:19">
      <c r="S44766"/>
    </row>
    <row r="44767" spans="19:19">
      <c r="S44767"/>
    </row>
    <row r="44768" spans="19:19">
      <c r="S44768"/>
    </row>
    <row r="44769" spans="19:19">
      <c r="S44769"/>
    </row>
    <row r="44770" spans="19:19">
      <c r="S44770"/>
    </row>
    <row r="44771" spans="19:19">
      <c r="S44771"/>
    </row>
    <row r="44772" spans="19:19">
      <c r="S44772"/>
    </row>
    <row r="44773" spans="19:19">
      <c r="S44773"/>
    </row>
    <row r="44774" spans="19:19">
      <c r="S44774"/>
    </row>
    <row r="44775" spans="19:19">
      <c r="S44775"/>
    </row>
    <row r="44776" spans="19:19">
      <c r="S44776"/>
    </row>
    <row r="44777" spans="19:19">
      <c r="S44777"/>
    </row>
    <row r="44778" spans="19:19">
      <c r="S44778"/>
    </row>
    <row r="44779" spans="19:19">
      <c r="S44779"/>
    </row>
    <row r="44780" spans="19:19">
      <c r="S44780"/>
    </row>
    <row r="44781" spans="19:19">
      <c r="S44781"/>
    </row>
    <row r="44782" spans="19:19">
      <c r="S44782"/>
    </row>
    <row r="44783" spans="19:19">
      <c r="S44783"/>
    </row>
    <row r="44784" spans="19:19">
      <c r="S44784"/>
    </row>
    <row r="44785" spans="19:19">
      <c r="S44785"/>
    </row>
    <row r="44786" spans="19:19">
      <c r="S44786"/>
    </row>
    <row r="44787" spans="19:19">
      <c r="S44787"/>
    </row>
    <row r="44788" spans="19:19">
      <c r="S44788"/>
    </row>
    <row r="44789" spans="19:19">
      <c r="S44789"/>
    </row>
    <row r="44790" spans="19:19">
      <c r="S44790"/>
    </row>
    <row r="44791" spans="19:19">
      <c r="S44791"/>
    </row>
    <row r="44792" spans="19:19">
      <c r="S44792"/>
    </row>
    <row r="44793" spans="19:19">
      <c r="S44793"/>
    </row>
    <row r="44794" spans="19:19">
      <c r="S44794"/>
    </row>
    <row r="44795" spans="19:19">
      <c r="S44795"/>
    </row>
    <row r="44796" spans="19:19">
      <c r="S44796"/>
    </row>
    <row r="44797" spans="19:19">
      <c r="S44797"/>
    </row>
    <row r="44798" spans="19:19">
      <c r="S44798"/>
    </row>
    <row r="44799" spans="19:19">
      <c r="S44799"/>
    </row>
    <row r="44800" spans="19:19">
      <c r="S44800"/>
    </row>
    <row r="44801" spans="19:19">
      <c r="S44801"/>
    </row>
    <row r="44802" spans="19:19">
      <c r="S44802"/>
    </row>
    <row r="44803" spans="19:19">
      <c r="S44803"/>
    </row>
    <row r="44804" spans="19:19">
      <c r="S44804"/>
    </row>
    <row r="44805" spans="19:19">
      <c r="S44805"/>
    </row>
    <row r="44806" spans="19:19">
      <c r="S44806"/>
    </row>
    <row r="44807" spans="19:19">
      <c r="S44807"/>
    </row>
    <row r="44808" spans="19:19">
      <c r="S44808"/>
    </row>
    <row r="44809" spans="19:19">
      <c r="S44809"/>
    </row>
    <row r="44810" spans="19:19">
      <c r="S44810"/>
    </row>
    <row r="44811" spans="19:19">
      <c r="S44811"/>
    </row>
    <row r="44812" spans="19:19">
      <c r="S44812"/>
    </row>
    <row r="44813" spans="19:19">
      <c r="S44813"/>
    </row>
    <row r="44814" spans="19:19">
      <c r="S44814"/>
    </row>
    <row r="44815" spans="19:19">
      <c r="S44815"/>
    </row>
    <row r="44816" spans="19:19">
      <c r="S44816"/>
    </row>
    <row r="44817" spans="19:19">
      <c r="S44817"/>
    </row>
    <row r="44818" spans="19:19">
      <c r="S44818"/>
    </row>
    <row r="44819" spans="19:19">
      <c r="S44819"/>
    </row>
    <row r="44820" spans="19:19">
      <c r="S44820"/>
    </row>
    <row r="44821" spans="19:19">
      <c r="S44821"/>
    </row>
    <row r="44822" spans="19:19">
      <c r="S44822"/>
    </row>
    <row r="44823" spans="19:19">
      <c r="S44823"/>
    </row>
    <row r="44824" spans="19:19">
      <c r="S44824"/>
    </row>
    <row r="44825" spans="19:19">
      <c r="S44825"/>
    </row>
    <row r="44826" spans="19:19">
      <c r="S44826"/>
    </row>
    <row r="44827" spans="19:19">
      <c r="S44827"/>
    </row>
    <row r="44828" spans="19:19">
      <c r="S44828"/>
    </row>
    <row r="44829" spans="19:19">
      <c r="S44829"/>
    </row>
    <row r="44830" spans="19:19">
      <c r="S44830"/>
    </row>
    <row r="44831" spans="19:19">
      <c r="S44831"/>
    </row>
    <row r="44832" spans="19:19">
      <c r="S44832"/>
    </row>
    <row r="44833" spans="19:19">
      <c r="S44833"/>
    </row>
    <row r="44834" spans="19:19">
      <c r="S44834"/>
    </row>
    <row r="44835" spans="19:19">
      <c r="S44835"/>
    </row>
    <row r="44836" spans="19:19">
      <c r="S44836"/>
    </row>
    <row r="44837" spans="19:19">
      <c r="S44837"/>
    </row>
    <row r="44838" spans="19:19">
      <c r="S44838"/>
    </row>
    <row r="44839" spans="19:19">
      <c r="S44839"/>
    </row>
    <row r="44840" spans="19:19">
      <c r="S44840"/>
    </row>
    <row r="44841" spans="19:19">
      <c r="S44841"/>
    </row>
    <row r="44842" spans="19:19">
      <c r="S44842"/>
    </row>
    <row r="44843" spans="19:19">
      <c r="S44843"/>
    </row>
    <row r="44844" spans="19:19">
      <c r="S44844"/>
    </row>
    <row r="44845" spans="19:19">
      <c r="S44845"/>
    </row>
    <row r="44846" spans="19:19">
      <c r="S44846"/>
    </row>
    <row r="44847" spans="19:19">
      <c r="S44847"/>
    </row>
    <row r="44848" spans="19:19">
      <c r="S44848"/>
    </row>
    <row r="44849" spans="19:19">
      <c r="S44849"/>
    </row>
    <row r="44850" spans="19:19">
      <c r="S44850"/>
    </row>
    <row r="44851" spans="19:19">
      <c r="S44851"/>
    </row>
    <row r="44852" spans="19:19">
      <c r="S44852"/>
    </row>
    <row r="44853" spans="19:19">
      <c r="S44853"/>
    </row>
    <row r="44854" spans="19:19">
      <c r="S44854"/>
    </row>
    <row r="44855" spans="19:19">
      <c r="S44855"/>
    </row>
    <row r="44856" spans="19:19">
      <c r="S44856"/>
    </row>
    <row r="44857" spans="19:19">
      <c r="S44857"/>
    </row>
    <row r="44858" spans="19:19">
      <c r="S44858"/>
    </row>
    <row r="44859" spans="19:19">
      <c r="S44859"/>
    </row>
    <row r="44860" spans="19:19">
      <c r="S44860"/>
    </row>
    <row r="44861" spans="19:19">
      <c r="S44861"/>
    </row>
    <row r="44862" spans="19:19">
      <c r="S44862"/>
    </row>
    <row r="44863" spans="19:19">
      <c r="S44863"/>
    </row>
    <row r="44864" spans="19:19">
      <c r="S44864"/>
    </row>
    <row r="44865" spans="19:19">
      <c r="S44865"/>
    </row>
    <row r="44866" spans="19:19">
      <c r="S44866"/>
    </row>
    <row r="44867" spans="19:19">
      <c r="S44867"/>
    </row>
    <row r="44868" spans="19:19">
      <c r="S44868"/>
    </row>
    <row r="44869" spans="19:19">
      <c r="S44869"/>
    </row>
    <row r="44870" spans="19:19">
      <c r="S44870"/>
    </row>
    <row r="44871" spans="19:19">
      <c r="S44871"/>
    </row>
    <row r="44872" spans="19:19">
      <c r="S44872"/>
    </row>
    <row r="44873" spans="19:19">
      <c r="S44873"/>
    </row>
    <row r="44874" spans="19:19">
      <c r="S44874"/>
    </row>
    <row r="44875" spans="19:19">
      <c r="S44875"/>
    </row>
    <row r="44876" spans="19:19">
      <c r="S44876"/>
    </row>
    <row r="44877" spans="19:19">
      <c r="S44877"/>
    </row>
    <row r="44878" spans="19:19">
      <c r="S44878"/>
    </row>
    <row r="44879" spans="19:19">
      <c r="S44879"/>
    </row>
    <row r="44880" spans="19:19">
      <c r="S44880"/>
    </row>
    <row r="44881" spans="19:19">
      <c r="S44881"/>
    </row>
    <row r="44882" spans="19:19">
      <c r="S44882"/>
    </row>
    <row r="44883" spans="19:19">
      <c r="S44883"/>
    </row>
    <row r="44884" spans="19:19">
      <c r="S44884"/>
    </row>
    <row r="44885" spans="19:19">
      <c r="S44885"/>
    </row>
    <row r="44886" spans="19:19">
      <c r="S44886"/>
    </row>
    <row r="44887" spans="19:19">
      <c r="S44887"/>
    </row>
    <row r="44888" spans="19:19">
      <c r="S44888"/>
    </row>
    <row r="44889" spans="19:19">
      <c r="S44889"/>
    </row>
    <row r="44890" spans="19:19">
      <c r="S44890"/>
    </row>
    <row r="44891" spans="19:19">
      <c r="S44891"/>
    </row>
    <row r="44892" spans="19:19">
      <c r="S44892"/>
    </row>
    <row r="44893" spans="19:19">
      <c r="S44893"/>
    </row>
    <row r="44894" spans="19:19">
      <c r="S44894"/>
    </row>
    <row r="44895" spans="19:19">
      <c r="S44895"/>
    </row>
    <row r="44896" spans="19:19">
      <c r="S44896"/>
    </row>
    <row r="44897" spans="19:19">
      <c r="S44897"/>
    </row>
    <row r="44898" spans="19:19">
      <c r="S44898"/>
    </row>
    <row r="44899" spans="19:19">
      <c r="S44899"/>
    </row>
    <row r="44900" spans="19:19">
      <c r="S44900"/>
    </row>
    <row r="44901" spans="19:19">
      <c r="S44901"/>
    </row>
    <row r="44902" spans="19:19">
      <c r="S44902"/>
    </row>
    <row r="44903" spans="19:19">
      <c r="S44903"/>
    </row>
    <row r="44904" spans="19:19">
      <c r="S44904"/>
    </row>
    <row r="44905" spans="19:19">
      <c r="S44905"/>
    </row>
    <row r="44906" spans="19:19">
      <c r="S44906"/>
    </row>
    <row r="44907" spans="19:19">
      <c r="S44907"/>
    </row>
    <row r="44908" spans="19:19">
      <c r="S44908"/>
    </row>
    <row r="44909" spans="19:19">
      <c r="S44909"/>
    </row>
    <row r="44910" spans="19:19">
      <c r="S44910"/>
    </row>
    <row r="44911" spans="19:19">
      <c r="S44911"/>
    </row>
    <row r="44912" spans="19:19">
      <c r="S44912"/>
    </row>
    <row r="44913" spans="19:19">
      <c r="S44913"/>
    </row>
    <row r="44914" spans="19:19">
      <c r="S44914"/>
    </row>
    <row r="44915" spans="19:19">
      <c r="S44915"/>
    </row>
    <row r="44916" spans="19:19">
      <c r="S44916"/>
    </row>
    <row r="44917" spans="19:19">
      <c r="S44917"/>
    </row>
    <row r="44918" spans="19:19">
      <c r="S44918"/>
    </row>
    <row r="44919" spans="19:19">
      <c r="S44919"/>
    </row>
    <row r="44920" spans="19:19">
      <c r="S44920"/>
    </row>
    <row r="44921" spans="19:19">
      <c r="S44921"/>
    </row>
    <row r="44922" spans="19:19">
      <c r="S44922"/>
    </row>
    <row r="44923" spans="19:19">
      <c r="S44923"/>
    </row>
    <row r="44924" spans="19:19">
      <c r="S44924"/>
    </row>
    <row r="44925" spans="19:19">
      <c r="S44925"/>
    </row>
    <row r="44926" spans="19:19">
      <c r="S44926"/>
    </row>
    <row r="44927" spans="19:19">
      <c r="S44927"/>
    </row>
    <row r="44928" spans="19:19">
      <c r="S44928"/>
    </row>
    <row r="44929" spans="19:19">
      <c r="S44929"/>
    </row>
    <row r="44930" spans="19:19">
      <c r="S44930"/>
    </row>
    <row r="44931" spans="19:19">
      <c r="S44931"/>
    </row>
    <row r="44932" spans="19:19">
      <c r="S44932"/>
    </row>
    <row r="44933" spans="19:19">
      <c r="S44933"/>
    </row>
    <row r="44934" spans="19:19">
      <c r="S44934"/>
    </row>
    <row r="44935" spans="19:19">
      <c r="S44935"/>
    </row>
    <row r="44936" spans="19:19">
      <c r="S44936"/>
    </row>
    <row r="44937" spans="19:19">
      <c r="S44937"/>
    </row>
    <row r="44938" spans="19:19">
      <c r="S44938"/>
    </row>
    <row r="44939" spans="19:19">
      <c r="S44939"/>
    </row>
    <row r="44940" spans="19:19">
      <c r="S44940"/>
    </row>
    <row r="44941" spans="19:19">
      <c r="S44941"/>
    </row>
    <row r="44942" spans="19:19">
      <c r="S44942"/>
    </row>
    <row r="44943" spans="19:19">
      <c r="S44943"/>
    </row>
    <row r="44944" spans="19:19">
      <c r="S44944"/>
    </row>
    <row r="44945" spans="19:19">
      <c r="S44945"/>
    </row>
    <row r="44946" spans="19:19">
      <c r="S44946"/>
    </row>
    <row r="44947" spans="19:19">
      <c r="S44947"/>
    </row>
    <row r="44948" spans="19:19">
      <c r="S44948"/>
    </row>
    <row r="44949" spans="19:19">
      <c r="S44949"/>
    </row>
    <row r="44950" spans="19:19">
      <c r="S44950"/>
    </row>
    <row r="44951" spans="19:19">
      <c r="S44951"/>
    </row>
    <row r="44952" spans="19:19">
      <c r="S44952"/>
    </row>
    <row r="44953" spans="19:19">
      <c r="S44953"/>
    </row>
    <row r="44954" spans="19:19">
      <c r="S44954"/>
    </row>
    <row r="44955" spans="19:19">
      <c r="S44955"/>
    </row>
    <row r="44956" spans="19:19">
      <c r="S44956"/>
    </row>
    <row r="44957" spans="19:19">
      <c r="S44957"/>
    </row>
    <row r="44958" spans="19:19">
      <c r="S44958"/>
    </row>
    <row r="44959" spans="19:19">
      <c r="S44959"/>
    </row>
    <row r="44960" spans="19:19">
      <c r="S44960"/>
    </row>
    <row r="44961" spans="19:19">
      <c r="S44961"/>
    </row>
    <row r="44962" spans="19:19">
      <c r="S44962"/>
    </row>
    <row r="44963" spans="19:19">
      <c r="S44963"/>
    </row>
    <row r="44964" spans="19:19">
      <c r="S44964"/>
    </row>
    <row r="44965" spans="19:19">
      <c r="S44965"/>
    </row>
    <row r="44966" spans="19:19">
      <c r="S44966"/>
    </row>
    <row r="44967" spans="19:19">
      <c r="S44967"/>
    </row>
    <row r="44968" spans="19:19">
      <c r="S44968"/>
    </row>
    <row r="44969" spans="19:19">
      <c r="S44969"/>
    </row>
    <row r="44970" spans="19:19">
      <c r="S44970"/>
    </row>
    <row r="44971" spans="19:19">
      <c r="S44971"/>
    </row>
    <row r="44972" spans="19:19">
      <c r="S44972"/>
    </row>
    <row r="44973" spans="19:19">
      <c r="S44973"/>
    </row>
    <row r="44974" spans="19:19">
      <c r="S44974"/>
    </row>
    <row r="44975" spans="19:19">
      <c r="S44975"/>
    </row>
    <row r="44976" spans="19:19">
      <c r="S44976"/>
    </row>
    <row r="44977" spans="19:19">
      <c r="S44977"/>
    </row>
    <row r="44978" spans="19:19">
      <c r="S44978"/>
    </row>
    <row r="44979" spans="19:19">
      <c r="S44979"/>
    </row>
    <row r="44980" spans="19:19">
      <c r="S44980"/>
    </row>
    <row r="44981" spans="19:19">
      <c r="S44981"/>
    </row>
    <row r="44982" spans="19:19">
      <c r="S44982"/>
    </row>
    <row r="44983" spans="19:19">
      <c r="S44983"/>
    </row>
    <row r="44984" spans="19:19">
      <c r="S44984"/>
    </row>
    <row r="44985" spans="19:19">
      <c r="S44985"/>
    </row>
    <row r="44986" spans="19:19">
      <c r="S44986"/>
    </row>
    <row r="44987" spans="19:19">
      <c r="S44987"/>
    </row>
    <row r="44988" spans="19:19">
      <c r="S44988"/>
    </row>
    <row r="44989" spans="19:19">
      <c r="S44989"/>
    </row>
    <row r="44990" spans="19:19">
      <c r="S44990"/>
    </row>
    <row r="44991" spans="19:19">
      <c r="S44991"/>
    </row>
    <row r="44992" spans="19:19">
      <c r="S44992"/>
    </row>
    <row r="44993" spans="19:19">
      <c r="S44993"/>
    </row>
    <row r="44994" spans="19:19">
      <c r="S44994"/>
    </row>
    <row r="44995" spans="19:19">
      <c r="S44995"/>
    </row>
    <row r="44996" spans="19:19">
      <c r="S44996"/>
    </row>
    <row r="44997" spans="19:19">
      <c r="S44997"/>
    </row>
    <row r="44998" spans="19:19">
      <c r="S44998"/>
    </row>
    <row r="44999" spans="19:19">
      <c r="S44999"/>
    </row>
    <row r="45000" spans="19:19">
      <c r="S45000"/>
    </row>
    <row r="45001" spans="19:19">
      <c r="S45001"/>
    </row>
    <row r="45002" spans="19:19">
      <c r="S45002"/>
    </row>
    <row r="45003" spans="19:19">
      <c r="S45003"/>
    </row>
    <row r="45004" spans="19:19">
      <c r="S45004"/>
    </row>
    <row r="45005" spans="19:19">
      <c r="S45005"/>
    </row>
    <row r="45006" spans="19:19">
      <c r="S45006"/>
    </row>
    <row r="45007" spans="19:19">
      <c r="S45007"/>
    </row>
    <row r="45008" spans="19:19">
      <c r="S45008"/>
    </row>
    <row r="45009" spans="19:19">
      <c r="S45009"/>
    </row>
    <row r="45010" spans="19:19">
      <c r="S45010"/>
    </row>
    <row r="45011" spans="19:19">
      <c r="S45011"/>
    </row>
    <row r="45012" spans="19:19">
      <c r="S45012"/>
    </row>
    <row r="45013" spans="19:19">
      <c r="S45013"/>
    </row>
    <row r="45014" spans="19:19">
      <c r="S45014"/>
    </row>
    <row r="45015" spans="19:19">
      <c r="S45015"/>
    </row>
    <row r="45016" spans="19:19">
      <c r="S45016"/>
    </row>
    <row r="45017" spans="19:19">
      <c r="S45017"/>
    </row>
    <row r="45018" spans="19:19">
      <c r="S45018"/>
    </row>
    <row r="45019" spans="19:19">
      <c r="S45019"/>
    </row>
    <row r="45020" spans="19:19">
      <c r="S45020"/>
    </row>
    <row r="45021" spans="19:19">
      <c r="S45021"/>
    </row>
    <row r="45022" spans="19:19">
      <c r="S45022"/>
    </row>
    <row r="45023" spans="19:19">
      <c r="S45023"/>
    </row>
    <row r="45024" spans="19:19">
      <c r="S45024"/>
    </row>
    <row r="45025" spans="19:19">
      <c r="S45025"/>
    </row>
    <row r="45026" spans="19:19">
      <c r="S45026"/>
    </row>
    <row r="45027" spans="19:19">
      <c r="S45027"/>
    </row>
    <row r="45028" spans="19:19">
      <c r="S45028"/>
    </row>
    <row r="45029" spans="19:19">
      <c r="S45029"/>
    </row>
    <row r="45030" spans="19:19">
      <c r="S45030"/>
    </row>
    <row r="45031" spans="19:19">
      <c r="S45031"/>
    </row>
    <row r="45032" spans="19:19">
      <c r="S45032"/>
    </row>
    <row r="45033" spans="19:19">
      <c r="S45033"/>
    </row>
    <row r="45034" spans="19:19">
      <c r="S45034"/>
    </row>
    <row r="45035" spans="19:19">
      <c r="S45035"/>
    </row>
    <row r="45036" spans="19:19">
      <c r="S45036"/>
    </row>
    <row r="45037" spans="19:19">
      <c r="S45037"/>
    </row>
    <row r="45038" spans="19:19">
      <c r="S45038"/>
    </row>
    <row r="45039" spans="19:19">
      <c r="S45039"/>
    </row>
    <row r="45040" spans="19:19">
      <c r="S45040"/>
    </row>
    <row r="45041" spans="19:19">
      <c r="S45041"/>
    </row>
    <row r="45042" spans="19:19">
      <c r="S45042"/>
    </row>
    <row r="45043" spans="19:19">
      <c r="S45043"/>
    </row>
    <row r="45044" spans="19:19">
      <c r="S45044"/>
    </row>
    <row r="45045" spans="19:19">
      <c r="S45045"/>
    </row>
    <row r="45046" spans="19:19">
      <c r="S45046"/>
    </row>
    <row r="45047" spans="19:19">
      <c r="S45047"/>
    </row>
    <row r="45048" spans="19:19">
      <c r="S45048"/>
    </row>
    <row r="45049" spans="19:19">
      <c r="S45049"/>
    </row>
    <row r="45050" spans="19:19">
      <c r="S45050"/>
    </row>
    <row r="45051" spans="19:19">
      <c r="S45051"/>
    </row>
    <row r="45052" spans="19:19">
      <c r="S45052"/>
    </row>
    <row r="45053" spans="19:19">
      <c r="S45053"/>
    </row>
    <row r="45054" spans="19:19">
      <c r="S45054"/>
    </row>
    <row r="45055" spans="19:19">
      <c r="S45055"/>
    </row>
    <row r="45056" spans="19:19">
      <c r="S45056"/>
    </row>
    <row r="45057" spans="19:19">
      <c r="S45057"/>
    </row>
    <row r="45058" spans="19:19">
      <c r="S45058"/>
    </row>
    <row r="45059" spans="19:19">
      <c r="S45059"/>
    </row>
    <row r="45060" spans="19:19">
      <c r="S45060"/>
    </row>
    <row r="45061" spans="19:19">
      <c r="S45061"/>
    </row>
    <row r="45062" spans="19:19">
      <c r="S45062"/>
    </row>
    <row r="45063" spans="19:19">
      <c r="S45063"/>
    </row>
    <row r="45064" spans="19:19">
      <c r="S45064"/>
    </row>
    <row r="45065" spans="19:19">
      <c r="S45065"/>
    </row>
    <row r="45066" spans="19:19">
      <c r="S45066"/>
    </row>
    <row r="45067" spans="19:19">
      <c r="S45067"/>
    </row>
    <row r="45068" spans="19:19">
      <c r="S45068"/>
    </row>
    <row r="45069" spans="19:19">
      <c r="S45069"/>
    </row>
    <row r="45070" spans="19:19">
      <c r="S45070"/>
    </row>
    <row r="45071" spans="19:19">
      <c r="S45071"/>
    </row>
    <row r="45072" spans="19:19">
      <c r="S45072"/>
    </row>
    <row r="45073" spans="19:19">
      <c r="S45073"/>
    </row>
    <row r="45074" spans="19:19">
      <c r="S45074"/>
    </row>
    <row r="45075" spans="19:19">
      <c r="S45075"/>
    </row>
    <row r="45076" spans="19:19">
      <c r="S45076"/>
    </row>
    <row r="45077" spans="19:19">
      <c r="S45077"/>
    </row>
    <row r="45078" spans="19:19">
      <c r="S45078"/>
    </row>
    <row r="45079" spans="19:19">
      <c r="S45079"/>
    </row>
    <row r="45080" spans="19:19">
      <c r="S45080"/>
    </row>
    <row r="45081" spans="19:19">
      <c r="S45081"/>
    </row>
    <row r="45082" spans="19:19">
      <c r="S45082"/>
    </row>
    <row r="45083" spans="19:19">
      <c r="S45083"/>
    </row>
    <row r="45084" spans="19:19">
      <c r="S45084"/>
    </row>
    <row r="45085" spans="19:19">
      <c r="S45085"/>
    </row>
    <row r="45086" spans="19:19">
      <c r="S45086"/>
    </row>
    <row r="45087" spans="19:19">
      <c r="S45087"/>
    </row>
    <row r="45088" spans="19:19">
      <c r="S45088"/>
    </row>
    <row r="45089" spans="19:19">
      <c r="S45089"/>
    </row>
    <row r="45090" spans="19:19">
      <c r="S45090"/>
    </row>
    <row r="45091" spans="19:19">
      <c r="S45091"/>
    </row>
    <row r="45092" spans="19:19">
      <c r="S45092"/>
    </row>
    <row r="45093" spans="19:19">
      <c r="S45093"/>
    </row>
    <row r="45094" spans="19:19">
      <c r="S45094"/>
    </row>
    <row r="45095" spans="19:19">
      <c r="S45095"/>
    </row>
    <row r="45096" spans="19:19">
      <c r="S45096"/>
    </row>
    <row r="45097" spans="19:19">
      <c r="S45097"/>
    </row>
    <row r="45098" spans="19:19">
      <c r="S45098"/>
    </row>
    <row r="45099" spans="19:19">
      <c r="S45099"/>
    </row>
    <row r="45100" spans="19:19">
      <c r="S45100"/>
    </row>
    <row r="45101" spans="19:19">
      <c r="S45101"/>
    </row>
    <row r="45102" spans="19:19">
      <c r="S45102"/>
    </row>
    <row r="45103" spans="19:19">
      <c r="S45103"/>
    </row>
    <row r="45104" spans="19:19">
      <c r="S45104"/>
    </row>
    <row r="45105" spans="19:19">
      <c r="S45105"/>
    </row>
    <row r="45106" spans="19:19">
      <c r="S45106"/>
    </row>
    <row r="45107" spans="19:19">
      <c r="S45107"/>
    </row>
    <row r="45108" spans="19:19">
      <c r="S45108"/>
    </row>
    <row r="45109" spans="19:19">
      <c r="S45109"/>
    </row>
    <row r="45110" spans="19:19">
      <c r="S45110"/>
    </row>
    <row r="45111" spans="19:19">
      <c r="S45111"/>
    </row>
    <row r="45112" spans="19:19">
      <c r="S45112"/>
    </row>
    <row r="45113" spans="19:19">
      <c r="S45113"/>
    </row>
    <row r="45114" spans="19:19">
      <c r="S45114"/>
    </row>
    <row r="45115" spans="19:19">
      <c r="S45115"/>
    </row>
    <row r="45116" spans="19:19">
      <c r="S45116"/>
    </row>
    <row r="45117" spans="19:19">
      <c r="S45117"/>
    </row>
    <row r="45118" spans="19:19">
      <c r="S45118"/>
    </row>
    <row r="45119" spans="19:19">
      <c r="S45119"/>
    </row>
    <row r="45120" spans="19:19">
      <c r="S45120"/>
    </row>
    <row r="45121" spans="19:19">
      <c r="S45121"/>
    </row>
    <row r="45122" spans="19:19">
      <c r="S45122"/>
    </row>
    <row r="45123" spans="19:19">
      <c r="S45123"/>
    </row>
    <row r="45124" spans="19:19">
      <c r="S45124"/>
    </row>
    <row r="45125" spans="19:19">
      <c r="S45125"/>
    </row>
    <row r="45126" spans="19:19">
      <c r="S45126"/>
    </row>
    <row r="45127" spans="19:19">
      <c r="S45127"/>
    </row>
    <row r="45128" spans="19:19">
      <c r="S45128"/>
    </row>
    <row r="45129" spans="19:19">
      <c r="S45129"/>
    </row>
    <row r="45130" spans="19:19">
      <c r="S45130"/>
    </row>
    <row r="45131" spans="19:19">
      <c r="S45131"/>
    </row>
    <row r="45132" spans="19:19">
      <c r="S45132"/>
    </row>
    <row r="45133" spans="19:19">
      <c r="S45133"/>
    </row>
    <row r="45134" spans="19:19">
      <c r="S45134"/>
    </row>
    <row r="45135" spans="19:19">
      <c r="S45135"/>
    </row>
    <row r="45136" spans="19:19">
      <c r="S45136"/>
    </row>
    <row r="45137" spans="19:19">
      <c r="S45137"/>
    </row>
    <row r="45138" spans="19:19">
      <c r="S45138"/>
    </row>
    <row r="45139" spans="19:19">
      <c r="S45139"/>
    </row>
    <row r="45140" spans="19:19">
      <c r="S45140"/>
    </row>
    <row r="45141" spans="19:19">
      <c r="S45141"/>
    </row>
    <row r="45142" spans="19:19">
      <c r="S45142"/>
    </row>
    <row r="45143" spans="19:19">
      <c r="S45143"/>
    </row>
    <row r="45144" spans="19:19">
      <c r="S45144"/>
    </row>
    <row r="45145" spans="19:19">
      <c r="S45145"/>
    </row>
    <row r="45146" spans="19:19">
      <c r="S45146"/>
    </row>
    <row r="45147" spans="19:19">
      <c r="S45147"/>
    </row>
    <row r="45148" spans="19:19">
      <c r="S45148"/>
    </row>
    <row r="45149" spans="19:19">
      <c r="S45149"/>
    </row>
    <row r="45150" spans="19:19">
      <c r="S45150"/>
    </row>
    <row r="45151" spans="19:19">
      <c r="S45151"/>
    </row>
    <row r="45152" spans="19:19">
      <c r="S45152"/>
    </row>
    <row r="45153" spans="19:19">
      <c r="S45153"/>
    </row>
    <row r="45154" spans="19:19">
      <c r="S45154"/>
    </row>
    <row r="45155" spans="19:19">
      <c r="S45155"/>
    </row>
    <row r="45156" spans="19:19">
      <c r="S45156"/>
    </row>
    <row r="45157" spans="19:19">
      <c r="S45157"/>
    </row>
    <row r="45158" spans="19:19">
      <c r="S45158"/>
    </row>
    <row r="45159" spans="19:19">
      <c r="S45159"/>
    </row>
    <row r="45160" spans="19:19">
      <c r="S45160"/>
    </row>
    <row r="45161" spans="19:19">
      <c r="S45161"/>
    </row>
    <row r="45162" spans="19:19">
      <c r="S45162"/>
    </row>
    <row r="45163" spans="19:19">
      <c r="S45163"/>
    </row>
    <row r="45164" spans="19:19">
      <c r="S45164"/>
    </row>
    <row r="45165" spans="19:19">
      <c r="S45165"/>
    </row>
    <row r="45166" spans="19:19">
      <c r="S45166"/>
    </row>
    <row r="45167" spans="19:19">
      <c r="S45167"/>
    </row>
    <row r="45168" spans="19:19">
      <c r="S45168"/>
    </row>
    <row r="45169" spans="19:19">
      <c r="S45169"/>
    </row>
    <row r="45170" spans="19:19">
      <c r="S45170"/>
    </row>
    <row r="45171" spans="19:19">
      <c r="S45171"/>
    </row>
    <row r="45172" spans="19:19">
      <c r="S45172"/>
    </row>
    <row r="45173" spans="19:19">
      <c r="S45173"/>
    </row>
    <row r="45174" spans="19:19">
      <c r="S45174"/>
    </row>
    <row r="45175" spans="19:19">
      <c r="S45175"/>
    </row>
    <row r="45176" spans="19:19">
      <c r="S45176"/>
    </row>
    <row r="45177" spans="19:19">
      <c r="S45177"/>
    </row>
    <row r="45178" spans="19:19">
      <c r="S45178"/>
    </row>
    <row r="45179" spans="19:19">
      <c r="S45179"/>
    </row>
    <row r="45180" spans="19:19">
      <c r="S45180"/>
    </row>
    <row r="45181" spans="19:19">
      <c r="S45181"/>
    </row>
    <row r="45182" spans="19:19">
      <c r="S45182"/>
    </row>
    <row r="45183" spans="19:19">
      <c r="S45183"/>
    </row>
    <row r="45184" spans="19:19">
      <c r="S45184"/>
    </row>
    <row r="45185" spans="19:19">
      <c r="S45185"/>
    </row>
    <row r="45186" spans="19:19">
      <c r="S45186"/>
    </row>
    <row r="45187" spans="19:19">
      <c r="S45187"/>
    </row>
    <row r="45188" spans="19:19">
      <c r="S45188"/>
    </row>
    <row r="45189" spans="19:19">
      <c r="S45189"/>
    </row>
    <row r="45190" spans="19:19">
      <c r="S45190"/>
    </row>
    <row r="45191" spans="19:19">
      <c r="S45191"/>
    </row>
    <row r="45192" spans="19:19">
      <c r="S45192"/>
    </row>
    <row r="45193" spans="19:19">
      <c r="S45193"/>
    </row>
    <row r="45194" spans="19:19">
      <c r="S45194"/>
    </row>
    <row r="45195" spans="19:19">
      <c r="S45195"/>
    </row>
    <row r="45196" spans="19:19">
      <c r="S45196"/>
    </row>
    <row r="45197" spans="19:19">
      <c r="S45197"/>
    </row>
    <row r="45198" spans="19:19">
      <c r="S45198"/>
    </row>
    <row r="45199" spans="19:19">
      <c r="S45199"/>
    </row>
    <row r="45200" spans="19:19">
      <c r="S45200"/>
    </row>
    <row r="45201" spans="19:19">
      <c r="S45201"/>
    </row>
    <row r="45202" spans="19:19">
      <c r="S45202"/>
    </row>
    <row r="45203" spans="19:19">
      <c r="S45203"/>
    </row>
    <row r="45204" spans="19:19">
      <c r="S45204"/>
    </row>
    <row r="45205" spans="19:19">
      <c r="S45205"/>
    </row>
    <row r="45206" spans="19:19">
      <c r="S45206"/>
    </row>
    <row r="45207" spans="19:19">
      <c r="S45207"/>
    </row>
    <row r="45208" spans="19:19">
      <c r="S45208"/>
    </row>
    <row r="45209" spans="19:19">
      <c r="S45209"/>
    </row>
    <row r="45210" spans="19:19">
      <c r="S45210"/>
    </row>
    <row r="45211" spans="19:19">
      <c r="S45211"/>
    </row>
    <row r="45212" spans="19:19">
      <c r="S45212"/>
    </row>
    <row r="45213" spans="19:19">
      <c r="S45213"/>
    </row>
    <row r="45214" spans="19:19">
      <c r="S45214"/>
    </row>
    <row r="45215" spans="19:19">
      <c r="S45215"/>
    </row>
    <row r="45216" spans="19:19">
      <c r="S45216"/>
    </row>
    <row r="45217" spans="19:19">
      <c r="S45217"/>
    </row>
    <row r="45218" spans="19:19">
      <c r="S45218"/>
    </row>
    <row r="45219" spans="19:19">
      <c r="S45219"/>
    </row>
    <row r="45220" spans="19:19">
      <c r="S45220"/>
    </row>
    <row r="45221" spans="19:19">
      <c r="S45221"/>
    </row>
    <row r="45222" spans="19:19">
      <c r="S45222"/>
    </row>
    <row r="45223" spans="19:19">
      <c r="S45223"/>
    </row>
    <row r="45224" spans="19:19">
      <c r="S45224"/>
    </row>
    <row r="45225" spans="19:19">
      <c r="S45225"/>
    </row>
    <row r="45226" spans="19:19">
      <c r="S45226"/>
    </row>
    <row r="45227" spans="19:19">
      <c r="S45227"/>
    </row>
    <row r="45228" spans="19:19">
      <c r="S45228"/>
    </row>
    <row r="45229" spans="19:19">
      <c r="S45229"/>
    </row>
    <row r="45230" spans="19:19">
      <c r="S45230"/>
    </row>
    <row r="45231" spans="19:19">
      <c r="S45231"/>
    </row>
    <row r="45232" spans="19:19">
      <c r="S45232"/>
    </row>
    <row r="45233" spans="19:19">
      <c r="S45233"/>
    </row>
    <row r="45234" spans="19:19">
      <c r="S45234"/>
    </row>
    <row r="45235" spans="19:19">
      <c r="S45235"/>
    </row>
    <row r="45236" spans="19:19">
      <c r="S45236"/>
    </row>
    <row r="45237" spans="19:19">
      <c r="S45237"/>
    </row>
    <row r="45238" spans="19:19">
      <c r="S45238"/>
    </row>
    <row r="45239" spans="19:19">
      <c r="S45239"/>
    </row>
    <row r="45240" spans="19:19">
      <c r="S45240"/>
    </row>
    <row r="45241" spans="19:19">
      <c r="S45241"/>
    </row>
    <row r="45242" spans="19:19">
      <c r="S45242"/>
    </row>
    <row r="45243" spans="19:19">
      <c r="S45243"/>
    </row>
    <row r="45244" spans="19:19">
      <c r="S45244"/>
    </row>
    <row r="45245" spans="19:19">
      <c r="S45245"/>
    </row>
    <row r="45246" spans="19:19">
      <c r="S45246"/>
    </row>
    <row r="45247" spans="19:19">
      <c r="S45247"/>
    </row>
    <row r="45248" spans="19:19">
      <c r="S45248"/>
    </row>
    <row r="45249" spans="19:19">
      <c r="S45249"/>
    </row>
    <row r="45250" spans="19:19">
      <c r="S45250"/>
    </row>
    <row r="45251" spans="19:19">
      <c r="S45251"/>
    </row>
    <row r="45252" spans="19:19">
      <c r="S45252"/>
    </row>
    <row r="45253" spans="19:19">
      <c r="S45253"/>
    </row>
    <row r="45254" spans="19:19">
      <c r="S45254"/>
    </row>
    <row r="45255" spans="19:19">
      <c r="S45255"/>
    </row>
    <row r="45256" spans="19:19">
      <c r="S45256"/>
    </row>
    <row r="45257" spans="19:19">
      <c r="S45257"/>
    </row>
    <row r="45258" spans="19:19">
      <c r="S45258"/>
    </row>
    <row r="45259" spans="19:19">
      <c r="S45259"/>
    </row>
    <row r="45260" spans="19:19">
      <c r="S45260"/>
    </row>
    <row r="45261" spans="19:19">
      <c r="S45261"/>
    </row>
    <row r="45262" spans="19:19">
      <c r="S45262"/>
    </row>
    <row r="45263" spans="19:19">
      <c r="S45263"/>
    </row>
    <row r="45264" spans="19:19">
      <c r="S45264"/>
    </row>
    <row r="45265" spans="19:19">
      <c r="S45265"/>
    </row>
    <row r="45266" spans="19:19">
      <c r="S45266"/>
    </row>
    <row r="45267" spans="19:19">
      <c r="S45267"/>
    </row>
    <row r="45268" spans="19:19">
      <c r="S45268"/>
    </row>
    <row r="45269" spans="19:19">
      <c r="S45269"/>
    </row>
    <row r="45270" spans="19:19">
      <c r="S45270"/>
    </row>
    <row r="45271" spans="19:19">
      <c r="S45271"/>
    </row>
    <row r="45272" spans="19:19">
      <c r="S45272"/>
    </row>
    <row r="45273" spans="19:19">
      <c r="S45273"/>
    </row>
    <row r="45274" spans="19:19">
      <c r="S45274"/>
    </row>
    <row r="45275" spans="19:19">
      <c r="S45275"/>
    </row>
    <row r="45276" spans="19:19">
      <c r="S45276"/>
    </row>
    <row r="45277" spans="19:19">
      <c r="S45277"/>
    </row>
    <row r="45278" spans="19:19">
      <c r="S45278"/>
    </row>
    <row r="45279" spans="19:19">
      <c r="S45279"/>
    </row>
    <row r="45280" spans="19:19">
      <c r="S45280"/>
    </row>
    <row r="45281" spans="19:19">
      <c r="S45281"/>
    </row>
    <row r="45282" spans="19:19">
      <c r="S45282"/>
    </row>
    <row r="45283" spans="19:19">
      <c r="S45283"/>
    </row>
    <row r="45284" spans="19:19">
      <c r="S45284"/>
    </row>
    <row r="45285" spans="19:19">
      <c r="S45285"/>
    </row>
    <row r="45286" spans="19:19">
      <c r="S45286"/>
    </row>
    <row r="45287" spans="19:19">
      <c r="S45287"/>
    </row>
    <row r="45288" spans="19:19">
      <c r="S45288"/>
    </row>
    <row r="45289" spans="19:19">
      <c r="S45289"/>
    </row>
    <row r="45290" spans="19:19">
      <c r="S45290"/>
    </row>
    <row r="45291" spans="19:19">
      <c r="S45291"/>
    </row>
    <row r="45292" spans="19:19">
      <c r="S45292"/>
    </row>
    <row r="45293" spans="19:19">
      <c r="S45293"/>
    </row>
    <row r="45294" spans="19:19">
      <c r="S45294"/>
    </row>
    <row r="45295" spans="19:19">
      <c r="S45295"/>
    </row>
    <row r="45296" spans="19:19">
      <c r="S45296"/>
    </row>
    <row r="45297" spans="19:19">
      <c r="S45297"/>
    </row>
    <row r="45298" spans="19:19">
      <c r="S45298"/>
    </row>
    <row r="45299" spans="19:19">
      <c r="S45299"/>
    </row>
    <row r="45300" spans="19:19">
      <c r="S45300"/>
    </row>
    <row r="45301" spans="19:19">
      <c r="S45301"/>
    </row>
    <row r="45302" spans="19:19">
      <c r="S45302"/>
    </row>
    <row r="45303" spans="19:19">
      <c r="S45303"/>
    </row>
    <row r="45304" spans="19:19">
      <c r="S45304"/>
    </row>
    <row r="45305" spans="19:19">
      <c r="S45305"/>
    </row>
    <row r="45306" spans="19:19">
      <c r="S45306"/>
    </row>
    <row r="45307" spans="19:19">
      <c r="S45307"/>
    </row>
    <row r="45308" spans="19:19">
      <c r="S45308"/>
    </row>
    <row r="45309" spans="19:19">
      <c r="S45309"/>
    </row>
    <row r="45310" spans="19:19">
      <c r="S45310"/>
    </row>
    <row r="45311" spans="19:19">
      <c r="S45311"/>
    </row>
    <row r="45312" spans="19:19">
      <c r="S45312"/>
    </row>
    <row r="45313" spans="19:19">
      <c r="S45313"/>
    </row>
    <row r="45314" spans="19:19">
      <c r="S45314"/>
    </row>
    <row r="45315" spans="19:19">
      <c r="S45315"/>
    </row>
    <row r="45316" spans="19:19">
      <c r="S45316"/>
    </row>
    <row r="45317" spans="19:19">
      <c r="S45317"/>
    </row>
    <row r="45318" spans="19:19">
      <c r="S45318"/>
    </row>
    <row r="45319" spans="19:19">
      <c r="S45319"/>
    </row>
    <row r="45320" spans="19:19">
      <c r="S45320"/>
    </row>
    <row r="45321" spans="19:19">
      <c r="S45321"/>
    </row>
    <row r="45322" spans="19:19">
      <c r="S45322"/>
    </row>
    <row r="45323" spans="19:19">
      <c r="S45323"/>
    </row>
    <row r="45324" spans="19:19">
      <c r="S45324"/>
    </row>
    <row r="45325" spans="19:19">
      <c r="S45325"/>
    </row>
    <row r="45326" spans="19:19">
      <c r="S45326"/>
    </row>
    <row r="45327" spans="19:19">
      <c r="S45327"/>
    </row>
    <row r="45328" spans="19:19">
      <c r="S45328"/>
    </row>
    <row r="45329" spans="19:19">
      <c r="S45329"/>
    </row>
    <row r="45330" spans="19:19">
      <c r="S45330"/>
    </row>
    <row r="45331" spans="19:19">
      <c r="S45331"/>
    </row>
    <row r="45332" spans="19:19">
      <c r="S45332"/>
    </row>
    <row r="45333" spans="19:19">
      <c r="S45333"/>
    </row>
    <row r="45334" spans="19:19">
      <c r="S45334"/>
    </row>
    <row r="45335" spans="19:19">
      <c r="S45335"/>
    </row>
    <row r="45336" spans="19:19">
      <c r="S45336"/>
    </row>
    <row r="45337" spans="19:19">
      <c r="S45337"/>
    </row>
    <row r="45338" spans="19:19">
      <c r="S45338"/>
    </row>
    <row r="45339" spans="19:19">
      <c r="S45339"/>
    </row>
    <row r="45340" spans="19:19">
      <c r="S45340"/>
    </row>
    <row r="45341" spans="19:19">
      <c r="S45341"/>
    </row>
    <row r="45342" spans="19:19">
      <c r="S45342"/>
    </row>
    <row r="45343" spans="19:19">
      <c r="S45343"/>
    </row>
    <row r="45344" spans="19:19">
      <c r="S45344"/>
    </row>
    <row r="45345" spans="19:19">
      <c r="S45345"/>
    </row>
    <row r="45346" spans="19:19">
      <c r="S45346"/>
    </row>
    <row r="45347" spans="19:19">
      <c r="S45347"/>
    </row>
    <row r="45348" spans="19:19">
      <c r="S45348"/>
    </row>
    <row r="45349" spans="19:19">
      <c r="S45349"/>
    </row>
    <row r="45350" spans="19:19">
      <c r="S45350"/>
    </row>
    <row r="45351" spans="19:19">
      <c r="S45351"/>
    </row>
    <row r="45352" spans="19:19">
      <c r="S45352"/>
    </row>
    <row r="45353" spans="19:19">
      <c r="S45353"/>
    </row>
    <row r="45354" spans="19:19">
      <c r="S45354"/>
    </row>
    <row r="45355" spans="19:19">
      <c r="S45355"/>
    </row>
    <row r="45356" spans="19:19">
      <c r="S45356"/>
    </row>
    <row r="45357" spans="19:19">
      <c r="S45357"/>
    </row>
    <row r="45358" spans="19:19">
      <c r="S45358"/>
    </row>
    <row r="45359" spans="19:19">
      <c r="S45359"/>
    </row>
    <row r="45360" spans="19:19">
      <c r="S45360"/>
    </row>
    <row r="45361" spans="19:19">
      <c r="S45361"/>
    </row>
    <row r="45362" spans="19:19">
      <c r="S45362"/>
    </row>
    <row r="45363" spans="19:19">
      <c r="S45363"/>
    </row>
    <row r="45364" spans="19:19">
      <c r="S45364"/>
    </row>
    <row r="45365" spans="19:19">
      <c r="S45365"/>
    </row>
    <row r="45366" spans="19:19">
      <c r="S45366"/>
    </row>
    <row r="45367" spans="19:19">
      <c r="S45367"/>
    </row>
    <row r="45368" spans="19:19">
      <c r="S45368"/>
    </row>
    <row r="45369" spans="19:19">
      <c r="S45369"/>
    </row>
    <row r="45370" spans="19:19">
      <c r="S45370"/>
    </row>
    <row r="45371" spans="19:19">
      <c r="S45371"/>
    </row>
    <row r="45372" spans="19:19">
      <c r="S45372"/>
    </row>
    <row r="45373" spans="19:19">
      <c r="S45373"/>
    </row>
    <row r="45374" spans="19:19">
      <c r="S45374"/>
    </row>
    <row r="45375" spans="19:19">
      <c r="S45375"/>
    </row>
    <row r="45376" spans="19:19">
      <c r="S45376"/>
    </row>
    <row r="45377" spans="19:19">
      <c r="S45377"/>
    </row>
    <row r="45378" spans="19:19">
      <c r="S45378"/>
    </row>
    <row r="45379" spans="19:19">
      <c r="S45379"/>
    </row>
    <row r="45380" spans="19:19">
      <c r="S45380"/>
    </row>
    <row r="45381" spans="19:19">
      <c r="S45381"/>
    </row>
    <row r="45382" spans="19:19">
      <c r="S45382"/>
    </row>
    <row r="45383" spans="19:19">
      <c r="S45383"/>
    </row>
    <row r="45384" spans="19:19">
      <c r="S45384"/>
    </row>
    <row r="45385" spans="19:19">
      <c r="S45385"/>
    </row>
    <row r="45386" spans="19:19">
      <c r="S45386"/>
    </row>
    <row r="45387" spans="19:19">
      <c r="S45387"/>
    </row>
    <row r="45388" spans="19:19">
      <c r="S45388"/>
    </row>
    <row r="45389" spans="19:19">
      <c r="S45389"/>
    </row>
    <row r="45390" spans="19:19">
      <c r="S45390"/>
    </row>
    <row r="45391" spans="19:19">
      <c r="S45391"/>
    </row>
    <row r="45392" spans="19:19">
      <c r="S45392"/>
    </row>
    <row r="45393" spans="19:19">
      <c r="S45393"/>
    </row>
    <row r="45394" spans="19:19">
      <c r="S45394"/>
    </row>
    <row r="45395" spans="19:19">
      <c r="S45395"/>
    </row>
    <row r="45396" spans="19:19">
      <c r="S45396"/>
    </row>
    <row r="45397" spans="19:19">
      <c r="S45397"/>
    </row>
    <row r="45398" spans="19:19">
      <c r="S45398"/>
    </row>
    <row r="45399" spans="19:19">
      <c r="S45399"/>
    </row>
    <row r="45400" spans="19:19">
      <c r="S45400"/>
    </row>
    <row r="45401" spans="19:19">
      <c r="S45401"/>
    </row>
    <row r="45402" spans="19:19">
      <c r="S45402"/>
    </row>
    <row r="45403" spans="19:19">
      <c r="S45403"/>
    </row>
    <row r="45404" spans="19:19">
      <c r="S45404"/>
    </row>
    <row r="45405" spans="19:19">
      <c r="S45405"/>
    </row>
    <row r="45406" spans="19:19">
      <c r="S45406"/>
    </row>
    <row r="45407" spans="19:19">
      <c r="S45407"/>
    </row>
    <row r="45408" spans="19:19">
      <c r="S45408"/>
    </row>
    <row r="45409" spans="19:19">
      <c r="S45409"/>
    </row>
    <row r="45410" spans="19:19">
      <c r="S45410"/>
    </row>
    <row r="45411" spans="19:19">
      <c r="S45411"/>
    </row>
    <row r="45412" spans="19:19">
      <c r="S45412"/>
    </row>
    <row r="45413" spans="19:19">
      <c r="S45413"/>
    </row>
    <row r="45414" spans="19:19">
      <c r="S45414"/>
    </row>
    <row r="45415" spans="19:19">
      <c r="S45415"/>
    </row>
    <row r="45416" spans="19:19">
      <c r="S45416"/>
    </row>
    <row r="45417" spans="19:19">
      <c r="S45417"/>
    </row>
    <row r="45418" spans="19:19">
      <c r="S45418"/>
    </row>
    <row r="45419" spans="19:19">
      <c r="S45419"/>
    </row>
    <row r="45420" spans="19:19">
      <c r="S45420"/>
    </row>
    <row r="45421" spans="19:19">
      <c r="S45421"/>
    </row>
    <row r="45422" spans="19:19">
      <c r="S45422"/>
    </row>
    <row r="45423" spans="19:19">
      <c r="S45423"/>
    </row>
    <row r="45424" spans="19:19">
      <c r="S45424"/>
    </row>
    <row r="45425" spans="19:19">
      <c r="S45425"/>
    </row>
    <row r="45426" spans="19:19">
      <c r="S45426"/>
    </row>
    <row r="45427" spans="19:19">
      <c r="S45427"/>
    </row>
    <row r="45428" spans="19:19">
      <c r="S45428"/>
    </row>
    <row r="45429" spans="19:19">
      <c r="S45429"/>
    </row>
    <row r="45430" spans="19:19">
      <c r="S45430"/>
    </row>
    <row r="45431" spans="19:19">
      <c r="S45431"/>
    </row>
    <row r="45432" spans="19:19">
      <c r="S45432"/>
    </row>
    <row r="45433" spans="19:19">
      <c r="S45433"/>
    </row>
    <row r="45434" spans="19:19">
      <c r="S45434"/>
    </row>
    <row r="45435" spans="19:19">
      <c r="S45435"/>
    </row>
    <row r="45436" spans="19:19">
      <c r="S45436"/>
    </row>
    <row r="45437" spans="19:19">
      <c r="S45437"/>
    </row>
    <row r="45438" spans="19:19">
      <c r="S45438"/>
    </row>
    <row r="45439" spans="19:19">
      <c r="S45439"/>
    </row>
    <row r="45440" spans="19:19">
      <c r="S45440"/>
    </row>
    <row r="45441" spans="19:19">
      <c r="S45441"/>
    </row>
    <row r="45442" spans="19:19">
      <c r="S45442"/>
    </row>
    <row r="45443" spans="19:19">
      <c r="S45443"/>
    </row>
    <row r="45444" spans="19:19">
      <c r="S45444"/>
    </row>
    <row r="45445" spans="19:19">
      <c r="S45445"/>
    </row>
    <row r="45446" spans="19:19">
      <c r="S45446"/>
    </row>
    <row r="45447" spans="19:19">
      <c r="S45447"/>
    </row>
    <row r="45448" spans="19:19">
      <c r="S45448"/>
    </row>
    <row r="45449" spans="19:19">
      <c r="S45449"/>
    </row>
    <row r="45450" spans="19:19">
      <c r="S45450"/>
    </row>
    <row r="45451" spans="19:19">
      <c r="S45451"/>
    </row>
    <row r="45452" spans="19:19">
      <c r="S45452"/>
    </row>
    <row r="45453" spans="19:19">
      <c r="S45453"/>
    </row>
    <row r="45454" spans="19:19">
      <c r="S45454"/>
    </row>
    <row r="45455" spans="19:19">
      <c r="S45455"/>
    </row>
    <row r="45456" spans="19:19">
      <c r="S45456"/>
    </row>
    <row r="45457" spans="19:19">
      <c r="S45457"/>
    </row>
    <row r="45458" spans="19:19">
      <c r="S45458"/>
    </row>
    <row r="45459" spans="19:19">
      <c r="S45459"/>
    </row>
    <row r="45460" spans="19:19">
      <c r="S45460"/>
    </row>
    <row r="45461" spans="19:19">
      <c r="S45461"/>
    </row>
    <row r="45462" spans="19:19">
      <c r="S45462"/>
    </row>
    <row r="45463" spans="19:19">
      <c r="S45463"/>
    </row>
    <row r="45464" spans="19:19">
      <c r="S45464"/>
    </row>
    <row r="45465" spans="19:19">
      <c r="S45465"/>
    </row>
    <row r="45466" spans="19:19">
      <c r="S45466"/>
    </row>
    <row r="45467" spans="19:19">
      <c r="S45467"/>
    </row>
    <row r="45468" spans="19:19">
      <c r="S45468"/>
    </row>
    <row r="45469" spans="19:19">
      <c r="S45469"/>
    </row>
    <row r="45470" spans="19:19">
      <c r="S45470"/>
    </row>
    <row r="45471" spans="19:19">
      <c r="S45471"/>
    </row>
    <row r="45472" spans="19:19">
      <c r="S45472"/>
    </row>
    <row r="45473" spans="19:19">
      <c r="S45473"/>
    </row>
    <row r="45474" spans="19:19">
      <c r="S45474"/>
    </row>
    <row r="45475" spans="19:19">
      <c r="S45475"/>
    </row>
    <row r="45476" spans="19:19">
      <c r="S45476"/>
    </row>
    <row r="45477" spans="19:19">
      <c r="S45477"/>
    </row>
    <row r="45478" spans="19:19">
      <c r="S45478"/>
    </row>
    <row r="45479" spans="19:19">
      <c r="S45479"/>
    </row>
    <row r="45480" spans="19:19">
      <c r="S45480"/>
    </row>
    <row r="45481" spans="19:19">
      <c r="S45481"/>
    </row>
    <row r="45482" spans="19:19">
      <c r="S45482"/>
    </row>
    <row r="45483" spans="19:19">
      <c r="S45483"/>
    </row>
    <row r="45484" spans="19:19">
      <c r="S45484"/>
    </row>
    <row r="45485" spans="19:19">
      <c r="S45485"/>
    </row>
    <row r="45486" spans="19:19">
      <c r="S45486"/>
    </row>
    <row r="45487" spans="19:19">
      <c r="S45487"/>
    </row>
    <row r="45488" spans="19:19">
      <c r="S45488"/>
    </row>
    <row r="45489" spans="19:19">
      <c r="S45489"/>
    </row>
    <row r="45490" spans="19:19">
      <c r="S45490"/>
    </row>
    <row r="45491" spans="19:19">
      <c r="S45491"/>
    </row>
    <row r="45492" spans="19:19">
      <c r="S45492"/>
    </row>
    <row r="45493" spans="19:19">
      <c r="S45493"/>
    </row>
    <row r="45494" spans="19:19">
      <c r="S45494"/>
    </row>
    <row r="45495" spans="19:19">
      <c r="S45495"/>
    </row>
    <row r="45496" spans="19:19">
      <c r="S45496"/>
    </row>
    <row r="45497" spans="19:19">
      <c r="S45497"/>
    </row>
    <row r="45498" spans="19:19">
      <c r="S45498"/>
    </row>
    <row r="45499" spans="19:19">
      <c r="S45499"/>
    </row>
    <row r="45500" spans="19:19">
      <c r="S45500"/>
    </row>
    <row r="45501" spans="19:19">
      <c r="S45501"/>
    </row>
    <row r="45502" spans="19:19">
      <c r="S45502"/>
    </row>
    <row r="45503" spans="19:19">
      <c r="S45503"/>
    </row>
    <row r="45504" spans="19:19">
      <c r="S45504"/>
    </row>
    <row r="45505" spans="19:19">
      <c r="S45505"/>
    </row>
    <row r="45506" spans="19:19">
      <c r="S45506"/>
    </row>
    <row r="45507" spans="19:19">
      <c r="S45507"/>
    </row>
    <row r="45508" spans="19:19">
      <c r="S45508"/>
    </row>
    <row r="45509" spans="19:19">
      <c r="S45509"/>
    </row>
    <row r="45510" spans="19:19">
      <c r="S45510"/>
    </row>
    <row r="45511" spans="19:19">
      <c r="S45511"/>
    </row>
    <row r="45512" spans="19:19">
      <c r="S45512"/>
    </row>
    <row r="45513" spans="19:19">
      <c r="S45513"/>
    </row>
    <row r="45514" spans="19:19">
      <c r="S45514"/>
    </row>
    <row r="45515" spans="19:19">
      <c r="S45515"/>
    </row>
    <row r="45516" spans="19:19">
      <c r="S45516"/>
    </row>
    <row r="45517" spans="19:19">
      <c r="S45517"/>
    </row>
    <row r="45518" spans="19:19">
      <c r="S45518"/>
    </row>
    <row r="45519" spans="19:19">
      <c r="S45519"/>
    </row>
    <row r="45520" spans="19:19">
      <c r="S45520"/>
    </row>
    <row r="45521" spans="19:19">
      <c r="S45521"/>
    </row>
    <row r="45522" spans="19:19">
      <c r="S45522"/>
    </row>
    <row r="45523" spans="19:19">
      <c r="S45523"/>
    </row>
    <row r="45524" spans="19:19">
      <c r="S45524"/>
    </row>
    <row r="45525" spans="19:19">
      <c r="S45525"/>
    </row>
    <row r="45526" spans="19:19">
      <c r="S45526"/>
    </row>
    <row r="45527" spans="19:19">
      <c r="S45527"/>
    </row>
    <row r="45528" spans="19:19">
      <c r="S45528"/>
    </row>
    <row r="45529" spans="19:19">
      <c r="S45529"/>
    </row>
    <row r="45530" spans="19:19">
      <c r="S45530"/>
    </row>
    <row r="45531" spans="19:19">
      <c r="S45531"/>
    </row>
    <row r="45532" spans="19:19">
      <c r="S45532"/>
    </row>
    <row r="45533" spans="19:19">
      <c r="S45533"/>
    </row>
    <row r="45534" spans="19:19">
      <c r="S45534"/>
    </row>
    <row r="45535" spans="19:19">
      <c r="S45535"/>
    </row>
    <row r="45536" spans="19:19">
      <c r="S45536"/>
    </row>
    <row r="45537" spans="19:19">
      <c r="S45537"/>
    </row>
    <row r="45538" spans="19:19">
      <c r="S45538"/>
    </row>
    <row r="45539" spans="19:19">
      <c r="S45539"/>
    </row>
    <row r="45540" spans="19:19">
      <c r="S45540"/>
    </row>
    <row r="45541" spans="19:19">
      <c r="S45541"/>
    </row>
    <row r="45542" spans="19:19">
      <c r="S45542"/>
    </row>
    <row r="45543" spans="19:19">
      <c r="S45543"/>
    </row>
    <row r="45544" spans="19:19">
      <c r="S45544"/>
    </row>
    <row r="45545" spans="19:19">
      <c r="S45545"/>
    </row>
    <row r="45546" spans="19:19">
      <c r="S45546"/>
    </row>
    <row r="45547" spans="19:19">
      <c r="S45547"/>
    </row>
    <row r="45548" spans="19:19">
      <c r="S45548"/>
    </row>
    <row r="45549" spans="19:19">
      <c r="S45549"/>
    </row>
    <row r="45550" spans="19:19">
      <c r="S45550"/>
    </row>
    <row r="45551" spans="19:19">
      <c r="S45551"/>
    </row>
    <row r="45552" spans="19:19">
      <c r="S45552"/>
    </row>
    <row r="45553" spans="19:19">
      <c r="S45553"/>
    </row>
    <row r="45554" spans="19:19">
      <c r="S45554"/>
    </row>
    <row r="45555" spans="19:19">
      <c r="S45555"/>
    </row>
    <row r="45556" spans="19:19">
      <c r="S45556"/>
    </row>
    <row r="45557" spans="19:19">
      <c r="S45557"/>
    </row>
    <row r="45558" spans="19:19">
      <c r="S45558"/>
    </row>
    <row r="45559" spans="19:19">
      <c r="S45559"/>
    </row>
    <row r="45560" spans="19:19">
      <c r="S45560"/>
    </row>
    <row r="45561" spans="19:19">
      <c r="S45561"/>
    </row>
    <row r="45562" spans="19:19">
      <c r="S45562"/>
    </row>
    <row r="45563" spans="19:19">
      <c r="S45563"/>
    </row>
    <row r="45564" spans="19:19">
      <c r="S45564"/>
    </row>
    <row r="45565" spans="19:19">
      <c r="S45565"/>
    </row>
    <row r="45566" spans="19:19">
      <c r="S45566"/>
    </row>
    <row r="45567" spans="19:19">
      <c r="S45567"/>
    </row>
    <row r="45568" spans="19:19">
      <c r="S45568"/>
    </row>
    <row r="45569" spans="19:19">
      <c r="S45569"/>
    </row>
    <row r="45570" spans="19:19">
      <c r="S45570"/>
    </row>
    <row r="45571" spans="19:19">
      <c r="S45571"/>
    </row>
    <row r="45572" spans="19:19">
      <c r="S45572"/>
    </row>
    <row r="45573" spans="19:19">
      <c r="S45573"/>
    </row>
    <row r="45574" spans="19:19">
      <c r="S45574"/>
    </row>
    <row r="45575" spans="19:19">
      <c r="S45575"/>
    </row>
    <row r="45576" spans="19:19">
      <c r="S45576"/>
    </row>
    <row r="45577" spans="19:19">
      <c r="S45577"/>
    </row>
    <row r="45578" spans="19:19">
      <c r="S45578"/>
    </row>
    <row r="45579" spans="19:19">
      <c r="S45579"/>
    </row>
    <row r="45580" spans="19:19">
      <c r="S45580"/>
    </row>
    <row r="45581" spans="19:19">
      <c r="S45581"/>
    </row>
    <row r="45582" spans="19:19">
      <c r="S45582"/>
    </row>
    <row r="45583" spans="19:19">
      <c r="S45583"/>
    </row>
    <row r="45584" spans="19:19">
      <c r="S45584"/>
    </row>
    <row r="45585" spans="19:19">
      <c r="S45585"/>
    </row>
    <row r="45586" spans="19:19">
      <c r="S45586"/>
    </row>
    <row r="45587" spans="19:19">
      <c r="S45587"/>
    </row>
    <row r="45588" spans="19:19">
      <c r="S45588"/>
    </row>
    <row r="45589" spans="19:19">
      <c r="S45589"/>
    </row>
    <row r="45590" spans="19:19">
      <c r="S45590"/>
    </row>
    <row r="45591" spans="19:19">
      <c r="S45591"/>
    </row>
    <row r="45592" spans="19:19">
      <c r="S45592"/>
    </row>
    <row r="45593" spans="19:19">
      <c r="S45593"/>
    </row>
    <row r="45594" spans="19:19">
      <c r="S45594"/>
    </row>
    <row r="45595" spans="19:19">
      <c r="S45595"/>
    </row>
    <row r="45596" spans="19:19">
      <c r="S45596"/>
    </row>
    <row r="45597" spans="19:19">
      <c r="S45597"/>
    </row>
    <row r="45598" spans="19:19">
      <c r="S45598"/>
    </row>
    <row r="45599" spans="19:19">
      <c r="S45599"/>
    </row>
    <row r="45600" spans="19:19">
      <c r="S45600"/>
    </row>
    <row r="45601" spans="19:19">
      <c r="S45601"/>
    </row>
    <row r="45602" spans="19:19">
      <c r="S45602"/>
    </row>
    <row r="45603" spans="19:19">
      <c r="S45603"/>
    </row>
    <row r="45604" spans="19:19">
      <c r="S45604"/>
    </row>
    <row r="45605" spans="19:19">
      <c r="S45605"/>
    </row>
    <row r="45606" spans="19:19">
      <c r="S45606"/>
    </row>
    <row r="45607" spans="19:19">
      <c r="S45607"/>
    </row>
    <row r="45608" spans="19:19">
      <c r="S45608"/>
    </row>
    <row r="45609" spans="19:19">
      <c r="S45609"/>
    </row>
    <row r="45610" spans="19:19">
      <c r="S45610"/>
    </row>
    <row r="45611" spans="19:19">
      <c r="S45611"/>
    </row>
    <row r="45612" spans="19:19">
      <c r="S45612"/>
    </row>
    <row r="45613" spans="19:19">
      <c r="S45613"/>
    </row>
    <row r="45614" spans="19:19">
      <c r="S45614"/>
    </row>
    <row r="45615" spans="19:19">
      <c r="S45615"/>
    </row>
    <row r="45616" spans="19:19">
      <c r="S45616"/>
    </row>
    <row r="45617" spans="19:19">
      <c r="S45617"/>
    </row>
    <row r="45618" spans="19:19">
      <c r="S45618"/>
    </row>
    <row r="45619" spans="19:19">
      <c r="S45619"/>
    </row>
    <row r="45620" spans="19:19">
      <c r="S45620"/>
    </row>
    <row r="45621" spans="19:19">
      <c r="S45621"/>
    </row>
    <row r="45622" spans="19:19">
      <c r="S45622"/>
    </row>
    <row r="45623" spans="19:19">
      <c r="S45623"/>
    </row>
    <row r="45624" spans="19:19">
      <c r="S45624"/>
    </row>
    <row r="45625" spans="19:19">
      <c r="S45625"/>
    </row>
    <row r="45626" spans="19:19">
      <c r="S45626"/>
    </row>
    <row r="45627" spans="19:19">
      <c r="S45627"/>
    </row>
    <row r="45628" spans="19:19">
      <c r="S45628"/>
    </row>
    <row r="45629" spans="19:19">
      <c r="S45629"/>
    </row>
    <row r="45630" spans="19:19">
      <c r="S45630"/>
    </row>
    <row r="45631" spans="19:19">
      <c r="S45631"/>
    </row>
    <row r="45632" spans="19:19">
      <c r="S45632"/>
    </row>
    <row r="45633" spans="19:19">
      <c r="S45633"/>
    </row>
    <row r="45634" spans="19:19">
      <c r="S45634"/>
    </row>
    <row r="45635" spans="19:19">
      <c r="S45635"/>
    </row>
    <row r="45636" spans="19:19">
      <c r="S45636"/>
    </row>
    <row r="45637" spans="19:19">
      <c r="S45637"/>
    </row>
    <row r="45638" spans="19:19">
      <c r="S45638"/>
    </row>
    <row r="45639" spans="19:19">
      <c r="S45639"/>
    </row>
    <row r="45640" spans="19:19">
      <c r="S45640"/>
    </row>
    <row r="45641" spans="19:19">
      <c r="S45641"/>
    </row>
    <row r="45642" spans="19:19">
      <c r="S45642"/>
    </row>
    <row r="45643" spans="19:19">
      <c r="S45643"/>
    </row>
    <row r="45644" spans="19:19">
      <c r="S45644"/>
    </row>
    <row r="45645" spans="19:19">
      <c r="S45645"/>
    </row>
    <row r="45646" spans="19:19">
      <c r="S45646"/>
    </row>
    <row r="45647" spans="19:19">
      <c r="S45647"/>
    </row>
    <row r="45648" spans="19:19">
      <c r="S45648"/>
    </row>
    <row r="45649" spans="19:19">
      <c r="S45649"/>
    </row>
    <row r="45650" spans="19:19">
      <c r="S45650"/>
    </row>
    <row r="45651" spans="19:19">
      <c r="S45651"/>
    </row>
    <row r="45652" spans="19:19">
      <c r="S45652"/>
    </row>
    <row r="45653" spans="19:19">
      <c r="S45653"/>
    </row>
    <row r="45654" spans="19:19">
      <c r="S45654"/>
    </row>
    <row r="45655" spans="19:19">
      <c r="S45655"/>
    </row>
    <row r="45656" spans="19:19">
      <c r="S45656"/>
    </row>
    <row r="45657" spans="19:19">
      <c r="S45657"/>
    </row>
    <row r="45658" spans="19:19">
      <c r="S45658"/>
    </row>
    <row r="45659" spans="19:19">
      <c r="S45659"/>
    </row>
    <row r="45660" spans="19:19">
      <c r="S45660"/>
    </row>
    <row r="45661" spans="19:19">
      <c r="S45661"/>
    </row>
    <row r="45662" spans="19:19">
      <c r="S45662"/>
    </row>
    <row r="45663" spans="19:19">
      <c r="S45663"/>
    </row>
    <row r="45664" spans="19:19">
      <c r="S45664"/>
    </row>
    <row r="45665" spans="19:19">
      <c r="S45665"/>
    </row>
    <row r="45666" spans="19:19">
      <c r="S45666"/>
    </row>
    <row r="45667" spans="19:19">
      <c r="S45667"/>
    </row>
    <row r="45668" spans="19:19">
      <c r="S45668"/>
    </row>
    <row r="45669" spans="19:19">
      <c r="S45669"/>
    </row>
    <row r="45670" spans="19:19">
      <c r="S45670"/>
    </row>
    <row r="45671" spans="19:19">
      <c r="S45671"/>
    </row>
    <row r="45672" spans="19:19">
      <c r="S45672"/>
    </row>
    <row r="45673" spans="19:19">
      <c r="S45673"/>
    </row>
    <row r="45674" spans="19:19">
      <c r="S45674"/>
    </row>
    <row r="45675" spans="19:19">
      <c r="S45675"/>
    </row>
    <row r="45676" spans="19:19">
      <c r="S45676"/>
    </row>
    <row r="45677" spans="19:19">
      <c r="S45677"/>
    </row>
    <row r="45678" spans="19:19">
      <c r="S45678"/>
    </row>
    <row r="45679" spans="19:19">
      <c r="S45679"/>
    </row>
    <row r="45680" spans="19:19">
      <c r="S45680"/>
    </row>
    <row r="45681" spans="19:19">
      <c r="S45681"/>
    </row>
    <row r="45682" spans="19:19">
      <c r="S45682"/>
    </row>
    <row r="45683" spans="19:19">
      <c r="S45683"/>
    </row>
    <row r="45684" spans="19:19">
      <c r="S45684"/>
    </row>
    <row r="45685" spans="19:19">
      <c r="S45685"/>
    </row>
    <row r="45686" spans="19:19">
      <c r="S45686"/>
    </row>
    <row r="45687" spans="19:19">
      <c r="S45687"/>
    </row>
    <row r="45688" spans="19:19">
      <c r="S45688"/>
    </row>
    <row r="45689" spans="19:19">
      <c r="S45689"/>
    </row>
    <row r="45690" spans="19:19">
      <c r="S45690"/>
    </row>
    <row r="45691" spans="19:19">
      <c r="S45691"/>
    </row>
    <row r="45692" spans="19:19">
      <c r="S45692"/>
    </row>
    <row r="45693" spans="19:19">
      <c r="S45693"/>
    </row>
    <row r="45694" spans="19:19">
      <c r="S45694"/>
    </row>
    <row r="45695" spans="19:19">
      <c r="S45695"/>
    </row>
    <row r="45696" spans="19:19">
      <c r="S45696"/>
    </row>
    <row r="45697" spans="19:19">
      <c r="S45697"/>
    </row>
    <row r="45698" spans="19:19">
      <c r="S45698"/>
    </row>
    <row r="45699" spans="19:19">
      <c r="S45699"/>
    </row>
    <row r="45700" spans="19:19">
      <c r="S45700"/>
    </row>
    <row r="45701" spans="19:19">
      <c r="S45701"/>
    </row>
    <row r="45702" spans="19:19">
      <c r="S45702"/>
    </row>
    <row r="45703" spans="19:19">
      <c r="S45703"/>
    </row>
    <row r="45704" spans="19:19">
      <c r="S45704"/>
    </row>
    <row r="45705" spans="19:19">
      <c r="S45705"/>
    </row>
    <row r="45706" spans="19:19">
      <c r="S45706"/>
    </row>
    <row r="45707" spans="19:19">
      <c r="S45707"/>
    </row>
    <row r="45708" spans="19:19">
      <c r="S45708"/>
    </row>
    <row r="45709" spans="19:19">
      <c r="S45709"/>
    </row>
    <row r="45710" spans="19:19">
      <c r="S45710"/>
    </row>
    <row r="45711" spans="19:19">
      <c r="S45711"/>
    </row>
    <row r="45712" spans="19:19">
      <c r="S45712"/>
    </row>
    <row r="45713" spans="19:19">
      <c r="S45713"/>
    </row>
    <row r="45714" spans="19:19">
      <c r="S45714"/>
    </row>
    <row r="45715" spans="19:19">
      <c r="S45715"/>
    </row>
    <row r="45716" spans="19:19">
      <c r="S45716"/>
    </row>
    <row r="45717" spans="19:19">
      <c r="S45717"/>
    </row>
    <row r="45718" spans="19:19">
      <c r="S45718"/>
    </row>
    <row r="45719" spans="19:19">
      <c r="S45719"/>
    </row>
    <row r="45720" spans="19:19">
      <c r="S45720"/>
    </row>
    <row r="45721" spans="19:19">
      <c r="S45721"/>
    </row>
    <row r="45722" spans="19:19">
      <c r="S45722"/>
    </row>
    <row r="45723" spans="19:19">
      <c r="S45723"/>
    </row>
    <row r="45724" spans="19:19">
      <c r="S45724"/>
    </row>
    <row r="45725" spans="19:19">
      <c r="S45725"/>
    </row>
    <row r="45726" spans="19:19">
      <c r="S45726"/>
    </row>
    <row r="45727" spans="19:19">
      <c r="S45727"/>
    </row>
    <row r="45728" spans="19:19">
      <c r="S45728"/>
    </row>
    <row r="45729" spans="19:19">
      <c r="S45729"/>
    </row>
    <row r="45730" spans="19:19">
      <c r="S45730"/>
    </row>
    <row r="45731" spans="19:19">
      <c r="S45731"/>
    </row>
    <row r="45732" spans="19:19">
      <c r="S45732"/>
    </row>
    <row r="45733" spans="19:19">
      <c r="S45733"/>
    </row>
    <row r="45734" spans="19:19">
      <c r="S45734"/>
    </row>
    <row r="45735" spans="19:19">
      <c r="S45735"/>
    </row>
    <row r="45736" spans="19:19">
      <c r="S45736"/>
    </row>
    <row r="45737" spans="19:19">
      <c r="S45737"/>
    </row>
    <row r="45738" spans="19:19">
      <c r="S45738"/>
    </row>
    <row r="45739" spans="19:19">
      <c r="S45739"/>
    </row>
    <row r="45740" spans="19:19">
      <c r="S45740"/>
    </row>
    <row r="45741" spans="19:19">
      <c r="S45741"/>
    </row>
    <row r="45742" spans="19:19">
      <c r="S45742"/>
    </row>
    <row r="45743" spans="19:19">
      <c r="S45743"/>
    </row>
    <row r="45744" spans="19:19">
      <c r="S45744"/>
    </row>
    <row r="45745" spans="19:19">
      <c r="S45745"/>
    </row>
    <row r="45746" spans="19:19">
      <c r="S45746"/>
    </row>
    <row r="45747" spans="19:19">
      <c r="S45747"/>
    </row>
    <row r="45748" spans="19:19">
      <c r="S45748"/>
    </row>
    <row r="45749" spans="19:19">
      <c r="S45749"/>
    </row>
    <row r="45750" spans="19:19">
      <c r="S45750"/>
    </row>
    <row r="45751" spans="19:19">
      <c r="S45751"/>
    </row>
    <row r="45752" spans="19:19">
      <c r="S45752"/>
    </row>
    <row r="45753" spans="19:19">
      <c r="S45753"/>
    </row>
    <row r="45754" spans="19:19">
      <c r="S45754"/>
    </row>
    <row r="45755" spans="19:19">
      <c r="S45755"/>
    </row>
    <row r="45756" spans="19:19">
      <c r="S45756"/>
    </row>
    <row r="45757" spans="19:19">
      <c r="S45757"/>
    </row>
    <row r="45758" spans="19:19">
      <c r="S45758"/>
    </row>
    <row r="45759" spans="19:19">
      <c r="S45759"/>
    </row>
    <row r="45760" spans="19:19">
      <c r="S45760"/>
    </row>
    <row r="45761" spans="19:19">
      <c r="S45761"/>
    </row>
    <row r="45762" spans="19:19">
      <c r="S45762"/>
    </row>
    <row r="45763" spans="19:19">
      <c r="S45763"/>
    </row>
    <row r="45764" spans="19:19">
      <c r="S45764"/>
    </row>
    <row r="45765" spans="19:19">
      <c r="S45765"/>
    </row>
    <row r="45766" spans="19:19">
      <c r="S45766"/>
    </row>
    <row r="45767" spans="19:19">
      <c r="S45767"/>
    </row>
    <row r="45768" spans="19:19">
      <c r="S45768"/>
    </row>
    <row r="45769" spans="19:19">
      <c r="S45769"/>
    </row>
    <row r="45770" spans="19:19">
      <c r="S45770"/>
    </row>
    <row r="45771" spans="19:19">
      <c r="S45771"/>
    </row>
    <row r="45772" spans="19:19">
      <c r="S45772"/>
    </row>
    <row r="45773" spans="19:19">
      <c r="S45773"/>
    </row>
    <row r="45774" spans="19:19">
      <c r="S45774"/>
    </row>
    <row r="45775" spans="19:19">
      <c r="S45775"/>
    </row>
    <row r="45776" spans="19:19">
      <c r="S45776"/>
    </row>
    <row r="45777" spans="19:19">
      <c r="S45777"/>
    </row>
    <row r="45778" spans="19:19">
      <c r="S45778"/>
    </row>
    <row r="45779" spans="19:19">
      <c r="S45779"/>
    </row>
    <row r="45780" spans="19:19">
      <c r="S45780"/>
    </row>
    <row r="45781" spans="19:19">
      <c r="S45781"/>
    </row>
    <row r="45782" spans="19:19">
      <c r="S45782"/>
    </row>
    <row r="45783" spans="19:19">
      <c r="S45783"/>
    </row>
    <row r="45784" spans="19:19">
      <c r="S45784"/>
    </row>
    <row r="45785" spans="19:19">
      <c r="S45785"/>
    </row>
    <row r="45786" spans="19:19">
      <c r="S45786"/>
    </row>
    <row r="45787" spans="19:19">
      <c r="S45787"/>
    </row>
    <row r="45788" spans="19:19">
      <c r="S45788"/>
    </row>
    <row r="45789" spans="19:19">
      <c r="S45789"/>
    </row>
    <row r="45790" spans="19:19">
      <c r="S45790"/>
    </row>
    <row r="45791" spans="19:19">
      <c r="S45791"/>
    </row>
    <row r="45792" spans="19:19">
      <c r="S45792"/>
    </row>
    <row r="45793" spans="19:19">
      <c r="S45793"/>
    </row>
    <row r="45794" spans="19:19">
      <c r="S45794"/>
    </row>
    <row r="45795" spans="19:19">
      <c r="S45795"/>
    </row>
    <row r="45796" spans="19:19">
      <c r="S45796"/>
    </row>
    <row r="45797" spans="19:19">
      <c r="S45797"/>
    </row>
    <row r="45798" spans="19:19">
      <c r="S45798"/>
    </row>
    <row r="45799" spans="19:19">
      <c r="S45799"/>
    </row>
    <row r="45800" spans="19:19">
      <c r="S45800"/>
    </row>
    <row r="45801" spans="19:19">
      <c r="S45801"/>
    </row>
    <row r="45802" spans="19:19">
      <c r="S45802"/>
    </row>
    <row r="45803" spans="19:19">
      <c r="S45803"/>
    </row>
    <row r="45804" spans="19:19">
      <c r="S45804"/>
    </row>
    <row r="45805" spans="19:19">
      <c r="S45805"/>
    </row>
    <row r="45806" spans="19:19">
      <c r="S45806"/>
    </row>
    <row r="45807" spans="19:19">
      <c r="S45807"/>
    </row>
    <row r="45808" spans="19:19">
      <c r="S45808"/>
    </row>
    <row r="45809" spans="19:19">
      <c r="S45809"/>
    </row>
    <row r="45810" spans="19:19">
      <c r="S45810"/>
    </row>
    <row r="45811" spans="19:19">
      <c r="S45811"/>
    </row>
    <row r="45812" spans="19:19">
      <c r="S45812"/>
    </row>
    <row r="45813" spans="19:19">
      <c r="S45813"/>
    </row>
    <row r="45814" spans="19:19">
      <c r="S45814"/>
    </row>
    <row r="45815" spans="19:19">
      <c r="S45815"/>
    </row>
    <row r="45816" spans="19:19">
      <c r="S45816"/>
    </row>
    <row r="45817" spans="19:19">
      <c r="S45817"/>
    </row>
    <row r="45818" spans="19:19">
      <c r="S45818"/>
    </row>
    <row r="45819" spans="19:19">
      <c r="S45819"/>
    </row>
    <row r="45820" spans="19:19">
      <c r="S45820"/>
    </row>
    <row r="45821" spans="19:19">
      <c r="S45821"/>
    </row>
    <row r="45822" spans="19:19">
      <c r="S45822"/>
    </row>
    <row r="45823" spans="19:19">
      <c r="S45823"/>
    </row>
    <row r="45824" spans="19:19">
      <c r="S45824"/>
    </row>
    <row r="45825" spans="19:19">
      <c r="S45825"/>
    </row>
    <row r="45826" spans="19:19">
      <c r="S45826"/>
    </row>
    <row r="45827" spans="19:19">
      <c r="S45827"/>
    </row>
    <row r="45828" spans="19:19">
      <c r="S45828"/>
    </row>
    <row r="45829" spans="19:19">
      <c r="S45829"/>
    </row>
    <row r="45830" spans="19:19">
      <c r="S45830"/>
    </row>
    <row r="45831" spans="19:19">
      <c r="S45831"/>
    </row>
    <row r="45832" spans="19:19">
      <c r="S45832"/>
    </row>
    <row r="45833" spans="19:19">
      <c r="S45833"/>
    </row>
    <row r="45834" spans="19:19">
      <c r="S45834"/>
    </row>
    <row r="45835" spans="19:19">
      <c r="S45835"/>
    </row>
    <row r="45836" spans="19:19">
      <c r="S45836"/>
    </row>
    <row r="45837" spans="19:19">
      <c r="S45837"/>
    </row>
    <row r="45838" spans="19:19">
      <c r="S45838"/>
    </row>
    <row r="45839" spans="19:19">
      <c r="S45839"/>
    </row>
    <row r="45840" spans="19:19">
      <c r="S45840"/>
    </row>
    <row r="45841" spans="19:19">
      <c r="S45841"/>
    </row>
    <row r="45842" spans="19:19">
      <c r="S45842"/>
    </row>
    <row r="45843" spans="19:19">
      <c r="S45843"/>
    </row>
    <row r="45844" spans="19:19">
      <c r="S45844"/>
    </row>
    <row r="45845" spans="19:19">
      <c r="S45845"/>
    </row>
    <row r="45846" spans="19:19">
      <c r="S45846"/>
    </row>
    <row r="45847" spans="19:19">
      <c r="S45847"/>
    </row>
    <row r="45848" spans="19:19">
      <c r="S45848"/>
    </row>
    <row r="45849" spans="19:19">
      <c r="S45849"/>
    </row>
    <row r="45850" spans="19:19">
      <c r="S45850"/>
    </row>
    <row r="45851" spans="19:19">
      <c r="S45851"/>
    </row>
    <row r="45852" spans="19:19">
      <c r="S45852"/>
    </row>
    <row r="45853" spans="19:19">
      <c r="S45853"/>
    </row>
    <row r="45854" spans="19:19">
      <c r="S45854"/>
    </row>
    <row r="45855" spans="19:19">
      <c r="S45855"/>
    </row>
    <row r="45856" spans="19:19">
      <c r="S45856"/>
    </row>
    <row r="45857" spans="19:19">
      <c r="S45857"/>
    </row>
    <row r="45858" spans="19:19">
      <c r="S45858"/>
    </row>
    <row r="45859" spans="19:19">
      <c r="S45859"/>
    </row>
    <row r="45860" spans="19:19">
      <c r="S45860"/>
    </row>
    <row r="45861" spans="19:19">
      <c r="S45861"/>
    </row>
    <row r="45862" spans="19:19">
      <c r="S45862"/>
    </row>
    <row r="45863" spans="19:19">
      <c r="S45863"/>
    </row>
    <row r="45864" spans="19:19">
      <c r="S45864"/>
    </row>
    <row r="45865" spans="19:19">
      <c r="S45865"/>
    </row>
    <row r="45866" spans="19:19">
      <c r="S45866"/>
    </row>
    <row r="45867" spans="19:19">
      <c r="S45867"/>
    </row>
    <row r="45868" spans="19:19">
      <c r="S45868"/>
    </row>
    <row r="45869" spans="19:19">
      <c r="S45869"/>
    </row>
    <row r="45870" spans="19:19">
      <c r="S45870"/>
    </row>
    <row r="45871" spans="19:19">
      <c r="S45871"/>
    </row>
    <row r="45872" spans="19:19">
      <c r="S45872"/>
    </row>
    <row r="45873" spans="19:19">
      <c r="S45873"/>
    </row>
    <row r="45874" spans="19:19">
      <c r="S45874"/>
    </row>
    <row r="45875" spans="19:19">
      <c r="S45875"/>
    </row>
    <row r="45876" spans="19:19">
      <c r="S45876"/>
    </row>
    <row r="45877" spans="19:19">
      <c r="S45877"/>
    </row>
    <row r="45878" spans="19:19">
      <c r="S45878"/>
    </row>
    <row r="45879" spans="19:19">
      <c r="S45879"/>
    </row>
    <row r="45880" spans="19:19">
      <c r="S45880"/>
    </row>
    <row r="45881" spans="19:19">
      <c r="S45881"/>
    </row>
    <row r="45882" spans="19:19">
      <c r="S45882"/>
    </row>
    <row r="45883" spans="19:19">
      <c r="S45883"/>
    </row>
    <row r="45884" spans="19:19">
      <c r="S45884"/>
    </row>
    <row r="45885" spans="19:19">
      <c r="S45885"/>
    </row>
    <row r="45886" spans="19:19">
      <c r="S45886"/>
    </row>
    <row r="45887" spans="19:19">
      <c r="S45887"/>
    </row>
    <row r="45888" spans="19:19">
      <c r="S45888"/>
    </row>
    <row r="45889" spans="19:19">
      <c r="S45889"/>
    </row>
    <row r="45890" spans="19:19">
      <c r="S45890"/>
    </row>
    <row r="45891" spans="19:19">
      <c r="S45891"/>
    </row>
    <row r="45892" spans="19:19">
      <c r="S45892"/>
    </row>
    <row r="45893" spans="19:19">
      <c r="S45893"/>
    </row>
    <row r="45894" spans="19:19">
      <c r="S45894"/>
    </row>
    <row r="45895" spans="19:19">
      <c r="S45895"/>
    </row>
    <row r="45896" spans="19:19">
      <c r="S45896"/>
    </row>
    <row r="45897" spans="19:19">
      <c r="S45897"/>
    </row>
    <row r="45898" spans="19:19">
      <c r="S45898"/>
    </row>
    <row r="45899" spans="19:19">
      <c r="S45899"/>
    </row>
    <row r="45900" spans="19:19">
      <c r="S45900"/>
    </row>
    <row r="45901" spans="19:19">
      <c r="S45901"/>
    </row>
    <row r="45902" spans="19:19">
      <c r="S45902"/>
    </row>
    <row r="45903" spans="19:19">
      <c r="S45903"/>
    </row>
    <row r="45904" spans="19:19">
      <c r="S45904"/>
    </row>
    <row r="45905" spans="19:19">
      <c r="S45905"/>
    </row>
    <row r="45906" spans="19:19">
      <c r="S45906"/>
    </row>
    <row r="45907" spans="19:19">
      <c r="S45907"/>
    </row>
    <row r="45908" spans="19:19">
      <c r="S45908"/>
    </row>
    <row r="45909" spans="19:19">
      <c r="S45909"/>
    </row>
    <row r="45910" spans="19:19">
      <c r="S45910"/>
    </row>
    <row r="45911" spans="19:19">
      <c r="S45911"/>
    </row>
    <row r="45912" spans="19:19">
      <c r="S45912"/>
    </row>
    <row r="45913" spans="19:19">
      <c r="S45913"/>
    </row>
    <row r="45914" spans="19:19">
      <c r="S45914"/>
    </row>
    <row r="45915" spans="19:19">
      <c r="S45915"/>
    </row>
    <row r="45916" spans="19:19">
      <c r="S45916"/>
    </row>
    <row r="45917" spans="19:19">
      <c r="S45917"/>
    </row>
    <row r="45918" spans="19:19">
      <c r="S45918"/>
    </row>
    <row r="45919" spans="19:19">
      <c r="S45919"/>
    </row>
    <row r="45920" spans="19:19">
      <c r="S45920"/>
    </row>
    <row r="45921" spans="19:19">
      <c r="S45921"/>
    </row>
    <row r="45922" spans="19:19">
      <c r="S45922"/>
    </row>
    <row r="45923" spans="19:19">
      <c r="S45923"/>
    </row>
    <row r="45924" spans="19:19">
      <c r="S45924"/>
    </row>
    <row r="45925" spans="19:19">
      <c r="S45925"/>
    </row>
    <row r="45926" spans="19:19">
      <c r="S45926"/>
    </row>
    <row r="45927" spans="19:19">
      <c r="S45927"/>
    </row>
    <row r="45928" spans="19:19">
      <c r="S45928"/>
    </row>
    <row r="45929" spans="19:19">
      <c r="S45929"/>
    </row>
    <row r="45930" spans="19:19">
      <c r="S45930"/>
    </row>
    <row r="45931" spans="19:19">
      <c r="S45931"/>
    </row>
    <row r="45932" spans="19:19">
      <c r="S45932"/>
    </row>
    <row r="45933" spans="19:19">
      <c r="S45933"/>
    </row>
    <row r="45934" spans="19:19">
      <c r="S45934"/>
    </row>
    <row r="45935" spans="19:19">
      <c r="S45935"/>
    </row>
    <row r="45936" spans="19:19">
      <c r="S45936"/>
    </row>
    <row r="45937" spans="19:19">
      <c r="S45937"/>
    </row>
    <row r="45938" spans="19:19">
      <c r="S45938"/>
    </row>
    <row r="45939" spans="19:19">
      <c r="S45939"/>
    </row>
    <row r="45940" spans="19:19">
      <c r="S45940"/>
    </row>
    <row r="45941" spans="19:19">
      <c r="S45941"/>
    </row>
    <row r="45942" spans="19:19">
      <c r="S45942"/>
    </row>
    <row r="45943" spans="19:19">
      <c r="S45943"/>
    </row>
    <row r="45944" spans="19:19">
      <c r="S45944"/>
    </row>
    <row r="45945" spans="19:19">
      <c r="S45945"/>
    </row>
    <row r="45946" spans="19:19">
      <c r="S45946"/>
    </row>
    <row r="45947" spans="19:19">
      <c r="S45947"/>
    </row>
    <row r="45948" spans="19:19">
      <c r="S45948"/>
    </row>
    <row r="45949" spans="19:19">
      <c r="S45949"/>
    </row>
    <row r="45950" spans="19:19">
      <c r="S45950"/>
    </row>
    <row r="45951" spans="19:19">
      <c r="S45951"/>
    </row>
    <row r="45952" spans="19:19">
      <c r="S45952"/>
    </row>
    <row r="45953" spans="19:19">
      <c r="S45953"/>
    </row>
    <row r="45954" spans="19:19">
      <c r="S45954"/>
    </row>
    <row r="45955" spans="19:19">
      <c r="S45955"/>
    </row>
    <row r="45956" spans="19:19">
      <c r="S45956"/>
    </row>
    <row r="45957" spans="19:19">
      <c r="S45957"/>
    </row>
    <row r="45958" spans="19:19">
      <c r="S45958"/>
    </row>
    <row r="45959" spans="19:19">
      <c r="S45959"/>
    </row>
    <row r="45960" spans="19:19">
      <c r="S45960"/>
    </row>
    <row r="45961" spans="19:19">
      <c r="S45961"/>
    </row>
    <row r="45962" spans="19:19">
      <c r="S45962"/>
    </row>
    <row r="45963" spans="19:19">
      <c r="S45963"/>
    </row>
    <row r="45964" spans="19:19">
      <c r="S45964"/>
    </row>
    <row r="45965" spans="19:19">
      <c r="S45965"/>
    </row>
    <row r="45966" spans="19:19">
      <c r="S45966"/>
    </row>
    <row r="45967" spans="19:19">
      <c r="S45967"/>
    </row>
    <row r="45968" spans="19:19">
      <c r="S45968"/>
    </row>
    <row r="45969" spans="19:19">
      <c r="S45969"/>
    </row>
    <row r="45970" spans="19:19">
      <c r="S45970"/>
    </row>
    <row r="45971" spans="19:19">
      <c r="S45971"/>
    </row>
    <row r="45972" spans="19:19">
      <c r="S45972"/>
    </row>
    <row r="45973" spans="19:19">
      <c r="S45973"/>
    </row>
    <row r="45974" spans="19:19">
      <c r="S45974"/>
    </row>
    <row r="45975" spans="19:19">
      <c r="S45975"/>
    </row>
    <row r="45976" spans="19:19">
      <c r="S45976"/>
    </row>
    <row r="45977" spans="19:19">
      <c r="S45977"/>
    </row>
    <row r="45978" spans="19:19">
      <c r="S45978"/>
    </row>
    <row r="45979" spans="19:19">
      <c r="S45979"/>
    </row>
    <row r="45980" spans="19:19">
      <c r="S45980"/>
    </row>
    <row r="45981" spans="19:19">
      <c r="S45981"/>
    </row>
    <row r="45982" spans="19:19">
      <c r="S45982"/>
    </row>
    <row r="45983" spans="19:19">
      <c r="S45983"/>
    </row>
    <row r="45984" spans="19:19">
      <c r="S45984"/>
    </row>
    <row r="45985" spans="19:19">
      <c r="S45985"/>
    </row>
    <row r="45986" spans="19:19">
      <c r="S45986"/>
    </row>
    <row r="45987" spans="19:19">
      <c r="S45987"/>
    </row>
    <row r="45988" spans="19:19">
      <c r="S45988"/>
    </row>
    <row r="45989" spans="19:19">
      <c r="S45989"/>
    </row>
    <row r="45990" spans="19:19">
      <c r="S45990"/>
    </row>
    <row r="45991" spans="19:19">
      <c r="S45991"/>
    </row>
    <row r="45992" spans="19:19">
      <c r="S45992"/>
    </row>
    <row r="45993" spans="19:19">
      <c r="S45993"/>
    </row>
    <row r="45994" spans="19:19">
      <c r="S45994"/>
    </row>
    <row r="45995" spans="19:19">
      <c r="S45995"/>
    </row>
    <row r="45996" spans="19:19">
      <c r="S45996"/>
    </row>
    <row r="45997" spans="19:19">
      <c r="S45997"/>
    </row>
    <row r="45998" spans="19:19">
      <c r="S45998"/>
    </row>
    <row r="45999" spans="19:19">
      <c r="S45999"/>
    </row>
    <row r="46000" spans="19:19">
      <c r="S46000"/>
    </row>
    <row r="46001" spans="19:19">
      <c r="S46001"/>
    </row>
    <row r="46002" spans="19:19">
      <c r="S46002"/>
    </row>
    <row r="46003" spans="19:19">
      <c r="S46003"/>
    </row>
    <row r="46004" spans="19:19">
      <c r="S46004"/>
    </row>
    <row r="46005" spans="19:19">
      <c r="S46005"/>
    </row>
    <row r="46006" spans="19:19">
      <c r="S46006"/>
    </row>
    <row r="46007" spans="19:19">
      <c r="S46007"/>
    </row>
    <row r="46008" spans="19:19">
      <c r="S46008"/>
    </row>
    <row r="46009" spans="19:19">
      <c r="S46009"/>
    </row>
    <row r="46010" spans="19:19">
      <c r="S46010"/>
    </row>
    <row r="46011" spans="19:19">
      <c r="S46011"/>
    </row>
    <row r="46012" spans="19:19">
      <c r="S46012"/>
    </row>
    <row r="46013" spans="19:19">
      <c r="S46013"/>
    </row>
    <row r="46014" spans="19:19">
      <c r="S46014"/>
    </row>
    <row r="46015" spans="19:19">
      <c r="S46015"/>
    </row>
    <row r="46016" spans="19:19">
      <c r="S46016"/>
    </row>
    <row r="46017" spans="19:19">
      <c r="S46017"/>
    </row>
    <row r="46018" spans="19:19">
      <c r="S46018"/>
    </row>
    <row r="46019" spans="19:19">
      <c r="S46019"/>
    </row>
    <row r="46020" spans="19:19">
      <c r="S46020"/>
    </row>
    <row r="46021" spans="19:19">
      <c r="S46021"/>
    </row>
    <row r="46022" spans="19:19">
      <c r="S46022"/>
    </row>
    <row r="46023" spans="19:19">
      <c r="S46023"/>
    </row>
    <row r="46024" spans="19:19">
      <c r="S46024"/>
    </row>
    <row r="46025" spans="19:19">
      <c r="S46025"/>
    </row>
    <row r="46026" spans="19:19">
      <c r="S46026"/>
    </row>
    <row r="46027" spans="19:19">
      <c r="S46027"/>
    </row>
    <row r="46028" spans="19:19">
      <c r="S46028"/>
    </row>
    <row r="46029" spans="19:19">
      <c r="S46029"/>
    </row>
    <row r="46030" spans="19:19">
      <c r="S46030"/>
    </row>
    <row r="46031" spans="19:19">
      <c r="S46031"/>
    </row>
    <row r="46032" spans="19:19">
      <c r="S46032"/>
    </row>
    <row r="46033" spans="19:19">
      <c r="S46033"/>
    </row>
    <row r="46034" spans="19:19">
      <c r="S46034"/>
    </row>
    <row r="46035" spans="19:19">
      <c r="S46035"/>
    </row>
    <row r="46036" spans="19:19">
      <c r="S46036"/>
    </row>
    <row r="46037" spans="19:19">
      <c r="S46037"/>
    </row>
    <row r="46038" spans="19:19">
      <c r="S46038"/>
    </row>
    <row r="46039" spans="19:19">
      <c r="S46039"/>
    </row>
    <row r="46040" spans="19:19">
      <c r="S46040"/>
    </row>
    <row r="46041" spans="19:19">
      <c r="S46041"/>
    </row>
    <row r="46042" spans="19:19">
      <c r="S46042"/>
    </row>
    <row r="46043" spans="19:19">
      <c r="S46043"/>
    </row>
    <row r="46044" spans="19:19">
      <c r="S46044"/>
    </row>
    <row r="46045" spans="19:19">
      <c r="S46045"/>
    </row>
    <row r="46046" spans="19:19">
      <c r="S46046"/>
    </row>
    <row r="46047" spans="19:19">
      <c r="S46047"/>
    </row>
    <row r="46048" spans="19:19">
      <c r="S46048"/>
    </row>
    <row r="46049" spans="19:19">
      <c r="S46049"/>
    </row>
    <row r="46050" spans="19:19">
      <c r="S46050"/>
    </row>
    <row r="46051" spans="19:19">
      <c r="S46051"/>
    </row>
    <row r="46052" spans="19:19">
      <c r="S46052"/>
    </row>
    <row r="46053" spans="19:19">
      <c r="S46053"/>
    </row>
    <row r="46054" spans="19:19">
      <c r="S46054"/>
    </row>
    <row r="46055" spans="19:19">
      <c r="S46055"/>
    </row>
    <row r="46056" spans="19:19">
      <c r="S46056"/>
    </row>
    <row r="46057" spans="19:19">
      <c r="S46057"/>
    </row>
    <row r="46058" spans="19:19">
      <c r="S46058"/>
    </row>
    <row r="46059" spans="19:19">
      <c r="S46059"/>
    </row>
    <row r="46060" spans="19:19">
      <c r="S46060"/>
    </row>
    <row r="46061" spans="19:19">
      <c r="S46061"/>
    </row>
    <row r="46062" spans="19:19">
      <c r="S46062"/>
    </row>
    <row r="46063" spans="19:19">
      <c r="S46063"/>
    </row>
    <row r="46064" spans="19:19">
      <c r="S46064"/>
    </row>
    <row r="46065" spans="19:19">
      <c r="S46065"/>
    </row>
    <row r="46066" spans="19:19">
      <c r="S46066"/>
    </row>
    <row r="46067" spans="19:19">
      <c r="S46067"/>
    </row>
    <row r="46068" spans="19:19">
      <c r="S46068"/>
    </row>
    <row r="46069" spans="19:19">
      <c r="S46069"/>
    </row>
    <row r="46070" spans="19:19">
      <c r="S46070"/>
    </row>
    <row r="46071" spans="19:19">
      <c r="S46071"/>
    </row>
    <row r="46072" spans="19:19">
      <c r="S46072"/>
    </row>
    <row r="46073" spans="19:19">
      <c r="S46073"/>
    </row>
    <row r="46074" spans="19:19">
      <c r="S46074"/>
    </row>
    <row r="46075" spans="19:19">
      <c r="S46075"/>
    </row>
    <row r="46076" spans="19:19">
      <c r="S46076"/>
    </row>
    <row r="46077" spans="19:19">
      <c r="S46077"/>
    </row>
    <row r="46078" spans="19:19">
      <c r="S46078"/>
    </row>
    <row r="46079" spans="19:19">
      <c r="S46079"/>
    </row>
    <row r="46080" spans="19:19">
      <c r="S46080"/>
    </row>
    <row r="46081" spans="19:19">
      <c r="S46081"/>
    </row>
    <row r="46082" spans="19:19">
      <c r="S46082"/>
    </row>
    <row r="46083" spans="19:19">
      <c r="S46083"/>
    </row>
    <row r="46084" spans="19:19">
      <c r="S46084"/>
    </row>
    <row r="46085" spans="19:19">
      <c r="S46085"/>
    </row>
    <row r="46086" spans="19:19">
      <c r="S46086"/>
    </row>
    <row r="46087" spans="19:19">
      <c r="S46087"/>
    </row>
    <row r="46088" spans="19:19">
      <c r="S46088"/>
    </row>
    <row r="46089" spans="19:19">
      <c r="S46089"/>
    </row>
    <row r="46090" spans="19:19">
      <c r="S46090"/>
    </row>
    <row r="46091" spans="19:19">
      <c r="S46091"/>
    </row>
    <row r="46092" spans="19:19">
      <c r="S46092"/>
    </row>
    <row r="46093" spans="19:19">
      <c r="S46093"/>
    </row>
    <row r="46094" spans="19:19">
      <c r="S46094"/>
    </row>
    <row r="46095" spans="19:19">
      <c r="S46095"/>
    </row>
    <row r="46096" spans="19:19">
      <c r="S46096"/>
    </row>
    <row r="46097" spans="19:19">
      <c r="S46097"/>
    </row>
    <row r="46098" spans="19:19">
      <c r="S46098"/>
    </row>
    <row r="46099" spans="19:19">
      <c r="S46099"/>
    </row>
    <row r="46100" spans="19:19">
      <c r="S46100"/>
    </row>
    <row r="46101" spans="19:19">
      <c r="S46101"/>
    </row>
    <row r="46102" spans="19:19">
      <c r="S46102"/>
    </row>
    <row r="46103" spans="19:19">
      <c r="S46103"/>
    </row>
    <row r="46104" spans="19:19">
      <c r="S46104"/>
    </row>
    <row r="46105" spans="19:19">
      <c r="S46105"/>
    </row>
    <row r="46106" spans="19:19">
      <c r="S46106"/>
    </row>
    <row r="46107" spans="19:19">
      <c r="S46107"/>
    </row>
    <row r="46108" spans="19:19">
      <c r="S46108"/>
    </row>
    <row r="46109" spans="19:19">
      <c r="S46109"/>
    </row>
    <row r="46110" spans="19:19">
      <c r="S46110"/>
    </row>
    <row r="46111" spans="19:19">
      <c r="S46111"/>
    </row>
    <row r="46112" spans="19:19">
      <c r="S46112"/>
    </row>
    <row r="46113" spans="19:19">
      <c r="S46113"/>
    </row>
    <row r="46114" spans="19:19">
      <c r="S46114"/>
    </row>
    <row r="46115" spans="19:19">
      <c r="S46115"/>
    </row>
    <row r="46116" spans="19:19">
      <c r="S46116"/>
    </row>
    <row r="46117" spans="19:19">
      <c r="S46117"/>
    </row>
    <row r="46118" spans="19:19">
      <c r="S46118"/>
    </row>
    <row r="46119" spans="19:19">
      <c r="S46119"/>
    </row>
    <row r="46120" spans="19:19">
      <c r="S46120"/>
    </row>
    <row r="46121" spans="19:19">
      <c r="S46121"/>
    </row>
    <row r="46122" spans="19:19">
      <c r="S46122"/>
    </row>
    <row r="46123" spans="19:19">
      <c r="S46123"/>
    </row>
    <row r="46124" spans="19:19">
      <c r="S46124"/>
    </row>
    <row r="46125" spans="19:19">
      <c r="S46125"/>
    </row>
    <row r="46126" spans="19:19">
      <c r="S46126"/>
    </row>
    <row r="46127" spans="19:19">
      <c r="S46127"/>
    </row>
    <row r="46128" spans="19:19">
      <c r="S46128"/>
    </row>
    <row r="46129" spans="19:19">
      <c r="S46129"/>
    </row>
    <row r="46130" spans="19:19">
      <c r="S46130"/>
    </row>
    <row r="46131" spans="19:19">
      <c r="S46131"/>
    </row>
    <row r="46132" spans="19:19">
      <c r="S46132"/>
    </row>
    <row r="46133" spans="19:19">
      <c r="S46133"/>
    </row>
    <row r="46134" spans="19:19">
      <c r="S46134"/>
    </row>
    <row r="46135" spans="19:19">
      <c r="S46135"/>
    </row>
    <row r="46136" spans="19:19">
      <c r="S46136"/>
    </row>
    <row r="46137" spans="19:19">
      <c r="S46137"/>
    </row>
    <row r="46138" spans="19:19">
      <c r="S46138"/>
    </row>
    <row r="46139" spans="19:19">
      <c r="S46139"/>
    </row>
    <row r="46140" spans="19:19">
      <c r="S46140"/>
    </row>
    <row r="46141" spans="19:19">
      <c r="S46141"/>
    </row>
    <row r="46142" spans="19:19">
      <c r="S46142"/>
    </row>
    <row r="46143" spans="19:19">
      <c r="S46143"/>
    </row>
    <row r="46144" spans="19:19">
      <c r="S46144"/>
    </row>
    <row r="46145" spans="19:19">
      <c r="S46145"/>
    </row>
    <row r="46146" spans="19:19">
      <c r="S46146"/>
    </row>
    <row r="46147" spans="19:19">
      <c r="S46147"/>
    </row>
    <row r="46148" spans="19:19">
      <c r="S46148"/>
    </row>
    <row r="46149" spans="19:19">
      <c r="S46149"/>
    </row>
    <row r="46150" spans="19:19">
      <c r="S46150"/>
    </row>
    <row r="46151" spans="19:19">
      <c r="S46151"/>
    </row>
    <row r="46152" spans="19:19">
      <c r="S46152"/>
    </row>
    <row r="46153" spans="19:19">
      <c r="S46153"/>
    </row>
    <row r="46154" spans="19:19">
      <c r="S46154"/>
    </row>
    <row r="46155" spans="19:19">
      <c r="S46155"/>
    </row>
    <row r="46156" spans="19:19">
      <c r="S46156"/>
    </row>
    <row r="46157" spans="19:19">
      <c r="S46157"/>
    </row>
    <row r="46158" spans="19:19">
      <c r="S46158"/>
    </row>
    <row r="46159" spans="19:19">
      <c r="S46159"/>
    </row>
    <row r="46160" spans="19:19">
      <c r="S46160"/>
    </row>
    <row r="46161" spans="19:19">
      <c r="S46161"/>
    </row>
    <row r="46162" spans="19:19">
      <c r="S46162"/>
    </row>
    <row r="46163" spans="19:19">
      <c r="S46163"/>
    </row>
    <row r="46164" spans="19:19">
      <c r="S46164"/>
    </row>
    <row r="46165" spans="19:19">
      <c r="S46165"/>
    </row>
    <row r="46166" spans="19:19">
      <c r="S46166"/>
    </row>
    <row r="46167" spans="19:19">
      <c r="S46167"/>
    </row>
    <row r="46168" spans="19:19">
      <c r="S46168"/>
    </row>
    <row r="46169" spans="19:19">
      <c r="S46169"/>
    </row>
    <row r="46170" spans="19:19">
      <c r="S46170"/>
    </row>
    <row r="46171" spans="19:19">
      <c r="S46171"/>
    </row>
    <row r="46172" spans="19:19">
      <c r="S46172"/>
    </row>
    <row r="46173" spans="19:19">
      <c r="S46173"/>
    </row>
    <row r="46174" spans="19:19">
      <c r="S46174"/>
    </row>
    <row r="46175" spans="19:19">
      <c r="S46175"/>
    </row>
    <row r="46176" spans="19:19">
      <c r="S46176"/>
    </row>
    <row r="46177" spans="19:19">
      <c r="S46177"/>
    </row>
    <row r="46178" spans="19:19">
      <c r="S46178"/>
    </row>
    <row r="46179" spans="19:19">
      <c r="S46179"/>
    </row>
    <row r="46180" spans="19:19">
      <c r="S46180"/>
    </row>
    <row r="46181" spans="19:19">
      <c r="S46181"/>
    </row>
    <row r="46182" spans="19:19">
      <c r="S46182"/>
    </row>
    <row r="46183" spans="19:19">
      <c r="S46183"/>
    </row>
    <row r="46184" spans="19:19">
      <c r="S46184"/>
    </row>
    <row r="46185" spans="19:19">
      <c r="S46185"/>
    </row>
    <row r="46186" spans="19:19">
      <c r="S46186"/>
    </row>
    <row r="46187" spans="19:19">
      <c r="S46187"/>
    </row>
    <row r="46188" spans="19:19">
      <c r="S46188"/>
    </row>
    <row r="46189" spans="19:19">
      <c r="S46189"/>
    </row>
    <row r="46190" spans="19:19">
      <c r="S46190"/>
    </row>
    <row r="46191" spans="19:19">
      <c r="S46191"/>
    </row>
    <row r="46192" spans="19:19">
      <c r="S46192"/>
    </row>
    <row r="46193" spans="19:19">
      <c r="S46193"/>
    </row>
    <row r="46194" spans="19:19">
      <c r="S46194"/>
    </row>
    <row r="46195" spans="19:19">
      <c r="S46195"/>
    </row>
    <row r="46196" spans="19:19">
      <c r="S46196"/>
    </row>
    <row r="46197" spans="19:19">
      <c r="S46197"/>
    </row>
    <row r="46198" spans="19:19">
      <c r="S46198"/>
    </row>
    <row r="46199" spans="19:19">
      <c r="S46199"/>
    </row>
    <row r="46200" spans="19:19">
      <c r="S46200"/>
    </row>
    <row r="46201" spans="19:19">
      <c r="S46201"/>
    </row>
    <row r="46202" spans="19:19">
      <c r="S46202"/>
    </row>
    <row r="46203" spans="19:19">
      <c r="S46203"/>
    </row>
    <row r="46204" spans="19:19">
      <c r="S46204"/>
    </row>
    <row r="46205" spans="19:19">
      <c r="S46205"/>
    </row>
    <row r="46206" spans="19:19">
      <c r="S46206"/>
    </row>
    <row r="46207" spans="19:19">
      <c r="S46207"/>
    </row>
    <row r="46208" spans="19:19">
      <c r="S46208"/>
    </row>
    <row r="46209" spans="19:19">
      <c r="S46209"/>
    </row>
    <row r="46210" spans="19:19">
      <c r="S46210"/>
    </row>
    <row r="46211" spans="19:19">
      <c r="S46211"/>
    </row>
    <row r="46212" spans="19:19">
      <c r="S46212"/>
    </row>
    <row r="46213" spans="19:19">
      <c r="S46213"/>
    </row>
    <row r="46214" spans="19:19">
      <c r="S46214"/>
    </row>
    <row r="46215" spans="19:19">
      <c r="S46215"/>
    </row>
    <row r="46216" spans="19:19">
      <c r="S46216"/>
    </row>
    <row r="46217" spans="19:19">
      <c r="S46217"/>
    </row>
    <row r="46218" spans="19:19">
      <c r="S46218"/>
    </row>
    <row r="46219" spans="19:19">
      <c r="S46219"/>
    </row>
    <row r="46220" spans="19:19">
      <c r="S46220"/>
    </row>
    <row r="46221" spans="19:19">
      <c r="S46221"/>
    </row>
    <row r="46222" spans="19:19">
      <c r="S46222"/>
    </row>
    <row r="46223" spans="19:19">
      <c r="S46223"/>
    </row>
    <row r="46224" spans="19:19">
      <c r="S46224"/>
    </row>
    <row r="46225" spans="19:19">
      <c r="S46225"/>
    </row>
    <row r="46226" spans="19:19">
      <c r="S46226"/>
    </row>
    <row r="46227" spans="19:19">
      <c r="S46227"/>
    </row>
    <row r="46228" spans="19:19">
      <c r="S46228"/>
    </row>
    <row r="46229" spans="19:19">
      <c r="S46229"/>
    </row>
    <row r="46230" spans="19:19">
      <c r="S46230"/>
    </row>
    <row r="46231" spans="19:19">
      <c r="S46231"/>
    </row>
    <row r="46232" spans="19:19">
      <c r="S46232"/>
    </row>
    <row r="46233" spans="19:19">
      <c r="S46233"/>
    </row>
    <row r="46234" spans="19:19">
      <c r="S46234"/>
    </row>
    <row r="46235" spans="19:19">
      <c r="S46235"/>
    </row>
    <row r="46236" spans="19:19">
      <c r="S46236"/>
    </row>
    <row r="46237" spans="19:19">
      <c r="S46237"/>
    </row>
    <row r="46238" spans="19:19">
      <c r="S46238"/>
    </row>
    <row r="46239" spans="19:19">
      <c r="S46239"/>
    </row>
    <row r="46240" spans="19:19">
      <c r="S46240"/>
    </row>
    <row r="46241" spans="19:19">
      <c r="S46241"/>
    </row>
    <row r="46242" spans="19:19">
      <c r="S46242"/>
    </row>
    <row r="46243" spans="19:19">
      <c r="S46243"/>
    </row>
    <row r="46244" spans="19:19">
      <c r="S46244"/>
    </row>
    <row r="46245" spans="19:19">
      <c r="S46245"/>
    </row>
    <row r="46246" spans="19:19">
      <c r="S46246"/>
    </row>
    <row r="46247" spans="19:19">
      <c r="S46247"/>
    </row>
    <row r="46248" spans="19:19">
      <c r="S46248"/>
    </row>
    <row r="46249" spans="19:19">
      <c r="S46249"/>
    </row>
    <row r="46250" spans="19:19">
      <c r="S46250"/>
    </row>
    <row r="46251" spans="19:19">
      <c r="S46251"/>
    </row>
    <row r="46252" spans="19:19">
      <c r="S46252"/>
    </row>
    <row r="46253" spans="19:19">
      <c r="S46253"/>
    </row>
    <row r="46254" spans="19:19">
      <c r="S46254"/>
    </row>
    <row r="46255" spans="19:19">
      <c r="S46255"/>
    </row>
    <row r="46256" spans="19:19">
      <c r="S46256"/>
    </row>
    <row r="46257" spans="19:19">
      <c r="S46257"/>
    </row>
    <row r="46258" spans="19:19">
      <c r="S46258"/>
    </row>
    <row r="46259" spans="19:19">
      <c r="S46259"/>
    </row>
    <row r="46260" spans="19:19">
      <c r="S46260"/>
    </row>
    <row r="46261" spans="19:19">
      <c r="S46261"/>
    </row>
    <row r="46262" spans="19:19">
      <c r="S46262"/>
    </row>
    <row r="46263" spans="19:19">
      <c r="S46263"/>
    </row>
    <row r="46264" spans="19:19">
      <c r="S46264"/>
    </row>
    <row r="46265" spans="19:19">
      <c r="S46265"/>
    </row>
    <row r="46266" spans="19:19">
      <c r="S46266"/>
    </row>
    <row r="46267" spans="19:19">
      <c r="S46267"/>
    </row>
    <row r="46268" spans="19:19">
      <c r="S46268"/>
    </row>
    <row r="46269" spans="19:19">
      <c r="S46269"/>
    </row>
    <row r="46270" spans="19:19">
      <c r="S46270"/>
    </row>
    <row r="46271" spans="19:19">
      <c r="S46271"/>
    </row>
    <row r="46272" spans="19:19">
      <c r="S46272"/>
    </row>
    <row r="46273" spans="19:19">
      <c r="S46273"/>
    </row>
    <row r="46274" spans="19:19">
      <c r="S46274"/>
    </row>
    <row r="46275" spans="19:19">
      <c r="S46275"/>
    </row>
    <row r="46276" spans="19:19">
      <c r="S46276"/>
    </row>
    <row r="46277" spans="19:19">
      <c r="S46277"/>
    </row>
    <row r="46278" spans="19:19">
      <c r="S46278"/>
    </row>
    <row r="46279" spans="19:19">
      <c r="S46279"/>
    </row>
    <row r="46280" spans="19:19">
      <c r="S46280"/>
    </row>
    <row r="46281" spans="19:19">
      <c r="S46281"/>
    </row>
    <row r="46282" spans="19:19">
      <c r="S46282"/>
    </row>
    <row r="46283" spans="19:19">
      <c r="S46283"/>
    </row>
    <row r="46284" spans="19:19">
      <c r="S46284"/>
    </row>
    <row r="46285" spans="19:19">
      <c r="S46285"/>
    </row>
    <row r="46286" spans="19:19">
      <c r="S46286"/>
    </row>
    <row r="46287" spans="19:19">
      <c r="S46287"/>
    </row>
    <row r="46288" spans="19:19">
      <c r="S46288"/>
    </row>
    <row r="46289" spans="19:19">
      <c r="S46289"/>
    </row>
    <row r="46290" spans="19:19">
      <c r="S46290"/>
    </row>
    <row r="46291" spans="19:19">
      <c r="S46291"/>
    </row>
    <row r="46292" spans="19:19">
      <c r="S46292"/>
    </row>
    <row r="46293" spans="19:19">
      <c r="S46293"/>
    </row>
    <row r="46294" spans="19:19">
      <c r="S46294"/>
    </row>
    <row r="46295" spans="19:19">
      <c r="S46295"/>
    </row>
    <row r="46296" spans="19:19">
      <c r="S46296"/>
    </row>
    <row r="46297" spans="19:19">
      <c r="S46297"/>
    </row>
    <row r="46298" spans="19:19">
      <c r="S46298"/>
    </row>
    <row r="46299" spans="19:19">
      <c r="S46299"/>
    </row>
    <row r="46300" spans="19:19">
      <c r="S46300"/>
    </row>
    <row r="46301" spans="19:19">
      <c r="S46301"/>
    </row>
    <row r="46302" spans="19:19">
      <c r="S46302"/>
    </row>
    <row r="46303" spans="19:19">
      <c r="S46303"/>
    </row>
    <row r="46304" spans="19:19">
      <c r="S46304"/>
    </row>
    <row r="46305" spans="19:19">
      <c r="S46305"/>
    </row>
    <row r="46306" spans="19:19">
      <c r="S46306"/>
    </row>
    <row r="46307" spans="19:19">
      <c r="S46307"/>
    </row>
    <row r="46308" spans="19:19">
      <c r="S46308"/>
    </row>
    <row r="46309" spans="19:19">
      <c r="S46309"/>
    </row>
    <row r="46310" spans="19:19">
      <c r="S46310"/>
    </row>
    <row r="46311" spans="19:19">
      <c r="S46311"/>
    </row>
    <row r="46312" spans="19:19">
      <c r="S46312"/>
    </row>
    <row r="46313" spans="19:19">
      <c r="S46313"/>
    </row>
    <row r="46314" spans="19:19">
      <c r="S46314"/>
    </row>
    <row r="46315" spans="19:19">
      <c r="S46315"/>
    </row>
    <row r="46316" spans="19:19">
      <c r="S46316"/>
    </row>
    <row r="46317" spans="19:19">
      <c r="S46317"/>
    </row>
    <row r="46318" spans="19:19">
      <c r="S46318"/>
    </row>
    <row r="46319" spans="19:19">
      <c r="S46319"/>
    </row>
    <row r="46320" spans="19:19">
      <c r="S46320"/>
    </row>
    <row r="46321" spans="19:19">
      <c r="S46321"/>
    </row>
    <row r="46322" spans="19:19">
      <c r="S46322"/>
    </row>
    <row r="46323" spans="19:19">
      <c r="S46323"/>
    </row>
    <row r="46324" spans="19:19">
      <c r="S46324"/>
    </row>
    <row r="46325" spans="19:19">
      <c r="S46325"/>
    </row>
    <row r="46326" spans="19:19">
      <c r="S46326"/>
    </row>
    <row r="46327" spans="19:19">
      <c r="S46327"/>
    </row>
    <row r="46328" spans="19:19">
      <c r="S46328"/>
    </row>
    <row r="46329" spans="19:19">
      <c r="S46329"/>
    </row>
    <row r="46330" spans="19:19">
      <c r="S46330"/>
    </row>
    <row r="46331" spans="19:19">
      <c r="S46331"/>
    </row>
    <row r="46332" spans="19:19">
      <c r="S46332"/>
    </row>
    <row r="46333" spans="19:19">
      <c r="S46333"/>
    </row>
    <row r="46334" spans="19:19">
      <c r="S46334"/>
    </row>
    <row r="46335" spans="19:19">
      <c r="S46335"/>
    </row>
    <row r="46336" spans="19:19">
      <c r="S46336"/>
    </row>
    <row r="46337" spans="19:19">
      <c r="S46337"/>
    </row>
    <row r="46338" spans="19:19">
      <c r="S46338"/>
    </row>
    <row r="46339" spans="19:19">
      <c r="S46339"/>
    </row>
    <row r="46340" spans="19:19">
      <c r="S46340"/>
    </row>
    <row r="46341" spans="19:19">
      <c r="S46341"/>
    </row>
    <row r="46342" spans="19:19">
      <c r="S46342"/>
    </row>
    <row r="46343" spans="19:19">
      <c r="S46343"/>
    </row>
    <row r="46344" spans="19:19">
      <c r="S46344"/>
    </row>
    <row r="46345" spans="19:19">
      <c r="S46345"/>
    </row>
    <row r="46346" spans="19:19">
      <c r="S46346"/>
    </row>
    <row r="46347" spans="19:19">
      <c r="S46347"/>
    </row>
    <row r="46348" spans="19:19">
      <c r="S46348"/>
    </row>
    <row r="46349" spans="19:19">
      <c r="S46349"/>
    </row>
    <row r="46350" spans="19:19">
      <c r="S46350"/>
    </row>
    <row r="46351" spans="19:19">
      <c r="S46351"/>
    </row>
    <row r="46352" spans="19:19">
      <c r="S46352"/>
    </row>
    <row r="46353" spans="19:19">
      <c r="S46353"/>
    </row>
    <row r="46354" spans="19:19">
      <c r="S46354"/>
    </row>
    <row r="46355" spans="19:19">
      <c r="S46355"/>
    </row>
    <row r="46356" spans="19:19">
      <c r="S46356"/>
    </row>
    <row r="46357" spans="19:19">
      <c r="S46357"/>
    </row>
    <row r="46358" spans="19:19">
      <c r="S46358"/>
    </row>
    <row r="46359" spans="19:19">
      <c r="S46359"/>
    </row>
    <row r="46360" spans="19:19">
      <c r="S46360"/>
    </row>
    <row r="46361" spans="19:19">
      <c r="S46361"/>
    </row>
    <row r="46362" spans="19:19">
      <c r="S46362"/>
    </row>
    <row r="46363" spans="19:19">
      <c r="S46363"/>
    </row>
    <row r="46364" spans="19:19">
      <c r="S46364"/>
    </row>
    <row r="46365" spans="19:19">
      <c r="S46365"/>
    </row>
    <row r="46366" spans="19:19">
      <c r="S46366"/>
    </row>
    <row r="46367" spans="19:19">
      <c r="S46367"/>
    </row>
    <row r="46368" spans="19:19">
      <c r="S46368"/>
    </row>
    <row r="46369" spans="19:19">
      <c r="S46369"/>
    </row>
    <row r="46370" spans="19:19">
      <c r="S46370"/>
    </row>
    <row r="46371" spans="19:19">
      <c r="S46371"/>
    </row>
    <row r="46372" spans="19:19">
      <c r="S46372"/>
    </row>
    <row r="46373" spans="19:19">
      <c r="S46373"/>
    </row>
    <row r="46374" spans="19:19">
      <c r="S46374"/>
    </row>
    <row r="46375" spans="19:19">
      <c r="S46375"/>
    </row>
    <row r="46376" spans="19:19">
      <c r="S46376"/>
    </row>
    <row r="46377" spans="19:19">
      <c r="S46377"/>
    </row>
    <row r="46378" spans="19:19">
      <c r="S46378"/>
    </row>
    <row r="46379" spans="19:19">
      <c r="S46379"/>
    </row>
    <row r="46380" spans="19:19">
      <c r="S46380"/>
    </row>
    <row r="46381" spans="19:19">
      <c r="S46381"/>
    </row>
    <row r="46382" spans="19:19">
      <c r="S46382"/>
    </row>
    <row r="46383" spans="19:19">
      <c r="S46383"/>
    </row>
    <row r="46384" spans="19:19">
      <c r="S46384"/>
    </row>
    <row r="46385" spans="19:19">
      <c r="S46385"/>
    </row>
    <row r="46386" spans="19:19">
      <c r="S46386"/>
    </row>
    <row r="46387" spans="19:19">
      <c r="S46387"/>
    </row>
    <row r="46388" spans="19:19">
      <c r="S46388"/>
    </row>
    <row r="46389" spans="19:19">
      <c r="S46389"/>
    </row>
    <row r="46390" spans="19:19">
      <c r="S46390"/>
    </row>
    <row r="46391" spans="19:19">
      <c r="S46391"/>
    </row>
    <row r="46392" spans="19:19">
      <c r="S46392"/>
    </row>
    <row r="46393" spans="19:19">
      <c r="S46393"/>
    </row>
    <row r="46394" spans="19:19">
      <c r="S46394"/>
    </row>
    <row r="46395" spans="19:19">
      <c r="S46395"/>
    </row>
    <row r="46396" spans="19:19">
      <c r="S46396"/>
    </row>
    <row r="46397" spans="19:19">
      <c r="S46397"/>
    </row>
    <row r="46398" spans="19:19">
      <c r="S46398"/>
    </row>
    <row r="46399" spans="19:19">
      <c r="S46399"/>
    </row>
    <row r="46400" spans="19:19">
      <c r="S46400"/>
    </row>
    <row r="46401" spans="19:19">
      <c r="S46401"/>
    </row>
    <row r="46402" spans="19:19">
      <c r="S46402"/>
    </row>
    <row r="46403" spans="19:19">
      <c r="S46403"/>
    </row>
    <row r="46404" spans="19:19">
      <c r="S46404"/>
    </row>
    <row r="46405" spans="19:19">
      <c r="S46405"/>
    </row>
    <row r="46406" spans="19:19">
      <c r="S46406"/>
    </row>
    <row r="46407" spans="19:19">
      <c r="S46407"/>
    </row>
    <row r="46408" spans="19:19">
      <c r="S46408"/>
    </row>
    <row r="46409" spans="19:19">
      <c r="S46409"/>
    </row>
    <row r="46410" spans="19:19">
      <c r="S46410"/>
    </row>
    <row r="46411" spans="19:19">
      <c r="S46411"/>
    </row>
    <row r="46412" spans="19:19">
      <c r="S46412"/>
    </row>
    <row r="46413" spans="19:19">
      <c r="S46413"/>
    </row>
    <row r="46414" spans="19:19">
      <c r="S46414"/>
    </row>
    <row r="46415" spans="19:19">
      <c r="S46415"/>
    </row>
    <row r="46416" spans="19:19">
      <c r="S46416"/>
    </row>
    <row r="46417" spans="19:19">
      <c r="S46417"/>
    </row>
    <row r="46418" spans="19:19">
      <c r="S46418"/>
    </row>
    <row r="46419" spans="19:19">
      <c r="S46419"/>
    </row>
    <row r="46420" spans="19:19">
      <c r="S46420"/>
    </row>
    <row r="46421" spans="19:19">
      <c r="S46421"/>
    </row>
    <row r="46422" spans="19:19">
      <c r="S46422"/>
    </row>
    <row r="46423" spans="19:19">
      <c r="S46423"/>
    </row>
    <row r="46424" spans="19:19">
      <c r="S46424"/>
    </row>
    <row r="46425" spans="19:19">
      <c r="S46425"/>
    </row>
    <row r="46426" spans="19:19">
      <c r="S46426"/>
    </row>
    <row r="46427" spans="19:19">
      <c r="S46427"/>
    </row>
    <row r="46428" spans="19:19">
      <c r="S46428"/>
    </row>
    <row r="46429" spans="19:19">
      <c r="S46429"/>
    </row>
    <row r="46430" spans="19:19">
      <c r="S46430"/>
    </row>
    <row r="46431" spans="19:19">
      <c r="S46431"/>
    </row>
    <row r="46432" spans="19:19">
      <c r="S46432"/>
    </row>
    <row r="46433" spans="19:19">
      <c r="S46433"/>
    </row>
    <row r="46434" spans="19:19">
      <c r="S46434"/>
    </row>
    <row r="46435" spans="19:19">
      <c r="S46435"/>
    </row>
    <row r="46436" spans="19:19">
      <c r="S46436"/>
    </row>
    <row r="46437" spans="19:19">
      <c r="S46437"/>
    </row>
    <row r="46438" spans="19:19">
      <c r="S46438"/>
    </row>
    <row r="46439" spans="19:19">
      <c r="S46439"/>
    </row>
    <row r="46440" spans="19:19">
      <c r="S46440"/>
    </row>
    <row r="46441" spans="19:19">
      <c r="S46441"/>
    </row>
    <row r="46442" spans="19:19">
      <c r="S46442"/>
    </row>
    <row r="46443" spans="19:19">
      <c r="S46443"/>
    </row>
    <row r="46444" spans="19:19">
      <c r="S46444"/>
    </row>
    <row r="46445" spans="19:19">
      <c r="S46445"/>
    </row>
    <row r="46446" spans="19:19">
      <c r="S46446"/>
    </row>
    <row r="46447" spans="19:19">
      <c r="S46447"/>
    </row>
    <row r="46448" spans="19:19">
      <c r="S46448"/>
    </row>
    <row r="46449" spans="19:19">
      <c r="S46449"/>
    </row>
    <row r="46450" spans="19:19">
      <c r="S46450"/>
    </row>
    <row r="46451" spans="19:19">
      <c r="S46451"/>
    </row>
    <row r="46452" spans="19:19">
      <c r="S46452"/>
    </row>
    <row r="46453" spans="19:19">
      <c r="S46453"/>
    </row>
    <row r="46454" spans="19:19">
      <c r="S46454"/>
    </row>
    <row r="46455" spans="19:19">
      <c r="S46455"/>
    </row>
    <row r="46456" spans="19:19">
      <c r="S46456"/>
    </row>
    <row r="46457" spans="19:19">
      <c r="S46457"/>
    </row>
    <row r="46458" spans="19:19">
      <c r="S46458"/>
    </row>
    <row r="46459" spans="19:19">
      <c r="S46459"/>
    </row>
    <row r="46460" spans="19:19">
      <c r="S46460"/>
    </row>
    <row r="46461" spans="19:19">
      <c r="S46461"/>
    </row>
    <row r="46462" spans="19:19">
      <c r="S46462"/>
    </row>
    <row r="46463" spans="19:19">
      <c r="S46463"/>
    </row>
    <row r="46464" spans="19:19">
      <c r="S46464"/>
    </row>
    <row r="46465" spans="19:19">
      <c r="S46465"/>
    </row>
    <row r="46466" spans="19:19">
      <c r="S46466"/>
    </row>
    <row r="46467" spans="19:19">
      <c r="S46467"/>
    </row>
    <row r="46468" spans="19:19">
      <c r="S46468"/>
    </row>
    <row r="46469" spans="19:19">
      <c r="S46469"/>
    </row>
    <row r="46470" spans="19:19">
      <c r="S46470"/>
    </row>
    <row r="46471" spans="19:19">
      <c r="S46471"/>
    </row>
    <row r="46472" spans="19:19">
      <c r="S46472"/>
    </row>
    <row r="46473" spans="19:19">
      <c r="S46473"/>
    </row>
    <row r="46474" spans="19:19">
      <c r="S46474"/>
    </row>
    <row r="46475" spans="19:19">
      <c r="S46475"/>
    </row>
    <row r="46476" spans="19:19">
      <c r="S46476"/>
    </row>
    <row r="46477" spans="19:19">
      <c r="S46477"/>
    </row>
    <row r="46478" spans="19:19">
      <c r="S46478"/>
    </row>
    <row r="46479" spans="19:19">
      <c r="S46479"/>
    </row>
    <row r="46480" spans="19:19">
      <c r="S46480"/>
    </row>
    <row r="46481" spans="19:19">
      <c r="S46481"/>
    </row>
    <row r="46482" spans="19:19">
      <c r="S46482"/>
    </row>
    <row r="46483" spans="19:19">
      <c r="S46483"/>
    </row>
    <row r="46484" spans="19:19">
      <c r="S46484"/>
    </row>
    <row r="46485" spans="19:19">
      <c r="S46485"/>
    </row>
    <row r="46486" spans="19:19">
      <c r="S46486"/>
    </row>
    <row r="46487" spans="19:19">
      <c r="S46487"/>
    </row>
    <row r="46488" spans="19:19">
      <c r="S46488"/>
    </row>
    <row r="46489" spans="19:19">
      <c r="S46489"/>
    </row>
    <row r="46490" spans="19:19">
      <c r="S46490"/>
    </row>
    <row r="46491" spans="19:19">
      <c r="S46491"/>
    </row>
    <row r="46492" spans="19:19">
      <c r="S46492"/>
    </row>
    <row r="46493" spans="19:19">
      <c r="S46493"/>
    </row>
    <row r="46494" spans="19:19">
      <c r="S46494"/>
    </row>
    <row r="46495" spans="19:19">
      <c r="S46495"/>
    </row>
    <row r="46496" spans="19:19">
      <c r="S46496"/>
    </row>
    <row r="46497" spans="19:19">
      <c r="S46497"/>
    </row>
    <row r="46498" spans="19:19">
      <c r="S46498"/>
    </row>
    <row r="46499" spans="19:19">
      <c r="S46499"/>
    </row>
    <row r="46500" spans="19:19">
      <c r="S46500"/>
    </row>
    <row r="46501" spans="19:19">
      <c r="S46501"/>
    </row>
    <row r="46502" spans="19:19">
      <c r="S46502"/>
    </row>
    <row r="46503" spans="19:19">
      <c r="S46503"/>
    </row>
    <row r="46504" spans="19:19">
      <c r="S46504"/>
    </row>
    <row r="46505" spans="19:19">
      <c r="S46505"/>
    </row>
    <row r="46506" spans="19:19">
      <c r="S46506"/>
    </row>
    <row r="46507" spans="19:19">
      <c r="S46507"/>
    </row>
    <row r="46508" spans="19:19">
      <c r="S46508"/>
    </row>
    <row r="46509" spans="19:19">
      <c r="S46509"/>
    </row>
    <row r="46510" spans="19:19">
      <c r="S46510"/>
    </row>
    <row r="46511" spans="19:19">
      <c r="S46511"/>
    </row>
    <row r="46512" spans="19:19">
      <c r="S46512"/>
    </row>
    <row r="46513" spans="19:19">
      <c r="S46513"/>
    </row>
    <row r="46514" spans="19:19">
      <c r="S46514"/>
    </row>
    <row r="46515" spans="19:19">
      <c r="S46515"/>
    </row>
    <row r="46516" spans="19:19">
      <c r="S46516"/>
    </row>
    <row r="46517" spans="19:19">
      <c r="S46517"/>
    </row>
    <row r="46518" spans="19:19">
      <c r="S46518"/>
    </row>
    <row r="46519" spans="19:19">
      <c r="S46519"/>
    </row>
    <row r="46520" spans="19:19">
      <c r="S46520"/>
    </row>
    <row r="46521" spans="19:19">
      <c r="S46521"/>
    </row>
    <row r="46522" spans="19:19">
      <c r="S46522"/>
    </row>
    <row r="46523" spans="19:19">
      <c r="S46523"/>
    </row>
    <row r="46524" spans="19:19">
      <c r="S46524"/>
    </row>
    <row r="46525" spans="19:19">
      <c r="S46525"/>
    </row>
    <row r="46526" spans="19:19">
      <c r="S46526"/>
    </row>
    <row r="46527" spans="19:19">
      <c r="S46527"/>
    </row>
    <row r="46528" spans="19:19">
      <c r="S46528"/>
    </row>
    <row r="46529" spans="19:19">
      <c r="S46529"/>
    </row>
    <row r="46530" spans="19:19">
      <c r="S46530"/>
    </row>
    <row r="46531" spans="19:19">
      <c r="S46531"/>
    </row>
    <row r="46532" spans="19:19">
      <c r="S46532"/>
    </row>
    <row r="46533" spans="19:19">
      <c r="S46533"/>
    </row>
    <row r="46534" spans="19:19">
      <c r="S46534"/>
    </row>
    <row r="46535" spans="19:19">
      <c r="S46535"/>
    </row>
    <row r="46536" spans="19:19">
      <c r="S46536"/>
    </row>
    <row r="46537" spans="19:19">
      <c r="S46537"/>
    </row>
    <row r="46538" spans="19:19">
      <c r="S46538"/>
    </row>
    <row r="46539" spans="19:19">
      <c r="S46539"/>
    </row>
    <row r="46540" spans="19:19">
      <c r="S46540"/>
    </row>
    <row r="46541" spans="19:19">
      <c r="S46541"/>
    </row>
    <row r="46542" spans="19:19">
      <c r="S46542"/>
    </row>
    <row r="46543" spans="19:19">
      <c r="S46543"/>
    </row>
    <row r="46544" spans="19:19">
      <c r="S46544"/>
    </row>
    <row r="46545" spans="19:19">
      <c r="S46545"/>
    </row>
    <row r="46546" spans="19:19">
      <c r="S46546"/>
    </row>
    <row r="46547" spans="19:19">
      <c r="S46547"/>
    </row>
    <row r="46548" spans="19:19">
      <c r="S46548"/>
    </row>
    <row r="46549" spans="19:19">
      <c r="S46549"/>
    </row>
    <row r="46550" spans="19:19">
      <c r="S46550"/>
    </row>
    <row r="46551" spans="19:19">
      <c r="S46551"/>
    </row>
    <row r="46552" spans="19:19">
      <c r="S46552"/>
    </row>
    <row r="46553" spans="19:19">
      <c r="S46553"/>
    </row>
    <row r="46554" spans="19:19">
      <c r="S46554"/>
    </row>
    <row r="46555" spans="19:19">
      <c r="S46555"/>
    </row>
    <row r="46556" spans="19:19">
      <c r="S46556"/>
    </row>
    <row r="46557" spans="19:19">
      <c r="S46557"/>
    </row>
    <row r="46558" spans="19:19">
      <c r="S46558"/>
    </row>
    <row r="46559" spans="19:19">
      <c r="S46559"/>
    </row>
    <row r="46560" spans="19:19">
      <c r="S46560"/>
    </row>
    <row r="46561" spans="19:19">
      <c r="S46561"/>
    </row>
    <row r="46562" spans="19:19">
      <c r="S46562"/>
    </row>
    <row r="46563" spans="19:19">
      <c r="S46563"/>
    </row>
    <row r="46564" spans="19:19">
      <c r="S46564"/>
    </row>
    <row r="46565" spans="19:19">
      <c r="S46565"/>
    </row>
    <row r="46566" spans="19:19">
      <c r="S46566"/>
    </row>
    <row r="46567" spans="19:19">
      <c r="S46567"/>
    </row>
    <row r="46568" spans="19:19">
      <c r="S46568"/>
    </row>
    <row r="46569" spans="19:19">
      <c r="S46569"/>
    </row>
    <row r="46570" spans="19:19">
      <c r="S46570"/>
    </row>
    <row r="46571" spans="19:19">
      <c r="S46571"/>
    </row>
    <row r="46572" spans="19:19">
      <c r="S46572"/>
    </row>
    <row r="46573" spans="19:19">
      <c r="S46573"/>
    </row>
    <row r="46574" spans="19:19">
      <c r="S46574"/>
    </row>
    <row r="46575" spans="19:19">
      <c r="S46575"/>
    </row>
    <row r="46576" spans="19:19">
      <c r="S46576"/>
    </row>
    <row r="46577" spans="19:19">
      <c r="S46577"/>
    </row>
    <row r="46578" spans="19:19">
      <c r="S46578"/>
    </row>
    <row r="46579" spans="19:19">
      <c r="S46579"/>
    </row>
    <row r="46580" spans="19:19">
      <c r="S46580"/>
    </row>
    <row r="46581" spans="19:19">
      <c r="S46581"/>
    </row>
    <row r="46582" spans="19:19">
      <c r="S46582"/>
    </row>
    <row r="46583" spans="19:19">
      <c r="S46583"/>
    </row>
    <row r="46584" spans="19:19">
      <c r="S46584"/>
    </row>
    <row r="46585" spans="19:19">
      <c r="S46585"/>
    </row>
    <row r="46586" spans="19:19">
      <c r="S46586"/>
    </row>
    <row r="46587" spans="19:19">
      <c r="S46587"/>
    </row>
    <row r="46588" spans="19:19">
      <c r="S46588"/>
    </row>
    <row r="46589" spans="19:19">
      <c r="S46589"/>
    </row>
    <row r="46590" spans="19:19">
      <c r="S46590"/>
    </row>
    <row r="46591" spans="19:19">
      <c r="S46591"/>
    </row>
    <row r="46592" spans="19:19">
      <c r="S46592"/>
    </row>
    <row r="46593" spans="19:19">
      <c r="S46593"/>
    </row>
    <row r="46594" spans="19:19">
      <c r="S46594"/>
    </row>
    <row r="46595" spans="19:19">
      <c r="S46595"/>
    </row>
    <row r="46596" spans="19:19">
      <c r="S46596"/>
    </row>
    <row r="46597" spans="19:19">
      <c r="S46597"/>
    </row>
    <row r="46598" spans="19:19">
      <c r="S46598"/>
    </row>
    <row r="46599" spans="19:19">
      <c r="S46599"/>
    </row>
    <row r="46600" spans="19:19">
      <c r="S46600"/>
    </row>
    <row r="46601" spans="19:19">
      <c r="S46601"/>
    </row>
    <row r="46602" spans="19:19">
      <c r="S46602"/>
    </row>
    <row r="46603" spans="19:19">
      <c r="S46603"/>
    </row>
    <row r="46604" spans="19:19">
      <c r="S46604"/>
    </row>
    <row r="46605" spans="19:19">
      <c r="S46605"/>
    </row>
    <row r="46606" spans="19:19">
      <c r="S46606"/>
    </row>
    <row r="46607" spans="19:19">
      <c r="S46607"/>
    </row>
    <row r="46608" spans="19:19">
      <c r="S46608"/>
    </row>
    <row r="46609" spans="19:19">
      <c r="S46609"/>
    </row>
    <row r="46610" spans="19:19">
      <c r="S46610"/>
    </row>
    <row r="46611" spans="19:19">
      <c r="S46611"/>
    </row>
    <row r="46612" spans="19:19">
      <c r="S46612"/>
    </row>
    <row r="46613" spans="19:19">
      <c r="S46613"/>
    </row>
    <row r="46614" spans="19:19">
      <c r="S46614"/>
    </row>
    <row r="46615" spans="19:19">
      <c r="S46615"/>
    </row>
    <row r="46616" spans="19:19">
      <c r="S46616"/>
    </row>
    <row r="46617" spans="19:19">
      <c r="S46617"/>
    </row>
    <row r="46618" spans="19:19">
      <c r="S46618"/>
    </row>
    <row r="46619" spans="19:19">
      <c r="S46619"/>
    </row>
    <row r="46620" spans="19:19">
      <c r="S46620"/>
    </row>
    <row r="46621" spans="19:19">
      <c r="S46621"/>
    </row>
    <row r="46622" spans="19:19">
      <c r="S46622"/>
    </row>
    <row r="46623" spans="19:19">
      <c r="S46623"/>
    </row>
    <row r="46624" spans="19:19">
      <c r="S46624"/>
    </row>
    <row r="46625" spans="19:19">
      <c r="S46625"/>
    </row>
    <row r="46626" spans="19:19">
      <c r="S46626"/>
    </row>
    <row r="46627" spans="19:19">
      <c r="S46627"/>
    </row>
    <row r="46628" spans="19:19">
      <c r="S46628"/>
    </row>
    <row r="46629" spans="19:19">
      <c r="S46629"/>
    </row>
    <row r="46630" spans="19:19">
      <c r="S46630"/>
    </row>
    <row r="46631" spans="19:19">
      <c r="S46631"/>
    </row>
    <row r="46632" spans="19:19">
      <c r="S46632"/>
    </row>
    <row r="46633" spans="19:19">
      <c r="S46633"/>
    </row>
    <row r="46634" spans="19:19">
      <c r="S46634"/>
    </row>
    <row r="46635" spans="19:19">
      <c r="S46635"/>
    </row>
    <row r="46636" spans="19:19">
      <c r="S46636"/>
    </row>
    <row r="46637" spans="19:19">
      <c r="S46637"/>
    </row>
    <row r="46638" spans="19:19">
      <c r="S46638"/>
    </row>
    <row r="46639" spans="19:19">
      <c r="S46639"/>
    </row>
    <row r="46640" spans="19:19">
      <c r="S46640"/>
    </row>
    <row r="46641" spans="19:19">
      <c r="S46641"/>
    </row>
    <row r="46642" spans="19:19">
      <c r="S46642"/>
    </row>
    <row r="46643" spans="19:19">
      <c r="S46643"/>
    </row>
    <row r="46644" spans="19:19">
      <c r="S46644"/>
    </row>
    <row r="46645" spans="19:19">
      <c r="S46645"/>
    </row>
    <row r="46646" spans="19:19">
      <c r="S46646"/>
    </row>
    <row r="46647" spans="19:19">
      <c r="S46647"/>
    </row>
    <row r="46648" spans="19:19">
      <c r="S46648"/>
    </row>
    <row r="46649" spans="19:19">
      <c r="S46649"/>
    </row>
    <row r="46650" spans="19:19">
      <c r="S46650"/>
    </row>
    <row r="46651" spans="19:19">
      <c r="S46651"/>
    </row>
    <row r="46652" spans="19:19">
      <c r="S46652"/>
    </row>
    <row r="46653" spans="19:19">
      <c r="S46653"/>
    </row>
    <row r="46654" spans="19:19">
      <c r="S46654"/>
    </row>
    <row r="46655" spans="19:19">
      <c r="S46655"/>
    </row>
    <row r="46656" spans="19:19">
      <c r="S46656"/>
    </row>
    <row r="46657" spans="19:19">
      <c r="S46657"/>
    </row>
    <row r="46658" spans="19:19">
      <c r="S46658"/>
    </row>
    <row r="46659" spans="19:19">
      <c r="S46659"/>
    </row>
    <row r="46660" spans="19:19">
      <c r="S46660"/>
    </row>
    <row r="46661" spans="19:19">
      <c r="S46661"/>
    </row>
    <row r="46662" spans="19:19">
      <c r="S46662"/>
    </row>
    <row r="46663" spans="19:19">
      <c r="S46663"/>
    </row>
    <row r="46664" spans="19:19">
      <c r="S46664"/>
    </row>
    <row r="46665" spans="19:19">
      <c r="S46665"/>
    </row>
    <row r="46666" spans="19:19">
      <c r="S46666"/>
    </row>
    <row r="46667" spans="19:19">
      <c r="S46667"/>
    </row>
    <row r="46668" spans="19:19">
      <c r="S46668"/>
    </row>
    <row r="46669" spans="19:19">
      <c r="S46669"/>
    </row>
    <row r="46670" spans="19:19">
      <c r="S46670"/>
    </row>
    <row r="46671" spans="19:19">
      <c r="S46671"/>
    </row>
    <row r="46672" spans="19:19">
      <c r="S46672"/>
    </row>
    <row r="46673" spans="19:19">
      <c r="S46673"/>
    </row>
    <row r="46674" spans="19:19">
      <c r="S46674"/>
    </row>
    <row r="46675" spans="19:19">
      <c r="S46675"/>
    </row>
    <row r="46676" spans="19:19">
      <c r="S46676"/>
    </row>
    <row r="46677" spans="19:19">
      <c r="S46677"/>
    </row>
    <row r="46678" spans="19:19">
      <c r="S46678"/>
    </row>
    <row r="46679" spans="19:19">
      <c r="S46679"/>
    </row>
    <row r="46680" spans="19:19">
      <c r="S46680"/>
    </row>
    <row r="46681" spans="19:19">
      <c r="S46681"/>
    </row>
    <row r="46682" spans="19:19">
      <c r="S46682"/>
    </row>
    <row r="46683" spans="19:19">
      <c r="S46683"/>
    </row>
    <row r="46684" spans="19:19">
      <c r="S46684"/>
    </row>
    <row r="46685" spans="19:19">
      <c r="S46685"/>
    </row>
    <row r="46686" spans="19:19">
      <c r="S46686"/>
    </row>
    <row r="46687" spans="19:19">
      <c r="S46687"/>
    </row>
    <row r="46688" spans="19:19">
      <c r="S46688"/>
    </row>
    <row r="46689" spans="19:19">
      <c r="S46689"/>
    </row>
    <row r="46690" spans="19:19">
      <c r="S46690"/>
    </row>
    <row r="46691" spans="19:19">
      <c r="S46691"/>
    </row>
    <row r="46692" spans="19:19">
      <c r="S46692"/>
    </row>
    <row r="46693" spans="19:19">
      <c r="S46693"/>
    </row>
    <row r="46694" spans="19:19">
      <c r="S46694"/>
    </row>
    <row r="46695" spans="19:19">
      <c r="S46695"/>
    </row>
    <row r="46696" spans="19:19">
      <c r="S46696"/>
    </row>
    <row r="46697" spans="19:19">
      <c r="S46697"/>
    </row>
    <row r="46698" spans="19:19">
      <c r="S46698"/>
    </row>
    <row r="46699" spans="19:19">
      <c r="S46699"/>
    </row>
    <row r="46700" spans="19:19">
      <c r="S46700"/>
    </row>
    <row r="46701" spans="19:19">
      <c r="S46701"/>
    </row>
    <row r="46702" spans="19:19">
      <c r="S46702"/>
    </row>
    <row r="46703" spans="19:19">
      <c r="S46703"/>
    </row>
    <row r="46704" spans="19:19">
      <c r="S46704"/>
    </row>
    <row r="46705" spans="19:19">
      <c r="S46705"/>
    </row>
    <row r="46706" spans="19:19">
      <c r="S46706"/>
    </row>
    <row r="46707" spans="19:19">
      <c r="S46707"/>
    </row>
    <row r="46708" spans="19:19">
      <c r="S46708"/>
    </row>
    <row r="46709" spans="19:19">
      <c r="S46709"/>
    </row>
    <row r="46710" spans="19:19">
      <c r="S46710"/>
    </row>
    <row r="46711" spans="19:19">
      <c r="S46711"/>
    </row>
    <row r="46712" spans="19:19">
      <c r="S46712"/>
    </row>
    <row r="46713" spans="19:19">
      <c r="S46713"/>
    </row>
    <row r="46714" spans="19:19">
      <c r="S46714"/>
    </row>
    <row r="46715" spans="19:19">
      <c r="S46715"/>
    </row>
    <row r="46716" spans="19:19">
      <c r="S46716"/>
    </row>
    <row r="46717" spans="19:19">
      <c r="S46717"/>
    </row>
    <row r="46718" spans="19:19">
      <c r="S46718"/>
    </row>
    <row r="46719" spans="19:19">
      <c r="S46719"/>
    </row>
    <row r="46720" spans="19:19">
      <c r="S46720"/>
    </row>
    <row r="46721" spans="19:19">
      <c r="S46721"/>
    </row>
    <row r="46722" spans="19:19">
      <c r="S46722"/>
    </row>
    <row r="46723" spans="19:19">
      <c r="S46723"/>
    </row>
    <row r="46724" spans="19:19">
      <c r="S46724"/>
    </row>
    <row r="46725" spans="19:19">
      <c r="S46725"/>
    </row>
    <row r="46726" spans="19:19">
      <c r="S46726"/>
    </row>
    <row r="46727" spans="19:19">
      <c r="S46727"/>
    </row>
    <row r="46728" spans="19:19">
      <c r="S46728"/>
    </row>
    <row r="46729" spans="19:19">
      <c r="S46729"/>
    </row>
    <row r="46730" spans="19:19">
      <c r="S46730"/>
    </row>
    <row r="46731" spans="19:19">
      <c r="S46731"/>
    </row>
    <row r="46732" spans="19:19">
      <c r="S46732"/>
    </row>
    <row r="46733" spans="19:19">
      <c r="S46733"/>
    </row>
    <row r="46734" spans="19:19">
      <c r="S46734"/>
    </row>
    <row r="46735" spans="19:19">
      <c r="S46735"/>
    </row>
    <row r="46736" spans="19:19">
      <c r="S46736"/>
    </row>
    <row r="46737" spans="19:19">
      <c r="S46737"/>
    </row>
    <row r="46738" spans="19:19">
      <c r="S46738"/>
    </row>
    <row r="46739" spans="19:19">
      <c r="S46739"/>
    </row>
    <row r="46740" spans="19:19">
      <c r="S46740"/>
    </row>
    <row r="46741" spans="19:19">
      <c r="S46741"/>
    </row>
    <row r="46742" spans="19:19">
      <c r="S46742"/>
    </row>
    <row r="46743" spans="19:19">
      <c r="S46743"/>
    </row>
    <row r="46744" spans="19:19">
      <c r="S46744"/>
    </row>
    <row r="46745" spans="19:19">
      <c r="S46745"/>
    </row>
    <row r="46746" spans="19:19">
      <c r="S46746"/>
    </row>
    <row r="46747" spans="19:19">
      <c r="S46747"/>
    </row>
    <row r="46748" spans="19:19">
      <c r="S46748"/>
    </row>
    <row r="46749" spans="19:19">
      <c r="S46749"/>
    </row>
    <row r="46750" spans="19:19">
      <c r="S46750"/>
    </row>
    <row r="46751" spans="19:19">
      <c r="S46751"/>
    </row>
    <row r="46752" spans="19:19">
      <c r="S46752"/>
    </row>
    <row r="46753" spans="19:19">
      <c r="S46753"/>
    </row>
    <row r="46754" spans="19:19">
      <c r="S46754"/>
    </row>
    <row r="46755" spans="19:19">
      <c r="S46755"/>
    </row>
    <row r="46756" spans="19:19">
      <c r="S46756"/>
    </row>
    <row r="46757" spans="19:19">
      <c r="S46757"/>
    </row>
    <row r="46758" spans="19:19">
      <c r="S46758"/>
    </row>
    <row r="46759" spans="19:19">
      <c r="S46759"/>
    </row>
    <row r="46760" spans="19:19">
      <c r="S46760"/>
    </row>
    <row r="46761" spans="19:19">
      <c r="S46761"/>
    </row>
    <row r="46762" spans="19:19">
      <c r="S46762"/>
    </row>
    <row r="46763" spans="19:19">
      <c r="S46763"/>
    </row>
    <row r="46764" spans="19:19">
      <c r="S46764"/>
    </row>
    <row r="46765" spans="19:19">
      <c r="S46765"/>
    </row>
    <row r="46766" spans="19:19">
      <c r="S46766"/>
    </row>
    <row r="46767" spans="19:19">
      <c r="S46767"/>
    </row>
    <row r="46768" spans="19:19">
      <c r="S46768"/>
    </row>
    <row r="46769" spans="19:19">
      <c r="S46769"/>
    </row>
    <row r="46770" spans="19:19">
      <c r="S46770"/>
    </row>
    <row r="46771" spans="19:19">
      <c r="S46771"/>
    </row>
    <row r="46772" spans="19:19">
      <c r="S46772"/>
    </row>
    <row r="46773" spans="19:19">
      <c r="S46773"/>
    </row>
    <row r="46774" spans="19:19">
      <c r="S46774"/>
    </row>
    <row r="46775" spans="19:19">
      <c r="S46775"/>
    </row>
    <row r="46776" spans="19:19">
      <c r="S46776"/>
    </row>
    <row r="46777" spans="19:19">
      <c r="S46777"/>
    </row>
    <row r="46778" spans="19:19">
      <c r="S46778"/>
    </row>
    <row r="46779" spans="19:19">
      <c r="S46779"/>
    </row>
    <row r="46780" spans="19:19">
      <c r="S46780"/>
    </row>
    <row r="46781" spans="19:19">
      <c r="S46781"/>
    </row>
    <row r="46782" spans="19:19">
      <c r="S46782"/>
    </row>
    <row r="46783" spans="19:19">
      <c r="S46783"/>
    </row>
    <row r="46784" spans="19:19">
      <c r="S46784"/>
    </row>
    <row r="46785" spans="19:19">
      <c r="S46785"/>
    </row>
    <row r="46786" spans="19:19">
      <c r="S46786"/>
    </row>
    <row r="46787" spans="19:19">
      <c r="S46787"/>
    </row>
    <row r="46788" spans="19:19">
      <c r="S46788"/>
    </row>
    <row r="46789" spans="19:19">
      <c r="S46789"/>
    </row>
    <row r="46790" spans="19:19">
      <c r="S46790"/>
    </row>
    <row r="46791" spans="19:19">
      <c r="S46791"/>
    </row>
    <row r="46792" spans="19:19">
      <c r="S46792"/>
    </row>
    <row r="46793" spans="19:19">
      <c r="S46793"/>
    </row>
    <row r="46794" spans="19:19">
      <c r="S46794"/>
    </row>
    <row r="46795" spans="19:19">
      <c r="S46795"/>
    </row>
    <row r="46796" spans="19:19">
      <c r="S46796"/>
    </row>
    <row r="46797" spans="19:19">
      <c r="S46797"/>
    </row>
    <row r="46798" spans="19:19">
      <c r="S46798"/>
    </row>
    <row r="46799" spans="19:19">
      <c r="S46799"/>
    </row>
    <row r="46800" spans="19:19">
      <c r="S46800"/>
    </row>
    <row r="46801" spans="19:19">
      <c r="S46801"/>
    </row>
    <row r="46802" spans="19:19">
      <c r="S46802"/>
    </row>
    <row r="46803" spans="19:19">
      <c r="S46803"/>
    </row>
    <row r="46804" spans="19:19">
      <c r="S46804"/>
    </row>
    <row r="46805" spans="19:19">
      <c r="S46805"/>
    </row>
    <row r="46806" spans="19:19">
      <c r="S46806"/>
    </row>
    <row r="46807" spans="19:19">
      <c r="S46807"/>
    </row>
    <row r="46808" spans="19:19">
      <c r="S46808"/>
    </row>
    <row r="46809" spans="19:19">
      <c r="S46809"/>
    </row>
    <row r="46810" spans="19:19">
      <c r="S46810"/>
    </row>
    <row r="46811" spans="19:19">
      <c r="S46811"/>
    </row>
    <row r="46812" spans="19:19">
      <c r="S46812"/>
    </row>
    <row r="46813" spans="19:19">
      <c r="S46813"/>
    </row>
    <row r="46814" spans="19:19">
      <c r="S46814"/>
    </row>
    <row r="46815" spans="19:19">
      <c r="S46815"/>
    </row>
    <row r="46816" spans="19:19">
      <c r="S46816"/>
    </row>
    <row r="46817" spans="19:19">
      <c r="S46817"/>
    </row>
    <row r="46818" spans="19:19">
      <c r="S46818"/>
    </row>
    <row r="46819" spans="19:19">
      <c r="S46819"/>
    </row>
    <row r="46820" spans="19:19">
      <c r="S46820"/>
    </row>
    <row r="46821" spans="19:19">
      <c r="S46821"/>
    </row>
    <row r="46822" spans="19:19">
      <c r="S46822"/>
    </row>
    <row r="46823" spans="19:19">
      <c r="S46823"/>
    </row>
    <row r="46824" spans="19:19">
      <c r="S46824"/>
    </row>
    <row r="46825" spans="19:19">
      <c r="S46825"/>
    </row>
    <row r="46826" spans="19:19">
      <c r="S46826"/>
    </row>
    <row r="46827" spans="19:19">
      <c r="S46827"/>
    </row>
    <row r="46828" spans="19:19">
      <c r="S46828"/>
    </row>
    <row r="46829" spans="19:19">
      <c r="S46829"/>
    </row>
    <row r="46830" spans="19:19">
      <c r="S46830"/>
    </row>
    <row r="46831" spans="19:19">
      <c r="S46831"/>
    </row>
    <row r="46832" spans="19:19">
      <c r="S46832"/>
    </row>
    <row r="46833" spans="19:19">
      <c r="S46833"/>
    </row>
    <row r="46834" spans="19:19">
      <c r="S46834"/>
    </row>
    <row r="46835" spans="19:19">
      <c r="S46835"/>
    </row>
    <row r="46836" spans="19:19">
      <c r="S46836"/>
    </row>
    <row r="46837" spans="19:19">
      <c r="S46837"/>
    </row>
    <row r="46838" spans="19:19">
      <c r="S46838"/>
    </row>
    <row r="46839" spans="19:19">
      <c r="S46839"/>
    </row>
    <row r="46840" spans="19:19">
      <c r="S46840"/>
    </row>
    <row r="46841" spans="19:19">
      <c r="S46841"/>
    </row>
    <row r="46842" spans="19:19">
      <c r="S46842"/>
    </row>
    <row r="46843" spans="19:19">
      <c r="S46843"/>
    </row>
    <row r="46844" spans="19:19">
      <c r="S46844"/>
    </row>
    <row r="46845" spans="19:19">
      <c r="S46845"/>
    </row>
    <row r="46846" spans="19:19">
      <c r="S46846"/>
    </row>
    <row r="46847" spans="19:19">
      <c r="S46847"/>
    </row>
    <row r="46848" spans="19:19">
      <c r="S46848"/>
    </row>
    <row r="46849" spans="19:19">
      <c r="S46849"/>
    </row>
    <row r="46850" spans="19:19">
      <c r="S46850"/>
    </row>
    <row r="46851" spans="19:19">
      <c r="S46851"/>
    </row>
    <row r="46852" spans="19:19">
      <c r="S46852"/>
    </row>
    <row r="46853" spans="19:19">
      <c r="S46853"/>
    </row>
    <row r="46854" spans="19:19">
      <c r="S46854"/>
    </row>
    <row r="46855" spans="19:19">
      <c r="S46855"/>
    </row>
    <row r="46856" spans="19:19">
      <c r="S46856"/>
    </row>
    <row r="46857" spans="19:19">
      <c r="S46857"/>
    </row>
    <row r="46858" spans="19:19">
      <c r="S46858"/>
    </row>
    <row r="46859" spans="19:19">
      <c r="S46859"/>
    </row>
    <row r="46860" spans="19:19">
      <c r="S46860"/>
    </row>
    <row r="46861" spans="19:19">
      <c r="S46861"/>
    </row>
    <row r="46862" spans="19:19">
      <c r="S46862"/>
    </row>
    <row r="46863" spans="19:19">
      <c r="S46863"/>
    </row>
    <row r="46864" spans="19:19">
      <c r="S46864"/>
    </row>
    <row r="46865" spans="19:19">
      <c r="S46865"/>
    </row>
    <row r="46866" spans="19:19">
      <c r="S46866"/>
    </row>
    <row r="46867" spans="19:19">
      <c r="S46867"/>
    </row>
    <row r="46868" spans="19:19">
      <c r="S46868"/>
    </row>
    <row r="46869" spans="19:19">
      <c r="S46869"/>
    </row>
    <row r="46870" spans="19:19">
      <c r="S46870"/>
    </row>
    <row r="46871" spans="19:19">
      <c r="S46871"/>
    </row>
    <row r="46872" spans="19:19">
      <c r="S46872"/>
    </row>
    <row r="46873" spans="19:19">
      <c r="S46873"/>
    </row>
    <row r="46874" spans="19:19">
      <c r="S46874"/>
    </row>
    <row r="46875" spans="19:19">
      <c r="S46875"/>
    </row>
    <row r="46876" spans="19:19">
      <c r="S46876"/>
    </row>
    <row r="46877" spans="19:19">
      <c r="S46877"/>
    </row>
    <row r="46878" spans="19:19">
      <c r="S46878"/>
    </row>
    <row r="46879" spans="19:19">
      <c r="S46879"/>
    </row>
    <row r="46880" spans="19:19">
      <c r="S46880"/>
    </row>
    <row r="46881" spans="19:19">
      <c r="S46881"/>
    </row>
    <row r="46882" spans="19:19">
      <c r="S46882"/>
    </row>
    <row r="46883" spans="19:19">
      <c r="S46883"/>
    </row>
    <row r="46884" spans="19:19">
      <c r="S46884"/>
    </row>
    <row r="46885" spans="19:19">
      <c r="S46885"/>
    </row>
    <row r="46886" spans="19:19">
      <c r="S46886"/>
    </row>
    <row r="46887" spans="19:19">
      <c r="S46887"/>
    </row>
    <row r="46888" spans="19:19">
      <c r="S46888"/>
    </row>
    <row r="46889" spans="19:19">
      <c r="S46889"/>
    </row>
    <row r="46890" spans="19:19">
      <c r="S46890"/>
    </row>
    <row r="46891" spans="19:19">
      <c r="S46891"/>
    </row>
    <row r="46892" spans="19:19">
      <c r="S46892"/>
    </row>
    <row r="46893" spans="19:19">
      <c r="S46893"/>
    </row>
    <row r="46894" spans="19:19">
      <c r="S46894"/>
    </row>
    <row r="46895" spans="19:19">
      <c r="S46895"/>
    </row>
    <row r="46896" spans="19:19">
      <c r="S46896"/>
    </row>
    <row r="46897" spans="19:19">
      <c r="S46897"/>
    </row>
    <row r="46898" spans="19:19">
      <c r="S46898"/>
    </row>
    <row r="46899" spans="19:19">
      <c r="S46899"/>
    </row>
    <row r="46900" spans="19:19">
      <c r="S46900"/>
    </row>
    <row r="46901" spans="19:19">
      <c r="S46901"/>
    </row>
    <row r="46902" spans="19:19">
      <c r="S46902"/>
    </row>
    <row r="46903" spans="19:19">
      <c r="S46903"/>
    </row>
    <row r="46904" spans="19:19">
      <c r="S46904"/>
    </row>
    <row r="46905" spans="19:19">
      <c r="S46905"/>
    </row>
    <row r="46906" spans="19:19">
      <c r="S46906"/>
    </row>
    <row r="46907" spans="19:19">
      <c r="S46907"/>
    </row>
    <row r="46908" spans="19:19">
      <c r="S46908"/>
    </row>
    <row r="46909" spans="19:19">
      <c r="S46909"/>
    </row>
    <row r="46910" spans="19:19">
      <c r="S46910"/>
    </row>
    <row r="46911" spans="19:19">
      <c r="S46911"/>
    </row>
    <row r="46912" spans="19:19">
      <c r="S46912"/>
    </row>
    <row r="46913" spans="19:19">
      <c r="S46913"/>
    </row>
    <row r="46914" spans="19:19">
      <c r="S46914"/>
    </row>
    <row r="46915" spans="19:19">
      <c r="S46915"/>
    </row>
    <row r="46916" spans="19:19">
      <c r="S46916"/>
    </row>
    <row r="46917" spans="19:19">
      <c r="S46917"/>
    </row>
    <row r="46918" spans="19:19">
      <c r="S46918"/>
    </row>
    <row r="46919" spans="19:19">
      <c r="S46919"/>
    </row>
    <row r="46920" spans="19:19">
      <c r="S46920"/>
    </row>
    <row r="46921" spans="19:19">
      <c r="S46921"/>
    </row>
    <row r="46922" spans="19:19">
      <c r="S46922"/>
    </row>
    <row r="46923" spans="19:19">
      <c r="S46923"/>
    </row>
    <row r="46924" spans="19:19">
      <c r="S46924"/>
    </row>
    <row r="46925" spans="19:19">
      <c r="S46925"/>
    </row>
    <row r="46926" spans="19:19">
      <c r="S46926"/>
    </row>
    <row r="46927" spans="19:19">
      <c r="S46927"/>
    </row>
    <row r="46928" spans="19:19">
      <c r="S46928"/>
    </row>
    <row r="46929" spans="19:19">
      <c r="S46929"/>
    </row>
    <row r="46930" spans="19:19">
      <c r="S46930"/>
    </row>
    <row r="46931" spans="19:19">
      <c r="S46931"/>
    </row>
    <row r="46932" spans="19:19">
      <c r="S46932"/>
    </row>
    <row r="46933" spans="19:19">
      <c r="S46933"/>
    </row>
    <row r="46934" spans="19:19">
      <c r="S46934"/>
    </row>
    <row r="46935" spans="19:19">
      <c r="S46935"/>
    </row>
    <row r="46936" spans="19:19">
      <c r="S46936"/>
    </row>
    <row r="46937" spans="19:19">
      <c r="S46937"/>
    </row>
    <row r="46938" spans="19:19">
      <c r="S46938"/>
    </row>
    <row r="46939" spans="19:19">
      <c r="S46939"/>
    </row>
    <row r="46940" spans="19:19">
      <c r="S46940"/>
    </row>
    <row r="46941" spans="19:19">
      <c r="S46941"/>
    </row>
    <row r="46942" spans="19:19">
      <c r="S46942"/>
    </row>
    <row r="46943" spans="19:19">
      <c r="S46943"/>
    </row>
    <row r="46944" spans="19:19">
      <c r="S46944"/>
    </row>
    <row r="46945" spans="19:19">
      <c r="S46945"/>
    </row>
    <row r="46946" spans="19:19">
      <c r="S46946"/>
    </row>
    <row r="46947" spans="19:19">
      <c r="S46947"/>
    </row>
    <row r="46948" spans="19:19">
      <c r="S46948"/>
    </row>
    <row r="46949" spans="19:19">
      <c r="S46949"/>
    </row>
    <row r="46950" spans="19:19">
      <c r="S46950"/>
    </row>
    <row r="46951" spans="19:19">
      <c r="S46951"/>
    </row>
    <row r="46952" spans="19:19">
      <c r="S46952"/>
    </row>
    <row r="46953" spans="19:19">
      <c r="S46953"/>
    </row>
    <row r="46954" spans="19:19">
      <c r="S46954"/>
    </row>
    <row r="46955" spans="19:19">
      <c r="S46955"/>
    </row>
    <row r="46956" spans="19:19">
      <c r="S46956"/>
    </row>
    <row r="46957" spans="19:19">
      <c r="S46957"/>
    </row>
    <row r="46958" spans="19:19">
      <c r="S46958"/>
    </row>
    <row r="46959" spans="19:19">
      <c r="S46959"/>
    </row>
    <row r="46960" spans="19:19">
      <c r="S46960"/>
    </row>
    <row r="46961" spans="19:19">
      <c r="S46961"/>
    </row>
    <row r="46962" spans="19:19">
      <c r="S46962"/>
    </row>
    <row r="46963" spans="19:19">
      <c r="S46963"/>
    </row>
    <row r="46964" spans="19:19">
      <c r="S46964"/>
    </row>
    <row r="46965" spans="19:19">
      <c r="S46965"/>
    </row>
    <row r="46966" spans="19:19">
      <c r="S46966"/>
    </row>
    <row r="46967" spans="19:19">
      <c r="S46967"/>
    </row>
    <row r="46968" spans="19:19">
      <c r="S46968"/>
    </row>
    <row r="46969" spans="19:19">
      <c r="S46969"/>
    </row>
    <row r="46970" spans="19:19">
      <c r="S46970"/>
    </row>
    <row r="46971" spans="19:19">
      <c r="S46971"/>
    </row>
    <row r="46972" spans="19:19">
      <c r="S46972"/>
    </row>
    <row r="46973" spans="19:19">
      <c r="S46973"/>
    </row>
    <row r="46974" spans="19:19">
      <c r="S46974"/>
    </row>
    <row r="46975" spans="19:19">
      <c r="S46975"/>
    </row>
    <row r="46976" spans="19:19">
      <c r="S46976"/>
    </row>
    <row r="46977" spans="19:19">
      <c r="S46977"/>
    </row>
    <row r="46978" spans="19:19">
      <c r="S46978"/>
    </row>
    <row r="46979" spans="19:19">
      <c r="S46979"/>
    </row>
    <row r="46980" spans="19:19">
      <c r="S46980"/>
    </row>
    <row r="46981" spans="19:19">
      <c r="S46981"/>
    </row>
    <row r="46982" spans="19:19">
      <c r="S46982"/>
    </row>
    <row r="46983" spans="19:19">
      <c r="S46983"/>
    </row>
    <row r="46984" spans="19:19">
      <c r="S46984"/>
    </row>
    <row r="46985" spans="19:19">
      <c r="S46985"/>
    </row>
    <row r="46986" spans="19:19">
      <c r="S46986"/>
    </row>
    <row r="46987" spans="19:19">
      <c r="S46987"/>
    </row>
    <row r="46988" spans="19:19">
      <c r="S46988"/>
    </row>
    <row r="46989" spans="19:19">
      <c r="S46989"/>
    </row>
    <row r="46990" spans="19:19">
      <c r="S46990"/>
    </row>
    <row r="46991" spans="19:19">
      <c r="S46991"/>
    </row>
    <row r="46992" spans="19:19">
      <c r="S46992"/>
    </row>
    <row r="46993" spans="19:19">
      <c r="S46993"/>
    </row>
    <row r="46994" spans="19:19">
      <c r="S46994"/>
    </row>
    <row r="46995" spans="19:19">
      <c r="S46995"/>
    </row>
    <row r="46996" spans="19:19">
      <c r="S46996"/>
    </row>
    <row r="46997" spans="19:19">
      <c r="S46997"/>
    </row>
    <row r="46998" spans="19:19">
      <c r="S46998"/>
    </row>
    <row r="46999" spans="19:19">
      <c r="S46999"/>
    </row>
    <row r="47000" spans="19:19">
      <c r="S47000"/>
    </row>
    <row r="47001" spans="19:19">
      <c r="S47001"/>
    </row>
    <row r="47002" spans="19:19">
      <c r="S47002"/>
    </row>
    <row r="47003" spans="19:19">
      <c r="S47003"/>
    </row>
    <row r="47004" spans="19:19">
      <c r="S47004"/>
    </row>
    <row r="47005" spans="19:19">
      <c r="S47005"/>
    </row>
    <row r="47006" spans="19:19">
      <c r="S47006"/>
    </row>
    <row r="47007" spans="19:19">
      <c r="S47007"/>
    </row>
    <row r="47008" spans="19:19">
      <c r="S47008"/>
    </row>
    <row r="47009" spans="19:19">
      <c r="S47009"/>
    </row>
    <row r="47010" spans="19:19">
      <c r="S47010"/>
    </row>
    <row r="47011" spans="19:19">
      <c r="S47011"/>
    </row>
    <row r="47012" spans="19:19">
      <c r="S47012"/>
    </row>
    <row r="47013" spans="19:19">
      <c r="S47013"/>
    </row>
    <row r="47014" spans="19:19">
      <c r="S47014"/>
    </row>
    <row r="47015" spans="19:19">
      <c r="S47015"/>
    </row>
    <row r="47016" spans="19:19">
      <c r="S47016"/>
    </row>
    <row r="47017" spans="19:19">
      <c r="S47017"/>
    </row>
    <row r="47018" spans="19:19">
      <c r="S47018"/>
    </row>
    <row r="47019" spans="19:19">
      <c r="S47019"/>
    </row>
    <row r="47020" spans="19:19">
      <c r="S47020"/>
    </row>
    <row r="47021" spans="19:19">
      <c r="S47021"/>
    </row>
    <row r="47022" spans="19:19">
      <c r="S47022"/>
    </row>
    <row r="47023" spans="19:19">
      <c r="S47023"/>
    </row>
    <row r="47024" spans="19:19">
      <c r="S47024"/>
    </row>
    <row r="47025" spans="19:19">
      <c r="S47025"/>
    </row>
    <row r="47026" spans="19:19">
      <c r="S47026"/>
    </row>
    <row r="47027" spans="19:19">
      <c r="S47027"/>
    </row>
    <row r="47028" spans="19:19">
      <c r="S47028"/>
    </row>
    <row r="47029" spans="19:19">
      <c r="S47029"/>
    </row>
    <row r="47030" spans="19:19">
      <c r="S47030"/>
    </row>
    <row r="47031" spans="19:19">
      <c r="S47031"/>
    </row>
    <row r="47032" spans="19:19">
      <c r="S47032"/>
    </row>
    <row r="47033" spans="19:19">
      <c r="S47033"/>
    </row>
    <row r="47034" spans="19:19">
      <c r="S47034"/>
    </row>
    <row r="47035" spans="19:19">
      <c r="S47035"/>
    </row>
    <row r="47036" spans="19:19">
      <c r="S47036"/>
    </row>
    <row r="47037" spans="19:19">
      <c r="S47037"/>
    </row>
    <row r="47038" spans="19:19">
      <c r="S47038"/>
    </row>
    <row r="47039" spans="19:19">
      <c r="S47039"/>
    </row>
    <row r="47040" spans="19:19">
      <c r="S47040"/>
    </row>
    <row r="47041" spans="19:19">
      <c r="S47041"/>
    </row>
    <row r="47042" spans="19:19">
      <c r="S47042"/>
    </row>
    <row r="47043" spans="19:19">
      <c r="S47043"/>
    </row>
    <row r="47044" spans="19:19">
      <c r="S47044"/>
    </row>
    <row r="47045" spans="19:19">
      <c r="S47045"/>
    </row>
    <row r="47046" spans="19:19">
      <c r="S47046"/>
    </row>
    <row r="47047" spans="19:19">
      <c r="S47047"/>
    </row>
    <row r="47048" spans="19:19">
      <c r="S47048"/>
    </row>
    <row r="47049" spans="19:19">
      <c r="S47049"/>
    </row>
    <row r="47050" spans="19:19">
      <c r="S47050"/>
    </row>
    <row r="47051" spans="19:19">
      <c r="S47051"/>
    </row>
    <row r="47052" spans="19:19">
      <c r="S47052"/>
    </row>
    <row r="47053" spans="19:19">
      <c r="S47053"/>
    </row>
    <row r="47054" spans="19:19">
      <c r="S47054"/>
    </row>
    <row r="47055" spans="19:19">
      <c r="S47055"/>
    </row>
    <row r="47056" spans="19:19">
      <c r="S47056"/>
    </row>
    <row r="47057" spans="19:19">
      <c r="S47057"/>
    </row>
    <row r="47058" spans="19:19">
      <c r="S47058"/>
    </row>
    <row r="47059" spans="19:19">
      <c r="S47059"/>
    </row>
    <row r="47060" spans="19:19">
      <c r="S47060"/>
    </row>
    <row r="47061" spans="19:19">
      <c r="S47061"/>
    </row>
    <row r="47062" spans="19:19">
      <c r="S47062"/>
    </row>
    <row r="47063" spans="19:19">
      <c r="S47063"/>
    </row>
    <row r="47064" spans="19:19">
      <c r="S47064"/>
    </row>
    <row r="47065" spans="19:19">
      <c r="S47065"/>
    </row>
    <row r="47066" spans="19:19">
      <c r="S47066"/>
    </row>
    <row r="47067" spans="19:19">
      <c r="S47067"/>
    </row>
    <row r="47068" spans="19:19">
      <c r="S47068"/>
    </row>
    <row r="47069" spans="19:19">
      <c r="S47069"/>
    </row>
    <row r="47070" spans="19:19">
      <c r="S47070"/>
    </row>
    <row r="47071" spans="19:19">
      <c r="S47071"/>
    </row>
    <row r="47072" spans="19:19">
      <c r="S47072"/>
    </row>
    <row r="47073" spans="19:19">
      <c r="S47073"/>
    </row>
    <row r="47074" spans="19:19">
      <c r="S47074"/>
    </row>
    <row r="47075" spans="19:19">
      <c r="S47075"/>
    </row>
    <row r="47076" spans="19:19">
      <c r="S47076"/>
    </row>
    <row r="47077" spans="19:19">
      <c r="S47077"/>
    </row>
    <row r="47078" spans="19:19">
      <c r="S47078"/>
    </row>
    <row r="47079" spans="19:19">
      <c r="S47079"/>
    </row>
    <row r="47080" spans="19:19">
      <c r="S47080"/>
    </row>
    <row r="47081" spans="19:19">
      <c r="S47081"/>
    </row>
    <row r="47082" spans="19:19">
      <c r="S47082"/>
    </row>
    <row r="47083" spans="19:19">
      <c r="S47083"/>
    </row>
    <row r="47084" spans="19:19">
      <c r="S47084"/>
    </row>
    <row r="47085" spans="19:19">
      <c r="S47085"/>
    </row>
    <row r="47086" spans="19:19">
      <c r="S47086"/>
    </row>
    <row r="47087" spans="19:19">
      <c r="S47087"/>
    </row>
    <row r="47088" spans="19:19">
      <c r="S47088"/>
    </row>
    <row r="47089" spans="19:19">
      <c r="S47089"/>
    </row>
    <row r="47090" spans="19:19">
      <c r="S47090"/>
    </row>
    <row r="47091" spans="19:19">
      <c r="S47091"/>
    </row>
    <row r="47092" spans="19:19">
      <c r="S47092"/>
    </row>
    <row r="47093" spans="19:19">
      <c r="S47093"/>
    </row>
    <row r="47094" spans="19:19">
      <c r="S47094"/>
    </row>
    <row r="47095" spans="19:19">
      <c r="S47095"/>
    </row>
    <row r="47096" spans="19:19">
      <c r="S47096"/>
    </row>
    <row r="47097" spans="19:19">
      <c r="S47097"/>
    </row>
    <row r="47098" spans="19:19">
      <c r="S47098"/>
    </row>
    <row r="47099" spans="19:19">
      <c r="S47099"/>
    </row>
    <row r="47100" spans="19:19">
      <c r="S47100"/>
    </row>
    <row r="47101" spans="19:19">
      <c r="S47101"/>
    </row>
    <row r="47102" spans="19:19">
      <c r="S47102"/>
    </row>
    <row r="47103" spans="19:19">
      <c r="S47103"/>
    </row>
    <row r="47104" spans="19:19">
      <c r="S47104"/>
    </row>
    <row r="47105" spans="19:19">
      <c r="S47105"/>
    </row>
    <row r="47106" spans="19:19">
      <c r="S47106"/>
    </row>
    <row r="47107" spans="19:19">
      <c r="S47107"/>
    </row>
    <row r="47108" spans="19:19">
      <c r="S47108"/>
    </row>
    <row r="47109" spans="19:19">
      <c r="S47109"/>
    </row>
    <row r="47110" spans="19:19">
      <c r="S47110"/>
    </row>
    <row r="47111" spans="19:19">
      <c r="S47111"/>
    </row>
    <row r="47112" spans="19:19">
      <c r="S47112"/>
    </row>
    <row r="47113" spans="19:19">
      <c r="S47113"/>
    </row>
    <row r="47114" spans="19:19">
      <c r="S47114"/>
    </row>
    <row r="47115" spans="19:19">
      <c r="S47115"/>
    </row>
    <row r="47116" spans="19:19">
      <c r="S47116"/>
    </row>
    <row r="47117" spans="19:19">
      <c r="S47117"/>
    </row>
    <row r="47118" spans="19:19">
      <c r="S47118"/>
    </row>
    <row r="47119" spans="19:19">
      <c r="S47119"/>
    </row>
    <row r="47120" spans="19:19">
      <c r="S47120"/>
    </row>
    <row r="47121" spans="19:19">
      <c r="S47121"/>
    </row>
    <row r="47122" spans="19:19">
      <c r="S47122"/>
    </row>
    <row r="47123" spans="19:19">
      <c r="S47123"/>
    </row>
    <row r="47124" spans="19:19">
      <c r="S47124"/>
    </row>
    <row r="47125" spans="19:19">
      <c r="S47125"/>
    </row>
    <row r="47126" spans="19:19">
      <c r="S47126"/>
    </row>
    <row r="47127" spans="19:19">
      <c r="S47127"/>
    </row>
    <row r="47128" spans="19:19">
      <c r="S47128"/>
    </row>
    <row r="47129" spans="19:19">
      <c r="S47129"/>
    </row>
    <row r="47130" spans="19:19">
      <c r="S47130"/>
    </row>
    <row r="47131" spans="19:19">
      <c r="S47131"/>
    </row>
    <row r="47132" spans="19:19">
      <c r="S47132"/>
    </row>
    <row r="47133" spans="19:19">
      <c r="S47133"/>
    </row>
    <row r="47134" spans="19:19">
      <c r="S47134"/>
    </row>
    <row r="47135" spans="19:19">
      <c r="S47135"/>
    </row>
    <row r="47136" spans="19:19">
      <c r="S47136"/>
    </row>
    <row r="47137" spans="19:19">
      <c r="S47137"/>
    </row>
    <row r="47138" spans="19:19">
      <c r="S47138"/>
    </row>
    <row r="47139" spans="19:19">
      <c r="S47139"/>
    </row>
    <row r="47140" spans="19:19">
      <c r="S47140"/>
    </row>
    <row r="47141" spans="19:19">
      <c r="S47141"/>
    </row>
    <row r="47142" spans="19:19">
      <c r="S47142"/>
    </row>
    <row r="47143" spans="19:19">
      <c r="S47143"/>
    </row>
    <row r="47144" spans="19:19">
      <c r="S47144"/>
    </row>
    <row r="47145" spans="19:19">
      <c r="S47145"/>
    </row>
    <row r="47146" spans="19:19">
      <c r="S47146"/>
    </row>
    <row r="47147" spans="19:19">
      <c r="S47147"/>
    </row>
    <row r="47148" spans="19:19">
      <c r="S47148"/>
    </row>
    <row r="47149" spans="19:19">
      <c r="S47149"/>
    </row>
    <row r="47150" spans="19:19">
      <c r="S47150"/>
    </row>
    <row r="47151" spans="19:19">
      <c r="S47151"/>
    </row>
    <row r="47152" spans="19:19">
      <c r="S47152"/>
    </row>
    <row r="47153" spans="19:19">
      <c r="S47153"/>
    </row>
    <row r="47154" spans="19:19">
      <c r="S47154"/>
    </row>
    <row r="47155" spans="19:19">
      <c r="S47155"/>
    </row>
    <row r="47156" spans="19:19">
      <c r="S47156"/>
    </row>
    <row r="47157" spans="19:19">
      <c r="S47157"/>
    </row>
    <row r="47158" spans="19:19">
      <c r="S47158"/>
    </row>
    <row r="47159" spans="19:19">
      <c r="S47159"/>
    </row>
    <row r="47160" spans="19:19">
      <c r="S47160"/>
    </row>
    <row r="47161" spans="19:19">
      <c r="S47161"/>
    </row>
    <row r="47162" spans="19:19">
      <c r="S47162"/>
    </row>
    <row r="47163" spans="19:19">
      <c r="S47163"/>
    </row>
    <row r="47164" spans="19:19">
      <c r="S47164"/>
    </row>
    <row r="47165" spans="19:19">
      <c r="S47165"/>
    </row>
    <row r="47166" spans="19:19">
      <c r="S47166"/>
    </row>
    <row r="47167" spans="19:19">
      <c r="S47167"/>
    </row>
    <row r="47168" spans="19:19">
      <c r="S47168"/>
    </row>
    <row r="47169" spans="19:19">
      <c r="S47169"/>
    </row>
    <row r="47170" spans="19:19">
      <c r="S47170"/>
    </row>
    <row r="47171" spans="19:19">
      <c r="S47171"/>
    </row>
    <row r="47172" spans="19:19">
      <c r="S47172"/>
    </row>
    <row r="47173" spans="19:19">
      <c r="S47173"/>
    </row>
    <row r="47174" spans="19:19">
      <c r="S47174"/>
    </row>
    <row r="47175" spans="19:19">
      <c r="S47175"/>
    </row>
    <row r="47176" spans="19:19">
      <c r="S47176"/>
    </row>
    <row r="47177" spans="19:19">
      <c r="S47177"/>
    </row>
    <row r="47178" spans="19:19">
      <c r="S47178"/>
    </row>
    <row r="47179" spans="19:19">
      <c r="S47179"/>
    </row>
    <row r="47180" spans="19:19">
      <c r="S47180"/>
    </row>
    <row r="47181" spans="19:19">
      <c r="S47181"/>
    </row>
    <row r="47182" spans="19:19">
      <c r="S47182"/>
    </row>
    <row r="47183" spans="19:19">
      <c r="S47183"/>
    </row>
    <row r="47184" spans="19:19">
      <c r="S47184"/>
    </row>
    <row r="47185" spans="19:19">
      <c r="S47185"/>
    </row>
    <row r="47186" spans="19:19">
      <c r="S47186"/>
    </row>
    <row r="47187" spans="19:19">
      <c r="S47187"/>
    </row>
    <row r="47188" spans="19:19">
      <c r="S47188"/>
    </row>
    <row r="47189" spans="19:19">
      <c r="S47189"/>
    </row>
    <row r="47190" spans="19:19">
      <c r="S47190"/>
    </row>
    <row r="47191" spans="19:19">
      <c r="S47191"/>
    </row>
    <row r="47192" spans="19:19">
      <c r="S47192"/>
    </row>
    <row r="47193" spans="19:19">
      <c r="S47193"/>
    </row>
    <row r="47194" spans="19:19">
      <c r="S47194"/>
    </row>
    <row r="47195" spans="19:19">
      <c r="S47195"/>
    </row>
    <row r="47196" spans="19:19">
      <c r="S47196"/>
    </row>
    <row r="47197" spans="19:19">
      <c r="S47197"/>
    </row>
    <row r="47198" spans="19:19">
      <c r="S47198"/>
    </row>
    <row r="47199" spans="19:19">
      <c r="S47199"/>
    </row>
    <row r="47200" spans="19:19">
      <c r="S47200"/>
    </row>
    <row r="47201" spans="19:19">
      <c r="S47201"/>
    </row>
    <row r="47202" spans="19:19">
      <c r="S47202"/>
    </row>
    <row r="47203" spans="19:19">
      <c r="S47203"/>
    </row>
    <row r="47204" spans="19:19">
      <c r="S47204"/>
    </row>
    <row r="47205" spans="19:19">
      <c r="S47205"/>
    </row>
    <row r="47206" spans="19:19">
      <c r="S47206"/>
    </row>
    <row r="47207" spans="19:19">
      <c r="S47207"/>
    </row>
    <row r="47208" spans="19:19">
      <c r="S47208"/>
    </row>
    <row r="47209" spans="19:19">
      <c r="S47209"/>
    </row>
    <row r="47210" spans="19:19">
      <c r="S47210"/>
    </row>
    <row r="47211" spans="19:19">
      <c r="S47211"/>
    </row>
    <row r="47212" spans="19:19">
      <c r="S47212"/>
    </row>
    <row r="47213" spans="19:19">
      <c r="S47213"/>
    </row>
    <row r="47214" spans="19:19">
      <c r="S47214"/>
    </row>
    <row r="47215" spans="19:19">
      <c r="S47215"/>
    </row>
    <row r="47216" spans="19:19">
      <c r="S47216"/>
    </row>
    <row r="47217" spans="19:19">
      <c r="S47217"/>
    </row>
    <row r="47218" spans="19:19">
      <c r="S47218"/>
    </row>
    <row r="47219" spans="19:19">
      <c r="S47219"/>
    </row>
    <row r="47220" spans="19:19">
      <c r="S47220"/>
    </row>
    <row r="47221" spans="19:19">
      <c r="S47221"/>
    </row>
    <row r="47222" spans="19:19">
      <c r="S47222"/>
    </row>
    <row r="47223" spans="19:19">
      <c r="S47223"/>
    </row>
    <row r="47224" spans="19:19">
      <c r="S47224"/>
    </row>
    <row r="47225" spans="19:19">
      <c r="S47225"/>
    </row>
    <row r="47226" spans="19:19">
      <c r="S47226"/>
    </row>
    <row r="47227" spans="19:19">
      <c r="S47227"/>
    </row>
    <row r="47228" spans="19:19">
      <c r="S47228"/>
    </row>
    <row r="47229" spans="19:19">
      <c r="S47229"/>
    </row>
    <row r="47230" spans="19:19">
      <c r="S47230"/>
    </row>
    <row r="47231" spans="19:19">
      <c r="S47231"/>
    </row>
    <row r="47232" spans="19:19">
      <c r="S47232"/>
    </row>
    <row r="47233" spans="19:19">
      <c r="S47233"/>
    </row>
    <row r="47234" spans="19:19">
      <c r="S47234"/>
    </row>
    <row r="47235" spans="19:19">
      <c r="S47235"/>
    </row>
    <row r="47236" spans="19:19">
      <c r="S47236"/>
    </row>
    <row r="47237" spans="19:19">
      <c r="S47237"/>
    </row>
    <row r="47238" spans="19:19">
      <c r="S47238"/>
    </row>
    <row r="47239" spans="19:19">
      <c r="S47239"/>
    </row>
    <row r="47240" spans="19:19">
      <c r="S47240"/>
    </row>
    <row r="47241" spans="19:19">
      <c r="S47241"/>
    </row>
    <row r="47242" spans="19:19">
      <c r="S47242"/>
    </row>
    <row r="47243" spans="19:19">
      <c r="S47243"/>
    </row>
    <row r="47244" spans="19:19">
      <c r="S47244"/>
    </row>
    <row r="47245" spans="19:19">
      <c r="S47245"/>
    </row>
    <row r="47246" spans="19:19">
      <c r="S47246"/>
    </row>
    <row r="47247" spans="19:19">
      <c r="S47247"/>
    </row>
    <row r="47248" spans="19:19">
      <c r="S47248"/>
    </row>
    <row r="47249" spans="19:19">
      <c r="S47249"/>
    </row>
    <row r="47250" spans="19:19">
      <c r="S47250"/>
    </row>
    <row r="47251" spans="19:19">
      <c r="S47251"/>
    </row>
    <row r="47252" spans="19:19">
      <c r="S47252"/>
    </row>
    <row r="47253" spans="19:19">
      <c r="S47253"/>
    </row>
    <row r="47254" spans="19:19">
      <c r="S47254"/>
    </row>
    <row r="47255" spans="19:19">
      <c r="S47255"/>
    </row>
    <row r="47256" spans="19:19">
      <c r="S47256"/>
    </row>
    <row r="47257" spans="19:19">
      <c r="S47257"/>
    </row>
    <row r="47258" spans="19:19">
      <c r="S47258"/>
    </row>
    <row r="47259" spans="19:19">
      <c r="S47259"/>
    </row>
    <row r="47260" spans="19:19">
      <c r="S47260"/>
    </row>
    <row r="47261" spans="19:19">
      <c r="S47261"/>
    </row>
    <row r="47262" spans="19:19">
      <c r="S47262"/>
    </row>
    <row r="47263" spans="19:19">
      <c r="S47263"/>
    </row>
    <row r="47264" spans="19:19">
      <c r="S47264"/>
    </row>
    <row r="47265" spans="19:19">
      <c r="S47265"/>
    </row>
    <row r="47266" spans="19:19">
      <c r="S47266"/>
    </row>
    <row r="47267" spans="19:19">
      <c r="S47267"/>
    </row>
    <row r="47268" spans="19:19">
      <c r="S47268"/>
    </row>
    <row r="47269" spans="19:19">
      <c r="S47269"/>
    </row>
    <row r="47270" spans="19:19">
      <c r="S47270"/>
    </row>
    <row r="47271" spans="19:19">
      <c r="S47271"/>
    </row>
    <row r="47272" spans="19:19">
      <c r="S47272"/>
    </row>
    <row r="47273" spans="19:19">
      <c r="S47273"/>
    </row>
    <row r="47274" spans="19:19">
      <c r="S47274"/>
    </row>
    <row r="47275" spans="19:19">
      <c r="S47275"/>
    </row>
    <row r="47276" spans="19:19">
      <c r="S47276"/>
    </row>
    <row r="47277" spans="19:19">
      <c r="S47277"/>
    </row>
    <row r="47278" spans="19:19">
      <c r="S47278"/>
    </row>
    <row r="47279" spans="19:19">
      <c r="S47279"/>
    </row>
    <row r="47280" spans="19:19">
      <c r="S47280"/>
    </row>
    <row r="47281" spans="19:19">
      <c r="S47281"/>
    </row>
    <row r="47282" spans="19:19">
      <c r="S47282"/>
    </row>
    <row r="47283" spans="19:19">
      <c r="S47283"/>
    </row>
    <row r="47284" spans="19:19">
      <c r="S47284"/>
    </row>
    <row r="47285" spans="19:19">
      <c r="S47285"/>
    </row>
    <row r="47286" spans="19:19">
      <c r="S47286"/>
    </row>
    <row r="47287" spans="19:19">
      <c r="S47287"/>
    </row>
    <row r="47288" spans="19:19">
      <c r="S47288"/>
    </row>
    <row r="47289" spans="19:19">
      <c r="S47289"/>
    </row>
    <row r="47290" spans="19:19">
      <c r="S47290"/>
    </row>
    <row r="47291" spans="19:19">
      <c r="S47291"/>
    </row>
    <row r="47292" spans="19:19">
      <c r="S47292"/>
    </row>
    <row r="47293" spans="19:19">
      <c r="S47293"/>
    </row>
    <row r="47294" spans="19:19">
      <c r="S47294"/>
    </row>
    <row r="47295" spans="19:19">
      <c r="S47295"/>
    </row>
    <row r="47296" spans="19:19">
      <c r="S47296"/>
    </row>
    <row r="47297" spans="19:19">
      <c r="S47297"/>
    </row>
    <row r="47298" spans="19:19">
      <c r="S47298"/>
    </row>
    <row r="47299" spans="19:19">
      <c r="S47299"/>
    </row>
    <row r="47300" spans="19:19">
      <c r="S47300"/>
    </row>
    <row r="47301" spans="19:19">
      <c r="S47301"/>
    </row>
    <row r="47302" spans="19:19">
      <c r="S47302"/>
    </row>
    <row r="47303" spans="19:19">
      <c r="S47303"/>
    </row>
    <row r="47304" spans="19:19">
      <c r="S47304"/>
    </row>
    <row r="47305" spans="19:19">
      <c r="S47305"/>
    </row>
    <row r="47306" spans="19:19">
      <c r="S47306"/>
    </row>
    <row r="47307" spans="19:19">
      <c r="S47307"/>
    </row>
    <row r="47308" spans="19:19">
      <c r="S47308"/>
    </row>
    <row r="47309" spans="19:19">
      <c r="S47309"/>
    </row>
    <row r="47310" spans="19:19">
      <c r="S47310"/>
    </row>
    <row r="47311" spans="19:19">
      <c r="S47311"/>
    </row>
    <row r="47312" spans="19:19">
      <c r="S47312"/>
    </row>
    <row r="47313" spans="19:19">
      <c r="S47313"/>
    </row>
    <row r="47314" spans="19:19">
      <c r="S47314"/>
    </row>
    <row r="47315" spans="19:19">
      <c r="S47315"/>
    </row>
    <row r="47316" spans="19:19">
      <c r="S47316"/>
    </row>
    <row r="47317" spans="19:19">
      <c r="S47317"/>
    </row>
    <row r="47318" spans="19:19">
      <c r="S47318"/>
    </row>
    <row r="47319" spans="19:19">
      <c r="S47319"/>
    </row>
    <row r="47320" spans="19:19">
      <c r="S47320"/>
    </row>
    <row r="47321" spans="19:19">
      <c r="S47321"/>
    </row>
    <row r="47322" spans="19:19">
      <c r="S47322"/>
    </row>
    <row r="47323" spans="19:19">
      <c r="S47323"/>
    </row>
    <row r="47324" spans="19:19">
      <c r="S47324"/>
    </row>
    <row r="47325" spans="19:19">
      <c r="S47325"/>
    </row>
    <row r="47326" spans="19:19">
      <c r="S47326"/>
    </row>
    <row r="47327" spans="19:19">
      <c r="S47327"/>
    </row>
    <row r="47328" spans="19:19">
      <c r="S47328"/>
    </row>
    <row r="47329" spans="19:19">
      <c r="S47329"/>
    </row>
    <row r="47330" spans="19:19">
      <c r="S47330"/>
    </row>
    <row r="47331" spans="19:19">
      <c r="S47331"/>
    </row>
    <row r="47332" spans="19:19">
      <c r="S47332"/>
    </row>
    <row r="47333" spans="19:19">
      <c r="S47333"/>
    </row>
    <row r="47334" spans="19:19">
      <c r="S47334"/>
    </row>
    <row r="47335" spans="19:19">
      <c r="S47335"/>
    </row>
    <row r="47336" spans="19:19">
      <c r="S47336"/>
    </row>
    <row r="47337" spans="19:19">
      <c r="S47337"/>
    </row>
    <row r="47338" spans="19:19">
      <c r="S47338"/>
    </row>
    <row r="47339" spans="19:19">
      <c r="S47339"/>
    </row>
    <row r="47340" spans="19:19">
      <c r="S47340"/>
    </row>
    <row r="47341" spans="19:19">
      <c r="S47341"/>
    </row>
    <row r="47342" spans="19:19">
      <c r="S47342"/>
    </row>
    <row r="47343" spans="19:19">
      <c r="S47343"/>
    </row>
    <row r="47344" spans="19:19">
      <c r="S47344"/>
    </row>
    <row r="47345" spans="19:19">
      <c r="S47345"/>
    </row>
    <row r="47346" spans="19:19">
      <c r="S47346"/>
    </row>
    <row r="47347" spans="19:19">
      <c r="S47347"/>
    </row>
    <row r="47348" spans="19:19">
      <c r="S47348"/>
    </row>
    <row r="47349" spans="19:19">
      <c r="S47349"/>
    </row>
    <row r="47350" spans="19:19">
      <c r="S47350"/>
    </row>
    <row r="47351" spans="19:19">
      <c r="S47351"/>
    </row>
    <row r="47352" spans="19:19">
      <c r="S47352"/>
    </row>
    <row r="47353" spans="19:19">
      <c r="S47353"/>
    </row>
    <row r="47354" spans="19:19">
      <c r="S47354"/>
    </row>
    <row r="47355" spans="19:19">
      <c r="S47355"/>
    </row>
    <row r="47356" spans="19:19">
      <c r="S47356"/>
    </row>
    <row r="47357" spans="19:19">
      <c r="S47357"/>
    </row>
    <row r="47358" spans="19:19">
      <c r="S47358"/>
    </row>
    <row r="47359" spans="19:19">
      <c r="S47359"/>
    </row>
    <row r="47360" spans="19:19">
      <c r="S47360"/>
    </row>
    <row r="47361" spans="19:19">
      <c r="S47361"/>
    </row>
    <row r="47362" spans="19:19">
      <c r="S47362"/>
    </row>
    <row r="47363" spans="19:19">
      <c r="S47363"/>
    </row>
    <row r="47364" spans="19:19">
      <c r="S47364"/>
    </row>
    <row r="47365" spans="19:19">
      <c r="S47365"/>
    </row>
    <row r="47366" spans="19:19">
      <c r="S47366"/>
    </row>
    <row r="47367" spans="19:19">
      <c r="S47367"/>
    </row>
    <row r="47368" spans="19:19">
      <c r="S47368"/>
    </row>
    <row r="47369" spans="19:19">
      <c r="S47369"/>
    </row>
    <row r="47370" spans="19:19">
      <c r="S47370"/>
    </row>
    <row r="47371" spans="19:19">
      <c r="S47371"/>
    </row>
    <row r="47372" spans="19:19">
      <c r="S47372"/>
    </row>
    <row r="47373" spans="19:19">
      <c r="S47373"/>
    </row>
    <row r="47374" spans="19:19">
      <c r="S47374"/>
    </row>
    <row r="47375" spans="19:19">
      <c r="S47375"/>
    </row>
    <row r="47376" spans="19:19">
      <c r="S47376"/>
    </row>
    <row r="47377" spans="19:19">
      <c r="S47377"/>
    </row>
    <row r="47378" spans="19:19">
      <c r="S47378"/>
    </row>
    <row r="47379" spans="19:19">
      <c r="S47379"/>
    </row>
    <row r="47380" spans="19:19">
      <c r="S47380"/>
    </row>
    <row r="47381" spans="19:19">
      <c r="S47381"/>
    </row>
    <row r="47382" spans="19:19">
      <c r="S47382"/>
    </row>
    <row r="47383" spans="19:19">
      <c r="S47383"/>
    </row>
    <row r="47384" spans="19:19">
      <c r="S47384"/>
    </row>
    <row r="47385" spans="19:19">
      <c r="S47385"/>
    </row>
    <row r="47386" spans="19:19">
      <c r="S47386"/>
    </row>
    <row r="47387" spans="19:19">
      <c r="S47387"/>
    </row>
    <row r="47388" spans="19:19">
      <c r="S47388"/>
    </row>
    <row r="47389" spans="19:19">
      <c r="S47389"/>
    </row>
    <row r="47390" spans="19:19">
      <c r="S47390"/>
    </row>
    <row r="47391" spans="19:19">
      <c r="S47391"/>
    </row>
    <row r="47392" spans="19:19">
      <c r="S47392"/>
    </row>
    <row r="47393" spans="19:19">
      <c r="S47393"/>
    </row>
    <row r="47394" spans="19:19">
      <c r="S47394"/>
    </row>
    <row r="47395" spans="19:19">
      <c r="S47395"/>
    </row>
    <row r="47396" spans="19:19">
      <c r="S47396"/>
    </row>
    <row r="47397" spans="19:19">
      <c r="S47397"/>
    </row>
    <row r="47398" spans="19:19">
      <c r="S47398"/>
    </row>
    <row r="47399" spans="19:19">
      <c r="S47399"/>
    </row>
    <row r="47400" spans="19:19">
      <c r="S47400"/>
    </row>
    <row r="47401" spans="19:19">
      <c r="S47401"/>
    </row>
    <row r="47402" spans="19:19">
      <c r="S47402"/>
    </row>
    <row r="47403" spans="19:19">
      <c r="S47403"/>
    </row>
    <row r="47404" spans="19:19">
      <c r="S47404"/>
    </row>
    <row r="47405" spans="19:19">
      <c r="S47405"/>
    </row>
    <row r="47406" spans="19:19">
      <c r="S47406"/>
    </row>
    <row r="47407" spans="19:19">
      <c r="S47407"/>
    </row>
    <row r="47408" spans="19:19">
      <c r="S47408"/>
    </row>
    <row r="47409" spans="19:19">
      <c r="S47409"/>
    </row>
    <row r="47410" spans="19:19">
      <c r="S47410"/>
    </row>
    <row r="47411" spans="19:19">
      <c r="S47411"/>
    </row>
    <row r="47412" spans="19:19">
      <c r="S47412"/>
    </row>
    <row r="47413" spans="19:19">
      <c r="S47413"/>
    </row>
    <row r="47414" spans="19:19">
      <c r="S47414"/>
    </row>
    <row r="47415" spans="19:19">
      <c r="S47415"/>
    </row>
    <row r="47416" spans="19:19">
      <c r="S47416"/>
    </row>
    <row r="47417" spans="19:19">
      <c r="S47417"/>
    </row>
    <row r="47418" spans="19:19">
      <c r="S47418"/>
    </row>
    <row r="47419" spans="19:19">
      <c r="S47419"/>
    </row>
    <row r="47420" spans="19:19">
      <c r="S47420"/>
    </row>
    <row r="47421" spans="19:19">
      <c r="S47421"/>
    </row>
    <row r="47422" spans="19:19">
      <c r="S47422"/>
    </row>
    <row r="47423" spans="19:19">
      <c r="S47423"/>
    </row>
    <row r="47424" spans="19:19">
      <c r="S47424"/>
    </row>
    <row r="47425" spans="19:19">
      <c r="S47425"/>
    </row>
    <row r="47426" spans="19:19">
      <c r="S47426"/>
    </row>
    <row r="47427" spans="19:19">
      <c r="S47427"/>
    </row>
    <row r="47428" spans="19:19">
      <c r="S47428"/>
    </row>
    <row r="47429" spans="19:19">
      <c r="S47429"/>
    </row>
    <row r="47430" spans="19:19">
      <c r="S47430"/>
    </row>
    <row r="47431" spans="19:19">
      <c r="S47431"/>
    </row>
    <row r="47432" spans="19:19">
      <c r="S47432"/>
    </row>
    <row r="47433" spans="19:19">
      <c r="S47433"/>
    </row>
    <row r="47434" spans="19:19">
      <c r="S47434"/>
    </row>
    <row r="47435" spans="19:19">
      <c r="S47435"/>
    </row>
    <row r="47436" spans="19:19">
      <c r="S47436"/>
    </row>
    <row r="47437" spans="19:19">
      <c r="S47437"/>
    </row>
    <row r="47438" spans="19:19">
      <c r="S47438"/>
    </row>
    <row r="47439" spans="19:19">
      <c r="S47439"/>
    </row>
    <row r="47440" spans="19:19">
      <c r="S47440"/>
    </row>
    <row r="47441" spans="19:19">
      <c r="S47441"/>
    </row>
    <row r="47442" spans="19:19">
      <c r="S47442"/>
    </row>
    <row r="47443" spans="19:19">
      <c r="S47443"/>
    </row>
    <row r="47444" spans="19:19">
      <c r="S47444"/>
    </row>
    <row r="47445" spans="19:19">
      <c r="S47445"/>
    </row>
    <row r="47446" spans="19:19">
      <c r="S47446"/>
    </row>
    <row r="47447" spans="19:19">
      <c r="S47447"/>
    </row>
    <row r="47448" spans="19:19">
      <c r="S47448"/>
    </row>
    <row r="47449" spans="19:19">
      <c r="S47449"/>
    </row>
    <row r="47450" spans="19:19">
      <c r="S47450"/>
    </row>
    <row r="47451" spans="19:19">
      <c r="S47451"/>
    </row>
    <row r="47452" spans="19:19">
      <c r="S47452"/>
    </row>
    <row r="47453" spans="19:19">
      <c r="S47453"/>
    </row>
    <row r="47454" spans="19:19">
      <c r="S47454"/>
    </row>
    <row r="47455" spans="19:19">
      <c r="S47455"/>
    </row>
    <row r="47456" spans="19:19">
      <c r="S47456"/>
    </row>
    <row r="47457" spans="19:19">
      <c r="S47457"/>
    </row>
    <row r="47458" spans="19:19">
      <c r="S47458"/>
    </row>
    <row r="47459" spans="19:19">
      <c r="S47459"/>
    </row>
    <row r="47460" spans="19:19">
      <c r="S47460"/>
    </row>
    <row r="47461" spans="19:19">
      <c r="S47461"/>
    </row>
    <row r="47462" spans="19:19">
      <c r="S47462"/>
    </row>
    <row r="47463" spans="19:19">
      <c r="S47463"/>
    </row>
    <row r="47464" spans="19:19">
      <c r="S47464"/>
    </row>
    <row r="47465" spans="19:19">
      <c r="S47465"/>
    </row>
    <row r="47466" spans="19:19">
      <c r="S47466"/>
    </row>
    <row r="47467" spans="19:19">
      <c r="S47467"/>
    </row>
    <row r="47468" spans="19:19">
      <c r="S47468"/>
    </row>
    <row r="47469" spans="19:19">
      <c r="S47469"/>
    </row>
    <row r="47470" spans="19:19">
      <c r="S47470"/>
    </row>
    <row r="47471" spans="19:19">
      <c r="S47471"/>
    </row>
    <row r="47472" spans="19:19">
      <c r="S47472"/>
    </row>
    <row r="47473" spans="19:19">
      <c r="S47473"/>
    </row>
    <row r="47474" spans="19:19">
      <c r="S47474"/>
    </row>
    <row r="47475" spans="19:19">
      <c r="S47475"/>
    </row>
    <row r="47476" spans="19:19">
      <c r="S47476"/>
    </row>
    <row r="47477" spans="19:19">
      <c r="S47477"/>
    </row>
    <row r="47478" spans="19:19">
      <c r="S47478"/>
    </row>
    <row r="47479" spans="19:19">
      <c r="S47479"/>
    </row>
    <row r="47480" spans="19:19">
      <c r="S47480"/>
    </row>
    <row r="47481" spans="19:19">
      <c r="S47481"/>
    </row>
    <row r="47482" spans="19:19">
      <c r="S47482"/>
    </row>
    <row r="47483" spans="19:19">
      <c r="S47483"/>
    </row>
    <row r="47484" spans="19:19">
      <c r="S47484"/>
    </row>
    <row r="47485" spans="19:19">
      <c r="S47485"/>
    </row>
    <row r="47486" spans="19:19">
      <c r="S47486"/>
    </row>
    <row r="47487" spans="19:19">
      <c r="S47487"/>
    </row>
    <row r="47488" spans="19:19">
      <c r="S47488"/>
    </row>
    <row r="47489" spans="19:19">
      <c r="S47489"/>
    </row>
    <row r="47490" spans="19:19">
      <c r="S47490"/>
    </row>
    <row r="47491" spans="19:19">
      <c r="S47491"/>
    </row>
    <row r="47492" spans="19:19">
      <c r="S47492"/>
    </row>
    <row r="47493" spans="19:19">
      <c r="S47493"/>
    </row>
    <row r="47494" spans="19:19">
      <c r="S47494"/>
    </row>
    <row r="47495" spans="19:19">
      <c r="S47495"/>
    </row>
    <row r="47496" spans="19:19">
      <c r="S47496"/>
    </row>
    <row r="47497" spans="19:19">
      <c r="S47497"/>
    </row>
    <row r="47498" spans="19:19">
      <c r="S47498"/>
    </row>
    <row r="47499" spans="19:19">
      <c r="S47499"/>
    </row>
    <row r="47500" spans="19:19">
      <c r="S47500"/>
    </row>
    <row r="47501" spans="19:19">
      <c r="S47501"/>
    </row>
    <row r="47502" spans="19:19">
      <c r="S47502"/>
    </row>
    <row r="47503" spans="19:19">
      <c r="S47503"/>
    </row>
    <row r="47504" spans="19:19">
      <c r="S47504"/>
    </row>
    <row r="47505" spans="19:19">
      <c r="S47505"/>
    </row>
    <row r="47506" spans="19:19">
      <c r="S47506"/>
    </row>
    <row r="47507" spans="19:19">
      <c r="S47507"/>
    </row>
    <row r="47508" spans="19:19">
      <c r="S47508"/>
    </row>
    <row r="47509" spans="19:19">
      <c r="S47509"/>
    </row>
    <row r="47510" spans="19:19">
      <c r="S47510"/>
    </row>
    <row r="47511" spans="19:19">
      <c r="S47511"/>
    </row>
    <row r="47512" spans="19:19">
      <c r="S47512"/>
    </row>
    <row r="47513" spans="19:19">
      <c r="S47513"/>
    </row>
    <row r="47514" spans="19:19">
      <c r="S47514"/>
    </row>
    <row r="47515" spans="19:19">
      <c r="S47515"/>
    </row>
    <row r="47516" spans="19:19">
      <c r="S47516"/>
    </row>
    <row r="47517" spans="19:19">
      <c r="S47517"/>
    </row>
    <row r="47518" spans="19:19">
      <c r="S47518"/>
    </row>
    <row r="47519" spans="19:19">
      <c r="S47519"/>
    </row>
    <row r="47520" spans="19:19">
      <c r="S47520"/>
    </row>
    <row r="47521" spans="19:19">
      <c r="S47521"/>
    </row>
    <row r="47522" spans="19:19">
      <c r="S47522"/>
    </row>
    <row r="47523" spans="19:19">
      <c r="S47523"/>
    </row>
    <row r="47524" spans="19:19">
      <c r="S47524"/>
    </row>
    <row r="47525" spans="19:19">
      <c r="S47525"/>
    </row>
    <row r="47526" spans="19:19">
      <c r="S47526"/>
    </row>
    <row r="47527" spans="19:19">
      <c r="S47527"/>
    </row>
    <row r="47528" spans="19:19">
      <c r="S47528"/>
    </row>
    <row r="47529" spans="19:19">
      <c r="S47529"/>
    </row>
    <row r="47530" spans="19:19">
      <c r="S47530"/>
    </row>
    <row r="47531" spans="19:19">
      <c r="S47531"/>
    </row>
    <row r="47532" spans="19:19">
      <c r="S47532"/>
    </row>
    <row r="47533" spans="19:19">
      <c r="S47533"/>
    </row>
    <row r="47534" spans="19:19">
      <c r="S47534"/>
    </row>
    <row r="47535" spans="19:19">
      <c r="S47535"/>
    </row>
    <row r="47536" spans="19:19">
      <c r="S47536"/>
    </row>
    <row r="47537" spans="19:19">
      <c r="S47537"/>
    </row>
    <row r="47538" spans="19:19">
      <c r="S47538"/>
    </row>
    <row r="47539" spans="19:19">
      <c r="S47539"/>
    </row>
    <row r="47540" spans="19:19">
      <c r="S47540"/>
    </row>
    <row r="47541" spans="19:19">
      <c r="S47541"/>
    </row>
    <row r="47542" spans="19:19">
      <c r="S47542"/>
    </row>
    <row r="47543" spans="19:19">
      <c r="S47543"/>
    </row>
    <row r="47544" spans="19:19">
      <c r="S47544"/>
    </row>
    <row r="47545" spans="19:19">
      <c r="S47545"/>
    </row>
    <row r="47546" spans="19:19">
      <c r="S47546"/>
    </row>
    <row r="47547" spans="19:19">
      <c r="S47547"/>
    </row>
    <row r="47548" spans="19:19">
      <c r="S47548"/>
    </row>
    <row r="47549" spans="19:19">
      <c r="S47549"/>
    </row>
    <row r="47550" spans="19:19">
      <c r="S47550"/>
    </row>
    <row r="47551" spans="19:19">
      <c r="S47551"/>
    </row>
    <row r="47552" spans="19:19">
      <c r="S47552"/>
    </row>
    <row r="47553" spans="19:19">
      <c r="S47553"/>
    </row>
    <row r="47554" spans="19:19">
      <c r="S47554"/>
    </row>
    <row r="47555" spans="19:19">
      <c r="S47555"/>
    </row>
    <row r="47556" spans="19:19">
      <c r="S47556"/>
    </row>
    <row r="47557" spans="19:19">
      <c r="S47557"/>
    </row>
    <row r="47558" spans="19:19">
      <c r="S47558"/>
    </row>
    <row r="47559" spans="19:19">
      <c r="S47559"/>
    </row>
    <row r="47560" spans="19:19">
      <c r="S47560"/>
    </row>
    <row r="47561" spans="19:19">
      <c r="S47561"/>
    </row>
    <row r="47562" spans="19:19">
      <c r="S47562"/>
    </row>
    <row r="47563" spans="19:19">
      <c r="S47563"/>
    </row>
    <row r="47564" spans="19:19">
      <c r="S47564"/>
    </row>
    <row r="47565" spans="19:19">
      <c r="S47565"/>
    </row>
    <row r="47566" spans="19:19">
      <c r="S47566"/>
    </row>
    <row r="47567" spans="19:19">
      <c r="S47567"/>
    </row>
    <row r="47568" spans="19:19">
      <c r="S47568"/>
    </row>
    <row r="47569" spans="19:19">
      <c r="S47569"/>
    </row>
    <row r="47570" spans="19:19">
      <c r="S47570"/>
    </row>
    <row r="47571" spans="19:19">
      <c r="S47571"/>
    </row>
    <row r="47572" spans="19:19">
      <c r="S47572"/>
    </row>
    <row r="47573" spans="19:19">
      <c r="S47573"/>
    </row>
    <row r="47574" spans="19:19">
      <c r="S47574"/>
    </row>
    <row r="47575" spans="19:19">
      <c r="S47575"/>
    </row>
    <row r="47576" spans="19:19">
      <c r="S47576"/>
    </row>
    <row r="47577" spans="19:19">
      <c r="S47577"/>
    </row>
    <row r="47578" spans="19:19">
      <c r="S47578"/>
    </row>
    <row r="47579" spans="19:19">
      <c r="S47579"/>
    </row>
    <row r="47580" spans="19:19">
      <c r="S47580"/>
    </row>
    <row r="47581" spans="19:19">
      <c r="S47581"/>
    </row>
    <row r="47582" spans="19:19">
      <c r="S47582"/>
    </row>
    <row r="47583" spans="19:19">
      <c r="S47583"/>
    </row>
    <row r="47584" spans="19:19">
      <c r="S47584"/>
    </row>
    <row r="47585" spans="19:19">
      <c r="S47585"/>
    </row>
    <row r="47586" spans="19:19">
      <c r="S47586"/>
    </row>
    <row r="47587" spans="19:19">
      <c r="S47587"/>
    </row>
    <row r="47588" spans="19:19">
      <c r="S47588"/>
    </row>
    <row r="47589" spans="19:19">
      <c r="S47589"/>
    </row>
    <row r="47590" spans="19:19">
      <c r="S47590"/>
    </row>
    <row r="47591" spans="19:19">
      <c r="S47591"/>
    </row>
    <row r="47592" spans="19:19">
      <c r="S47592"/>
    </row>
    <row r="47593" spans="19:19">
      <c r="S47593"/>
    </row>
    <row r="47594" spans="19:19">
      <c r="S47594"/>
    </row>
    <row r="47595" spans="19:19">
      <c r="S47595"/>
    </row>
    <row r="47596" spans="19:19">
      <c r="S47596"/>
    </row>
    <row r="47597" spans="19:19">
      <c r="S47597"/>
    </row>
    <row r="47598" spans="19:19">
      <c r="S47598"/>
    </row>
    <row r="47599" spans="19:19">
      <c r="S47599"/>
    </row>
    <row r="47600" spans="19:19">
      <c r="S47600"/>
    </row>
    <row r="47601" spans="19:19">
      <c r="S47601"/>
    </row>
    <row r="47602" spans="19:19">
      <c r="S47602"/>
    </row>
    <row r="47603" spans="19:19">
      <c r="S47603"/>
    </row>
    <row r="47604" spans="19:19">
      <c r="S47604"/>
    </row>
    <row r="47605" spans="19:19">
      <c r="S47605"/>
    </row>
    <row r="47606" spans="19:19">
      <c r="S47606"/>
    </row>
    <row r="47607" spans="19:19">
      <c r="S47607"/>
    </row>
    <row r="47608" spans="19:19">
      <c r="S47608"/>
    </row>
    <row r="47609" spans="19:19">
      <c r="S47609"/>
    </row>
    <row r="47610" spans="19:19">
      <c r="S47610"/>
    </row>
    <row r="47611" spans="19:19">
      <c r="S47611"/>
    </row>
    <row r="47612" spans="19:19">
      <c r="S47612"/>
    </row>
    <row r="47613" spans="19:19">
      <c r="S47613"/>
    </row>
    <row r="47614" spans="19:19">
      <c r="S47614"/>
    </row>
    <row r="47615" spans="19:19">
      <c r="S47615"/>
    </row>
    <row r="47616" spans="19:19">
      <c r="S47616"/>
    </row>
    <row r="47617" spans="19:19">
      <c r="S47617"/>
    </row>
    <row r="47618" spans="19:19">
      <c r="S47618"/>
    </row>
    <row r="47619" spans="19:19">
      <c r="S47619"/>
    </row>
    <row r="47620" spans="19:19">
      <c r="S47620"/>
    </row>
    <row r="47621" spans="19:19">
      <c r="S47621"/>
    </row>
    <row r="47622" spans="19:19">
      <c r="S47622"/>
    </row>
    <row r="47623" spans="19:19">
      <c r="S47623"/>
    </row>
    <row r="47624" spans="19:19">
      <c r="S47624"/>
    </row>
    <row r="47625" spans="19:19">
      <c r="S47625"/>
    </row>
    <row r="47626" spans="19:19">
      <c r="S47626"/>
    </row>
    <row r="47627" spans="19:19">
      <c r="S47627"/>
    </row>
    <row r="47628" spans="19:19">
      <c r="S47628"/>
    </row>
    <row r="47629" spans="19:19">
      <c r="S47629"/>
    </row>
    <row r="47630" spans="19:19">
      <c r="S47630"/>
    </row>
    <row r="47631" spans="19:19">
      <c r="S47631"/>
    </row>
    <row r="47632" spans="19:19">
      <c r="S47632"/>
    </row>
    <row r="47633" spans="19:19">
      <c r="S47633"/>
    </row>
    <row r="47634" spans="19:19">
      <c r="S47634"/>
    </row>
    <row r="47635" spans="19:19">
      <c r="S47635"/>
    </row>
    <row r="47636" spans="19:19">
      <c r="S47636"/>
    </row>
    <row r="47637" spans="19:19">
      <c r="S47637"/>
    </row>
    <row r="47638" spans="19:19">
      <c r="S47638"/>
    </row>
    <row r="47639" spans="19:19">
      <c r="S47639"/>
    </row>
    <row r="47640" spans="19:19">
      <c r="S47640"/>
    </row>
    <row r="47641" spans="19:19">
      <c r="S47641"/>
    </row>
    <row r="47642" spans="19:19">
      <c r="S47642"/>
    </row>
    <row r="47643" spans="19:19">
      <c r="S47643"/>
    </row>
    <row r="47644" spans="19:19">
      <c r="S47644"/>
    </row>
    <row r="47645" spans="19:19">
      <c r="S47645"/>
    </row>
    <row r="47646" spans="19:19">
      <c r="S47646"/>
    </row>
    <row r="47647" spans="19:19">
      <c r="S47647"/>
    </row>
    <row r="47648" spans="19:19">
      <c r="S47648"/>
    </row>
    <row r="47649" spans="19:19">
      <c r="S47649"/>
    </row>
    <row r="47650" spans="19:19">
      <c r="S47650"/>
    </row>
    <row r="47651" spans="19:19">
      <c r="S47651"/>
    </row>
    <row r="47652" spans="19:19">
      <c r="S47652"/>
    </row>
    <row r="47653" spans="19:19">
      <c r="S47653"/>
    </row>
    <row r="47654" spans="19:19">
      <c r="S47654"/>
    </row>
    <row r="47655" spans="19:19">
      <c r="S47655"/>
    </row>
    <row r="47656" spans="19:19">
      <c r="S47656"/>
    </row>
    <row r="47657" spans="19:19">
      <c r="S47657"/>
    </row>
    <row r="47658" spans="19:19">
      <c r="S47658"/>
    </row>
    <row r="47659" spans="19:19">
      <c r="S47659"/>
    </row>
    <row r="47660" spans="19:19">
      <c r="S47660"/>
    </row>
    <row r="47661" spans="19:19">
      <c r="S47661"/>
    </row>
    <row r="47662" spans="19:19">
      <c r="S47662"/>
    </row>
    <row r="47663" spans="19:19">
      <c r="S47663"/>
    </row>
    <row r="47664" spans="19:19">
      <c r="S47664"/>
    </row>
    <row r="47665" spans="19:19">
      <c r="S47665"/>
    </row>
    <row r="47666" spans="19:19">
      <c r="S47666"/>
    </row>
    <row r="47667" spans="19:19">
      <c r="S47667"/>
    </row>
    <row r="47668" spans="19:19">
      <c r="S47668"/>
    </row>
    <row r="47669" spans="19:19">
      <c r="S47669"/>
    </row>
    <row r="47670" spans="19:19">
      <c r="S47670"/>
    </row>
    <row r="47671" spans="19:19">
      <c r="S47671"/>
    </row>
    <row r="47672" spans="19:19">
      <c r="S47672"/>
    </row>
    <row r="47673" spans="19:19">
      <c r="S47673"/>
    </row>
    <row r="47674" spans="19:19">
      <c r="S47674"/>
    </row>
    <row r="47675" spans="19:19">
      <c r="S47675"/>
    </row>
    <row r="47676" spans="19:19">
      <c r="S47676"/>
    </row>
    <row r="47677" spans="19:19">
      <c r="S47677"/>
    </row>
    <row r="47678" spans="19:19">
      <c r="S47678"/>
    </row>
    <row r="47679" spans="19:19">
      <c r="S47679"/>
    </row>
    <row r="47680" spans="19:19">
      <c r="S47680"/>
    </row>
    <row r="47681" spans="19:19">
      <c r="S47681"/>
    </row>
    <row r="47682" spans="19:19">
      <c r="S47682"/>
    </row>
    <row r="47683" spans="19:19">
      <c r="S47683"/>
    </row>
    <row r="47684" spans="19:19">
      <c r="S47684"/>
    </row>
    <row r="47685" spans="19:19">
      <c r="S47685"/>
    </row>
    <row r="47686" spans="19:19">
      <c r="S47686"/>
    </row>
    <row r="47687" spans="19:19">
      <c r="S47687"/>
    </row>
    <row r="47688" spans="19:19">
      <c r="S47688"/>
    </row>
    <row r="47689" spans="19:19">
      <c r="S47689"/>
    </row>
    <row r="47690" spans="19:19">
      <c r="S47690"/>
    </row>
    <row r="47691" spans="19:19">
      <c r="S47691"/>
    </row>
    <row r="47692" spans="19:19">
      <c r="S47692"/>
    </row>
    <row r="47693" spans="19:19">
      <c r="S47693"/>
    </row>
    <row r="47694" spans="19:19">
      <c r="S47694"/>
    </row>
    <row r="47695" spans="19:19">
      <c r="S47695"/>
    </row>
    <row r="47696" spans="19:19">
      <c r="S47696"/>
    </row>
    <row r="47697" spans="19:19">
      <c r="S47697"/>
    </row>
    <row r="47698" spans="19:19">
      <c r="S47698"/>
    </row>
    <row r="47699" spans="19:19">
      <c r="S47699"/>
    </row>
    <row r="47700" spans="19:19">
      <c r="S47700"/>
    </row>
    <row r="47701" spans="19:19">
      <c r="S47701"/>
    </row>
    <row r="47702" spans="19:19">
      <c r="S47702"/>
    </row>
    <row r="47703" spans="19:19">
      <c r="S47703"/>
    </row>
    <row r="47704" spans="19:19">
      <c r="S47704"/>
    </row>
    <row r="47705" spans="19:19">
      <c r="S47705"/>
    </row>
    <row r="47706" spans="19:19">
      <c r="S47706"/>
    </row>
    <row r="47707" spans="19:19">
      <c r="S47707"/>
    </row>
    <row r="47708" spans="19:19">
      <c r="S47708"/>
    </row>
    <row r="47709" spans="19:19">
      <c r="S47709"/>
    </row>
    <row r="47710" spans="19:19">
      <c r="S47710"/>
    </row>
    <row r="47711" spans="19:19">
      <c r="S47711"/>
    </row>
    <row r="47712" spans="19:19">
      <c r="S47712"/>
    </row>
    <row r="47713" spans="19:19">
      <c r="S47713"/>
    </row>
    <row r="47714" spans="19:19">
      <c r="S47714"/>
    </row>
    <row r="47715" spans="19:19">
      <c r="S47715"/>
    </row>
    <row r="47716" spans="19:19">
      <c r="S47716"/>
    </row>
    <row r="47717" spans="19:19">
      <c r="S47717"/>
    </row>
    <row r="47718" spans="19:19">
      <c r="S47718"/>
    </row>
    <row r="47719" spans="19:19">
      <c r="S47719"/>
    </row>
    <row r="47720" spans="19:19">
      <c r="S47720"/>
    </row>
    <row r="47721" spans="19:19">
      <c r="S47721"/>
    </row>
    <row r="47722" spans="19:19">
      <c r="S47722"/>
    </row>
    <row r="47723" spans="19:19">
      <c r="S47723"/>
    </row>
    <row r="47724" spans="19:19">
      <c r="S47724"/>
    </row>
    <row r="47725" spans="19:19">
      <c r="S47725"/>
    </row>
    <row r="47726" spans="19:19">
      <c r="S47726"/>
    </row>
    <row r="47727" spans="19:19">
      <c r="S47727"/>
    </row>
    <row r="47728" spans="19:19">
      <c r="S47728"/>
    </row>
    <row r="47729" spans="19:19">
      <c r="S47729"/>
    </row>
    <row r="47730" spans="19:19">
      <c r="S47730"/>
    </row>
    <row r="47731" spans="19:19">
      <c r="S47731"/>
    </row>
    <row r="47732" spans="19:19">
      <c r="S47732"/>
    </row>
    <row r="47733" spans="19:19">
      <c r="S47733"/>
    </row>
    <row r="47734" spans="19:19">
      <c r="S47734"/>
    </row>
    <row r="47735" spans="19:19">
      <c r="S47735"/>
    </row>
    <row r="47736" spans="19:19">
      <c r="S47736"/>
    </row>
    <row r="47737" spans="19:19">
      <c r="S47737"/>
    </row>
    <row r="47738" spans="19:19">
      <c r="S47738"/>
    </row>
    <row r="47739" spans="19:19">
      <c r="S47739"/>
    </row>
    <row r="47740" spans="19:19">
      <c r="S47740"/>
    </row>
    <row r="47741" spans="19:19">
      <c r="S47741"/>
    </row>
    <row r="47742" spans="19:19">
      <c r="S47742"/>
    </row>
    <row r="47743" spans="19:19">
      <c r="S47743"/>
    </row>
    <row r="47744" spans="19:19">
      <c r="S47744"/>
    </row>
    <row r="47745" spans="19:19">
      <c r="S47745"/>
    </row>
    <row r="47746" spans="19:19">
      <c r="S47746"/>
    </row>
    <row r="47747" spans="19:19">
      <c r="S47747"/>
    </row>
    <row r="47748" spans="19:19">
      <c r="S47748"/>
    </row>
    <row r="47749" spans="19:19">
      <c r="S47749"/>
    </row>
    <row r="47750" spans="19:19">
      <c r="S47750"/>
    </row>
    <row r="47751" spans="19:19">
      <c r="S47751"/>
    </row>
    <row r="47752" spans="19:19">
      <c r="S47752"/>
    </row>
    <row r="47753" spans="19:19">
      <c r="S47753"/>
    </row>
    <row r="47754" spans="19:19">
      <c r="S47754"/>
    </row>
    <row r="47755" spans="19:19">
      <c r="S47755"/>
    </row>
    <row r="47756" spans="19:19">
      <c r="S47756"/>
    </row>
    <row r="47757" spans="19:19">
      <c r="S47757"/>
    </row>
    <row r="47758" spans="19:19">
      <c r="S47758"/>
    </row>
    <row r="47759" spans="19:19">
      <c r="S47759"/>
    </row>
    <row r="47760" spans="19:19">
      <c r="S47760"/>
    </row>
    <row r="47761" spans="19:19">
      <c r="S47761"/>
    </row>
    <row r="47762" spans="19:19">
      <c r="S47762"/>
    </row>
    <row r="47763" spans="19:19">
      <c r="S47763"/>
    </row>
    <row r="47764" spans="19:19">
      <c r="S47764"/>
    </row>
    <row r="47765" spans="19:19">
      <c r="S47765"/>
    </row>
    <row r="47766" spans="19:19">
      <c r="S47766"/>
    </row>
    <row r="47767" spans="19:19">
      <c r="S47767"/>
    </row>
    <row r="47768" spans="19:19">
      <c r="S47768"/>
    </row>
    <row r="47769" spans="19:19">
      <c r="S47769"/>
    </row>
    <row r="47770" spans="19:19">
      <c r="S47770"/>
    </row>
    <row r="47771" spans="19:19">
      <c r="S47771"/>
    </row>
    <row r="47772" spans="19:19">
      <c r="S47772"/>
    </row>
    <row r="47773" spans="19:19">
      <c r="S47773"/>
    </row>
    <row r="47774" spans="19:19">
      <c r="S47774"/>
    </row>
    <row r="47775" spans="19:19">
      <c r="S47775"/>
    </row>
    <row r="47776" spans="19:19">
      <c r="S47776"/>
    </row>
    <row r="47777" spans="19:19">
      <c r="S47777"/>
    </row>
    <row r="47778" spans="19:19">
      <c r="S47778"/>
    </row>
    <row r="47779" spans="19:19">
      <c r="S47779"/>
    </row>
    <row r="47780" spans="19:19">
      <c r="S47780"/>
    </row>
    <row r="47781" spans="19:19">
      <c r="S47781"/>
    </row>
    <row r="47782" spans="19:19">
      <c r="S47782"/>
    </row>
    <row r="47783" spans="19:19">
      <c r="S47783"/>
    </row>
    <row r="47784" spans="19:19">
      <c r="S47784"/>
    </row>
    <row r="47785" spans="19:19">
      <c r="S47785"/>
    </row>
    <row r="47786" spans="19:19">
      <c r="S47786"/>
    </row>
    <row r="47787" spans="19:19">
      <c r="S47787"/>
    </row>
    <row r="47788" spans="19:19">
      <c r="S47788"/>
    </row>
    <row r="47789" spans="19:19">
      <c r="S47789"/>
    </row>
    <row r="47790" spans="19:19">
      <c r="S47790"/>
    </row>
    <row r="47791" spans="19:19">
      <c r="S47791"/>
    </row>
    <row r="47792" spans="19:19">
      <c r="S47792"/>
    </row>
    <row r="47793" spans="19:19">
      <c r="S47793"/>
    </row>
    <row r="47794" spans="19:19">
      <c r="S47794"/>
    </row>
    <row r="47795" spans="19:19">
      <c r="S47795"/>
    </row>
    <row r="47796" spans="19:19">
      <c r="S47796"/>
    </row>
    <row r="47797" spans="19:19">
      <c r="S47797"/>
    </row>
    <row r="47798" spans="19:19">
      <c r="S47798"/>
    </row>
    <row r="47799" spans="19:19">
      <c r="S47799"/>
    </row>
    <row r="47800" spans="19:19">
      <c r="S47800"/>
    </row>
    <row r="47801" spans="19:19">
      <c r="S47801"/>
    </row>
    <row r="47802" spans="19:19">
      <c r="S47802"/>
    </row>
    <row r="47803" spans="19:19">
      <c r="S47803"/>
    </row>
    <row r="47804" spans="19:19">
      <c r="S47804"/>
    </row>
    <row r="47805" spans="19:19">
      <c r="S47805"/>
    </row>
    <row r="47806" spans="19:19">
      <c r="S47806"/>
    </row>
    <row r="47807" spans="19:19">
      <c r="S47807"/>
    </row>
    <row r="47808" spans="19:19">
      <c r="S47808"/>
    </row>
    <row r="47809" spans="19:19">
      <c r="S47809"/>
    </row>
    <row r="47810" spans="19:19">
      <c r="S47810"/>
    </row>
    <row r="47811" spans="19:19">
      <c r="S47811"/>
    </row>
    <row r="47812" spans="19:19">
      <c r="S47812"/>
    </row>
    <row r="47813" spans="19:19">
      <c r="S47813"/>
    </row>
    <row r="47814" spans="19:19">
      <c r="S47814"/>
    </row>
    <row r="47815" spans="19:19">
      <c r="S47815"/>
    </row>
    <row r="47816" spans="19:19">
      <c r="S47816"/>
    </row>
    <row r="47817" spans="19:19">
      <c r="S47817"/>
    </row>
    <row r="47818" spans="19:19">
      <c r="S47818"/>
    </row>
    <row r="47819" spans="19:19">
      <c r="S47819"/>
    </row>
    <row r="47820" spans="19:19">
      <c r="S47820"/>
    </row>
    <row r="47821" spans="19:19">
      <c r="S47821"/>
    </row>
    <row r="47822" spans="19:19">
      <c r="S47822"/>
    </row>
    <row r="47823" spans="19:19">
      <c r="S47823"/>
    </row>
    <row r="47824" spans="19:19">
      <c r="S47824"/>
    </row>
    <row r="47825" spans="19:19">
      <c r="S47825"/>
    </row>
    <row r="47826" spans="19:19">
      <c r="S47826"/>
    </row>
    <row r="47827" spans="19:19">
      <c r="S47827"/>
    </row>
    <row r="47828" spans="19:19">
      <c r="S47828"/>
    </row>
    <row r="47829" spans="19:19">
      <c r="S47829"/>
    </row>
    <row r="47830" spans="19:19">
      <c r="S47830"/>
    </row>
    <row r="47831" spans="19:19">
      <c r="S47831"/>
    </row>
    <row r="47832" spans="19:19">
      <c r="S47832"/>
    </row>
    <row r="47833" spans="19:19">
      <c r="S47833"/>
    </row>
    <row r="47834" spans="19:19">
      <c r="S47834"/>
    </row>
    <row r="47835" spans="19:19">
      <c r="S47835"/>
    </row>
    <row r="47836" spans="19:19">
      <c r="S47836"/>
    </row>
    <row r="47837" spans="19:19">
      <c r="S47837"/>
    </row>
    <row r="47838" spans="19:19">
      <c r="S47838"/>
    </row>
    <row r="47839" spans="19:19">
      <c r="S47839"/>
    </row>
    <row r="47840" spans="19:19">
      <c r="S47840"/>
    </row>
    <row r="47841" spans="19:19">
      <c r="S47841"/>
    </row>
    <row r="47842" spans="19:19">
      <c r="S47842"/>
    </row>
    <row r="47843" spans="19:19">
      <c r="S47843"/>
    </row>
    <row r="47844" spans="19:19">
      <c r="S47844"/>
    </row>
    <row r="47845" spans="19:19">
      <c r="S47845"/>
    </row>
    <row r="47846" spans="19:19">
      <c r="S47846"/>
    </row>
    <row r="47847" spans="19:19">
      <c r="S47847"/>
    </row>
    <row r="47848" spans="19:19">
      <c r="S47848"/>
    </row>
    <row r="47849" spans="19:19">
      <c r="S47849"/>
    </row>
    <row r="47850" spans="19:19">
      <c r="S47850"/>
    </row>
    <row r="47851" spans="19:19">
      <c r="S47851"/>
    </row>
    <row r="47852" spans="19:19">
      <c r="S47852"/>
    </row>
    <row r="47853" spans="19:19">
      <c r="S47853"/>
    </row>
    <row r="47854" spans="19:19">
      <c r="S47854"/>
    </row>
    <row r="47855" spans="19:19">
      <c r="S47855"/>
    </row>
    <row r="47856" spans="19:19">
      <c r="S47856"/>
    </row>
    <row r="47857" spans="19:19">
      <c r="S47857"/>
    </row>
    <row r="47858" spans="19:19">
      <c r="S47858"/>
    </row>
    <row r="47859" spans="19:19">
      <c r="S47859"/>
    </row>
    <row r="47860" spans="19:19">
      <c r="S47860"/>
    </row>
    <row r="47861" spans="19:19">
      <c r="S47861"/>
    </row>
    <row r="47862" spans="19:19">
      <c r="S47862"/>
    </row>
    <row r="47863" spans="19:19">
      <c r="S47863"/>
    </row>
    <row r="47864" spans="19:19">
      <c r="S47864"/>
    </row>
    <row r="47865" spans="19:19">
      <c r="S47865"/>
    </row>
    <row r="47866" spans="19:19">
      <c r="S47866"/>
    </row>
    <row r="47867" spans="19:19">
      <c r="S47867"/>
    </row>
    <row r="47868" spans="19:19">
      <c r="S47868"/>
    </row>
    <row r="47869" spans="19:19">
      <c r="S47869"/>
    </row>
    <row r="47870" spans="19:19">
      <c r="S47870"/>
    </row>
    <row r="47871" spans="19:19">
      <c r="S47871"/>
    </row>
    <row r="47872" spans="19:19">
      <c r="S47872"/>
    </row>
    <row r="47873" spans="19:19">
      <c r="S47873"/>
    </row>
    <row r="47874" spans="19:19">
      <c r="S47874"/>
    </row>
    <row r="47875" spans="19:19">
      <c r="S47875"/>
    </row>
    <row r="47876" spans="19:19">
      <c r="S47876"/>
    </row>
    <row r="47877" spans="19:19">
      <c r="S47877"/>
    </row>
    <row r="47878" spans="19:19">
      <c r="S47878"/>
    </row>
    <row r="47879" spans="19:19">
      <c r="S47879"/>
    </row>
    <row r="47880" spans="19:19">
      <c r="S47880"/>
    </row>
    <row r="47881" spans="19:19">
      <c r="S47881"/>
    </row>
    <row r="47882" spans="19:19">
      <c r="S47882"/>
    </row>
    <row r="47883" spans="19:19">
      <c r="S47883"/>
    </row>
    <row r="47884" spans="19:19">
      <c r="S47884"/>
    </row>
    <row r="47885" spans="19:19">
      <c r="S47885"/>
    </row>
    <row r="47886" spans="19:19">
      <c r="S47886"/>
    </row>
    <row r="47887" spans="19:19">
      <c r="S47887"/>
    </row>
    <row r="47888" spans="19:19">
      <c r="S47888"/>
    </row>
    <row r="47889" spans="19:19">
      <c r="S47889"/>
    </row>
    <row r="47890" spans="19:19">
      <c r="S47890"/>
    </row>
    <row r="47891" spans="19:19">
      <c r="S47891"/>
    </row>
    <row r="47892" spans="19:19">
      <c r="S47892"/>
    </row>
    <row r="47893" spans="19:19">
      <c r="S47893"/>
    </row>
    <row r="47894" spans="19:19">
      <c r="S47894"/>
    </row>
    <row r="47895" spans="19:19">
      <c r="S47895"/>
    </row>
    <row r="47896" spans="19:19">
      <c r="S47896"/>
    </row>
    <row r="47897" spans="19:19">
      <c r="S47897"/>
    </row>
    <row r="47898" spans="19:19">
      <c r="S47898"/>
    </row>
    <row r="47899" spans="19:19">
      <c r="S47899"/>
    </row>
    <row r="47900" spans="19:19">
      <c r="S47900"/>
    </row>
    <row r="47901" spans="19:19">
      <c r="S47901"/>
    </row>
    <row r="47902" spans="19:19">
      <c r="S47902"/>
    </row>
    <row r="47903" spans="19:19">
      <c r="S47903"/>
    </row>
    <row r="47904" spans="19:19">
      <c r="S47904"/>
    </row>
    <row r="47905" spans="19:19">
      <c r="S47905"/>
    </row>
    <row r="47906" spans="19:19">
      <c r="S47906"/>
    </row>
    <row r="47907" spans="19:19">
      <c r="S47907"/>
    </row>
    <row r="47908" spans="19:19">
      <c r="S47908"/>
    </row>
    <row r="47909" spans="19:19">
      <c r="S47909"/>
    </row>
    <row r="47910" spans="19:19">
      <c r="S47910"/>
    </row>
    <row r="47911" spans="19:19">
      <c r="S47911"/>
    </row>
    <row r="47912" spans="19:19">
      <c r="S47912"/>
    </row>
    <row r="47913" spans="19:19">
      <c r="S47913"/>
    </row>
    <row r="47914" spans="19:19">
      <c r="S47914"/>
    </row>
    <row r="47915" spans="19:19">
      <c r="S47915"/>
    </row>
    <row r="47916" spans="19:19">
      <c r="S47916"/>
    </row>
    <row r="47917" spans="19:19">
      <c r="S47917"/>
    </row>
    <row r="47918" spans="19:19">
      <c r="S47918"/>
    </row>
    <row r="47919" spans="19:19">
      <c r="S47919"/>
    </row>
    <row r="47920" spans="19:19">
      <c r="S47920"/>
    </row>
    <row r="47921" spans="19:19">
      <c r="S47921"/>
    </row>
    <row r="47922" spans="19:19">
      <c r="S47922"/>
    </row>
    <row r="47923" spans="19:19">
      <c r="S47923"/>
    </row>
    <row r="47924" spans="19:19">
      <c r="S47924"/>
    </row>
    <row r="47925" spans="19:19">
      <c r="S47925"/>
    </row>
    <row r="47926" spans="19:19">
      <c r="S47926"/>
    </row>
    <row r="47927" spans="19:19">
      <c r="S47927"/>
    </row>
    <row r="47928" spans="19:19">
      <c r="S47928"/>
    </row>
    <row r="47929" spans="19:19">
      <c r="S47929"/>
    </row>
    <row r="47930" spans="19:19">
      <c r="S47930"/>
    </row>
    <row r="47931" spans="19:19">
      <c r="S47931"/>
    </row>
    <row r="47932" spans="19:19">
      <c r="S47932"/>
    </row>
    <row r="47933" spans="19:19">
      <c r="S47933"/>
    </row>
    <row r="47934" spans="19:19">
      <c r="S47934"/>
    </row>
    <row r="47935" spans="19:19">
      <c r="S47935"/>
    </row>
    <row r="47936" spans="19:19">
      <c r="S47936"/>
    </row>
    <row r="47937" spans="19:19">
      <c r="S47937"/>
    </row>
    <row r="47938" spans="19:19">
      <c r="S47938"/>
    </row>
    <row r="47939" spans="19:19">
      <c r="S47939"/>
    </row>
    <row r="47940" spans="19:19">
      <c r="S47940"/>
    </row>
    <row r="47941" spans="19:19">
      <c r="S47941"/>
    </row>
    <row r="47942" spans="19:19">
      <c r="S47942"/>
    </row>
    <row r="47943" spans="19:19">
      <c r="S47943"/>
    </row>
    <row r="47944" spans="19:19">
      <c r="S47944"/>
    </row>
    <row r="47945" spans="19:19">
      <c r="S47945"/>
    </row>
    <row r="47946" spans="19:19">
      <c r="S47946"/>
    </row>
    <row r="47947" spans="19:19">
      <c r="S47947"/>
    </row>
    <row r="47948" spans="19:19">
      <c r="S47948"/>
    </row>
    <row r="47949" spans="19:19">
      <c r="S47949"/>
    </row>
    <row r="47950" spans="19:19">
      <c r="S47950"/>
    </row>
    <row r="47951" spans="19:19">
      <c r="S47951"/>
    </row>
    <row r="47952" spans="19:19">
      <c r="S47952"/>
    </row>
    <row r="47953" spans="19:19">
      <c r="S47953"/>
    </row>
    <row r="47954" spans="19:19">
      <c r="S47954"/>
    </row>
    <row r="47955" spans="19:19">
      <c r="S47955"/>
    </row>
    <row r="47956" spans="19:19">
      <c r="S47956"/>
    </row>
    <row r="47957" spans="19:19">
      <c r="S47957"/>
    </row>
    <row r="47958" spans="19:19">
      <c r="S47958"/>
    </row>
    <row r="47959" spans="19:19">
      <c r="S47959"/>
    </row>
    <row r="47960" spans="19:19">
      <c r="S47960"/>
    </row>
    <row r="47961" spans="19:19">
      <c r="S47961"/>
    </row>
    <row r="47962" spans="19:19">
      <c r="S47962"/>
    </row>
    <row r="47963" spans="19:19">
      <c r="S47963"/>
    </row>
    <row r="47964" spans="19:19">
      <c r="S47964"/>
    </row>
    <row r="47965" spans="19:19">
      <c r="S47965"/>
    </row>
    <row r="47966" spans="19:19">
      <c r="S47966"/>
    </row>
    <row r="47967" spans="19:19">
      <c r="S47967"/>
    </row>
    <row r="47968" spans="19:19">
      <c r="S47968"/>
    </row>
    <row r="47969" spans="19:19">
      <c r="S47969"/>
    </row>
    <row r="47970" spans="19:19">
      <c r="S47970"/>
    </row>
    <row r="47971" spans="19:19">
      <c r="S47971"/>
    </row>
    <row r="47972" spans="19:19">
      <c r="S47972"/>
    </row>
    <row r="47973" spans="19:19">
      <c r="S47973"/>
    </row>
    <row r="47974" spans="19:19">
      <c r="S47974"/>
    </row>
    <row r="47975" spans="19:19">
      <c r="S47975"/>
    </row>
    <row r="47976" spans="19:19">
      <c r="S47976"/>
    </row>
    <row r="47977" spans="19:19">
      <c r="S47977"/>
    </row>
    <row r="47978" spans="19:19">
      <c r="S47978"/>
    </row>
    <row r="47979" spans="19:19">
      <c r="S47979"/>
    </row>
    <row r="47980" spans="19:19">
      <c r="S47980"/>
    </row>
    <row r="47981" spans="19:19">
      <c r="S47981"/>
    </row>
    <row r="47982" spans="19:19">
      <c r="S47982"/>
    </row>
    <row r="47983" spans="19:19">
      <c r="S47983"/>
    </row>
    <row r="47984" spans="19:19">
      <c r="S47984"/>
    </row>
    <row r="47985" spans="19:19">
      <c r="S47985"/>
    </row>
    <row r="47986" spans="19:19">
      <c r="S47986"/>
    </row>
    <row r="47987" spans="19:19">
      <c r="S47987"/>
    </row>
    <row r="47988" spans="19:19">
      <c r="S47988"/>
    </row>
    <row r="47989" spans="19:19">
      <c r="S47989"/>
    </row>
    <row r="47990" spans="19:19">
      <c r="S47990"/>
    </row>
    <row r="47991" spans="19:19">
      <c r="S47991"/>
    </row>
    <row r="47992" spans="19:19">
      <c r="S47992"/>
    </row>
    <row r="47993" spans="19:19">
      <c r="S47993"/>
    </row>
    <row r="47994" spans="19:19">
      <c r="S47994"/>
    </row>
    <row r="47995" spans="19:19">
      <c r="S47995"/>
    </row>
    <row r="47996" spans="19:19">
      <c r="S47996"/>
    </row>
    <row r="47997" spans="19:19">
      <c r="S47997"/>
    </row>
    <row r="47998" spans="19:19">
      <c r="S47998"/>
    </row>
    <row r="47999" spans="19:19">
      <c r="S47999"/>
    </row>
    <row r="48000" spans="19:19">
      <c r="S48000"/>
    </row>
    <row r="48001" spans="19:19">
      <c r="S48001"/>
    </row>
    <row r="48002" spans="19:19">
      <c r="S48002"/>
    </row>
    <row r="48003" spans="19:19">
      <c r="S48003"/>
    </row>
    <row r="48004" spans="19:19">
      <c r="S48004"/>
    </row>
    <row r="48005" spans="19:19">
      <c r="S48005"/>
    </row>
    <row r="48006" spans="19:19">
      <c r="S48006"/>
    </row>
    <row r="48007" spans="19:19">
      <c r="S48007"/>
    </row>
    <row r="48008" spans="19:19">
      <c r="S48008"/>
    </row>
    <row r="48009" spans="19:19">
      <c r="S48009"/>
    </row>
    <row r="48010" spans="19:19">
      <c r="S48010"/>
    </row>
    <row r="48011" spans="19:19">
      <c r="S48011"/>
    </row>
    <row r="48012" spans="19:19">
      <c r="S48012"/>
    </row>
    <row r="48013" spans="19:19">
      <c r="S48013"/>
    </row>
    <row r="48014" spans="19:19">
      <c r="S48014"/>
    </row>
    <row r="48015" spans="19:19">
      <c r="S48015"/>
    </row>
    <row r="48016" spans="19:19">
      <c r="S48016"/>
    </row>
    <row r="48017" spans="19:19">
      <c r="S48017"/>
    </row>
    <row r="48018" spans="19:19">
      <c r="S48018"/>
    </row>
    <row r="48019" spans="19:19">
      <c r="S48019"/>
    </row>
    <row r="48020" spans="19:19">
      <c r="S48020"/>
    </row>
    <row r="48021" spans="19:19">
      <c r="S48021"/>
    </row>
    <row r="48022" spans="19:19">
      <c r="S48022"/>
    </row>
    <row r="48023" spans="19:19">
      <c r="S48023"/>
    </row>
    <row r="48024" spans="19:19">
      <c r="S48024"/>
    </row>
    <row r="48025" spans="19:19">
      <c r="S48025"/>
    </row>
    <row r="48026" spans="19:19">
      <c r="S48026"/>
    </row>
    <row r="48027" spans="19:19">
      <c r="S48027"/>
    </row>
    <row r="48028" spans="19:19">
      <c r="S48028"/>
    </row>
    <row r="48029" spans="19:19">
      <c r="S48029"/>
    </row>
    <row r="48030" spans="19:19">
      <c r="S48030"/>
    </row>
    <row r="48031" spans="19:19">
      <c r="S48031"/>
    </row>
    <row r="48032" spans="19:19">
      <c r="S48032"/>
    </row>
    <row r="48033" spans="19:19">
      <c r="S48033"/>
    </row>
    <row r="48034" spans="19:19">
      <c r="S48034"/>
    </row>
    <row r="48035" spans="19:19">
      <c r="S48035"/>
    </row>
    <row r="48036" spans="19:19">
      <c r="S48036"/>
    </row>
    <row r="48037" spans="19:19">
      <c r="S48037"/>
    </row>
    <row r="48038" spans="19:19">
      <c r="S48038"/>
    </row>
    <row r="48039" spans="19:19">
      <c r="S48039"/>
    </row>
    <row r="48040" spans="19:19">
      <c r="S48040"/>
    </row>
    <row r="48041" spans="19:19">
      <c r="S48041"/>
    </row>
    <row r="48042" spans="19:19">
      <c r="S48042"/>
    </row>
    <row r="48043" spans="19:19">
      <c r="S48043"/>
    </row>
    <row r="48044" spans="19:19">
      <c r="S48044"/>
    </row>
    <row r="48045" spans="19:19">
      <c r="S48045"/>
    </row>
    <row r="48046" spans="19:19">
      <c r="S48046"/>
    </row>
    <row r="48047" spans="19:19">
      <c r="S48047"/>
    </row>
    <row r="48048" spans="19:19">
      <c r="S48048"/>
    </row>
    <row r="48049" spans="19:19">
      <c r="S48049"/>
    </row>
    <row r="48050" spans="19:19">
      <c r="S48050"/>
    </row>
    <row r="48051" spans="19:19">
      <c r="S48051"/>
    </row>
    <row r="48052" spans="19:19">
      <c r="S48052"/>
    </row>
    <row r="48053" spans="19:19">
      <c r="S48053"/>
    </row>
    <row r="48054" spans="19:19">
      <c r="S48054"/>
    </row>
    <row r="48055" spans="19:19">
      <c r="S48055"/>
    </row>
    <row r="48056" spans="19:19">
      <c r="S48056"/>
    </row>
    <row r="48057" spans="19:19">
      <c r="S48057"/>
    </row>
    <row r="48058" spans="19:19">
      <c r="S48058"/>
    </row>
    <row r="48059" spans="19:19">
      <c r="S48059"/>
    </row>
    <row r="48060" spans="19:19">
      <c r="S48060"/>
    </row>
    <row r="48061" spans="19:19">
      <c r="S48061"/>
    </row>
    <row r="48062" spans="19:19">
      <c r="S48062"/>
    </row>
    <row r="48063" spans="19:19">
      <c r="S48063"/>
    </row>
    <row r="48064" spans="19:19">
      <c r="S48064"/>
    </row>
    <row r="48065" spans="19:19">
      <c r="S48065"/>
    </row>
    <row r="48066" spans="19:19">
      <c r="S48066"/>
    </row>
    <row r="48067" spans="19:19">
      <c r="S48067"/>
    </row>
    <row r="48068" spans="19:19">
      <c r="S48068"/>
    </row>
    <row r="48069" spans="19:19">
      <c r="S48069"/>
    </row>
    <row r="48070" spans="19:19">
      <c r="S48070"/>
    </row>
    <row r="48071" spans="19:19">
      <c r="S48071"/>
    </row>
    <row r="48072" spans="19:19">
      <c r="S48072"/>
    </row>
    <row r="48073" spans="19:19">
      <c r="S48073"/>
    </row>
    <row r="48074" spans="19:19">
      <c r="S48074"/>
    </row>
    <row r="48075" spans="19:19">
      <c r="S48075"/>
    </row>
    <row r="48076" spans="19:19">
      <c r="S48076"/>
    </row>
    <row r="48077" spans="19:19">
      <c r="S48077"/>
    </row>
    <row r="48078" spans="19:19">
      <c r="S48078"/>
    </row>
    <row r="48079" spans="19:19">
      <c r="S48079"/>
    </row>
    <row r="48080" spans="19:19">
      <c r="S48080"/>
    </row>
    <row r="48081" spans="19:19">
      <c r="S48081"/>
    </row>
    <row r="48082" spans="19:19">
      <c r="S48082"/>
    </row>
    <row r="48083" spans="19:19">
      <c r="S48083"/>
    </row>
    <row r="48084" spans="19:19">
      <c r="S48084"/>
    </row>
    <row r="48085" spans="19:19">
      <c r="S48085"/>
    </row>
    <row r="48086" spans="19:19">
      <c r="S48086"/>
    </row>
    <row r="48087" spans="19:19">
      <c r="S48087"/>
    </row>
    <row r="48088" spans="19:19">
      <c r="S48088"/>
    </row>
    <row r="48089" spans="19:19">
      <c r="S48089"/>
    </row>
    <row r="48090" spans="19:19">
      <c r="S48090"/>
    </row>
    <row r="48091" spans="19:19">
      <c r="S48091"/>
    </row>
    <row r="48092" spans="19:19">
      <c r="S48092"/>
    </row>
    <row r="48093" spans="19:19">
      <c r="S48093"/>
    </row>
    <row r="48094" spans="19:19">
      <c r="S48094"/>
    </row>
    <row r="48095" spans="19:19">
      <c r="S48095"/>
    </row>
    <row r="48096" spans="19:19">
      <c r="S48096"/>
    </row>
    <row r="48097" spans="19:19">
      <c r="S48097"/>
    </row>
    <row r="48098" spans="19:19">
      <c r="S48098"/>
    </row>
    <row r="48099" spans="19:19">
      <c r="S48099"/>
    </row>
    <row r="48100" spans="19:19">
      <c r="S48100"/>
    </row>
    <row r="48101" spans="19:19">
      <c r="S48101"/>
    </row>
    <row r="48102" spans="19:19">
      <c r="S48102"/>
    </row>
    <row r="48103" spans="19:19">
      <c r="S48103"/>
    </row>
    <row r="48104" spans="19:19">
      <c r="S48104"/>
    </row>
    <row r="48105" spans="19:19">
      <c r="S48105"/>
    </row>
    <row r="48106" spans="19:19">
      <c r="S48106"/>
    </row>
    <row r="48107" spans="19:19">
      <c r="S48107"/>
    </row>
    <row r="48108" spans="19:19">
      <c r="S48108"/>
    </row>
    <row r="48109" spans="19:19">
      <c r="S48109"/>
    </row>
    <row r="48110" spans="19:19">
      <c r="S48110"/>
    </row>
    <row r="48111" spans="19:19">
      <c r="S48111"/>
    </row>
    <row r="48112" spans="19:19">
      <c r="S48112"/>
    </row>
    <row r="48113" spans="19:19">
      <c r="S48113"/>
    </row>
    <row r="48114" spans="19:19">
      <c r="S48114"/>
    </row>
    <row r="48115" spans="19:19">
      <c r="S48115"/>
    </row>
    <row r="48116" spans="19:19">
      <c r="S48116"/>
    </row>
    <row r="48117" spans="19:19">
      <c r="S48117"/>
    </row>
    <row r="48118" spans="19:19">
      <c r="S48118"/>
    </row>
    <row r="48119" spans="19:19">
      <c r="S48119"/>
    </row>
    <row r="48120" spans="19:19">
      <c r="S48120"/>
    </row>
    <row r="48121" spans="19:19">
      <c r="S48121"/>
    </row>
    <row r="48122" spans="19:19">
      <c r="S48122"/>
    </row>
    <row r="48123" spans="19:19">
      <c r="S48123"/>
    </row>
    <row r="48124" spans="19:19">
      <c r="S48124"/>
    </row>
    <row r="48125" spans="19:19">
      <c r="S48125"/>
    </row>
    <row r="48126" spans="19:19">
      <c r="S48126"/>
    </row>
    <row r="48127" spans="19:19">
      <c r="S48127"/>
    </row>
    <row r="48128" spans="19:19">
      <c r="S48128"/>
    </row>
    <row r="48129" spans="19:19">
      <c r="S48129"/>
    </row>
    <row r="48130" spans="19:19">
      <c r="S48130"/>
    </row>
    <row r="48131" spans="19:19">
      <c r="S48131"/>
    </row>
    <row r="48132" spans="19:19">
      <c r="S48132"/>
    </row>
    <row r="48133" spans="19:19">
      <c r="S48133"/>
    </row>
    <row r="48134" spans="19:19">
      <c r="S48134"/>
    </row>
    <row r="48135" spans="19:19">
      <c r="S48135"/>
    </row>
    <row r="48136" spans="19:19">
      <c r="S48136"/>
    </row>
    <row r="48137" spans="19:19">
      <c r="S48137"/>
    </row>
    <row r="48138" spans="19:19">
      <c r="S48138"/>
    </row>
    <row r="48139" spans="19:19">
      <c r="S48139"/>
    </row>
    <row r="48140" spans="19:19">
      <c r="S48140"/>
    </row>
    <row r="48141" spans="19:19">
      <c r="S48141"/>
    </row>
    <row r="48142" spans="19:19">
      <c r="S48142"/>
    </row>
    <row r="48143" spans="19:19">
      <c r="S48143"/>
    </row>
    <row r="48144" spans="19:19">
      <c r="S48144"/>
    </row>
    <row r="48145" spans="19:19">
      <c r="S48145"/>
    </row>
    <row r="48146" spans="19:19">
      <c r="S48146"/>
    </row>
    <row r="48147" spans="19:19">
      <c r="S48147"/>
    </row>
    <row r="48148" spans="19:19">
      <c r="S48148"/>
    </row>
    <row r="48149" spans="19:19">
      <c r="S48149"/>
    </row>
    <row r="48150" spans="19:19">
      <c r="S48150"/>
    </row>
    <row r="48151" spans="19:19">
      <c r="S48151"/>
    </row>
    <row r="48152" spans="19:19">
      <c r="S48152"/>
    </row>
    <row r="48153" spans="19:19">
      <c r="S48153"/>
    </row>
    <row r="48154" spans="19:19">
      <c r="S48154"/>
    </row>
    <row r="48155" spans="19:19">
      <c r="S48155"/>
    </row>
    <row r="48156" spans="19:19">
      <c r="S48156"/>
    </row>
    <row r="48157" spans="19:19">
      <c r="S48157"/>
    </row>
    <row r="48158" spans="19:19">
      <c r="S48158"/>
    </row>
    <row r="48159" spans="19:19">
      <c r="S48159"/>
    </row>
    <row r="48160" spans="19:19">
      <c r="S48160"/>
    </row>
    <row r="48161" spans="19:19">
      <c r="S48161"/>
    </row>
    <row r="48162" spans="19:19">
      <c r="S48162"/>
    </row>
    <row r="48163" spans="19:19">
      <c r="S48163"/>
    </row>
    <row r="48164" spans="19:19">
      <c r="S48164"/>
    </row>
    <row r="48165" spans="19:19">
      <c r="S48165"/>
    </row>
    <row r="48166" spans="19:19">
      <c r="S48166"/>
    </row>
    <row r="48167" spans="19:19">
      <c r="S48167"/>
    </row>
    <row r="48168" spans="19:19">
      <c r="S48168"/>
    </row>
    <row r="48169" spans="19:19">
      <c r="S48169"/>
    </row>
    <row r="48170" spans="19:19">
      <c r="S48170"/>
    </row>
    <row r="48171" spans="19:19">
      <c r="S48171"/>
    </row>
    <row r="48172" spans="19:19">
      <c r="S48172"/>
    </row>
    <row r="48173" spans="19:19">
      <c r="S48173"/>
    </row>
    <row r="48174" spans="19:19">
      <c r="S48174"/>
    </row>
    <row r="48175" spans="19:19">
      <c r="S48175"/>
    </row>
    <row r="48176" spans="19:19">
      <c r="S48176"/>
    </row>
    <row r="48177" spans="19:19">
      <c r="S48177"/>
    </row>
    <row r="48178" spans="19:19">
      <c r="S48178"/>
    </row>
    <row r="48179" spans="19:19">
      <c r="S48179"/>
    </row>
    <row r="48180" spans="19:19">
      <c r="S48180"/>
    </row>
    <row r="48181" spans="19:19">
      <c r="S48181"/>
    </row>
    <row r="48182" spans="19:19">
      <c r="S48182"/>
    </row>
    <row r="48183" spans="19:19">
      <c r="S48183"/>
    </row>
    <row r="48184" spans="19:19">
      <c r="S48184"/>
    </row>
    <row r="48185" spans="19:19">
      <c r="S48185"/>
    </row>
    <row r="48186" spans="19:19">
      <c r="S48186"/>
    </row>
    <row r="48187" spans="19:19">
      <c r="S48187"/>
    </row>
    <row r="48188" spans="19:19">
      <c r="S48188"/>
    </row>
    <row r="48189" spans="19:19">
      <c r="S48189"/>
    </row>
    <row r="48190" spans="19:19">
      <c r="S48190"/>
    </row>
    <row r="48191" spans="19:19">
      <c r="S48191"/>
    </row>
    <row r="48192" spans="19:19">
      <c r="S48192"/>
    </row>
    <row r="48193" spans="19:19">
      <c r="S48193"/>
    </row>
    <row r="48194" spans="19:19">
      <c r="S48194"/>
    </row>
    <row r="48195" spans="19:19">
      <c r="S48195"/>
    </row>
    <row r="48196" spans="19:19">
      <c r="S48196"/>
    </row>
    <row r="48197" spans="19:19">
      <c r="S48197"/>
    </row>
    <row r="48198" spans="19:19">
      <c r="S48198"/>
    </row>
    <row r="48199" spans="19:19">
      <c r="S48199"/>
    </row>
    <row r="48200" spans="19:19">
      <c r="S48200"/>
    </row>
    <row r="48201" spans="19:19">
      <c r="S48201"/>
    </row>
    <row r="48202" spans="19:19">
      <c r="S48202"/>
    </row>
    <row r="48203" spans="19:19">
      <c r="S48203"/>
    </row>
    <row r="48204" spans="19:19">
      <c r="S48204"/>
    </row>
    <row r="48205" spans="19:19">
      <c r="S48205"/>
    </row>
    <row r="48206" spans="19:19">
      <c r="S48206"/>
    </row>
    <row r="48207" spans="19:19">
      <c r="S48207"/>
    </row>
    <row r="48208" spans="19:19">
      <c r="S48208"/>
    </row>
    <row r="48209" spans="19:19">
      <c r="S48209"/>
    </row>
    <row r="48210" spans="19:19">
      <c r="S48210"/>
    </row>
    <row r="48211" spans="19:19">
      <c r="S48211"/>
    </row>
    <row r="48212" spans="19:19">
      <c r="S48212"/>
    </row>
    <row r="48213" spans="19:19">
      <c r="S48213"/>
    </row>
    <row r="48214" spans="19:19">
      <c r="S48214"/>
    </row>
    <row r="48215" spans="19:19">
      <c r="S48215"/>
    </row>
    <row r="48216" spans="19:19">
      <c r="S48216"/>
    </row>
    <row r="48217" spans="19:19">
      <c r="S48217"/>
    </row>
    <row r="48218" spans="19:19">
      <c r="S48218"/>
    </row>
    <row r="48219" spans="19:19">
      <c r="S48219"/>
    </row>
    <row r="48220" spans="19:19">
      <c r="S48220"/>
    </row>
    <row r="48221" spans="19:19">
      <c r="S48221"/>
    </row>
    <row r="48222" spans="19:19">
      <c r="S48222"/>
    </row>
    <row r="48223" spans="19:19">
      <c r="S48223"/>
    </row>
    <row r="48224" spans="19:19">
      <c r="S48224"/>
    </row>
    <row r="48225" spans="19:19">
      <c r="S48225"/>
    </row>
    <row r="48226" spans="19:19">
      <c r="S48226"/>
    </row>
    <row r="48227" spans="19:19">
      <c r="S48227"/>
    </row>
    <row r="48228" spans="19:19">
      <c r="S48228"/>
    </row>
    <row r="48229" spans="19:19">
      <c r="S48229"/>
    </row>
    <row r="48230" spans="19:19">
      <c r="S48230"/>
    </row>
    <row r="48231" spans="19:19">
      <c r="S48231"/>
    </row>
    <row r="48232" spans="19:19">
      <c r="S48232"/>
    </row>
    <row r="48233" spans="19:19">
      <c r="S48233"/>
    </row>
    <row r="48234" spans="19:19">
      <c r="S48234"/>
    </row>
    <row r="48235" spans="19:19">
      <c r="S48235"/>
    </row>
    <row r="48236" spans="19:19">
      <c r="S48236"/>
    </row>
    <row r="48237" spans="19:19">
      <c r="S48237"/>
    </row>
    <row r="48238" spans="19:19">
      <c r="S48238"/>
    </row>
    <row r="48239" spans="19:19">
      <c r="S48239"/>
    </row>
    <row r="48240" spans="19:19">
      <c r="S48240"/>
    </row>
    <row r="48241" spans="19:19">
      <c r="S48241"/>
    </row>
    <row r="48242" spans="19:19">
      <c r="S48242"/>
    </row>
    <row r="48243" spans="19:19">
      <c r="S48243"/>
    </row>
    <row r="48244" spans="19:19">
      <c r="S48244"/>
    </row>
    <row r="48245" spans="19:19">
      <c r="S48245"/>
    </row>
    <row r="48246" spans="19:19">
      <c r="S48246"/>
    </row>
    <row r="48247" spans="19:19">
      <c r="S48247"/>
    </row>
    <row r="48248" spans="19:19">
      <c r="S48248"/>
    </row>
    <row r="48249" spans="19:19">
      <c r="S48249"/>
    </row>
    <row r="48250" spans="19:19">
      <c r="S48250"/>
    </row>
    <row r="48251" spans="19:19">
      <c r="S48251"/>
    </row>
    <row r="48252" spans="19:19">
      <c r="S48252"/>
    </row>
    <row r="48253" spans="19:19">
      <c r="S48253"/>
    </row>
    <row r="48254" spans="19:19">
      <c r="S48254"/>
    </row>
    <row r="48255" spans="19:19">
      <c r="S48255"/>
    </row>
    <row r="48256" spans="19:19">
      <c r="S48256"/>
    </row>
    <row r="48257" spans="19:19">
      <c r="S48257"/>
    </row>
    <row r="48258" spans="19:19">
      <c r="S48258"/>
    </row>
    <row r="48259" spans="19:19">
      <c r="S48259"/>
    </row>
    <row r="48260" spans="19:19">
      <c r="S48260"/>
    </row>
    <row r="48261" spans="19:19">
      <c r="S48261"/>
    </row>
    <row r="48262" spans="19:19">
      <c r="S48262"/>
    </row>
    <row r="48263" spans="19:19">
      <c r="S48263"/>
    </row>
    <row r="48264" spans="19:19">
      <c r="S48264"/>
    </row>
    <row r="48265" spans="19:19">
      <c r="S48265"/>
    </row>
    <row r="48266" spans="19:19">
      <c r="S48266"/>
    </row>
    <row r="48267" spans="19:19">
      <c r="S48267"/>
    </row>
    <row r="48268" spans="19:19">
      <c r="S48268"/>
    </row>
    <row r="48269" spans="19:19">
      <c r="S48269"/>
    </row>
    <row r="48270" spans="19:19">
      <c r="S48270"/>
    </row>
    <row r="48271" spans="19:19">
      <c r="S48271"/>
    </row>
    <row r="48272" spans="19:19">
      <c r="S48272"/>
    </row>
    <row r="48273" spans="19:19">
      <c r="S48273"/>
    </row>
    <row r="48274" spans="19:19">
      <c r="S48274"/>
    </row>
    <row r="48275" spans="19:19">
      <c r="S48275"/>
    </row>
    <row r="48276" spans="19:19">
      <c r="S48276"/>
    </row>
    <row r="48277" spans="19:19">
      <c r="S48277"/>
    </row>
    <row r="48278" spans="19:19">
      <c r="S48278"/>
    </row>
    <row r="48279" spans="19:19">
      <c r="S48279"/>
    </row>
    <row r="48280" spans="19:19">
      <c r="S48280"/>
    </row>
    <row r="48281" spans="19:19">
      <c r="S48281"/>
    </row>
    <row r="48282" spans="19:19">
      <c r="S48282"/>
    </row>
    <row r="48283" spans="19:19">
      <c r="S48283"/>
    </row>
    <row r="48284" spans="19:19">
      <c r="S48284"/>
    </row>
    <row r="48285" spans="19:19">
      <c r="S48285"/>
    </row>
    <row r="48286" spans="19:19">
      <c r="S48286"/>
    </row>
    <row r="48287" spans="19:19">
      <c r="S48287"/>
    </row>
    <row r="48288" spans="19:19">
      <c r="S48288"/>
    </row>
    <row r="48289" spans="19:19">
      <c r="S48289"/>
    </row>
    <row r="48290" spans="19:19">
      <c r="S48290"/>
    </row>
    <row r="48291" spans="19:19">
      <c r="S48291"/>
    </row>
    <row r="48292" spans="19:19">
      <c r="S48292"/>
    </row>
    <row r="48293" spans="19:19">
      <c r="S48293"/>
    </row>
    <row r="48294" spans="19:19">
      <c r="S48294"/>
    </row>
    <row r="48295" spans="19:19">
      <c r="S48295"/>
    </row>
    <row r="48296" spans="19:19">
      <c r="S48296"/>
    </row>
    <row r="48297" spans="19:19">
      <c r="S48297"/>
    </row>
    <row r="48298" spans="19:19">
      <c r="S48298"/>
    </row>
    <row r="48299" spans="19:19">
      <c r="S48299"/>
    </row>
    <row r="48300" spans="19:19">
      <c r="S48300"/>
    </row>
    <row r="48301" spans="19:19">
      <c r="S48301"/>
    </row>
    <row r="48302" spans="19:19">
      <c r="S48302"/>
    </row>
    <row r="48303" spans="19:19">
      <c r="S48303"/>
    </row>
    <row r="48304" spans="19:19">
      <c r="S48304"/>
    </row>
    <row r="48305" spans="19:19">
      <c r="S48305"/>
    </row>
    <row r="48306" spans="19:19">
      <c r="S48306"/>
    </row>
    <row r="48307" spans="19:19">
      <c r="S48307"/>
    </row>
    <row r="48308" spans="19:19">
      <c r="S48308"/>
    </row>
    <row r="48309" spans="19:19">
      <c r="S48309"/>
    </row>
    <row r="48310" spans="19:19">
      <c r="S48310"/>
    </row>
    <row r="48311" spans="19:19">
      <c r="S48311"/>
    </row>
    <row r="48312" spans="19:19">
      <c r="S48312"/>
    </row>
    <row r="48313" spans="19:19">
      <c r="S48313"/>
    </row>
    <row r="48314" spans="19:19">
      <c r="S48314"/>
    </row>
    <row r="48315" spans="19:19">
      <c r="S48315"/>
    </row>
    <row r="48316" spans="19:19">
      <c r="S48316"/>
    </row>
    <row r="48317" spans="19:19">
      <c r="S48317"/>
    </row>
    <row r="48318" spans="19:19">
      <c r="S48318"/>
    </row>
    <row r="48319" spans="19:19">
      <c r="S48319"/>
    </row>
    <row r="48320" spans="19:19">
      <c r="S48320"/>
    </row>
    <row r="48321" spans="19:19">
      <c r="S48321"/>
    </row>
    <row r="48322" spans="19:19">
      <c r="S48322"/>
    </row>
    <row r="48323" spans="19:19">
      <c r="S48323"/>
    </row>
    <row r="48324" spans="19:19">
      <c r="S48324"/>
    </row>
    <row r="48325" spans="19:19">
      <c r="S48325"/>
    </row>
    <row r="48326" spans="19:19">
      <c r="S48326"/>
    </row>
    <row r="48327" spans="19:19">
      <c r="S48327"/>
    </row>
    <row r="48328" spans="19:19">
      <c r="S48328"/>
    </row>
    <row r="48329" spans="19:19">
      <c r="S48329"/>
    </row>
    <row r="48330" spans="19:19">
      <c r="S48330"/>
    </row>
    <row r="48331" spans="19:19">
      <c r="S48331"/>
    </row>
    <row r="48332" spans="19:19">
      <c r="S48332"/>
    </row>
    <row r="48333" spans="19:19">
      <c r="S48333"/>
    </row>
    <row r="48334" spans="19:19">
      <c r="S48334"/>
    </row>
    <row r="48335" spans="19:19">
      <c r="S48335"/>
    </row>
    <row r="48336" spans="19:19">
      <c r="S48336"/>
    </row>
    <row r="48337" spans="19:19">
      <c r="S48337"/>
    </row>
    <row r="48338" spans="19:19">
      <c r="S48338"/>
    </row>
    <row r="48339" spans="19:19">
      <c r="S48339"/>
    </row>
    <row r="48340" spans="19:19">
      <c r="S48340"/>
    </row>
    <row r="48341" spans="19:19">
      <c r="S48341"/>
    </row>
    <row r="48342" spans="19:19">
      <c r="S48342"/>
    </row>
    <row r="48343" spans="19:19">
      <c r="S48343"/>
    </row>
    <row r="48344" spans="19:19">
      <c r="S48344"/>
    </row>
    <row r="48345" spans="19:19">
      <c r="S48345"/>
    </row>
    <row r="48346" spans="19:19">
      <c r="S48346"/>
    </row>
    <row r="48347" spans="19:19">
      <c r="S48347"/>
    </row>
    <row r="48348" spans="19:19">
      <c r="S48348"/>
    </row>
    <row r="48349" spans="19:19">
      <c r="S48349"/>
    </row>
    <row r="48350" spans="19:19">
      <c r="S48350"/>
    </row>
    <row r="48351" spans="19:19">
      <c r="S48351"/>
    </row>
    <row r="48352" spans="19:19">
      <c r="S48352"/>
    </row>
    <row r="48353" spans="19:19">
      <c r="S48353"/>
    </row>
    <row r="48354" spans="19:19">
      <c r="S48354"/>
    </row>
    <row r="48355" spans="19:19">
      <c r="S48355"/>
    </row>
    <row r="48356" spans="19:19">
      <c r="S48356"/>
    </row>
    <row r="48357" spans="19:19">
      <c r="S48357"/>
    </row>
    <row r="48358" spans="19:19">
      <c r="S48358"/>
    </row>
    <row r="48359" spans="19:19">
      <c r="S48359"/>
    </row>
    <row r="48360" spans="19:19">
      <c r="S48360"/>
    </row>
    <row r="48361" spans="19:19">
      <c r="S48361"/>
    </row>
    <row r="48362" spans="19:19">
      <c r="S48362"/>
    </row>
    <row r="48363" spans="19:19">
      <c r="S48363"/>
    </row>
    <row r="48364" spans="19:19">
      <c r="S48364"/>
    </row>
    <row r="48365" spans="19:19">
      <c r="S48365"/>
    </row>
    <row r="48366" spans="19:19">
      <c r="S48366"/>
    </row>
    <row r="48367" spans="19:19">
      <c r="S48367"/>
    </row>
    <row r="48368" spans="19:19">
      <c r="S48368"/>
    </row>
    <row r="48369" spans="19:19">
      <c r="S48369"/>
    </row>
    <row r="48370" spans="19:19">
      <c r="S48370"/>
    </row>
    <row r="48371" spans="19:19">
      <c r="S48371"/>
    </row>
    <row r="48372" spans="19:19">
      <c r="S48372"/>
    </row>
    <row r="48373" spans="19:19">
      <c r="S48373"/>
    </row>
    <row r="48374" spans="19:19">
      <c r="S48374"/>
    </row>
    <row r="48375" spans="19:19">
      <c r="S48375"/>
    </row>
    <row r="48376" spans="19:19">
      <c r="S48376"/>
    </row>
    <row r="48377" spans="19:19">
      <c r="S48377"/>
    </row>
    <row r="48378" spans="19:19">
      <c r="S48378"/>
    </row>
    <row r="48379" spans="19:19">
      <c r="S48379"/>
    </row>
    <row r="48380" spans="19:19">
      <c r="S48380"/>
    </row>
    <row r="48381" spans="19:19">
      <c r="S48381"/>
    </row>
    <row r="48382" spans="19:19">
      <c r="S48382"/>
    </row>
    <row r="48383" spans="19:19">
      <c r="S48383"/>
    </row>
    <row r="48384" spans="19:19">
      <c r="S48384"/>
    </row>
    <row r="48385" spans="19:19">
      <c r="S48385"/>
    </row>
    <row r="48386" spans="19:19">
      <c r="S48386"/>
    </row>
    <row r="48387" spans="19:19">
      <c r="S48387"/>
    </row>
    <row r="48388" spans="19:19">
      <c r="S48388"/>
    </row>
    <row r="48389" spans="19:19">
      <c r="S48389"/>
    </row>
    <row r="48390" spans="19:19">
      <c r="S48390"/>
    </row>
    <row r="48391" spans="19:19">
      <c r="S48391"/>
    </row>
    <row r="48392" spans="19:19">
      <c r="S48392"/>
    </row>
    <row r="48393" spans="19:19">
      <c r="S48393"/>
    </row>
    <row r="48394" spans="19:19">
      <c r="S48394"/>
    </row>
    <row r="48395" spans="19:19">
      <c r="S48395"/>
    </row>
    <row r="48396" spans="19:19">
      <c r="S48396"/>
    </row>
    <row r="48397" spans="19:19">
      <c r="S48397"/>
    </row>
    <row r="48398" spans="19:19">
      <c r="S48398"/>
    </row>
    <row r="48399" spans="19:19">
      <c r="S48399"/>
    </row>
    <row r="48400" spans="19:19">
      <c r="S48400"/>
    </row>
    <row r="48401" spans="19:19">
      <c r="S48401"/>
    </row>
    <row r="48402" spans="19:19">
      <c r="S48402"/>
    </row>
    <row r="48403" spans="19:19">
      <c r="S48403"/>
    </row>
    <row r="48404" spans="19:19">
      <c r="S48404"/>
    </row>
    <row r="48405" spans="19:19">
      <c r="S48405"/>
    </row>
    <row r="48406" spans="19:19">
      <c r="S48406"/>
    </row>
    <row r="48407" spans="19:19">
      <c r="S48407"/>
    </row>
    <row r="48408" spans="19:19">
      <c r="S48408"/>
    </row>
    <row r="48409" spans="19:19">
      <c r="S48409"/>
    </row>
    <row r="48410" spans="19:19">
      <c r="S48410"/>
    </row>
    <row r="48411" spans="19:19">
      <c r="S48411"/>
    </row>
    <row r="48412" spans="19:19">
      <c r="S48412"/>
    </row>
    <row r="48413" spans="19:19">
      <c r="S48413"/>
    </row>
    <row r="48414" spans="19:19">
      <c r="S48414"/>
    </row>
    <row r="48415" spans="19:19">
      <c r="S48415"/>
    </row>
    <row r="48416" spans="19:19">
      <c r="S48416"/>
    </row>
    <row r="48417" spans="19:19">
      <c r="S48417"/>
    </row>
    <row r="48418" spans="19:19">
      <c r="S48418"/>
    </row>
    <row r="48419" spans="19:19">
      <c r="S48419"/>
    </row>
    <row r="48420" spans="19:19">
      <c r="S48420"/>
    </row>
    <row r="48421" spans="19:19">
      <c r="S48421"/>
    </row>
    <row r="48422" spans="19:19">
      <c r="S48422"/>
    </row>
    <row r="48423" spans="19:19">
      <c r="S48423"/>
    </row>
    <row r="48424" spans="19:19">
      <c r="S48424"/>
    </row>
    <row r="48425" spans="19:19">
      <c r="S48425"/>
    </row>
    <row r="48426" spans="19:19">
      <c r="S48426"/>
    </row>
    <row r="48427" spans="19:19">
      <c r="S48427"/>
    </row>
    <row r="48428" spans="19:19">
      <c r="S48428"/>
    </row>
    <row r="48429" spans="19:19">
      <c r="S48429"/>
    </row>
    <row r="48430" spans="19:19">
      <c r="S48430"/>
    </row>
    <row r="48431" spans="19:19">
      <c r="S48431"/>
    </row>
    <row r="48432" spans="19:19">
      <c r="S48432"/>
    </row>
    <row r="48433" spans="19:19">
      <c r="S48433"/>
    </row>
    <row r="48434" spans="19:19">
      <c r="S48434"/>
    </row>
    <row r="48435" spans="19:19">
      <c r="S48435"/>
    </row>
    <row r="48436" spans="19:19">
      <c r="S48436"/>
    </row>
    <row r="48437" spans="19:19">
      <c r="S48437"/>
    </row>
    <row r="48438" spans="19:19">
      <c r="S48438"/>
    </row>
    <row r="48439" spans="19:19">
      <c r="S48439"/>
    </row>
    <row r="48440" spans="19:19">
      <c r="S48440"/>
    </row>
    <row r="48441" spans="19:19">
      <c r="S48441"/>
    </row>
    <row r="48442" spans="19:19">
      <c r="S48442"/>
    </row>
    <row r="48443" spans="19:19">
      <c r="S48443"/>
    </row>
    <row r="48444" spans="19:19">
      <c r="S48444"/>
    </row>
    <row r="48445" spans="19:19">
      <c r="S48445"/>
    </row>
    <row r="48446" spans="19:19">
      <c r="S48446"/>
    </row>
    <row r="48447" spans="19:19">
      <c r="S48447"/>
    </row>
    <row r="48448" spans="19:19">
      <c r="S48448"/>
    </row>
    <row r="48449" spans="19:19">
      <c r="S48449"/>
    </row>
    <row r="48450" spans="19:19">
      <c r="S48450"/>
    </row>
    <row r="48451" spans="19:19">
      <c r="S48451"/>
    </row>
    <row r="48452" spans="19:19">
      <c r="S48452"/>
    </row>
    <row r="48453" spans="19:19">
      <c r="S48453"/>
    </row>
    <row r="48454" spans="19:19">
      <c r="S48454"/>
    </row>
    <row r="48455" spans="19:19">
      <c r="S48455"/>
    </row>
    <row r="48456" spans="19:19">
      <c r="S48456"/>
    </row>
    <row r="48457" spans="19:19">
      <c r="S48457"/>
    </row>
    <row r="48458" spans="19:19">
      <c r="S48458"/>
    </row>
    <row r="48459" spans="19:19">
      <c r="S48459"/>
    </row>
    <row r="48460" spans="19:19">
      <c r="S48460"/>
    </row>
    <row r="48461" spans="19:19">
      <c r="S48461"/>
    </row>
    <row r="48462" spans="19:19">
      <c r="S48462"/>
    </row>
    <row r="48463" spans="19:19">
      <c r="S48463"/>
    </row>
    <row r="48464" spans="19:19">
      <c r="S48464"/>
    </row>
    <row r="48465" spans="19:19">
      <c r="S48465"/>
    </row>
    <row r="48466" spans="19:19">
      <c r="S48466"/>
    </row>
    <row r="48467" spans="19:19">
      <c r="S48467"/>
    </row>
    <row r="48468" spans="19:19">
      <c r="S48468"/>
    </row>
    <row r="48469" spans="19:19">
      <c r="S48469"/>
    </row>
    <row r="48470" spans="19:19">
      <c r="S48470"/>
    </row>
    <row r="48471" spans="19:19">
      <c r="S48471"/>
    </row>
    <row r="48472" spans="19:19">
      <c r="S48472"/>
    </row>
    <row r="48473" spans="19:19">
      <c r="S48473"/>
    </row>
    <row r="48474" spans="19:19">
      <c r="S48474"/>
    </row>
    <row r="48475" spans="19:19">
      <c r="S48475"/>
    </row>
    <row r="48476" spans="19:19">
      <c r="S48476"/>
    </row>
    <row r="48477" spans="19:19">
      <c r="S48477"/>
    </row>
    <row r="48478" spans="19:19">
      <c r="S48478"/>
    </row>
    <row r="48479" spans="19:19">
      <c r="S48479"/>
    </row>
    <row r="48480" spans="19:19">
      <c r="S48480"/>
    </row>
    <row r="48481" spans="19:19">
      <c r="S48481"/>
    </row>
    <row r="48482" spans="19:19">
      <c r="S48482"/>
    </row>
    <row r="48483" spans="19:19">
      <c r="S48483"/>
    </row>
    <row r="48484" spans="19:19">
      <c r="S48484"/>
    </row>
    <row r="48485" spans="19:19">
      <c r="S48485"/>
    </row>
    <row r="48486" spans="19:19">
      <c r="S48486"/>
    </row>
    <row r="48487" spans="19:19">
      <c r="S48487"/>
    </row>
    <row r="48488" spans="19:19">
      <c r="S48488"/>
    </row>
    <row r="48489" spans="19:19">
      <c r="S48489"/>
    </row>
    <row r="48490" spans="19:19">
      <c r="S48490"/>
    </row>
    <row r="48491" spans="19:19">
      <c r="S48491"/>
    </row>
    <row r="48492" spans="19:19">
      <c r="S48492"/>
    </row>
    <row r="48493" spans="19:19">
      <c r="S48493"/>
    </row>
    <row r="48494" spans="19:19">
      <c r="S48494"/>
    </row>
    <row r="48495" spans="19:19">
      <c r="S48495"/>
    </row>
    <row r="48496" spans="19:19">
      <c r="S48496"/>
    </row>
    <row r="48497" spans="19:19">
      <c r="S48497"/>
    </row>
    <row r="48498" spans="19:19">
      <c r="S48498"/>
    </row>
    <row r="48499" spans="19:19">
      <c r="S48499"/>
    </row>
    <row r="48500" spans="19:19">
      <c r="S48500"/>
    </row>
    <row r="48501" spans="19:19">
      <c r="S48501"/>
    </row>
    <row r="48502" spans="19:19">
      <c r="S48502"/>
    </row>
    <row r="48503" spans="19:19">
      <c r="S48503"/>
    </row>
    <row r="48504" spans="19:19">
      <c r="S48504"/>
    </row>
    <row r="48505" spans="19:19">
      <c r="S48505"/>
    </row>
    <row r="48506" spans="19:19">
      <c r="S48506"/>
    </row>
    <row r="48507" spans="19:19">
      <c r="S48507"/>
    </row>
    <row r="48508" spans="19:19">
      <c r="S48508"/>
    </row>
    <row r="48509" spans="19:19">
      <c r="S48509"/>
    </row>
    <row r="48510" spans="19:19">
      <c r="S48510"/>
    </row>
    <row r="48511" spans="19:19">
      <c r="S48511"/>
    </row>
    <row r="48512" spans="19:19">
      <c r="S48512"/>
    </row>
    <row r="48513" spans="19:19">
      <c r="S48513"/>
    </row>
    <row r="48514" spans="19:19">
      <c r="S48514"/>
    </row>
    <row r="48515" spans="19:19">
      <c r="S48515"/>
    </row>
    <row r="48516" spans="19:19">
      <c r="S48516"/>
    </row>
    <row r="48517" spans="19:19">
      <c r="S48517"/>
    </row>
    <row r="48518" spans="19:19">
      <c r="S48518"/>
    </row>
    <row r="48519" spans="19:19">
      <c r="S48519"/>
    </row>
    <row r="48520" spans="19:19">
      <c r="S48520"/>
    </row>
    <row r="48521" spans="19:19">
      <c r="S48521"/>
    </row>
    <row r="48522" spans="19:19">
      <c r="S48522"/>
    </row>
    <row r="48523" spans="19:19">
      <c r="S48523"/>
    </row>
    <row r="48524" spans="19:19">
      <c r="S48524"/>
    </row>
    <row r="48525" spans="19:19">
      <c r="S48525"/>
    </row>
    <row r="48526" spans="19:19">
      <c r="S48526"/>
    </row>
    <row r="48527" spans="19:19">
      <c r="S48527"/>
    </row>
    <row r="48528" spans="19:19">
      <c r="S48528"/>
    </row>
    <row r="48529" spans="19:19">
      <c r="S48529"/>
    </row>
    <row r="48530" spans="19:19">
      <c r="S48530"/>
    </row>
    <row r="48531" spans="19:19">
      <c r="S48531"/>
    </row>
    <row r="48532" spans="19:19">
      <c r="S48532"/>
    </row>
    <row r="48533" spans="19:19">
      <c r="S48533"/>
    </row>
    <row r="48534" spans="19:19">
      <c r="S48534"/>
    </row>
    <row r="48535" spans="19:19">
      <c r="S48535"/>
    </row>
    <row r="48536" spans="19:19">
      <c r="S48536"/>
    </row>
    <row r="48537" spans="19:19">
      <c r="S48537"/>
    </row>
    <row r="48538" spans="19:19">
      <c r="S48538"/>
    </row>
    <row r="48539" spans="19:19">
      <c r="S48539"/>
    </row>
    <row r="48540" spans="19:19">
      <c r="S48540"/>
    </row>
    <row r="48541" spans="19:19">
      <c r="S48541"/>
    </row>
    <row r="48542" spans="19:19">
      <c r="S48542"/>
    </row>
    <row r="48543" spans="19:19">
      <c r="S48543"/>
    </row>
    <row r="48544" spans="19:19">
      <c r="S48544"/>
    </row>
    <row r="48545" spans="19:19">
      <c r="S48545"/>
    </row>
    <row r="48546" spans="19:19">
      <c r="S48546"/>
    </row>
    <row r="48547" spans="19:19">
      <c r="S48547"/>
    </row>
    <row r="48548" spans="19:19">
      <c r="S48548"/>
    </row>
    <row r="48549" spans="19:19">
      <c r="S48549"/>
    </row>
    <row r="48550" spans="19:19">
      <c r="S48550"/>
    </row>
    <row r="48551" spans="19:19">
      <c r="S48551"/>
    </row>
    <row r="48552" spans="19:19">
      <c r="S48552"/>
    </row>
    <row r="48553" spans="19:19">
      <c r="S48553"/>
    </row>
    <row r="48554" spans="19:19">
      <c r="S48554"/>
    </row>
    <row r="48555" spans="19:19">
      <c r="S48555"/>
    </row>
    <row r="48556" spans="19:19">
      <c r="S48556"/>
    </row>
    <row r="48557" spans="19:19">
      <c r="S48557"/>
    </row>
    <row r="48558" spans="19:19">
      <c r="S48558"/>
    </row>
    <row r="48559" spans="19:19">
      <c r="S48559"/>
    </row>
    <row r="48560" spans="19:19">
      <c r="S48560"/>
    </row>
    <row r="48561" spans="19:19">
      <c r="S48561"/>
    </row>
    <row r="48562" spans="19:19">
      <c r="S48562"/>
    </row>
    <row r="48563" spans="19:19">
      <c r="S48563"/>
    </row>
    <row r="48564" spans="19:19">
      <c r="S48564"/>
    </row>
    <row r="48565" spans="19:19">
      <c r="S48565"/>
    </row>
    <row r="48566" spans="19:19">
      <c r="S48566"/>
    </row>
    <row r="48567" spans="19:19">
      <c r="S48567"/>
    </row>
    <row r="48568" spans="19:19">
      <c r="S48568"/>
    </row>
    <row r="48569" spans="19:19">
      <c r="S48569"/>
    </row>
    <row r="48570" spans="19:19">
      <c r="S48570"/>
    </row>
    <row r="48571" spans="19:19">
      <c r="S48571"/>
    </row>
    <row r="48572" spans="19:19">
      <c r="S48572"/>
    </row>
    <row r="48573" spans="19:19">
      <c r="S48573"/>
    </row>
    <row r="48574" spans="19:19">
      <c r="S48574"/>
    </row>
    <row r="48575" spans="19:19">
      <c r="S48575"/>
    </row>
    <row r="48576" spans="19:19">
      <c r="S48576"/>
    </row>
    <row r="48577" spans="19:19">
      <c r="S48577"/>
    </row>
    <row r="48578" spans="19:19">
      <c r="S48578"/>
    </row>
    <row r="48579" spans="19:19">
      <c r="S48579"/>
    </row>
    <row r="48580" spans="19:19">
      <c r="S48580"/>
    </row>
    <row r="48581" spans="19:19">
      <c r="S48581"/>
    </row>
    <row r="48582" spans="19:19">
      <c r="S48582"/>
    </row>
    <row r="48583" spans="19:19">
      <c r="S48583"/>
    </row>
    <row r="48584" spans="19:19">
      <c r="S48584"/>
    </row>
    <row r="48585" spans="19:19">
      <c r="S48585"/>
    </row>
    <row r="48586" spans="19:19">
      <c r="S48586"/>
    </row>
    <row r="48587" spans="19:19">
      <c r="S48587"/>
    </row>
    <row r="48588" spans="19:19">
      <c r="S48588"/>
    </row>
    <row r="48589" spans="19:19">
      <c r="S48589"/>
    </row>
    <row r="48590" spans="19:19">
      <c r="S48590"/>
    </row>
    <row r="48591" spans="19:19">
      <c r="S48591"/>
    </row>
    <row r="48592" spans="19:19">
      <c r="S48592"/>
    </row>
    <row r="48593" spans="19:19">
      <c r="S48593"/>
    </row>
    <row r="48594" spans="19:19">
      <c r="S48594"/>
    </row>
    <row r="48595" spans="19:19">
      <c r="S48595"/>
    </row>
    <row r="48596" spans="19:19">
      <c r="S48596"/>
    </row>
    <row r="48597" spans="19:19">
      <c r="S48597"/>
    </row>
    <row r="48598" spans="19:19">
      <c r="S48598"/>
    </row>
    <row r="48599" spans="19:19">
      <c r="S48599"/>
    </row>
    <row r="48600" spans="19:19">
      <c r="S48600"/>
    </row>
    <row r="48601" spans="19:19">
      <c r="S48601"/>
    </row>
    <row r="48602" spans="19:19">
      <c r="S48602"/>
    </row>
    <row r="48603" spans="19:19">
      <c r="S48603"/>
    </row>
    <row r="48604" spans="19:19">
      <c r="S48604"/>
    </row>
    <row r="48605" spans="19:19">
      <c r="S48605"/>
    </row>
    <row r="48606" spans="19:19">
      <c r="S48606"/>
    </row>
    <row r="48607" spans="19:19">
      <c r="S48607"/>
    </row>
    <row r="48608" spans="19:19">
      <c r="S48608"/>
    </row>
    <row r="48609" spans="19:19">
      <c r="S48609"/>
    </row>
    <row r="48610" spans="19:19">
      <c r="S48610"/>
    </row>
    <row r="48611" spans="19:19">
      <c r="S48611"/>
    </row>
    <row r="48612" spans="19:19">
      <c r="S48612"/>
    </row>
    <row r="48613" spans="19:19">
      <c r="S48613"/>
    </row>
    <row r="48614" spans="19:19">
      <c r="S48614"/>
    </row>
    <row r="48615" spans="19:19">
      <c r="S48615"/>
    </row>
    <row r="48616" spans="19:19">
      <c r="S48616"/>
    </row>
    <row r="48617" spans="19:19">
      <c r="S48617"/>
    </row>
    <row r="48618" spans="19:19">
      <c r="S48618"/>
    </row>
    <row r="48619" spans="19:19">
      <c r="S48619"/>
    </row>
    <row r="48620" spans="19:19">
      <c r="S48620"/>
    </row>
    <row r="48621" spans="19:19">
      <c r="S48621"/>
    </row>
    <row r="48622" spans="19:19">
      <c r="S48622"/>
    </row>
    <row r="48623" spans="19:19">
      <c r="S48623"/>
    </row>
    <row r="48624" spans="19:19">
      <c r="S48624"/>
    </row>
    <row r="48625" spans="19:19">
      <c r="S48625"/>
    </row>
    <row r="48626" spans="19:19">
      <c r="S48626"/>
    </row>
    <row r="48627" spans="19:19">
      <c r="S48627"/>
    </row>
    <row r="48628" spans="19:19">
      <c r="S48628"/>
    </row>
    <row r="48629" spans="19:19">
      <c r="S48629"/>
    </row>
    <row r="48630" spans="19:19">
      <c r="S48630"/>
    </row>
    <row r="48631" spans="19:19">
      <c r="S48631"/>
    </row>
    <row r="48632" spans="19:19">
      <c r="S48632"/>
    </row>
    <row r="48633" spans="19:19">
      <c r="S48633"/>
    </row>
    <row r="48634" spans="19:19">
      <c r="S48634"/>
    </row>
    <row r="48635" spans="19:19">
      <c r="S48635"/>
    </row>
    <row r="48636" spans="19:19">
      <c r="S48636"/>
    </row>
    <row r="48637" spans="19:19">
      <c r="S48637"/>
    </row>
    <row r="48638" spans="19:19">
      <c r="S48638"/>
    </row>
    <row r="48639" spans="19:19">
      <c r="S48639"/>
    </row>
    <row r="48640" spans="19:19">
      <c r="S48640"/>
    </row>
    <row r="48641" spans="19:19">
      <c r="S48641"/>
    </row>
    <row r="48642" spans="19:19">
      <c r="S48642"/>
    </row>
    <row r="48643" spans="19:19">
      <c r="S48643"/>
    </row>
    <row r="48644" spans="19:19">
      <c r="S48644"/>
    </row>
    <row r="48645" spans="19:19">
      <c r="S48645"/>
    </row>
    <row r="48646" spans="19:19">
      <c r="S48646"/>
    </row>
    <row r="48647" spans="19:19">
      <c r="S48647"/>
    </row>
    <row r="48648" spans="19:19">
      <c r="S48648"/>
    </row>
    <row r="48649" spans="19:19">
      <c r="S48649"/>
    </row>
    <row r="48650" spans="19:19">
      <c r="S48650"/>
    </row>
    <row r="48651" spans="19:19">
      <c r="S48651"/>
    </row>
    <row r="48652" spans="19:19">
      <c r="S48652"/>
    </row>
    <row r="48653" spans="19:19">
      <c r="S48653"/>
    </row>
    <row r="48654" spans="19:19">
      <c r="S48654"/>
    </row>
    <row r="48655" spans="19:19">
      <c r="S48655"/>
    </row>
    <row r="48656" spans="19:19">
      <c r="S48656"/>
    </row>
    <row r="48657" spans="19:19">
      <c r="S48657"/>
    </row>
    <row r="48658" spans="19:19">
      <c r="S48658"/>
    </row>
    <row r="48659" spans="19:19">
      <c r="S48659"/>
    </row>
    <row r="48660" spans="19:19">
      <c r="S48660"/>
    </row>
    <row r="48661" spans="19:19">
      <c r="S48661"/>
    </row>
    <row r="48662" spans="19:19">
      <c r="S48662"/>
    </row>
    <row r="48663" spans="19:19">
      <c r="S48663"/>
    </row>
    <row r="48664" spans="19:19">
      <c r="S48664"/>
    </row>
    <row r="48665" spans="19:19">
      <c r="S48665"/>
    </row>
    <row r="48666" spans="19:19">
      <c r="S48666"/>
    </row>
    <row r="48667" spans="19:19">
      <c r="S48667"/>
    </row>
    <row r="48668" spans="19:19">
      <c r="S48668"/>
    </row>
    <row r="48669" spans="19:19">
      <c r="S48669"/>
    </row>
    <row r="48670" spans="19:19">
      <c r="S48670"/>
    </row>
    <row r="48671" spans="19:19">
      <c r="S48671"/>
    </row>
    <row r="48672" spans="19:19">
      <c r="S48672"/>
    </row>
    <row r="48673" spans="19:19">
      <c r="S48673"/>
    </row>
    <row r="48674" spans="19:19">
      <c r="S48674"/>
    </row>
    <row r="48675" spans="19:19">
      <c r="S48675"/>
    </row>
    <row r="48676" spans="19:19">
      <c r="S48676"/>
    </row>
    <row r="48677" spans="19:19">
      <c r="S48677"/>
    </row>
    <row r="48678" spans="19:19">
      <c r="S48678"/>
    </row>
    <row r="48679" spans="19:19">
      <c r="S48679"/>
    </row>
    <row r="48680" spans="19:19">
      <c r="S48680"/>
    </row>
    <row r="48681" spans="19:19">
      <c r="S48681"/>
    </row>
    <row r="48682" spans="19:19">
      <c r="S48682"/>
    </row>
    <row r="48683" spans="19:19">
      <c r="S48683"/>
    </row>
    <row r="48684" spans="19:19">
      <c r="S48684"/>
    </row>
    <row r="48685" spans="19:19">
      <c r="S48685"/>
    </row>
    <row r="48686" spans="19:19">
      <c r="S48686"/>
    </row>
    <row r="48687" spans="19:19">
      <c r="S48687"/>
    </row>
    <row r="48688" spans="19:19">
      <c r="S48688"/>
    </row>
    <row r="48689" spans="19:19">
      <c r="S48689"/>
    </row>
    <row r="48690" spans="19:19">
      <c r="S48690"/>
    </row>
    <row r="48691" spans="19:19">
      <c r="S48691"/>
    </row>
    <row r="48692" spans="19:19">
      <c r="S48692"/>
    </row>
    <row r="48693" spans="19:19">
      <c r="S48693"/>
    </row>
    <row r="48694" spans="19:19">
      <c r="S48694"/>
    </row>
    <row r="48695" spans="19:19">
      <c r="S48695"/>
    </row>
    <row r="48696" spans="19:19">
      <c r="S48696"/>
    </row>
    <row r="48697" spans="19:19">
      <c r="S48697"/>
    </row>
    <row r="48698" spans="19:19">
      <c r="S48698"/>
    </row>
    <row r="48699" spans="19:19">
      <c r="S48699"/>
    </row>
    <row r="48700" spans="19:19">
      <c r="S48700"/>
    </row>
    <row r="48701" spans="19:19">
      <c r="S48701"/>
    </row>
    <row r="48702" spans="19:19">
      <c r="S48702"/>
    </row>
    <row r="48703" spans="19:19">
      <c r="S48703"/>
    </row>
    <row r="48704" spans="19:19">
      <c r="S48704"/>
    </row>
    <row r="48705" spans="19:19">
      <c r="S48705"/>
    </row>
    <row r="48706" spans="19:19">
      <c r="S48706"/>
    </row>
    <row r="48707" spans="19:19">
      <c r="S48707"/>
    </row>
    <row r="48708" spans="19:19">
      <c r="S48708"/>
    </row>
    <row r="48709" spans="19:19">
      <c r="S48709"/>
    </row>
    <row r="48710" spans="19:19">
      <c r="S48710"/>
    </row>
    <row r="48711" spans="19:19">
      <c r="S48711"/>
    </row>
    <row r="48712" spans="19:19">
      <c r="S48712"/>
    </row>
    <row r="48713" spans="19:19">
      <c r="S48713"/>
    </row>
    <row r="48714" spans="19:19">
      <c r="S48714"/>
    </row>
    <row r="48715" spans="19:19">
      <c r="S48715"/>
    </row>
    <row r="48716" spans="19:19">
      <c r="S48716"/>
    </row>
    <row r="48717" spans="19:19">
      <c r="S48717"/>
    </row>
    <row r="48718" spans="19:19">
      <c r="S48718"/>
    </row>
    <row r="48719" spans="19:19">
      <c r="S48719"/>
    </row>
    <row r="48720" spans="19:19">
      <c r="S48720"/>
    </row>
    <row r="48721" spans="19:19">
      <c r="S48721"/>
    </row>
    <row r="48722" spans="19:19">
      <c r="S48722"/>
    </row>
    <row r="48723" spans="19:19">
      <c r="S48723"/>
    </row>
    <row r="48724" spans="19:19">
      <c r="S48724"/>
    </row>
    <row r="48725" spans="19:19">
      <c r="S48725"/>
    </row>
    <row r="48726" spans="19:19">
      <c r="S48726"/>
    </row>
    <row r="48727" spans="19:19">
      <c r="S48727"/>
    </row>
    <row r="48728" spans="19:19">
      <c r="S48728"/>
    </row>
    <row r="48729" spans="19:19">
      <c r="S48729"/>
    </row>
    <row r="48730" spans="19:19">
      <c r="S48730"/>
    </row>
    <row r="48731" spans="19:19">
      <c r="S48731"/>
    </row>
    <row r="48732" spans="19:19">
      <c r="S48732"/>
    </row>
    <row r="48733" spans="19:19">
      <c r="S48733"/>
    </row>
    <row r="48734" spans="19:19">
      <c r="S48734"/>
    </row>
    <row r="48735" spans="19:19">
      <c r="S48735"/>
    </row>
    <row r="48736" spans="19:19">
      <c r="S48736"/>
    </row>
    <row r="48737" spans="19:19">
      <c r="S48737"/>
    </row>
    <row r="48738" spans="19:19">
      <c r="S48738"/>
    </row>
    <row r="48739" spans="19:19">
      <c r="S48739"/>
    </row>
    <row r="48740" spans="19:19">
      <c r="S48740"/>
    </row>
    <row r="48741" spans="19:19">
      <c r="S48741"/>
    </row>
    <row r="48742" spans="19:19">
      <c r="S48742"/>
    </row>
    <row r="48743" spans="19:19">
      <c r="S48743"/>
    </row>
    <row r="48744" spans="19:19">
      <c r="S48744"/>
    </row>
    <row r="48745" spans="19:19">
      <c r="S48745"/>
    </row>
    <row r="48746" spans="19:19">
      <c r="S48746"/>
    </row>
    <row r="48747" spans="19:19">
      <c r="S48747"/>
    </row>
    <row r="48748" spans="19:19">
      <c r="S48748"/>
    </row>
    <row r="48749" spans="19:19">
      <c r="S48749"/>
    </row>
    <row r="48750" spans="19:19">
      <c r="S48750"/>
    </row>
    <row r="48751" spans="19:19">
      <c r="S48751"/>
    </row>
    <row r="48752" spans="19:19">
      <c r="S48752"/>
    </row>
    <row r="48753" spans="19:19">
      <c r="S48753"/>
    </row>
    <row r="48754" spans="19:19">
      <c r="S48754"/>
    </row>
    <row r="48755" spans="19:19">
      <c r="S48755"/>
    </row>
    <row r="48756" spans="19:19">
      <c r="S48756"/>
    </row>
    <row r="48757" spans="19:19">
      <c r="S48757"/>
    </row>
    <row r="48758" spans="19:19">
      <c r="S48758"/>
    </row>
    <row r="48759" spans="19:19">
      <c r="S48759"/>
    </row>
    <row r="48760" spans="19:19">
      <c r="S48760"/>
    </row>
    <row r="48761" spans="19:19">
      <c r="S48761"/>
    </row>
    <row r="48762" spans="19:19">
      <c r="S48762"/>
    </row>
    <row r="48763" spans="19:19">
      <c r="S48763"/>
    </row>
    <row r="48764" spans="19:19">
      <c r="S48764"/>
    </row>
    <row r="48765" spans="19:19">
      <c r="S48765"/>
    </row>
    <row r="48766" spans="19:19">
      <c r="S48766"/>
    </row>
    <row r="48767" spans="19:19">
      <c r="S48767"/>
    </row>
    <row r="48768" spans="19:19">
      <c r="S48768"/>
    </row>
    <row r="48769" spans="19:19">
      <c r="S48769"/>
    </row>
    <row r="48770" spans="19:19">
      <c r="S48770"/>
    </row>
    <row r="48771" spans="19:19">
      <c r="S48771"/>
    </row>
    <row r="48772" spans="19:19">
      <c r="S48772"/>
    </row>
    <row r="48773" spans="19:19">
      <c r="S48773"/>
    </row>
    <row r="48774" spans="19:19">
      <c r="S48774"/>
    </row>
    <row r="48775" spans="19:19">
      <c r="S48775"/>
    </row>
    <row r="48776" spans="19:19">
      <c r="S48776"/>
    </row>
    <row r="48777" spans="19:19">
      <c r="S48777"/>
    </row>
    <row r="48778" spans="19:19">
      <c r="S48778"/>
    </row>
    <row r="48779" spans="19:19">
      <c r="S48779"/>
    </row>
    <row r="48780" spans="19:19">
      <c r="S48780"/>
    </row>
    <row r="48781" spans="19:19">
      <c r="S48781"/>
    </row>
    <row r="48782" spans="19:19">
      <c r="S48782"/>
    </row>
    <row r="48783" spans="19:19">
      <c r="S48783"/>
    </row>
    <row r="48784" spans="19:19">
      <c r="S48784"/>
    </row>
    <row r="48785" spans="19:19">
      <c r="S48785"/>
    </row>
    <row r="48786" spans="19:19">
      <c r="S48786"/>
    </row>
    <row r="48787" spans="19:19">
      <c r="S48787"/>
    </row>
    <row r="48788" spans="19:19">
      <c r="S48788"/>
    </row>
    <row r="48789" spans="19:19">
      <c r="S48789"/>
    </row>
    <row r="48790" spans="19:19">
      <c r="S48790"/>
    </row>
    <row r="48791" spans="19:19">
      <c r="S48791"/>
    </row>
    <row r="48792" spans="19:19">
      <c r="S48792"/>
    </row>
    <row r="48793" spans="19:19">
      <c r="S48793"/>
    </row>
    <row r="48794" spans="19:19">
      <c r="S48794"/>
    </row>
    <row r="48795" spans="19:19">
      <c r="S48795"/>
    </row>
    <row r="48796" spans="19:19">
      <c r="S48796"/>
    </row>
    <row r="48797" spans="19:19">
      <c r="S48797"/>
    </row>
    <row r="48798" spans="19:19">
      <c r="S48798"/>
    </row>
    <row r="48799" spans="19:19">
      <c r="S48799"/>
    </row>
    <row r="48800" spans="19:19">
      <c r="S48800"/>
    </row>
    <row r="48801" spans="19:19">
      <c r="S48801"/>
    </row>
    <row r="48802" spans="19:19">
      <c r="S48802"/>
    </row>
    <row r="48803" spans="19:19">
      <c r="S48803"/>
    </row>
    <row r="48804" spans="19:19">
      <c r="S48804"/>
    </row>
    <row r="48805" spans="19:19">
      <c r="S48805"/>
    </row>
    <row r="48806" spans="19:19">
      <c r="S48806"/>
    </row>
    <row r="48807" spans="19:19">
      <c r="S48807"/>
    </row>
    <row r="48808" spans="19:19">
      <c r="S48808"/>
    </row>
    <row r="48809" spans="19:19">
      <c r="S48809"/>
    </row>
    <row r="48810" spans="19:19">
      <c r="S48810"/>
    </row>
    <row r="48811" spans="19:19">
      <c r="S48811"/>
    </row>
    <row r="48812" spans="19:19">
      <c r="S48812"/>
    </row>
    <row r="48813" spans="19:19">
      <c r="S48813"/>
    </row>
    <row r="48814" spans="19:19">
      <c r="S48814"/>
    </row>
    <row r="48815" spans="19:19">
      <c r="S48815"/>
    </row>
    <row r="48816" spans="19:19">
      <c r="S48816"/>
    </row>
    <row r="48817" spans="19:19">
      <c r="S48817"/>
    </row>
    <row r="48818" spans="19:19">
      <c r="S48818"/>
    </row>
    <row r="48819" spans="19:19">
      <c r="S48819"/>
    </row>
    <row r="48820" spans="19:19">
      <c r="S48820"/>
    </row>
    <row r="48821" spans="19:19">
      <c r="S48821"/>
    </row>
    <row r="48822" spans="19:19">
      <c r="S48822"/>
    </row>
    <row r="48823" spans="19:19">
      <c r="S48823"/>
    </row>
    <row r="48824" spans="19:19">
      <c r="S48824"/>
    </row>
    <row r="48825" spans="19:19">
      <c r="S48825"/>
    </row>
    <row r="48826" spans="19:19">
      <c r="S48826"/>
    </row>
    <row r="48827" spans="19:19">
      <c r="S48827"/>
    </row>
    <row r="48828" spans="19:19">
      <c r="S48828"/>
    </row>
    <row r="48829" spans="19:19">
      <c r="S48829"/>
    </row>
    <row r="48830" spans="19:19">
      <c r="S48830"/>
    </row>
    <row r="48831" spans="19:19">
      <c r="S48831"/>
    </row>
    <row r="48832" spans="19:19">
      <c r="S48832"/>
    </row>
    <row r="48833" spans="19:19">
      <c r="S48833"/>
    </row>
    <row r="48834" spans="19:19">
      <c r="S48834"/>
    </row>
    <row r="48835" spans="19:19">
      <c r="S48835"/>
    </row>
    <row r="48836" spans="19:19">
      <c r="S48836"/>
    </row>
    <row r="48837" spans="19:19">
      <c r="S48837"/>
    </row>
    <row r="48838" spans="19:19">
      <c r="S48838"/>
    </row>
    <row r="48839" spans="19:19">
      <c r="S48839"/>
    </row>
    <row r="48840" spans="19:19">
      <c r="S48840"/>
    </row>
    <row r="48841" spans="19:19">
      <c r="S48841"/>
    </row>
    <row r="48842" spans="19:19">
      <c r="S48842"/>
    </row>
    <row r="48843" spans="19:19">
      <c r="S48843"/>
    </row>
    <row r="48844" spans="19:19">
      <c r="S48844"/>
    </row>
    <row r="48845" spans="19:19">
      <c r="S48845"/>
    </row>
    <row r="48846" spans="19:19">
      <c r="S48846"/>
    </row>
    <row r="48847" spans="19:19">
      <c r="S48847"/>
    </row>
    <row r="48848" spans="19:19">
      <c r="S48848"/>
    </row>
    <row r="48849" spans="19:19">
      <c r="S48849"/>
    </row>
    <row r="48850" spans="19:19">
      <c r="S48850"/>
    </row>
    <row r="48851" spans="19:19">
      <c r="S48851"/>
    </row>
    <row r="48852" spans="19:19">
      <c r="S48852"/>
    </row>
    <row r="48853" spans="19:19">
      <c r="S48853"/>
    </row>
    <row r="48854" spans="19:19">
      <c r="S48854"/>
    </row>
    <row r="48855" spans="19:19">
      <c r="S48855"/>
    </row>
    <row r="48856" spans="19:19">
      <c r="S48856"/>
    </row>
    <row r="48857" spans="19:19">
      <c r="S48857"/>
    </row>
    <row r="48858" spans="19:19">
      <c r="S48858"/>
    </row>
    <row r="48859" spans="19:19">
      <c r="S48859"/>
    </row>
    <row r="48860" spans="19:19">
      <c r="S48860"/>
    </row>
    <row r="48861" spans="19:19">
      <c r="S48861"/>
    </row>
    <row r="48862" spans="19:19">
      <c r="S48862"/>
    </row>
    <row r="48863" spans="19:19">
      <c r="S48863"/>
    </row>
    <row r="48864" spans="19:19">
      <c r="S48864"/>
    </row>
    <row r="48865" spans="19:19">
      <c r="S48865"/>
    </row>
    <row r="48866" spans="19:19">
      <c r="S48866"/>
    </row>
    <row r="48867" spans="19:19">
      <c r="S48867"/>
    </row>
    <row r="48868" spans="19:19">
      <c r="S48868"/>
    </row>
    <row r="48869" spans="19:19">
      <c r="S48869"/>
    </row>
    <row r="48870" spans="19:19">
      <c r="S48870"/>
    </row>
    <row r="48871" spans="19:19">
      <c r="S48871"/>
    </row>
    <row r="48872" spans="19:19">
      <c r="S48872"/>
    </row>
    <row r="48873" spans="19:19">
      <c r="S48873"/>
    </row>
    <row r="48874" spans="19:19">
      <c r="S48874"/>
    </row>
    <row r="48875" spans="19:19">
      <c r="S48875"/>
    </row>
    <row r="48876" spans="19:19">
      <c r="S48876"/>
    </row>
    <row r="48877" spans="19:19">
      <c r="S48877"/>
    </row>
    <row r="48878" spans="19:19">
      <c r="S48878"/>
    </row>
    <row r="48879" spans="19:19">
      <c r="S48879"/>
    </row>
    <row r="48880" spans="19:19">
      <c r="S48880"/>
    </row>
    <row r="48881" spans="19:19">
      <c r="S48881"/>
    </row>
    <row r="48882" spans="19:19">
      <c r="S48882"/>
    </row>
    <row r="48883" spans="19:19">
      <c r="S48883"/>
    </row>
    <row r="48884" spans="19:19">
      <c r="S48884"/>
    </row>
    <row r="48885" spans="19:19">
      <c r="S48885"/>
    </row>
    <row r="48886" spans="19:19">
      <c r="S48886"/>
    </row>
    <row r="48887" spans="19:19">
      <c r="S48887"/>
    </row>
    <row r="48888" spans="19:19">
      <c r="S48888"/>
    </row>
    <row r="48889" spans="19:19">
      <c r="S48889"/>
    </row>
    <row r="48890" spans="19:19">
      <c r="S48890"/>
    </row>
    <row r="48891" spans="19:19">
      <c r="S48891"/>
    </row>
    <row r="48892" spans="19:19">
      <c r="S48892"/>
    </row>
    <row r="48893" spans="19:19">
      <c r="S48893"/>
    </row>
    <row r="48894" spans="19:19">
      <c r="S48894"/>
    </row>
    <row r="48895" spans="19:19">
      <c r="S48895"/>
    </row>
    <row r="48896" spans="19:19">
      <c r="S48896"/>
    </row>
    <row r="48897" spans="19:19">
      <c r="S48897"/>
    </row>
    <row r="48898" spans="19:19">
      <c r="S48898"/>
    </row>
    <row r="48899" spans="19:19">
      <c r="S48899"/>
    </row>
    <row r="48900" spans="19:19">
      <c r="S48900"/>
    </row>
    <row r="48901" spans="19:19">
      <c r="S48901"/>
    </row>
    <row r="48902" spans="19:19">
      <c r="S48902"/>
    </row>
    <row r="48903" spans="19:19">
      <c r="S48903"/>
    </row>
    <row r="48904" spans="19:19">
      <c r="S48904"/>
    </row>
    <row r="48905" spans="19:19">
      <c r="S48905"/>
    </row>
    <row r="48906" spans="19:19">
      <c r="S48906"/>
    </row>
    <row r="48907" spans="19:19">
      <c r="S48907"/>
    </row>
    <row r="48908" spans="19:19">
      <c r="S48908"/>
    </row>
    <row r="48909" spans="19:19">
      <c r="S48909"/>
    </row>
    <row r="48910" spans="19:19">
      <c r="S48910"/>
    </row>
    <row r="48911" spans="19:19">
      <c r="S48911"/>
    </row>
    <row r="48912" spans="19:19">
      <c r="S48912"/>
    </row>
    <row r="48913" spans="19:19">
      <c r="S48913"/>
    </row>
    <row r="48914" spans="19:19">
      <c r="S48914"/>
    </row>
    <row r="48915" spans="19:19">
      <c r="S48915"/>
    </row>
    <row r="48916" spans="19:19">
      <c r="S48916"/>
    </row>
    <row r="48917" spans="19:19">
      <c r="S48917"/>
    </row>
    <row r="48918" spans="19:19">
      <c r="S48918"/>
    </row>
    <row r="48919" spans="19:19">
      <c r="S48919"/>
    </row>
    <row r="48920" spans="19:19">
      <c r="S48920"/>
    </row>
    <row r="48921" spans="19:19">
      <c r="S48921"/>
    </row>
    <row r="48922" spans="19:19">
      <c r="S48922"/>
    </row>
    <row r="48923" spans="19:19">
      <c r="S48923"/>
    </row>
    <row r="48924" spans="19:19">
      <c r="S48924"/>
    </row>
    <row r="48925" spans="19:19">
      <c r="S48925"/>
    </row>
    <row r="48926" spans="19:19">
      <c r="S48926"/>
    </row>
    <row r="48927" spans="19:19">
      <c r="S48927"/>
    </row>
    <row r="48928" spans="19:19">
      <c r="S48928"/>
    </row>
    <row r="48929" spans="19:19">
      <c r="S48929"/>
    </row>
    <row r="48930" spans="19:19">
      <c r="S48930"/>
    </row>
    <row r="48931" spans="19:19">
      <c r="S48931"/>
    </row>
    <row r="48932" spans="19:19">
      <c r="S48932"/>
    </row>
    <row r="48933" spans="19:19">
      <c r="S48933"/>
    </row>
    <row r="48934" spans="19:19">
      <c r="S48934"/>
    </row>
    <row r="48935" spans="19:19">
      <c r="S48935"/>
    </row>
    <row r="48936" spans="19:19">
      <c r="S48936"/>
    </row>
    <row r="48937" spans="19:19">
      <c r="S48937"/>
    </row>
    <row r="48938" spans="19:19">
      <c r="S48938"/>
    </row>
    <row r="48939" spans="19:19">
      <c r="S48939"/>
    </row>
    <row r="48940" spans="19:19">
      <c r="S48940"/>
    </row>
    <row r="48941" spans="19:19">
      <c r="S48941"/>
    </row>
    <row r="48942" spans="19:19">
      <c r="S48942"/>
    </row>
    <row r="48943" spans="19:19">
      <c r="S48943"/>
    </row>
    <row r="48944" spans="19:19">
      <c r="S48944"/>
    </row>
    <row r="48945" spans="19:19">
      <c r="S48945"/>
    </row>
    <row r="48946" spans="19:19">
      <c r="S48946"/>
    </row>
    <row r="48947" spans="19:19">
      <c r="S48947"/>
    </row>
    <row r="48948" spans="19:19">
      <c r="S48948"/>
    </row>
    <row r="48949" spans="19:19">
      <c r="S48949"/>
    </row>
    <row r="48950" spans="19:19">
      <c r="S48950"/>
    </row>
    <row r="48951" spans="19:19">
      <c r="S48951"/>
    </row>
    <row r="48952" spans="19:19">
      <c r="S48952"/>
    </row>
    <row r="48953" spans="19:19">
      <c r="S48953"/>
    </row>
    <row r="48954" spans="19:19">
      <c r="S48954"/>
    </row>
    <row r="48955" spans="19:19">
      <c r="S48955"/>
    </row>
    <row r="48956" spans="19:19">
      <c r="S48956"/>
    </row>
    <row r="48957" spans="19:19">
      <c r="S48957"/>
    </row>
    <row r="48958" spans="19:19">
      <c r="S48958"/>
    </row>
    <row r="48959" spans="19:19">
      <c r="S48959"/>
    </row>
    <row r="48960" spans="19:19">
      <c r="S48960"/>
    </row>
    <row r="48961" spans="19:19">
      <c r="S48961"/>
    </row>
    <row r="48962" spans="19:19">
      <c r="S48962"/>
    </row>
    <row r="48963" spans="19:19">
      <c r="S48963"/>
    </row>
    <row r="48964" spans="19:19">
      <c r="S48964"/>
    </row>
    <row r="48965" spans="19:19">
      <c r="S48965"/>
    </row>
    <row r="48966" spans="19:19">
      <c r="S48966"/>
    </row>
    <row r="48967" spans="19:19">
      <c r="S48967"/>
    </row>
    <row r="48968" spans="19:19">
      <c r="S48968"/>
    </row>
    <row r="48969" spans="19:19">
      <c r="S48969"/>
    </row>
    <row r="48970" spans="19:19">
      <c r="S48970"/>
    </row>
    <row r="48971" spans="19:19">
      <c r="S48971"/>
    </row>
    <row r="48972" spans="19:19">
      <c r="S48972"/>
    </row>
    <row r="48973" spans="19:19">
      <c r="S48973"/>
    </row>
    <row r="48974" spans="19:19">
      <c r="S48974"/>
    </row>
    <row r="48975" spans="19:19">
      <c r="S48975"/>
    </row>
    <row r="48976" spans="19:19">
      <c r="S48976"/>
    </row>
    <row r="48977" spans="19:19">
      <c r="S48977"/>
    </row>
    <row r="48978" spans="19:19">
      <c r="S48978"/>
    </row>
    <row r="48979" spans="19:19">
      <c r="S48979"/>
    </row>
    <row r="48980" spans="19:19">
      <c r="S48980"/>
    </row>
    <row r="48981" spans="19:19">
      <c r="S48981"/>
    </row>
    <row r="48982" spans="19:19">
      <c r="S48982"/>
    </row>
    <row r="48983" spans="19:19">
      <c r="S48983"/>
    </row>
    <row r="48984" spans="19:19">
      <c r="S48984"/>
    </row>
    <row r="48985" spans="19:19">
      <c r="S48985"/>
    </row>
    <row r="48986" spans="19:19">
      <c r="S48986"/>
    </row>
    <row r="48987" spans="19:19">
      <c r="S48987"/>
    </row>
    <row r="48988" spans="19:19">
      <c r="S48988"/>
    </row>
    <row r="48989" spans="19:19">
      <c r="S48989"/>
    </row>
    <row r="48990" spans="19:19">
      <c r="S48990"/>
    </row>
    <row r="48991" spans="19:19">
      <c r="S48991"/>
    </row>
    <row r="48992" spans="19:19">
      <c r="S48992"/>
    </row>
    <row r="48993" spans="19:19">
      <c r="S48993"/>
    </row>
    <row r="48994" spans="19:19">
      <c r="S48994"/>
    </row>
    <row r="48995" spans="19:19">
      <c r="S48995"/>
    </row>
    <row r="48996" spans="19:19">
      <c r="S48996"/>
    </row>
    <row r="48997" spans="19:19">
      <c r="S48997"/>
    </row>
    <row r="48998" spans="19:19">
      <c r="S48998"/>
    </row>
    <row r="48999" spans="19:19">
      <c r="S48999"/>
    </row>
    <row r="49000" spans="19:19">
      <c r="S49000"/>
    </row>
    <row r="49001" spans="19:19">
      <c r="S49001"/>
    </row>
    <row r="49002" spans="19:19">
      <c r="S49002"/>
    </row>
    <row r="49003" spans="19:19">
      <c r="S49003"/>
    </row>
    <row r="49004" spans="19:19">
      <c r="S49004"/>
    </row>
    <row r="49005" spans="19:19">
      <c r="S49005"/>
    </row>
    <row r="49006" spans="19:19">
      <c r="S49006"/>
    </row>
    <row r="49007" spans="19:19">
      <c r="S49007"/>
    </row>
    <row r="49008" spans="19:19">
      <c r="S49008"/>
    </row>
    <row r="49009" spans="19:19">
      <c r="S49009"/>
    </row>
    <row r="49010" spans="19:19">
      <c r="S49010"/>
    </row>
    <row r="49011" spans="19:19">
      <c r="S49011"/>
    </row>
    <row r="49012" spans="19:19">
      <c r="S49012"/>
    </row>
    <row r="49013" spans="19:19">
      <c r="S49013"/>
    </row>
    <row r="49014" spans="19:19">
      <c r="S49014"/>
    </row>
    <row r="49015" spans="19:19">
      <c r="S49015"/>
    </row>
    <row r="49016" spans="19:19">
      <c r="S49016"/>
    </row>
    <row r="49017" spans="19:19">
      <c r="S49017"/>
    </row>
    <row r="49018" spans="19:19">
      <c r="S49018"/>
    </row>
    <row r="49019" spans="19:19">
      <c r="S49019"/>
    </row>
    <row r="49020" spans="19:19">
      <c r="S49020"/>
    </row>
    <row r="49021" spans="19:19">
      <c r="S49021"/>
    </row>
    <row r="49022" spans="19:19">
      <c r="S49022"/>
    </row>
    <row r="49023" spans="19:19">
      <c r="S49023"/>
    </row>
    <row r="49024" spans="19:19">
      <c r="S49024"/>
    </row>
    <row r="49025" spans="19:19">
      <c r="S49025"/>
    </row>
    <row r="49026" spans="19:19">
      <c r="S49026"/>
    </row>
    <row r="49027" spans="19:19">
      <c r="S49027"/>
    </row>
    <row r="49028" spans="19:19">
      <c r="S49028"/>
    </row>
    <row r="49029" spans="19:19">
      <c r="S49029"/>
    </row>
    <row r="49030" spans="19:19">
      <c r="S49030"/>
    </row>
    <row r="49031" spans="19:19">
      <c r="S49031"/>
    </row>
    <row r="49032" spans="19:19">
      <c r="S49032"/>
    </row>
    <row r="49033" spans="19:19">
      <c r="S49033"/>
    </row>
    <row r="49034" spans="19:19">
      <c r="S49034"/>
    </row>
    <row r="49035" spans="19:19">
      <c r="S49035"/>
    </row>
    <row r="49036" spans="19:19">
      <c r="S49036"/>
    </row>
    <row r="49037" spans="19:19">
      <c r="S49037"/>
    </row>
    <row r="49038" spans="19:19">
      <c r="S49038"/>
    </row>
    <row r="49039" spans="19:19">
      <c r="S49039"/>
    </row>
    <row r="49040" spans="19:19">
      <c r="S49040"/>
    </row>
    <row r="49041" spans="19:19">
      <c r="S49041"/>
    </row>
    <row r="49042" spans="19:19">
      <c r="S49042"/>
    </row>
    <row r="49043" spans="19:19">
      <c r="S49043"/>
    </row>
    <row r="49044" spans="19:19">
      <c r="S49044"/>
    </row>
    <row r="49045" spans="19:19">
      <c r="S49045"/>
    </row>
    <row r="49046" spans="19:19">
      <c r="S49046"/>
    </row>
    <row r="49047" spans="19:19">
      <c r="S49047"/>
    </row>
    <row r="49048" spans="19:19">
      <c r="S49048"/>
    </row>
    <row r="49049" spans="19:19">
      <c r="S49049"/>
    </row>
    <row r="49050" spans="19:19">
      <c r="S49050"/>
    </row>
    <row r="49051" spans="19:19">
      <c r="S49051"/>
    </row>
    <row r="49052" spans="19:19">
      <c r="S49052"/>
    </row>
    <row r="49053" spans="19:19">
      <c r="S49053"/>
    </row>
    <row r="49054" spans="19:19">
      <c r="S49054"/>
    </row>
    <row r="49055" spans="19:19">
      <c r="S49055"/>
    </row>
    <row r="49056" spans="19:19">
      <c r="S49056"/>
    </row>
    <row r="49057" spans="19:19">
      <c r="S49057"/>
    </row>
    <row r="49058" spans="19:19">
      <c r="S49058"/>
    </row>
    <row r="49059" spans="19:19">
      <c r="S49059"/>
    </row>
    <row r="49060" spans="19:19">
      <c r="S49060"/>
    </row>
    <row r="49061" spans="19:19">
      <c r="S49061"/>
    </row>
    <row r="49062" spans="19:19">
      <c r="S49062"/>
    </row>
    <row r="49063" spans="19:19">
      <c r="S49063"/>
    </row>
    <row r="49064" spans="19:19">
      <c r="S49064"/>
    </row>
    <row r="49065" spans="19:19">
      <c r="S49065"/>
    </row>
    <row r="49066" spans="19:19">
      <c r="S49066"/>
    </row>
    <row r="49067" spans="19:19">
      <c r="S49067"/>
    </row>
    <row r="49068" spans="19:19">
      <c r="S49068"/>
    </row>
    <row r="49069" spans="19:19">
      <c r="S49069"/>
    </row>
    <row r="49070" spans="19:19">
      <c r="S49070"/>
    </row>
    <row r="49071" spans="19:19">
      <c r="S49071"/>
    </row>
    <row r="49072" spans="19:19">
      <c r="S49072"/>
    </row>
    <row r="49073" spans="19:19">
      <c r="S49073"/>
    </row>
    <row r="49074" spans="19:19">
      <c r="S49074"/>
    </row>
    <row r="49075" spans="19:19">
      <c r="S49075"/>
    </row>
    <row r="49076" spans="19:19">
      <c r="S49076"/>
    </row>
    <row r="49077" spans="19:19">
      <c r="S49077"/>
    </row>
    <row r="49078" spans="19:19">
      <c r="S49078"/>
    </row>
    <row r="49079" spans="19:19">
      <c r="S49079"/>
    </row>
    <row r="49080" spans="19:19">
      <c r="S49080"/>
    </row>
    <row r="49081" spans="19:19">
      <c r="S49081"/>
    </row>
    <row r="49082" spans="19:19">
      <c r="S49082"/>
    </row>
    <row r="49083" spans="19:19">
      <c r="S49083"/>
    </row>
    <row r="49084" spans="19:19">
      <c r="S49084"/>
    </row>
    <row r="49085" spans="19:19">
      <c r="S49085"/>
    </row>
    <row r="49086" spans="19:19">
      <c r="S49086"/>
    </row>
    <row r="49087" spans="19:19">
      <c r="S49087"/>
    </row>
    <row r="49088" spans="19:19">
      <c r="S49088"/>
    </row>
    <row r="49089" spans="19:19">
      <c r="S49089"/>
    </row>
    <row r="49090" spans="19:19">
      <c r="S49090"/>
    </row>
    <row r="49091" spans="19:19">
      <c r="S49091"/>
    </row>
    <row r="49092" spans="19:19">
      <c r="S49092"/>
    </row>
    <row r="49093" spans="19:19">
      <c r="S49093"/>
    </row>
    <row r="49094" spans="19:19">
      <c r="S49094"/>
    </row>
    <row r="49095" spans="19:19">
      <c r="S49095"/>
    </row>
    <row r="49096" spans="19:19">
      <c r="S49096"/>
    </row>
    <row r="49097" spans="19:19">
      <c r="S49097"/>
    </row>
    <row r="49098" spans="19:19">
      <c r="S49098"/>
    </row>
    <row r="49099" spans="19:19">
      <c r="S49099"/>
    </row>
    <row r="49100" spans="19:19">
      <c r="S49100"/>
    </row>
    <row r="49101" spans="19:19">
      <c r="S49101"/>
    </row>
    <row r="49102" spans="19:19">
      <c r="S49102"/>
    </row>
    <row r="49103" spans="19:19">
      <c r="S49103"/>
    </row>
    <row r="49104" spans="19:19">
      <c r="S49104"/>
    </row>
    <row r="49105" spans="19:19">
      <c r="S49105"/>
    </row>
    <row r="49106" spans="19:19">
      <c r="S49106"/>
    </row>
    <row r="49107" spans="19:19">
      <c r="S49107"/>
    </row>
    <row r="49108" spans="19:19">
      <c r="S49108"/>
    </row>
    <row r="49109" spans="19:19">
      <c r="S49109"/>
    </row>
    <row r="49110" spans="19:19">
      <c r="S49110"/>
    </row>
    <row r="49111" spans="19:19">
      <c r="S49111"/>
    </row>
    <row r="49112" spans="19:19">
      <c r="S49112"/>
    </row>
    <row r="49113" spans="19:19">
      <c r="S49113"/>
    </row>
    <row r="49114" spans="19:19">
      <c r="S49114"/>
    </row>
    <row r="49115" spans="19:19">
      <c r="S49115"/>
    </row>
    <row r="49116" spans="19:19">
      <c r="S49116"/>
    </row>
    <row r="49117" spans="19:19">
      <c r="S49117"/>
    </row>
    <row r="49118" spans="19:19">
      <c r="S49118"/>
    </row>
    <row r="49119" spans="19:19">
      <c r="S49119"/>
    </row>
    <row r="49120" spans="19:19">
      <c r="S49120"/>
    </row>
    <row r="49121" spans="19:19">
      <c r="S49121"/>
    </row>
    <row r="49122" spans="19:19">
      <c r="S49122"/>
    </row>
    <row r="49123" spans="19:19">
      <c r="S49123"/>
    </row>
    <row r="49124" spans="19:19">
      <c r="S49124"/>
    </row>
    <row r="49125" spans="19:19">
      <c r="S49125"/>
    </row>
    <row r="49126" spans="19:19">
      <c r="S49126"/>
    </row>
    <row r="49127" spans="19:19">
      <c r="S49127"/>
    </row>
    <row r="49128" spans="19:19">
      <c r="S49128"/>
    </row>
    <row r="49129" spans="19:19">
      <c r="S49129"/>
    </row>
    <row r="49130" spans="19:19">
      <c r="S49130"/>
    </row>
    <row r="49131" spans="19:19">
      <c r="S49131"/>
    </row>
    <row r="49132" spans="19:19">
      <c r="S49132"/>
    </row>
    <row r="49133" spans="19:19">
      <c r="S49133"/>
    </row>
    <row r="49134" spans="19:19">
      <c r="S49134"/>
    </row>
    <row r="49135" spans="19:19">
      <c r="S49135"/>
    </row>
    <row r="49136" spans="19:19">
      <c r="S49136"/>
    </row>
    <row r="49137" spans="19:19">
      <c r="S49137"/>
    </row>
    <row r="49138" spans="19:19">
      <c r="S49138"/>
    </row>
    <row r="49139" spans="19:19">
      <c r="S49139"/>
    </row>
    <row r="49140" spans="19:19">
      <c r="S49140"/>
    </row>
    <row r="49141" spans="19:19">
      <c r="S49141"/>
    </row>
    <row r="49142" spans="19:19">
      <c r="S49142"/>
    </row>
    <row r="49143" spans="19:19">
      <c r="S49143"/>
    </row>
    <row r="49144" spans="19:19">
      <c r="S49144"/>
    </row>
    <row r="49145" spans="19:19">
      <c r="S49145"/>
    </row>
    <row r="49146" spans="19:19">
      <c r="S49146"/>
    </row>
    <row r="49147" spans="19:19">
      <c r="S49147"/>
    </row>
    <row r="49148" spans="19:19">
      <c r="S49148"/>
    </row>
    <row r="49149" spans="19:19">
      <c r="S49149"/>
    </row>
    <row r="49150" spans="19:19">
      <c r="S49150"/>
    </row>
    <row r="49151" spans="19:19">
      <c r="S49151"/>
    </row>
    <row r="49152" spans="19:19">
      <c r="S49152"/>
    </row>
    <row r="49153" spans="19:19">
      <c r="S49153"/>
    </row>
    <row r="49154" spans="19:19">
      <c r="S49154"/>
    </row>
    <row r="49155" spans="19:19">
      <c r="S49155"/>
    </row>
    <row r="49156" spans="19:19">
      <c r="S49156"/>
    </row>
    <row r="49157" spans="19:19">
      <c r="S49157"/>
    </row>
    <row r="49158" spans="19:19">
      <c r="S49158"/>
    </row>
    <row r="49159" spans="19:19">
      <c r="S49159"/>
    </row>
    <row r="49160" spans="19:19">
      <c r="S49160"/>
    </row>
    <row r="49161" spans="19:19">
      <c r="S49161"/>
    </row>
    <row r="49162" spans="19:19">
      <c r="S49162"/>
    </row>
    <row r="49163" spans="19:19">
      <c r="S49163"/>
    </row>
    <row r="49164" spans="19:19">
      <c r="S49164"/>
    </row>
    <row r="49165" spans="19:19">
      <c r="S49165"/>
    </row>
    <row r="49166" spans="19:19">
      <c r="S49166"/>
    </row>
    <row r="49167" spans="19:19">
      <c r="S49167"/>
    </row>
    <row r="49168" spans="19:19">
      <c r="S49168"/>
    </row>
    <row r="49169" spans="19:19">
      <c r="S49169"/>
    </row>
    <row r="49170" spans="19:19">
      <c r="S49170"/>
    </row>
    <row r="49171" spans="19:19">
      <c r="S49171"/>
    </row>
    <row r="49172" spans="19:19">
      <c r="S49172"/>
    </row>
    <row r="49173" spans="19:19">
      <c r="S49173"/>
    </row>
    <row r="49174" spans="19:19">
      <c r="S49174"/>
    </row>
    <row r="49175" spans="19:19">
      <c r="S49175"/>
    </row>
    <row r="49176" spans="19:19">
      <c r="S49176"/>
    </row>
    <row r="49177" spans="19:19">
      <c r="S49177"/>
    </row>
    <row r="49178" spans="19:19">
      <c r="S49178"/>
    </row>
    <row r="49179" spans="19:19">
      <c r="S49179"/>
    </row>
    <row r="49180" spans="19:19">
      <c r="S49180"/>
    </row>
    <row r="49181" spans="19:19">
      <c r="S49181"/>
    </row>
    <row r="49182" spans="19:19">
      <c r="S49182"/>
    </row>
    <row r="49183" spans="19:19">
      <c r="S49183"/>
    </row>
    <row r="49184" spans="19:19">
      <c r="S49184"/>
    </row>
    <row r="49185" spans="19:19">
      <c r="S49185"/>
    </row>
    <row r="49186" spans="19:19">
      <c r="S49186"/>
    </row>
    <row r="49187" spans="19:19">
      <c r="S49187"/>
    </row>
    <row r="49188" spans="19:19">
      <c r="S49188"/>
    </row>
    <row r="49189" spans="19:19">
      <c r="S49189"/>
    </row>
    <row r="49190" spans="19:19">
      <c r="S49190"/>
    </row>
    <row r="49191" spans="19:19">
      <c r="S49191"/>
    </row>
    <row r="49192" spans="19:19">
      <c r="S49192"/>
    </row>
    <row r="49193" spans="19:19">
      <c r="S49193"/>
    </row>
    <row r="49194" spans="19:19">
      <c r="S49194"/>
    </row>
    <row r="49195" spans="19:19">
      <c r="S49195"/>
    </row>
    <row r="49196" spans="19:19">
      <c r="S49196"/>
    </row>
    <row r="49197" spans="19:19">
      <c r="S49197"/>
    </row>
    <row r="49198" spans="19:19">
      <c r="S49198"/>
    </row>
    <row r="49199" spans="19:19">
      <c r="S49199"/>
    </row>
    <row r="49200" spans="19:19">
      <c r="S49200"/>
    </row>
    <row r="49201" spans="19:19">
      <c r="S49201"/>
    </row>
    <row r="49202" spans="19:19">
      <c r="S49202"/>
    </row>
    <row r="49203" spans="19:19">
      <c r="S49203"/>
    </row>
    <row r="49204" spans="19:19">
      <c r="S49204"/>
    </row>
    <row r="49205" spans="19:19">
      <c r="S49205"/>
    </row>
    <row r="49206" spans="19:19">
      <c r="S49206"/>
    </row>
    <row r="49207" spans="19:19">
      <c r="S49207"/>
    </row>
    <row r="49208" spans="19:19">
      <c r="S49208"/>
    </row>
    <row r="49209" spans="19:19">
      <c r="S49209"/>
    </row>
    <row r="49210" spans="19:19">
      <c r="S49210"/>
    </row>
    <row r="49211" spans="19:19">
      <c r="S49211"/>
    </row>
    <row r="49212" spans="19:19">
      <c r="S49212"/>
    </row>
    <row r="49213" spans="19:19">
      <c r="S49213"/>
    </row>
    <row r="49214" spans="19:19">
      <c r="S49214"/>
    </row>
    <row r="49215" spans="19:19">
      <c r="S49215"/>
    </row>
    <row r="49216" spans="19:19">
      <c r="S49216"/>
    </row>
    <row r="49217" spans="19:19">
      <c r="S49217"/>
    </row>
    <row r="49218" spans="19:19">
      <c r="S49218"/>
    </row>
    <row r="49219" spans="19:19">
      <c r="S49219"/>
    </row>
    <row r="49220" spans="19:19">
      <c r="S49220"/>
    </row>
    <row r="49221" spans="19:19">
      <c r="S49221"/>
    </row>
    <row r="49222" spans="19:19">
      <c r="S49222"/>
    </row>
    <row r="49223" spans="19:19">
      <c r="S49223"/>
    </row>
    <row r="49224" spans="19:19">
      <c r="S49224"/>
    </row>
    <row r="49225" spans="19:19">
      <c r="S49225"/>
    </row>
    <row r="49226" spans="19:19">
      <c r="S49226"/>
    </row>
    <row r="49227" spans="19:19">
      <c r="S49227"/>
    </row>
    <row r="49228" spans="19:19">
      <c r="S49228"/>
    </row>
    <row r="49229" spans="19:19">
      <c r="S49229"/>
    </row>
    <row r="49230" spans="19:19">
      <c r="S49230"/>
    </row>
    <row r="49231" spans="19:19">
      <c r="S49231"/>
    </row>
    <row r="49232" spans="19:19">
      <c r="S49232"/>
    </row>
    <row r="49233" spans="19:19">
      <c r="S49233"/>
    </row>
    <row r="49234" spans="19:19">
      <c r="S49234"/>
    </row>
    <row r="49235" spans="19:19">
      <c r="S49235"/>
    </row>
    <row r="49236" spans="19:19">
      <c r="S49236"/>
    </row>
    <row r="49237" spans="19:19">
      <c r="S49237"/>
    </row>
    <row r="49238" spans="19:19">
      <c r="S49238"/>
    </row>
    <row r="49239" spans="19:19">
      <c r="S49239"/>
    </row>
    <row r="49240" spans="19:19">
      <c r="S49240"/>
    </row>
    <row r="49241" spans="19:19">
      <c r="S49241"/>
    </row>
    <row r="49242" spans="19:19">
      <c r="S49242"/>
    </row>
    <row r="49243" spans="19:19">
      <c r="S49243"/>
    </row>
    <row r="49244" spans="19:19">
      <c r="S49244"/>
    </row>
    <row r="49245" spans="19:19">
      <c r="S49245"/>
    </row>
    <row r="49246" spans="19:19">
      <c r="S49246"/>
    </row>
    <row r="49247" spans="19:19">
      <c r="S49247"/>
    </row>
    <row r="49248" spans="19:19">
      <c r="S49248"/>
    </row>
    <row r="49249" spans="19:19">
      <c r="S49249"/>
    </row>
    <row r="49250" spans="19:19">
      <c r="S49250"/>
    </row>
    <row r="49251" spans="19:19">
      <c r="S49251"/>
    </row>
    <row r="49252" spans="19:19">
      <c r="S49252"/>
    </row>
    <row r="49253" spans="19:19">
      <c r="S49253"/>
    </row>
    <row r="49254" spans="19:19">
      <c r="S49254"/>
    </row>
    <row r="49255" spans="19:19">
      <c r="S49255"/>
    </row>
    <row r="49256" spans="19:19">
      <c r="S49256"/>
    </row>
    <row r="49257" spans="19:19">
      <c r="S49257"/>
    </row>
    <row r="49258" spans="19:19">
      <c r="S49258"/>
    </row>
    <row r="49259" spans="19:19">
      <c r="S49259"/>
    </row>
    <row r="49260" spans="19:19">
      <c r="S49260"/>
    </row>
    <row r="49261" spans="19:19">
      <c r="S49261"/>
    </row>
    <row r="49262" spans="19:19">
      <c r="S49262"/>
    </row>
    <row r="49263" spans="19:19">
      <c r="S49263"/>
    </row>
    <row r="49264" spans="19:19">
      <c r="S49264"/>
    </row>
    <row r="49265" spans="19:19">
      <c r="S49265"/>
    </row>
    <row r="49266" spans="19:19">
      <c r="S49266"/>
    </row>
    <row r="49267" spans="19:19">
      <c r="S49267"/>
    </row>
    <row r="49268" spans="19:19">
      <c r="S49268"/>
    </row>
    <row r="49269" spans="19:19">
      <c r="S49269"/>
    </row>
    <row r="49270" spans="19:19">
      <c r="S49270"/>
    </row>
    <row r="49271" spans="19:19">
      <c r="S49271"/>
    </row>
    <row r="49272" spans="19:19">
      <c r="S49272"/>
    </row>
    <row r="49273" spans="19:19">
      <c r="S49273"/>
    </row>
    <row r="49274" spans="19:19">
      <c r="S49274"/>
    </row>
    <row r="49275" spans="19:19">
      <c r="S49275"/>
    </row>
    <row r="49276" spans="19:19">
      <c r="S49276"/>
    </row>
    <row r="49277" spans="19:19">
      <c r="S49277"/>
    </row>
    <row r="49278" spans="19:19">
      <c r="S49278"/>
    </row>
    <row r="49279" spans="19:19">
      <c r="S49279"/>
    </row>
    <row r="49280" spans="19:19">
      <c r="S49280"/>
    </row>
    <row r="49281" spans="19:19">
      <c r="S49281"/>
    </row>
    <row r="49282" spans="19:19">
      <c r="S49282"/>
    </row>
    <row r="49283" spans="19:19">
      <c r="S49283"/>
    </row>
    <row r="49284" spans="19:19">
      <c r="S49284"/>
    </row>
    <row r="49285" spans="19:19">
      <c r="S49285"/>
    </row>
    <row r="49286" spans="19:19">
      <c r="S49286"/>
    </row>
    <row r="49287" spans="19:19">
      <c r="S49287"/>
    </row>
    <row r="49288" spans="19:19">
      <c r="S49288"/>
    </row>
    <row r="49289" spans="19:19">
      <c r="S49289"/>
    </row>
    <row r="49290" spans="19:19">
      <c r="S49290"/>
    </row>
    <row r="49291" spans="19:19">
      <c r="S49291"/>
    </row>
    <row r="49292" spans="19:19">
      <c r="S49292"/>
    </row>
    <row r="49293" spans="19:19">
      <c r="S49293"/>
    </row>
    <row r="49294" spans="19:19">
      <c r="S49294"/>
    </row>
    <row r="49295" spans="19:19">
      <c r="S49295"/>
    </row>
    <row r="49296" spans="19:19">
      <c r="S49296"/>
    </row>
    <row r="49297" spans="19:19">
      <c r="S49297"/>
    </row>
    <row r="49298" spans="19:19">
      <c r="S49298"/>
    </row>
    <row r="49299" spans="19:19">
      <c r="S49299"/>
    </row>
    <row r="49300" spans="19:19">
      <c r="S49300"/>
    </row>
    <row r="49301" spans="19:19">
      <c r="S49301"/>
    </row>
    <row r="49302" spans="19:19">
      <c r="S49302"/>
    </row>
    <row r="49303" spans="19:19">
      <c r="S49303"/>
    </row>
    <row r="49304" spans="19:19">
      <c r="S49304"/>
    </row>
    <row r="49305" spans="19:19">
      <c r="S49305"/>
    </row>
    <row r="49306" spans="19:19">
      <c r="S49306"/>
    </row>
    <row r="49307" spans="19:19">
      <c r="S49307"/>
    </row>
    <row r="49308" spans="19:19">
      <c r="S49308"/>
    </row>
    <row r="49309" spans="19:19">
      <c r="S49309"/>
    </row>
    <row r="49310" spans="19:19">
      <c r="S49310"/>
    </row>
    <row r="49311" spans="19:19">
      <c r="S49311"/>
    </row>
    <row r="49312" spans="19:19">
      <c r="S49312"/>
    </row>
    <row r="49313" spans="19:19">
      <c r="S49313"/>
    </row>
    <row r="49314" spans="19:19">
      <c r="S49314"/>
    </row>
    <row r="49315" spans="19:19">
      <c r="S49315"/>
    </row>
    <row r="49316" spans="19:19">
      <c r="S49316"/>
    </row>
    <row r="49317" spans="19:19">
      <c r="S49317"/>
    </row>
    <row r="49318" spans="19:19">
      <c r="S49318"/>
    </row>
    <row r="49319" spans="19:19">
      <c r="S49319"/>
    </row>
    <row r="49320" spans="19:19">
      <c r="S49320"/>
    </row>
    <row r="49321" spans="19:19">
      <c r="S49321"/>
    </row>
    <row r="49322" spans="19:19">
      <c r="S49322"/>
    </row>
    <row r="49323" spans="19:19">
      <c r="S49323"/>
    </row>
    <row r="49324" spans="19:19">
      <c r="S49324"/>
    </row>
    <row r="49325" spans="19:19">
      <c r="S49325"/>
    </row>
    <row r="49326" spans="19:19">
      <c r="S49326"/>
    </row>
    <row r="49327" spans="19:19">
      <c r="S49327"/>
    </row>
    <row r="49328" spans="19:19">
      <c r="S49328"/>
    </row>
    <row r="49329" spans="19:19">
      <c r="S49329"/>
    </row>
    <row r="49330" spans="19:19">
      <c r="S49330"/>
    </row>
    <row r="49331" spans="19:19">
      <c r="S49331"/>
    </row>
    <row r="49332" spans="19:19">
      <c r="S49332"/>
    </row>
    <row r="49333" spans="19:19">
      <c r="S49333"/>
    </row>
    <row r="49334" spans="19:19">
      <c r="S49334"/>
    </row>
    <row r="49335" spans="19:19">
      <c r="S49335"/>
    </row>
    <row r="49336" spans="19:19">
      <c r="S49336"/>
    </row>
    <row r="49337" spans="19:19">
      <c r="S49337"/>
    </row>
    <row r="49338" spans="19:19">
      <c r="S49338"/>
    </row>
    <row r="49339" spans="19:19">
      <c r="S49339"/>
    </row>
    <row r="49340" spans="19:19">
      <c r="S49340"/>
    </row>
    <row r="49341" spans="19:19">
      <c r="S49341"/>
    </row>
    <row r="49342" spans="19:19">
      <c r="S49342"/>
    </row>
    <row r="49343" spans="19:19">
      <c r="S49343"/>
    </row>
    <row r="49344" spans="19:19">
      <c r="S49344"/>
    </row>
    <row r="49345" spans="19:19">
      <c r="S49345"/>
    </row>
    <row r="49346" spans="19:19">
      <c r="S49346"/>
    </row>
    <row r="49347" spans="19:19">
      <c r="S49347"/>
    </row>
    <row r="49348" spans="19:19">
      <c r="S49348"/>
    </row>
    <row r="49349" spans="19:19">
      <c r="S49349"/>
    </row>
    <row r="49350" spans="19:19">
      <c r="S49350"/>
    </row>
    <row r="49351" spans="19:19">
      <c r="S49351"/>
    </row>
    <row r="49352" spans="19:19">
      <c r="S49352"/>
    </row>
    <row r="49353" spans="19:19">
      <c r="S49353"/>
    </row>
    <row r="49354" spans="19:19">
      <c r="S49354"/>
    </row>
    <row r="49355" spans="19:19">
      <c r="S49355"/>
    </row>
    <row r="49356" spans="19:19">
      <c r="S49356"/>
    </row>
    <row r="49357" spans="19:19">
      <c r="S49357"/>
    </row>
    <row r="49358" spans="19:19">
      <c r="S49358"/>
    </row>
    <row r="49359" spans="19:19">
      <c r="S49359"/>
    </row>
    <row r="49360" spans="19:19">
      <c r="S49360"/>
    </row>
    <row r="49361" spans="19:19">
      <c r="S49361"/>
    </row>
    <row r="49362" spans="19:19">
      <c r="S49362"/>
    </row>
    <row r="49363" spans="19:19">
      <c r="S49363"/>
    </row>
    <row r="49364" spans="19:19">
      <c r="S49364"/>
    </row>
    <row r="49365" spans="19:19">
      <c r="S49365"/>
    </row>
    <row r="49366" spans="19:19">
      <c r="S49366"/>
    </row>
    <row r="49367" spans="19:19">
      <c r="S49367"/>
    </row>
    <row r="49368" spans="19:19">
      <c r="S49368"/>
    </row>
    <row r="49369" spans="19:19">
      <c r="S49369"/>
    </row>
    <row r="49370" spans="19:19">
      <c r="S49370"/>
    </row>
    <row r="49371" spans="19:19">
      <c r="S49371"/>
    </row>
    <row r="49372" spans="19:19">
      <c r="S49372"/>
    </row>
    <row r="49373" spans="19:19">
      <c r="S49373"/>
    </row>
    <row r="49374" spans="19:19">
      <c r="S49374"/>
    </row>
    <row r="49375" spans="19:19">
      <c r="S49375"/>
    </row>
    <row r="49376" spans="19:19">
      <c r="S49376"/>
    </row>
    <row r="49377" spans="19:19">
      <c r="S49377"/>
    </row>
    <row r="49378" spans="19:19">
      <c r="S49378"/>
    </row>
    <row r="49379" spans="19:19">
      <c r="S49379"/>
    </row>
    <row r="49380" spans="19:19">
      <c r="S49380"/>
    </row>
    <row r="49381" spans="19:19">
      <c r="S49381"/>
    </row>
    <row r="49382" spans="19:19">
      <c r="S49382"/>
    </row>
    <row r="49383" spans="19:19">
      <c r="S49383"/>
    </row>
    <row r="49384" spans="19:19">
      <c r="S49384"/>
    </row>
    <row r="49385" spans="19:19">
      <c r="S49385"/>
    </row>
    <row r="49386" spans="19:19">
      <c r="S49386"/>
    </row>
    <row r="49387" spans="19:19">
      <c r="S49387"/>
    </row>
    <row r="49388" spans="19:19">
      <c r="S49388"/>
    </row>
    <row r="49389" spans="19:19">
      <c r="S49389"/>
    </row>
    <row r="49390" spans="19:19">
      <c r="S49390"/>
    </row>
    <row r="49391" spans="19:19">
      <c r="S49391"/>
    </row>
    <row r="49392" spans="19:19">
      <c r="S49392"/>
    </row>
    <row r="49393" spans="19:19">
      <c r="S49393"/>
    </row>
    <row r="49394" spans="19:19">
      <c r="S49394"/>
    </row>
    <row r="49395" spans="19:19">
      <c r="S49395"/>
    </row>
    <row r="49396" spans="19:19">
      <c r="S49396"/>
    </row>
    <row r="49397" spans="19:19">
      <c r="S49397"/>
    </row>
    <row r="49398" spans="19:19">
      <c r="S49398"/>
    </row>
    <row r="49399" spans="19:19">
      <c r="S49399"/>
    </row>
    <row r="49400" spans="19:19">
      <c r="S49400"/>
    </row>
    <row r="49401" spans="19:19">
      <c r="S49401"/>
    </row>
    <row r="49402" spans="19:19">
      <c r="S49402"/>
    </row>
    <row r="49403" spans="19:19">
      <c r="S49403"/>
    </row>
    <row r="49404" spans="19:19">
      <c r="S49404"/>
    </row>
    <row r="49405" spans="19:19">
      <c r="S49405"/>
    </row>
    <row r="49406" spans="19:19">
      <c r="S49406"/>
    </row>
    <row r="49407" spans="19:19">
      <c r="S49407"/>
    </row>
    <row r="49408" spans="19:19">
      <c r="S49408"/>
    </row>
    <row r="49409" spans="19:19">
      <c r="S49409"/>
    </row>
    <row r="49410" spans="19:19">
      <c r="S49410"/>
    </row>
    <row r="49411" spans="19:19">
      <c r="S49411"/>
    </row>
    <row r="49412" spans="19:19">
      <c r="S49412"/>
    </row>
    <row r="49413" spans="19:19">
      <c r="S49413"/>
    </row>
    <row r="49414" spans="19:19">
      <c r="S49414"/>
    </row>
    <row r="49415" spans="19:19">
      <c r="S49415"/>
    </row>
    <row r="49416" spans="19:19">
      <c r="S49416"/>
    </row>
    <row r="49417" spans="19:19">
      <c r="S49417"/>
    </row>
    <row r="49418" spans="19:19">
      <c r="S49418"/>
    </row>
    <row r="49419" spans="19:19">
      <c r="S49419"/>
    </row>
    <row r="49420" spans="19:19">
      <c r="S49420"/>
    </row>
    <row r="49421" spans="19:19">
      <c r="S49421"/>
    </row>
    <row r="49422" spans="19:19">
      <c r="S49422"/>
    </row>
    <row r="49423" spans="19:19">
      <c r="S49423"/>
    </row>
    <row r="49424" spans="19:19">
      <c r="S49424"/>
    </row>
    <row r="49425" spans="19:19">
      <c r="S49425"/>
    </row>
    <row r="49426" spans="19:19">
      <c r="S49426"/>
    </row>
    <row r="49427" spans="19:19">
      <c r="S49427"/>
    </row>
    <row r="49428" spans="19:19">
      <c r="S49428"/>
    </row>
    <row r="49429" spans="19:19">
      <c r="S49429"/>
    </row>
    <row r="49430" spans="19:19">
      <c r="S49430"/>
    </row>
    <row r="49431" spans="19:19">
      <c r="S49431"/>
    </row>
    <row r="49432" spans="19:19">
      <c r="S49432"/>
    </row>
    <row r="49433" spans="19:19">
      <c r="S49433"/>
    </row>
    <row r="49434" spans="19:19">
      <c r="S49434"/>
    </row>
    <row r="49435" spans="19:19">
      <c r="S49435"/>
    </row>
    <row r="49436" spans="19:19">
      <c r="S49436"/>
    </row>
    <row r="49437" spans="19:19">
      <c r="S49437"/>
    </row>
    <row r="49438" spans="19:19">
      <c r="S49438"/>
    </row>
    <row r="49439" spans="19:19">
      <c r="S49439"/>
    </row>
    <row r="49440" spans="19:19">
      <c r="S49440"/>
    </row>
    <row r="49441" spans="19:19">
      <c r="S49441"/>
    </row>
    <row r="49442" spans="19:19">
      <c r="S49442"/>
    </row>
    <row r="49443" spans="19:19">
      <c r="S49443"/>
    </row>
    <row r="49444" spans="19:19">
      <c r="S49444"/>
    </row>
    <row r="49445" spans="19:19">
      <c r="S49445"/>
    </row>
    <row r="49446" spans="19:19">
      <c r="S49446"/>
    </row>
    <row r="49447" spans="19:19">
      <c r="S49447"/>
    </row>
    <row r="49448" spans="19:19">
      <c r="S49448"/>
    </row>
    <row r="49449" spans="19:19">
      <c r="S49449"/>
    </row>
    <row r="49450" spans="19:19">
      <c r="S49450"/>
    </row>
    <row r="49451" spans="19:19">
      <c r="S49451"/>
    </row>
    <row r="49452" spans="19:19">
      <c r="S49452"/>
    </row>
    <row r="49453" spans="19:19">
      <c r="S49453"/>
    </row>
    <row r="49454" spans="19:19">
      <c r="S49454"/>
    </row>
    <row r="49455" spans="19:19">
      <c r="S49455"/>
    </row>
    <row r="49456" spans="19:19">
      <c r="S49456"/>
    </row>
    <row r="49457" spans="19:19">
      <c r="S49457"/>
    </row>
    <row r="49458" spans="19:19">
      <c r="S49458"/>
    </row>
    <row r="49459" spans="19:19">
      <c r="S49459"/>
    </row>
    <row r="49460" spans="19:19">
      <c r="S49460"/>
    </row>
    <row r="49461" spans="19:19">
      <c r="S49461"/>
    </row>
    <row r="49462" spans="19:19">
      <c r="S49462"/>
    </row>
    <row r="49463" spans="19:19">
      <c r="S49463"/>
    </row>
    <row r="49464" spans="19:19">
      <c r="S49464"/>
    </row>
    <row r="49465" spans="19:19">
      <c r="S49465"/>
    </row>
    <row r="49466" spans="19:19">
      <c r="S49466"/>
    </row>
    <row r="49467" spans="19:19">
      <c r="S49467"/>
    </row>
    <row r="49468" spans="19:19">
      <c r="S49468"/>
    </row>
    <row r="49469" spans="19:19">
      <c r="S49469"/>
    </row>
    <row r="49470" spans="19:19">
      <c r="S49470"/>
    </row>
    <row r="49471" spans="19:19">
      <c r="S49471"/>
    </row>
    <row r="49472" spans="19:19">
      <c r="S49472"/>
    </row>
    <row r="49473" spans="19:19">
      <c r="S49473"/>
    </row>
    <row r="49474" spans="19:19">
      <c r="S49474"/>
    </row>
    <row r="49475" spans="19:19">
      <c r="S49475"/>
    </row>
    <row r="49476" spans="19:19">
      <c r="S49476"/>
    </row>
    <row r="49477" spans="19:19">
      <c r="S49477"/>
    </row>
    <row r="49478" spans="19:19">
      <c r="S49478"/>
    </row>
    <row r="49479" spans="19:19">
      <c r="S49479"/>
    </row>
    <row r="49480" spans="19:19">
      <c r="S49480"/>
    </row>
    <row r="49481" spans="19:19">
      <c r="S49481"/>
    </row>
    <row r="49482" spans="19:19">
      <c r="S49482"/>
    </row>
    <row r="49483" spans="19:19">
      <c r="S49483"/>
    </row>
    <row r="49484" spans="19:19">
      <c r="S49484"/>
    </row>
    <row r="49485" spans="19:19">
      <c r="S49485"/>
    </row>
    <row r="49486" spans="19:19">
      <c r="S49486"/>
    </row>
    <row r="49487" spans="19:19">
      <c r="S49487"/>
    </row>
    <row r="49488" spans="19:19">
      <c r="S49488"/>
    </row>
    <row r="49489" spans="19:19">
      <c r="S49489"/>
    </row>
    <row r="49490" spans="19:19">
      <c r="S49490"/>
    </row>
    <row r="49491" spans="19:19">
      <c r="S49491"/>
    </row>
    <row r="49492" spans="19:19">
      <c r="S49492"/>
    </row>
    <row r="49493" spans="19:19">
      <c r="S49493"/>
    </row>
    <row r="49494" spans="19:19">
      <c r="S49494"/>
    </row>
    <row r="49495" spans="19:19">
      <c r="S49495"/>
    </row>
    <row r="49496" spans="19:19">
      <c r="S49496"/>
    </row>
    <row r="49497" spans="19:19">
      <c r="S49497"/>
    </row>
    <row r="49498" spans="19:19">
      <c r="S49498"/>
    </row>
    <row r="49499" spans="19:19">
      <c r="S49499"/>
    </row>
    <row r="49500" spans="19:19">
      <c r="S49500"/>
    </row>
    <row r="49501" spans="19:19">
      <c r="S49501"/>
    </row>
    <row r="49502" spans="19:19">
      <c r="S49502"/>
    </row>
    <row r="49503" spans="19:19">
      <c r="S49503"/>
    </row>
    <row r="49504" spans="19:19">
      <c r="S49504"/>
    </row>
    <row r="49505" spans="19:19">
      <c r="S49505"/>
    </row>
    <row r="49506" spans="19:19">
      <c r="S49506"/>
    </row>
    <row r="49507" spans="19:19">
      <c r="S49507"/>
    </row>
    <row r="49508" spans="19:19">
      <c r="S49508"/>
    </row>
    <row r="49509" spans="19:19">
      <c r="S49509"/>
    </row>
    <row r="49510" spans="19:19">
      <c r="S49510"/>
    </row>
    <row r="49511" spans="19:19">
      <c r="S49511"/>
    </row>
    <row r="49512" spans="19:19">
      <c r="S49512"/>
    </row>
    <row r="49513" spans="19:19">
      <c r="S49513"/>
    </row>
    <row r="49514" spans="19:19">
      <c r="S49514"/>
    </row>
    <row r="49515" spans="19:19">
      <c r="S49515"/>
    </row>
    <row r="49516" spans="19:19">
      <c r="S49516"/>
    </row>
    <row r="49517" spans="19:19">
      <c r="S49517"/>
    </row>
    <row r="49518" spans="19:19">
      <c r="S49518"/>
    </row>
    <row r="49519" spans="19:19">
      <c r="S49519"/>
    </row>
    <row r="49520" spans="19:19">
      <c r="S49520"/>
    </row>
    <row r="49521" spans="19:19">
      <c r="S49521"/>
    </row>
    <row r="49522" spans="19:19">
      <c r="S49522"/>
    </row>
    <row r="49523" spans="19:19">
      <c r="S49523"/>
    </row>
    <row r="49524" spans="19:19">
      <c r="S49524"/>
    </row>
    <row r="49525" spans="19:19">
      <c r="S49525"/>
    </row>
    <row r="49526" spans="19:19">
      <c r="S49526"/>
    </row>
    <row r="49527" spans="19:19">
      <c r="S49527"/>
    </row>
    <row r="49528" spans="19:19">
      <c r="S49528"/>
    </row>
    <row r="49529" spans="19:19">
      <c r="S49529"/>
    </row>
    <row r="49530" spans="19:19">
      <c r="S49530"/>
    </row>
    <row r="49531" spans="19:19">
      <c r="S49531"/>
    </row>
    <row r="49532" spans="19:19">
      <c r="S49532"/>
    </row>
    <row r="49533" spans="19:19">
      <c r="S49533"/>
    </row>
    <row r="49534" spans="19:19">
      <c r="S49534"/>
    </row>
    <row r="49535" spans="19:19">
      <c r="S49535"/>
    </row>
    <row r="49536" spans="19:19">
      <c r="S49536"/>
    </row>
    <row r="49537" spans="19:19">
      <c r="S49537"/>
    </row>
    <row r="49538" spans="19:19">
      <c r="S49538"/>
    </row>
    <row r="49539" spans="19:19">
      <c r="S49539"/>
    </row>
    <row r="49540" spans="19:19">
      <c r="S49540"/>
    </row>
    <row r="49541" spans="19:19">
      <c r="S49541"/>
    </row>
    <row r="49542" spans="19:19">
      <c r="S49542"/>
    </row>
    <row r="49543" spans="19:19">
      <c r="S49543"/>
    </row>
    <row r="49544" spans="19:19">
      <c r="S49544"/>
    </row>
    <row r="49545" spans="19:19">
      <c r="S49545"/>
    </row>
    <row r="49546" spans="19:19">
      <c r="S49546"/>
    </row>
    <row r="49547" spans="19:19">
      <c r="S49547"/>
    </row>
    <row r="49548" spans="19:19">
      <c r="S49548"/>
    </row>
    <row r="49549" spans="19:19">
      <c r="S49549"/>
    </row>
    <row r="49550" spans="19:19">
      <c r="S49550"/>
    </row>
    <row r="49551" spans="19:19">
      <c r="S49551"/>
    </row>
    <row r="49552" spans="19:19">
      <c r="S49552"/>
    </row>
    <row r="49553" spans="19:19">
      <c r="S49553"/>
    </row>
    <row r="49554" spans="19:19">
      <c r="S49554"/>
    </row>
    <row r="49555" spans="19:19">
      <c r="S49555"/>
    </row>
    <row r="49556" spans="19:19">
      <c r="S49556"/>
    </row>
    <row r="49557" spans="19:19">
      <c r="S49557"/>
    </row>
    <row r="49558" spans="19:19">
      <c r="S49558"/>
    </row>
    <row r="49559" spans="19:19">
      <c r="S49559"/>
    </row>
    <row r="49560" spans="19:19">
      <c r="S49560"/>
    </row>
    <row r="49561" spans="19:19">
      <c r="S49561"/>
    </row>
    <row r="49562" spans="19:19">
      <c r="S49562"/>
    </row>
    <row r="49563" spans="19:19">
      <c r="S49563"/>
    </row>
    <row r="49564" spans="19:19">
      <c r="S49564"/>
    </row>
    <row r="49565" spans="19:19">
      <c r="S49565"/>
    </row>
    <row r="49566" spans="19:19">
      <c r="S49566"/>
    </row>
    <row r="49567" spans="19:19">
      <c r="S49567"/>
    </row>
    <row r="49568" spans="19:19">
      <c r="S49568"/>
    </row>
    <row r="49569" spans="19:19">
      <c r="S49569"/>
    </row>
    <row r="49570" spans="19:19">
      <c r="S49570"/>
    </row>
    <row r="49571" spans="19:19">
      <c r="S49571"/>
    </row>
    <row r="49572" spans="19:19">
      <c r="S49572"/>
    </row>
    <row r="49573" spans="19:19">
      <c r="S49573"/>
    </row>
    <row r="49574" spans="19:19">
      <c r="S49574"/>
    </row>
    <row r="49575" spans="19:19">
      <c r="S49575"/>
    </row>
    <row r="49576" spans="19:19">
      <c r="S49576"/>
    </row>
    <row r="49577" spans="19:19">
      <c r="S49577"/>
    </row>
    <row r="49578" spans="19:19">
      <c r="S49578"/>
    </row>
    <row r="49579" spans="19:19">
      <c r="S49579"/>
    </row>
    <row r="49580" spans="19:19">
      <c r="S49580"/>
    </row>
    <row r="49581" spans="19:19">
      <c r="S49581"/>
    </row>
    <row r="49582" spans="19:19">
      <c r="S49582"/>
    </row>
    <row r="49583" spans="19:19">
      <c r="S49583"/>
    </row>
    <row r="49584" spans="19:19">
      <c r="S49584"/>
    </row>
    <row r="49585" spans="19:19">
      <c r="S49585"/>
    </row>
    <row r="49586" spans="19:19">
      <c r="S49586"/>
    </row>
    <row r="49587" spans="19:19">
      <c r="S49587"/>
    </row>
    <row r="49588" spans="19:19">
      <c r="S49588"/>
    </row>
    <row r="49589" spans="19:19">
      <c r="S49589"/>
    </row>
    <row r="49590" spans="19:19">
      <c r="S49590"/>
    </row>
    <row r="49591" spans="19:19">
      <c r="S49591"/>
    </row>
    <row r="49592" spans="19:19">
      <c r="S49592"/>
    </row>
    <row r="49593" spans="19:19">
      <c r="S49593"/>
    </row>
    <row r="49594" spans="19:19">
      <c r="S49594"/>
    </row>
    <row r="49595" spans="19:19">
      <c r="S49595"/>
    </row>
    <row r="49596" spans="19:19">
      <c r="S49596"/>
    </row>
    <row r="49597" spans="19:19">
      <c r="S49597"/>
    </row>
    <row r="49598" spans="19:19">
      <c r="S49598"/>
    </row>
    <row r="49599" spans="19:19">
      <c r="S49599"/>
    </row>
    <row r="49600" spans="19:19">
      <c r="S49600"/>
    </row>
    <row r="49601" spans="19:19">
      <c r="S49601"/>
    </row>
    <row r="49602" spans="19:19">
      <c r="S49602"/>
    </row>
    <row r="49603" spans="19:19">
      <c r="S49603"/>
    </row>
    <row r="49604" spans="19:19">
      <c r="S49604"/>
    </row>
    <row r="49605" spans="19:19">
      <c r="S49605"/>
    </row>
    <row r="49606" spans="19:19">
      <c r="S49606"/>
    </row>
    <row r="49607" spans="19:19">
      <c r="S49607"/>
    </row>
    <row r="49608" spans="19:19">
      <c r="S49608"/>
    </row>
    <row r="49609" spans="19:19">
      <c r="S49609"/>
    </row>
    <row r="49610" spans="19:19">
      <c r="S49610"/>
    </row>
    <row r="49611" spans="19:19">
      <c r="S49611"/>
    </row>
    <row r="49612" spans="19:19">
      <c r="S49612"/>
    </row>
    <row r="49613" spans="19:19">
      <c r="S49613"/>
    </row>
    <row r="49614" spans="19:19">
      <c r="S49614"/>
    </row>
    <row r="49615" spans="19:19">
      <c r="S49615"/>
    </row>
    <row r="49616" spans="19:19">
      <c r="S49616"/>
    </row>
    <row r="49617" spans="19:19">
      <c r="S49617"/>
    </row>
    <row r="49618" spans="19:19">
      <c r="S49618"/>
    </row>
    <row r="49619" spans="19:19">
      <c r="S49619"/>
    </row>
    <row r="49620" spans="19:19">
      <c r="S49620"/>
    </row>
    <row r="49621" spans="19:19">
      <c r="S49621"/>
    </row>
    <row r="49622" spans="19:19">
      <c r="S49622"/>
    </row>
    <row r="49623" spans="19:19">
      <c r="S49623"/>
    </row>
    <row r="49624" spans="19:19">
      <c r="S49624"/>
    </row>
    <row r="49625" spans="19:19">
      <c r="S49625"/>
    </row>
    <row r="49626" spans="19:19">
      <c r="S49626"/>
    </row>
    <row r="49627" spans="19:19">
      <c r="S49627"/>
    </row>
    <row r="49628" spans="19:19">
      <c r="S49628"/>
    </row>
    <row r="49629" spans="19:19">
      <c r="S49629"/>
    </row>
    <row r="49630" spans="19:19">
      <c r="S49630"/>
    </row>
    <row r="49631" spans="19:19">
      <c r="S49631"/>
    </row>
    <row r="49632" spans="19:19">
      <c r="S49632"/>
    </row>
    <row r="49633" spans="19:19">
      <c r="S49633"/>
    </row>
    <row r="49634" spans="19:19">
      <c r="S49634"/>
    </row>
    <row r="49635" spans="19:19">
      <c r="S49635"/>
    </row>
    <row r="49636" spans="19:19">
      <c r="S49636"/>
    </row>
    <row r="49637" spans="19:19">
      <c r="S49637"/>
    </row>
    <row r="49638" spans="19:19">
      <c r="S49638"/>
    </row>
    <row r="49639" spans="19:19">
      <c r="S49639"/>
    </row>
    <row r="49640" spans="19:19">
      <c r="S49640"/>
    </row>
    <row r="49641" spans="19:19">
      <c r="S49641"/>
    </row>
    <row r="49642" spans="19:19">
      <c r="S49642"/>
    </row>
    <row r="49643" spans="19:19">
      <c r="S49643"/>
    </row>
    <row r="49644" spans="19:19">
      <c r="S49644"/>
    </row>
    <row r="49645" spans="19:19">
      <c r="S49645"/>
    </row>
    <row r="49646" spans="19:19">
      <c r="S49646"/>
    </row>
    <row r="49647" spans="19:19">
      <c r="S49647"/>
    </row>
    <row r="49648" spans="19:19">
      <c r="S49648"/>
    </row>
    <row r="49649" spans="19:19">
      <c r="S49649"/>
    </row>
    <row r="49650" spans="19:19">
      <c r="S49650"/>
    </row>
    <row r="49651" spans="19:19">
      <c r="S49651"/>
    </row>
    <row r="49652" spans="19:19">
      <c r="S49652"/>
    </row>
    <row r="49653" spans="19:19">
      <c r="S49653"/>
    </row>
    <row r="49654" spans="19:19">
      <c r="S49654"/>
    </row>
    <row r="49655" spans="19:19">
      <c r="S49655"/>
    </row>
    <row r="49656" spans="19:19">
      <c r="S49656"/>
    </row>
    <row r="49657" spans="19:19">
      <c r="S49657"/>
    </row>
    <row r="49658" spans="19:19">
      <c r="S49658"/>
    </row>
    <row r="49659" spans="19:19">
      <c r="S49659"/>
    </row>
    <row r="49660" spans="19:19">
      <c r="S49660"/>
    </row>
    <row r="49661" spans="19:19">
      <c r="S49661"/>
    </row>
    <row r="49662" spans="19:19">
      <c r="S49662"/>
    </row>
    <row r="49663" spans="19:19">
      <c r="S49663"/>
    </row>
    <row r="49664" spans="19:19">
      <c r="S49664"/>
    </row>
    <row r="49665" spans="19:19">
      <c r="S49665"/>
    </row>
    <row r="49666" spans="19:19">
      <c r="S49666"/>
    </row>
    <row r="49667" spans="19:19">
      <c r="S49667"/>
    </row>
    <row r="49668" spans="19:19">
      <c r="S49668"/>
    </row>
    <row r="49669" spans="19:19">
      <c r="S49669"/>
    </row>
    <row r="49670" spans="19:19">
      <c r="S49670"/>
    </row>
    <row r="49671" spans="19:19">
      <c r="S49671"/>
    </row>
    <row r="49672" spans="19:19">
      <c r="S49672"/>
    </row>
    <row r="49673" spans="19:19">
      <c r="S49673"/>
    </row>
    <row r="49674" spans="19:19">
      <c r="S49674"/>
    </row>
    <row r="49675" spans="19:19">
      <c r="S49675"/>
    </row>
    <row r="49676" spans="19:19">
      <c r="S49676"/>
    </row>
    <row r="49677" spans="19:19">
      <c r="S49677"/>
    </row>
    <row r="49678" spans="19:19">
      <c r="S49678"/>
    </row>
    <row r="49679" spans="19:19">
      <c r="S49679"/>
    </row>
    <row r="49680" spans="19:19">
      <c r="S49680"/>
    </row>
    <row r="49681" spans="19:19">
      <c r="S49681"/>
    </row>
    <row r="49682" spans="19:19">
      <c r="S49682"/>
    </row>
    <row r="49683" spans="19:19">
      <c r="S49683"/>
    </row>
    <row r="49684" spans="19:19">
      <c r="S49684"/>
    </row>
    <row r="49685" spans="19:19">
      <c r="S49685"/>
    </row>
    <row r="49686" spans="19:19">
      <c r="S49686"/>
    </row>
    <row r="49687" spans="19:19">
      <c r="S49687"/>
    </row>
    <row r="49688" spans="19:19">
      <c r="S49688"/>
    </row>
    <row r="49689" spans="19:19">
      <c r="S49689"/>
    </row>
    <row r="49690" spans="19:19">
      <c r="S49690"/>
    </row>
    <row r="49691" spans="19:19">
      <c r="S49691"/>
    </row>
    <row r="49692" spans="19:19">
      <c r="S49692"/>
    </row>
    <row r="49693" spans="19:19">
      <c r="S49693"/>
    </row>
    <row r="49694" spans="19:19">
      <c r="S49694"/>
    </row>
    <row r="49695" spans="19:19">
      <c r="S49695"/>
    </row>
    <row r="49696" spans="19:19">
      <c r="S49696"/>
    </row>
    <row r="49697" spans="19:19">
      <c r="S49697"/>
    </row>
    <row r="49698" spans="19:19">
      <c r="S49698"/>
    </row>
    <row r="49699" spans="19:19">
      <c r="S49699"/>
    </row>
    <row r="49700" spans="19:19">
      <c r="S49700"/>
    </row>
    <row r="49701" spans="19:19">
      <c r="S49701"/>
    </row>
    <row r="49702" spans="19:19">
      <c r="S49702"/>
    </row>
    <row r="49703" spans="19:19">
      <c r="S49703"/>
    </row>
    <row r="49704" spans="19:19">
      <c r="S49704"/>
    </row>
    <row r="49705" spans="19:19">
      <c r="S49705"/>
    </row>
    <row r="49706" spans="19:19">
      <c r="S49706"/>
    </row>
    <row r="49707" spans="19:19">
      <c r="S49707"/>
    </row>
    <row r="49708" spans="19:19">
      <c r="S49708"/>
    </row>
    <row r="49709" spans="19:19">
      <c r="S49709"/>
    </row>
    <row r="49710" spans="19:19">
      <c r="S49710"/>
    </row>
    <row r="49711" spans="19:19">
      <c r="S49711"/>
    </row>
    <row r="49712" spans="19:19">
      <c r="S49712"/>
    </row>
    <row r="49713" spans="19:19">
      <c r="S49713"/>
    </row>
    <row r="49714" spans="19:19">
      <c r="S49714"/>
    </row>
    <row r="49715" spans="19:19">
      <c r="S49715"/>
    </row>
    <row r="49716" spans="19:19">
      <c r="S49716"/>
    </row>
    <row r="49717" spans="19:19">
      <c r="S49717"/>
    </row>
    <row r="49718" spans="19:19">
      <c r="S49718"/>
    </row>
    <row r="49719" spans="19:19">
      <c r="S49719"/>
    </row>
    <row r="49720" spans="19:19">
      <c r="S49720"/>
    </row>
    <row r="49721" spans="19:19">
      <c r="S49721"/>
    </row>
    <row r="49722" spans="19:19">
      <c r="S49722"/>
    </row>
    <row r="49723" spans="19:19">
      <c r="S49723"/>
    </row>
    <row r="49724" spans="19:19">
      <c r="S49724"/>
    </row>
    <row r="49725" spans="19:19">
      <c r="S49725"/>
    </row>
    <row r="49726" spans="19:19">
      <c r="S49726"/>
    </row>
    <row r="49727" spans="19:19">
      <c r="S49727"/>
    </row>
    <row r="49728" spans="19:19">
      <c r="S49728"/>
    </row>
    <row r="49729" spans="19:19">
      <c r="S49729"/>
    </row>
    <row r="49730" spans="19:19">
      <c r="S49730"/>
    </row>
    <row r="49731" spans="19:19">
      <c r="S49731"/>
    </row>
    <row r="49732" spans="19:19">
      <c r="S49732"/>
    </row>
    <row r="49733" spans="19:19">
      <c r="S49733"/>
    </row>
    <row r="49734" spans="19:19">
      <c r="S49734"/>
    </row>
    <row r="49735" spans="19:19">
      <c r="S49735"/>
    </row>
    <row r="49736" spans="19:19">
      <c r="S49736"/>
    </row>
    <row r="49737" spans="19:19">
      <c r="S49737"/>
    </row>
    <row r="49738" spans="19:19">
      <c r="S49738"/>
    </row>
    <row r="49739" spans="19:19">
      <c r="S49739"/>
    </row>
    <row r="49740" spans="19:19">
      <c r="S49740"/>
    </row>
    <row r="49741" spans="19:19">
      <c r="S49741"/>
    </row>
    <row r="49742" spans="19:19">
      <c r="S49742"/>
    </row>
    <row r="49743" spans="19:19">
      <c r="S49743"/>
    </row>
    <row r="49744" spans="19:19">
      <c r="S49744"/>
    </row>
    <row r="49745" spans="19:19">
      <c r="S49745"/>
    </row>
    <row r="49746" spans="19:19">
      <c r="S49746"/>
    </row>
    <row r="49747" spans="19:19">
      <c r="S49747"/>
    </row>
    <row r="49748" spans="19:19">
      <c r="S49748"/>
    </row>
    <row r="49749" spans="19:19">
      <c r="S49749"/>
    </row>
    <row r="49750" spans="19:19">
      <c r="S49750"/>
    </row>
    <row r="49751" spans="19:19">
      <c r="S49751"/>
    </row>
    <row r="49752" spans="19:19">
      <c r="S49752"/>
    </row>
    <row r="49753" spans="19:19">
      <c r="S49753"/>
    </row>
    <row r="49754" spans="19:19">
      <c r="S49754"/>
    </row>
    <row r="49755" spans="19:19">
      <c r="S49755"/>
    </row>
    <row r="49756" spans="19:19">
      <c r="S49756"/>
    </row>
    <row r="49757" spans="19:19">
      <c r="S49757"/>
    </row>
    <row r="49758" spans="19:19">
      <c r="S49758"/>
    </row>
    <row r="49759" spans="19:19">
      <c r="S49759"/>
    </row>
    <row r="49760" spans="19:19">
      <c r="S49760"/>
    </row>
    <row r="49761" spans="19:19">
      <c r="S49761"/>
    </row>
    <row r="49762" spans="19:19">
      <c r="S49762"/>
    </row>
    <row r="49763" spans="19:19">
      <c r="S49763"/>
    </row>
    <row r="49764" spans="19:19">
      <c r="S49764"/>
    </row>
    <row r="49765" spans="19:19">
      <c r="S49765"/>
    </row>
    <row r="49766" spans="19:19">
      <c r="S49766"/>
    </row>
    <row r="49767" spans="19:19">
      <c r="S49767"/>
    </row>
    <row r="49768" spans="19:19">
      <c r="S49768"/>
    </row>
    <row r="49769" spans="19:19">
      <c r="S49769"/>
    </row>
    <row r="49770" spans="19:19">
      <c r="S49770"/>
    </row>
    <row r="49771" spans="19:19">
      <c r="S49771"/>
    </row>
    <row r="49772" spans="19:19">
      <c r="S49772"/>
    </row>
    <row r="49773" spans="19:19">
      <c r="S49773"/>
    </row>
    <row r="49774" spans="19:19">
      <c r="S49774"/>
    </row>
    <row r="49775" spans="19:19">
      <c r="S49775"/>
    </row>
    <row r="49776" spans="19:19">
      <c r="S49776"/>
    </row>
    <row r="49777" spans="19:19">
      <c r="S49777"/>
    </row>
    <row r="49778" spans="19:19">
      <c r="S49778"/>
    </row>
    <row r="49779" spans="19:19">
      <c r="S49779"/>
    </row>
    <row r="49780" spans="19:19">
      <c r="S49780"/>
    </row>
    <row r="49781" spans="19:19">
      <c r="S49781"/>
    </row>
    <row r="49782" spans="19:19">
      <c r="S49782"/>
    </row>
    <row r="49783" spans="19:19">
      <c r="S49783"/>
    </row>
    <row r="49784" spans="19:19">
      <c r="S49784"/>
    </row>
    <row r="49785" spans="19:19">
      <c r="S49785"/>
    </row>
    <row r="49786" spans="19:19">
      <c r="S49786"/>
    </row>
    <row r="49787" spans="19:19">
      <c r="S49787"/>
    </row>
    <row r="49788" spans="19:19">
      <c r="S49788"/>
    </row>
    <row r="49789" spans="19:19">
      <c r="S49789"/>
    </row>
    <row r="49790" spans="19:19">
      <c r="S49790"/>
    </row>
    <row r="49791" spans="19:19">
      <c r="S49791"/>
    </row>
    <row r="49792" spans="19:19">
      <c r="S49792"/>
    </row>
    <row r="49793" spans="19:19">
      <c r="S49793"/>
    </row>
    <row r="49794" spans="19:19">
      <c r="S49794"/>
    </row>
    <row r="49795" spans="19:19">
      <c r="S49795"/>
    </row>
    <row r="49796" spans="19:19">
      <c r="S49796"/>
    </row>
    <row r="49797" spans="19:19">
      <c r="S49797"/>
    </row>
    <row r="49798" spans="19:19">
      <c r="S49798"/>
    </row>
    <row r="49799" spans="19:19">
      <c r="S49799"/>
    </row>
    <row r="49800" spans="19:19">
      <c r="S49800"/>
    </row>
    <row r="49801" spans="19:19">
      <c r="S49801"/>
    </row>
    <row r="49802" spans="19:19">
      <c r="S49802"/>
    </row>
    <row r="49803" spans="19:19">
      <c r="S49803"/>
    </row>
    <row r="49804" spans="19:19">
      <c r="S49804"/>
    </row>
    <row r="49805" spans="19:19">
      <c r="S49805"/>
    </row>
    <row r="49806" spans="19:19">
      <c r="S49806"/>
    </row>
    <row r="49807" spans="19:19">
      <c r="S49807"/>
    </row>
    <row r="49808" spans="19:19">
      <c r="S49808"/>
    </row>
    <row r="49809" spans="19:19">
      <c r="S49809"/>
    </row>
    <row r="49810" spans="19:19">
      <c r="S49810"/>
    </row>
    <row r="49811" spans="19:19">
      <c r="S49811"/>
    </row>
    <row r="49812" spans="19:19">
      <c r="S49812"/>
    </row>
    <row r="49813" spans="19:19">
      <c r="S49813"/>
    </row>
    <row r="49814" spans="19:19">
      <c r="S49814"/>
    </row>
    <row r="49815" spans="19:19">
      <c r="S49815"/>
    </row>
    <row r="49816" spans="19:19">
      <c r="S49816"/>
    </row>
    <row r="49817" spans="19:19">
      <c r="S49817"/>
    </row>
    <row r="49818" spans="19:19">
      <c r="S49818"/>
    </row>
    <row r="49819" spans="19:19">
      <c r="S49819"/>
    </row>
    <row r="49820" spans="19:19">
      <c r="S49820"/>
    </row>
    <row r="49821" spans="19:19">
      <c r="S49821"/>
    </row>
    <row r="49822" spans="19:19">
      <c r="S49822"/>
    </row>
    <row r="49823" spans="19:19">
      <c r="S49823"/>
    </row>
    <row r="49824" spans="19:19">
      <c r="S49824"/>
    </row>
    <row r="49825" spans="19:19">
      <c r="S49825"/>
    </row>
    <row r="49826" spans="19:19">
      <c r="S49826"/>
    </row>
    <row r="49827" spans="19:19">
      <c r="S49827"/>
    </row>
    <row r="49828" spans="19:19">
      <c r="S49828"/>
    </row>
    <row r="49829" spans="19:19">
      <c r="S49829"/>
    </row>
    <row r="49830" spans="19:19">
      <c r="S49830"/>
    </row>
    <row r="49831" spans="19:19">
      <c r="S49831"/>
    </row>
    <row r="49832" spans="19:19">
      <c r="S49832"/>
    </row>
    <row r="49833" spans="19:19">
      <c r="S49833"/>
    </row>
    <row r="49834" spans="19:19">
      <c r="S49834"/>
    </row>
    <row r="49835" spans="19:19">
      <c r="S49835"/>
    </row>
    <row r="49836" spans="19:19">
      <c r="S49836"/>
    </row>
    <row r="49837" spans="19:19">
      <c r="S49837"/>
    </row>
    <row r="49838" spans="19:19">
      <c r="S49838"/>
    </row>
    <row r="49839" spans="19:19">
      <c r="S49839"/>
    </row>
    <row r="49840" spans="19:19">
      <c r="S49840"/>
    </row>
    <row r="49841" spans="19:19">
      <c r="S49841"/>
    </row>
    <row r="49842" spans="19:19">
      <c r="S49842"/>
    </row>
    <row r="49843" spans="19:19">
      <c r="S49843"/>
    </row>
    <row r="49844" spans="19:19">
      <c r="S49844"/>
    </row>
    <row r="49845" spans="19:19">
      <c r="S49845"/>
    </row>
    <row r="49846" spans="19:19">
      <c r="S49846"/>
    </row>
    <row r="49847" spans="19:19">
      <c r="S49847"/>
    </row>
    <row r="49848" spans="19:19">
      <c r="S49848"/>
    </row>
    <row r="49849" spans="19:19">
      <c r="S49849"/>
    </row>
    <row r="49850" spans="19:19">
      <c r="S49850"/>
    </row>
    <row r="49851" spans="19:19">
      <c r="S49851"/>
    </row>
    <row r="49852" spans="19:19">
      <c r="S49852"/>
    </row>
    <row r="49853" spans="19:19">
      <c r="S49853"/>
    </row>
    <row r="49854" spans="19:19">
      <c r="S49854"/>
    </row>
    <row r="49855" spans="19:19">
      <c r="S49855"/>
    </row>
    <row r="49856" spans="19:19">
      <c r="S49856"/>
    </row>
    <row r="49857" spans="19:19">
      <c r="S49857"/>
    </row>
    <row r="49858" spans="19:19">
      <c r="S49858"/>
    </row>
    <row r="49859" spans="19:19">
      <c r="S49859"/>
    </row>
    <row r="49860" spans="19:19">
      <c r="S49860"/>
    </row>
    <row r="49861" spans="19:19">
      <c r="S49861"/>
    </row>
    <row r="49862" spans="19:19">
      <c r="S49862"/>
    </row>
    <row r="49863" spans="19:19">
      <c r="S49863"/>
    </row>
    <row r="49864" spans="19:19">
      <c r="S49864"/>
    </row>
    <row r="49865" spans="19:19">
      <c r="S49865"/>
    </row>
    <row r="49866" spans="19:19">
      <c r="S49866"/>
    </row>
    <row r="49867" spans="19:19">
      <c r="S49867"/>
    </row>
    <row r="49868" spans="19:19">
      <c r="S49868"/>
    </row>
    <row r="49869" spans="19:19">
      <c r="S49869"/>
    </row>
    <row r="49870" spans="19:19">
      <c r="S49870"/>
    </row>
    <row r="49871" spans="19:19">
      <c r="S49871"/>
    </row>
    <row r="49872" spans="19:19">
      <c r="S49872"/>
    </row>
    <row r="49873" spans="19:19">
      <c r="S49873"/>
    </row>
    <row r="49874" spans="19:19">
      <c r="S49874"/>
    </row>
    <row r="49875" spans="19:19">
      <c r="S49875"/>
    </row>
    <row r="49876" spans="19:19">
      <c r="S49876"/>
    </row>
    <row r="49877" spans="19:19">
      <c r="S49877"/>
    </row>
    <row r="49878" spans="19:19">
      <c r="S49878"/>
    </row>
    <row r="49879" spans="19:19">
      <c r="S49879"/>
    </row>
    <row r="49880" spans="19:19">
      <c r="S49880"/>
    </row>
    <row r="49881" spans="19:19">
      <c r="S49881"/>
    </row>
    <row r="49882" spans="19:19">
      <c r="S49882"/>
    </row>
    <row r="49883" spans="19:19">
      <c r="S49883"/>
    </row>
    <row r="49884" spans="19:19">
      <c r="S49884"/>
    </row>
    <row r="49885" spans="19:19">
      <c r="S49885"/>
    </row>
    <row r="49886" spans="19:19">
      <c r="S49886"/>
    </row>
    <row r="49887" spans="19:19">
      <c r="S49887"/>
    </row>
    <row r="49888" spans="19:19">
      <c r="S49888"/>
    </row>
    <row r="49889" spans="19:19">
      <c r="S49889"/>
    </row>
    <row r="49890" spans="19:19">
      <c r="S49890"/>
    </row>
    <row r="49891" spans="19:19">
      <c r="S49891"/>
    </row>
    <row r="49892" spans="19:19">
      <c r="S49892"/>
    </row>
    <row r="49893" spans="19:19">
      <c r="S49893"/>
    </row>
    <row r="49894" spans="19:19">
      <c r="S49894"/>
    </row>
    <row r="49895" spans="19:19">
      <c r="S49895"/>
    </row>
    <row r="49896" spans="19:19">
      <c r="S49896"/>
    </row>
    <row r="49897" spans="19:19">
      <c r="S49897"/>
    </row>
    <row r="49898" spans="19:19">
      <c r="S49898"/>
    </row>
    <row r="49899" spans="19:19">
      <c r="S49899"/>
    </row>
    <row r="49900" spans="19:19">
      <c r="S49900"/>
    </row>
    <row r="49901" spans="19:19">
      <c r="S49901"/>
    </row>
    <row r="49902" spans="19:19">
      <c r="S49902"/>
    </row>
    <row r="49903" spans="19:19">
      <c r="S49903"/>
    </row>
    <row r="49904" spans="19:19">
      <c r="S49904"/>
    </row>
    <row r="49905" spans="19:19">
      <c r="S49905"/>
    </row>
    <row r="49906" spans="19:19">
      <c r="S49906"/>
    </row>
    <row r="49907" spans="19:19">
      <c r="S49907"/>
    </row>
    <row r="49908" spans="19:19">
      <c r="S49908"/>
    </row>
    <row r="49909" spans="19:19">
      <c r="S49909"/>
    </row>
    <row r="49910" spans="19:19">
      <c r="S49910"/>
    </row>
    <row r="49911" spans="19:19">
      <c r="S49911"/>
    </row>
    <row r="49912" spans="19:19">
      <c r="S49912"/>
    </row>
    <row r="49913" spans="19:19">
      <c r="S49913"/>
    </row>
    <row r="49914" spans="19:19">
      <c r="S49914"/>
    </row>
    <row r="49915" spans="19:19">
      <c r="S49915"/>
    </row>
    <row r="49916" spans="19:19">
      <c r="S49916"/>
    </row>
    <row r="49917" spans="19:19">
      <c r="S49917"/>
    </row>
    <row r="49918" spans="19:19">
      <c r="S49918"/>
    </row>
    <row r="49919" spans="19:19">
      <c r="S49919"/>
    </row>
    <row r="49920" spans="19:19">
      <c r="S49920"/>
    </row>
    <row r="49921" spans="19:19">
      <c r="S49921"/>
    </row>
    <row r="49922" spans="19:19">
      <c r="S49922"/>
    </row>
    <row r="49923" spans="19:19">
      <c r="S49923"/>
    </row>
    <row r="49924" spans="19:19">
      <c r="S49924"/>
    </row>
    <row r="49925" spans="19:19">
      <c r="S49925"/>
    </row>
    <row r="49926" spans="19:19">
      <c r="S49926"/>
    </row>
    <row r="49927" spans="19:19">
      <c r="S49927"/>
    </row>
    <row r="49928" spans="19:19">
      <c r="S49928"/>
    </row>
    <row r="49929" spans="19:19">
      <c r="S49929"/>
    </row>
    <row r="49930" spans="19:19">
      <c r="S49930"/>
    </row>
    <row r="49931" spans="19:19">
      <c r="S49931"/>
    </row>
    <row r="49932" spans="19:19">
      <c r="S49932"/>
    </row>
    <row r="49933" spans="19:19">
      <c r="S49933"/>
    </row>
    <row r="49934" spans="19:19">
      <c r="S49934"/>
    </row>
    <row r="49935" spans="19:19">
      <c r="S49935"/>
    </row>
    <row r="49936" spans="19:19">
      <c r="S49936"/>
    </row>
    <row r="49937" spans="19:19">
      <c r="S49937"/>
    </row>
    <row r="49938" spans="19:19">
      <c r="S49938"/>
    </row>
    <row r="49939" spans="19:19">
      <c r="S49939"/>
    </row>
    <row r="49940" spans="19:19">
      <c r="S49940"/>
    </row>
    <row r="49941" spans="19:19">
      <c r="S49941"/>
    </row>
    <row r="49942" spans="19:19">
      <c r="S49942"/>
    </row>
    <row r="49943" spans="19:19">
      <c r="S49943"/>
    </row>
    <row r="49944" spans="19:19">
      <c r="S49944"/>
    </row>
    <row r="49945" spans="19:19">
      <c r="S49945"/>
    </row>
    <row r="49946" spans="19:19">
      <c r="S49946"/>
    </row>
    <row r="49947" spans="19:19">
      <c r="S49947"/>
    </row>
    <row r="49948" spans="19:19">
      <c r="S49948"/>
    </row>
    <row r="49949" spans="19:19">
      <c r="S49949"/>
    </row>
    <row r="49950" spans="19:19">
      <c r="S49950"/>
    </row>
    <row r="49951" spans="19:19">
      <c r="S49951"/>
    </row>
    <row r="49952" spans="19:19">
      <c r="S49952"/>
    </row>
    <row r="49953" spans="19:19">
      <c r="S49953"/>
    </row>
    <row r="49954" spans="19:19">
      <c r="S49954"/>
    </row>
    <row r="49955" spans="19:19">
      <c r="S49955"/>
    </row>
    <row r="49956" spans="19:19">
      <c r="S49956"/>
    </row>
    <row r="49957" spans="19:19">
      <c r="S49957"/>
    </row>
    <row r="49958" spans="19:19">
      <c r="S49958"/>
    </row>
    <row r="49959" spans="19:19">
      <c r="S49959"/>
    </row>
    <row r="49960" spans="19:19">
      <c r="S49960"/>
    </row>
    <row r="49961" spans="19:19">
      <c r="S49961"/>
    </row>
    <row r="49962" spans="19:19">
      <c r="S49962"/>
    </row>
    <row r="49963" spans="19:19">
      <c r="S49963"/>
    </row>
    <row r="49964" spans="19:19">
      <c r="S49964"/>
    </row>
    <row r="49965" spans="19:19">
      <c r="S49965"/>
    </row>
    <row r="49966" spans="19:19">
      <c r="S49966"/>
    </row>
    <row r="49967" spans="19:19">
      <c r="S49967"/>
    </row>
    <row r="49968" spans="19:19">
      <c r="S49968"/>
    </row>
    <row r="49969" spans="19:19">
      <c r="S49969"/>
    </row>
    <row r="49970" spans="19:19">
      <c r="S49970"/>
    </row>
    <row r="49971" spans="19:19">
      <c r="S49971"/>
    </row>
    <row r="49972" spans="19:19">
      <c r="S49972"/>
    </row>
    <row r="49973" spans="19:19">
      <c r="S49973"/>
    </row>
    <row r="49974" spans="19:19">
      <c r="S49974"/>
    </row>
    <row r="49975" spans="19:19">
      <c r="S49975"/>
    </row>
    <row r="49976" spans="19:19">
      <c r="S49976"/>
    </row>
    <row r="49977" spans="19:19">
      <c r="S49977"/>
    </row>
    <row r="49978" spans="19:19">
      <c r="S49978"/>
    </row>
    <row r="49979" spans="19:19">
      <c r="S49979"/>
    </row>
    <row r="49980" spans="19:19">
      <c r="S49980"/>
    </row>
    <row r="49981" spans="19:19">
      <c r="S49981"/>
    </row>
    <row r="49982" spans="19:19">
      <c r="S49982"/>
    </row>
    <row r="49983" spans="19:19">
      <c r="S49983"/>
    </row>
    <row r="49984" spans="19:19">
      <c r="S49984"/>
    </row>
    <row r="49985" spans="19:19">
      <c r="S49985"/>
    </row>
    <row r="49986" spans="19:19">
      <c r="S49986"/>
    </row>
    <row r="49987" spans="19:19">
      <c r="S49987"/>
    </row>
    <row r="49988" spans="19:19">
      <c r="S49988"/>
    </row>
    <row r="49989" spans="19:19">
      <c r="S49989"/>
    </row>
    <row r="49990" spans="19:19">
      <c r="S49990"/>
    </row>
    <row r="49991" spans="19:19">
      <c r="S49991"/>
    </row>
    <row r="49992" spans="19:19">
      <c r="S49992"/>
    </row>
    <row r="49993" spans="19:19">
      <c r="S49993"/>
    </row>
    <row r="49994" spans="19:19">
      <c r="S49994"/>
    </row>
    <row r="49995" spans="19:19">
      <c r="S49995"/>
    </row>
    <row r="49996" spans="19:19">
      <c r="S49996"/>
    </row>
    <row r="49997" spans="19:19">
      <c r="S49997"/>
    </row>
    <row r="49998" spans="19:19">
      <c r="S49998"/>
    </row>
    <row r="49999" spans="19:19">
      <c r="S49999"/>
    </row>
    <row r="50000" spans="19:19">
      <c r="S50000"/>
    </row>
    <row r="50001" spans="19:19">
      <c r="S50001"/>
    </row>
    <row r="50002" spans="19:19">
      <c r="S50002"/>
    </row>
    <row r="50003" spans="19:19">
      <c r="S50003"/>
    </row>
    <row r="50004" spans="19:19">
      <c r="S50004"/>
    </row>
    <row r="50005" spans="19:19">
      <c r="S50005"/>
    </row>
    <row r="50006" spans="19:19">
      <c r="S50006"/>
    </row>
    <row r="50007" spans="19:19">
      <c r="S50007"/>
    </row>
    <row r="50008" spans="19:19">
      <c r="S50008"/>
    </row>
    <row r="50009" spans="19:19">
      <c r="S50009"/>
    </row>
    <row r="50010" spans="19:19">
      <c r="S50010"/>
    </row>
    <row r="50011" spans="19:19">
      <c r="S50011"/>
    </row>
    <row r="50012" spans="19:19">
      <c r="S50012"/>
    </row>
    <row r="50013" spans="19:19">
      <c r="S50013"/>
    </row>
    <row r="50014" spans="19:19">
      <c r="S50014"/>
    </row>
    <row r="50015" spans="19:19">
      <c r="S50015"/>
    </row>
    <row r="50016" spans="19:19">
      <c r="S50016"/>
    </row>
    <row r="50017" spans="19:19">
      <c r="S50017"/>
    </row>
    <row r="50018" spans="19:19">
      <c r="S50018"/>
    </row>
    <row r="50019" spans="19:19">
      <c r="S50019"/>
    </row>
    <row r="50020" spans="19:19">
      <c r="S50020"/>
    </row>
    <row r="50021" spans="19:19">
      <c r="S50021"/>
    </row>
    <row r="50022" spans="19:19">
      <c r="S50022"/>
    </row>
    <row r="50023" spans="19:19">
      <c r="S50023"/>
    </row>
    <row r="50024" spans="19:19">
      <c r="S50024"/>
    </row>
    <row r="50025" spans="19:19">
      <c r="S50025"/>
    </row>
    <row r="50026" spans="19:19">
      <c r="S50026"/>
    </row>
    <row r="50027" spans="19:19">
      <c r="S50027"/>
    </row>
    <row r="50028" spans="19:19">
      <c r="S50028"/>
    </row>
    <row r="50029" spans="19:19">
      <c r="S50029"/>
    </row>
    <row r="50030" spans="19:19">
      <c r="S50030"/>
    </row>
    <row r="50031" spans="19:19">
      <c r="S50031"/>
    </row>
    <row r="50032" spans="19:19">
      <c r="S50032"/>
    </row>
    <row r="50033" spans="19:19">
      <c r="S50033"/>
    </row>
    <row r="50034" spans="19:19">
      <c r="S50034"/>
    </row>
    <row r="50035" spans="19:19">
      <c r="S50035"/>
    </row>
    <row r="50036" spans="19:19">
      <c r="S50036"/>
    </row>
    <row r="50037" spans="19:19">
      <c r="S50037"/>
    </row>
    <row r="50038" spans="19:19">
      <c r="S50038"/>
    </row>
    <row r="50039" spans="19:19">
      <c r="S50039"/>
    </row>
    <row r="50040" spans="19:19">
      <c r="S50040"/>
    </row>
    <row r="50041" spans="19:19">
      <c r="S50041"/>
    </row>
    <row r="50042" spans="19:19">
      <c r="S50042"/>
    </row>
    <row r="50043" spans="19:19">
      <c r="S50043"/>
    </row>
    <row r="50044" spans="19:19">
      <c r="S50044"/>
    </row>
    <row r="50045" spans="19:19">
      <c r="S50045"/>
    </row>
    <row r="50046" spans="19:19">
      <c r="S50046"/>
    </row>
    <row r="50047" spans="19:19">
      <c r="S50047"/>
    </row>
    <row r="50048" spans="19:19">
      <c r="S50048"/>
    </row>
    <row r="50049" spans="19:19">
      <c r="S50049"/>
    </row>
    <row r="50050" spans="19:19">
      <c r="S50050"/>
    </row>
    <row r="50051" spans="19:19">
      <c r="S50051"/>
    </row>
    <row r="50052" spans="19:19">
      <c r="S50052"/>
    </row>
    <row r="50053" spans="19:19">
      <c r="S50053"/>
    </row>
    <row r="50054" spans="19:19">
      <c r="S50054"/>
    </row>
    <row r="50055" spans="19:19">
      <c r="S50055"/>
    </row>
    <row r="50056" spans="19:19">
      <c r="S50056"/>
    </row>
    <row r="50057" spans="19:19">
      <c r="S50057"/>
    </row>
    <row r="50058" spans="19:19">
      <c r="S50058"/>
    </row>
    <row r="50059" spans="19:19">
      <c r="S50059"/>
    </row>
    <row r="50060" spans="19:19">
      <c r="S50060"/>
    </row>
    <row r="50061" spans="19:19">
      <c r="S50061"/>
    </row>
    <row r="50062" spans="19:19">
      <c r="S50062"/>
    </row>
    <row r="50063" spans="19:19">
      <c r="S50063"/>
    </row>
    <row r="50064" spans="19:19">
      <c r="S50064"/>
    </row>
    <row r="50065" spans="19:19">
      <c r="S50065"/>
    </row>
    <row r="50066" spans="19:19">
      <c r="S50066"/>
    </row>
    <row r="50067" spans="19:19">
      <c r="S50067"/>
    </row>
    <row r="50068" spans="19:19">
      <c r="S50068"/>
    </row>
    <row r="50069" spans="19:19">
      <c r="S50069"/>
    </row>
    <row r="50070" spans="19:19">
      <c r="S50070"/>
    </row>
    <row r="50071" spans="19:19">
      <c r="S50071"/>
    </row>
    <row r="50072" spans="19:19">
      <c r="S50072"/>
    </row>
    <row r="50073" spans="19:19">
      <c r="S50073"/>
    </row>
    <row r="50074" spans="19:19">
      <c r="S50074"/>
    </row>
    <row r="50075" spans="19:19">
      <c r="S50075"/>
    </row>
    <row r="50076" spans="19:19">
      <c r="S50076"/>
    </row>
    <row r="50077" spans="19:19">
      <c r="S50077"/>
    </row>
    <row r="50078" spans="19:19">
      <c r="S50078"/>
    </row>
    <row r="50079" spans="19:19">
      <c r="S50079"/>
    </row>
    <row r="50080" spans="19:19">
      <c r="S50080"/>
    </row>
    <row r="50081" spans="19:19">
      <c r="S50081"/>
    </row>
    <row r="50082" spans="19:19">
      <c r="S50082"/>
    </row>
    <row r="50083" spans="19:19">
      <c r="S50083"/>
    </row>
    <row r="50084" spans="19:19">
      <c r="S50084"/>
    </row>
    <row r="50085" spans="19:19">
      <c r="S50085"/>
    </row>
    <row r="50086" spans="19:19">
      <c r="S50086"/>
    </row>
    <row r="50087" spans="19:19">
      <c r="S50087"/>
    </row>
    <row r="50088" spans="19:19">
      <c r="S50088"/>
    </row>
    <row r="50089" spans="19:19">
      <c r="S50089"/>
    </row>
    <row r="50090" spans="19:19">
      <c r="S50090"/>
    </row>
    <row r="50091" spans="19:19">
      <c r="S50091"/>
    </row>
    <row r="50092" spans="19:19">
      <c r="S50092"/>
    </row>
    <row r="50093" spans="19:19">
      <c r="S50093"/>
    </row>
    <row r="50094" spans="19:19">
      <c r="S50094"/>
    </row>
    <row r="50095" spans="19:19">
      <c r="S50095"/>
    </row>
    <row r="50096" spans="19:19">
      <c r="S50096"/>
    </row>
    <row r="50097" spans="19:19">
      <c r="S50097"/>
    </row>
    <row r="50098" spans="19:19">
      <c r="S50098"/>
    </row>
    <row r="50099" spans="19:19">
      <c r="S50099"/>
    </row>
    <row r="50100" spans="19:19">
      <c r="S50100"/>
    </row>
    <row r="50101" spans="19:19">
      <c r="S50101"/>
    </row>
    <row r="50102" spans="19:19">
      <c r="S50102"/>
    </row>
    <row r="50103" spans="19:19">
      <c r="S50103"/>
    </row>
    <row r="50104" spans="19:19">
      <c r="S50104"/>
    </row>
    <row r="50105" spans="19:19">
      <c r="S50105"/>
    </row>
    <row r="50106" spans="19:19">
      <c r="S50106"/>
    </row>
    <row r="50107" spans="19:19">
      <c r="S50107"/>
    </row>
    <row r="50108" spans="19:19">
      <c r="S50108"/>
    </row>
    <row r="50109" spans="19:19">
      <c r="S50109"/>
    </row>
    <row r="50110" spans="19:19">
      <c r="S50110"/>
    </row>
    <row r="50111" spans="19:19">
      <c r="S50111"/>
    </row>
    <row r="50112" spans="19:19">
      <c r="S50112"/>
    </row>
    <row r="50113" spans="19:19">
      <c r="S50113"/>
    </row>
    <row r="50114" spans="19:19">
      <c r="S50114"/>
    </row>
    <row r="50115" spans="19:19">
      <c r="S50115"/>
    </row>
    <row r="50116" spans="19:19">
      <c r="S50116"/>
    </row>
    <row r="50117" spans="19:19">
      <c r="S50117"/>
    </row>
    <row r="50118" spans="19:19">
      <c r="S50118"/>
    </row>
    <row r="50119" spans="19:19">
      <c r="S50119"/>
    </row>
    <row r="50120" spans="19:19">
      <c r="S50120"/>
    </row>
    <row r="50121" spans="19:19">
      <c r="S50121"/>
    </row>
    <row r="50122" spans="19:19">
      <c r="S50122"/>
    </row>
    <row r="50123" spans="19:19">
      <c r="S50123"/>
    </row>
    <row r="50124" spans="19:19">
      <c r="S50124"/>
    </row>
    <row r="50125" spans="19:19">
      <c r="S50125"/>
    </row>
    <row r="50126" spans="19:19">
      <c r="S50126"/>
    </row>
    <row r="50127" spans="19:19">
      <c r="S50127"/>
    </row>
    <row r="50128" spans="19:19">
      <c r="S50128"/>
    </row>
    <row r="50129" spans="19:19">
      <c r="S50129"/>
    </row>
    <row r="50130" spans="19:19">
      <c r="S50130"/>
    </row>
    <row r="50131" spans="19:19">
      <c r="S50131"/>
    </row>
    <row r="50132" spans="19:19">
      <c r="S50132"/>
    </row>
    <row r="50133" spans="19:19">
      <c r="S50133"/>
    </row>
    <row r="50134" spans="19:19">
      <c r="S50134"/>
    </row>
    <row r="50135" spans="19:19">
      <c r="S50135"/>
    </row>
    <row r="50136" spans="19:19">
      <c r="S50136"/>
    </row>
    <row r="50137" spans="19:19">
      <c r="S50137"/>
    </row>
    <row r="50138" spans="19:19">
      <c r="S50138"/>
    </row>
    <row r="50139" spans="19:19">
      <c r="S50139"/>
    </row>
    <row r="50140" spans="19:19">
      <c r="S50140"/>
    </row>
    <row r="50141" spans="19:19">
      <c r="S50141"/>
    </row>
    <row r="50142" spans="19:19">
      <c r="S50142"/>
    </row>
    <row r="50143" spans="19:19">
      <c r="S50143"/>
    </row>
    <row r="50144" spans="19:19">
      <c r="S50144"/>
    </row>
    <row r="50145" spans="19:19">
      <c r="S50145"/>
    </row>
    <row r="50146" spans="19:19">
      <c r="S50146"/>
    </row>
    <row r="50147" spans="19:19">
      <c r="S50147"/>
    </row>
    <row r="50148" spans="19:19">
      <c r="S50148"/>
    </row>
    <row r="50149" spans="19:19">
      <c r="S50149"/>
    </row>
    <row r="50150" spans="19:19">
      <c r="S50150"/>
    </row>
    <row r="50151" spans="19:19">
      <c r="S50151"/>
    </row>
    <row r="50152" spans="19:19">
      <c r="S50152"/>
    </row>
    <row r="50153" spans="19:19">
      <c r="S50153"/>
    </row>
    <row r="50154" spans="19:19">
      <c r="S50154"/>
    </row>
    <row r="50155" spans="19:19">
      <c r="S50155"/>
    </row>
    <row r="50156" spans="19:19">
      <c r="S50156"/>
    </row>
    <row r="50157" spans="19:19">
      <c r="S50157"/>
    </row>
    <row r="50158" spans="19:19">
      <c r="S50158"/>
    </row>
    <row r="50159" spans="19:19">
      <c r="S50159"/>
    </row>
    <row r="50160" spans="19:19">
      <c r="S50160"/>
    </row>
    <row r="50161" spans="19:19">
      <c r="S50161"/>
    </row>
    <row r="50162" spans="19:19">
      <c r="S50162"/>
    </row>
    <row r="50163" spans="19:19">
      <c r="S50163"/>
    </row>
    <row r="50164" spans="19:19">
      <c r="S50164"/>
    </row>
    <row r="50165" spans="19:19">
      <c r="S50165"/>
    </row>
    <row r="50166" spans="19:19">
      <c r="S50166"/>
    </row>
    <row r="50167" spans="19:19">
      <c r="S50167"/>
    </row>
    <row r="50168" spans="19:19">
      <c r="S50168"/>
    </row>
    <row r="50169" spans="19:19">
      <c r="S50169"/>
    </row>
    <row r="50170" spans="19:19">
      <c r="S50170"/>
    </row>
    <row r="50171" spans="19:19">
      <c r="S50171"/>
    </row>
    <row r="50172" spans="19:19">
      <c r="S50172"/>
    </row>
    <row r="50173" spans="19:19">
      <c r="S50173"/>
    </row>
    <row r="50174" spans="19:19">
      <c r="S50174"/>
    </row>
    <row r="50175" spans="19:19">
      <c r="S50175"/>
    </row>
    <row r="50176" spans="19:19">
      <c r="S50176"/>
    </row>
    <row r="50177" spans="19:19">
      <c r="S50177"/>
    </row>
    <row r="50178" spans="19:19">
      <c r="S50178"/>
    </row>
    <row r="50179" spans="19:19">
      <c r="S50179"/>
    </row>
    <row r="50180" spans="19:19">
      <c r="S50180"/>
    </row>
    <row r="50181" spans="19:19">
      <c r="S50181"/>
    </row>
    <row r="50182" spans="19:19">
      <c r="S50182"/>
    </row>
    <row r="50183" spans="19:19">
      <c r="S50183"/>
    </row>
    <row r="50184" spans="19:19">
      <c r="S50184"/>
    </row>
    <row r="50185" spans="19:19">
      <c r="S50185"/>
    </row>
    <row r="50186" spans="19:19">
      <c r="S50186"/>
    </row>
    <row r="50187" spans="19:19">
      <c r="S50187"/>
    </row>
    <row r="50188" spans="19:19">
      <c r="S50188"/>
    </row>
    <row r="50189" spans="19:19">
      <c r="S50189"/>
    </row>
    <row r="50190" spans="19:19">
      <c r="S50190"/>
    </row>
    <row r="50191" spans="19:19">
      <c r="S50191"/>
    </row>
    <row r="50192" spans="19:19">
      <c r="S50192"/>
    </row>
    <row r="50193" spans="19:19">
      <c r="S50193"/>
    </row>
    <row r="50194" spans="19:19">
      <c r="S50194"/>
    </row>
    <row r="50195" spans="19:19">
      <c r="S50195"/>
    </row>
    <row r="50196" spans="19:19">
      <c r="S50196"/>
    </row>
    <row r="50197" spans="19:19">
      <c r="S50197"/>
    </row>
    <row r="50198" spans="19:19">
      <c r="S50198"/>
    </row>
    <row r="50199" spans="19:19">
      <c r="S50199"/>
    </row>
    <row r="50200" spans="19:19">
      <c r="S50200"/>
    </row>
    <row r="50201" spans="19:19">
      <c r="S50201"/>
    </row>
    <row r="50202" spans="19:19">
      <c r="S50202"/>
    </row>
    <row r="50203" spans="19:19">
      <c r="S50203"/>
    </row>
    <row r="50204" spans="19:19">
      <c r="S50204"/>
    </row>
    <row r="50205" spans="19:19">
      <c r="S50205"/>
    </row>
    <row r="50206" spans="19:19">
      <c r="S50206"/>
    </row>
    <row r="50207" spans="19:19">
      <c r="S50207"/>
    </row>
    <row r="50208" spans="19:19">
      <c r="S50208"/>
    </row>
    <row r="50209" spans="19:19">
      <c r="S50209"/>
    </row>
    <row r="50210" spans="19:19">
      <c r="S50210"/>
    </row>
    <row r="50211" spans="19:19">
      <c r="S50211"/>
    </row>
    <row r="50212" spans="19:19">
      <c r="S50212"/>
    </row>
    <row r="50213" spans="19:19">
      <c r="S50213"/>
    </row>
    <row r="50214" spans="19:19">
      <c r="S50214"/>
    </row>
    <row r="50215" spans="19:19">
      <c r="S50215"/>
    </row>
    <row r="50216" spans="19:19">
      <c r="S50216"/>
    </row>
    <row r="50217" spans="19:19">
      <c r="S50217"/>
    </row>
    <row r="50218" spans="19:19">
      <c r="S50218"/>
    </row>
    <row r="50219" spans="19:19">
      <c r="S50219"/>
    </row>
    <row r="50220" spans="19:19">
      <c r="S50220"/>
    </row>
    <row r="50221" spans="19:19">
      <c r="S50221"/>
    </row>
    <row r="50222" spans="19:19">
      <c r="S50222"/>
    </row>
    <row r="50223" spans="19:19">
      <c r="S50223"/>
    </row>
    <row r="50224" spans="19:19">
      <c r="S50224"/>
    </row>
    <row r="50225" spans="19:19">
      <c r="S50225"/>
    </row>
    <row r="50226" spans="19:19">
      <c r="S50226"/>
    </row>
    <row r="50227" spans="19:19">
      <c r="S50227"/>
    </row>
    <row r="50228" spans="19:19">
      <c r="S50228"/>
    </row>
    <row r="50229" spans="19:19">
      <c r="S50229"/>
    </row>
    <row r="50230" spans="19:19">
      <c r="S50230"/>
    </row>
    <row r="50231" spans="19:19">
      <c r="S50231"/>
    </row>
    <row r="50232" spans="19:19">
      <c r="S50232"/>
    </row>
    <row r="50233" spans="19:19">
      <c r="S50233"/>
    </row>
    <row r="50234" spans="19:19">
      <c r="S50234"/>
    </row>
    <row r="50235" spans="19:19">
      <c r="S50235"/>
    </row>
    <row r="50236" spans="19:19">
      <c r="S50236"/>
    </row>
    <row r="50237" spans="19:19">
      <c r="S50237"/>
    </row>
    <row r="50238" spans="19:19">
      <c r="S50238"/>
    </row>
    <row r="50239" spans="19:19">
      <c r="S50239"/>
    </row>
    <row r="50240" spans="19:19">
      <c r="S50240"/>
    </row>
    <row r="50241" spans="19:19">
      <c r="S50241"/>
    </row>
    <row r="50242" spans="19:19">
      <c r="S50242"/>
    </row>
    <row r="50243" spans="19:19">
      <c r="S50243"/>
    </row>
    <row r="50244" spans="19:19">
      <c r="S50244"/>
    </row>
    <row r="50245" spans="19:19">
      <c r="S50245"/>
    </row>
    <row r="50246" spans="19:19">
      <c r="S50246"/>
    </row>
    <row r="50247" spans="19:19">
      <c r="S50247"/>
    </row>
    <row r="50248" spans="19:19">
      <c r="S50248"/>
    </row>
    <row r="50249" spans="19:19">
      <c r="S50249"/>
    </row>
    <row r="50250" spans="19:19">
      <c r="S50250"/>
    </row>
    <row r="50251" spans="19:19">
      <c r="S50251"/>
    </row>
    <row r="50252" spans="19:19">
      <c r="S50252"/>
    </row>
    <row r="50253" spans="19:19">
      <c r="S50253"/>
    </row>
    <row r="50254" spans="19:19">
      <c r="S50254"/>
    </row>
    <row r="50255" spans="19:19">
      <c r="S50255"/>
    </row>
    <row r="50256" spans="19:19">
      <c r="S50256"/>
    </row>
    <row r="50257" spans="19:19">
      <c r="S50257"/>
    </row>
    <row r="50258" spans="19:19">
      <c r="S50258"/>
    </row>
    <row r="50259" spans="19:19">
      <c r="S50259"/>
    </row>
    <row r="50260" spans="19:19">
      <c r="S50260"/>
    </row>
    <row r="50261" spans="19:19">
      <c r="S50261"/>
    </row>
    <row r="50262" spans="19:19">
      <c r="S50262"/>
    </row>
    <row r="50263" spans="19:19">
      <c r="S50263"/>
    </row>
    <row r="50264" spans="19:19">
      <c r="S50264"/>
    </row>
    <row r="50265" spans="19:19">
      <c r="S50265"/>
    </row>
    <row r="50266" spans="19:19">
      <c r="S50266"/>
    </row>
    <row r="50267" spans="19:19">
      <c r="S50267"/>
    </row>
    <row r="50268" spans="19:19">
      <c r="S50268"/>
    </row>
    <row r="50269" spans="19:19">
      <c r="S50269"/>
    </row>
    <row r="50270" spans="19:19">
      <c r="S50270"/>
    </row>
    <row r="50271" spans="19:19">
      <c r="S50271"/>
    </row>
    <row r="50272" spans="19:19">
      <c r="S50272"/>
    </row>
    <row r="50273" spans="19:19">
      <c r="S50273"/>
    </row>
    <row r="50274" spans="19:19">
      <c r="S50274"/>
    </row>
    <row r="50275" spans="19:19">
      <c r="S50275"/>
    </row>
    <row r="50276" spans="19:19">
      <c r="S50276"/>
    </row>
    <row r="50277" spans="19:19">
      <c r="S50277"/>
    </row>
    <row r="50278" spans="19:19">
      <c r="S50278"/>
    </row>
    <row r="50279" spans="19:19">
      <c r="S50279"/>
    </row>
    <row r="50280" spans="19:19">
      <c r="S50280"/>
    </row>
    <row r="50281" spans="19:19">
      <c r="S50281"/>
    </row>
    <row r="50282" spans="19:19">
      <c r="S50282"/>
    </row>
    <row r="50283" spans="19:19">
      <c r="S50283"/>
    </row>
    <row r="50284" spans="19:19">
      <c r="S50284"/>
    </row>
    <row r="50285" spans="19:19">
      <c r="S50285"/>
    </row>
    <row r="50286" spans="19:19">
      <c r="S50286"/>
    </row>
    <row r="50287" spans="19:19">
      <c r="S50287"/>
    </row>
    <row r="50288" spans="19:19">
      <c r="S50288"/>
    </row>
    <row r="50289" spans="19:19">
      <c r="S50289"/>
    </row>
    <row r="50290" spans="19:19">
      <c r="S50290"/>
    </row>
    <row r="50291" spans="19:19">
      <c r="S50291"/>
    </row>
    <row r="50292" spans="19:19">
      <c r="S50292"/>
    </row>
    <row r="50293" spans="19:19">
      <c r="S50293"/>
    </row>
    <row r="50294" spans="19:19">
      <c r="S50294"/>
    </row>
    <row r="50295" spans="19:19">
      <c r="S50295"/>
    </row>
    <row r="50296" spans="19:19">
      <c r="S50296"/>
    </row>
    <row r="50297" spans="19:19">
      <c r="S50297"/>
    </row>
    <row r="50298" spans="19:19">
      <c r="S50298"/>
    </row>
    <row r="50299" spans="19:19">
      <c r="S50299"/>
    </row>
    <row r="50300" spans="19:19">
      <c r="S50300"/>
    </row>
    <row r="50301" spans="19:19">
      <c r="S50301"/>
    </row>
    <row r="50302" spans="19:19">
      <c r="S50302"/>
    </row>
    <row r="50303" spans="19:19">
      <c r="S50303"/>
    </row>
    <row r="50304" spans="19:19">
      <c r="S50304"/>
    </row>
    <row r="50305" spans="19:19">
      <c r="S50305"/>
    </row>
    <row r="50306" spans="19:19">
      <c r="S50306"/>
    </row>
    <row r="50307" spans="19:19">
      <c r="S50307"/>
    </row>
    <row r="50308" spans="19:19">
      <c r="S50308"/>
    </row>
    <row r="50309" spans="19:19">
      <c r="S50309"/>
    </row>
    <row r="50310" spans="19:19">
      <c r="S50310"/>
    </row>
    <row r="50311" spans="19:19">
      <c r="S50311"/>
    </row>
    <row r="50312" spans="19:19">
      <c r="S50312"/>
    </row>
    <row r="50313" spans="19:19">
      <c r="S50313"/>
    </row>
    <row r="50314" spans="19:19">
      <c r="S50314"/>
    </row>
    <row r="50315" spans="19:19">
      <c r="S50315"/>
    </row>
    <row r="50316" spans="19:19">
      <c r="S50316"/>
    </row>
    <row r="50317" spans="19:19">
      <c r="S50317"/>
    </row>
    <row r="50318" spans="19:19">
      <c r="S50318"/>
    </row>
    <row r="50319" spans="19:19">
      <c r="S50319"/>
    </row>
    <row r="50320" spans="19:19">
      <c r="S50320"/>
    </row>
    <row r="50321" spans="19:19">
      <c r="S50321"/>
    </row>
    <row r="50322" spans="19:19">
      <c r="S50322"/>
    </row>
    <row r="50323" spans="19:19">
      <c r="S50323"/>
    </row>
    <row r="50324" spans="19:19">
      <c r="S50324"/>
    </row>
    <row r="50325" spans="19:19">
      <c r="S50325"/>
    </row>
    <row r="50326" spans="19:19">
      <c r="S50326"/>
    </row>
    <row r="50327" spans="19:19">
      <c r="S50327"/>
    </row>
    <row r="50328" spans="19:19">
      <c r="S50328"/>
    </row>
    <row r="50329" spans="19:19">
      <c r="S50329"/>
    </row>
    <row r="50330" spans="19:19">
      <c r="S50330"/>
    </row>
    <row r="50331" spans="19:19">
      <c r="S50331"/>
    </row>
    <row r="50332" spans="19:19">
      <c r="S50332"/>
    </row>
    <row r="50333" spans="19:19">
      <c r="S50333"/>
    </row>
    <row r="50334" spans="19:19">
      <c r="S50334"/>
    </row>
    <row r="50335" spans="19:19">
      <c r="S50335"/>
    </row>
    <row r="50336" spans="19:19">
      <c r="S50336"/>
    </row>
    <row r="50337" spans="19:19">
      <c r="S50337"/>
    </row>
    <row r="50338" spans="19:19">
      <c r="S50338"/>
    </row>
    <row r="50339" spans="19:19">
      <c r="S50339"/>
    </row>
    <row r="50340" spans="19:19">
      <c r="S50340"/>
    </row>
    <row r="50341" spans="19:19">
      <c r="S50341"/>
    </row>
    <row r="50342" spans="19:19">
      <c r="S50342"/>
    </row>
    <row r="50343" spans="19:19">
      <c r="S50343"/>
    </row>
    <row r="50344" spans="19:19">
      <c r="S50344"/>
    </row>
    <row r="50345" spans="19:19">
      <c r="S50345"/>
    </row>
    <row r="50346" spans="19:19">
      <c r="S50346"/>
    </row>
    <row r="50347" spans="19:19">
      <c r="S50347"/>
    </row>
    <row r="50348" spans="19:19">
      <c r="S50348"/>
    </row>
    <row r="50349" spans="19:19">
      <c r="S50349"/>
    </row>
    <row r="50350" spans="19:19">
      <c r="S50350"/>
    </row>
    <row r="50351" spans="19:19">
      <c r="S50351"/>
    </row>
    <row r="50352" spans="19:19">
      <c r="S50352"/>
    </row>
    <row r="50353" spans="19:19">
      <c r="S50353"/>
    </row>
    <row r="50354" spans="19:19">
      <c r="S50354"/>
    </row>
    <row r="50355" spans="19:19">
      <c r="S50355"/>
    </row>
    <row r="50356" spans="19:19">
      <c r="S50356"/>
    </row>
    <row r="50357" spans="19:19">
      <c r="S50357"/>
    </row>
    <row r="50358" spans="19:19">
      <c r="S50358"/>
    </row>
    <row r="50359" spans="19:19">
      <c r="S50359"/>
    </row>
    <row r="50360" spans="19:19">
      <c r="S50360"/>
    </row>
    <row r="50361" spans="19:19">
      <c r="S50361"/>
    </row>
    <row r="50362" spans="19:19">
      <c r="S50362"/>
    </row>
    <row r="50363" spans="19:19">
      <c r="S50363"/>
    </row>
    <row r="50364" spans="19:19">
      <c r="S50364"/>
    </row>
    <row r="50365" spans="19:19">
      <c r="S50365"/>
    </row>
    <row r="50366" spans="19:19">
      <c r="S50366"/>
    </row>
    <row r="50367" spans="19:19">
      <c r="S50367"/>
    </row>
    <row r="50368" spans="19:19">
      <c r="S50368"/>
    </row>
    <row r="50369" spans="19:19">
      <c r="S50369"/>
    </row>
    <row r="50370" spans="19:19">
      <c r="S50370"/>
    </row>
    <row r="50371" spans="19:19">
      <c r="S50371"/>
    </row>
    <row r="50372" spans="19:19">
      <c r="S50372"/>
    </row>
    <row r="50373" spans="19:19">
      <c r="S50373"/>
    </row>
    <row r="50374" spans="19:19">
      <c r="S50374"/>
    </row>
    <row r="50375" spans="19:19">
      <c r="S50375"/>
    </row>
    <row r="50376" spans="19:19">
      <c r="S50376"/>
    </row>
    <row r="50377" spans="19:19">
      <c r="S50377"/>
    </row>
    <row r="50378" spans="19:19">
      <c r="S50378"/>
    </row>
    <row r="50379" spans="19:19">
      <c r="S50379"/>
    </row>
    <row r="50380" spans="19:19">
      <c r="S50380"/>
    </row>
    <row r="50381" spans="19:19">
      <c r="S50381"/>
    </row>
    <row r="50382" spans="19:19">
      <c r="S50382"/>
    </row>
    <row r="50383" spans="19:19">
      <c r="S50383"/>
    </row>
    <row r="50384" spans="19:19">
      <c r="S50384"/>
    </row>
    <row r="50385" spans="19:19">
      <c r="S50385"/>
    </row>
    <row r="50386" spans="19:19">
      <c r="S50386"/>
    </row>
    <row r="50387" spans="19:19">
      <c r="S50387"/>
    </row>
    <row r="50388" spans="19:19">
      <c r="S50388"/>
    </row>
    <row r="50389" spans="19:19">
      <c r="S50389"/>
    </row>
    <row r="50390" spans="19:19">
      <c r="S50390"/>
    </row>
    <row r="50391" spans="19:19">
      <c r="S50391"/>
    </row>
    <row r="50392" spans="19:19">
      <c r="S50392"/>
    </row>
    <row r="50393" spans="19:19">
      <c r="S50393"/>
    </row>
    <row r="50394" spans="19:19">
      <c r="S50394"/>
    </row>
    <row r="50395" spans="19:19">
      <c r="S50395"/>
    </row>
    <row r="50396" spans="19:19">
      <c r="S50396"/>
    </row>
    <row r="50397" spans="19:19">
      <c r="S50397"/>
    </row>
    <row r="50398" spans="19:19">
      <c r="S50398"/>
    </row>
    <row r="50399" spans="19:19">
      <c r="S50399"/>
    </row>
    <row r="50400" spans="19:19">
      <c r="S50400"/>
    </row>
    <row r="50401" spans="19:19">
      <c r="S50401"/>
    </row>
    <row r="50402" spans="19:19">
      <c r="S50402"/>
    </row>
    <row r="50403" spans="19:19">
      <c r="S50403"/>
    </row>
    <row r="50404" spans="19:19">
      <c r="S50404"/>
    </row>
    <row r="50405" spans="19:19">
      <c r="S50405"/>
    </row>
    <row r="50406" spans="19:19">
      <c r="S50406"/>
    </row>
    <row r="50407" spans="19:19">
      <c r="S50407"/>
    </row>
    <row r="50408" spans="19:19">
      <c r="S50408"/>
    </row>
    <row r="50409" spans="19:19">
      <c r="S50409"/>
    </row>
    <row r="50410" spans="19:19">
      <c r="S50410"/>
    </row>
    <row r="50411" spans="19:19">
      <c r="S50411"/>
    </row>
    <row r="50412" spans="19:19">
      <c r="S50412"/>
    </row>
    <row r="50413" spans="19:19">
      <c r="S50413"/>
    </row>
    <row r="50414" spans="19:19">
      <c r="S50414"/>
    </row>
    <row r="50415" spans="19:19">
      <c r="S50415"/>
    </row>
    <row r="50416" spans="19:19">
      <c r="S50416"/>
    </row>
    <row r="50417" spans="19:19">
      <c r="S50417"/>
    </row>
    <row r="50418" spans="19:19">
      <c r="S50418"/>
    </row>
    <row r="50419" spans="19:19">
      <c r="S50419"/>
    </row>
    <row r="50420" spans="19:19">
      <c r="S50420"/>
    </row>
    <row r="50421" spans="19:19">
      <c r="S50421"/>
    </row>
    <row r="50422" spans="19:19">
      <c r="S50422"/>
    </row>
    <row r="50423" spans="19:19">
      <c r="S50423"/>
    </row>
    <row r="50424" spans="19:19">
      <c r="S50424"/>
    </row>
    <row r="50425" spans="19:19">
      <c r="S50425"/>
    </row>
    <row r="50426" spans="19:19">
      <c r="S50426"/>
    </row>
    <row r="50427" spans="19:19">
      <c r="S50427"/>
    </row>
    <row r="50428" spans="19:19">
      <c r="S50428"/>
    </row>
    <row r="50429" spans="19:19">
      <c r="S50429"/>
    </row>
    <row r="50430" spans="19:19">
      <c r="S50430"/>
    </row>
    <row r="50431" spans="19:19">
      <c r="S50431"/>
    </row>
    <row r="50432" spans="19:19">
      <c r="S50432"/>
    </row>
    <row r="50433" spans="19:19">
      <c r="S50433"/>
    </row>
    <row r="50434" spans="19:19">
      <c r="S50434"/>
    </row>
    <row r="50435" spans="19:19">
      <c r="S50435"/>
    </row>
    <row r="50436" spans="19:19">
      <c r="S50436"/>
    </row>
    <row r="50437" spans="19:19">
      <c r="S50437"/>
    </row>
    <row r="50438" spans="19:19">
      <c r="S50438"/>
    </row>
    <row r="50439" spans="19:19">
      <c r="S50439"/>
    </row>
    <row r="50440" spans="19:19">
      <c r="S50440"/>
    </row>
    <row r="50441" spans="19:19">
      <c r="S50441"/>
    </row>
    <row r="50442" spans="19:19">
      <c r="S50442"/>
    </row>
    <row r="50443" spans="19:19">
      <c r="S50443"/>
    </row>
    <row r="50444" spans="19:19">
      <c r="S50444"/>
    </row>
    <row r="50445" spans="19:19">
      <c r="S50445"/>
    </row>
    <row r="50446" spans="19:19">
      <c r="S50446"/>
    </row>
    <row r="50447" spans="19:19">
      <c r="S50447"/>
    </row>
    <row r="50448" spans="19:19">
      <c r="S50448"/>
    </row>
    <row r="50449" spans="19:19">
      <c r="S50449"/>
    </row>
    <row r="50450" spans="19:19">
      <c r="S50450"/>
    </row>
    <row r="50451" spans="19:19">
      <c r="S50451"/>
    </row>
    <row r="50452" spans="19:19">
      <c r="S50452"/>
    </row>
    <row r="50453" spans="19:19">
      <c r="S50453"/>
    </row>
    <row r="50454" spans="19:19">
      <c r="S50454"/>
    </row>
    <row r="50455" spans="19:19">
      <c r="S50455"/>
    </row>
    <row r="50456" spans="19:19">
      <c r="S50456"/>
    </row>
    <row r="50457" spans="19:19">
      <c r="S50457"/>
    </row>
    <row r="50458" spans="19:19">
      <c r="S50458"/>
    </row>
    <row r="50459" spans="19:19">
      <c r="S50459"/>
    </row>
    <row r="50460" spans="19:19">
      <c r="S50460"/>
    </row>
    <row r="50461" spans="19:19">
      <c r="S50461"/>
    </row>
    <row r="50462" spans="19:19">
      <c r="S50462"/>
    </row>
    <row r="50463" spans="19:19">
      <c r="S50463"/>
    </row>
    <row r="50464" spans="19:19">
      <c r="S50464"/>
    </row>
    <row r="50465" spans="19:19">
      <c r="S50465"/>
    </row>
    <row r="50466" spans="19:19">
      <c r="S50466"/>
    </row>
    <row r="50467" spans="19:19">
      <c r="S50467"/>
    </row>
    <row r="50468" spans="19:19">
      <c r="S50468"/>
    </row>
    <row r="50469" spans="19:19">
      <c r="S50469"/>
    </row>
    <row r="50470" spans="19:19">
      <c r="S50470"/>
    </row>
    <row r="50471" spans="19:19">
      <c r="S50471"/>
    </row>
    <row r="50472" spans="19:19">
      <c r="S50472"/>
    </row>
    <row r="50473" spans="19:19">
      <c r="S50473"/>
    </row>
    <row r="50474" spans="19:19">
      <c r="S50474"/>
    </row>
    <row r="50475" spans="19:19">
      <c r="S50475"/>
    </row>
    <row r="50476" spans="19:19">
      <c r="S50476"/>
    </row>
    <row r="50477" spans="19:19">
      <c r="S50477"/>
    </row>
    <row r="50478" spans="19:19">
      <c r="S50478"/>
    </row>
    <row r="50479" spans="19:19">
      <c r="S50479"/>
    </row>
    <row r="50480" spans="19:19">
      <c r="S50480"/>
    </row>
    <row r="50481" spans="19:19">
      <c r="S50481"/>
    </row>
    <row r="50482" spans="19:19">
      <c r="S50482"/>
    </row>
    <row r="50483" spans="19:19">
      <c r="S50483"/>
    </row>
    <row r="50484" spans="19:19">
      <c r="S50484"/>
    </row>
    <row r="50485" spans="19:19">
      <c r="S50485"/>
    </row>
    <row r="50486" spans="19:19">
      <c r="S50486"/>
    </row>
    <row r="50487" spans="19:19">
      <c r="S50487"/>
    </row>
    <row r="50488" spans="19:19">
      <c r="S50488"/>
    </row>
    <row r="50489" spans="19:19">
      <c r="S50489"/>
    </row>
    <row r="50490" spans="19:19">
      <c r="S50490"/>
    </row>
    <row r="50491" spans="19:19">
      <c r="S50491"/>
    </row>
    <row r="50492" spans="19:19">
      <c r="S50492"/>
    </row>
    <row r="50493" spans="19:19">
      <c r="S50493"/>
    </row>
    <row r="50494" spans="19:19">
      <c r="S50494"/>
    </row>
    <row r="50495" spans="19:19">
      <c r="S50495"/>
    </row>
    <row r="50496" spans="19:19">
      <c r="S50496"/>
    </row>
    <row r="50497" spans="19:19">
      <c r="S50497"/>
    </row>
    <row r="50498" spans="19:19">
      <c r="S50498"/>
    </row>
    <row r="50499" spans="19:19">
      <c r="S50499"/>
    </row>
    <row r="50500" spans="19:19">
      <c r="S50500"/>
    </row>
    <row r="50501" spans="19:19">
      <c r="S50501"/>
    </row>
    <row r="50502" spans="19:19">
      <c r="S50502"/>
    </row>
    <row r="50503" spans="19:19">
      <c r="S50503"/>
    </row>
    <row r="50504" spans="19:19">
      <c r="S50504"/>
    </row>
    <row r="50505" spans="19:19">
      <c r="S50505"/>
    </row>
    <row r="50506" spans="19:19">
      <c r="S50506"/>
    </row>
    <row r="50507" spans="19:19">
      <c r="S50507"/>
    </row>
    <row r="50508" spans="19:19">
      <c r="S50508"/>
    </row>
    <row r="50509" spans="19:19">
      <c r="S50509"/>
    </row>
    <row r="50510" spans="19:19">
      <c r="S50510"/>
    </row>
    <row r="50511" spans="19:19">
      <c r="S50511"/>
    </row>
    <row r="50512" spans="19:19">
      <c r="S50512"/>
    </row>
    <row r="50513" spans="19:19">
      <c r="S50513"/>
    </row>
    <row r="50514" spans="19:19">
      <c r="S50514"/>
    </row>
    <row r="50515" spans="19:19">
      <c r="S50515"/>
    </row>
    <row r="50516" spans="19:19">
      <c r="S50516"/>
    </row>
    <row r="50517" spans="19:19">
      <c r="S50517"/>
    </row>
    <row r="50518" spans="19:19">
      <c r="S50518"/>
    </row>
    <row r="50519" spans="19:19">
      <c r="S50519"/>
    </row>
    <row r="50520" spans="19:19">
      <c r="S50520"/>
    </row>
    <row r="50521" spans="19:19">
      <c r="S50521"/>
    </row>
    <row r="50522" spans="19:19">
      <c r="S50522"/>
    </row>
    <row r="50523" spans="19:19">
      <c r="S50523"/>
    </row>
    <row r="50524" spans="19:19">
      <c r="S50524"/>
    </row>
    <row r="50525" spans="19:19">
      <c r="S50525"/>
    </row>
    <row r="50526" spans="19:19">
      <c r="S50526"/>
    </row>
    <row r="50527" spans="19:19">
      <c r="S50527"/>
    </row>
    <row r="50528" spans="19:19">
      <c r="S50528"/>
    </row>
    <row r="50529" spans="19:19">
      <c r="S50529"/>
    </row>
    <row r="50530" spans="19:19">
      <c r="S50530"/>
    </row>
    <row r="50531" spans="19:19">
      <c r="S50531"/>
    </row>
    <row r="50532" spans="19:19">
      <c r="S50532"/>
    </row>
    <row r="50533" spans="19:19">
      <c r="S50533"/>
    </row>
    <row r="50534" spans="19:19">
      <c r="S50534"/>
    </row>
    <row r="50535" spans="19:19">
      <c r="S50535"/>
    </row>
    <row r="50536" spans="19:19">
      <c r="S50536"/>
    </row>
    <row r="50537" spans="19:19">
      <c r="S50537"/>
    </row>
    <row r="50538" spans="19:19">
      <c r="S50538"/>
    </row>
    <row r="50539" spans="19:19">
      <c r="S50539"/>
    </row>
    <row r="50540" spans="19:19">
      <c r="S50540"/>
    </row>
    <row r="50541" spans="19:19">
      <c r="S50541"/>
    </row>
    <row r="50542" spans="19:19">
      <c r="S50542"/>
    </row>
    <row r="50543" spans="19:19">
      <c r="S50543"/>
    </row>
    <row r="50544" spans="19:19">
      <c r="S50544"/>
    </row>
    <row r="50545" spans="19:19">
      <c r="S50545"/>
    </row>
    <row r="50546" spans="19:19">
      <c r="S50546"/>
    </row>
    <row r="50547" spans="19:19">
      <c r="S50547"/>
    </row>
    <row r="50548" spans="19:19">
      <c r="S50548"/>
    </row>
    <row r="50549" spans="19:19">
      <c r="S50549"/>
    </row>
    <row r="50550" spans="19:19">
      <c r="S50550"/>
    </row>
    <row r="50551" spans="19:19">
      <c r="S50551"/>
    </row>
    <row r="50552" spans="19:19">
      <c r="S50552"/>
    </row>
    <row r="50553" spans="19:19">
      <c r="S50553"/>
    </row>
    <row r="50554" spans="19:19">
      <c r="S50554"/>
    </row>
    <row r="50555" spans="19:19">
      <c r="S50555"/>
    </row>
    <row r="50556" spans="19:19">
      <c r="S50556"/>
    </row>
    <row r="50557" spans="19:19">
      <c r="S50557"/>
    </row>
    <row r="50558" spans="19:19">
      <c r="S50558"/>
    </row>
    <row r="50559" spans="19:19">
      <c r="S50559"/>
    </row>
    <row r="50560" spans="19:19">
      <c r="S50560"/>
    </row>
    <row r="50561" spans="19:19">
      <c r="S50561"/>
    </row>
    <row r="50562" spans="19:19">
      <c r="S50562"/>
    </row>
    <row r="50563" spans="19:19">
      <c r="S50563"/>
    </row>
    <row r="50564" spans="19:19">
      <c r="S50564"/>
    </row>
    <row r="50565" spans="19:19">
      <c r="S50565"/>
    </row>
    <row r="50566" spans="19:19">
      <c r="S50566"/>
    </row>
    <row r="50567" spans="19:19">
      <c r="S50567"/>
    </row>
    <row r="50568" spans="19:19">
      <c r="S50568"/>
    </row>
    <row r="50569" spans="19:19">
      <c r="S50569"/>
    </row>
    <row r="50570" spans="19:19">
      <c r="S50570"/>
    </row>
    <row r="50571" spans="19:19">
      <c r="S50571"/>
    </row>
    <row r="50572" spans="19:19">
      <c r="S50572"/>
    </row>
    <row r="50573" spans="19:19">
      <c r="S50573"/>
    </row>
    <row r="50574" spans="19:19">
      <c r="S50574"/>
    </row>
    <row r="50575" spans="19:19">
      <c r="S50575"/>
    </row>
    <row r="50576" spans="19:19">
      <c r="S50576"/>
    </row>
    <row r="50577" spans="19:19">
      <c r="S50577"/>
    </row>
    <row r="50578" spans="19:19">
      <c r="S50578"/>
    </row>
    <row r="50579" spans="19:19">
      <c r="S50579"/>
    </row>
    <row r="50580" spans="19:19">
      <c r="S50580"/>
    </row>
    <row r="50581" spans="19:19">
      <c r="S50581"/>
    </row>
    <row r="50582" spans="19:19">
      <c r="S50582"/>
    </row>
    <row r="50583" spans="19:19">
      <c r="S50583"/>
    </row>
    <row r="50584" spans="19:19">
      <c r="S50584"/>
    </row>
    <row r="50585" spans="19:19">
      <c r="S50585"/>
    </row>
    <row r="50586" spans="19:19">
      <c r="S50586"/>
    </row>
    <row r="50587" spans="19:19">
      <c r="S50587"/>
    </row>
    <row r="50588" spans="19:19">
      <c r="S50588"/>
    </row>
    <row r="50589" spans="19:19">
      <c r="S50589"/>
    </row>
    <row r="50590" spans="19:19">
      <c r="S50590"/>
    </row>
    <row r="50591" spans="19:19">
      <c r="S50591"/>
    </row>
    <row r="50592" spans="19:19">
      <c r="S50592"/>
    </row>
    <row r="50593" spans="19:19">
      <c r="S50593"/>
    </row>
    <row r="50594" spans="19:19">
      <c r="S50594"/>
    </row>
    <row r="50595" spans="19:19">
      <c r="S50595"/>
    </row>
    <row r="50596" spans="19:19">
      <c r="S50596"/>
    </row>
    <row r="50597" spans="19:19">
      <c r="S50597"/>
    </row>
    <row r="50598" spans="19:19">
      <c r="S50598"/>
    </row>
    <row r="50599" spans="19:19">
      <c r="S50599"/>
    </row>
    <row r="50600" spans="19:19">
      <c r="S50600"/>
    </row>
    <row r="50601" spans="19:19">
      <c r="S50601"/>
    </row>
    <row r="50602" spans="19:19">
      <c r="S50602"/>
    </row>
    <row r="50603" spans="19:19">
      <c r="S50603"/>
    </row>
    <row r="50604" spans="19:19">
      <c r="S50604"/>
    </row>
    <row r="50605" spans="19:19">
      <c r="S50605"/>
    </row>
    <row r="50606" spans="19:19">
      <c r="S50606"/>
    </row>
    <row r="50607" spans="19:19">
      <c r="S50607"/>
    </row>
    <row r="50608" spans="19:19">
      <c r="S50608"/>
    </row>
    <row r="50609" spans="19:19">
      <c r="S50609"/>
    </row>
    <row r="50610" spans="19:19">
      <c r="S50610"/>
    </row>
    <row r="50611" spans="19:19">
      <c r="S50611"/>
    </row>
    <row r="50612" spans="19:19">
      <c r="S50612"/>
    </row>
    <row r="50613" spans="19:19">
      <c r="S50613"/>
    </row>
    <row r="50614" spans="19:19">
      <c r="S50614"/>
    </row>
    <row r="50615" spans="19:19">
      <c r="S50615"/>
    </row>
    <row r="50616" spans="19:19">
      <c r="S50616"/>
    </row>
    <row r="50617" spans="19:19">
      <c r="S50617"/>
    </row>
    <row r="50618" spans="19:19">
      <c r="S50618"/>
    </row>
    <row r="50619" spans="19:19">
      <c r="S50619"/>
    </row>
    <row r="50620" spans="19:19">
      <c r="S50620"/>
    </row>
    <row r="50621" spans="19:19">
      <c r="S50621"/>
    </row>
    <row r="50622" spans="19:19">
      <c r="S50622"/>
    </row>
    <row r="50623" spans="19:19">
      <c r="S50623"/>
    </row>
    <row r="50624" spans="19:19">
      <c r="S50624"/>
    </row>
    <row r="50625" spans="19:19">
      <c r="S50625"/>
    </row>
    <row r="50626" spans="19:19">
      <c r="S50626"/>
    </row>
    <row r="50627" spans="19:19">
      <c r="S50627"/>
    </row>
    <row r="50628" spans="19:19">
      <c r="S50628"/>
    </row>
    <row r="50629" spans="19:19">
      <c r="S50629"/>
    </row>
    <row r="50630" spans="19:19">
      <c r="S50630"/>
    </row>
    <row r="50631" spans="19:19">
      <c r="S50631"/>
    </row>
    <row r="50632" spans="19:19">
      <c r="S50632"/>
    </row>
    <row r="50633" spans="19:19">
      <c r="S50633"/>
    </row>
    <row r="50634" spans="19:19">
      <c r="S50634"/>
    </row>
    <row r="50635" spans="19:19">
      <c r="S50635"/>
    </row>
    <row r="50636" spans="19:19">
      <c r="S50636"/>
    </row>
    <row r="50637" spans="19:19">
      <c r="S50637"/>
    </row>
    <row r="50638" spans="19:19">
      <c r="S50638"/>
    </row>
    <row r="50639" spans="19:19">
      <c r="S50639"/>
    </row>
    <row r="50640" spans="19:19">
      <c r="S50640"/>
    </row>
    <row r="50641" spans="19:19">
      <c r="S50641"/>
    </row>
    <row r="50642" spans="19:19">
      <c r="S50642"/>
    </row>
    <row r="50643" spans="19:19">
      <c r="S50643"/>
    </row>
    <row r="50644" spans="19:19">
      <c r="S50644"/>
    </row>
    <row r="50645" spans="19:19">
      <c r="S50645"/>
    </row>
    <row r="50646" spans="19:19">
      <c r="S50646"/>
    </row>
    <row r="50647" spans="19:19">
      <c r="S50647"/>
    </row>
    <row r="50648" spans="19:19">
      <c r="S50648"/>
    </row>
    <row r="50649" spans="19:19">
      <c r="S50649"/>
    </row>
    <row r="50650" spans="19:19">
      <c r="S50650"/>
    </row>
    <row r="50651" spans="19:19">
      <c r="S50651"/>
    </row>
    <row r="50652" spans="19:19">
      <c r="S50652"/>
    </row>
    <row r="50653" spans="19:19">
      <c r="S50653"/>
    </row>
    <row r="50654" spans="19:19">
      <c r="S50654"/>
    </row>
    <row r="50655" spans="19:19">
      <c r="S50655"/>
    </row>
    <row r="50656" spans="19:19">
      <c r="S50656"/>
    </row>
    <row r="50657" spans="19:19">
      <c r="S50657"/>
    </row>
    <row r="50658" spans="19:19">
      <c r="S50658"/>
    </row>
    <row r="50659" spans="19:19">
      <c r="S50659"/>
    </row>
    <row r="50660" spans="19:19">
      <c r="S50660"/>
    </row>
    <row r="50661" spans="19:19">
      <c r="S50661"/>
    </row>
    <row r="50662" spans="19:19">
      <c r="S50662"/>
    </row>
    <row r="50663" spans="19:19">
      <c r="S50663"/>
    </row>
    <row r="50664" spans="19:19">
      <c r="S50664"/>
    </row>
    <row r="50665" spans="19:19">
      <c r="S50665"/>
    </row>
    <row r="50666" spans="19:19">
      <c r="S50666"/>
    </row>
    <row r="50667" spans="19:19">
      <c r="S50667"/>
    </row>
    <row r="50668" spans="19:19">
      <c r="S50668"/>
    </row>
    <row r="50669" spans="19:19">
      <c r="S50669"/>
    </row>
    <row r="50670" spans="19:19">
      <c r="S50670"/>
    </row>
    <row r="50671" spans="19:19">
      <c r="S50671"/>
    </row>
    <row r="50672" spans="19:19">
      <c r="S50672"/>
    </row>
    <row r="50673" spans="19:19">
      <c r="S50673"/>
    </row>
    <row r="50674" spans="19:19">
      <c r="S50674"/>
    </row>
    <row r="50675" spans="19:19">
      <c r="S50675"/>
    </row>
    <row r="50676" spans="19:19">
      <c r="S50676"/>
    </row>
    <row r="50677" spans="19:19">
      <c r="S50677"/>
    </row>
    <row r="50678" spans="19:19">
      <c r="S50678"/>
    </row>
    <row r="50679" spans="19:19">
      <c r="S50679"/>
    </row>
    <row r="50680" spans="19:19">
      <c r="S50680"/>
    </row>
    <row r="50681" spans="19:19">
      <c r="S50681"/>
    </row>
    <row r="50682" spans="19:19">
      <c r="S50682"/>
    </row>
    <row r="50683" spans="19:19">
      <c r="S50683"/>
    </row>
    <row r="50684" spans="19:19">
      <c r="S50684"/>
    </row>
    <row r="50685" spans="19:19">
      <c r="S50685"/>
    </row>
    <row r="50686" spans="19:19">
      <c r="S50686"/>
    </row>
    <row r="50687" spans="19:19">
      <c r="S50687"/>
    </row>
    <row r="50688" spans="19:19">
      <c r="S50688"/>
    </row>
    <row r="50689" spans="19:19">
      <c r="S50689"/>
    </row>
    <row r="50690" spans="19:19">
      <c r="S50690"/>
    </row>
    <row r="50691" spans="19:19">
      <c r="S50691"/>
    </row>
    <row r="50692" spans="19:19">
      <c r="S50692"/>
    </row>
    <row r="50693" spans="19:19">
      <c r="S50693"/>
    </row>
    <row r="50694" spans="19:19">
      <c r="S50694"/>
    </row>
    <row r="50695" spans="19:19">
      <c r="S50695"/>
    </row>
    <row r="50696" spans="19:19">
      <c r="S50696"/>
    </row>
    <row r="50697" spans="19:19">
      <c r="S50697"/>
    </row>
    <row r="50698" spans="19:19">
      <c r="S50698"/>
    </row>
    <row r="50699" spans="19:19">
      <c r="S50699"/>
    </row>
    <row r="50700" spans="19:19">
      <c r="S50700"/>
    </row>
    <row r="50701" spans="19:19">
      <c r="S50701"/>
    </row>
    <row r="50702" spans="19:19">
      <c r="S50702"/>
    </row>
    <row r="50703" spans="19:19">
      <c r="S50703"/>
    </row>
    <row r="50704" spans="19:19">
      <c r="S50704"/>
    </row>
    <row r="50705" spans="19:19">
      <c r="S50705"/>
    </row>
    <row r="50706" spans="19:19">
      <c r="S50706"/>
    </row>
    <row r="50707" spans="19:19">
      <c r="S50707"/>
    </row>
    <row r="50708" spans="19:19">
      <c r="S50708"/>
    </row>
    <row r="50709" spans="19:19">
      <c r="S50709"/>
    </row>
    <row r="50710" spans="19:19">
      <c r="S50710"/>
    </row>
    <row r="50711" spans="19:19">
      <c r="S50711"/>
    </row>
    <row r="50712" spans="19:19">
      <c r="S50712"/>
    </row>
    <row r="50713" spans="19:19">
      <c r="S50713"/>
    </row>
    <row r="50714" spans="19:19">
      <c r="S50714"/>
    </row>
    <row r="50715" spans="19:19">
      <c r="S50715"/>
    </row>
    <row r="50716" spans="19:19">
      <c r="S50716"/>
    </row>
    <row r="50717" spans="19:19">
      <c r="S50717"/>
    </row>
    <row r="50718" spans="19:19">
      <c r="S50718"/>
    </row>
    <row r="50719" spans="19:19">
      <c r="S50719"/>
    </row>
    <row r="50720" spans="19:19">
      <c r="S50720"/>
    </row>
    <row r="50721" spans="19:19">
      <c r="S50721"/>
    </row>
    <row r="50722" spans="19:19">
      <c r="S50722"/>
    </row>
    <row r="50723" spans="19:19">
      <c r="S50723"/>
    </row>
    <row r="50724" spans="19:19">
      <c r="S50724"/>
    </row>
    <row r="50725" spans="19:19">
      <c r="S50725"/>
    </row>
    <row r="50726" spans="19:19">
      <c r="S50726"/>
    </row>
    <row r="50727" spans="19:19">
      <c r="S50727"/>
    </row>
    <row r="50728" spans="19:19">
      <c r="S50728"/>
    </row>
    <row r="50729" spans="19:19">
      <c r="S50729"/>
    </row>
    <row r="50730" spans="19:19">
      <c r="S50730"/>
    </row>
    <row r="50731" spans="19:19">
      <c r="S50731"/>
    </row>
    <row r="50732" spans="19:19">
      <c r="S50732"/>
    </row>
    <row r="50733" spans="19:19">
      <c r="S50733"/>
    </row>
    <row r="50734" spans="19:19">
      <c r="S50734"/>
    </row>
    <row r="50735" spans="19:19">
      <c r="S50735"/>
    </row>
    <row r="50736" spans="19:19">
      <c r="S50736"/>
    </row>
    <row r="50737" spans="19:19">
      <c r="S50737"/>
    </row>
    <row r="50738" spans="19:19">
      <c r="S50738"/>
    </row>
    <row r="50739" spans="19:19">
      <c r="S50739"/>
    </row>
    <row r="50740" spans="19:19">
      <c r="S50740"/>
    </row>
    <row r="50741" spans="19:19">
      <c r="S50741"/>
    </row>
    <row r="50742" spans="19:19">
      <c r="S50742"/>
    </row>
    <row r="50743" spans="19:19">
      <c r="S50743"/>
    </row>
    <row r="50744" spans="19:19">
      <c r="S50744"/>
    </row>
    <row r="50745" spans="19:19">
      <c r="S50745"/>
    </row>
    <row r="50746" spans="19:19">
      <c r="S50746"/>
    </row>
    <row r="50747" spans="19:19">
      <c r="S50747"/>
    </row>
    <row r="50748" spans="19:19">
      <c r="S50748"/>
    </row>
    <row r="50749" spans="19:19">
      <c r="S50749"/>
    </row>
    <row r="50750" spans="19:19">
      <c r="S50750"/>
    </row>
    <row r="50751" spans="19:19">
      <c r="S50751"/>
    </row>
    <row r="50752" spans="19:19">
      <c r="S50752"/>
    </row>
    <row r="50753" spans="19:19">
      <c r="S50753"/>
    </row>
    <row r="50754" spans="19:19">
      <c r="S50754"/>
    </row>
    <row r="50755" spans="19:19">
      <c r="S50755"/>
    </row>
    <row r="50756" spans="19:19">
      <c r="S50756"/>
    </row>
    <row r="50757" spans="19:19">
      <c r="S50757"/>
    </row>
    <row r="50758" spans="19:19">
      <c r="S50758"/>
    </row>
    <row r="50759" spans="19:19">
      <c r="S50759"/>
    </row>
    <row r="50760" spans="19:19">
      <c r="S50760"/>
    </row>
    <row r="50761" spans="19:19">
      <c r="S50761"/>
    </row>
    <row r="50762" spans="19:19">
      <c r="S50762"/>
    </row>
    <row r="50763" spans="19:19">
      <c r="S50763"/>
    </row>
    <row r="50764" spans="19:19">
      <c r="S50764"/>
    </row>
    <row r="50765" spans="19:19">
      <c r="S50765"/>
    </row>
    <row r="50766" spans="19:19">
      <c r="S50766"/>
    </row>
    <row r="50767" spans="19:19">
      <c r="S50767"/>
    </row>
    <row r="50768" spans="19:19">
      <c r="S50768"/>
    </row>
    <row r="50769" spans="19:19">
      <c r="S50769"/>
    </row>
    <row r="50770" spans="19:19">
      <c r="S50770"/>
    </row>
    <row r="50771" spans="19:19">
      <c r="S50771"/>
    </row>
    <row r="50772" spans="19:19">
      <c r="S50772"/>
    </row>
    <row r="50773" spans="19:19">
      <c r="S50773"/>
    </row>
    <row r="50774" spans="19:19">
      <c r="S50774"/>
    </row>
    <row r="50775" spans="19:19">
      <c r="S50775"/>
    </row>
    <row r="50776" spans="19:19">
      <c r="S50776"/>
    </row>
    <row r="50777" spans="19:19">
      <c r="S50777"/>
    </row>
    <row r="50778" spans="19:19">
      <c r="S50778"/>
    </row>
    <row r="50779" spans="19:19">
      <c r="S50779"/>
    </row>
    <row r="50780" spans="19:19">
      <c r="S50780"/>
    </row>
    <row r="50781" spans="19:19">
      <c r="S50781"/>
    </row>
    <row r="50782" spans="19:19">
      <c r="S50782"/>
    </row>
    <row r="50783" spans="19:19">
      <c r="S50783"/>
    </row>
    <row r="50784" spans="19:19">
      <c r="S50784"/>
    </row>
    <row r="50785" spans="19:19">
      <c r="S50785"/>
    </row>
    <row r="50786" spans="19:19">
      <c r="S50786"/>
    </row>
    <row r="50787" spans="19:19">
      <c r="S50787"/>
    </row>
    <row r="50788" spans="19:19">
      <c r="S50788"/>
    </row>
    <row r="50789" spans="19:19">
      <c r="S50789"/>
    </row>
    <row r="50790" spans="19:19">
      <c r="S50790"/>
    </row>
    <row r="50791" spans="19:19">
      <c r="S50791"/>
    </row>
    <row r="50792" spans="19:19">
      <c r="S50792"/>
    </row>
    <row r="50793" spans="19:19">
      <c r="S50793"/>
    </row>
    <row r="50794" spans="19:19">
      <c r="S50794"/>
    </row>
    <row r="50795" spans="19:19">
      <c r="S50795"/>
    </row>
    <row r="50796" spans="19:19">
      <c r="S50796"/>
    </row>
    <row r="50797" spans="19:19">
      <c r="S50797"/>
    </row>
    <row r="50798" spans="19:19">
      <c r="S50798"/>
    </row>
    <row r="50799" spans="19:19">
      <c r="S50799"/>
    </row>
    <row r="50800" spans="19:19">
      <c r="S50800"/>
    </row>
    <row r="50801" spans="19:19">
      <c r="S50801"/>
    </row>
    <row r="50802" spans="19:19">
      <c r="S50802"/>
    </row>
    <row r="50803" spans="19:19">
      <c r="S50803"/>
    </row>
    <row r="50804" spans="19:19">
      <c r="S50804"/>
    </row>
    <row r="50805" spans="19:19">
      <c r="S50805"/>
    </row>
    <row r="50806" spans="19:19">
      <c r="S50806"/>
    </row>
    <row r="50807" spans="19:19">
      <c r="S50807"/>
    </row>
    <row r="50808" spans="19:19">
      <c r="S50808"/>
    </row>
    <row r="50809" spans="19:19">
      <c r="S50809"/>
    </row>
    <row r="50810" spans="19:19">
      <c r="S50810"/>
    </row>
    <row r="50811" spans="19:19">
      <c r="S50811"/>
    </row>
    <row r="50812" spans="19:19">
      <c r="S50812"/>
    </row>
    <row r="50813" spans="19:19">
      <c r="S50813"/>
    </row>
    <row r="50814" spans="19:19">
      <c r="S50814"/>
    </row>
    <row r="50815" spans="19:19">
      <c r="S50815"/>
    </row>
    <row r="50816" spans="19:19">
      <c r="S50816"/>
    </row>
    <row r="50817" spans="19:19">
      <c r="S50817"/>
    </row>
    <row r="50818" spans="19:19">
      <c r="S50818"/>
    </row>
    <row r="50819" spans="19:19">
      <c r="S50819"/>
    </row>
    <row r="50820" spans="19:19">
      <c r="S50820"/>
    </row>
    <row r="50821" spans="19:19">
      <c r="S50821"/>
    </row>
    <row r="50822" spans="19:19">
      <c r="S50822"/>
    </row>
    <row r="50823" spans="19:19">
      <c r="S50823"/>
    </row>
    <row r="50824" spans="19:19">
      <c r="S50824"/>
    </row>
    <row r="50825" spans="19:19">
      <c r="S50825"/>
    </row>
    <row r="50826" spans="19:19">
      <c r="S50826"/>
    </row>
    <row r="50827" spans="19:19">
      <c r="S50827"/>
    </row>
    <row r="50828" spans="19:19">
      <c r="S50828"/>
    </row>
    <row r="50829" spans="19:19">
      <c r="S50829"/>
    </row>
    <row r="50830" spans="19:19">
      <c r="S50830"/>
    </row>
    <row r="50831" spans="19:19">
      <c r="S50831"/>
    </row>
    <row r="50832" spans="19:19">
      <c r="S50832"/>
    </row>
    <row r="50833" spans="19:19">
      <c r="S50833"/>
    </row>
    <row r="50834" spans="19:19">
      <c r="S50834"/>
    </row>
    <row r="50835" spans="19:19">
      <c r="S50835"/>
    </row>
    <row r="50836" spans="19:19">
      <c r="S50836"/>
    </row>
    <row r="50837" spans="19:19">
      <c r="S50837"/>
    </row>
    <row r="50838" spans="19:19">
      <c r="S50838"/>
    </row>
    <row r="50839" spans="19:19">
      <c r="S50839"/>
    </row>
    <row r="50840" spans="19:19">
      <c r="S50840"/>
    </row>
    <row r="50841" spans="19:19">
      <c r="S50841"/>
    </row>
    <row r="50842" spans="19:19">
      <c r="S50842"/>
    </row>
    <row r="50843" spans="19:19">
      <c r="S50843"/>
    </row>
    <row r="50844" spans="19:19">
      <c r="S50844"/>
    </row>
    <row r="50845" spans="19:19">
      <c r="S50845"/>
    </row>
    <row r="50846" spans="19:19">
      <c r="S50846"/>
    </row>
    <row r="50847" spans="19:19">
      <c r="S50847"/>
    </row>
    <row r="50848" spans="19:19">
      <c r="S50848"/>
    </row>
    <row r="50849" spans="19:19">
      <c r="S50849"/>
    </row>
    <row r="50850" spans="19:19">
      <c r="S50850"/>
    </row>
    <row r="50851" spans="19:19">
      <c r="S50851"/>
    </row>
    <row r="50852" spans="19:19">
      <c r="S50852"/>
    </row>
    <row r="50853" spans="19:19">
      <c r="S50853"/>
    </row>
    <row r="50854" spans="19:19">
      <c r="S50854"/>
    </row>
    <row r="50855" spans="19:19">
      <c r="S50855"/>
    </row>
    <row r="50856" spans="19:19">
      <c r="S50856"/>
    </row>
    <row r="50857" spans="19:19">
      <c r="S50857"/>
    </row>
    <row r="50858" spans="19:19">
      <c r="S50858"/>
    </row>
    <row r="50859" spans="19:19">
      <c r="S50859"/>
    </row>
    <row r="50860" spans="19:19">
      <c r="S50860"/>
    </row>
    <row r="50861" spans="19:19">
      <c r="S50861"/>
    </row>
    <row r="50862" spans="19:19">
      <c r="S50862"/>
    </row>
    <row r="50863" spans="19:19">
      <c r="S50863"/>
    </row>
    <row r="50864" spans="19:19">
      <c r="S50864"/>
    </row>
    <row r="50865" spans="19:19">
      <c r="S50865"/>
    </row>
    <row r="50866" spans="19:19">
      <c r="S50866"/>
    </row>
    <row r="50867" spans="19:19">
      <c r="S50867"/>
    </row>
    <row r="50868" spans="19:19">
      <c r="S50868"/>
    </row>
    <row r="50869" spans="19:19">
      <c r="S50869"/>
    </row>
    <row r="50870" spans="19:19">
      <c r="S50870"/>
    </row>
    <row r="50871" spans="19:19">
      <c r="S50871"/>
    </row>
    <row r="50872" spans="19:19">
      <c r="S50872"/>
    </row>
    <row r="50873" spans="19:19">
      <c r="S50873"/>
    </row>
    <row r="50874" spans="19:19">
      <c r="S50874"/>
    </row>
    <row r="50875" spans="19:19">
      <c r="S50875"/>
    </row>
    <row r="50876" spans="19:19">
      <c r="S50876"/>
    </row>
    <row r="50877" spans="19:19">
      <c r="S50877"/>
    </row>
    <row r="50878" spans="19:19">
      <c r="S50878"/>
    </row>
    <row r="50879" spans="19:19">
      <c r="S50879"/>
    </row>
    <row r="50880" spans="19:19">
      <c r="S50880"/>
    </row>
    <row r="50881" spans="19:19">
      <c r="S50881"/>
    </row>
    <row r="50882" spans="19:19">
      <c r="S50882"/>
    </row>
    <row r="50883" spans="19:19">
      <c r="S50883"/>
    </row>
    <row r="50884" spans="19:19">
      <c r="S50884"/>
    </row>
    <row r="50885" spans="19:19">
      <c r="S50885"/>
    </row>
    <row r="50886" spans="19:19">
      <c r="S50886"/>
    </row>
    <row r="50887" spans="19:19">
      <c r="S50887"/>
    </row>
    <row r="50888" spans="19:19">
      <c r="S50888"/>
    </row>
    <row r="50889" spans="19:19">
      <c r="S50889"/>
    </row>
    <row r="50890" spans="19:19">
      <c r="S50890"/>
    </row>
    <row r="50891" spans="19:19">
      <c r="S50891"/>
    </row>
    <row r="50892" spans="19:19">
      <c r="S50892"/>
    </row>
    <row r="50893" spans="19:19">
      <c r="S50893"/>
    </row>
    <row r="50894" spans="19:19">
      <c r="S50894"/>
    </row>
    <row r="50895" spans="19:19">
      <c r="S50895"/>
    </row>
    <row r="50896" spans="19:19">
      <c r="S50896"/>
    </row>
    <row r="50897" spans="19:19">
      <c r="S50897"/>
    </row>
    <row r="50898" spans="19:19">
      <c r="S50898"/>
    </row>
    <row r="50899" spans="19:19">
      <c r="S50899"/>
    </row>
    <row r="50900" spans="19:19">
      <c r="S50900"/>
    </row>
    <row r="50901" spans="19:19">
      <c r="S50901"/>
    </row>
    <row r="50902" spans="19:19">
      <c r="S50902"/>
    </row>
    <row r="50903" spans="19:19">
      <c r="S50903"/>
    </row>
    <row r="50904" spans="19:19">
      <c r="S50904"/>
    </row>
    <row r="50905" spans="19:19">
      <c r="S50905"/>
    </row>
    <row r="50906" spans="19:19">
      <c r="S50906"/>
    </row>
    <row r="50907" spans="19:19">
      <c r="S50907"/>
    </row>
    <row r="50908" spans="19:19">
      <c r="S50908"/>
    </row>
    <row r="50909" spans="19:19">
      <c r="S50909"/>
    </row>
    <row r="50910" spans="19:19">
      <c r="S50910"/>
    </row>
    <row r="50911" spans="19:19">
      <c r="S50911"/>
    </row>
    <row r="50912" spans="19:19">
      <c r="S50912"/>
    </row>
    <row r="50913" spans="19:19">
      <c r="S50913"/>
    </row>
    <row r="50914" spans="19:19">
      <c r="S50914"/>
    </row>
    <row r="50915" spans="19:19">
      <c r="S50915"/>
    </row>
    <row r="50916" spans="19:19">
      <c r="S50916"/>
    </row>
    <row r="50917" spans="19:19">
      <c r="S50917"/>
    </row>
    <row r="50918" spans="19:19">
      <c r="S50918"/>
    </row>
    <row r="50919" spans="19:19">
      <c r="S50919"/>
    </row>
    <row r="50920" spans="19:19">
      <c r="S50920"/>
    </row>
    <row r="50921" spans="19:19">
      <c r="S50921"/>
    </row>
    <row r="50922" spans="19:19">
      <c r="S50922"/>
    </row>
    <row r="50923" spans="19:19">
      <c r="S50923"/>
    </row>
    <row r="50924" spans="19:19">
      <c r="S50924"/>
    </row>
    <row r="50925" spans="19:19">
      <c r="S50925"/>
    </row>
    <row r="50926" spans="19:19">
      <c r="S50926"/>
    </row>
    <row r="50927" spans="19:19">
      <c r="S50927"/>
    </row>
    <row r="50928" spans="19:19">
      <c r="S50928"/>
    </row>
    <row r="50929" spans="19:19">
      <c r="S50929"/>
    </row>
    <row r="50930" spans="19:19">
      <c r="S50930"/>
    </row>
    <row r="50931" spans="19:19">
      <c r="S50931"/>
    </row>
    <row r="50932" spans="19:19">
      <c r="S50932"/>
    </row>
    <row r="50933" spans="19:19">
      <c r="S50933"/>
    </row>
    <row r="50934" spans="19:19">
      <c r="S50934"/>
    </row>
    <row r="50935" spans="19:19">
      <c r="S50935"/>
    </row>
    <row r="50936" spans="19:19">
      <c r="S50936"/>
    </row>
    <row r="50937" spans="19:19">
      <c r="S50937"/>
    </row>
    <row r="50938" spans="19:19">
      <c r="S50938"/>
    </row>
    <row r="50939" spans="19:19">
      <c r="S50939"/>
    </row>
    <row r="50940" spans="19:19">
      <c r="S50940"/>
    </row>
    <row r="50941" spans="19:19">
      <c r="S50941"/>
    </row>
    <row r="50942" spans="19:19">
      <c r="S50942"/>
    </row>
    <row r="50943" spans="19:19">
      <c r="S50943"/>
    </row>
    <row r="50944" spans="19:19">
      <c r="S50944"/>
    </row>
    <row r="50945" spans="19:19">
      <c r="S50945"/>
    </row>
    <row r="50946" spans="19:19">
      <c r="S50946"/>
    </row>
    <row r="50947" spans="19:19">
      <c r="S50947"/>
    </row>
    <row r="50948" spans="19:19">
      <c r="S50948"/>
    </row>
    <row r="50949" spans="19:19">
      <c r="S50949"/>
    </row>
    <row r="50950" spans="19:19">
      <c r="S50950"/>
    </row>
    <row r="50951" spans="19:19">
      <c r="S50951"/>
    </row>
    <row r="50952" spans="19:19">
      <c r="S50952"/>
    </row>
    <row r="50953" spans="19:19">
      <c r="S50953"/>
    </row>
    <row r="50954" spans="19:19">
      <c r="S50954"/>
    </row>
    <row r="50955" spans="19:19">
      <c r="S50955"/>
    </row>
    <row r="50956" spans="19:19">
      <c r="S50956"/>
    </row>
    <row r="50957" spans="19:19">
      <c r="S50957"/>
    </row>
    <row r="50958" spans="19:19">
      <c r="S50958"/>
    </row>
    <row r="50959" spans="19:19">
      <c r="S50959"/>
    </row>
    <row r="50960" spans="19:19">
      <c r="S50960"/>
    </row>
    <row r="50961" spans="19:19">
      <c r="S50961"/>
    </row>
    <row r="50962" spans="19:19">
      <c r="S50962"/>
    </row>
    <row r="50963" spans="19:19">
      <c r="S50963"/>
    </row>
    <row r="50964" spans="19:19">
      <c r="S50964"/>
    </row>
    <row r="50965" spans="19:19">
      <c r="S50965"/>
    </row>
    <row r="50966" spans="19:19">
      <c r="S50966"/>
    </row>
    <row r="50967" spans="19:19">
      <c r="S50967"/>
    </row>
    <row r="50968" spans="19:19">
      <c r="S50968"/>
    </row>
    <row r="50969" spans="19:19">
      <c r="S50969"/>
    </row>
    <row r="50970" spans="19:19">
      <c r="S50970"/>
    </row>
    <row r="50971" spans="19:19">
      <c r="S50971"/>
    </row>
    <row r="50972" spans="19:19">
      <c r="S50972"/>
    </row>
    <row r="50973" spans="19:19">
      <c r="S50973"/>
    </row>
    <row r="50974" spans="19:19">
      <c r="S50974"/>
    </row>
    <row r="50975" spans="19:19">
      <c r="S50975"/>
    </row>
    <row r="50976" spans="19:19">
      <c r="S50976"/>
    </row>
    <row r="50977" spans="19:19">
      <c r="S50977"/>
    </row>
    <row r="50978" spans="19:19">
      <c r="S50978"/>
    </row>
    <row r="50979" spans="19:19">
      <c r="S50979"/>
    </row>
    <row r="50980" spans="19:19">
      <c r="S50980"/>
    </row>
    <row r="50981" spans="19:19">
      <c r="S50981"/>
    </row>
    <row r="50982" spans="19:19">
      <c r="S50982"/>
    </row>
    <row r="50983" spans="19:19">
      <c r="S50983"/>
    </row>
    <row r="50984" spans="19:19">
      <c r="S50984"/>
    </row>
    <row r="50985" spans="19:19">
      <c r="S50985"/>
    </row>
    <row r="50986" spans="19:19">
      <c r="S50986"/>
    </row>
    <row r="50987" spans="19:19">
      <c r="S50987"/>
    </row>
    <row r="50988" spans="19:19">
      <c r="S50988"/>
    </row>
    <row r="50989" spans="19:19">
      <c r="S50989"/>
    </row>
    <row r="50990" spans="19:19">
      <c r="S50990"/>
    </row>
    <row r="50991" spans="19:19">
      <c r="S50991"/>
    </row>
    <row r="50992" spans="19:19">
      <c r="S50992"/>
    </row>
    <row r="50993" spans="19:19">
      <c r="S50993"/>
    </row>
    <row r="50994" spans="19:19">
      <c r="S50994"/>
    </row>
    <row r="50995" spans="19:19">
      <c r="S50995"/>
    </row>
    <row r="50996" spans="19:19">
      <c r="S50996"/>
    </row>
    <row r="50997" spans="19:19">
      <c r="S50997"/>
    </row>
    <row r="50998" spans="19:19">
      <c r="S50998"/>
    </row>
    <row r="50999" spans="19:19">
      <c r="S50999"/>
    </row>
    <row r="51000" spans="19:19">
      <c r="S51000"/>
    </row>
    <row r="51001" spans="19:19">
      <c r="S51001"/>
    </row>
    <row r="51002" spans="19:19">
      <c r="S51002"/>
    </row>
    <row r="51003" spans="19:19">
      <c r="S51003"/>
    </row>
    <row r="51004" spans="19:19">
      <c r="S51004"/>
    </row>
    <row r="51005" spans="19:19">
      <c r="S51005"/>
    </row>
    <row r="51006" spans="19:19">
      <c r="S51006"/>
    </row>
    <row r="51007" spans="19:19">
      <c r="S51007"/>
    </row>
    <row r="51008" spans="19:19">
      <c r="S51008"/>
    </row>
    <row r="51009" spans="19:19">
      <c r="S51009"/>
    </row>
    <row r="51010" spans="19:19">
      <c r="S51010"/>
    </row>
    <row r="51011" spans="19:19">
      <c r="S51011"/>
    </row>
    <row r="51012" spans="19:19">
      <c r="S51012"/>
    </row>
    <row r="51013" spans="19:19">
      <c r="S51013"/>
    </row>
    <row r="51014" spans="19:19">
      <c r="S51014"/>
    </row>
    <row r="51015" spans="19:19">
      <c r="S51015"/>
    </row>
    <row r="51016" spans="19:19">
      <c r="S51016"/>
    </row>
    <row r="51017" spans="19:19">
      <c r="S51017"/>
    </row>
    <row r="51018" spans="19:19">
      <c r="S51018"/>
    </row>
    <row r="51019" spans="19:19">
      <c r="S51019"/>
    </row>
    <row r="51020" spans="19:19">
      <c r="S51020"/>
    </row>
    <row r="51021" spans="19:19">
      <c r="S51021"/>
    </row>
    <row r="51022" spans="19:19">
      <c r="S51022"/>
    </row>
    <row r="51023" spans="19:19">
      <c r="S51023"/>
    </row>
    <row r="51024" spans="19:19">
      <c r="S51024"/>
    </row>
    <row r="51025" spans="19:19">
      <c r="S51025"/>
    </row>
    <row r="51026" spans="19:19">
      <c r="S51026"/>
    </row>
    <row r="51027" spans="19:19">
      <c r="S51027"/>
    </row>
    <row r="51028" spans="19:19">
      <c r="S51028"/>
    </row>
    <row r="51029" spans="19:19">
      <c r="S51029"/>
    </row>
    <row r="51030" spans="19:19">
      <c r="S51030"/>
    </row>
    <row r="51031" spans="19:19">
      <c r="S51031"/>
    </row>
    <row r="51032" spans="19:19">
      <c r="S51032"/>
    </row>
    <row r="51033" spans="19:19">
      <c r="S51033"/>
    </row>
    <row r="51034" spans="19:19">
      <c r="S51034"/>
    </row>
    <row r="51035" spans="19:19">
      <c r="S51035"/>
    </row>
    <row r="51036" spans="19:19">
      <c r="S51036"/>
    </row>
    <row r="51037" spans="19:19">
      <c r="S51037"/>
    </row>
    <row r="51038" spans="19:19">
      <c r="S51038"/>
    </row>
    <row r="51039" spans="19:19">
      <c r="S51039"/>
    </row>
    <row r="51040" spans="19:19">
      <c r="S51040"/>
    </row>
    <row r="51041" spans="19:19">
      <c r="S51041"/>
    </row>
    <row r="51042" spans="19:19">
      <c r="S51042"/>
    </row>
    <row r="51043" spans="19:19">
      <c r="S51043"/>
    </row>
    <row r="51044" spans="19:19">
      <c r="S51044"/>
    </row>
    <row r="51045" spans="19:19">
      <c r="S51045"/>
    </row>
    <row r="51046" spans="19:19">
      <c r="S51046"/>
    </row>
    <row r="51047" spans="19:19">
      <c r="S51047"/>
    </row>
    <row r="51048" spans="19:19">
      <c r="S51048"/>
    </row>
    <row r="51049" spans="19:19">
      <c r="S51049"/>
    </row>
    <row r="51050" spans="19:19">
      <c r="S51050"/>
    </row>
    <row r="51051" spans="19:19">
      <c r="S51051"/>
    </row>
    <row r="51052" spans="19:19">
      <c r="S51052"/>
    </row>
    <row r="51053" spans="19:19">
      <c r="S51053"/>
    </row>
    <row r="51054" spans="19:19">
      <c r="S51054"/>
    </row>
    <row r="51055" spans="19:19">
      <c r="S51055"/>
    </row>
    <row r="51056" spans="19:19">
      <c r="S51056"/>
    </row>
    <row r="51057" spans="19:19">
      <c r="S51057"/>
    </row>
    <row r="51058" spans="19:19">
      <c r="S51058"/>
    </row>
    <row r="51059" spans="19:19">
      <c r="S51059"/>
    </row>
    <row r="51060" spans="19:19">
      <c r="S51060"/>
    </row>
    <row r="51061" spans="19:19">
      <c r="S51061"/>
    </row>
    <row r="51062" spans="19:19">
      <c r="S51062"/>
    </row>
    <row r="51063" spans="19:19">
      <c r="S51063"/>
    </row>
    <row r="51064" spans="19:19">
      <c r="S51064"/>
    </row>
    <row r="51065" spans="19:19">
      <c r="S51065"/>
    </row>
    <row r="51066" spans="19:19">
      <c r="S51066"/>
    </row>
    <row r="51067" spans="19:19">
      <c r="S51067"/>
    </row>
    <row r="51068" spans="19:19">
      <c r="S51068"/>
    </row>
    <row r="51069" spans="19:19">
      <c r="S51069"/>
    </row>
    <row r="51070" spans="19:19">
      <c r="S51070"/>
    </row>
    <row r="51071" spans="19:19">
      <c r="S51071"/>
    </row>
    <row r="51072" spans="19:19">
      <c r="S51072"/>
    </row>
    <row r="51073" spans="19:19">
      <c r="S51073"/>
    </row>
    <row r="51074" spans="19:19">
      <c r="S51074"/>
    </row>
    <row r="51075" spans="19:19">
      <c r="S51075"/>
    </row>
    <row r="51076" spans="19:19">
      <c r="S51076"/>
    </row>
    <row r="51077" spans="19:19">
      <c r="S51077"/>
    </row>
    <row r="51078" spans="19:19">
      <c r="S51078"/>
    </row>
    <row r="51079" spans="19:19">
      <c r="S51079"/>
    </row>
    <row r="51080" spans="19:19">
      <c r="S51080"/>
    </row>
    <row r="51081" spans="19:19">
      <c r="S51081"/>
    </row>
    <row r="51082" spans="19:19">
      <c r="S51082"/>
    </row>
    <row r="51083" spans="19:19">
      <c r="S51083"/>
    </row>
    <row r="51084" spans="19:19">
      <c r="S51084"/>
    </row>
    <row r="51085" spans="19:19">
      <c r="S51085"/>
    </row>
    <row r="51086" spans="19:19">
      <c r="S51086"/>
    </row>
    <row r="51087" spans="19:19">
      <c r="S51087"/>
    </row>
    <row r="51088" spans="19:19">
      <c r="S51088"/>
    </row>
    <row r="51089" spans="19:19">
      <c r="S51089"/>
    </row>
    <row r="51090" spans="19:19">
      <c r="S51090"/>
    </row>
    <row r="51091" spans="19:19">
      <c r="S51091"/>
    </row>
    <row r="51092" spans="19:19">
      <c r="S51092"/>
    </row>
    <row r="51093" spans="19:19">
      <c r="S51093"/>
    </row>
    <row r="51094" spans="19:19">
      <c r="S51094"/>
    </row>
    <row r="51095" spans="19:19">
      <c r="S51095"/>
    </row>
    <row r="51096" spans="19:19">
      <c r="S51096"/>
    </row>
    <row r="51097" spans="19:19">
      <c r="S51097"/>
    </row>
    <row r="51098" spans="19:19">
      <c r="S51098"/>
    </row>
    <row r="51099" spans="19:19">
      <c r="S51099"/>
    </row>
    <row r="51100" spans="19:19">
      <c r="S51100"/>
    </row>
    <row r="51101" spans="19:19">
      <c r="S51101"/>
    </row>
    <row r="51102" spans="19:19">
      <c r="S51102"/>
    </row>
    <row r="51103" spans="19:19">
      <c r="S51103"/>
    </row>
    <row r="51104" spans="19:19">
      <c r="S51104"/>
    </row>
    <row r="51105" spans="19:19">
      <c r="S51105"/>
    </row>
    <row r="51106" spans="19:19">
      <c r="S51106"/>
    </row>
    <row r="51107" spans="19:19">
      <c r="S51107"/>
    </row>
    <row r="51108" spans="19:19">
      <c r="S51108"/>
    </row>
    <row r="51109" spans="19:19">
      <c r="S51109"/>
    </row>
    <row r="51110" spans="19:19">
      <c r="S51110"/>
    </row>
    <row r="51111" spans="19:19">
      <c r="S51111"/>
    </row>
    <row r="51112" spans="19:19">
      <c r="S51112"/>
    </row>
    <row r="51113" spans="19:19">
      <c r="S51113"/>
    </row>
    <row r="51114" spans="19:19">
      <c r="S51114"/>
    </row>
    <row r="51115" spans="19:19">
      <c r="S51115"/>
    </row>
    <row r="51116" spans="19:19">
      <c r="S51116"/>
    </row>
    <row r="51117" spans="19:19">
      <c r="S51117"/>
    </row>
    <row r="51118" spans="19:19">
      <c r="S51118"/>
    </row>
    <row r="51119" spans="19:19">
      <c r="S51119"/>
    </row>
    <row r="51120" spans="19:19">
      <c r="S51120"/>
    </row>
    <row r="51121" spans="19:19">
      <c r="S51121"/>
    </row>
    <row r="51122" spans="19:19">
      <c r="S51122"/>
    </row>
    <row r="51123" spans="19:19">
      <c r="S51123"/>
    </row>
    <row r="51124" spans="19:19">
      <c r="S51124"/>
    </row>
    <row r="51125" spans="19:19">
      <c r="S51125"/>
    </row>
    <row r="51126" spans="19:19">
      <c r="S51126"/>
    </row>
    <row r="51127" spans="19:19">
      <c r="S51127"/>
    </row>
    <row r="51128" spans="19:19">
      <c r="S51128"/>
    </row>
    <row r="51129" spans="19:19">
      <c r="S51129"/>
    </row>
    <row r="51130" spans="19:19">
      <c r="S51130"/>
    </row>
    <row r="51131" spans="19:19">
      <c r="S51131"/>
    </row>
    <row r="51132" spans="19:19">
      <c r="S51132"/>
    </row>
    <row r="51133" spans="19:19">
      <c r="S51133"/>
    </row>
    <row r="51134" spans="19:19">
      <c r="S51134"/>
    </row>
    <row r="51135" spans="19:19">
      <c r="S51135"/>
    </row>
    <row r="51136" spans="19:19">
      <c r="S51136"/>
    </row>
    <row r="51137" spans="19:19">
      <c r="S51137"/>
    </row>
    <row r="51138" spans="19:19">
      <c r="S51138"/>
    </row>
    <row r="51139" spans="19:19">
      <c r="S51139"/>
    </row>
    <row r="51140" spans="19:19">
      <c r="S51140"/>
    </row>
    <row r="51141" spans="19:19">
      <c r="S51141"/>
    </row>
    <row r="51142" spans="19:19">
      <c r="S51142"/>
    </row>
    <row r="51143" spans="19:19">
      <c r="S51143"/>
    </row>
    <row r="51144" spans="19:19">
      <c r="S51144"/>
    </row>
    <row r="51145" spans="19:19">
      <c r="S51145"/>
    </row>
    <row r="51146" spans="19:19">
      <c r="S51146"/>
    </row>
    <row r="51147" spans="19:19">
      <c r="S51147"/>
    </row>
    <row r="51148" spans="19:19">
      <c r="S51148"/>
    </row>
    <row r="51149" spans="19:19">
      <c r="S51149"/>
    </row>
    <row r="51150" spans="19:19">
      <c r="S51150"/>
    </row>
    <row r="51151" spans="19:19">
      <c r="S51151"/>
    </row>
    <row r="51152" spans="19:19">
      <c r="S51152"/>
    </row>
    <row r="51153" spans="19:19">
      <c r="S51153"/>
    </row>
    <row r="51154" spans="19:19">
      <c r="S51154"/>
    </row>
    <row r="51155" spans="19:19">
      <c r="S51155"/>
    </row>
    <row r="51156" spans="19:19">
      <c r="S51156"/>
    </row>
    <row r="51157" spans="19:19">
      <c r="S51157"/>
    </row>
    <row r="51158" spans="19:19">
      <c r="S51158"/>
    </row>
    <row r="51159" spans="19:19">
      <c r="S51159"/>
    </row>
    <row r="51160" spans="19:19">
      <c r="S51160"/>
    </row>
    <row r="51161" spans="19:19">
      <c r="S51161"/>
    </row>
    <row r="51162" spans="19:19">
      <c r="S51162"/>
    </row>
    <row r="51163" spans="19:19">
      <c r="S51163"/>
    </row>
    <row r="51164" spans="19:19">
      <c r="S51164"/>
    </row>
    <row r="51165" spans="19:19">
      <c r="S51165"/>
    </row>
    <row r="51166" spans="19:19">
      <c r="S51166"/>
    </row>
    <row r="51167" spans="19:19">
      <c r="S51167"/>
    </row>
    <row r="51168" spans="19:19">
      <c r="S51168"/>
    </row>
    <row r="51169" spans="19:19">
      <c r="S51169"/>
    </row>
    <row r="51170" spans="19:19">
      <c r="S51170"/>
    </row>
    <row r="51171" spans="19:19">
      <c r="S51171"/>
    </row>
    <row r="51172" spans="19:19">
      <c r="S51172"/>
    </row>
    <row r="51173" spans="19:19">
      <c r="S51173"/>
    </row>
    <row r="51174" spans="19:19">
      <c r="S51174"/>
    </row>
    <row r="51175" spans="19:19">
      <c r="S51175"/>
    </row>
    <row r="51176" spans="19:19">
      <c r="S51176"/>
    </row>
    <row r="51177" spans="19:19">
      <c r="S51177"/>
    </row>
    <row r="51178" spans="19:19">
      <c r="S51178"/>
    </row>
    <row r="51179" spans="19:19">
      <c r="S51179"/>
    </row>
    <row r="51180" spans="19:19">
      <c r="S51180"/>
    </row>
    <row r="51181" spans="19:19">
      <c r="S51181"/>
    </row>
    <row r="51182" spans="19:19">
      <c r="S51182"/>
    </row>
    <row r="51183" spans="19:19">
      <c r="S51183"/>
    </row>
    <row r="51184" spans="19:19">
      <c r="S51184"/>
    </row>
    <row r="51185" spans="19:19">
      <c r="S51185"/>
    </row>
    <row r="51186" spans="19:19">
      <c r="S51186"/>
    </row>
    <row r="51187" spans="19:19">
      <c r="S51187"/>
    </row>
    <row r="51188" spans="19:19">
      <c r="S51188"/>
    </row>
    <row r="51189" spans="19:19">
      <c r="S51189"/>
    </row>
    <row r="51190" spans="19:19">
      <c r="S51190"/>
    </row>
    <row r="51191" spans="19:19">
      <c r="S51191"/>
    </row>
    <row r="51192" spans="19:19">
      <c r="S51192"/>
    </row>
    <row r="51193" spans="19:19">
      <c r="S51193"/>
    </row>
    <row r="51194" spans="19:19">
      <c r="S51194"/>
    </row>
    <row r="51195" spans="19:19">
      <c r="S51195"/>
    </row>
    <row r="51196" spans="19:19">
      <c r="S51196"/>
    </row>
    <row r="51197" spans="19:19">
      <c r="S51197"/>
    </row>
    <row r="51198" spans="19:19">
      <c r="S51198"/>
    </row>
    <row r="51199" spans="19:19">
      <c r="S51199"/>
    </row>
    <row r="51200" spans="19:19">
      <c r="S51200"/>
    </row>
    <row r="51201" spans="19:19">
      <c r="S51201"/>
    </row>
    <row r="51202" spans="19:19">
      <c r="S51202"/>
    </row>
    <row r="51203" spans="19:19">
      <c r="S51203"/>
    </row>
    <row r="51204" spans="19:19">
      <c r="S51204"/>
    </row>
    <row r="51205" spans="19:19">
      <c r="S51205"/>
    </row>
    <row r="51206" spans="19:19">
      <c r="S51206"/>
    </row>
    <row r="51207" spans="19:19">
      <c r="S51207"/>
    </row>
    <row r="51208" spans="19:19">
      <c r="S51208"/>
    </row>
    <row r="51209" spans="19:19">
      <c r="S51209"/>
    </row>
    <row r="51210" spans="19:19">
      <c r="S51210"/>
    </row>
    <row r="51211" spans="19:19">
      <c r="S51211"/>
    </row>
    <row r="51212" spans="19:19">
      <c r="S51212"/>
    </row>
    <row r="51213" spans="19:19">
      <c r="S51213"/>
    </row>
    <row r="51214" spans="19:19">
      <c r="S51214"/>
    </row>
    <row r="51215" spans="19:19">
      <c r="S51215"/>
    </row>
    <row r="51216" spans="19:19">
      <c r="S51216"/>
    </row>
    <row r="51217" spans="19:19">
      <c r="S51217"/>
    </row>
    <row r="51218" spans="19:19">
      <c r="S51218"/>
    </row>
    <row r="51219" spans="19:19">
      <c r="S51219"/>
    </row>
    <row r="51220" spans="19:19">
      <c r="S51220"/>
    </row>
    <row r="51221" spans="19:19">
      <c r="S51221"/>
    </row>
    <row r="51222" spans="19:19">
      <c r="S51222"/>
    </row>
    <row r="51223" spans="19:19">
      <c r="S51223"/>
    </row>
    <row r="51224" spans="19:19">
      <c r="S51224"/>
    </row>
    <row r="51225" spans="19:19">
      <c r="S51225"/>
    </row>
    <row r="51226" spans="19:19">
      <c r="S51226"/>
    </row>
    <row r="51227" spans="19:19">
      <c r="S51227"/>
    </row>
    <row r="51228" spans="19:19">
      <c r="S51228"/>
    </row>
    <row r="51229" spans="19:19">
      <c r="S51229"/>
    </row>
    <row r="51230" spans="19:19">
      <c r="S51230"/>
    </row>
    <row r="51231" spans="19:19">
      <c r="S51231"/>
    </row>
    <row r="51232" spans="19:19">
      <c r="S51232"/>
    </row>
    <row r="51233" spans="19:19">
      <c r="S51233"/>
    </row>
    <row r="51234" spans="19:19">
      <c r="S51234"/>
    </row>
    <row r="51235" spans="19:19">
      <c r="S51235"/>
    </row>
    <row r="51236" spans="19:19">
      <c r="S51236"/>
    </row>
    <row r="51237" spans="19:19">
      <c r="S51237"/>
    </row>
    <row r="51238" spans="19:19">
      <c r="S51238"/>
    </row>
    <row r="51239" spans="19:19">
      <c r="S51239"/>
    </row>
    <row r="51240" spans="19:19">
      <c r="S51240"/>
    </row>
    <row r="51241" spans="19:19">
      <c r="S51241"/>
    </row>
    <row r="51242" spans="19:19">
      <c r="S51242"/>
    </row>
    <row r="51243" spans="19:19">
      <c r="S51243"/>
    </row>
    <row r="51244" spans="19:19">
      <c r="S51244"/>
    </row>
    <row r="51245" spans="19:19">
      <c r="S51245"/>
    </row>
    <row r="51246" spans="19:19">
      <c r="S51246"/>
    </row>
    <row r="51247" spans="19:19">
      <c r="S51247"/>
    </row>
    <row r="51248" spans="19:19">
      <c r="S51248"/>
    </row>
    <row r="51249" spans="19:19">
      <c r="S51249"/>
    </row>
    <row r="51250" spans="19:19">
      <c r="S51250"/>
    </row>
    <row r="51251" spans="19:19">
      <c r="S51251"/>
    </row>
    <row r="51252" spans="19:19">
      <c r="S51252"/>
    </row>
    <row r="51253" spans="19:19">
      <c r="S51253"/>
    </row>
    <row r="51254" spans="19:19">
      <c r="S51254"/>
    </row>
    <row r="51255" spans="19:19">
      <c r="S51255"/>
    </row>
    <row r="51256" spans="19:19">
      <c r="S51256"/>
    </row>
    <row r="51257" spans="19:19">
      <c r="S51257"/>
    </row>
    <row r="51258" spans="19:19">
      <c r="S51258"/>
    </row>
    <row r="51259" spans="19:19">
      <c r="S51259"/>
    </row>
    <row r="51260" spans="19:19">
      <c r="S51260"/>
    </row>
    <row r="51261" spans="19:19">
      <c r="S51261"/>
    </row>
    <row r="51262" spans="19:19">
      <c r="S51262"/>
    </row>
    <row r="51263" spans="19:19">
      <c r="S51263"/>
    </row>
    <row r="51264" spans="19:19">
      <c r="S51264"/>
    </row>
    <row r="51265" spans="19:19">
      <c r="S51265"/>
    </row>
    <row r="51266" spans="19:19">
      <c r="S51266"/>
    </row>
    <row r="51267" spans="19:19">
      <c r="S51267"/>
    </row>
    <row r="51268" spans="19:19">
      <c r="S51268"/>
    </row>
    <row r="51269" spans="19:19">
      <c r="S51269"/>
    </row>
    <row r="51270" spans="19:19">
      <c r="S51270"/>
    </row>
    <row r="51271" spans="19:19">
      <c r="S51271"/>
    </row>
    <row r="51272" spans="19:19">
      <c r="S51272"/>
    </row>
    <row r="51273" spans="19:19">
      <c r="S51273"/>
    </row>
    <row r="51274" spans="19:19">
      <c r="S51274"/>
    </row>
    <row r="51275" spans="19:19">
      <c r="S51275"/>
    </row>
    <row r="51276" spans="19:19">
      <c r="S51276"/>
    </row>
    <row r="51277" spans="19:19">
      <c r="S51277"/>
    </row>
    <row r="51278" spans="19:19">
      <c r="S51278"/>
    </row>
    <row r="51279" spans="19:19">
      <c r="S51279"/>
    </row>
    <row r="51280" spans="19:19">
      <c r="S51280"/>
    </row>
    <row r="51281" spans="19:19">
      <c r="S51281"/>
    </row>
    <row r="51282" spans="19:19">
      <c r="S51282"/>
    </row>
    <row r="51283" spans="19:19">
      <c r="S51283"/>
    </row>
    <row r="51284" spans="19:19">
      <c r="S51284"/>
    </row>
    <row r="51285" spans="19:19">
      <c r="S51285"/>
    </row>
    <row r="51286" spans="19:19">
      <c r="S51286"/>
    </row>
    <row r="51287" spans="19:19">
      <c r="S51287"/>
    </row>
    <row r="51288" spans="19:19">
      <c r="S51288"/>
    </row>
    <row r="51289" spans="19:19">
      <c r="S51289"/>
    </row>
    <row r="51290" spans="19:19">
      <c r="S51290"/>
    </row>
    <row r="51291" spans="19:19">
      <c r="S51291"/>
    </row>
    <row r="51292" spans="19:19">
      <c r="S51292"/>
    </row>
    <row r="51293" spans="19:19">
      <c r="S51293"/>
    </row>
    <row r="51294" spans="19:19">
      <c r="S51294"/>
    </row>
    <row r="51295" spans="19:19">
      <c r="S51295"/>
    </row>
    <row r="51296" spans="19:19">
      <c r="S51296"/>
    </row>
    <row r="51297" spans="19:19">
      <c r="S51297"/>
    </row>
    <row r="51298" spans="19:19">
      <c r="S51298"/>
    </row>
    <row r="51299" spans="19:19">
      <c r="S51299"/>
    </row>
    <row r="51300" spans="19:19">
      <c r="S51300"/>
    </row>
    <row r="51301" spans="19:19">
      <c r="S51301"/>
    </row>
    <row r="51302" spans="19:19">
      <c r="S51302"/>
    </row>
    <row r="51303" spans="19:19">
      <c r="S51303"/>
    </row>
    <row r="51304" spans="19:19">
      <c r="S51304"/>
    </row>
    <row r="51305" spans="19:19">
      <c r="S51305"/>
    </row>
    <row r="51306" spans="19:19">
      <c r="S51306"/>
    </row>
    <row r="51307" spans="19:19">
      <c r="S51307"/>
    </row>
    <row r="51308" spans="19:19">
      <c r="S51308"/>
    </row>
    <row r="51309" spans="19:19">
      <c r="S51309"/>
    </row>
    <row r="51310" spans="19:19">
      <c r="S51310"/>
    </row>
    <row r="51311" spans="19:19">
      <c r="S51311"/>
    </row>
    <row r="51312" spans="19:19">
      <c r="S51312"/>
    </row>
    <row r="51313" spans="19:19">
      <c r="S51313"/>
    </row>
    <row r="51314" spans="19:19">
      <c r="S51314"/>
    </row>
    <row r="51315" spans="19:19">
      <c r="S51315"/>
    </row>
    <row r="51316" spans="19:19">
      <c r="S51316"/>
    </row>
    <row r="51317" spans="19:19">
      <c r="S51317"/>
    </row>
    <row r="51318" spans="19:19">
      <c r="S51318"/>
    </row>
    <row r="51319" spans="19:19">
      <c r="S51319"/>
    </row>
    <row r="51320" spans="19:19">
      <c r="S51320"/>
    </row>
    <row r="51321" spans="19:19">
      <c r="S51321"/>
    </row>
    <row r="51322" spans="19:19">
      <c r="S51322"/>
    </row>
    <row r="51323" spans="19:19">
      <c r="S51323"/>
    </row>
    <row r="51324" spans="19:19">
      <c r="S51324"/>
    </row>
    <row r="51325" spans="19:19">
      <c r="S51325"/>
    </row>
    <row r="51326" spans="19:19">
      <c r="S51326"/>
    </row>
    <row r="51327" spans="19:19">
      <c r="S51327"/>
    </row>
    <row r="51328" spans="19:19">
      <c r="S51328"/>
    </row>
    <row r="51329" spans="19:19">
      <c r="S51329"/>
    </row>
    <row r="51330" spans="19:19">
      <c r="S51330"/>
    </row>
    <row r="51331" spans="19:19">
      <c r="S51331"/>
    </row>
    <row r="51332" spans="19:19">
      <c r="S51332"/>
    </row>
    <row r="51333" spans="19:19">
      <c r="S51333"/>
    </row>
    <row r="51334" spans="19:19">
      <c r="S51334"/>
    </row>
    <row r="51335" spans="19:19">
      <c r="S51335"/>
    </row>
    <row r="51336" spans="19:19">
      <c r="S51336"/>
    </row>
    <row r="51337" spans="19:19">
      <c r="S51337"/>
    </row>
    <row r="51338" spans="19:19">
      <c r="S51338"/>
    </row>
    <row r="51339" spans="19:19">
      <c r="S51339"/>
    </row>
    <row r="51340" spans="19:19">
      <c r="S51340"/>
    </row>
    <row r="51341" spans="19:19">
      <c r="S51341"/>
    </row>
    <row r="51342" spans="19:19">
      <c r="S51342"/>
    </row>
    <row r="51343" spans="19:19">
      <c r="S51343"/>
    </row>
    <row r="51344" spans="19:19">
      <c r="S51344"/>
    </row>
    <row r="51345" spans="19:19">
      <c r="S51345"/>
    </row>
    <row r="51346" spans="19:19">
      <c r="S51346"/>
    </row>
    <row r="51347" spans="19:19">
      <c r="S51347"/>
    </row>
    <row r="51348" spans="19:19">
      <c r="S51348"/>
    </row>
    <row r="51349" spans="19:19">
      <c r="S51349"/>
    </row>
    <row r="51350" spans="19:19">
      <c r="S51350"/>
    </row>
    <row r="51351" spans="19:19">
      <c r="S51351"/>
    </row>
    <row r="51352" spans="19:19">
      <c r="S51352"/>
    </row>
    <row r="51353" spans="19:19">
      <c r="S51353"/>
    </row>
    <row r="51354" spans="19:19">
      <c r="S51354"/>
    </row>
    <row r="51355" spans="19:19">
      <c r="S51355"/>
    </row>
    <row r="51356" spans="19:19">
      <c r="S51356"/>
    </row>
    <row r="51357" spans="19:19">
      <c r="S51357"/>
    </row>
    <row r="51358" spans="19:19">
      <c r="S51358"/>
    </row>
    <row r="51359" spans="19:19">
      <c r="S51359"/>
    </row>
    <row r="51360" spans="19:19">
      <c r="S51360"/>
    </row>
    <row r="51361" spans="19:19">
      <c r="S51361"/>
    </row>
    <row r="51362" spans="19:19">
      <c r="S51362"/>
    </row>
    <row r="51363" spans="19:19">
      <c r="S51363"/>
    </row>
    <row r="51364" spans="19:19">
      <c r="S51364"/>
    </row>
    <row r="51365" spans="19:19">
      <c r="S51365"/>
    </row>
    <row r="51366" spans="19:19">
      <c r="S51366"/>
    </row>
    <row r="51367" spans="19:19">
      <c r="S51367"/>
    </row>
    <row r="51368" spans="19:19">
      <c r="S51368"/>
    </row>
    <row r="51369" spans="19:19">
      <c r="S51369"/>
    </row>
    <row r="51370" spans="19:19">
      <c r="S51370"/>
    </row>
    <row r="51371" spans="19:19">
      <c r="S51371"/>
    </row>
    <row r="51372" spans="19:19">
      <c r="S51372"/>
    </row>
    <row r="51373" spans="19:19">
      <c r="S51373"/>
    </row>
    <row r="51374" spans="19:19">
      <c r="S51374"/>
    </row>
    <row r="51375" spans="19:19">
      <c r="S51375"/>
    </row>
    <row r="51376" spans="19:19">
      <c r="S51376"/>
    </row>
    <row r="51377" spans="19:19">
      <c r="S51377"/>
    </row>
    <row r="51378" spans="19:19">
      <c r="S51378"/>
    </row>
    <row r="51379" spans="19:19">
      <c r="S51379"/>
    </row>
    <row r="51380" spans="19:19">
      <c r="S51380"/>
    </row>
    <row r="51381" spans="19:19">
      <c r="S51381"/>
    </row>
    <row r="51382" spans="19:19">
      <c r="S51382"/>
    </row>
    <row r="51383" spans="19:19">
      <c r="S51383"/>
    </row>
    <row r="51384" spans="19:19">
      <c r="S51384"/>
    </row>
    <row r="51385" spans="19:19">
      <c r="S51385"/>
    </row>
    <row r="51386" spans="19:19">
      <c r="S51386"/>
    </row>
    <row r="51387" spans="19:19">
      <c r="S51387"/>
    </row>
    <row r="51388" spans="19:19">
      <c r="S51388"/>
    </row>
    <row r="51389" spans="19:19">
      <c r="S51389"/>
    </row>
    <row r="51390" spans="19:19">
      <c r="S51390"/>
    </row>
    <row r="51391" spans="19:19">
      <c r="S51391"/>
    </row>
    <row r="51392" spans="19:19">
      <c r="S51392"/>
    </row>
    <row r="51393" spans="19:19">
      <c r="S51393"/>
    </row>
    <row r="51394" spans="19:19">
      <c r="S51394"/>
    </row>
    <row r="51395" spans="19:19">
      <c r="S51395"/>
    </row>
    <row r="51396" spans="19:19">
      <c r="S51396"/>
    </row>
    <row r="51397" spans="19:19">
      <c r="S51397"/>
    </row>
    <row r="51398" spans="19:19">
      <c r="S51398"/>
    </row>
    <row r="51399" spans="19:19">
      <c r="S51399"/>
    </row>
    <row r="51400" spans="19:19">
      <c r="S51400"/>
    </row>
    <row r="51401" spans="19:19">
      <c r="S51401"/>
    </row>
    <row r="51402" spans="19:19">
      <c r="S51402"/>
    </row>
    <row r="51403" spans="19:19">
      <c r="S51403"/>
    </row>
    <row r="51404" spans="19:19">
      <c r="S51404"/>
    </row>
    <row r="51405" spans="19:19">
      <c r="S51405"/>
    </row>
    <row r="51406" spans="19:19">
      <c r="S51406"/>
    </row>
    <row r="51407" spans="19:19">
      <c r="S51407"/>
    </row>
    <row r="51408" spans="19:19">
      <c r="S51408"/>
    </row>
    <row r="51409" spans="19:19">
      <c r="S51409"/>
    </row>
    <row r="51410" spans="19:19">
      <c r="S51410"/>
    </row>
    <row r="51411" spans="19:19">
      <c r="S51411"/>
    </row>
    <row r="51412" spans="19:19">
      <c r="S51412"/>
    </row>
    <row r="51413" spans="19:19">
      <c r="S51413"/>
    </row>
    <row r="51414" spans="19:19">
      <c r="S51414"/>
    </row>
    <row r="51415" spans="19:19">
      <c r="S51415"/>
    </row>
    <row r="51416" spans="19:19">
      <c r="S51416"/>
    </row>
    <row r="51417" spans="19:19">
      <c r="S51417"/>
    </row>
    <row r="51418" spans="19:19">
      <c r="S51418"/>
    </row>
    <row r="51419" spans="19:19">
      <c r="S51419"/>
    </row>
    <row r="51420" spans="19:19">
      <c r="S51420"/>
    </row>
    <row r="51421" spans="19:19">
      <c r="S51421"/>
    </row>
    <row r="51422" spans="19:19">
      <c r="S51422"/>
    </row>
    <row r="51423" spans="19:19">
      <c r="S51423"/>
    </row>
    <row r="51424" spans="19:19">
      <c r="S51424"/>
    </row>
    <row r="51425" spans="19:19">
      <c r="S51425"/>
    </row>
    <row r="51426" spans="19:19">
      <c r="S51426"/>
    </row>
    <row r="51427" spans="19:19">
      <c r="S51427"/>
    </row>
    <row r="51428" spans="19:19">
      <c r="S51428"/>
    </row>
    <row r="51429" spans="19:19">
      <c r="S51429"/>
    </row>
    <row r="51430" spans="19:19">
      <c r="S51430"/>
    </row>
    <row r="51431" spans="19:19">
      <c r="S51431"/>
    </row>
    <row r="51432" spans="19:19">
      <c r="S51432"/>
    </row>
    <row r="51433" spans="19:19">
      <c r="S51433"/>
    </row>
    <row r="51434" spans="19:19">
      <c r="S51434"/>
    </row>
    <row r="51435" spans="19:19">
      <c r="S51435"/>
    </row>
    <row r="51436" spans="19:19">
      <c r="S51436"/>
    </row>
    <row r="51437" spans="19:19">
      <c r="S51437"/>
    </row>
    <row r="51438" spans="19:19">
      <c r="S51438"/>
    </row>
    <row r="51439" spans="19:19">
      <c r="S51439"/>
    </row>
    <row r="51440" spans="19:19">
      <c r="S51440"/>
    </row>
    <row r="51441" spans="19:19">
      <c r="S51441"/>
    </row>
    <row r="51442" spans="19:19">
      <c r="S51442"/>
    </row>
    <row r="51443" spans="19:19">
      <c r="S51443"/>
    </row>
    <row r="51444" spans="19:19">
      <c r="S51444"/>
    </row>
    <row r="51445" spans="19:19">
      <c r="S51445"/>
    </row>
    <row r="51446" spans="19:19">
      <c r="S51446"/>
    </row>
    <row r="51447" spans="19:19">
      <c r="S51447"/>
    </row>
    <row r="51448" spans="19:19">
      <c r="S51448"/>
    </row>
    <row r="51449" spans="19:19">
      <c r="S51449"/>
    </row>
    <row r="51450" spans="19:19">
      <c r="S51450"/>
    </row>
    <row r="51451" spans="19:19">
      <c r="S51451"/>
    </row>
    <row r="51452" spans="19:19">
      <c r="S51452"/>
    </row>
    <row r="51453" spans="19:19">
      <c r="S51453"/>
    </row>
    <row r="51454" spans="19:19">
      <c r="S51454"/>
    </row>
    <row r="51455" spans="19:19">
      <c r="S51455"/>
    </row>
    <row r="51456" spans="19:19">
      <c r="S51456"/>
    </row>
    <row r="51457" spans="19:19">
      <c r="S51457"/>
    </row>
    <row r="51458" spans="19:19">
      <c r="S51458"/>
    </row>
    <row r="51459" spans="19:19">
      <c r="S51459"/>
    </row>
    <row r="51460" spans="19:19">
      <c r="S51460"/>
    </row>
    <row r="51461" spans="19:19">
      <c r="S51461"/>
    </row>
    <row r="51462" spans="19:19">
      <c r="S51462"/>
    </row>
    <row r="51463" spans="19:19">
      <c r="S51463"/>
    </row>
    <row r="51464" spans="19:19">
      <c r="S51464"/>
    </row>
    <row r="51465" spans="19:19">
      <c r="S51465"/>
    </row>
    <row r="51466" spans="19:19">
      <c r="S51466"/>
    </row>
    <row r="51467" spans="19:19">
      <c r="S51467"/>
    </row>
    <row r="51468" spans="19:19">
      <c r="S51468"/>
    </row>
    <row r="51469" spans="19:19">
      <c r="S51469"/>
    </row>
    <row r="51470" spans="19:19">
      <c r="S51470"/>
    </row>
    <row r="51471" spans="19:19">
      <c r="S51471"/>
    </row>
    <row r="51472" spans="19:19">
      <c r="S51472"/>
    </row>
    <row r="51473" spans="19:19">
      <c r="S51473"/>
    </row>
    <row r="51474" spans="19:19">
      <c r="S51474"/>
    </row>
    <row r="51475" spans="19:19">
      <c r="S51475"/>
    </row>
    <row r="51476" spans="19:19">
      <c r="S51476"/>
    </row>
    <row r="51477" spans="19:19">
      <c r="S51477"/>
    </row>
    <row r="51478" spans="19:19">
      <c r="S51478"/>
    </row>
    <row r="51479" spans="19:19">
      <c r="S51479"/>
    </row>
    <row r="51480" spans="19:19">
      <c r="S51480"/>
    </row>
    <row r="51481" spans="19:19">
      <c r="S51481"/>
    </row>
    <row r="51482" spans="19:19">
      <c r="S51482"/>
    </row>
    <row r="51483" spans="19:19">
      <c r="S51483"/>
    </row>
    <row r="51484" spans="19:19">
      <c r="S51484"/>
    </row>
    <row r="51485" spans="19:19">
      <c r="S51485"/>
    </row>
    <row r="51486" spans="19:19">
      <c r="S51486"/>
    </row>
    <row r="51487" spans="19:19">
      <c r="S51487"/>
    </row>
    <row r="51488" spans="19:19">
      <c r="S51488"/>
    </row>
    <row r="51489" spans="19:19">
      <c r="S51489"/>
    </row>
    <row r="51490" spans="19:19">
      <c r="S51490"/>
    </row>
    <row r="51491" spans="19:19">
      <c r="S51491"/>
    </row>
    <row r="51492" spans="19:19">
      <c r="S51492"/>
    </row>
    <row r="51493" spans="19:19">
      <c r="S51493"/>
    </row>
    <row r="51494" spans="19:19">
      <c r="S51494"/>
    </row>
    <row r="51495" spans="19:19">
      <c r="S51495"/>
    </row>
    <row r="51496" spans="19:19">
      <c r="S51496"/>
    </row>
    <row r="51497" spans="19:19">
      <c r="S51497"/>
    </row>
    <row r="51498" spans="19:19">
      <c r="S51498"/>
    </row>
    <row r="51499" spans="19:19">
      <c r="S51499"/>
    </row>
    <row r="51500" spans="19:19">
      <c r="S51500"/>
    </row>
    <row r="51501" spans="19:19">
      <c r="S51501"/>
    </row>
    <row r="51502" spans="19:19">
      <c r="S51502"/>
    </row>
    <row r="51503" spans="19:19">
      <c r="S51503"/>
    </row>
    <row r="51504" spans="19:19">
      <c r="S51504"/>
    </row>
    <row r="51505" spans="19:19">
      <c r="S51505"/>
    </row>
    <row r="51506" spans="19:19">
      <c r="S51506"/>
    </row>
    <row r="51507" spans="19:19">
      <c r="S51507"/>
    </row>
    <row r="51508" spans="19:19">
      <c r="S51508"/>
    </row>
    <row r="51509" spans="19:19">
      <c r="S51509"/>
    </row>
    <row r="51510" spans="19:19">
      <c r="S51510"/>
    </row>
    <row r="51511" spans="19:19">
      <c r="S51511"/>
    </row>
    <row r="51512" spans="19:19">
      <c r="S51512"/>
    </row>
    <row r="51513" spans="19:19">
      <c r="S51513"/>
    </row>
    <row r="51514" spans="19:19">
      <c r="S51514"/>
    </row>
    <row r="51515" spans="19:19">
      <c r="S51515"/>
    </row>
    <row r="51516" spans="19:19">
      <c r="S51516"/>
    </row>
    <row r="51517" spans="19:19">
      <c r="S51517"/>
    </row>
    <row r="51518" spans="19:19">
      <c r="S51518"/>
    </row>
    <row r="51519" spans="19:19">
      <c r="S51519"/>
    </row>
    <row r="51520" spans="19:19">
      <c r="S51520"/>
    </row>
    <row r="51521" spans="19:19">
      <c r="S51521"/>
    </row>
    <row r="51522" spans="19:19">
      <c r="S51522"/>
    </row>
    <row r="51523" spans="19:19">
      <c r="S51523"/>
    </row>
    <row r="51524" spans="19:19">
      <c r="S51524"/>
    </row>
    <row r="51525" spans="19:19">
      <c r="S51525"/>
    </row>
    <row r="51526" spans="19:19">
      <c r="S51526"/>
    </row>
    <row r="51527" spans="19:19">
      <c r="S51527"/>
    </row>
    <row r="51528" spans="19:19">
      <c r="S51528"/>
    </row>
    <row r="51529" spans="19:19">
      <c r="S51529"/>
    </row>
    <row r="51530" spans="19:19">
      <c r="S51530"/>
    </row>
    <row r="51531" spans="19:19">
      <c r="S51531"/>
    </row>
    <row r="51532" spans="19:19">
      <c r="S51532"/>
    </row>
    <row r="51533" spans="19:19">
      <c r="S51533"/>
    </row>
    <row r="51534" spans="19:19">
      <c r="S51534"/>
    </row>
    <row r="51535" spans="19:19">
      <c r="S51535"/>
    </row>
    <row r="51536" spans="19:19">
      <c r="S51536"/>
    </row>
    <row r="51537" spans="19:19">
      <c r="S51537"/>
    </row>
    <row r="51538" spans="19:19">
      <c r="S51538"/>
    </row>
    <row r="51539" spans="19:19">
      <c r="S51539"/>
    </row>
    <row r="51540" spans="19:19">
      <c r="S51540"/>
    </row>
    <row r="51541" spans="19:19">
      <c r="S51541"/>
    </row>
    <row r="51542" spans="19:19">
      <c r="S51542"/>
    </row>
    <row r="51543" spans="19:19">
      <c r="S51543"/>
    </row>
    <row r="51544" spans="19:19">
      <c r="S51544"/>
    </row>
    <row r="51545" spans="19:19">
      <c r="S51545"/>
    </row>
    <row r="51546" spans="19:19">
      <c r="S51546"/>
    </row>
    <row r="51547" spans="19:19">
      <c r="S51547"/>
    </row>
    <row r="51548" spans="19:19">
      <c r="S51548"/>
    </row>
    <row r="51549" spans="19:19">
      <c r="S51549"/>
    </row>
    <row r="51550" spans="19:19">
      <c r="S51550"/>
    </row>
    <row r="51551" spans="19:19">
      <c r="S51551"/>
    </row>
    <row r="51552" spans="19:19">
      <c r="S51552"/>
    </row>
    <row r="51553" spans="19:19">
      <c r="S51553"/>
    </row>
    <row r="51554" spans="19:19">
      <c r="S51554"/>
    </row>
    <row r="51555" spans="19:19">
      <c r="S51555"/>
    </row>
    <row r="51556" spans="19:19">
      <c r="S51556"/>
    </row>
    <row r="51557" spans="19:19">
      <c r="S51557"/>
    </row>
    <row r="51558" spans="19:19">
      <c r="S51558"/>
    </row>
    <row r="51559" spans="19:19">
      <c r="S51559"/>
    </row>
    <row r="51560" spans="19:19">
      <c r="S51560"/>
    </row>
    <row r="51561" spans="19:19">
      <c r="S51561"/>
    </row>
    <row r="51562" spans="19:19">
      <c r="S51562"/>
    </row>
    <row r="51563" spans="19:19">
      <c r="S51563"/>
    </row>
    <row r="51564" spans="19:19">
      <c r="S51564"/>
    </row>
    <row r="51565" spans="19:19">
      <c r="S51565"/>
    </row>
    <row r="51566" spans="19:19">
      <c r="S51566"/>
    </row>
    <row r="51567" spans="19:19">
      <c r="S51567"/>
    </row>
    <row r="51568" spans="19:19">
      <c r="S51568"/>
    </row>
    <row r="51569" spans="19:19">
      <c r="S51569"/>
    </row>
    <row r="51570" spans="19:19">
      <c r="S51570"/>
    </row>
    <row r="51571" spans="19:19">
      <c r="S51571"/>
    </row>
    <row r="51572" spans="19:19">
      <c r="S51572"/>
    </row>
    <row r="51573" spans="19:19">
      <c r="S51573"/>
    </row>
    <row r="51574" spans="19:19">
      <c r="S51574"/>
    </row>
    <row r="51575" spans="19:19">
      <c r="S51575"/>
    </row>
    <row r="51576" spans="19:19">
      <c r="S51576"/>
    </row>
    <row r="51577" spans="19:19">
      <c r="S51577"/>
    </row>
    <row r="51578" spans="19:19">
      <c r="S51578"/>
    </row>
    <row r="51579" spans="19:19">
      <c r="S51579"/>
    </row>
    <row r="51580" spans="19:19">
      <c r="S51580"/>
    </row>
    <row r="51581" spans="19:19">
      <c r="S51581"/>
    </row>
    <row r="51582" spans="19:19">
      <c r="S51582"/>
    </row>
    <row r="51583" spans="19:19">
      <c r="S51583"/>
    </row>
    <row r="51584" spans="19:19">
      <c r="S51584"/>
    </row>
    <row r="51585" spans="19:19">
      <c r="S51585"/>
    </row>
    <row r="51586" spans="19:19">
      <c r="S51586"/>
    </row>
    <row r="51587" spans="19:19">
      <c r="S51587"/>
    </row>
    <row r="51588" spans="19:19">
      <c r="S51588"/>
    </row>
    <row r="51589" spans="19:19">
      <c r="S51589"/>
    </row>
    <row r="51590" spans="19:19">
      <c r="S51590"/>
    </row>
    <row r="51591" spans="19:19">
      <c r="S51591"/>
    </row>
    <row r="51592" spans="19:19">
      <c r="S51592"/>
    </row>
    <row r="51593" spans="19:19">
      <c r="S51593"/>
    </row>
    <row r="51594" spans="19:19">
      <c r="S51594"/>
    </row>
    <row r="51595" spans="19:19">
      <c r="S51595"/>
    </row>
    <row r="51596" spans="19:19">
      <c r="S51596"/>
    </row>
    <row r="51597" spans="19:19">
      <c r="S51597"/>
    </row>
    <row r="51598" spans="19:19">
      <c r="S51598"/>
    </row>
    <row r="51599" spans="19:19">
      <c r="S51599"/>
    </row>
    <row r="51600" spans="19:19">
      <c r="S51600"/>
    </row>
    <row r="51601" spans="19:19">
      <c r="S51601"/>
    </row>
    <row r="51602" spans="19:19">
      <c r="S51602"/>
    </row>
    <row r="51603" spans="19:19">
      <c r="S51603"/>
    </row>
    <row r="51604" spans="19:19">
      <c r="S51604"/>
    </row>
    <row r="51605" spans="19:19">
      <c r="S51605"/>
    </row>
    <row r="51606" spans="19:19">
      <c r="S51606"/>
    </row>
    <row r="51607" spans="19:19">
      <c r="S51607"/>
    </row>
    <row r="51608" spans="19:19">
      <c r="S51608"/>
    </row>
    <row r="51609" spans="19:19">
      <c r="S51609"/>
    </row>
    <row r="51610" spans="19:19">
      <c r="S51610"/>
    </row>
    <row r="51611" spans="19:19">
      <c r="S51611"/>
    </row>
    <row r="51612" spans="19:19">
      <c r="S51612"/>
    </row>
    <row r="51613" spans="19:19">
      <c r="S51613"/>
    </row>
    <row r="51614" spans="19:19">
      <c r="S51614"/>
    </row>
    <row r="51615" spans="19:19">
      <c r="S51615"/>
    </row>
    <row r="51616" spans="19:19">
      <c r="S51616"/>
    </row>
    <row r="51617" spans="19:19">
      <c r="S51617"/>
    </row>
    <row r="51618" spans="19:19">
      <c r="S51618"/>
    </row>
    <row r="51619" spans="19:19">
      <c r="S51619"/>
    </row>
    <row r="51620" spans="19:19">
      <c r="S51620"/>
    </row>
    <row r="51621" spans="19:19">
      <c r="S51621"/>
    </row>
    <row r="51622" spans="19:19">
      <c r="S51622"/>
    </row>
    <row r="51623" spans="19:19">
      <c r="S51623"/>
    </row>
    <row r="51624" spans="19:19">
      <c r="S51624"/>
    </row>
    <row r="51625" spans="19:19">
      <c r="S51625"/>
    </row>
    <row r="51626" spans="19:19">
      <c r="S51626"/>
    </row>
    <row r="51627" spans="19:19">
      <c r="S51627"/>
    </row>
    <row r="51628" spans="19:19">
      <c r="S51628"/>
    </row>
    <row r="51629" spans="19:19">
      <c r="S51629"/>
    </row>
    <row r="51630" spans="19:19">
      <c r="S51630"/>
    </row>
    <row r="51631" spans="19:19">
      <c r="S51631"/>
    </row>
    <row r="51632" spans="19:19">
      <c r="S51632"/>
    </row>
    <row r="51633" spans="19:19">
      <c r="S51633"/>
    </row>
    <row r="51634" spans="19:19">
      <c r="S51634"/>
    </row>
    <row r="51635" spans="19:19">
      <c r="S51635"/>
    </row>
    <row r="51636" spans="19:19">
      <c r="S51636"/>
    </row>
    <row r="51637" spans="19:19">
      <c r="S51637"/>
    </row>
    <row r="51638" spans="19:19">
      <c r="S51638"/>
    </row>
    <row r="51639" spans="19:19">
      <c r="S51639"/>
    </row>
    <row r="51640" spans="19:19">
      <c r="S51640"/>
    </row>
    <row r="51641" spans="19:19">
      <c r="S51641"/>
    </row>
    <row r="51642" spans="19:19">
      <c r="S51642"/>
    </row>
    <row r="51643" spans="19:19">
      <c r="S51643"/>
    </row>
    <row r="51644" spans="19:19">
      <c r="S51644"/>
    </row>
    <row r="51645" spans="19:19">
      <c r="S51645"/>
    </row>
    <row r="51646" spans="19:19">
      <c r="S51646"/>
    </row>
    <row r="51647" spans="19:19">
      <c r="S51647"/>
    </row>
    <row r="51648" spans="19:19">
      <c r="S51648"/>
    </row>
    <row r="51649" spans="19:19">
      <c r="S51649"/>
    </row>
    <row r="51650" spans="19:19">
      <c r="S51650"/>
    </row>
    <row r="51651" spans="19:19">
      <c r="S51651"/>
    </row>
    <row r="51652" spans="19:19">
      <c r="S51652"/>
    </row>
    <row r="51653" spans="19:19">
      <c r="S51653"/>
    </row>
    <row r="51654" spans="19:19">
      <c r="S51654"/>
    </row>
    <row r="51655" spans="19:19">
      <c r="S51655"/>
    </row>
    <row r="51656" spans="19:19">
      <c r="S51656"/>
    </row>
    <row r="51657" spans="19:19">
      <c r="S51657"/>
    </row>
    <row r="51658" spans="19:19">
      <c r="S51658"/>
    </row>
    <row r="51659" spans="19:19">
      <c r="S51659"/>
    </row>
    <row r="51660" spans="19:19">
      <c r="S51660"/>
    </row>
    <row r="51661" spans="19:19">
      <c r="S51661"/>
    </row>
    <row r="51662" spans="19:19">
      <c r="S51662"/>
    </row>
    <row r="51663" spans="19:19">
      <c r="S51663"/>
    </row>
    <row r="51664" spans="19:19">
      <c r="S51664"/>
    </row>
    <row r="51665" spans="19:19">
      <c r="S51665"/>
    </row>
    <row r="51666" spans="19:19">
      <c r="S51666"/>
    </row>
    <row r="51667" spans="19:19">
      <c r="S51667"/>
    </row>
    <row r="51668" spans="19:19">
      <c r="S51668"/>
    </row>
    <row r="51669" spans="19:19">
      <c r="S51669"/>
    </row>
    <row r="51670" spans="19:19">
      <c r="S51670"/>
    </row>
    <row r="51671" spans="19:19">
      <c r="S51671"/>
    </row>
    <row r="51672" spans="19:19">
      <c r="S51672"/>
    </row>
    <row r="51673" spans="19:19">
      <c r="S51673"/>
    </row>
    <row r="51674" spans="19:19">
      <c r="S51674"/>
    </row>
    <row r="51675" spans="19:19">
      <c r="S51675"/>
    </row>
    <row r="51676" spans="19:19">
      <c r="S51676"/>
    </row>
    <row r="51677" spans="19:19">
      <c r="S51677"/>
    </row>
    <row r="51678" spans="19:19">
      <c r="S51678"/>
    </row>
    <row r="51679" spans="19:19">
      <c r="S51679"/>
    </row>
    <row r="51680" spans="19:19">
      <c r="S51680"/>
    </row>
    <row r="51681" spans="19:19">
      <c r="S51681"/>
    </row>
    <row r="51682" spans="19:19">
      <c r="S51682"/>
    </row>
    <row r="51683" spans="19:19">
      <c r="S51683"/>
    </row>
    <row r="51684" spans="19:19">
      <c r="S51684"/>
    </row>
    <row r="51685" spans="19:19">
      <c r="S51685"/>
    </row>
    <row r="51686" spans="19:19">
      <c r="S51686"/>
    </row>
    <row r="51687" spans="19:19">
      <c r="S51687"/>
    </row>
    <row r="51688" spans="19:19">
      <c r="S51688"/>
    </row>
    <row r="51689" spans="19:19">
      <c r="S51689"/>
    </row>
    <row r="51690" spans="19:19">
      <c r="S51690"/>
    </row>
    <row r="51691" spans="19:19">
      <c r="S51691"/>
    </row>
    <row r="51692" spans="19:19">
      <c r="S51692"/>
    </row>
    <row r="51693" spans="19:19">
      <c r="S51693"/>
    </row>
    <row r="51694" spans="19:19">
      <c r="S51694"/>
    </row>
    <row r="51695" spans="19:19">
      <c r="S51695"/>
    </row>
    <row r="51696" spans="19:19">
      <c r="S51696"/>
    </row>
    <row r="51697" spans="19:19">
      <c r="S51697"/>
    </row>
    <row r="51698" spans="19:19">
      <c r="S51698"/>
    </row>
    <row r="51699" spans="19:19">
      <c r="S51699"/>
    </row>
    <row r="51700" spans="19:19">
      <c r="S51700"/>
    </row>
    <row r="51701" spans="19:19">
      <c r="S51701"/>
    </row>
    <row r="51702" spans="19:19">
      <c r="S51702"/>
    </row>
    <row r="51703" spans="19:19">
      <c r="S51703"/>
    </row>
    <row r="51704" spans="19:19">
      <c r="S51704"/>
    </row>
    <row r="51705" spans="19:19">
      <c r="S51705"/>
    </row>
    <row r="51706" spans="19:19">
      <c r="S51706"/>
    </row>
    <row r="51707" spans="19:19">
      <c r="S51707"/>
    </row>
    <row r="51708" spans="19:19">
      <c r="S51708"/>
    </row>
    <row r="51709" spans="19:19">
      <c r="S51709"/>
    </row>
    <row r="51710" spans="19:19">
      <c r="S51710"/>
    </row>
    <row r="51711" spans="19:19">
      <c r="S51711"/>
    </row>
    <row r="51712" spans="19:19">
      <c r="S51712"/>
    </row>
    <row r="51713" spans="19:19">
      <c r="S51713"/>
    </row>
    <row r="51714" spans="19:19">
      <c r="S51714"/>
    </row>
    <row r="51715" spans="19:19">
      <c r="S51715"/>
    </row>
    <row r="51716" spans="19:19">
      <c r="S51716"/>
    </row>
    <row r="51717" spans="19:19">
      <c r="S51717"/>
    </row>
    <row r="51718" spans="19:19">
      <c r="S51718"/>
    </row>
    <row r="51719" spans="19:19">
      <c r="S51719"/>
    </row>
    <row r="51720" spans="19:19">
      <c r="S51720"/>
    </row>
    <row r="51721" spans="19:19">
      <c r="S51721"/>
    </row>
    <row r="51722" spans="19:19">
      <c r="S51722"/>
    </row>
    <row r="51723" spans="19:19">
      <c r="S51723"/>
    </row>
    <row r="51724" spans="19:19">
      <c r="S51724"/>
    </row>
    <row r="51725" spans="19:19">
      <c r="S51725"/>
    </row>
    <row r="51726" spans="19:19">
      <c r="S51726"/>
    </row>
    <row r="51727" spans="19:19">
      <c r="S51727"/>
    </row>
    <row r="51728" spans="19:19">
      <c r="S51728"/>
    </row>
    <row r="51729" spans="19:19">
      <c r="S51729"/>
    </row>
    <row r="51730" spans="19:19">
      <c r="S51730"/>
    </row>
    <row r="51731" spans="19:19">
      <c r="S51731"/>
    </row>
    <row r="51732" spans="19:19">
      <c r="S51732"/>
    </row>
    <row r="51733" spans="19:19">
      <c r="S51733"/>
    </row>
    <row r="51734" spans="19:19">
      <c r="S51734"/>
    </row>
    <row r="51735" spans="19:19">
      <c r="S51735"/>
    </row>
    <row r="51736" spans="19:19">
      <c r="S51736"/>
    </row>
    <row r="51737" spans="19:19">
      <c r="S51737"/>
    </row>
    <row r="51738" spans="19:19">
      <c r="S51738"/>
    </row>
    <row r="51739" spans="19:19">
      <c r="S51739"/>
    </row>
    <row r="51740" spans="19:19">
      <c r="S51740"/>
    </row>
    <row r="51741" spans="19:19">
      <c r="S51741"/>
    </row>
    <row r="51742" spans="19:19">
      <c r="S51742"/>
    </row>
    <row r="51743" spans="19:19">
      <c r="S51743"/>
    </row>
    <row r="51744" spans="19:19">
      <c r="S51744"/>
    </row>
    <row r="51745" spans="19:19">
      <c r="S51745"/>
    </row>
    <row r="51746" spans="19:19">
      <c r="S51746"/>
    </row>
    <row r="51747" spans="19:19">
      <c r="S51747"/>
    </row>
    <row r="51748" spans="19:19">
      <c r="S51748"/>
    </row>
    <row r="51749" spans="19:19">
      <c r="S51749"/>
    </row>
    <row r="51750" spans="19:19">
      <c r="S51750"/>
    </row>
    <row r="51751" spans="19:19">
      <c r="S51751"/>
    </row>
    <row r="51752" spans="19:19">
      <c r="S51752"/>
    </row>
    <row r="51753" spans="19:19">
      <c r="S51753"/>
    </row>
    <row r="51754" spans="19:19">
      <c r="S51754"/>
    </row>
    <row r="51755" spans="19:19">
      <c r="S51755"/>
    </row>
    <row r="51756" spans="19:19">
      <c r="S51756"/>
    </row>
    <row r="51757" spans="19:19">
      <c r="S51757"/>
    </row>
    <row r="51758" spans="19:19">
      <c r="S51758"/>
    </row>
    <row r="51759" spans="19:19">
      <c r="S51759"/>
    </row>
    <row r="51760" spans="19:19">
      <c r="S51760"/>
    </row>
    <row r="51761" spans="19:19">
      <c r="S51761"/>
    </row>
    <row r="51762" spans="19:19">
      <c r="S51762"/>
    </row>
    <row r="51763" spans="19:19">
      <c r="S51763"/>
    </row>
    <row r="51764" spans="19:19">
      <c r="S51764"/>
    </row>
    <row r="51765" spans="19:19">
      <c r="S51765"/>
    </row>
    <row r="51766" spans="19:19">
      <c r="S51766"/>
    </row>
    <row r="51767" spans="19:19">
      <c r="S51767"/>
    </row>
    <row r="51768" spans="19:19">
      <c r="S51768"/>
    </row>
    <row r="51769" spans="19:19">
      <c r="S51769"/>
    </row>
    <row r="51770" spans="19:19">
      <c r="S51770"/>
    </row>
    <row r="51771" spans="19:19">
      <c r="S51771"/>
    </row>
    <row r="51772" spans="19:19">
      <c r="S51772"/>
    </row>
    <row r="51773" spans="19:19">
      <c r="S51773"/>
    </row>
    <row r="51774" spans="19:19">
      <c r="S51774"/>
    </row>
    <row r="51775" spans="19:19">
      <c r="S51775"/>
    </row>
    <row r="51776" spans="19:19">
      <c r="S51776"/>
    </row>
    <row r="51777" spans="19:19">
      <c r="S51777"/>
    </row>
    <row r="51778" spans="19:19">
      <c r="S51778"/>
    </row>
    <row r="51779" spans="19:19">
      <c r="S51779"/>
    </row>
    <row r="51780" spans="19:19">
      <c r="S51780"/>
    </row>
    <row r="51781" spans="19:19">
      <c r="S51781"/>
    </row>
    <row r="51782" spans="19:19">
      <c r="S51782"/>
    </row>
    <row r="51783" spans="19:19">
      <c r="S51783"/>
    </row>
    <row r="51784" spans="19:19">
      <c r="S51784"/>
    </row>
    <row r="51785" spans="19:19">
      <c r="S51785"/>
    </row>
    <row r="51786" spans="19:19">
      <c r="S51786"/>
    </row>
    <row r="51787" spans="19:19">
      <c r="S51787"/>
    </row>
    <row r="51788" spans="19:19">
      <c r="S51788"/>
    </row>
    <row r="51789" spans="19:19">
      <c r="S51789"/>
    </row>
    <row r="51790" spans="19:19">
      <c r="S51790"/>
    </row>
    <row r="51791" spans="19:19">
      <c r="S51791"/>
    </row>
    <row r="51792" spans="19:19">
      <c r="S51792"/>
    </row>
    <row r="51793" spans="19:19">
      <c r="S51793"/>
    </row>
    <row r="51794" spans="19:19">
      <c r="S51794"/>
    </row>
    <row r="51795" spans="19:19">
      <c r="S51795"/>
    </row>
    <row r="51796" spans="19:19">
      <c r="S51796"/>
    </row>
    <row r="51797" spans="19:19">
      <c r="S51797"/>
    </row>
    <row r="51798" spans="19:19">
      <c r="S51798"/>
    </row>
    <row r="51799" spans="19:19">
      <c r="S51799"/>
    </row>
    <row r="51800" spans="19:19">
      <c r="S51800"/>
    </row>
    <row r="51801" spans="19:19">
      <c r="S51801"/>
    </row>
    <row r="51802" spans="19:19">
      <c r="S51802"/>
    </row>
    <row r="51803" spans="19:19">
      <c r="S51803"/>
    </row>
    <row r="51804" spans="19:19">
      <c r="S51804"/>
    </row>
    <row r="51805" spans="19:19">
      <c r="S51805"/>
    </row>
    <row r="51806" spans="19:19">
      <c r="S51806"/>
    </row>
    <row r="51807" spans="19:19">
      <c r="S51807"/>
    </row>
    <row r="51808" spans="19:19">
      <c r="S51808"/>
    </row>
    <row r="51809" spans="19:19">
      <c r="S51809"/>
    </row>
    <row r="51810" spans="19:19">
      <c r="S51810"/>
    </row>
    <row r="51811" spans="19:19">
      <c r="S51811"/>
    </row>
    <row r="51812" spans="19:19">
      <c r="S51812"/>
    </row>
    <row r="51813" spans="19:19">
      <c r="S51813"/>
    </row>
    <row r="51814" spans="19:19">
      <c r="S51814"/>
    </row>
    <row r="51815" spans="19:19">
      <c r="S51815"/>
    </row>
    <row r="51816" spans="19:19">
      <c r="S51816"/>
    </row>
    <row r="51817" spans="19:19">
      <c r="S51817"/>
    </row>
    <row r="51818" spans="19:19">
      <c r="S51818"/>
    </row>
    <row r="51819" spans="19:19">
      <c r="S51819"/>
    </row>
    <row r="51820" spans="19:19">
      <c r="S51820"/>
    </row>
    <row r="51821" spans="19:19">
      <c r="S51821"/>
    </row>
    <row r="51822" spans="19:19">
      <c r="S51822"/>
    </row>
    <row r="51823" spans="19:19">
      <c r="S51823"/>
    </row>
    <row r="51824" spans="19:19">
      <c r="S51824"/>
    </row>
    <row r="51825" spans="19:19">
      <c r="S51825"/>
    </row>
    <row r="51826" spans="19:19">
      <c r="S51826"/>
    </row>
    <row r="51827" spans="19:19">
      <c r="S51827"/>
    </row>
    <row r="51828" spans="19:19">
      <c r="S51828"/>
    </row>
    <row r="51829" spans="19:19">
      <c r="S51829"/>
    </row>
    <row r="51830" spans="19:19">
      <c r="S51830"/>
    </row>
    <row r="51831" spans="19:19">
      <c r="S51831"/>
    </row>
    <row r="51832" spans="19:19">
      <c r="S51832"/>
    </row>
    <row r="51833" spans="19:19">
      <c r="S51833"/>
    </row>
    <row r="51834" spans="19:19">
      <c r="S51834"/>
    </row>
    <row r="51835" spans="19:19">
      <c r="S51835"/>
    </row>
    <row r="51836" spans="19:19">
      <c r="S51836"/>
    </row>
    <row r="51837" spans="19:19">
      <c r="S51837"/>
    </row>
    <row r="51838" spans="19:19">
      <c r="S51838"/>
    </row>
    <row r="51839" spans="19:19">
      <c r="S51839"/>
    </row>
    <row r="51840" spans="19:19">
      <c r="S51840"/>
    </row>
    <row r="51841" spans="19:19">
      <c r="S51841"/>
    </row>
    <row r="51842" spans="19:19">
      <c r="S51842"/>
    </row>
    <row r="51843" spans="19:19">
      <c r="S51843"/>
    </row>
    <row r="51844" spans="19:19">
      <c r="S51844"/>
    </row>
    <row r="51845" spans="19:19">
      <c r="S51845"/>
    </row>
    <row r="51846" spans="19:19">
      <c r="S51846"/>
    </row>
    <row r="51847" spans="19:19">
      <c r="S51847"/>
    </row>
    <row r="51848" spans="19:19">
      <c r="S51848"/>
    </row>
    <row r="51849" spans="19:19">
      <c r="S51849"/>
    </row>
    <row r="51850" spans="19:19">
      <c r="S51850"/>
    </row>
    <row r="51851" spans="19:19">
      <c r="S51851"/>
    </row>
    <row r="51852" spans="19:19">
      <c r="S51852"/>
    </row>
    <row r="51853" spans="19:19">
      <c r="S51853"/>
    </row>
    <row r="51854" spans="19:19">
      <c r="S51854"/>
    </row>
    <row r="51855" spans="19:19">
      <c r="S51855"/>
    </row>
    <row r="51856" spans="19:19">
      <c r="S51856"/>
    </row>
    <row r="51857" spans="19:19">
      <c r="S51857"/>
    </row>
    <row r="51858" spans="19:19">
      <c r="S51858"/>
    </row>
    <row r="51859" spans="19:19">
      <c r="S51859"/>
    </row>
    <row r="51860" spans="19:19">
      <c r="S51860"/>
    </row>
    <row r="51861" spans="19:19">
      <c r="S51861"/>
    </row>
    <row r="51862" spans="19:19">
      <c r="S51862"/>
    </row>
    <row r="51863" spans="19:19">
      <c r="S51863"/>
    </row>
    <row r="51864" spans="19:19">
      <c r="S51864"/>
    </row>
    <row r="51865" spans="19:19">
      <c r="S51865"/>
    </row>
    <row r="51866" spans="19:19">
      <c r="S51866"/>
    </row>
    <row r="51867" spans="19:19">
      <c r="S51867"/>
    </row>
    <row r="51868" spans="19:19">
      <c r="S51868"/>
    </row>
    <row r="51869" spans="19:19">
      <c r="S51869"/>
    </row>
    <row r="51870" spans="19:19">
      <c r="S51870"/>
    </row>
    <row r="51871" spans="19:19">
      <c r="S51871"/>
    </row>
    <row r="51872" spans="19:19">
      <c r="S51872"/>
    </row>
    <row r="51873" spans="19:19">
      <c r="S51873"/>
    </row>
    <row r="51874" spans="19:19">
      <c r="S51874"/>
    </row>
    <row r="51875" spans="19:19">
      <c r="S51875"/>
    </row>
    <row r="51876" spans="19:19">
      <c r="S51876"/>
    </row>
    <row r="51877" spans="19:19">
      <c r="S51877"/>
    </row>
    <row r="51878" spans="19:19">
      <c r="S51878"/>
    </row>
    <row r="51879" spans="19:19">
      <c r="S51879"/>
    </row>
    <row r="51880" spans="19:19">
      <c r="S51880"/>
    </row>
    <row r="51881" spans="19:19">
      <c r="S51881"/>
    </row>
    <row r="51882" spans="19:19">
      <c r="S51882"/>
    </row>
    <row r="51883" spans="19:19">
      <c r="S51883"/>
    </row>
    <row r="51884" spans="19:19">
      <c r="S51884"/>
    </row>
    <row r="51885" spans="19:19">
      <c r="S51885"/>
    </row>
    <row r="51886" spans="19:19">
      <c r="S51886"/>
    </row>
    <row r="51887" spans="19:19">
      <c r="S51887"/>
    </row>
    <row r="51888" spans="19:19">
      <c r="S51888"/>
    </row>
    <row r="51889" spans="19:19">
      <c r="S51889"/>
    </row>
    <row r="51890" spans="19:19">
      <c r="S51890"/>
    </row>
    <row r="51891" spans="19:19">
      <c r="S51891"/>
    </row>
    <row r="51892" spans="19:19">
      <c r="S51892"/>
    </row>
    <row r="51893" spans="19:19">
      <c r="S51893"/>
    </row>
    <row r="51894" spans="19:19">
      <c r="S51894"/>
    </row>
    <row r="51895" spans="19:19">
      <c r="S51895"/>
    </row>
    <row r="51896" spans="19:19">
      <c r="S51896"/>
    </row>
    <row r="51897" spans="19:19">
      <c r="S51897"/>
    </row>
    <row r="51898" spans="19:19">
      <c r="S51898"/>
    </row>
    <row r="51899" spans="19:19">
      <c r="S51899"/>
    </row>
    <row r="51900" spans="19:19">
      <c r="S51900"/>
    </row>
    <row r="51901" spans="19:19">
      <c r="S51901"/>
    </row>
    <row r="51902" spans="19:19">
      <c r="S51902"/>
    </row>
    <row r="51903" spans="19:19">
      <c r="S51903"/>
    </row>
    <row r="51904" spans="19:19">
      <c r="S51904"/>
    </row>
    <row r="51905" spans="19:19">
      <c r="S51905"/>
    </row>
    <row r="51906" spans="19:19">
      <c r="S51906"/>
    </row>
    <row r="51907" spans="19:19">
      <c r="S51907"/>
    </row>
    <row r="51908" spans="19:19">
      <c r="S51908"/>
    </row>
    <row r="51909" spans="19:19">
      <c r="S51909"/>
    </row>
    <row r="51910" spans="19:19">
      <c r="S51910"/>
    </row>
    <row r="51911" spans="19:19">
      <c r="S51911"/>
    </row>
    <row r="51912" spans="19:19">
      <c r="S51912"/>
    </row>
    <row r="51913" spans="19:19">
      <c r="S51913"/>
    </row>
    <row r="51914" spans="19:19">
      <c r="S51914"/>
    </row>
    <row r="51915" spans="19:19">
      <c r="S51915"/>
    </row>
    <row r="51916" spans="19:19">
      <c r="S51916"/>
    </row>
    <row r="51917" spans="19:19">
      <c r="S51917"/>
    </row>
    <row r="51918" spans="19:19">
      <c r="S51918"/>
    </row>
    <row r="51919" spans="19:19">
      <c r="S51919"/>
    </row>
    <row r="51920" spans="19:19">
      <c r="S51920"/>
    </row>
    <row r="51921" spans="19:19">
      <c r="S51921"/>
    </row>
    <row r="51922" spans="19:19">
      <c r="S51922"/>
    </row>
    <row r="51923" spans="19:19">
      <c r="S51923"/>
    </row>
    <row r="51924" spans="19:19">
      <c r="S51924"/>
    </row>
    <row r="51925" spans="19:19">
      <c r="S51925"/>
    </row>
    <row r="51926" spans="19:19">
      <c r="S51926"/>
    </row>
    <row r="51927" spans="19:19">
      <c r="S51927"/>
    </row>
    <row r="51928" spans="19:19">
      <c r="S51928"/>
    </row>
    <row r="51929" spans="19:19">
      <c r="S51929"/>
    </row>
    <row r="51930" spans="19:19">
      <c r="S51930"/>
    </row>
    <row r="51931" spans="19:19">
      <c r="S51931"/>
    </row>
    <row r="51932" spans="19:19">
      <c r="S51932"/>
    </row>
    <row r="51933" spans="19:19">
      <c r="S51933"/>
    </row>
    <row r="51934" spans="19:19">
      <c r="S51934"/>
    </row>
    <row r="51935" spans="19:19">
      <c r="S51935"/>
    </row>
    <row r="51936" spans="19:19">
      <c r="S51936"/>
    </row>
    <row r="51937" spans="19:19">
      <c r="S51937"/>
    </row>
    <row r="51938" spans="19:19">
      <c r="S51938"/>
    </row>
    <row r="51939" spans="19:19">
      <c r="S51939"/>
    </row>
    <row r="51940" spans="19:19">
      <c r="S51940"/>
    </row>
    <row r="51941" spans="19:19">
      <c r="S51941"/>
    </row>
    <row r="51942" spans="19:19">
      <c r="S51942"/>
    </row>
    <row r="51943" spans="19:19">
      <c r="S51943"/>
    </row>
    <row r="51944" spans="19:19">
      <c r="S51944"/>
    </row>
    <row r="51945" spans="19:19">
      <c r="S51945"/>
    </row>
    <row r="51946" spans="19:19">
      <c r="S51946"/>
    </row>
    <row r="51947" spans="19:19">
      <c r="S51947"/>
    </row>
    <row r="51948" spans="19:19">
      <c r="S51948"/>
    </row>
    <row r="51949" spans="19:19">
      <c r="S51949"/>
    </row>
    <row r="51950" spans="19:19">
      <c r="S51950"/>
    </row>
    <row r="51951" spans="19:19">
      <c r="S51951"/>
    </row>
    <row r="51952" spans="19:19">
      <c r="S51952"/>
    </row>
    <row r="51953" spans="19:19">
      <c r="S51953"/>
    </row>
    <row r="51954" spans="19:19">
      <c r="S51954"/>
    </row>
    <row r="51955" spans="19:19">
      <c r="S51955"/>
    </row>
    <row r="51956" spans="19:19">
      <c r="S51956"/>
    </row>
    <row r="51957" spans="19:19">
      <c r="S51957"/>
    </row>
    <row r="51958" spans="19:19">
      <c r="S51958"/>
    </row>
    <row r="51959" spans="19:19">
      <c r="S51959"/>
    </row>
    <row r="51960" spans="19:19">
      <c r="S51960"/>
    </row>
    <row r="51961" spans="19:19">
      <c r="S51961"/>
    </row>
    <row r="51962" spans="19:19">
      <c r="S51962"/>
    </row>
    <row r="51963" spans="19:19">
      <c r="S51963"/>
    </row>
    <row r="51964" spans="19:19">
      <c r="S51964"/>
    </row>
    <row r="51965" spans="19:19">
      <c r="S51965"/>
    </row>
    <row r="51966" spans="19:19">
      <c r="S51966"/>
    </row>
    <row r="51967" spans="19:19">
      <c r="S51967"/>
    </row>
    <row r="51968" spans="19:19">
      <c r="S51968"/>
    </row>
    <row r="51969" spans="19:19">
      <c r="S51969"/>
    </row>
    <row r="51970" spans="19:19">
      <c r="S51970"/>
    </row>
    <row r="51971" spans="19:19">
      <c r="S51971"/>
    </row>
    <row r="51972" spans="19:19">
      <c r="S51972"/>
    </row>
    <row r="51973" spans="19:19">
      <c r="S51973"/>
    </row>
    <row r="51974" spans="19:19">
      <c r="S51974"/>
    </row>
    <row r="51975" spans="19:19">
      <c r="S51975"/>
    </row>
    <row r="51976" spans="19:19">
      <c r="S51976"/>
    </row>
    <row r="51977" spans="19:19">
      <c r="S51977"/>
    </row>
    <row r="51978" spans="19:19">
      <c r="S51978"/>
    </row>
    <row r="51979" spans="19:19">
      <c r="S51979"/>
    </row>
    <row r="51980" spans="19:19">
      <c r="S51980"/>
    </row>
    <row r="51981" spans="19:19">
      <c r="S51981"/>
    </row>
    <row r="51982" spans="19:19">
      <c r="S51982"/>
    </row>
    <row r="51983" spans="19:19">
      <c r="S51983"/>
    </row>
    <row r="51984" spans="19:19">
      <c r="S51984"/>
    </row>
    <row r="51985" spans="19:19">
      <c r="S51985"/>
    </row>
    <row r="51986" spans="19:19">
      <c r="S51986"/>
    </row>
    <row r="51987" spans="19:19">
      <c r="S51987"/>
    </row>
    <row r="51988" spans="19:19">
      <c r="S51988"/>
    </row>
    <row r="51989" spans="19:19">
      <c r="S51989"/>
    </row>
    <row r="51990" spans="19:19">
      <c r="S51990"/>
    </row>
    <row r="51991" spans="19:19">
      <c r="S51991"/>
    </row>
    <row r="51992" spans="19:19">
      <c r="S51992"/>
    </row>
    <row r="51993" spans="19:19">
      <c r="S51993"/>
    </row>
    <row r="51994" spans="19:19">
      <c r="S51994"/>
    </row>
    <row r="51995" spans="19:19">
      <c r="S51995"/>
    </row>
    <row r="51996" spans="19:19">
      <c r="S51996"/>
    </row>
    <row r="51997" spans="19:19">
      <c r="S51997"/>
    </row>
    <row r="51998" spans="19:19">
      <c r="S51998"/>
    </row>
    <row r="51999" spans="19:19">
      <c r="S51999"/>
    </row>
    <row r="52000" spans="19:19">
      <c r="S52000"/>
    </row>
    <row r="52001" spans="19:19">
      <c r="S52001"/>
    </row>
    <row r="52002" spans="19:19">
      <c r="S52002"/>
    </row>
    <row r="52003" spans="19:19">
      <c r="S52003"/>
    </row>
    <row r="52004" spans="19:19">
      <c r="S52004"/>
    </row>
    <row r="52005" spans="19:19">
      <c r="S52005"/>
    </row>
    <row r="52006" spans="19:19">
      <c r="S52006"/>
    </row>
    <row r="52007" spans="19:19">
      <c r="S52007"/>
    </row>
    <row r="52008" spans="19:19">
      <c r="S52008"/>
    </row>
    <row r="52009" spans="19:19">
      <c r="S52009"/>
    </row>
    <row r="52010" spans="19:19">
      <c r="S52010"/>
    </row>
    <row r="52011" spans="19:19">
      <c r="S52011"/>
    </row>
    <row r="52012" spans="19:19">
      <c r="S52012"/>
    </row>
    <row r="52013" spans="19:19">
      <c r="S52013"/>
    </row>
    <row r="52014" spans="19:19">
      <c r="S52014"/>
    </row>
    <row r="52015" spans="19:19">
      <c r="S52015"/>
    </row>
    <row r="52016" spans="19:19">
      <c r="S52016"/>
    </row>
    <row r="52017" spans="19:19">
      <c r="S52017"/>
    </row>
    <row r="52018" spans="19:19">
      <c r="S52018"/>
    </row>
    <row r="52019" spans="19:19">
      <c r="S52019"/>
    </row>
    <row r="52020" spans="19:19">
      <c r="S52020"/>
    </row>
    <row r="52021" spans="19:19">
      <c r="S52021"/>
    </row>
    <row r="52022" spans="19:19">
      <c r="S52022"/>
    </row>
    <row r="52023" spans="19:19">
      <c r="S52023"/>
    </row>
    <row r="52024" spans="19:19">
      <c r="S52024"/>
    </row>
    <row r="52025" spans="19:19">
      <c r="S52025"/>
    </row>
    <row r="52026" spans="19:19">
      <c r="S52026"/>
    </row>
    <row r="52027" spans="19:19">
      <c r="S52027"/>
    </row>
    <row r="52028" spans="19:19">
      <c r="S52028"/>
    </row>
    <row r="52029" spans="19:19">
      <c r="S52029"/>
    </row>
    <row r="52030" spans="19:19">
      <c r="S52030"/>
    </row>
    <row r="52031" spans="19:19">
      <c r="S52031"/>
    </row>
    <row r="52032" spans="19:19">
      <c r="S52032"/>
    </row>
    <row r="52033" spans="19:19">
      <c r="S52033"/>
    </row>
    <row r="52034" spans="19:19">
      <c r="S52034"/>
    </row>
    <row r="52035" spans="19:19">
      <c r="S52035"/>
    </row>
    <row r="52036" spans="19:19">
      <c r="S52036"/>
    </row>
    <row r="52037" spans="19:19">
      <c r="S52037"/>
    </row>
    <row r="52038" spans="19:19">
      <c r="S52038"/>
    </row>
    <row r="52039" spans="19:19">
      <c r="S52039"/>
    </row>
    <row r="52040" spans="19:19">
      <c r="S52040"/>
    </row>
    <row r="52041" spans="19:19">
      <c r="S52041"/>
    </row>
    <row r="52042" spans="19:19">
      <c r="S52042"/>
    </row>
    <row r="52043" spans="19:19">
      <c r="S52043"/>
    </row>
    <row r="52044" spans="19:19">
      <c r="S52044"/>
    </row>
    <row r="52045" spans="19:19">
      <c r="S52045"/>
    </row>
    <row r="52046" spans="19:19">
      <c r="S52046"/>
    </row>
    <row r="52047" spans="19:19">
      <c r="S52047"/>
    </row>
    <row r="52048" spans="19:19">
      <c r="S52048"/>
    </row>
    <row r="52049" spans="19:19">
      <c r="S52049"/>
    </row>
    <row r="52050" spans="19:19">
      <c r="S52050"/>
    </row>
    <row r="52051" spans="19:19">
      <c r="S52051"/>
    </row>
    <row r="52052" spans="19:19">
      <c r="S52052"/>
    </row>
    <row r="52053" spans="19:19">
      <c r="S52053"/>
    </row>
    <row r="52054" spans="19:19">
      <c r="S52054"/>
    </row>
    <row r="52055" spans="19:19">
      <c r="S52055"/>
    </row>
    <row r="52056" spans="19:19">
      <c r="S52056"/>
    </row>
    <row r="52057" spans="19:19">
      <c r="S52057"/>
    </row>
    <row r="52058" spans="19:19">
      <c r="S52058"/>
    </row>
    <row r="52059" spans="19:19">
      <c r="S52059"/>
    </row>
    <row r="52060" spans="19:19">
      <c r="S52060"/>
    </row>
    <row r="52061" spans="19:19">
      <c r="S52061"/>
    </row>
    <row r="52062" spans="19:19">
      <c r="S52062"/>
    </row>
    <row r="52063" spans="19:19">
      <c r="S52063"/>
    </row>
    <row r="52064" spans="19:19">
      <c r="S52064"/>
    </row>
    <row r="52065" spans="19:19">
      <c r="S52065"/>
    </row>
    <row r="52066" spans="19:19">
      <c r="S52066"/>
    </row>
    <row r="52067" spans="19:19">
      <c r="S52067"/>
    </row>
    <row r="52068" spans="19:19">
      <c r="S52068"/>
    </row>
    <row r="52069" spans="19:19">
      <c r="S52069"/>
    </row>
    <row r="52070" spans="19:19">
      <c r="S52070"/>
    </row>
    <row r="52071" spans="19:19">
      <c r="S52071"/>
    </row>
    <row r="52072" spans="19:19">
      <c r="S52072"/>
    </row>
    <row r="52073" spans="19:19">
      <c r="S52073"/>
    </row>
    <row r="52074" spans="19:19">
      <c r="S52074"/>
    </row>
    <row r="52075" spans="19:19">
      <c r="S52075"/>
    </row>
    <row r="52076" spans="19:19">
      <c r="S52076"/>
    </row>
    <row r="52077" spans="19:19">
      <c r="S52077"/>
    </row>
    <row r="52078" spans="19:19">
      <c r="S52078"/>
    </row>
    <row r="52079" spans="19:19">
      <c r="S52079"/>
    </row>
    <row r="52080" spans="19:19">
      <c r="S52080"/>
    </row>
    <row r="52081" spans="19:19">
      <c r="S52081"/>
    </row>
    <row r="52082" spans="19:19">
      <c r="S52082"/>
    </row>
    <row r="52083" spans="19:19">
      <c r="S52083"/>
    </row>
    <row r="52084" spans="19:19">
      <c r="S52084"/>
    </row>
    <row r="52085" spans="19:19">
      <c r="S52085"/>
    </row>
    <row r="52086" spans="19:19">
      <c r="S52086"/>
    </row>
    <row r="52087" spans="19:19">
      <c r="S52087"/>
    </row>
    <row r="52088" spans="19:19">
      <c r="S52088"/>
    </row>
    <row r="52089" spans="19:19">
      <c r="S52089"/>
    </row>
    <row r="52090" spans="19:19">
      <c r="S52090"/>
    </row>
    <row r="52091" spans="19:19">
      <c r="S52091"/>
    </row>
    <row r="52092" spans="19:19">
      <c r="S52092"/>
    </row>
    <row r="52093" spans="19:19">
      <c r="S52093"/>
    </row>
    <row r="52094" spans="19:19">
      <c r="S52094"/>
    </row>
    <row r="52095" spans="19:19">
      <c r="S52095"/>
    </row>
    <row r="52096" spans="19:19">
      <c r="S52096"/>
    </row>
    <row r="52097" spans="19:19">
      <c r="S52097"/>
    </row>
    <row r="52098" spans="19:19">
      <c r="S52098"/>
    </row>
    <row r="52099" spans="19:19">
      <c r="S52099"/>
    </row>
    <row r="52100" spans="19:19">
      <c r="S52100"/>
    </row>
    <row r="52101" spans="19:19">
      <c r="S52101"/>
    </row>
    <row r="52102" spans="19:19">
      <c r="S52102"/>
    </row>
    <row r="52103" spans="19:19">
      <c r="S52103"/>
    </row>
    <row r="52104" spans="19:19">
      <c r="S52104"/>
    </row>
    <row r="52105" spans="19:19">
      <c r="S52105"/>
    </row>
    <row r="52106" spans="19:19">
      <c r="S52106"/>
    </row>
    <row r="52107" spans="19:19">
      <c r="S52107"/>
    </row>
    <row r="52108" spans="19:19">
      <c r="S52108"/>
    </row>
    <row r="52109" spans="19:19">
      <c r="S52109"/>
    </row>
    <row r="52110" spans="19:19">
      <c r="S52110"/>
    </row>
    <row r="52111" spans="19:19">
      <c r="S52111"/>
    </row>
    <row r="52112" spans="19:19">
      <c r="S52112"/>
    </row>
    <row r="52113" spans="19:19">
      <c r="S52113"/>
    </row>
    <row r="52114" spans="19:19">
      <c r="S52114"/>
    </row>
    <row r="52115" spans="19:19">
      <c r="S52115"/>
    </row>
    <row r="52116" spans="19:19">
      <c r="S52116"/>
    </row>
    <row r="52117" spans="19:19">
      <c r="S52117"/>
    </row>
    <row r="52118" spans="19:19">
      <c r="S52118"/>
    </row>
    <row r="52119" spans="19:19">
      <c r="S52119"/>
    </row>
    <row r="52120" spans="19:19">
      <c r="S52120"/>
    </row>
    <row r="52121" spans="19:19">
      <c r="S52121"/>
    </row>
    <row r="52122" spans="19:19">
      <c r="S52122"/>
    </row>
    <row r="52123" spans="19:19">
      <c r="S52123"/>
    </row>
    <row r="52124" spans="19:19">
      <c r="S52124"/>
    </row>
    <row r="52125" spans="19:19">
      <c r="S52125"/>
    </row>
    <row r="52126" spans="19:19">
      <c r="S52126"/>
    </row>
    <row r="52127" spans="19:19">
      <c r="S52127"/>
    </row>
    <row r="52128" spans="19:19">
      <c r="S52128"/>
    </row>
    <row r="52129" spans="19:19">
      <c r="S52129"/>
    </row>
    <row r="52130" spans="19:19">
      <c r="S52130"/>
    </row>
    <row r="52131" spans="19:19">
      <c r="S52131"/>
    </row>
    <row r="52132" spans="19:19">
      <c r="S52132"/>
    </row>
    <row r="52133" spans="19:19">
      <c r="S52133"/>
    </row>
    <row r="52134" spans="19:19">
      <c r="S52134"/>
    </row>
    <row r="52135" spans="19:19">
      <c r="S52135"/>
    </row>
    <row r="52136" spans="19:19">
      <c r="S52136"/>
    </row>
    <row r="52137" spans="19:19">
      <c r="S52137"/>
    </row>
    <row r="52138" spans="19:19">
      <c r="S52138"/>
    </row>
    <row r="52139" spans="19:19">
      <c r="S52139"/>
    </row>
    <row r="52140" spans="19:19">
      <c r="S52140"/>
    </row>
    <row r="52141" spans="19:19">
      <c r="S52141"/>
    </row>
    <row r="52142" spans="19:19">
      <c r="S52142"/>
    </row>
    <row r="52143" spans="19:19">
      <c r="S52143"/>
    </row>
    <row r="52144" spans="19:19">
      <c r="S52144"/>
    </row>
    <row r="52145" spans="19:19">
      <c r="S52145"/>
    </row>
    <row r="52146" spans="19:19">
      <c r="S52146"/>
    </row>
    <row r="52147" spans="19:19">
      <c r="S52147"/>
    </row>
    <row r="52148" spans="19:19">
      <c r="S52148"/>
    </row>
    <row r="52149" spans="19:19">
      <c r="S52149"/>
    </row>
    <row r="52150" spans="19:19">
      <c r="S52150"/>
    </row>
    <row r="52151" spans="19:19">
      <c r="S52151"/>
    </row>
    <row r="52152" spans="19:19">
      <c r="S52152"/>
    </row>
    <row r="52153" spans="19:19">
      <c r="S52153"/>
    </row>
    <row r="52154" spans="19:19">
      <c r="S52154"/>
    </row>
    <row r="52155" spans="19:19">
      <c r="S52155"/>
    </row>
    <row r="52156" spans="19:19">
      <c r="S52156"/>
    </row>
    <row r="52157" spans="19:19">
      <c r="S52157"/>
    </row>
    <row r="52158" spans="19:19">
      <c r="S52158"/>
    </row>
    <row r="52159" spans="19:19">
      <c r="S52159"/>
    </row>
    <row r="52160" spans="19:19">
      <c r="S52160"/>
    </row>
    <row r="52161" spans="19:19">
      <c r="S52161"/>
    </row>
    <row r="52162" spans="19:19">
      <c r="S52162"/>
    </row>
    <row r="52163" spans="19:19">
      <c r="S52163"/>
    </row>
    <row r="52164" spans="19:19">
      <c r="S52164"/>
    </row>
    <row r="52165" spans="19:19">
      <c r="S52165"/>
    </row>
    <row r="52166" spans="19:19">
      <c r="S52166"/>
    </row>
    <row r="52167" spans="19:19">
      <c r="S52167"/>
    </row>
    <row r="52168" spans="19:19">
      <c r="S52168"/>
    </row>
    <row r="52169" spans="19:19">
      <c r="S52169"/>
    </row>
    <row r="52170" spans="19:19">
      <c r="S52170"/>
    </row>
    <row r="52171" spans="19:19">
      <c r="S52171"/>
    </row>
    <row r="52172" spans="19:19">
      <c r="S52172"/>
    </row>
    <row r="52173" spans="19:19">
      <c r="S52173"/>
    </row>
    <row r="52174" spans="19:19">
      <c r="S52174"/>
    </row>
    <row r="52175" spans="19:19">
      <c r="S52175"/>
    </row>
    <row r="52176" spans="19:19">
      <c r="S52176"/>
    </row>
    <row r="52177" spans="19:19">
      <c r="S52177"/>
    </row>
    <row r="52178" spans="19:19">
      <c r="S52178"/>
    </row>
    <row r="52179" spans="19:19">
      <c r="S52179"/>
    </row>
    <row r="52180" spans="19:19">
      <c r="S52180"/>
    </row>
    <row r="52181" spans="19:19">
      <c r="S52181"/>
    </row>
    <row r="52182" spans="19:19">
      <c r="S52182"/>
    </row>
    <row r="52183" spans="19:19">
      <c r="S52183"/>
    </row>
    <row r="52184" spans="19:19">
      <c r="S52184"/>
    </row>
    <row r="52185" spans="19:19">
      <c r="S52185"/>
    </row>
    <row r="52186" spans="19:19">
      <c r="S52186"/>
    </row>
    <row r="52187" spans="19:19">
      <c r="S52187"/>
    </row>
    <row r="52188" spans="19:19">
      <c r="S52188"/>
    </row>
    <row r="52189" spans="19:19">
      <c r="S52189"/>
    </row>
    <row r="52190" spans="19:19">
      <c r="S52190"/>
    </row>
    <row r="52191" spans="19:19">
      <c r="S52191"/>
    </row>
    <row r="52192" spans="19:19">
      <c r="S52192"/>
    </row>
    <row r="52193" spans="19:19">
      <c r="S52193"/>
    </row>
    <row r="52194" spans="19:19">
      <c r="S52194"/>
    </row>
    <row r="52195" spans="19:19">
      <c r="S52195"/>
    </row>
    <row r="52196" spans="19:19">
      <c r="S52196"/>
    </row>
    <row r="52197" spans="19:19">
      <c r="S52197"/>
    </row>
    <row r="52198" spans="19:19">
      <c r="S52198"/>
    </row>
    <row r="52199" spans="19:19">
      <c r="S52199"/>
    </row>
    <row r="52200" spans="19:19">
      <c r="S52200"/>
    </row>
    <row r="52201" spans="19:19">
      <c r="S52201"/>
    </row>
    <row r="52202" spans="19:19">
      <c r="S52202"/>
    </row>
    <row r="52203" spans="19:19">
      <c r="S52203"/>
    </row>
    <row r="52204" spans="19:19">
      <c r="S52204"/>
    </row>
    <row r="52205" spans="19:19">
      <c r="S52205"/>
    </row>
    <row r="52206" spans="19:19">
      <c r="S52206"/>
    </row>
    <row r="52207" spans="19:19">
      <c r="S52207"/>
    </row>
    <row r="52208" spans="19:19">
      <c r="S52208"/>
    </row>
    <row r="52209" spans="19:19">
      <c r="S52209"/>
    </row>
    <row r="52210" spans="19:19">
      <c r="S52210"/>
    </row>
    <row r="52211" spans="19:19">
      <c r="S52211"/>
    </row>
    <row r="52212" spans="19:19">
      <c r="S52212"/>
    </row>
    <row r="52213" spans="19:19">
      <c r="S52213"/>
    </row>
    <row r="52214" spans="19:19">
      <c r="S52214"/>
    </row>
    <row r="52215" spans="19:19">
      <c r="S52215"/>
    </row>
    <row r="52216" spans="19:19">
      <c r="S52216"/>
    </row>
    <row r="52217" spans="19:19">
      <c r="S52217"/>
    </row>
    <row r="52218" spans="19:19">
      <c r="S52218"/>
    </row>
    <row r="52219" spans="19:19">
      <c r="S52219"/>
    </row>
    <row r="52220" spans="19:19">
      <c r="S52220"/>
    </row>
    <row r="52221" spans="19:19">
      <c r="S52221"/>
    </row>
    <row r="52222" spans="19:19">
      <c r="S52222"/>
    </row>
    <row r="52223" spans="19:19">
      <c r="S52223"/>
    </row>
    <row r="52224" spans="19:19">
      <c r="S52224"/>
    </row>
    <row r="52225" spans="19:19">
      <c r="S52225"/>
    </row>
    <row r="52226" spans="19:19">
      <c r="S52226"/>
    </row>
    <row r="52227" spans="19:19">
      <c r="S52227"/>
    </row>
    <row r="52228" spans="19:19">
      <c r="S52228"/>
    </row>
    <row r="52229" spans="19:19">
      <c r="S52229"/>
    </row>
    <row r="52230" spans="19:19">
      <c r="S52230"/>
    </row>
    <row r="52231" spans="19:19">
      <c r="S52231"/>
    </row>
    <row r="52232" spans="19:19">
      <c r="S52232"/>
    </row>
    <row r="52233" spans="19:19">
      <c r="S52233"/>
    </row>
    <row r="52234" spans="19:19">
      <c r="S52234"/>
    </row>
    <row r="52235" spans="19:19">
      <c r="S52235"/>
    </row>
    <row r="52236" spans="19:19">
      <c r="S52236"/>
    </row>
    <row r="52237" spans="19:19">
      <c r="S52237"/>
    </row>
    <row r="52238" spans="19:19">
      <c r="S52238"/>
    </row>
    <row r="52239" spans="19:19">
      <c r="S52239"/>
    </row>
    <row r="52240" spans="19:19">
      <c r="S52240"/>
    </row>
    <row r="52241" spans="19:19">
      <c r="S52241"/>
    </row>
    <row r="52242" spans="19:19">
      <c r="S52242"/>
    </row>
    <row r="52243" spans="19:19">
      <c r="S52243"/>
    </row>
    <row r="52244" spans="19:19">
      <c r="S52244"/>
    </row>
    <row r="52245" spans="19:19">
      <c r="S52245"/>
    </row>
    <row r="52246" spans="19:19">
      <c r="S52246"/>
    </row>
    <row r="52247" spans="19:19">
      <c r="S52247"/>
    </row>
    <row r="52248" spans="19:19">
      <c r="S52248"/>
    </row>
    <row r="52249" spans="19:19">
      <c r="S52249"/>
    </row>
    <row r="52250" spans="19:19">
      <c r="S52250"/>
    </row>
    <row r="52251" spans="19:19">
      <c r="S52251"/>
    </row>
    <row r="52252" spans="19:19">
      <c r="S52252"/>
    </row>
    <row r="52253" spans="19:19">
      <c r="S52253"/>
    </row>
    <row r="52254" spans="19:19">
      <c r="S52254"/>
    </row>
    <row r="52255" spans="19:19">
      <c r="S52255"/>
    </row>
    <row r="52256" spans="19:19">
      <c r="S52256"/>
    </row>
    <row r="52257" spans="19:19">
      <c r="S52257"/>
    </row>
    <row r="52258" spans="19:19">
      <c r="S52258"/>
    </row>
    <row r="52259" spans="19:19">
      <c r="S52259"/>
    </row>
    <row r="52260" spans="19:19">
      <c r="S52260"/>
    </row>
    <row r="52261" spans="19:19">
      <c r="S52261"/>
    </row>
    <row r="52262" spans="19:19">
      <c r="S52262"/>
    </row>
    <row r="52263" spans="19:19">
      <c r="S52263"/>
    </row>
    <row r="52264" spans="19:19">
      <c r="S52264"/>
    </row>
    <row r="52265" spans="19:19">
      <c r="S52265"/>
    </row>
    <row r="52266" spans="19:19">
      <c r="S52266"/>
    </row>
    <row r="52267" spans="19:19">
      <c r="S52267"/>
    </row>
    <row r="52268" spans="19:19">
      <c r="S52268"/>
    </row>
    <row r="52269" spans="19:19">
      <c r="S52269"/>
    </row>
    <row r="52270" spans="19:19">
      <c r="S52270"/>
    </row>
    <row r="52271" spans="19:19">
      <c r="S52271"/>
    </row>
    <row r="52272" spans="19:19">
      <c r="S52272"/>
    </row>
    <row r="52273" spans="19:19">
      <c r="S52273"/>
    </row>
    <row r="52274" spans="19:19">
      <c r="S52274"/>
    </row>
    <row r="52275" spans="19:19">
      <c r="S52275"/>
    </row>
    <row r="52276" spans="19:19">
      <c r="S52276"/>
    </row>
    <row r="52277" spans="19:19">
      <c r="S52277"/>
    </row>
    <row r="52278" spans="19:19">
      <c r="S52278"/>
    </row>
    <row r="52279" spans="19:19">
      <c r="S52279"/>
    </row>
    <row r="52280" spans="19:19">
      <c r="S52280"/>
    </row>
    <row r="52281" spans="19:19">
      <c r="S52281"/>
    </row>
    <row r="52282" spans="19:19">
      <c r="S52282"/>
    </row>
    <row r="52283" spans="19:19">
      <c r="S52283"/>
    </row>
    <row r="52284" spans="19:19">
      <c r="S52284"/>
    </row>
    <row r="52285" spans="19:19">
      <c r="S52285"/>
    </row>
    <row r="52286" spans="19:19">
      <c r="S52286"/>
    </row>
    <row r="52287" spans="19:19">
      <c r="S52287"/>
    </row>
    <row r="52288" spans="19:19">
      <c r="S52288"/>
    </row>
    <row r="52289" spans="19:19">
      <c r="S52289"/>
    </row>
    <row r="52290" spans="19:19">
      <c r="S52290"/>
    </row>
    <row r="52291" spans="19:19">
      <c r="S52291"/>
    </row>
    <row r="52292" spans="19:19">
      <c r="S52292"/>
    </row>
    <row r="52293" spans="19:19">
      <c r="S52293"/>
    </row>
    <row r="52294" spans="19:19">
      <c r="S52294"/>
    </row>
    <row r="52295" spans="19:19">
      <c r="S52295"/>
    </row>
    <row r="52296" spans="19:19">
      <c r="S52296"/>
    </row>
    <row r="52297" spans="19:19">
      <c r="S52297"/>
    </row>
    <row r="52298" spans="19:19">
      <c r="S52298"/>
    </row>
    <row r="52299" spans="19:19">
      <c r="S52299"/>
    </row>
    <row r="52300" spans="19:19">
      <c r="S52300"/>
    </row>
    <row r="52301" spans="19:19">
      <c r="S52301"/>
    </row>
    <row r="52302" spans="19:19">
      <c r="S52302"/>
    </row>
    <row r="52303" spans="19:19">
      <c r="S52303"/>
    </row>
    <row r="52304" spans="19:19">
      <c r="S52304"/>
    </row>
    <row r="52305" spans="19:19">
      <c r="S52305"/>
    </row>
    <row r="52306" spans="19:19">
      <c r="S52306"/>
    </row>
    <row r="52307" spans="19:19">
      <c r="S52307"/>
    </row>
    <row r="52308" spans="19:19">
      <c r="S52308"/>
    </row>
    <row r="52309" spans="19:19">
      <c r="S52309"/>
    </row>
    <row r="52310" spans="19:19">
      <c r="S52310"/>
    </row>
    <row r="52311" spans="19:19">
      <c r="S52311"/>
    </row>
    <row r="52312" spans="19:19">
      <c r="S52312"/>
    </row>
    <row r="52313" spans="19:19">
      <c r="S52313"/>
    </row>
    <row r="52314" spans="19:19">
      <c r="S52314"/>
    </row>
    <row r="52315" spans="19:19">
      <c r="S52315"/>
    </row>
    <row r="52316" spans="19:19">
      <c r="S52316"/>
    </row>
    <row r="52317" spans="19:19">
      <c r="S52317"/>
    </row>
    <row r="52318" spans="19:19">
      <c r="S52318"/>
    </row>
    <row r="52319" spans="19:19">
      <c r="S52319"/>
    </row>
    <row r="52320" spans="19:19">
      <c r="S52320"/>
    </row>
    <row r="52321" spans="19:19">
      <c r="S52321"/>
    </row>
    <row r="52322" spans="19:19">
      <c r="S52322"/>
    </row>
    <row r="52323" spans="19:19">
      <c r="S52323"/>
    </row>
    <row r="52324" spans="19:19">
      <c r="S52324"/>
    </row>
    <row r="52325" spans="19:19">
      <c r="S52325"/>
    </row>
    <row r="52326" spans="19:19">
      <c r="S52326"/>
    </row>
    <row r="52327" spans="19:19">
      <c r="S52327"/>
    </row>
    <row r="52328" spans="19:19">
      <c r="S52328"/>
    </row>
    <row r="52329" spans="19:19">
      <c r="S52329"/>
    </row>
    <row r="52330" spans="19:19">
      <c r="S52330"/>
    </row>
    <row r="52331" spans="19:19">
      <c r="S52331"/>
    </row>
    <row r="52332" spans="19:19">
      <c r="S52332"/>
    </row>
    <row r="52333" spans="19:19">
      <c r="S52333"/>
    </row>
    <row r="52334" spans="19:19">
      <c r="S52334"/>
    </row>
    <row r="52335" spans="19:19">
      <c r="S52335"/>
    </row>
    <row r="52336" spans="19:19">
      <c r="S52336"/>
    </row>
    <row r="52337" spans="19:19">
      <c r="S52337"/>
    </row>
    <row r="52338" spans="19:19">
      <c r="S52338"/>
    </row>
    <row r="52339" spans="19:19">
      <c r="S52339"/>
    </row>
    <row r="52340" spans="19:19">
      <c r="S52340"/>
    </row>
    <row r="52341" spans="19:19">
      <c r="S52341"/>
    </row>
    <row r="52342" spans="19:19">
      <c r="S52342"/>
    </row>
    <row r="52343" spans="19:19">
      <c r="S52343"/>
    </row>
    <row r="52344" spans="19:19">
      <c r="S52344"/>
    </row>
    <row r="52345" spans="19:19">
      <c r="S52345"/>
    </row>
    <row r="52346" spans="19:19">
      <c r="S52346"/>
    </row>
    <row r="52347" spans="19:19">
      <c r="S52347"/>
    </row>
    <row r="52348" spans="19:19">
      <c r="S52348"/>
    </row>
    <row r="52349" spans="19:19">
      <c r="S52349"/>
    </row>
    <row r="52350" spans="19:19">
      <c r="S52350"/>
    </row>
    <row r="52351" spans="19:19">
      <c r="S52351"/>
    </row>
    <row r="52352" spans="19:19">
      <c r="S52352"/>
    </row>
    <row r="52353" spans="19:19">
      <c r="S52353"/>
    </row>
    <row r="52354" spans="19:19">
      <c r="S52354"/>
    </row>
    <row r="52355" spans="19:19">
      <c r="S52355"/>
    </row>
    <row r="52356" spans="19:19">
      <c r="S52356"/>
    </row>
    <row r="52357" spans="19:19">
      <c r="S52357"/>
    </row>
    <row r="52358" spans="19:19">
      <c r="S52358"/>
    </row>
    <row r="52359" spans="19:19">
      <c r="S52359"/>
    </row>
    <row r="52360" spans="19:19">
      <c r="S52360"/>
    </row>
    <row r="52361" spans="19:19">
      <c r="S52361"/>
    </row>
    <row r="52362" spans="19:19">
      <c r="S52362"/>
    </row>
    <row r="52363" spans="19:19">
      <c r="S52363"/>
    </row>
    <row r="52364" spans="19:19">
      <c r="S52364"/>
    </row>
    <row r="52365" spans="19:19">
      <c r="S52365"/>
    </row>
    <row r="52366" spans="19:19">
      <c r="S52366"/>
    </row>
    <row r="52367" spans="19:19">
      <c r="S52367"/>
    </row>
    <row r="52368" spans="19:19">
      <c r="S52368"/>
    </row>
    <row r="52369" spans="19:19">
      <c r="S52369"/>
    </row>
    <row r="52370" spans="19:19">
      <c r="S52370"/>
    </row>
    <row r="52371" spans="19:19">
      <c r="S52371"/>
    </row>
    <row r="52372" spans="19:19">
      <c r="S52372"/>
    </row>
    <row r="52373" spans="19:19">
      <c r="S52373"/>
    </row>
    <row r="52374" spans="19:19">
      <c r="S52374"/>
    </row>
    <row r="52375" spans="19:19">
      <c r="S52375"/>
    </row>
    <row r="52376" spans="19:19">
      <c r="S52376"/>
    </row>
    <row r="52377" spans="19:19">
      <c r="S52377"/>
    </row>
    <row r="52378" spans="19:19">
      <c r="S52378"/>
    </row>
    <row r="52379" spans="19:19">
      <c r="S52379"/>
    </row>
    <row r="52380" spans="19:19">
      <c r="S52380"/>
    </row>
    <row r="52381" spans="19:19">
      <c r="S52381"/>
    </row>
    <row r="52382" spans="19:19">
      <c r="S52382"/>
    </row>
    <row r="52383" spans="19:19">
      <c r="S52383"/>
    </row>
    <row r="52384" spans="19:19">
      <c r="S52384"/>
    </row>
    <row r="52385" spans="19:19">
      <c r="S52385"/>
    </row>
    <row r="52386" spans="19:19">
      <c r="S52386"/>
    </row>
    <row r="52387" spans="19:19">
      <c r="S52387"/>
    </row>
    <row r="52388" spans="19:19">
      <c r="S52388"/>
    </row>
    <row r="52389" spans="19:19">
      <c r="S52389"/>
    </row>
    <row r="52390" spans="19:19">
      <c r="S52390"/>
    </row>
    <row r="52391" spans="19:19">
      <c r="S52391"/>
    </row>
    <row r="52392" spans="19:19">
      <c r="S52392"/>
    </row>
    <row r="52393" spans="19:19">
      <c r="S52393"/>
    </row>
    <row r="52394" spans="19:19">
      <c r="S52394"/>
    </row>
    <row r="52395" spans="19:19">
      <c r="S52395"/>
    </row>
    <row r="52396" spans="19:19">
      <c r="S52396"/>
    </row>
    <row r="52397" spans="19:19">
      <c r="S52397"/>
    </row>
    <row r="52398" spans="19:19">
      <c r="S52398"/>
    </row>
    <row r="52399" spans="19:19">
      <c r="S52399"/>
    </row>
    <row r="52400" spans="19:19">
      <c r="S52400"/>
    </row>
    <row r="52401" spans="19:19">
      <c r="S52401"/>
    </row>
    <row r="52402" spans="19:19">
      <c r="S52402"/>
    </row>
    <row r="52403" spans="19:19">
      <c r="S52403"/>
    </row>
    <row r="52404" spans="19:19">
      <c r="S52404"/>
    </row>
    <row r="52405" spans="19:19">
      <c r="S52405"/>
    </row>
    <row r="52406" spans="19:19">
      <c r="S52406"/>
    </row>
    <row r="52407" spans="19:19">
      <c r="S52407"/>
    </row>
    <row r="52408" spans="19:19">
      <c r="S52408"/>
    </row>
    <row r="52409" spans="19:19">
      <c r="S52409"/>
    </row>
    <row r="52410" spans="19:19">
      <c r="S52410"/>
    </row>
    <row r="52411" spans="19:19">
      <c r="S52411"/>
    </row>
    <row r="52412" spans="19:19">
      <c r="S52412"/>
    </row>
    <row r="52413" spans="19:19">
      <c r="S52413"/>
    </row>
    <row r="52414" spans="19:19">
      <c r="S52414"/>
    </row>
    <row r="52415" spans="19:19">
      <c r="S52415"/>
    </row>
    <row r="52416" spans="19:19">
      <c r="S52416"/>
    </row>
    <row r="52417" spans="19:19">
      <c r="S52417"/>
    </row>
    <row r="52418" spans="19:19">
      <c r="S52418"/>
    </row>
    <row r="52419" spans="19:19">
      <c r="S52419"/>
    </row>
    <row r="52420" spans="19:19">
      <c r="S52420"/>
    </row>
    <row r="52421" spans="19:19">
      <c r="S52421"/>
    </row>
    <row r="52422" spans="19:19">
      <c r="S52422"/>
    </row>
    <row r="52423" spans="19:19">
      <c r="S52423"/>
    </row>
    <row r="52424" spans="19:19">
      <c r="S52424"/>
    </row>
    <row r="52425" spans="19:19">
      <c r="S52425"/>
    </row>
    <row r="52426" spans="19:19">
      <c r="S52426"/>
    </row>
    <row r="52427" spans="19:19">
      <c r="S52427"/>
    </row>
    <row r="52428" spans="19:19">
      <c r="S52428"/>
    </row>
    <row r="52429" spans="19:19">
      <c r="S52429"/>
    </row>
    <row r="52430" spans="19:19">
      <c r="S52430"/>
    </row>
    <row r="52431" spans="19:19">
      <c r="S52431"/>
    </row>
    <row r="52432" spans="19:19">
      <c r="S52432"/>
    </row>
    <row r="52433" spans="19:19">
      <c r="S52433"/>
    </row>
    <row r="52434" spans="19:19">
      <c r="S52434"/>
    </row>
    <row r="52435" spans="19:19">
      <c r="S52435"/>
    </row>
    <row r="52436" spans="19:19">
      <c r="S52436"/>
    </row>
    <row r="52437" spans="19:19">
      <c r="S52437"/>
    </row>
    <row r="52438" spans="19:19">
      <c r="S52438"/>
    </row>
    <row r="52439" spans="19:19">
      <c r="S52439"/>
    </row>
    <row r="52440" spans="19:19">
      <c r="S52440"/>
    </row>
    <row r="52441" spans="19:19">
      <c r="S52441"/>
    </row>
    <row r="52442" spans="19:19">
      <c r="S52442"/>
    </row>
    <row r="52443" spans="19:19">
      <c r="S52443"/>
    </row>
    <row r="52444" spans="19:19">
      <c r="S52444"/>
    </row>
    <row r="52445" spans="19:19">
      <c r="S52445"/>
    </row>
    <row r="52446" spans="19:19">
      <c r="S52446"/>
    </row>
    <row r="52447" spans="19:19">
      <c r="S52447"/>
    </row>
    <row r="52448" spans="19:19">
      <c r="S52448"/>
    </row>
    <row r="52449" spans="19:19">
      <c r="S52449"/>
    </row>
    <row r="52450" spans="19:19">
      <c r="S52450"/>
    </row>
    <row r="52451" spans="19:19">
      <c r="S52451"/>
    </row>
    <row r="52452" spans="19:19">
      <c r="S52452"/>
    </row>
    <row r="52453" spans="19:19">
      <c r="S52453"/>
    </row>
    <row r="52454" spans="19:19">
      <c r="S52454"/>
    </row>
    <row r="52455" spans="19:19">
      <c r="S52455"/>
    </row>
    <row r="52456" spans="19:19">
      <c r="S52456"/>
    </row>
    <row r="52457" spans="19:19">
      <c r="S52457"/>
    </row>
    <row r="52458" spans="19:19">
      <c r="S52458"/>
    </row>
    <row r="52459" spans="19:19">
      <c r="S52459"/>
    </row>
    <row r="52460" spans="19:19">
      <c r="S52460"/>
    </row>
    <row r="52461" spans="19:19">
      <c r="S52461"/>
    </row>
    <row r="52462" spans="19:19">
      <c r="S52462"/>
    </row>
    <row r="52463" spans="19:19">
      <c r="S52463"/>
    </row>
    <row r="52464" spans="19:19">
      <c r="S52464"/>
    </row>
    <row r="52465" spans="19:19">
      <c r="S52465"/>
    </row>
    <row r="52466" spans="19:19">
      <c r="S52466"/>
    </row>
    <row r="52467" spans="19:19">
      <c r="S52467"/>
    </row>
    <row r="52468" spans="19:19">
      <c r="S52468"/>
    </row>
    <row r="52469" spans="19:19">
      <c r="S52469"/>
    </row>
    <row r="52470" spans="19:19">
      <c r="S52470"/>
    </row>
    <row r="52471" spans="19:19">
      <c r="S52471"/>
    </row>
    <row r="52472" spans="19:19">
      <c r="S52472"/>
    </row>
    <row r="52473" spans="19:19">
      <c r="S52473"/>
    </row>
    <row r="52474" spans="19:19">
      <c r="S52474"/>
    </row>
    <row r="52475" spans="19:19">
      <c r="S52475"/>
    </row>
    <row r="52476" spans="19:19">
      <c r="S52476"/>
    </row>
    <row r="52477" spans="19:19">
      <c r="S52477"/>
    </row>
    <row r="52478" spans="19:19">
      <c r="S52478"/>
    </row>
    <row r="52479" spans="19:19">
      <c r="S52479"/>
    </row>
    <row r="52480" spans="19:19">
      <c r="S52480"/>
    </row>
    <row r="52481" spans="19:19">
      <c r="S52481"/>
    </row>
    <row r="52482" spans="19:19">
      <c r="S52482"/>
    </row>
    <row r="52483" spans="19:19">
      <c r="S52483"/>
    </row>
    <row r="52484" spans="19:19">
      <c r="S52484"/>
    </row>
    <row r="52485" spans="19:19">
      <c r="S52485"/>
    </row>
    <row r="52486" spans="19:19">
      <c r="S52486"/>
    </row>
    <row r="52487" spans="19:19">
      <c r="S52487"/>
    </row>
    <row r="52488" spans="19:19">
      <c r="S52488"/>
    </row>
    <row r="52489" spans="19:19">
      <c r="S52489"/>
    </row>
    <row r="52490" spans="19:19">
      <c r="S52490"/>
    </row>
    <row r="52491" spans="19:19">
      <c r="S52491"/>
    </row>
    <row r="52492" spans="19:19">
      <c r="S52492"/>
    </row>
    <row r="52493" spans="19:19">
      <c r="S52493"/>
    </row>
    <row r="52494" spans="19:19">
      <c r="S52494"/>
    </row>
    <row r="52495" spans="19:19">
      <c r="S52495"/>
    </row>
    <row r="52496" spans="19:19">
      <c r="S52496"/>
    </row>
    <row r="52497" spans="19:19">
      <c r="S52497"/>
    </row>
    <row r="52498" spans="19:19">
      <c r="S52498"/>
    </row>
    <row r="52499" spans="19:19">
      <c r="S52499"/>
    </row>
    <row r="52500" spans="19:19">
      <c r="S52500"/>
    </row>
    <row r="52501" spans="19:19">
      <c r="S52501"/>
    </row>
    <row r="52502" spans="19:19">
      <c r="S52502"/>
    </row>
    <row r="52503" spans="19:19">
      <c r="S52503"/>
    </row>
    <row r="52504" spans="19:19">
      <c r="S52504"/>
    </row>
    <row r="52505" spans="19:19">
      <c r="S52505"/>
    </row>
    <row r="52506" spans="19:19">
      <c r="S52506"/>
    </row>
    <row r="52507" spans="19:19">
      <c r="S52507"/>
    </row>
    <row r="52508" spans="19:19">
      <c r="S52508"/>
    </row>
    <row r="52509" spans="19:19">
      <c r="S52509"/>
    </row>
    <row r="52510" spans="19:19">
      <c r="S52510"/>
    </row>
    <row r="52511" spans="19:19">
      <c r="S52511"/>
    </row>
    <row r="52512" spans="19:19">
      <c r="S52512"/>
    </row>
    <row r="52513" spans="19:19">
      <c r="S52513"/>
    </row>
    <row r="52514" spans="19:19">
      <c r="S52514"/>
    </row>
    <row r="52515" spans="19:19">
      <c r="S52515"/>
    </row>
    <row r="52516" spans="19:19">
      <c r="S52516"/>
    </row>
    <row r="52517" spans="19:19">
      <c r="S52517"/>
    </row>
    <row r="52518" spans="19:19">
      <c r="S52518"/>
    </row>
    <row r="52519" spans="19:19">
      <c r="S52519"/>
    </row>
    <row r="52520" spans="19:19">
      <c r="S52520"/>
    </row>
    <row r="52521" spans="19:19">
      <c r="S52521"/>
    </row>
    <row r="52522" spans="19:19">
      <c r="S52522"/>
    </row>
    <row r="52523" spans="19:19">
      <c r="S52523"/>
    </row>
    <row r="52524" spans="19:19">
      <c r="S52524"/>
    </row>
    <row r="52525" spans="19:19">
      <c r="S52525"/>
    </row>
    <row r="52526" spans="19:19">
      <c r="S52526"/>
    </row>
    <row r="52527" spans="19:19">
      <c r="S52527"/>
    </row>
    <row r="52528" spans="19:19">
      <c r="S52528"/>
    </row>
    <row r="52529" spans="19:19">
      <c r="S52529"/>
    </row>
    <row r="52530" spans="19:19">
      <c r="S52530"/>
    </row>
    <row r="52531" spans="19:19">
      <c r="S52531"/>
    </row>
    <row r="52532" spans="19:19">
      <c r="S52532"/>
    </row>
    <row r="52533" spans="19:19">
      <c r="S52533"/>
    </row>
    <row r="52534" spans="19:19">
      <c r="S52534"/>
    </row>
    <row r="52535" spans="19:19">
      <c r="S52535"/>
    </row>
    <row r="52536" spans="19:19">
      <c r="S52536"/>
    </row>
    <row r="52537" spans="19:19">
      <c r="S52537"/>
    </row>
    <row r="52538" spans="19:19">
      <c r="S52538"/>
    </row>
    <row r="52539" spans="19:19">
      <c r="S52539"/>
    </row>
    <row r="52540" spans="19:19">
      <c r="S52540"/>
    </row>
    <row r="52541" spans="19:19">
      <c r="S52541"/>
    </row>
    <row r="52542" spans="19:19">
      <c r="S52542"/>
    </row>
    <row r="52543" spans="19:19">
      <c r="S52543"/>
    </row>
    <row r="52544" spans="19:19">
      <c r="S52544"/>
    </row>
    <row r="52545" spans="19:19">
      <c r="S52545"/>
    </row>
    <row r="52546" spans="19:19">
      <c r="S52546"/>
    </row>
    <row r="52547" spans="19:19">
      <c r="S52547"/>
    </row>
    <row r="52548" spans="19:19">
      <c r="S52548"/>
    </row>
    <row r="52549" spans="19:19">
      <c r="S52549"/>
    </row>
    <row r="52550" spans="19:19">
      <c r="S52550"/>
    </row>
    <row r="52551" spans="19:19">
      <c r="S52551"/>
    </row>
    <row r="52552" spans="19:19">
      <c r="S52552"/>
    </row>
    <row r="52553" spans="19:19">
      <c r="S52553"/>
    </row>
    <row r="52554" spans="19:19">
      <c r="S52554"/>
    </row>
    <row r="52555" spans="19:19">
      <c r="S52555"/>
    </row>
    <row r="52556" spans="19:19">
      <c r="S52556"/>
    </row>
    <row r="52557" spans="19:19">
      <c r="S52557"/>
    </row>
    <row r="52558" spans="19:19">
      <c r="S52558"/>
    </row>
    <row r="52559" spans="19:19">
      <c r="S52559"/>
    </row>
    <row r="52560" spans="19:19">
      <c r="S52560"/>
    </row>
    <row r="52561" spans="19:19">
      <c r="S52561"/>
    </row>
    <row r="52562" spans="19:19">
      <c r="S52562"/>
    </row>
    <row r="52563" spans="19:19">
      <c r="S52563"/>
    </row>
    <row r="52564" spans="19:19">
      <c r="S52564"/>
    </row>
    <row r="52565" spans="19:19">
      <c r="S52565"/>
    </row>
    <row r="52566" spans="19:19">
      <c r="S52566"/>
    </row>
    <row r="52567" spans="19:19">
      <c r="S52567"/>
    </row>
    <row r="52568" spans="19:19">
      <c r="S52568"/>
    </row>
    <row r="52569" spans="19:19">
      <c r="S52569"/>
    </row>
    <row r="52570" spans="19:19">
      <c r="S52570"/>
    </row>
    <row r="52571" spans="19:19">
      <c r="S52571"/>
    </row>
    <row r="52572" spans="19:19">
      <c r="S52572"/>
    </row>
    <row r="52573" spans="19:19">
      <c r="S52573"/>
    </row>
    <row r="52574" spans="19:19">
      <c r="S52574"/>
    </row>
    <row r="52575" spans="19:19">
      <c r="S52575"/>
    </row>
    <row r="52576" spans="19:19">
      <c r="S52576"/>
    </row>
    <row r="52577" spans="19:19">
      <c r="S52577"/>
    </row>
    <row r="52578" spans="19:19">
      <c r="S52578"/>
    </row>
    <row r="52579" spans="19:19">
      <c r="S52579"/>
    </row>
    <row r="52580" spans="19:19">
      <c r="S52580"/>
    </row>
    <row r="52581" spans="19:19">
      <c r="S52581"/>
    </row>
    <row r="52582" spans="19:19">
      <c r="S52582"/>
    </row>
    <row r="52583" spans="19:19">
      <c r="S52583"/>
    </row>
    <row r="52584" spans="19:19">
      <c r="S52584"/>
    </row>
    <row r="52585" spans="19:19">
      <c r="S52585"/>
    </row>
    <row r="52586" spans="19:19">
      <c r="S52586"/>
    </row>
    <row r="52587" spans="19:19">
      <c r="S52587"/>
    </row>
    <row r="52588" spans="19:19">
      <c r="S52588"/>
    </row>
    <row r="52589" spans="19:19">
      <c r="S52589"/>
    </row>
    <row r="52590" spans="19:19">
      <c r="S52590"/>
    </row>
    <row r="52591" spans="19:19">
      <c r="S52591"/>
    </row>
    <row r="52592" spans="19:19">
      <c r="S52592"/>
    </row>
    <row r="52593" spans="19:19">
      <c r="S52593"/>
    </row>
    <row r="52594" spans="19:19">
      <c r="S52594"/>
    </row>
    <row r="52595" spans="19:19">
      <c r="S52595"/>
    </row>
    <row r="52596" spans="19:19">
      <c r="S52596"/>
    </row>
    <row r="52597" spans="19:19">
      <c r="S52597"/>
    </row>
    <row r="52598" spans="19:19">
      <c r="S52598"/>
    </row>
    <row r="52599" spans="19:19">
      <c r="S52599"/>
    </row>
    <row r="52600" spans="19:19">
      <c r="S52600"/>
    </row>
    <row r="52601" spans="19:19">
      <c r="S52601"/>
    </row>
    <row r="52602" spans="19:19">
      <c r="S52602"/>
    </row>
    <row r="52603" spans="19:19">
      <c r="S52603"/>
    </row>
    <row r="52604" spans="19:19">
      <c r="S52604"/>
    </row>
    <row r="52605" spans="19:19">
      <c r="S52605"/>
    </row>
    <row r="52606" spans="19:19">
      <c r="S52606"/>
    </row>
    <row r="52607" spans="19:19">
      <c r="S52607"/>
    </row>
    <row r="52608" spans="19:19">
      <c r="S52608"/>
    </row>
    <row r="52609" spans="19:19">
      <c r="S52609"/>
    </row>
    <row r="52610" spans="19:19">
      <c r="S52610"/>
    </row>
    <row r="52611" spans="19:19">
      <c r="S52611"/>
    </row>
    <row r="52612" spans="19:19">
      <c r="S52612"/>
    </row>
    <row r="52613" spans="19:19">
      <c r="S52613"/>
    </row>
    <row r="52614" spans="19:19">
      <c r="S52614"/>
    </row>
    <row r="52615" spans="19:19">
      <c r="S52615"/>
    </row>
    <row r="52616" spans="19:19">
      <c r="S52616"/>
    </row>
    <row r="52617" spans="19:19">
      <c r="S52617"/>
    </row>
    <row r="52618" spans="19:19">
      <c r="S52618"/>
    </row>
    <row r="52619" spans="19:19">
      <c r="S52619"/>
    </row>
    <row r="52620" spans="19:19">
      <c r="S52620"/>
    </row>
    <row r="52621" spans="19:19">
      <c r="S52621"/>
    </row>
    <row r="52622" spans="19:19">
      <c r="S52622"/>
    </row>
    <row r="52623" spans="19:19">
      <c r="S52623"/>
    </row>
    <row r="52624" spans="19:19">
      <c r="S52624"/>
    </row>
    <row r="52625" spans="19:19">
      <c r="S52625"/>
    </row>
    <row r="52626" spans="19:19">
      <c r="S52626"/>
    </row>
    <row r="52627" spans="19:19">
      <c r="S52627"/>
    </row>
    <row r="52628" spans="19:19">
      <c r="S52628"/>
    </row>
    <row r="52629" spans="19:19">
      <c r="S52629"/>
    </row>
    <row r="52630" spans="19:19">
      <c r="S52630"/>
    </row>
    <row r="52631" spans="19:19">
      <c r="S52631"/>
    </row>
    <row r="52632" spans="19:19">
      <c r="S52632"/>
    </row>
    <row r="52633" spans="19:19">
      <c r="S52633"/>
    </row>
    <row r="52634" spans="19:19">
      <c r="S52634"/>
    </row>
    <row r="52635" spans="19:19">
      <c r="S52635"/>
    </row>
    <row r="52636" spans="19:19">
      <c r="S52636"/>
    </row>
    <row r="52637" spans="19:19">
      <c r="S52637"/>
    </row>
    <row r="52638" spans="19:19">
      <c r="S52638"/>
    </row>
    <row r="52639" spans="19:19">
      <c r="S52639"/>
    </row>
    <row r="52640" spans="19:19">
      <c r="S52640"/>
    </row>
    <row r="52641" spans="19:19">
      <c r="S52641"/>
    </row>
    <row r="52642" spans="19:19">
      <c r="S52642"/>
    </row>
    <row r="52643" spans="19:19">
      <c r="S52643"/>
    </row>
    <row r="52644" spans="19:19">
      <c r="S52644"/>
    </row>
    <row r="52645" spans="19:19">
      <c r="S52645"/>
    </row>
    <row r="52646" spans="19:19">
      <c r="S52646"/>
    </row>
    <row r="52647" spans="19:19">
      <c r="S52647"/>
    </row>
    <row r="52648" spans="19:19">
      <c r="S52648"/>
    </row>
    <row r="52649" spans="19:19">
      <c r="S52649"/>
    </row>
    <row r="52650" spans="19:19">
      <c r="S52650"/>
    </row>
    <row r="52651" spans="19:19">
      <c r="S52651"/>
    </row>
    <row r="52652" spans="19:19">
      <c r="S52652"/>
    </row>
    <row r="52653" spans="19:19">
      <c r="S52653"/>
    </row>
    <row r="52654" spans="19:19">
      <c r="S52654"/>
    </row>
    <row r="52655" spans="19:19">
      <c r="S52655"/>
    </row>
    <row r="52656" spans="19:19">
      <c r="S52656"/>
    </row>
    <row r="52657" spans="19:19">
      <c r="S52657"/>
    </row>
    <row r="52658" spans="19:19">
      <c r="S52658"/>
    </row>
    <row r="52659" spans="19:19">
      <c r="S52659"/>
    </row>
    <row r="52660" spans="19:19">
      <c r="S52660"/>
    </row>
    <row r="52661" spans="19:19">
      <c r="S52661"/>
    </row>
    <row r="52662" spans="19:19">
      <c r="S52662"/>
    </row>
    <row r="52663" spans="19:19">
      <c r="S52663"/>
    </row>
    <row r="52664" spans="19:19">
      <c r="S52664"/>
    </row>
    <row r="52665" spans="19:19">
      <c r="S52665"/>
    </row>
    <row r="52666" spans="19:19">
      <c r="S52666"/>
    </row>
    <row r="52667" spans="19:19">
      <c r="S52667"/>
    </row>
    <row r="52668" spans="19:19">
      <c r="S52668"/>
    </row>
    <row r="52669" spans="19:19">
      <c r="S52669"/>
    </row>
    <row r="52670" spans="19:19">
      <c r="S52670"/>
    </row>
    <row r="52671" spans="19:19">
      <c r="S52671"/>
    </row>
    <row r="52672" spans="19:19">
      <c r="S52672"/>
    </row>
    <row r="52673" spans="19:19">
      <c r="S52673"/>
    </row>
    <row r="52674" spans="19:19">
      <c r="S52674"/>
    </row>
    <row r="52675" spans="19:19">
      <c r="S52675"/>
    </row>
    <row r="52676" spans="19:19">
      <c r="S52676"/>
    </row>
    <row r="52677" spans="19:19">
      <c r="S52677"/>
    </row>
    <row r="52678" spans="19:19">
      <c r="S52678"/>
    </row>
    <row r="52679" spans="19:19">
      <c r="S52679"/>
    </row>
    <row r="52680" spans="19:19">
      <c r="S52680"/>
    </row>
    <row r="52681" spans="19:19">
      <c r="S52681"/>
    </row>
    <row r="52682" spans="19:19">
      <c r="S52682"/>
    </row>
    <row r="52683" spans="19:19">
      <c r="S52683"/>
    </row>
    <row r="52684" spans="19:19">
      <c r="S52684"/>
    </row>
    <row r="52685" spans="19:19">
      <c r="S52685"/>
    </row>
    <row r="52686" spans="19:19">
      <c r="S52686"/>
    </row>
    <row r="52687" spans="19:19">
      <c r="S52687"/>
    </row>
    <row r="52688" spans="19:19">
      <c r="S52688"/>
    </row>
    <row r="52689" spans="19:19">
      <c r="S52689"/>
    </row>
    <row r="52690" spans="19:19">
      <c r="S52690"/>
    </row>
    <row r="52691" spans="19:19">
      <c r="S52691"/>
    </row>
    <row r="52692" spans="19:19">
      <c r="S52692"/>
    </row>
    <row r="52693" spans="19:19">
      <c r="S52693"/>
    </row>
    <row r="52694" spans="19:19">
      <c r="S52694"/>
    </row>
    <row r="52695" spans="19:19">
      <c r="S52695"/>
    </row>
    <row r="52696" spans="19:19">
      <c r="S52696"/>
    </row>
    <row r="52697" spans="19:19">
      <c r="S52697"/>
    </row>
    <row r="52698" spans="19:19">
      <c r="S52698"/>
    </row>
    <row r="52699" spans="19:19">
      <c r="S52699"/>
    </row>
    <row r="52700" spans="19:19">
      <c r="S52700"/>
    </row>
    <row r="52701" spans="19:19">
      <c r="S52701"/>
    </row>
    <row r="52702" spans="19:19">
      <c r="S52702"/>
    </row>
    <row r="52703" spans="19:19">
      <c r="S52703"/>
    </row>
    <row r="52704" spans="19:19">
      <c r="S52704"/>
    </row>
    <row r="52705" spans="19:19">
      <c r="S52705"/>
    </row>
    <row r="52706" spans="19:19">
      <c r="S52706"/>
    </row>
    <row r="52707" spans="19:19">
      <c r="S52707"/>
    </row>
    <row r="52708" spans="19:19">
      <c r="S52708"/>
    </row>
    <row r="52709" spans="19:19">
      <c r="S52709"/>
    </row>
    <row r="52710" spans="19:19">
      <c r="S52710"/>
    </row>
    <row r="52711" spans="19:19">
      <c r="S52711"/>
    </row>
    <row r="52712" spans="19:19">
      <c r="S52712"/>
    </row>
    <row r="52713" spans="19:19">
      <c r="S52713"/>
    </row>
    <row r="52714" spans="19:19">
      <c r="S52714"/>
    </row>
    <row r="52715" spans="19:19">
      <c r="S52715"/>
    </row>
    <row r="52716" spans="19:19">
      <c r="S52716"/>
    </row>
    <row r="52717" spans="19:19">
      <c r="S52717"/>
    </row>
    <row r="52718" spans="19:19">
      <c r="S52718"/>
    </row>
    <row r="52719" spans="19:19">
      <c r="S52719"/>
    </row>
    <row r="52720" spans="19:19">
      <c r="S52720"/>
    </row>
    <row r="52721" spans="19:19">
      <c r="S52721"/>
    </row>
    <row r="52722" spans="19:19">
      <c r="S52722"/>
    </row>
    <row r="52723" spans="19:19">
      <c r="S52723"/>
    </row>
    <row r="52724" spans="19:19">
      <c r="S52724"/>
    </row>
    <row r="52725" spans="19:19">
      <c r="S52725"/>
    </row>
    <row r="52726" spans="19:19">
      <c r="S52726"/>
    </row>
    <row r="52727" spans="19:19">
      <c r="S52727"/>
    </row>
    <row r="52728" spans="19:19">
      <c r="S52728"/>
    </row>
    <row r="52729" spans="19:19">
      <c r="S52729"/>
    </row>
    <row r="52730" spans="19:19">
      <c r="S52730"/>
    </row>
    <row r="52731" spans="19:19">
      <c r="S52731"/>
    </row>
    <row r="52732" spans="19:19">
      <c r="S52732"/>
    </row>
    <row r="52733" spans="19:19">
      <c r="S52733"/>
    </row>
    <row r="52734" spans="19:19">
      <c r="S52734"/>
    </row>
    <row r="52735" spans="19:19">
      <c r="S52735"/>
    </row>
    <row r="52736" spans="19:19">
      <c r="S52736"/>
    </row>
    <row r="52737" spans="19:19">
      <c r="S52737"/>
    </row>
    <row r="52738" spans="19:19">
      <c r="S52738"/>
    </row>
    <row r="52739" spans="19:19">
      <c r="S52739"/>
    </row>
    <row r="52740" spans="19:19">
      <c r="S52740"/>
    </row>
    <row r="52741" spans="19:19">
      <c r="S52741"/>
    </row>
    <row r="52742" spans="19:19">
      <c r="S52742"/>
    </row>
    <row r="52743" spans="19:19">
      <c r="S52743"/>
    </row>
    <row r="52744" spans="19:19">
      <c r="S52744"/>
    </row>
    <row r="52745" spans="19:19">
      <c r="S52745"/>
    </row>
    <row r="52746" spans="19:19">
      <c r="S52746"/>
    </row>
    <row r="52747" spans="19:19">
      <c r="S52747"/>
    </row>
    <row r="52748" spans="19:19">
      <c r="S52748"/>
    </row>
    <row r="52749" spans="19:19">
      <c r="S52749"/>
    </row>
    <row r="52750" spans="19:19">
      <c r="S52750"/>
    </row>
    <row r="52751" spans="19:19">
      <c r="S52751"/>
    </row>
    <row r="52752" spans="19:19">
      <c r="S52752"/>
    </row>
    <row r="52753" spans="19:19">
      <c r="S52753"/>
    </row>
    <row r="52754" spans="19:19">
      <c r="S52754"/>
    </row>
    <row r="52755" spans="19:19">
      <c r="S52755"/>
    </row>
    <row r="52756" spans="19:19">
      <c r="S52756"/>
    </row>
    <row r="52757" spans="19:19">
      <c r="S52757"/>
    </row>
    <row r="52758" spans="19:19">
      <c r="S52758"/>
    </row>
    <row r="52759" spans="19:19">
      <c r="S52759"/>
    </row>
    <row r="52760" spans="19:19">
      <c r="S52760"/>
    </row>
    <row r="52761" spans="19:19">
      <c r="S52761"/>
    </row>
    <row r="52762" spans="19:19">
      <c r="S52762"/>
    </row>
    <row r="52763" spans="19:19">
      <c r="S52763"/>
    </row>
    <row r="52764" spans="19:19">
      <c r="S52764"/>
    </row>
    <row r="52765" spans="19:19">
      <c r="S52765"/>
    </row>
    <row r="52766" spans="19:19">
      <c r="S52766"/>
    </row>
    <row r="52767" spans="19:19">
      <c r="S52767"/>
    </row>
    <row r="52768" spans="19:19">
      <c r="S52768"/>
    </row>
    <row r="52769" spans="19:19">
      <c r="S52769"/>
    </row>
    <row r="52770" spans="19:19">
      <c r="S52770"/>
    </row>
    <row r="52771" spans="19:19">
      <c r="S52771"/>
    </row>
    <row r="52772" spans="19:19">
      <c r="S52772"/>
    </row>
    <row r="52773" spans="19:19">
      <c r="S52773"/>
    </row>
    <row r="52774" spans="19:19">
      <c r="S52774"/>
    </row>
    <row r="52775" spans="19:19">
      <c r="S52775"/>
    </row>
    <row r="52776" spans="19:19">
      <c r="S52776"/>
    </row>
    <row r="52777" spans="19:19">
      <c r="S52777"/>
    </row>
    <row r="52778" spans="19:19">
      <c r="S52778"/>
    </row>
    <row r="52779" spans="19:19">
      <c r="S52779"/>
    </row>
    <row r="52780" spans="19:19">
      <c r="S52780"/>
    </row>
    <row r="52781" spans="19:19">
      <c r="S52781"/>
    </row>
    <row r="52782" spans="19:19">
      <c r="S52782"/>
    </row>
    <row r="52783" spans="19:19">
      <c r="S52783"/>
    </row>
    <row r="52784" spans="19:19">
      <c r="S52784"/>
    </row>
    <row r="52785" spans="19:19">
      <c r="S52785"/>
    </row>
    <row r="52786" spans="19:19">
      <c r="S52786"/>
    </row>
    <row r="52787" spans="19:19">
      <c r="S52787"/>
    </row>
    <row r="52788" spans="19:19">
      <c r="S52788"/>
    </row>
    <row r="52789" spans="19:19">
      <c r="S52789"/>
    </row>
    <row r="52790" spans="19:19">
      <c r="S52790"/>
    </row>
    <row r="52791" spans="19:19">
      <c r="S52791"/>
    </row>
    <row r="52792" spans="19:19">
      <c r="S52792"/>
    </row>
    <row r="52793" spans="19:19">
      <c r="S52793"/>
    </row>
    <row r="52794" spans="19:19">
      <c r="S52794"/>
    </row>
    <row r="52795" spans="19:19">
      <c r="S52795"/>
    </row>
    <row r="52796" spans="19:19">
      <c r="S52796"/>
    </row>
    <row r="52797" spans="19:19">
      <c r="S52797"/>
    </row>
    <row r="52798" spans="19:19">
      <c r="S52798"/>
    </row>
    <row r="52799" spans="19:19">
      <c r="S52799"/>
    </row>
    <row r="52800" spans="19:19">
      <c r="S52800"/>
    </row>
    <row r="52801" spans="19:19">
      <c r="S52801"/>
    </row>
    <row r="52802" spans="19:19">
      <c r="S52802"/>
    </row>
    <row r="52803" spans="19:19">
      <c r="S52803"/>
    </row>
    <row r="52804" spans="19:19">
      <c r="S52804"/>
    </row>
    <row r="52805" spans="19:19">
      <c r="S52805"/>
    </row>
    <row r="52806" spans="19:19">
      <c r="S52806"/>
    </row>
    <row r="52807" spans="19:19">
      <c r="S52807"/>
    </row>
    <row r="52808" spans="19:19">
      <c r="S52808"/>
    </row>
    <row r="52809" spans="19:19">
      <c r="S52809"/>
    </row>
    <row r="52810" spans="19:19">
      <c r="S52810"/>
    </row>
    <row r="52811" spans="19:19">
      <c r="S52811"/>
    </row>
    <row r="52812" spans="19:19">
      <c r="S52812"/>
    </row>
    <row r="52813" spans="19:19">
      <c r="S52813"/>
    </row>
    <row r="52814" spans="19:19">
      <c r="S52814"/>
    </row>
    <row r="52815" spans="19:19">
      <c r="S52815"/>
    </row>
    <row r="52816" spans="19:19">
      <c r="S52816"/>
    </row>
    <row r="52817" spans="19:19">
      <c r="S52817"/>
    </row>
    <row r="52818" spans="19:19">
      <c r="S52818"/>
    </row>
    <row r="52819" spans="19:19">
      <c r="S52819"/>
    </row>
    <row r="52820" spans="19:19">
      <c r="S52820"/>
    </row>
    <row r="52821" spans="19:19">
      <c r="S52821"/>
    </row>
    <row r="52822" spans="19:19">
      <c r="S52822"/>
    </row>
    <row r="52823" spans="19:19">
      <c r="S52823"/>
    </row>
    <row r="52824" spans="19:19">
      <c r="S52824"/>
    </row>
    <row r="52825" spans="19:19">
      <c r="S52825"/>
    </row>
    <row r="52826" spans="19:19">
      <c r="S52826"/>
    </row>
    <row r="52827" spans="19:19">
      <c r="S52827"/>
    </row>
    <row r="52828" spans="19:19">
      <c r="S52828"/>
    </row>
    <row r="52829" spans="19:19">
      <c r="S52829"/>
    </row>
    <row r="52830" spans="19:19">
      <c r="S52830"/>
    </row>
    <row r="52831" spans="19:19">
      <c r="S52831"/>
    </row>
    <row r="52832" spans="19:19">
      <c r="S52832"/>
    </row>
    <row r="52833" spans="19:19">
      <c r="S52833"/>
    </row>
    <row r="52834" spans="19:19">
      <c r="S52834"/>
    </row>
    <row r="52835" spans="19:19">
      <c r="S52835"/>
    </row>
    <row r="52836" spans="19:19">
      <c r="S52836"/>
    </row>
    <row r="52837" spans="19:19">
      <c r="S52837"/>
    </row>
    <row r="52838" spans="19:19">
      <c r="S52838"/>
    </row>
    <row r="52839" spans="19:19">
      <c r="S52839"/>
    </row>
    <row r="52840" spans="19:19">
      <c r="S52840"/>
    </row>
    <row r="52841" spans="19:19">
      <c r="S52841"/>
    </row>
    <row r="52842" spans="19:19">
      <c r="S52842"/>
    </row>
    <row r="52843" spans="19:19">
      <c r="S52843"/>
    </row>
    <row r="52844" spans="19:19">
      <c r="S52844"/>
    </row>
    <row r="52845" spans="19:19">
      <c r="S52845"/>
    </row>
    <row r="52846" spans="19:19">
      <c r="S52846"/>
    </row>
    <row r="52847" spans="19:19">
      <c r="S52847"/>
    </row>
    <row r="52848" spans="19:19">
      <c r="S52848"/>
    </row>
    <row r="52849" spans="19:19">
      <c r="S52849"/>
    </row>
    <row r="52850" spans="19:19">
      <c r="S52850"/>
    </row>
    <row r="52851" spans="19:19">
      <c r="S52851"/>
    </row>
    <row r="52852" spans="19:19">
      <c r="S52852"/>
    </row>
    <row r="52853" spans="19:19">
      <c r="S52853"/>
    </row>
    <row r="52854" spans="19:19">
      <c r="S52854"/>
    </row>
    <row r="52855" spans="19:19">
      <c r="S52855"/>
    </row>
    <row r="52856" spans="19:19">
      <c r="S52856"/>
    </row>
    <row r="52857" spans="19:19">
      <c r="S52857"/>
    </row>
    <row r="52858" spans="19:19">
      <c r="S52858"/>
    </row>
    <row r="52859" spans="19:19">
      <c r="S52859"/>
    </row>
    <row r="52860" spans="19:19">
      <c r="S52860"/>
    </row>
    <row r="52861" spans="19:19">
      <c r="S52861"/>
    </row>
    <row r="52862" spans="19:19">
      <c r="S52862"/>
    </row>
    <row r="52863" spans="19:19">
      <c r="S52863"/>
    </row>
    <row r="52864" spans="19:19">
      <c r="S52864"/>
    </row>
    <row r="52865" spans="19:19">
      <c r="S52865"/>
    </row>
    <row r="52866" spans="19:19">
      <c r="S52866"/>
    </row>
    <row r="52867" spans="19:19">
      <c r="S52867"/>
    </row>
    <row r="52868" spans="19:19">
      <c r="S52868"/>
    </row>
    <row r="52869" spans="19:19">
      <c r="S52869"/>
    </row>
    <row r="52870" spans="19:19">
      <c r="S52870"/>
    </row>
    <row r="52871" spans="19:19">
      <c r="S52871"/>
    </row>
    <row r="52872" spans="19:19">
      <c r="S52872"/>
    </row>
    <row r="52873" spans="19:19">
      <c r="S52873"/>
    </row>
    <row r="52874" spans="19:19">
      <c r="S52874"/>
    </row>
    <row r="52875" spans="19:19">
      <c r="S52875"/>
    </row>
    <row r="52876" spans="19:19">
      <c r="S52876"/>
    </row>
    <row r="52877" spans="19:19">
      <c r="S52877"/>
    </row>
    <row r="52878" spans="19:19">
      <c r="S52878"/>
    </row>
    <row r="52879" spans="19:19">
      <c r="S52879"/>
    </row>
    <row r="52880" spans="19:19">
      <c r="S52880"/>
    </row>
    <row r="52881" spans="19:19">
      <c r="S52881"/>
    </row>
    <row r="52882" spans="19:19">
      <c r="S52882"/>
    </row>
    <row r="52883" spans="19:19">
      <c r="S52883"/>
    </row>
    <row r="52884" spans="19:19">
      <c r="S52884"/>
    </row>
    <row r="52885" spans="19:19">
      <c r="S52885"/>
    </row>
    <row r="52886" spans="19:19">
      <c r="S52886"/>
    </row>
    <row r="52887" spans="19:19">
      <c r="S52887"/>
    </row>
    <row r="52888" spans="19:19">
      <c r="S52888"/>
    </row>
    <row r="52889" spans="19:19">
      <c r="S52889"/>
    </row>
    <row r="52890" spans="19:19">
      <c r="S52890"/>
    </row>
    <row r="52891" spans="19:19">
      <c r="S52891"/>
    </row>
    <row r="52892" spans="19:19">
      <c r="S52892"/>
    </row>
    <row r="52893" spans="19:19">
      <c r="S52893"/>
    </row>
    <row r="52894" spans="19:19">
      <c r="S52894"/>
    </row>
    <row r="52895" spans="19:19">
      <c r="S52895"/>
    </row>
    <row r="52896" spans="19:19">
      <c r="S52896"/>
    </row>
    <row r="52897" spans="19:19">
      <c r="S52897"/>
    </row>
    <row r="52898" spans="19:19">
      <c r="S52898"/>
    </row>
    <row r="52899" spans="19:19">
      <c r="S52899"/>
    </row>
    <row r="52900" spans="19:19">
      <c r="S52900"/>
    </row>
    <row r="52901" spans="19:19">
      <c r="S52901"/>
    </row>
    <row r="52902" spans="19:19">
      <c r="S52902"/>
    </row>
    <row r="52903" spans="19:19">
      <c r="S52903"/>
    </row>
    <row r="52904" spans="19:19">
      <c r="S52904"/>
    </row>
    <row r="52905" spans="19:19">
      <c r="S52905"/>
    </row>
    <row r="52906" spans="19:19">
      <c r="S52906"/>
    </row>
    <row r="52907" spans="19:19">
      <c r="S52907"/>
    </row>
    <row r="52908" spans="19:19">
      <c r="S52908"/>
    </row>
    <row r="52909" spans="19:19">
      <c r="S52909"/>
    </row>
    <row r="52910" spans="19:19">
      <c r="S52910"/>
    </row>
    <row r="52911" spans="19:19">
      <c r="S52911"/>
    </row>
    <row r="52912" spans="19:19">
      <c r="S52912"/>
    </row>
    <row r="52913" spans="19:19">
      <c r="S52913"/>
    </row>
    <row r="52914" spans="19:19">
      <c r="S52914"/>
    </row>
    <row r="52915" spans="19:19">
      <c r="S52915"/>
    </row>
    <row r="52916" spans="19:19">
      <c r="S52916"/>
    </row>
    <row r="52917" spans="19:19">
      <c r="S52917"/>
    </row>
    <row r="52918" spans="19:19">
      <c r="S52918"/>
    </row>
    <row r="52919" spans="19:19">
      <c r="S52919"/>
    </row>
    <row r="52920" spans="19:19">
      <c r="S52920"/>
    </row>
    <row r="52921" spans="19:19">
      <c r="S52921"/>
    </row>
    <row r="52922" spans="19:19">
      <c r="S52922"/>
    </row>
    <row r="52923" spans="19:19">
      <c r="S52923"/>
    </row>
    <row r="52924" spans="19:19">
      <c r="S52924"/>
    </row>
    <row r="52925" spans="19:19">
      <c r="S52925"/>
    </row>
    <row r="52926" spans="19:19">
      <c r="S52926"/>
    </row>
    <row r="52927" spans="19:19">
      <c r="S52927"/>
    </row>
    <row r="52928" spans="19:19">
      <c r="S52928"/>
    </row>
    <row r="52929" spans="19:19">
      <c r="S52929"/>
    </row>
    <row r="52930" spans="19:19">
      <c r="S52930"/>
    </row>
    <row r="52931" spans="19:19">
      <c r="S52931"/>
    </row>
    <row r="52932" spans="19:19">
      <c r="S52932"/>
    </row>
    <row r="52933" spans="19:19">
      <c r="S52933"/>
    </row>
    <row r="52934" spans="19:19">
      <c r="S52934"/>
    </row>
    <row r="52935" spans="19:19">
      <c r="S52935"/>
    </row>
    <row r="52936" spans="19:19">
      <c r="S52936"/>
    </row>
    <row r="52937" spans="19:19">
      <c r="S52937"/>
    </row>
    <row r="52938" spans="19:19">
      <c r="S52938"/>
    </row>
    <row r="52939" spans="19:19">
      <c r="S52939"/>
    </row>
    <row r="52940" spans="19:19">
      <c r="S52940"/>
    </row>
    <row r="52941" spans="19:19">
      <c r="S52941"/>
    </row>
    <row r="52942" spans="19:19">
      <c r="S52942"/>
    </row>
    <row r="52943" spans="19:19">
      <c r="S52943"/>
    </row>
    <row r="52944" spans="19:19">
      <c r="S52944"/>
    </row>
    <row r="52945" spans="19:19">
      <c r="S52945"/>
    </row>
    <row r="52946" spans="19:19">
      <c r="S52946"/>
    </row>
    <row r="52947" spans="19:19">
      <c r="S52947"/>
    </row>
    <row r="52948" spans="19:19">
      <c r="S52948"/>
    </row>
    <row r="52949" spans="19:19">
      <c r="S52949"/>
    </row>
    <row r="52950" spans="19:19">
      <c r="S52950"/>
    </row>
    <row r="52951" spans="19:19">
      <c r="S52951"/>
    </row>
    <row r="52952" spans="19:19">
      <c r="S52952"/>
    </row>
    <row r="52953" spans="19:19">
      <c r="S52953"/>
    </row>
    <row r="52954" spans="19:19">
      <c r="S52954"/>
    </row>
    <row r="52955" spans="19:19">
      <c r="S52955"/>
    </row>
    <row r="52956" spans="19:19">
      <c r="S52956"/>
    </row>
    <row r="52957" spans="19:19">
      <c r="S52957"/>
    </row>
    <row r="52958" spans="19:19">
      <c r="S52958"/>
    </row>
    <row r="52959" spans="19:19">
      <c r="S52959"/>
    </row>
    <row r="52960" spans="19:19">
      <c r="S52960"/>
    </row>
    <row r="52961" spans="19:19">
      <c r="S52961"/>
    </row>
    <row r="52962" spans="19:19">
      <c r="S52962"/>
    </row>
    <row r="52963" spans="19:19">
      <c r="S52963"/>
    </row>
    <row r="52964" spans="19:19">
      <c r="S52964"/>
    </row>
    <row r="52965" spans="19:19">
      <c r="S52965"/>
    </row>
    <row r="52966" spans="19:19">
      <c r="S52966"/>
    </row>
    <row r="52967" spans="19:19">
      <c r="S52967"/>
    </row>
    <row r="52968" spans="19:19">
      <c r="S52968"/>
    </row>
    <row r="52969" spans="19:19">
      <c r="S52969"/>
    </row>
    <row r="52970" spans="19:19">
      <c r="S52970"/>
    </row>
    <row r="52971" spans="19:19">
      <c r="S52971"/>
    </row>
    <row r="52972" spans="19:19">
      <c r="S52972"/>
    </row>
    <row r="52973" spans="19:19">
      <c r="S52973"/>
    </row>
    <row r="52974" spans="19:19">
      <c r="S52974"/>
    </row>
    <row r="52975" spans="19:19">
      <c r="S52975"/>
    </row>
    <row r="52976" spans="19:19">
      <c r="S52976"/>
    </row>
    <row r="52977" spans="19:19">
      <c r="S52977"/>
    </row>
    <row r="52978" spans="19:19">
      <c r="S52978"/>
    </row>
    <row r="52979" spans="19:19">
      <c r="S52979"/>
    </row>
    <row r="52980" spans="19:19">
      <c r="S52980"/>
    </row>
    <row r="52981" spans="19:19">
      <c r="S52981"/>
    </row>
    <row r="52982" spans="19:19">
      <c r="S52982"/>
    </row>
    <row r="52983" spans="19:19">
      <c r="S52983"/>
    </row>
    <row r="52984" spans="19:19">
      <c r="S52984"/>
    </row>
    <row r="52985" spans="19:19">
      <c r="S52985"/>
    </row>
    <row r="52986" spans="19:19">
      <c r="S52986"/>
    </row>
    <row r="52987" spans="19:19">
      <c r="S52987"/>
    </row>
    <row r="52988" spans="19:19">
      <c r="S52988"/>
    </row>
    <row r="52989" spans="19:19">
      <c r="S52989"/>
    </row>
    <row r="52990" spans="19:19">
      <c r="S52990"/>
    </row>
    <row r="52991" spans="19:19">
      <c r="S52991"/>
    </row>
    <row r="52992" spans="19:19">
      <c r="S52992"/>
    </row>
    <row r="52993" spans="19:19">
      <c r="S52993"/>
    </row>
    <row r="52994" spans="19:19">
      <c r="S52994"/>
    </row>
    <row r="52995" spans="19:19">
      <c r="S52995"/>
    </row>
    <row r="52996" spans="19:19">
      <c r="S52996"/>
    </row>
    <row r="52997" spans="19:19">
      <c r="S52997"/>
    </row>
    <row r="52998" spans="19:19">
      <c r="S52998"/>
    </row>
    <row r="52999" spans="19:19">
      <c r="S52999"/>
    </row>
    <row r="53000" spans="19:19">
      <c r="S53000"/>
    </row>
    <row r="53001" spans="19:19">
      <c r="S53001"/>
    </row>
    <row r="53002" spans="19:19">
      <c r="S53002"/>
    </row>
    <row r="53003" spans="19:19">
      <c r="S53003"/>
    </row>
    <row r="53004" spans="19:19">
      <c r="S53004"/>
    </row>
    <row r="53005" spans="19:19">
      <c r="S53005"/>
    </row>
    <row r="53006" spans="19:19">
      <c r="S53006"/>
    </row>
    <row r="53007" spans="19:19">
      <c r="S53007"/>
    </row>
    <row r="53008" spans="19:19">
      <c r="S53008"/>
    </row>
    <row r="53009" spans="19:19">
      <c r="S53009"/>
    </row>
    <row r="53010" spans="19:19">
      <c r="S53010"/>
    </row>
    <row r="53011" spans="19:19">
      <c r="S53011"/>
    </row>
    <row r="53012" spans="19:19">
      <c r="S53012"/>
    </row>
    <row r="53013" spans="19:19">
      <c r="S53013"/>
    </row>
    <row r="53014" spans="19:19">
      <c r="S53014"/>
    </row>
    <row r="53015" spans="19:19">
      <c r="S53015"/>
    </row>
    <row r="53016" spans="19:19">
      <c r="S53016"/>
    </row>
    <row r="53017" spans="19:19">
      <c r="S53017"/>
    </row>
    <row r="53018" spans="19:19">
      <c r="S53018"/>
    </row>
    <row r="53019" spans="19:19">
      <c r="S53019"/>
    </row>
    <row r="53020" spans="19:19">
      <c r="S53020"/>
    </row>
    <row r="53021" spans="19:19">
      <c r="S53021"/>
    </row>
    <row r="53022" spans="19:19">
      <c r="S53022"/>
    </row>
    <row r="53023" spans="19:19">
      <c r="S53023"/>
    </row>
    <row r="53024" spans="19:19">
      <c r="S53024"/>
    </row>
    <row r="53025" spans="19:19">
      <c r="S53025"/>
    </row>
    <row r="53026" spans="19:19">
      <c r="S53026"/>
    </row>
    <row r="53027" spans="19:19">
      <c r="S53027"/>
    </row>
    <row r="53028" spans="19:19">
      <c r="S53028"/>
    </row>
    <row r="53029" spans="19:19">
      <c r="S53029"/>
    </row>
    <row r="53030" spans="19:19">
      <c r="S53030"/>
    </row>
    <row r="53031" spans="19:19">
      <c r="S53031"/>
    </row>
    <row r="53032" spans="19:19">
      <c r="S53032"/>
    </row>
    <row r="53033" spans="19:19">
      <c r="S53033"/>
    </row>
    <row r="53034" spans="19:19">
      <c r="S53034"/>
    </row>
    <row r="53035" spans="19:19">
      <c r="S53035"/>
    </row>
    <row r="53036" spans="19:19">
      <c r="S53036"/>
    </row>
    <row r="53037" spans="19:19">
      <c r="S53037"/>
    </row>
    <row r="53038" spans="19:19">
      <c r="S53038"/>
    </row>
    <row r="53039" spans="19:19">
      <c r="S53039"/>
    </row>
    <row r="53040" spans="19:19">
      <c r="S53040"/>
    </row>
    <row r="53041" spans="19:19">
      <c r="S53041"/>
    </row>
    <row r="53042" spans="19:19">
      <c r="S53042"/>
    </row>
    <row r="53043" spans="19:19">
      <c r="S53043"/>
    </row>
    <row r="53044" spans="19:19">
      <c r="S53044"/>
    </row>
    <row r="53045" spans="19:19">
      <c r="S53045"/>
    </row>
    <row r="53046" spans="19:19">
      <c r="S53046"/>
    </row>
    <row r="53047" spans="19:19">
      <c r="S53047"/>
    </row>
    <row r="53048" spans="19:19">
      <c r="S53048"/>
    </row>
    <row r="53049" spans="19:19">
      <c r="S53049"/>
    </row>
    <row r="53050" spans="19:19">
      <c r="S53050"/>
    </row>
    <row r="53051" spans="19:19">
      <c r="S53051"/>
    </row>
    <row r="53052" spans="19:19">
      <c r="S53052"/>
    </row>
    <row r="53053" spans="19:19">
      <c r="S53053"/>
    </row>
    <row r="53054" spans="19:19">
      <c r="S53054"/>
    </row>
    <row r="53055" spans="19:19">
      <c r="S53055"/>
    </row>
    <row r="53056" spans="19:19">
      <c r="S53056"/>
    </row>
    <row r="53057" spans="19:19">
      <c r="S53057"/>
    </row>
    <row r="53058" spans="19:19">
      <c r="S53058"/>
    </row>
    <row r="53059" spans="19:19">
      <c r="S53059"/>
    </row>
    <row r="53060" spans="19:19">
      <c r="S53060"/>
    </row>
    <row r="53061" spans="19:19">
      <c r="S53061"/>
    </row>
    <row r="53062" spans="19:19">
      <c r="S53062"/>
    </row>
    <row r="53063" spans="19:19">
      <c r="S53063"/>
    </row>
    <row r="53064" spans="19:19">
      <c r="S53064"/>
    </row>
    <row r="53065" spans="19:19">
      <c r="S53065"/>
    </row>
    <row r="53066" spans="19:19">
      <c r="S53066"/>
    </row>
    <row r="53067" spans="19:19">
      <c r="S53067"/>
    </row>
    <row r="53068" spans="19:19">
      <c r="S53068"/>
    </row>
    <row r="53069" spans="19:19">
      <c r="S53069"/>
    </row>
    <row r="53070" spans="19:19">
      <c r="S53070"/>
    </row>
    <row r="53071" spans="19:19">
      <c r="S53071"/>
    </row>
    <row r="53072" spans="19:19">
      <c r="S53072"/>
    </row>
    <row r="53073" spans="19:19">
      <c r="S53073"/>
    </row>
    <row r="53074" spans="19:19">
      <c r="S53074"/>
    </row>
    <row r="53075" spans="19:19">
      <c r="S53075"/>
    </row>
    <row r="53076" spans="19:19">
      <c r="S53076"/>
    </row>
    <row r="53077" spans="19:19">
      <c r="S53077"/>
    </row>
    <row r="53078" spans="19:19">
      <c r="S53078"/>
    </row>
    <row r="53079" spans="19:19">
      <c r="S53079"/>
    </row>
    <row r="53080" spans="19:19">
      <c r="S53080"/>
    </row>
    <row r="53081" spans="19:19">
      <c r="S53081"/>
    </row>
    <row r="53082" spans="19:19">
      <c r="S53082"/>
    </row>
    <row r="53083" spans="19:19">
      <c r="S53083"/>
    </row>
    <row r="53084" spans="19:19">
      <c r="S53084"/>
    </row>
    <row r="53085" spans="19:19">
      <c r="S53085"/>
    </row>
    <row r="53086" spans="19:19">
      <c r="S53086"/>
    </row>
    <row r="53087" spans="19:19">
      <c r="S53087"/>
    </row>
    <row r="53088" spans="19:19">
      <c r="S53088"/>
    </row>
    <row r="53089" spans="19:19">
      <c r="S53089"/>
    </row>
    <row r="53090" spans="19:19">
      <c r="S53090"/>
    </row>
    <row r="53091" spans="19:19">
      <c r="S53091"/>
    </row>
    <row r="53092" spans="19:19">
      <c r="S53092"/>
    </row>
    <row r="53093" spans="19:19">
      <c r="S53093"/>
    </row>
    <row r="53094" spans="19:19">
      <c r="S53094"/>
    </row>
    <row r="53095" spans="19:19">
      <c r="S53095"/>
    </row>
    <row r="53096" spans="19:19">
      <c r="S53096"/>
    </row>
    <row r="53097" spans="19:19">
      <c r="S53097"/>
    </row>
    <row r="53098" spans="19:19">
      <c r="S53098"/>
    </row>
    <row r="53099" spans="19:19">
      <c r="S53099"/>
    </row>
    <row r="53100" spans="19:19">
      <c r="S53100"/>
    </row>
    <row r="53101" spans="19:19">
      <c r="S53101"/>
    </row>
    <row r="53102" spans="19:19">
      <c r="S53102"/>
    </row>
    <row r="53103" spans="19:19">
      <c r="S53103"/>
    </row>
    <row r="53104" spans="19:19">
      <c r="S53104"/>
    </row>
    <row r="53105" spans="19:19">
      <c r="S53105"/>
    </row>
    <row r="53106" spans="19:19">
      <c r="S53106"/>
    </row>
    <row r="53107" spans="19:19">
      <c r="S53107"/>
    </row>
    <row r="53108" spans="19:19">
      <c r="S53108"/>
    </row>
    <row r="53109" spans="19:19">
      <c r="S53109"/>
    </row>
    <row r="53110" spans="19:19">
      <c r="S53110"/>
    </row>
    <row r="53111" spans="19:19">
      <c r="S53111"/>
    </row>
    <row r="53112" spans="19:19">
      <c r="S53112"/>
    </row>
    <row r="53113" spans="19:19">
      <c r="S53113"/>
    </row>
    <row r="53114" spans="19:19">
      <c r="S53114"/>
    </row>
    <row r="53115" spans="19:19">
      <c r="S53115"/>
    </row>
    <row r="53116" spans="19:19">
      <c r="S53116"/>
    </row>
    <row r="53117" spans="19:19">
      <c r="S53117"/>
    </row>
    <row r="53118" spans="19:19">
      <c r="S53118"/>
    </row>
    <row r="53119" spans="19:19">
      <c r="S53119"/>
    </row>
    <row r="53120" spans="19:19">
      <c r="S53120"/>
    </row>
    <row r="53121" spans="19:19">
      <c r="S53121"/>
    </row>
    <row r="53122" spans="19:19">
      <c r="S53122"/>
    </row>
    <row r="53123" spans="19:19">
      <c r="S53123"/>
    </row>
    <row r="53124" spans="19:19">
      <c r="S53124"/>
    </row>
    <row r="53125" spans="19:19">
      <c r="S53125"/>
    </row>
    <row r="53126" spans="19:19">
      <c r="S53126"/>
    </row>
    <row r="53127" spans="19:19">
      <c r="S53127"/>
    </row>
    <row r="53128" spans="19:19">
      <c r="S53128"/>
    </row>
    <row r="53129" spans="19:19">
      <c r="S53129"/>
    </row>
    <row r="53130" spans="19:19">
      <c r="S53130"/>
    </row>
    <row r="53131" spans="19:19">
      <c r="S53131"/>
    </row>
    <row r="53132" spans="19:19">
      <c r="S53132"/>
    </row>
    <row r="53133" spans="19:19">
      <c r="S53133"/>
    </row>
    <row r="53134" spans="19:19">
      <c r="S53134"/>
    </row>
    <row r="53135" spans="19:19">
      <c r="S53135"/>
    </row>
    <row r="53136" spans="19:19">
      <c r="S53136"/>
    </row>
    <row r="53137" spans="19:19">
      <c r="S53137"/>
    </row>
    <row r="53138" spans="19:19">
      <c r="S53138"/>
    </row>
    <row r="53139" spans="19:19">
      <c r="S53139"/>
    </row>
    <row r="53140" spans="19:19">
      <c r="S53140"/>
    </row>
    <row r="53141" spans="19:19">
      <c r="S53141"/>
    </row>
    <row r="53142" spans="19:19">
      <c r="S53142"/>
    </row>
    <row r="53143" spans="19:19">
      <c r="S53143"/>
    </row>
    <row r="53144" spans="19:19">
      <c r="S53144"/>
    </row>
    <row r="53145" spans="19:19">
      <c r="S53145"/>
    </row>
    <row r="53146" spans="19:19">
      <c r="S53146"/>
    </row>
    <row r="53147" spans="19:19">
      <c r="S53147"/>
    </row>
    <row r="53148" spans="19:19">
      <c r="S53148"/>
    </row>
    <row r="53149" spans="19:19">
      <c r="S53149"/>
    </row>
    <row r="53150" spans="19:19">
      <c r="S53150"/>
    </row>
    <row r="53151" spans="19:19">
      <c r="S53151"/>
    </row>
    <row r="53152" spans="19:19">
      <c r="S53152"/>
    </row>
    <row r="53153" spans="19:19">
      <c r="S53153"/>
    </row>
    <row r="53154" spans="19:19">
      <c r="S53154"/>
    </row>
    <row r="53155" spans="19:19">
      <c r="S53155"/>
    </row>
    <row r="53156" spans="19:19">
      <c r="S53156"/>
    </row>
    <row r="53157" spans="19:19">
      <c r="S53157"/>
    </row>
    <row r="53158" spans="19:19">
      <c r="S53158"/>
    </row>
    <row r="53159" spans="19:19">
      <c r="S53159"/>
    </row>
    <row r="53160" spans="19:19">
      <c r="S53160"/>
    </row>
    <row r="53161" spans="19:19">
      <c r="S53161"/>
    </row>
    <row r="53162" spans="19:19">
      <c r="S53162"/>
    </row>
    <row r="53163" spans="19:19">
      <c r="S53163"/>
    </row>
    <row r="53164" spans="19:19">
      <c r="S53164"/>
    </row>
    <row r="53165" spans="19:19">
      <c r="S53165"/>
    </row>
    <row r="53166" spans="19:19">
      <c r="S53166"/>
    </row>
    <row r="53167" spans="19:19">
      <c r="S53167"/>
    </row>
    <row r="53168" spans="19:19">
      <c r="S53168"/>
    </row>
    <row r="53169" spans="19:19">
      <c r="S53169"/>
    </row>
    <row r="53170" spans="19:19">
      <c r="S53170"/>
    </row>
    <row r="53171" spans="19:19">
      <c r="S53171"/>
    </row>
    <row r="53172" spans="19:19">
      <c r="S53172"/>
    </row>
    <row r="53173" spans="19:19">
      <c r="S53173"/>
    </row>
    <row r="53174" spans="19:19">
      <c r="S53174"/>
    </row>
    <row r="53175" spans="19:19">
      <c r="S53175"/>
    </row>
    <row r="53176" spans="19:19">
      <c r="S53176"/>
    </row>
    <row r="53177" spans="19:19">
      <c r="S53177"/>
    </row>
    <row r="53178" spans="19:19">
      <c r="S53178"/>
    </row>
    <row r="53179" spans="19:19">
      <c r="S53179"/>
    </row>
    <row r="53180" spans="19:19">
      <c r="S53180"/>
    </row>
    <row r="53181" spans="19:19">
      <c r="S53181"/>
    </row>
    <row r="53182" spans="19:19">
      <c r="S53182"/>
    </row>
    <row r="53183" spans="19:19">
      <c r="S53183"/>
    </row>
    <row r="53184" spans="19:19">
      <c r="S53184"/>
    </row>
    <row r="53185" spans="19:19">
      <c r="S53185"/>
    </row>
    <row r="53186" spans="19:19">
      <c r="S53186"/>
    </row>
    <row r="53187" spans="19:19">
      <c r="S53187"/>
    </row>
    <row r="53188" spans="19:19">
      <c r="S53188"/>
    </row>
    <row r="53189" spans="19:19">
      <c r="S53189"/>
    </row>
    <row r="53190" spans="19:19">
      <c r="S53190"/>
    </row>
    <row r="53191" spans="19:19">
      <c r="S53191"/>
    </row>
    <row r="53192" spans="19:19">
      <c r="S53192"/>
    </row>
    <row r="53193" spans="19:19">
      <c r="S53193"/>
    </row>
    <row r="53194" spans="19:19">
      <c r="S53194"/>
    </row>
    <row r="53195" spans="19:19">
      <c r="S53195"/>
    </row>
    <row r="53196" spans="19:19">
      <c r="S53196"/>
    </row>
    <row r="53197" spans="19:19">
      <c r="S53197"/>
    </row>
    <row r="53198" spans="19:19">
      <c r="S53198"/>
    </row>
    <row r="53199" spans="19:19">
      <c r="S53199"/>
    </row>
    <row r="53200" spans="19:19">
      <c r="S53200"/>
    </row>
    <row r="53201" spans="19:19">
      <c r="S53201"/>
    </row>
    <row r="53202" spans="19:19">
      <c r="S53202"/>
    </row>
    <row r="53203" spans="19:19">
      <c r="S53203"/>
    </row>
    <row r="53204" spans="19:19">
      <c r="S53204"/>
    </row>
    <row r="53205" spans="19:19">
      <c r="S53205"/>
    </row>
    <row r="53206" spans="19:19">
      <c r="S53206"/>
    </row>
    <row r="53207" spans="19:19">
      <c r="S53207"/>
    </row>
    <row r="53208" spans="19:19">
      <c r="S53208"/>
    </row>
    <row r="53209" spans="19:19">
      <c r="S53209"/>
    </row>
    <row r="53210" spans="19:19">
      <c r="S53210"/>
    </row>
    <row r="53211" spans="19:19">
      <c r="S53211"/>
    </row>
    <row r="53212" spans="19:19">
      <c r="S53212"/>
    </row>
    <row r="53213" spans="19:19">
      <c r="S53213"/>
    </row>
    <row r="53214" spans="19:19">
      <c r="S53214"/>
    </row>
    <row r="53215" spans="19:19">
      <c r="S53215"/>
    </row>
    <row r="53216" spans="19:19">
      <c r="S53216"/>
    </row>
    <row r="53217" spans="19:19">
      <c r="S53217"/>
    </row>
    <row r="53218" spans="19:19">
      <c r="S53218"/>
    </row>
    <row r="53219" spans="19:19">
      <c r="S53219"/>
    </row>
    <row r="53220" spans="19:19">
      <c r="S53220"/>
    </row>
    <row r="53221" spans="19:19">
      <c r="S53221"/>
    </row>
    <row r="53222" spans="19:19">
      <c r="S53222"/>
    </row>
    <row r="53223" spans="19:19">
      <c r="S53223"/>
    </row>
    <row r="53224" spans="19:19">
      <c r="S53224"/>
    </row>
    <row r="53225" spans="19:19">
      <c r="S53225"/>
    </row>
    <row r="53226" spans="19:19">
      <c r="S53226"/>
    </row>
    <row r="53227" spans="19:19">
      <c r="S53227"/>
    </row>
    <row r="53228" spans="19:19">
      <c r="S53228"/>
    </row>
    <row r="53229" spans="19:19">
      <c r="S53229"/>
    </row>
    <row r="53230" spans="19:19">
      <c r="S53230"/>
    </row>
    <row r="53231" spans="19:19">
      <c r="S53231"/>
    </row>
    <row r="53232" spans="19:19">
      <c r="S53232"/>
    </row>
    <row r="53233" spans="19:19">
      <c r="S53233"/>
    </row>
    <row r="53234" spans="19:19">
      <c r="S53234"/>
    </row>
    <row r="53235" spans="19:19">
      <c r="S53235"/>
    </row>
    <row r="53236" spans="19:19">
      <c r="S53236"/>
    </row>
    <row r="53237" spans="19:19">
      <c r="S53237"/>
    </row>
    <row r="53238" spans="19:19">
      <c r="S53238"/>
    </row>
    <row r="53239" spans="19:19">
      <c r="S53239"/>
    </row>
    <row r="53240" spans="19:19">
      <c r="S53240"/>
    </row>
    <row r="53241" spans="19:19">
      <c r="S53241"/>
    </row>
    <row r="53242" spans="19:19">
      <c r="S53242"/>
    </row>
    <row r="53243" spans="19:19">
      <c r="S53243"/>
    </row>
    <row r="53244" spans="19:19">
      <c r="S53244"/>
    </row>
    <row r="53245" spans="19:19">
      <c r="S53245"/>
    </row>
    <row r="53246" spans="19:19">
      <c r="S53246"/>
    </row>
    <row r="53247" spans="19:19">
      <c r="S53247"/>
    </row>
    <row r="53248" spans="19:19">
      <c r="S53248"/>
    </row>
    <row r="53249" spans="19:19">
      <c r="S53249"/>
    </row>
    <row r="53250" spans="19:19">
      <c r="S53250"/>
    </row>
    <row r="53251" spans="19:19">
      <c r="S53251"/>
    </row>
    <row r="53252" spans="19:19">
      <c r="S53252"/>
    </row>
    <row r="53253" spans="19:19">
      <c r="S53253"/>
    </row>
    <row r="53254" spans="19:19">
      <c r="S53254"/>
    </row>
    <row r="53255" spans="19:19">
      <c r="S53255"/>
    </row>
    <row r="53256" spans="19:19">
      <c r="S53256"/>
    </row>
    <row r="53257" spans="19:19">
      <c r="S53257"/>
    </row>
    <row r="53258" spans="19:19">
      <c r="S53258"/>
    </row>
    <row r="53259" spans="19:19">
      <c r="S53259"/>
    </row>
    <row r="53260" spans="19:19">
      <c r="S53260"/>
    </row>
    <row r="53261" spans="19:19">
      <c r="S53261"/>
    </row>
    <row r="53262" spans="19:19">
      <c r="S53262"/>
    </row>
    <row r="53263" spans="19:19">
      <c r="S53263"/>
    </row>
    <row r="53264" spans="19:19">
      <c r="S53264"/>
    </row>
    <row r="53265" spans="19:19">
      <c r="S53265"/>
    </row>
    <row r="53266" spans="19:19">
      <c r="S53266"/>
    </row>
    <row r="53267" spans="19:19">
      <c r="S53267"/>
    </row>
    <row r="53268" spans="19:19">
      <c r="S53268"/>
    </row>
    <row r="53269" spans="19:19">
      <c r="S53269"/>
    </row>
    <row r="53270" spans="19:19">
      <c r="S53270"/>
    </row>
    <row r="53271" spans="19:19">
      <c r="S53271"/>
    </row>
    <row r="53272" spans="19:19">
      <c r="S53272"/>
    </row>
    <row r="53273" spans="19:19">
      <c r="S53273"/>
    </row>
    <row r="53274" spans="19:19">
      <c r="S53274"/>
    </row>
    <row r="53275" spans="19:19">
      <c r="S53275"/>
    </row>
    <row r="53276" spans="19:19">
      <c r="S53276"/>
    </row>
    <row r="53277" spans="19:19">
      <c r="S53277"/>
    </row>
    <row r="53278" spans="19:19">
      <c r="S53278"/>
    </row>
    <row r="53279" spans="19:19">
      <c r="S53279"/>
    </row>
    <row r="53280" spans="19:19">
      <c r="S53280"/>
    </row>
    <row r="53281" spans="19:19">
      <c r="S53281"/>
    </row>
    <row r="53282" spans="19:19">
      <c r="S53282"/>
    </row>
    <row r="53283" spans="19:19">
      <c r="S53283"/>
    </row>
    <row r="53284" spans="19:19">
      <c r="S53284"/>
    </row>
    <row r="53285" spans="19:19">
      <c r="S53285"/>
    </row>
    <row r="53286" spans="19:19">
      <c r="S53286"/>
    </row>
    <row r="53287" spans="19:19">
      <c r="S53287"/>
    </row>
    <row r="53288" spans="19:19">
      <c r="S53288"/>
    </row>
    <row r="53289" spans="19:19">
      <c r="S53289"/>
    </row>
    <row r="53290" spans="19:19">
      <c r="S53290"/>
    </row>
    <row r="53291" spans="19:19">
      <c r="S53291"/>
    </row>
    <row r="53292" spans="19:19">
      <c r="S53292"/>
    </row>
    <row r="53293" spans="19:19">
      <c r="S53293"/>
    </row>
    <row r="53294" spans="19:19">
      <c r="S53294"/>
    </row>
    <row r="53295" spans="19:19">
      <c r="S53295"/>
    </row>
    <row r="53296" spans="19:19">
      <c r="S53296"/>
    </row>
    <row r="53297" spans="19:19">
      <c r="S53297"/>
    </row>
    <row r="53298" spans="19:19">
      <c r="S53298"/>
    </row>
    <row r="53299" spans="19:19">
      <c r="S53299"/>
    </row>
    <row r="53300" spans="19:19">
      <c r="S53300"/>
    </row>
    <row r="53301" spans="19:19">
      <c r="S53301"/>
    </row>
    <row r="53302" spans="19:19">
      <c r="S53302"/>
    </row>
    <row r="53303" spans="19:19">
      <c r="S53303"/>
    </row>
    <row r="53304" spans="19:19">
      <c r="S53304"/>
    </row>
    <row r="53305" spans="19:19">
      <c r="S53305"/>
    </row>
    <row r="53306" spans="19:19">
      <c r="S53306"/>
    </row>
    <row r="53307" spans="19:19">
      <c r="S53307"/>
    </row>
    <row r="53308" spans="19:19">
      <c r="S53308"/>
    </row>
    <row r="53309" spans="19:19">
      <c r="S53309"/>
    </row>
    <row r="53310" spans="19:19">
      <c r="S53310"/>
    </row>
    <row r="53311" spans="19:19">
      <c r="S53311"/>
    </row>
    <row r="53312" spans="19:19">
      <c r="S53312"/>
    </row>
    <row r="53313" spans="19:19">
      <c r="S53313"/>
    </row>
    <row r="53314" spans="19:19">
      <c r="S53314"/>
    </row>
    <row r="53315" spans="19:19">
      <c r="S53315"/>
    </row>
    <row r="53316" spans="19:19">
      <c r="S53316"/>
    </row>
    <row r="53317" spans="19:19">
      <c r="S53317"/>
    </row>
    <row r="53318" spans="19:19">
      <c r="S53318"/>
    </row>
    <row r="53319" spans="19:19">
      <c r="S53319"/>
    </row>
    <row r="53320" spans="19:19">
      <c r="S53320"/>
    </row>
    <row r="53321" spans="19:19">
      <c r="S53321"/>
    </row>
    <row r="53322" spans="19:19">
      <c r="S53322"/>
    </row>
    <row r="53323" spans="19:19">
      <c r="S53323"/>
    </row>
    <row r="53324" spans="19:19">
      <c r="S53324"/>
    </row>
    <row r="53325" spans="19:19">
      <c r="S53325"/>
    </row>
    <row r="53326" spans="19:19">
      <c r="S53326"/>
    </row>
    <row r="53327" spans="19:19">
      <c r="S53327"/>
    </row>
    <row r="53328" spans="19:19">
      <c r="S53328"/>
    </row>
    <row r="53329" spans="19:19">
      <c r="S53329"/>
    </row>
    <row r="53330" spans="19:19">
      <c r="S53330"/>
    </row>
    <row r="53331" spans="19:19">
      <c r="S53331"/>
    </row>
    <row r="53332" spans="19:19">
      <c r="S53332"/>
    </row>
    <row r="53333" spans="19:19">
      <c r="S53333"/>
    </row>
    <row r="53334" spans="19:19">
      <c r="S53334"/>
    </row>
    <row r="53335" spans="19:19">
      <c r="S53335"/>
    </row>
    <row r="53336" spans="19:19">
      <c r="S53336"/>
    </row>
    <row r="53337" spans="19:19">
      <c r="S53337"/>
    </row>
    <row r="53338" spans="19:19">
      <c r="S53338"/>
    </row>
    <row r="53339" spans="19:19">
      <c r="S53339"/>
    </row>
    <row r="53340" spans="19:19">
      <c r="S53340"/>
    </row>
    <row r="53341" spans="19:19">
      <c r="S53341"/>
    </row>
    <row r="53342" spans="19:19">
      <c r="S53342"/>
    </row>
    <row r="53343" spans="19:19">
      <c r="S53343"/>
    </row>
    <row r="53344" spans="19:19">
      <c r="S53344"/>
    </row>
    <row r="53345" spans="19:19">
      <c r="S53345"/>
    </row>
    <row r="53346" spans="19:19">
      <c r="S53346"/>
    </row>
    <row r="53347" spans="19:19">
      <c r="S53347"/>
    </row>
    <row r="53348" spans="19:19">
      <c r="S53348"/>
    </row>
    <row r="53349" spans="19:19">
      <c r="S53349"/>
    </row>
    <row r="53350" spans="19:19">
      <c r="S53350"/>
    </row>
    <row r="53351" spans="19:19">
      <c r="S53351"/>
    </row>
    <row r="53352" spans="19:19">
      <c r="S53352"/>
    </row>
    <row r="53353" spans="19:19">
      <c r="S53353"/>
    </row>
    <row r="53354" spans="19:19">
      <c r="S53354"/>
    </row>
    <row r="53355" spans="19:19">
      <c r="S53355"/>
    </row>
    <row r="53356" spans="19:19">
      <c r="S53356"/>
    </row>
    <row r="53357" spans="19:19">
      <c r="S53357"/>
    </row>
    <row r="53358" spans="19:19">
      <c r="S53358"/>
    </row>
    <row r="53359" spans="19:19">
      <c r="S53359"/>
    </row>
    <row r="53360" spans="19:19">
      <c r="S53360"/>
    </row>
    <row r="53361" spans="19:19">
      <c r="S53361"/>
    </row>
    <row r="53362" spans="19:19">
      <c r="S53362"/>
    </row>
    <row r="53363" spans="19:19">
      <c r="S53363"/>
    </row>
    <row r="53364" spans="19:19">
      <c r="S53364"/>
    </row>
    <row r="53365" spans="19:19">
      <c r="S53365"/>
    </row>
    <row r="53366" spans="19:19">
      <c r="S53366"/>
    </row>
    <row r="53367" spans="19:19">
      <c r="S53367"/>
    </row>
    <row r="53368" spans="19:19">
      <c r="S53368"/>
    </row>
    <row r="53369" spans="19:19">
      <c r="S53369"/>
    </row>
    <row r="53370" spans="19:19">
      <c r="S53370"/>
    </row>
    <row r="53371" spans="19:19">
      <c r="S53371"/>
    </row>
    <row r="53372" spans="19:19">
      <c r="S53372"/>
    </row>
    <row r="53373" spans="19:19">
      <c r="S53373"/>
    </row>
    <row r="53374" spans="19:19">
      <c r="S53374"/>
    </row>
    <row r="53375" spans="19:19">
      <c r="S53375"/>
    </row>
    <row r="53376" spans="19:19">
      <c r="S53376"/>
    </row>
    <row r="53377" spans="19:19">
      <c r="S53377"/>
    </row>
    <row r="53378" spans="19:19">
      <c r="S53378"/>
    </row>
    <row r="53379" spans="19:19">
      <c r="S53379"/>
    </row>
    <row r="53380" spans="19:19">
      <c r="S53380"/>
    </row>
    <row r="53381" spans="19:19">
      <c r="S53381"/>
    </row>
    <row r="53382" spans="19:19">
      <c r="S53382"/>
    </row>
    <row r="53383" spans="19:19">
      <c r="S53383"/>
    </row>
    <row r="53384" spans="19:19">
      <c r="S53384"/>
    </row>
    <row r="53385" spans="19:19">
      <c r="S53385"/>
    </row>
    <row r="53386" spans="19:19">
      <c r="S53386"/>
    </row>
    <row r="53387" spans="19:19">
      <c r="S53387"/>
    </row>
    <row r="53388" spans="19:19">
      <c r="S53388"/>
    </row>
    <row r="53389" spans="19:19">
      <c r="S53389"/>
    </row>
    <row r="53390" spans="19:19">
      <c r="S53390"/>
    </row>
    <row r="53391" spans="19:19">
      <c r="S53391"/>
    </row>
    <row r="53392" spans="19:19">
      <c r="S53392"/>
    </row>
    <row r="53393" spans="19:19">
      <c r="S53393"/>
    </row>
    <row r="53394" spans="19:19">
      <c r="S53394"/>
    </row>
    <row r="53395" spans="19:19">
      <c r="S53395"/>
    </row>
    <row r="53396" spans="19:19">
      <c r="S53396"/>
    </row>
    <row r="53397" spans="19:19">
      <c r="S53397"/>
    </row>
    <row r="53398" spans="19:19">
      <c r="S53398"/>
    </row>
    <row r="53399" spans="19:19">
      <c r="S53399"/>
    </row>
    <row r="53400" spans="19:19">
      <c r="S53400"/>
    </row>
    <row r="53401" spans="19:19">
      <c r="S53401"/>
    </row>
    <row r="53402" spans="19:19">
      <c r="S53402"/>
    </row>
    <row r="53403" spans="19:19">
      <c r="S53403"/>
    </row>
    <row r="53404" spans="19:19">
      <c r="S53404"/>
    </row>
    <row r="53405" spans="19:19">
      <c r="S53405"/>
    </row>
    <row r="53406" spans="19:19">
      <c r="S53406"/>
    </row>
    <row r="53407" spans="19:19">
      <c r="S53407"/>
    </row>
    <row r="53408" spans="19:19">
      <c r="S53408"/>
    </row>
    <row r="53409" spans="19:19">
      <c r="S53409"/>
    </row>
    <row r="53410" spans="19:19">
      <c r="S53410"/>
    </row>
    <row r="53411" spans="19:19">
      <c r="S53411"/>
    </row>
    <row r="53412" spans="19:19">
      <c r="S53412"/>
    </row>
    <row r="53413" spans="19:19">
      <c r="S53413"/>
    </row>
    <row r="53414" spans="19:19">
      <c r="S53414"/>
    </row>
    <row r="53415" spans="19:19">
      <c r="S53415"/>
    </row>
    <row r="53416" spans="19:19">
      <c r="S53416"/>
    </row>
    <row r="53417" spans="19:19">
      <c r="S53417"/>
    </row>
    <row r="53418" spans="19:19">
      <c r="S53418"/>
    </row>
    <row r="53419" spans="19:19">
      <c r="S53419"/>
    </row>
    <row r="53420" spans="19:19">
      <c r="S53420"/>
    </row>
    <row r="53421" spans="19:19">
      <c r="S53421"/>
    </row>
    <row r="53422" spans="19:19">
      <c r="S53422"/>
    </row>
    <row r="53423" spans="19:19">
      <c r="S53423"/>
    </row>
    <row r="53424" spans="19:19">
      <c r="S53424"/>
    </row>
    <row r="53425" spans="19:19">
      <c r="S53425"/>
    </row>
    <row r="53426" spans="19:19">
      <c r="S53426"/>
    </row>
    <row r="53427" spans="19:19">
      <c r="S53427"/>
    </row>
    <row r="53428" spans="19:19">
      <c r="S53428"/>
    </row>
    <row r="53429" spans="19:19">
      <c r="S53429"/>
    </row>
    <row r="53430" spans="19:19">
      <c r="S53430"/>
    </row>
    <row r="53431" spans="19:19">
      <c r="S53431"/>
    </row>
    <row r="53432" spans="19:19">
      <c r="S53432"/>
    </row>
    <row r="53433" spans="19:19">
      <c r="S53433"/>
    </row>
    <row r="53434" spans="19:19">
      <c r="S53434"/>
    </row>
    <row r="53435" spans="19:19">
      <c r="S53435"/>
    </row>
    <row r="53436" spans="19:19">
      <c r="S53436"/>
    </row>
    <row r="53437" spans="19:19">
      <c r="S53437"/>
    </row>
    <row r="53438" spans="19:19">
      <c r="S53438"/>
    </row>
    <row r="53439" spans="19:19">
      <c r="S53439"/>
    </row>
    <row r="53440" spans="19:19">
      <c r="S53440"/>
    </row>
    <row r="53441" spans="19:19">
      <c r="S53441"/>
    </row>
    <row r="53442" spans="19:19">
      <c r="S53442"/>
    </row>
    <row r="53443" spans="19:19">
      <c r="S53443"/>
    </row>
    <row r="53444" spans="19:19">
      <c r="S53444"/>
    </row>
    <row r="53445" spans="19:19">
      <c r="S53445"/>
    </row>
    <row r="53446" spans="19:19">
      <c r="S53446"/>
    </row>
    <row r="53447" spans="19:19">
      <c r="S53447"/>
    </row>
    <row r="53448" spans="19:19">
      <c r="S53448"/>
    </row>
    <row r="53449" spans="19:19">
      <c r="S53449"/>
    </row>
    <row r="53450" spans="19:19">
      <c r="S53450"/>
    </row>
    <row r="53451" spans="19:19">
      <c r="S53451"/>
    </row>
    <row r="53452" spans="19:19">
      <c r="S53452"/>
    </row>
    <row r="53453" spans="19:19">
      <c r="S53453"/>
    </row>
    <row r="53454" spans="19:19">
      <c r="S53454"/>
    </row>
    <row r="53455" spans="19:19">
      <c r="S53455"/>
    </row>
    <row r="53456" spans="19:19">
      <c r="S53456"/>
    </row>
    <row r="53457" spans="19:19">
      <c r="S53457"/>
    </row>
    <row r="53458" spans="19:19">
      <c r="S53458"/>
    </row>
    <row r="53459" spans="19:19">
      <c r="S53459"/>
    </row>
    <row r="53460" spans="19:19">
      <c r="S53460"/>
    </row>
    <row r="53461" spans="19:19">
      <c r="S53461"/>
    </row>
    <row r="53462" spans="19:19">
      <c r="S53462"/>
    </row>
    <row r="53463" spans="19:19">
      <c r="S53463"/>
    </row>
    <row r="53464" spans="19:19">
      <c r="S53464"/>
    </row>
    <row r="53465" spans="19:19">
      <c r="S53465"/>
    </row>
    <row r="53466" spans="19:19">
      <c r="S53466"/>
    </row>
    <row r="53467" spans="19:19">
      <c r="S53467"/>
    </row>
    <row r="53468" spans="19:19">
      <c r="S53468"/>
    </row>
    <row r="53469" spans="19:19">
      <c r="S53469"/>
    </row>
    <row r="53470" spans="19:19">
      <c r="S53470"/>
    </row>
    <row r="53471" spans="19:19">
      <c r="S53471"/>
    </row>
    <row r="53472" spans="19:19">
      <c r="S53472"/>
    </row>
    <row r="53473" spans="19:19">
      <c r="S53473"/>
    </row>
    <row r="53474" spans="19:19">
      <c r="S53474"/>
    </row>
    <row r="53475" spans="19:19">
      <c r="S53475"/>
    </row>
    <row r="53476" spans="19:19">
      <c r="S53476"/>
    </row>
    <row r="53477" spans="19:19">
      <c r="S53477"/>
    </row>
    <row r="53478" spans="19:19">
      <c r="S53478"/>
    </row>
    <row r="53479" spans="19:19">
      <c r="S53479"/>
    </row>
    <row r="53480" spans="19:19">
      <c r="S53480"/>
    </row>
    <row r="53481" spans="19:19">
      <c r="S53481"/>
    </row>
    <row r="53482" spans="19:19">
      <c r="S53482"/>
    </row>
    <row r="53483" spans="19:19">
      <c r="S53483"/>
    </row>
    <row r="53484" spans="19:19">
      <c r="S53484"/>
    </row>
    <row r="53485" spans="19:19">
      <c r="S53485"/>
    </row>
    <row r="53486" spans="19:19">
      <c r="S53486"/>
    </row>
    <row r="53487" spans="19:19">
      <c r="S53487"/>
    </row>
    <row r="53488" spans="19:19">
      <c r="S53488"/>
    </row>
    <row r="53489" spans="19:19">
      <c r="S53489"/>
    </row>
    <row r="53490" spans="19:19">
      <c r="S53490"/>
    </row>
    <row r="53491" spans="19:19">
      <c r="S53491"/>
    </row>
    <row r="53492" spans="19:19">
      <c r="S53492"/>
    </row>
    <row r="53493" spans="19:19">
      <c r="S53493"/>
    </row>
    <row r="53494" spans="19:19">
      <c r="S53494"/>
    </row>
    <row r="53495" spans="19:19">
      <c r="S53495"/>
    </row>
    <row r="53496" spans="19:19">
      <c r="S53496"/>
    </row>
    <row r="53497" spans="19:19">
      <c r="S53497"/>
    </row>
    <row r="53498" spans="19:19">
      <c r="S53498"/>
    </row>
    <row r="53499" spans="19:19">
      <c r="S53499"/>
    </row>
    <row r="53500" spans="19:19">
      <c r="S53500"/>
    </row>
    <row r="53501" spans="19:19">
      <c r="S53501"/>
    </row>
    <row r="53502" spans="19:19">
      <c r="S53502"/>
    </row>
    <row r="53503" spans="19:19">
      <c r="S53503"/>
    </row>
    <row r="53504" spans="19:19">
      <c r="S53504"/>
    </row>
    <row r="53505" spans="19:19">
      <c r="S53505"/>
    </row>
    <row r="53506" spans="19:19">
      <c r="S53506"/>
    </row>
    <row r="53507" spans="19:19">
      <c r="S53507"/>
    </row>
    <row r="53508" spans="19:19">
      <c r="S53508"/>
    </row>
    <row r="53509" spans="19:19">
      <c r="S53509"/>
    </row>
    <row r="53510" spans="19:19">
      <c r="S53510"/>
    </row>
    <row r="53511" spans="19:19">
      <c r="S53511"/>
    </row>
    <row r="53512" spans="19:19">
      <c r="S53512"/>
    </row>
    <row r="53513" spans="19:19">
      <c r="S53513"/>
    </row>
    <row r="53514" spans="19:19">
      <c r="S53514"/>
    </row>
    <row r="53515" spans="19:19">
      <c r="S53515"/>
    </row>
    <row r="53516" spans="19:19">
      <c r="S53516"/>
    </row>
    <row r="53517" spans="19:19">
      <c r="S53517"/>
    </row>
    <row r="53518" spans="19:19">
      <c r="S53518"/>
    </row>
    <row r="53519" spans="19:19">
      <c r="S53519"/>
    </row>
    <row r="53520" spans="19:19">
      <c r="S53520"/>
    </row>
    <row r="53521" spans="19:19">
      <c r="S53521"/>
    </row>
    <row r="53522" spans="19:19">
      <c r="S53522"/>
    </row>
    <row r="53523" spans="19:19">
      <c r="S53523"/>
    </row>
    <row r="53524" spans="19:19">
      <c r="S53524"/>
    </row>
    <row r="53525" spans="19:19">
      <c r="S53525"/>
    </row>
    <row r="53526" spans="19:19">
      <c r="S53526"/>
    </row>
    <row r="53527" spans="19:19">
      <c r="S53527"/>
    </row>
    <row r="53528" spans="19:19">
      <c r="S53528"/>
    </row>
    <row r="53529" spans="19:19">
      <c r="S53529"/>
    </row>
    <row r="53530" spans="19:19">
      <c r="S53530"/>
    </row>
    <row r="53531" spans="19:19">
      <c r="S53531"/>
    </row>
    <row r="53532" spans="19:19">
      <c r="S53532"/>
    </row>
    <row r="53533" spans="19:19">
      <c r="S53533"/>
    </row>
    <row r="53534" spans="19:19">
      <c r="S53534"/>
    </row>
    <row r="53535" spans="19:19">
      <c r="S53535"/>
    </row>
    <row r="53536" spans="19:19">
      <c r="S53536"/>
    </row>
    <row r="53537" spans="19:19">
      <c r="S53537"/>
    </row>
    <row r="53538" spans="19:19">
      <c r="S53538"/>
    </row>
    <row r="53539" spans="19:19">
      <c r="S53539"/>
    </row>
    <row r="53540" spans="19:19">
      <c r="S53540"/>
    </row>
    <row r="53541" spans="19:19">
      <c r="S53541"/>
    </row>
    <row r="53542" spans="19:19">
      <c r="S53542"/>
    </row>
    <row r="53543" spans="19:19">
      <c r="S53543"/>
    </row>
    <row r="53544" spans="19:19">
      <c r="S53544"/>
    </row>
    <row r="53545" spans="19:19">
      <c r="S53545"/>
    </row>
    <row r="53546" spans="19:19">
      <c r="S53546"/>
    </row>
    <row r="53547" spans="19:19">
      <c r="S53547"/>
    </row>
    <row r="53548" spans="19:19">
      <c r="S53548"/>
    </row>
    <row r="53549" spans="19:19">
      <c r="S53549"/>
    </row>
    <row r="53550" spans="19:19">
      <c r="S53550"/>
    </row>
    <row r="53551" spans="19:19">
      <c r="S53551"/>
    </row>
    <row r="53552" spans="19:19">
      <c r="S53552"/>
    </row>
    <row r="53553" spans="19:19">
      <c r="S53553"/>
    </row>
    <row r="53554" spans="19:19">
      <c r="S53554"/>
    </row>
    <row r="53555" spans="19:19">
      <c r="S53555"/>
    </row>
    <row r="53556" spans="19:19">
      <c r="S53556"/>
    </row>
    <row r="53557" spans="19:19">
      <c r="S53557"/>
    </row>
    <row r="53558" spans="19:19">
      <c r="S53558"/>
    </row>
    <row r="53559" spans="19:19">
      <c r="S53559"/>
    </row>
    <row r="53560" spans="19:19">
      <c r="S53560"/>
    </row>
    <row r="53561" spans="19:19">
      <c r="S53561"/>
    </row>
    <row r="53562" spans="19:19">
      <c r="S53562"/>
    </row>
    <row r="53563" spans="19:19">
      <c r="S53563"/>
    </row>
    <row r="53564" spans="19:19">
      <c r="S53564"/>
    </row>
    <row r="53565" spans="19:19">
      <c r="S53565"/>
    </row>
    <row r="53566" spans="19:19">
      <c r="S53566"/>
    </row>
    <row r="53567" spans="19:19">
      <c r="S53567"/>
    </row>
    <row r="53568" spans="19:19">
      <c r="S53568"/>
    </row>
    <row r="53569" spans="19:19">
      <c r="S53569"/>
    </row>
    <row r="53570" spans="19:19">
      <c r="S53570"/>
    </row>
    <row r="53571" spans="19:19">
      <c r="S53571"/>
    </row>
    <row r="53572" spans="19:19">
      <c r="S53572"/>
    </row>
    <row r="53573" spans="19:19">
      <c r="S53573"/>
    </row>
    <row r="53574" spans="19:19">
      <c r="S53574"/>
    </row>
    <row r="53575" spans="19:19">
      <c r="S53575"/>
    </row>
    <row r="53576" spans="19:19">
      <c r="S53576"/>
    </row>
    <row r="53577" spans="19:19">
      <c r="S53577"/>
    </row>
    <row r="53578" spans="19:19">
      <c r="S53578"/>
    </row>
    <row r="53579" spans="19:19">
      <c r="S53579"/>
    </row>
    <row r="53580" spans="19:19">
      <c r="S53580"/>
    </row>
    <row r="53581" spans="19:19">
      <c r="S53581"/>
    </row>
    <row r="53582" spans="19:19">
      <c r="S53582"/>
    </row>
    <row r="53583" spans="19:19">
      <c r="S53583"/>
    </row>
    <row r="53584" spans="19:19">
      <c r="S53584"/>
    </row>
    <row r="53585" spans="19:19">
      <c r="S53585"/>
    </row>
    <row r="53586" spans="19:19">
      <c r="S53586"/>
    </row>
    <row r="53587" spans="19:19">
      <c r="S53587"/>
    </row>
    <row r="53588" spans="19:19">
      <c r="S53588"/>
    </row>
    <row r="53589" spans="19:19">
      <c r="S53589"/>
    </row>
    <row r="53590" spans="19:19">
      <c r="S53590"/>
    </row>
    <row r="53591" spans="19:19">
      <c r="S53591"/>
    </row>
    <row r="53592" spans="19:19">
      <c r="S53592"/>
    </row>
    <row r="53593" spans="19:19">
      <c r="S53593"/>
    </row>
    <row r="53594" spans="19:19">
      <c r="S53594"/>
    </row>
    <row r="53595" spans="19:19">
      <c r="S53595"/>
    </row>
    <row r="53596" spans="19:19">
      <c r="S53596"/>
    </row>
    <row r="53597" spans="19:19">
      <c r="S53597"/>
    </row>
    <row r="53598" spans="19:19">
      <c r="S53598"/>
    </row>
    <row r="53599" spans="19:19">
      <c r="S53599"/>
    </row>
    <row r="53600" spans="19:19">
      <c r="S53600"/>
    </row>
    <row r="53601" spans="19:19">
      <c r="S53601"/>
    </row>
    <row r="53602" spans="19:19">
      <c r="S53602"/>
    </row>
    <row r="53603" spans="19:19">
      <c r="S53603"/>
    </row>
    <row r="53604" spans="19:19">
      <c r="S53604"/>
    </row>
    <row r="53605" spans="19:19">
      <c r="S53605"/>
    </row>
    <row r="53606" spans="19:19">
      <c r="S53606"/>
    </row>
    <row r="53607" spans="19:19">
      <c r="S53607"/>
    </row>
    <row r="53608" spans="19:19">
      <c r="S53608"/>
    </row>
    <row r="53609" spans="19:19">
      <c r="S53609"/>
    </row>
    <row r="53610" spans="19:19">
      <c r="S53610"/>
    </row>
    <row r="53611" spans="19:19">
      <c r="S53611"/>
    </row>
    <row r="53612" spans="19:19">
      <c r="S53612"/>
    </row>
    <row r="53613" spans="19:19">
      <c r="S53613"/>
    </row>
    <row r="53614" spans="19:19">
      <c r="S53614"/>
    </row>
    <row r="53615" spans="19:19">
      <c r="S53615"/>
    </row>
    <row r="53616" spans="19:19">
      <c r="S53616"/>
    </row>
    <row r="53617" spans="19:19">
      <c r="S53617"/>
    </row>
    <row r="53618" spans="19:19">
      <c r="S53618"/>
    </row>
    <row r="53619" spans="19:19">
      <c r="S53619"/>
    </row>
    <row r="53620" spans="19:19">
      <c r="S53620"/>
    </row>
    <row r="53621" spans="19:19">
      <c r="S53621"/>
    </row>
    <row r="53622" spans="19:19">
      <c r="S53622"/>
    </row>
    <row r="53623" spans="19:19">
      <c r="S53623"/>
    </row>
    <row r="53624" spans="19:19">
      <c r="S53624"/>
    </row>
    <row r="53625" spans="19:19">
      <c r="S53625"/>
    </row>
    <row r="53626" spans="19:19">
      <c r="S53626"/>
    </row>
    <row r="53627" spans="19:19">
      <c r="S53627"/>
    </row>
    <row r="53628" spans="19:19">
      <c r="S53628"/>
    </row>
    <row r="53629" spans="19:19">
      <c r="S53629"/>
    </row>
    <row r="53630" spans="19:19">
      <c r="S53630"/>
    </row>
    <row r="53631" spans="19:19">
      <c r="S53631"/>
    </row>
    <row r="53632" spans="19:19">
      <c r="S53632"/>
    </row>
    <row r="53633" spans="19:19">
      <c r="S53633"/>
    </row>
    <row r="53634" spans="19:19">
      <c r="S53634"/>
    </row>
    <row r="53635" spans="19:19">
      <c r="S53635"/>
    </row>
    <row r="53636" spans="19:19">
      <c r="S53636"/>
    </row>
    <row r="53637" spans="19:19">
      <c r="S53637"/>
    </row>
    <row r="53638" spans="19:19">
      <c r="S53638"/>
    </row>
    <row r="53639" spans="19:19">
      <c r="S53639"/>
    </row>
    <row r="53640" spans="19:19">
      <c r="S53640"/>
    </row>
    <row r="53641" spans="19:19">
      <c r="S53641"/>
    </row>
    <row r="53642" spans="19:19">
      <c r="S53642"/>
    </row>
    <row r="53643" spans="19:19">
      <c r="S53643"/>
    </row>
    <row r="53644" spans="19:19">
      <c r="S53644"/>
    </row>
    <row r="53645" spans="19:19">
      <c r="S53645"/>
    </row>
    <row r="53646" spans="19:19">
      <c r="S53646"/>
    </row>
    <row r="53647" spans="19:19">
      <c r="S53647"/>
    </row>
    <row r="53648" spans="19:19">
      <c r="S53648"/>
    </row>
    <row r="53649" spans="19:19">
      <c r="S53649"/>
    </row>
    <row r="53650" spans="19:19">
      <c r="S53650"/>
    </row>
    <row r="53651" spans="19:19">
      <c r="S53651"/>
    </row>
    <row r="53652" spans="19:19">
      <c r="S53652"/>
    </row>
    <row r="53653" spans="19:19">
      <c r="S53653"/>
    </row>
    <row r="53654" spans="19:19">
      <c r="S53654"/>
    </row>
    <row r="53655" spans="19:19">
      <c r="S53655"/>
    </row>
    <row r="53656" spans="19:19">
      <c r="S53656"/>
    </row>
    <row r="53657" spans="19:19">
      <c r="S53657"/>
    </row>
    <row r="53658" spans="19:19">
      <c r="S53658"/>
    </row>
    <row r="53659" spans="19:19">
      <c r="S53659"/>
    </row>
    <row r="53660" spans="19:19">
      <c r="S53660"/>
    </row>
    <row r="53661" spans="19:19">
      <c r="S53661"/>
    </row>
    <row r="53662" spans="19:19">
      <c r="S53662"/>
    </row>
    <row r="53663" spans="19:19">
      <c r="S53663"/>
    </row>
    <row r="53664" spans="19:19">
      <c r="S53664"/>
    </row>
    <row r="53665" spans="19:19">
      <c r="S53665"/>
    </row>
    <row r="53666" spans="19:19">
      <c r="S53666"/>
    </row>
    <row r="53667" spans="19:19">
      <c r="S53667"/>
    </row>
    <row r="53668" spans="19:19">
      <c r="S53668"/>
    </row>
    <row r="53669" spans="19:19">
      <c r="S53669"/>
    </row>
    <row r="53670" spans="19:19">
      <c r="S53670"/>
    </row>
    <row r="53671" spans="19:19">
      <c r="S53671"/>
    </row>
    <row r="53672" spans="19:19">
      <c r="S53672"/>
    </row>
    <row r="53673" spans="19:19">
      <c r="S53673"/>
    </row>
    <row r="53674" spans="19:19">
      <c r="S53674"/>
    </row>
    <row r="53675" spans="19:19">
      <c r="S53675"/>
    </row>
    <row r="53676" spans="19:19">
      <c r="S53676"/>
    </row>
    <row r="53677" spans="19:19">
      <c r="S53677"/>
    </row>
    <row r="53678" spans="19:19">
      <c r="S53678"/>
    </row>
    <row r="53679" spans="19:19">
      <c r="S53679"/>
    </row>
    <row r="53680" spans="19:19">
      <c r="S53680"/>
    </row>
    <row r="53681" spans="19:19">
      <c r="S53681"/>
    </row>
    <row r="53682" spans="19:19">
      <c r="S53682"/>
    </row>
    <row r="53683" spans="19:19">
      <c r="S53683"/>
    </row>
    <row r="53684" spans="19:19">
      <c r="S53684"/>
    </row>
    <row r="53685" spans="19:19">
      <c r="S53685"/>
    </row>
    <row r="53686" spans="19:19">
      <c r="S53686"/>
    </row>
    <row r="53687" spans="19:19">
      <c r="S53687"/>
    </row>
    <row r="53688" spans="19:19">
      <c r="S53688"/>
    </row>
    <row r="53689" spans="19:19">
      <c r="S53689"/>
    </row>
    <row r="53690" spans="19:19">
      <c r="S53690"/>
    </row>
    <row r="53691" spans="19:19">
      <c r="S53691"/>
    </row>
    <row r="53692" spans="19:19">
      <c r="S53692"/>
    </row>
    <row r="53693" spans="19:19">
      <c r="S53693"/>
    </row>
    <row r="53694" spans="19:19">
      <c r="S53694"/>
    </row>
    <row r="53695" spans="19:19">
      <c r="S53695"/>
    </row>
    <row r="53696" spans="19:19">
      <c r="S53696"/>
    </row>
    <row r="53697" spans="19:19">
      <c r="S53697"/>
    </row>
    <row r="53698" spans="19:19">
      <c r="S53698"/>
    </row>
    <row r="53699" spans="19:19">
      <c r="S53699"/>
    </row>
    <row r="53700" spans="19:19">
      <c r="S53700"/>
    </row>
    <row r="53701" spans="19:19">
      <c r="S53701"/>
    </row>
    <row r="53702" spans="19:19">
      <c r="S53702"/>
    </row>
    <row r="53703" spans="19:19">
      <c r="S53703"/>
    </row>
    <row r="53704" spans="19:19">
      <c r="S53704"/>
    </row>
    <row r="53705" spans="19:19">
      <c r="S53705"/>
    </row>
    <row r="53706" spans="19:19">
      <c r="S53706"/>
    </row>
    <row r="53707" spans="19:19">
      <c r="S53707"/>
    </row>
    <row r="53708" spans="19:19">
      <c r="S53708"/>
    </row>
    <row r="53709" spans="19:19">
      <c r="S53709"/>
    </row>
    <row r="53710" spans="19:19">
      <c r="S53710"/>
    </row>
    <row r="53711" spans="19:19">
      <c r="S53711"/>
    </row>
    <row r="53712" spans="19:19">
      <c r="S53712"/>
    </row>
    <row r="53713" spans="19:19">
      <c r="S53713"/>
    </row>
    <row r="53714" spans="19:19">
      <c r="S53714"/>
    </row>
    <row r="53715" spans="19:19">
      <c r="S53715"/>
    </row>
    <row r="53716" spans="19:19">
      <c r="S53716"/>
    </row>
    <row r="53717" spans="19:19">
      <c r="S53717"/>
    </row>
    <row r="53718" spans="19:19">
      <c r="S53718"/>
    </row>
    <row r="53719" spans="19:19">
      <c r="S53719"/>
    </row>
    <row r="53720" spans="19:19">
      <c r="S53720"/>
    </row>
    <row r="53721" spans="19:19">
      <c r="S53721"/>
    </row>
    <row r="53722" spans="19:19">
      <c r="S53722"/>
    </row>
    <row r="53723" spans="19:19">
      <c r="S53723"/>
    </row>
    <row r="53724" spans="19:19">
      <c r="S53724"/>
    </row>
    <row r="53725" spans="19:19">
      <c r="S53725"/>
    </row>
    <row r="53726" spans="19:19">
      <c r="S53726"/>
    </row>
    <row r="53727" spans="19:19">
      <c r="S53727"/>
    </row>
    <row r="53728" spans="19:19">
      <c r="S53728"/>
    </row>
    <row r="53729" spans="19:19">
      <c r="S53729"/>
    </row>
    <row r="53730" spans="19:19">
      <c r="S53730"/>
    </row>
    <row r="53731" spans="19:19">
      <c r="S53731"/>
    </row>
    <row r="53732" spans="19:19">
      <c r="S53732"/>
    </row>
    <row r="53733" spans="19:19">
      <c r="S53733"/>
    </row>
    <row r="53734" spans="19:19">
      <c r="S53734"/>
    </row>
    <row r="53735" spans="19:19">
      <c r="S53735"/>
    </row>
    <row r="53736" spans="19:19">
      <c r="S53736"/>
    </row>
    <row r="53737" spans="19:19">
      <c r="S53737"/>
    </row>
    <row r="53738" spans="19:19">
      <c r="S53738"/>
    </row>
    <row r="53739" spans="19:19">
      <c r="S53739"/>
    </row>
    <row r="53740" spans="19:19">
      <c r="S53740"/>
    </row>
    <row r="53741" spans="19:19">
      <c r="S53741"/>
    </row>
    <row r="53742" spans="19:19">
      <c r="S53742"/>
    </row>
    <row r="53743" spans="19:19">
      <c r="S53743"/>
    </row>
    <row r="53744" spans="19:19">
      <c r="S53744"/>
    </row>
    <row r="53745" spans="19:19">
      <c r="S53745"/>
    </row>
    <row r="53746" spans="19:19">
      <c r="S53746"/>
    </row>
    <row r="53747" spans="19:19">
      <c r="S53747"/>
    </row>
    <row r="53748" spans="19:19">
      <c r="S53748"/>
    </row>
    <row r="53749" spans="19:19">
      <c r="S53749"/>
    </row>
    <row r="53750" spans="19:19">
      <c r="S53750"/>
    </row>
    <row r="53751" spans="19:19">
      <c r="S53751"/>
    </row>
    <row r="53752" spans="19:19">
      <c r="S53752"/>
    </row>
    <row r="53753" spans="19:19">
      <c r="S53753"/>
    </row>
    <row r="53754" spans="19:19">
      <c r="S53754"/>
    </row>
    <row r="53755" spans="19:19">
      <c r="S53755"/>
    </row>
    <row r="53756" spans="19:19">
      <c r="S53756"/>
    </row>
    <row r="53757" spans="19:19">
      <c r="S53757"/>
    </row>
    <row r="53758" spans="19:19">
      <c r="S53758"/>
    </row>
    <row r="53759" spans="19:19">
      <c r="S53759"/>
    </row>
    <row r="53760" spans="19:19">
      <c r="S53760"/>
    </row>
    <row r="53761" spans="19:19">
      <c r="S53761"/>
    </row>
    <row r="53762" spans="19:19">
      <c r="S53762"/>
    </row>
    <row r="53763" spans="19:19">
      <c r="S53763"/>
    </row>
    <row r="53764" spans="19:19">
      <c r="S53764"/>
    </row>
    <row r="53765" spans="19:19">
      <c r="S53765"/>
    </row>
    <row r="53766" spans="19:19">
      <c r="S53766"/>
    </row>
    <row r="53767" spans="19:19">
      <c r="S53767"/>
    </row>
    <row r="53768" spans="19:19">
      <c r="S53768"/>
    </row>
    <row r="53769" spans="19:19">
      <c r="S53769"/>
    </row>
    <row r="53770" spans="19:19">
      <c r="S53770"/>
    </row>
    <row r="53771" spans="19:19">
      <c r="S53771"/>
    </row>
    <row r="53772" spans="19:19">
      <c r="S53772"/>
    </row>
    <row r="53773" spans="19:19">
      <c r="S53773"/>
    </row>
    <row r="53774" spans="19:19">
      <c r="S53774"/>
    </row>
    <row r="53775" spans="19:19">
      <c r="S53775"/>
    </row>
    <row r="53776" spans="19:19">
      <c r="S53776"/>
    </row>
    <row r="53777" spans="19:19">
      <c r="S53777"/>
    </row>
    <row r="53778" spans="19:19">
      <c r="S53778"/>
    </row>
    <row r="53779" spans="19:19">
      <c r="S53779"/>
    </row>
    <row r="53780" spans="19:19">
      <c r="S53780"/>
    </row>
    <row r="53781" spans="19:19">
      <c r="S53781"/>
    </row>
    <row r="53782" spans="19:19">
      <c r="S53782"/>
    </row>
    <row r="53783" spans="19:19">
      <c r="S53783"/>
    </row>
    <row r="53784" spans="19:19">
      <c r="S53784"/>
    </row>
    <row r="53785" spans="19:19">
      <c r="S53785"/>
    </row>
    <row r="53786" spans="19:19">
      <c r="S53786"/>
    </row>
    <row r="53787" spans="19:19">
      <c r="S53787"/>
    </row>
    <row r="53788" spans="19:19">
      <c r="S53788"/>
    </row>
    <row r="53789" spans="19:19">
      <c r="S53789"/>
    </row>
    <row r="53790" spans="19:19">
      <c r="S53790"/>
    </row>
    <row r="53791" spans="19:19">
      <c r="S53791"/>
    </row>
    <row r="53792" spans="19:19">
      <c r="S53792"/>
    </row>
    <row r="53793" spans="19:19">
      <c r="S53793"/>
    </row>
    <row r="53794" spans="19:19">
      <c r="S53794"/>
    </row>
    <row r="53795" spans="19:19">
      <c r="S53795"/>
    </row>
    <row r="53796" spans="19:19">
      <c r="S53796"/>
    </row>
    <row r="53797" spans="19:19">
      <c r="S53797"/>
    </row>
    <row r="53798" spans="19:19">
      <c r="S53798"/>
    </row>
    <row r="53799" spans="19:19">
      <c r="S53799"/>
    </row>
    <row r="53800" spans="19:19">
      <c r="S53800"/>
    </row>
    <row r="53801" spans="19:19">
      <c r="S53801"/>
    </row>
    <row r="53802" spans="19:19">
      <c r="S53802"/>
    </row>
    <row r="53803" spans="19:19">
      <c r="S53803"/>
    </row>
    <row r="53804" spans="19:19">
      <c r="S53804"/>
    </row>
    <row r="53805" spans="19:19">
      <c r="S53805"/>
    </row>
    <row r="53806" spans="19:19">
      <c r="S53806"/>
    </row>
    <row r="53807" spans="19:19">
      <c r="S53807"/>
    </row>
    <row r="53808" spans="19:19">
      <c r="S53808"/>
    </row>
    <row r="53809" spans="19:19">
      <c r="S53809"/>
    </row>
    <row r="53810" spans="19:19">
      <c r="S53810"/>
    </row>
    <row r="53811" spans="19:19">
      <c r="S53811"/>
    </row>
    <row r="53812" spans="19:19">
      <c r="S53812"/>
    </row>
    <row r="53813" spans="19:19">
      <c r="S53813"/>
    </row>
    <row r="53814" spans="19:19">
      <c r="S53814"/>
    </row>
    <row r="53815" spans="19:19">
      <c r="S53815"/>
    </row>
    <row r="53816" spans="19:19">
      <c r="S53816"/>
    </row>
    <row r="53817" spans="19:19">
      <c r="S53817"/>
    </row>
    <row r="53818" spans="19:19">
      <c r="S53818"/>
    </row>
    <row r="53819" spans="19:19">
      <c r="S53819"/>
    </row>
    <row r="53820" spans="19:19">
      <c r="S53820"/>
    </row>
    <row r="53821" spans="19:19">
      <c r="S53821"/>
    </row>
    <row r="53822" spans="19:19">
      <c r="S53822"/>
    </row>
    <row r="53823" spans="19:19">
      <c r="S53823"/>
    </row>
    <row r="53824" spans="19:19">
      <c r="S53824"/>
    </row>
    <row r="53825" spans="19:19">
      <c r="S53825"/>
    </row>
    <row r="53826" spans="19:19">
      <c r="S53826"/>
    </row>
    <row r="53827" spans="19:19">
      <c r="S53827"/>
    </row>
    <row r="53828" spans="19:19">
      <c r="S53828"/>
    </row>
    <row r="53829" spans="19:19">
      <c r="S53829"/>
    </row>
    <row r="53830" spans="19:19">
      <c r="S53830"/>
    </row>
    <row r="53831" spans="19:19">
      <c r="S53831"/>
    </row>
    <row r="53832" spans="19:19">
      <c r="S53832"/>
    </row>
    <row r="53833" spans="19:19">
      <c r="S53833"/>
    </row>
    <row r="53834" spans="19:19">
      <c r="S53834"/>
    </row>
    <row r="53835" spans="19:19">
      <c r="S53835"/>
    </row>
    <row r="53836" spans="19:19">
      <c r="S53836"/>
    </row>
    <row r="53837" spans="19:19">
      <c r="S53837"/>
    </row>
    <row r="53838" spans="19:19">
      <c r="S53838"/>
    </row>
    <row r="53839" spans="19:19">
      <c r="S53839"/>
    </row>
    <row r="53840" spans="19:19">
      <c r="S53840"/>
    </row>
    <row r="53841" spans="19:19">
      <c r="S53841"/>
    </row>
    <row r="53842" spans="19:19">
      <c r="S53842"/>
    </row>
    <row r="53843" spans="19:19">
      <c r="S53843"/>
    </row>
    <row r="53844" spans="19:19">
      <c r="S53844"/>
    </row>
    <row r="53845" spans="19:19">
      <c r="S53845"/>
    </row>
    <row r="53846" spans="19:19">
      <c r="S53846"/>
    </row>
    <row r="53847" spans="19:19">
      <c r="S53847"/>
    </row>
    <row r="53848" spans="19:19">
      <c r="S53848"/>
    </row>
    <row r="53849" spans="19:19">
      <c r="S53849"/>
    </row>
    <row r="53850" spans="19:19">
      <c r="S53850"/>
    </row>
    <row r="53851" spans="19:19">
      <c r="S53851"/>
    </row>
    <row r="53852" spans="19:19">
      <c r="S53852"/>
    </row>
    <row r="53853" spans="19:19">
      <c r="S53853"/>
    </row>
    <row r="53854" spans="19:19">
      <c r="S53854"/>
    </row>
    <row r="53855" spans="19:19">
      <c r="S53855"/>
    </row>
    <row r="53856" spans="19:19">
      <c r="S53856"/>
    </row>
    <row r="53857" spans="19:19">
      <c r="S53857"/>
    </row>
    <row r="53858" spans="19:19">
      <c r="S53858"/>
    </row>
    <row r="53859" spans="19:19">
      <c r="S53859"/>
    </row>
    <row r="53860" spans="19:19">
      <c r="S53860"/>
    </row>
    <row r="53861" spans="19:19">
      <c r="S53861"/>
    </row>
    <row r="53862" spans="19:19">
      <c r="S53862"/>
    </row>
    <row r="53863" spans="19:19">
      <c r="S53863"/>
    </row>
    <row r="53864" spans="19:19">
      <c r="S53864"/>
    </row>
    <row r="53865" spans="19:19">
      <c r="S53865"/>
    </row>
    <row r="53866" spans="19:19">
      <c r="S53866"/>
    </row>
    <row r="53867" spans="19:19">
      <c r="S53867"/>
    </row>
    <row r="53868" spans="19:19">
      <c r="S53868"/>
    </row>
    <row r="53869" spans="19:19">
      <c r="S53869"/>
    </row>
    <row r="53870" spans="19:19">
      <c r="S53870"/>
    </row>
    <row r="53871" spans="19:19">
      <c r="S53871"/>
    </row>
    <row r="53872" spans="19:19">
      <c r="S53872"/>
    </row>
    <row r="53873" spans="19:19">
      <c r="S53873"/>
    </row>
    <row r="53874" spans="19:19">
      <c r="S53874"/>
    </row>
    <row r="53875" spans="19:19">
      <c r="S53875"/>
    </row>
    <row r="53876" spans="19:19">
      <c r="S53876"/>
    </row>
    <row r="53877" spans="19:19">
      <c r="S53877"/>
    </row>
    <row r="53878" spans="19:19">
      <c r="S53878"/>
    </row>
    <row r="53879" spans="19:19">
      <c r="S53879"/>
    </row>
    <row r="53880" spans="19:19">
      <c r="S53880"/>
    </row>
    <row r="53881" spans="19:19">
      <c r="S53881"/>
    </row>
    <row r="53882" spans="19:19">
      <c r="S53882"/>
    </row>
    <row r="53883" spans="19:19">
      <c r="S53883"/>
    </row>
    <row r="53884" spans="19:19">
      <c r="S53884"/>
    </row>
    <row r="53885" spans="19:19">
      <c r="S53885"/>
    </row>
    <row r="53886" spans="19:19">
      <c r="S53886"/>
    </row>
    <row r="53887" spans="19:19">
      <c r="S53887"/>
    </row>
    <row r="53888" spans="19:19">
      <c r="S53888"/>
    </row>
    <row r="53889" spans="19:19">
      <c r="S53889"/>
    </row>
    <row r="53890" spans="19:19">
      <c r="S53890"/>
    </row>
    <row r="53891" spans="19:19">
      <c r="S53891"/>
    </row>
    <row r="53892" spans="19:19">
      <c r="S53892"/>
    </row>
    <row r="53893" spans="19:19">
      <c r="S53893"/>
    </row>
    <row r="53894" spans="19:19">
      <c r="S53894"/>
    </row>
    <row r="53895" spans="19:19">
      <c r="S53895"/>
    </row>
    <row r="53896" spans="19:19">
      <c r="S53896"/>
    </row>
    <row r="53897" spans="19:19">
      <c r="S53897"/>
    </row>
    <row r="53898" spans="19:19">
      <c r="S53898"/>
    </row>
    <row r="53899" spans="19:19">
      <c r="S53899"/>
    </row>
    <row r="53900" spans="19:19">
      <c r="S53900"/>
    </row>
    <row r="53901" spans="19:19">
      <c r="S53901"/>
    </row>
    <row r="53902" spans="19:19">
      <c r="S53902"/>
    </row>
    <row r="53903" spans="19:19">
      <c r="S53903"/>
    </row>
    <row r="53904" spans="19:19">
      <c r="S53904"/>
    </row>
    <row r="53905" spans="19:19">
      <c r="S53905"/>
    </row>
    <row r="53906" spans="19:19">
      <c r="S53906"/>
    </row>
    <row r="53907" spans="19:19">
      <c r="S53907"/>
    </row>
    <row r="53908" spans="19:19">
      <c r="S53908"/>
    </row>
    <row r="53909" spans="19:19">
      <c r="S53909"/>
    </row>
    <row r="53910" spans="19:19">
      <c r="S53910"/>
    </row>
    <row r="53911" spans="19:19">
      <c r="S53911"/>
    </row>
    <row r="53912" spans="19:19">
      <c r="S53912"/>
    </row>
    <row r="53913" spans="19:19">
      <c r="S53913"/>
    </row>
    <row r="53914" spans="19:19">
      <c r="S53914"/>
    </row>
    <row r="53915" spans="19:19">
      <c r="S53915"/>
    </row>
    <row r="53916" spans="19:19">
      <c r="S53916"/>
    </row>
    <row r="53917" spans="19:19">
      <c r="S53917"/>
    </row>
    <row r="53918" spans="19:19">
      <c r="S53918"/>
    </row>
    <row r="53919" spans="19:19">
      <c r="S53919"/>
    </row>
    <row r="53920" spans="19:19">
      <c r="S53920"/>
    </row>
    <row r="53921" spans="19:19">
      <c r="S53921"/>
    </row>
    <row r="53922" spans="19:19">
      <c r="S53922"/>
    </row>
    <row r="53923" spans="19:19">
      <c r="S53923"/>
    </row>
    <row r="53924" spans="19:19">
      <c r="S53924"/>
    </row>
    <row r="53925" spans="19:19">
      <c r="S53925"/>
    </row>
    <row r="53926" spans="19:19">
      <c r="S53926"/>
    </row>
    <row r="53927" spans="19:19">
      <c r="S53927"/>
    </row>
    <row r="53928" spans="19:19">
      <c r="S53928"/>
    </row>
    <row r="53929" spans="19:19">
      <c r="S53929"/>
    </row>
    <row r="53930" spans="19:19">
      <c r="S53930"/>
    </row>
    <row r="53931" spans="19:19">
      <c r="S53931"/>
    </row>
    <row r="53932" spans="19:19">
      <c r="S53932"/>
    </row>
    <row r="53933" spans="19:19">
      <c r="S53933"/>
    </row>
    <row r="53934" spans="19:19">
      <c r="S53934"/>
    </row>
    <row r="53935" spans="19:19">
      <c r="S53935"/>
    </row>
    <row r="53936" spans="19:19">
      <c r="S53936"/>
    </row>
    <row r="53937" spans="19:19">
      <c r="S53937"/>
    </row>
    <row r="53938" spans="19:19">
      <c r="S53938"/>
    </row>
    <row r="53939" spans="19:19">
      <c r="S53939"/>
    </row>
    <row r="53940" spans="19:19">
      <c r="S53940"/>
    </row>
    <row r="53941" spans="19:19">
      <c r="S53941"/>
    </row>
    <row r="53942" spans="19:19">
      <c r="S53942"/>
    </row>
    <row r="53943" spans="19:19">
      <c r="S53943"/>
    </row>
    <row r="53944" spans="19:19">
      <c r="S53944"/>
    </row>
    <row r="53945" spans="19:19">
      <c r="S53945"/>
    </row>
    <row r="53946" spans="19:19">
      <c r="S53946"/>
    </row>
    <row r="53947" spans="19:19">
      <c r="S53947"/>
    </row>
    <row r="53948" spans="19:19">
      <c r="S53948"/>
    </row>
    <row r="53949" spans="19:19">
      <c r="S53949"/>
    </row>
    <row r="53950" spans="19:19">
      <c r="S53950"/>
    </row>
    <row r="53951" spans="19:19">
      <c r="S53951"/>
    </row>
    <row r="53952" spans="19:19">
      <c r="S53952"/>
    </row>
    <row r="53953" spans="19:19">
      <c r="S53953"/>
    </row>
    <row r="53954" spans="19:19">
      <c r="S53954"/>
    </row>
    <row r="53955" spans="19:19">
      <c r="S53955"/>
    </row>
    <row r="53956" spans="19:19">
      <c r="S53956"/>
    </row>
    <row r="53957" spans="19:19">
      <c r="S53957"/>
    </row>
    <row r="53958" spans="19:19">
      <c r="S53958"/>
    </row>
    <row r="53959" spans="19:19">
      <c r="S53959"/>
    </row>
    <row r="53960" spans="19:19">
      <c r="S53960"/>
    </row>
    <row r="53961" spans="19:19">
      <c r="S53961"/>
    </row>
    <row r="53962" spans="19:19">
      <c r="S53962"/>
    </row>
    <row r="53963" spans="19:19">
      <c r="S53963"/>
    </row>
    <row r="53964" spans="19:19">
      <c r="S53964"/>
    </row>
    <row r="53965" spans="19:19">
      <c r="S53965"/>
    </row>
    <row r="53966" spans="19:19">
      <c r="S53966"/>
    </row>
    <row r="53967" spans="19:19">
      <c r="S53967"/>
    </row>
    <row r="53968" spans="19:19">
      <c r="S53968"/>
    </row>
    <row r="53969" spans="19:19">
      <c r="S53969"/>
    </row>
    <row r="53970" spans="19:19">
      <c r="S53970"/>
    </row>
    <row r="53971" spans="19:19">
      <c r="S53971"/>
    </row>
    <row r="53972" spans="19:19">
      <c r="S53972"/>
    </row>
    <row r="53973" spans="19:19">
      <c r="S53973"/>
    </row>
    <row r="53974" spans="19:19">
      <c r="S53974"/>
    </row>
    <row r="53975" spans="19:19">
      <c r="S53975"/>
    </row>
    <row r="53976" spans="19:19">
      <c r="S53976"/>
    </row>
    <row r="53977" spans="19:19">
      <c r="S53977"/>
    </row>
    <row r="53978" spans="19:19">
      <c r="S53978"/>
    </row>
    <row r="53979" spans="19:19">
      <c r="S53979"/>
    </row>
    <row r="53980" spans="19:19">
      <c r="S53980"/>
    </row>
    <row r="53981" spans="19:19">
      <c r="S53981"/>
    </row>
    <row r="53982" spans="19:19">
      <c r="S53982"/>
    </row>
    <row r="53983" spans="19:19">
      <c r="S53983"/>
    </row>
    <row r="53984" spans="19:19">
      <c r="S53984"/>
    </row>
    <row r="53985" spans="19:19">
      <c r="S53985"/>
    </row>
    <row r="53986" spans="19:19">
      <c r="S53986"/>
    </row>
    <row r="53987" spans="19:19">
      <c r="S53987"/>
    </row>
    <row r="53988" spans="19:19">
      <c r="S53988"/>
    </row>
    <row r="53989" spans="19:19">
      <c r="S53989"/>
    </row>
    <row r="53990" spans="19:19">
      <c r="S53990"/>
    </row>
    <row r="53991" spans="19:19">
      <c r="S53991"/>
    </row>
    <row r="53992" spans="19:19">
      <c r="S53992"/>
    </row>
    <row r="53993" spans="19:19">
      <c r="S53993"/>
    </row>
    <row r="53994" spans="19:19">
      <c r="S53994"/>
    </row>
    <row r="53995" spans="19:19">
      <c r="S53995"/>
    </row>
    <row r="53996" spans="19:19">
      <c r="S53996"/>
    </row>
    <row r="53997" spans="19:19">
      <c r="S53997"/>
    </row>
    <row r="53998" spans="19:19">
      <c r="S53998"/>
    </row>
    <row r="53999" spans="19:19">
      <c r="S53999"/>
    </row>
    <row r="54000" spans="19:19">
      <c r="S54000"/>
    </row>
    <row r="54001" spans="19:19">
      <c r="S54001"/>
    </row>
    <row r="54002" spans="19:19">
      <c r="S54002"/>
    </row>
    <row r="54003" spans="19:19">
      <c r="S54003"/>
    </row>
    <row r="54004" spans="19:19">
      <c r="S54004"/>
    </row>
    <row r="54005" spans="19:19">
      <c r="S54005"/>
    </row>
    <row r="54006" spans="19:19">
      <c r="S54006"/>
    </row>
    <row r="54007" spans="19:19">
      <c r="S54007"/>
    </row>
    <row r="54008" spans="19:19">
      <c r="S54008"/>
    </row>
    <row r="54009" spans="19:19">
      <c r="S54009"/>
    </row>
    <row r="54010" spans="19:19">
      <c r="S54010"/>
    </row>
    <row r="54011" spans="19:19">
      <c r="S54011"/>
    </row>
    <row r="54012" spans="19:19">
      <c r="S54012"/>
    </row>
    <row r="54013" spans="19:19">
      <c r="S54013"/>
    </row>
    <row r="54014" spans="19:19">
      <c r="S54014"/>
    </row>
    <row r="54015" spans="19:19">
      <c r="S54015"/>
    </row>
    <row r="54016" spans="19:19">
      <c r="S54016"/>
    </row>
    <row r="54017" spans="19:19">
      <c r="S54017"/>
    </row>
    <row r="54018" spans="19:19">
      <c r="S54018"/>
    </row>
    <row r="54019" spans="19:19">
      <c r="S54019"/>
    </row>
    <row r="54020" spans="19:19">
      <c r="S54020"/>
    </row>
    <row r="54021" spans="19:19">
      <c r="S54021"/>
    </row>
    <row r="54022" spans="19:19">
      <c r="S54022"/>
    </row>
    <row r="54023" spans="19:19">
      <c r="S54023"/>
    </row>
    <row r="54024" spans="19:19">
      <c r="S54024"/>
    </row>
    <row r="54025" spans="19:19">
      <c r="S54025"/>
    </row>
    <row r="54026" spans="19:19">
      <c r="S54026"/>
    </row>
    <row r="54027" spans="19:19">
      <c r="S54027"/>
    </row>
    <row r="54028" spans="19:19">
      <c r="S54028"/>
    </row>
    <row r="54029" spans="19:19">
      <c r="S54029"/>
    </row>
    <row r="54030" spans="19:19">
      <c r="S54030"/>
    </row>
    <row r="54031" spans="19:19">
      <c r="S54031"/>
    </row>
    <row r="54032" spans="19:19">
      <c r="S54032"/>
    </row>
    <row r="54033" spans="19:19">
      <c r="S54033"/>
    </row>
    <row r="54034" spans="19:19">
      <c r="S54034"/>
    </row>
    <row r="54035" spans="19:19">
      <c r="S54035"/>
    </row>
    <row r="54036" spans="19:19">
      <c r="S54036"/>
    </row>
    <row r="54037" spans="19:19">
      <c r="S54037"/>
    </row>
    <row r="54038" spans="19:19">
      <c r="S54038"/>
    </row>
    <row r="54039" spans="19:19">
      <c r="S54039"/>
    </row>
    <row r="54040" spans="19:19">
      <c r="S54040"/>
    </row>
    <row r="54041" spans="19:19">
      <c r="S54041"/>
    </row>
    <row r="54042" spans="19:19">
      <c r="S54042"/>
    </row>
    <row r="54043" spans="19:19">
      <c r="S54043"/>
    </row>
    <row r="54044" spans="19:19">
      <c r="S54044"/>
    </row>
    <row r="54045" spans="19:19">
      <c r="S54045"/>
    </row>
    <row r="54046" spans="19:19">
      <c r="S54046"/>
    </row>
    <row r="54047" spans="19:19">
      <c r="S54047"/>
    </row>
    <row r="54048" spans="19:19">
      <c r="S54048"/>
    </row>
    <row r="54049" spans="19:19">
      <c r="S54049"/>
    </row>
    <row r="54050" spans="19:19">
      <c r="S54050"/>
    </row>
    <row r="54051" spans="19:19">
      <c r="S54051"/>
    </row>
    <row r="54052" spans="19:19">
      <c r="S54052"/>
    </row>
    <row r="54053" spans="19:19">
      <c r="S54053"/>
    </row>
    <row r="54054" spans="19:19">
      <c r="S54054"/>
    </row>
    <row r="54055" spans="19:19">
      <c r="S54055"/>
    </row>
    <row r="54056" spans="19:19">
      <c r="S54056"/>
    </row>
    <row r="54057" spans="19:19">
      <c r="S54057"/>
    </row>
    <row r="54058" spans="19:19">
      <c r="S54058"/>
    </row>
    <row r="54059" spans="19:19">
      <c r="S54059"/>
    </row>
    <row r="54060" spans="19:19">
      <c r="S54060"/>
    </row>
    <row r="54061" spans="19:19">
      <c r="S54061"/>
    </row>
    <row r="54062" spans="19:19">
      <c r="S54062"/>
    </row>
    <row r="54063" spans="19:19">
      <c r="S54063"/>
    </row>
    <row r="54064" spans="19:19">
      <c r="S54064"/>
    </row>
    <row r="54065" spans="19:19">
      <c r="S54065"/>
    </row>
    <row r="54066" spans="19:19">
      <c r="S54066"/>
    </row>
    <row r="54067" spans="19:19">
      <c r="S54067"/>
    </row>
    <row r="54068" spans="19:19">
      <c r="S54068"/>
    </row>
    <row r="54069" spans="19:19">
      <c r="S54069"/>
    </row>
    <row r="54070" spans="19:19">
      <c r="S54070"/>
    </row>
    <row r="54071" spans="19:19">
      <c r="S54071"/>
    </row>
    <row r="54072" spans="19:19">
      <c r="S54072"/>
    </row>
    <row r="54073" spans="19:19">
      <c r="S54073"/>
    </row>
    <row r="54074" spans="19:19">
      <c r="S54074"/>
    </row>
    <row r="54075" spans="19:19">
      <c r="S54075"/>
    </row>
    <row r="54076" spans="19:19">
      <c r="S54076"/>
    </row>
    <row r="54077" spans="19:19">
      <c r="S54077"/>
    </row>
    <row r="54078" spans="19:19">
      <c r="S54078"/>
    </row>
    <row r="54079" spans="19:19">
      <c r="S54079"/>
    </row>
    <row r="54080" spans="19:19">
      <c r="S54080"/>
    </row>
    <row r="54081" spans="19:19">
      <c r="S54081"/>
    </row>
    <row r="54082" spans="19:19">
      <c r="S54082"/>
    </row>
    <row r="54083" spans="19:19">
      <c r="S54083"/>
    </row>
    <row r="54084" spans="19:19">
      <c r="S54084"/>
    </row>
    <row r="54085" spans="19:19">
      <c r="S54085"/>
    </row>
    <row r="54086" spans="19:19">
      <c r="S54086"/>
    </row>
    <row r="54087" spans="19:19">
      <c r="S54087"/>
    </row>
    <row r="54088" spans="19:19">
      <c r="S54088"/>
    </row>
    <row r="54089" spans="19:19">
      <c r="S54089"/>
    </row>
    <row r="54090" spans="19:19">
      <c r="S54090"/>
    </row>
    <row r="54091" spans="19:19">
      <c r="S54091"/>
    </row>
    <row r="54092" spans="19:19">
      <c r="S54092"/>
    </row>
    <row r="54093" spans="19:19">
      <c r="S54093"/>
    </row>
    <row r="54094" spans="19:19">
      <c r="S54094"/>
    </row>
    <row r="54095" spans="19:19">
      <c r="S54095"/>
    </row>
    <row r="54096" spans="19:19">
      <c r="S54096"/>
    </row>
    <row r="54097" spans="19:19">
      <c r="S54097"/>
    </row>
    <row r="54098" spans="19:19">
      <c r="S54098"/>
    </row>
    <row r="54099" spans="19:19">
      <c r="S54099"/>
    </row>
    <row r="54100" spans="19:19">
      <c r="S54100"/>
    </row>
    <row r="54101" spans="19:19">
      <c r="S54101"/>
    </row>
    <row r="54102" spans="19:19">
      <c r="S54102"/>
    </row>
    <row r="54103" spans="19:19">
      <c r="S54103"/>
    </row>
    <row r="54104" spans="19:19">
      <c r="S54104"/>
    </row>
    <row r="54105" spans="19:19">
      <c r="S54105"/>
    </row>
    <row r="54106" spans="19:19">
      <c r="S54106"/>
    </row>
    <row r="54107" spans="19:19">
      <c r="S54107"/>
    </row>
    <row r="54108" spans="19:19">
      <c r="S54108"/>
    </row>
    <row r="54109" spans="19:19">
      <c r="S54109"/>
    </row>
    <row r="54110" spans="19:19">
      <c r="S54110"/>
    </row>
    <row r="54111" spans="19:19">
      <c r="S54111"/>
    </row>
    <row r="54112" spans="19:19">
      <c r="S54112"/>
    </row>
    <row r="54113" spans="19:19">
      <c r="S54113"/>
    </row>
    <row r="54114" spans="19:19">
      <c r="S54114"/>
    </row>
    <row r="54115" spans="19:19">
      <c r="S54115"/>
    </row>
    <row r="54116" spans="19:19">
      <c r="S54116"/>
    </row>
    <row r="54117" spans="19:19">
      <c r="S54117"/>
    </row>
    <row r="54118" spans="19:19">
      <c r="S54118"/>
    </row>
    <row r="54119" spans="19:19">
      <c r="S54119"/>
    </row>
    <row r="54120" spans="19:19">
      <c r="S54120"/>
    </row>
    <row r="54121" spans="19:19">
      <c r="S54121"/>
    </row>
    <row r="54122" spans="19:19">
      <c r="S54122"/>
    </row>
    <row r="54123" spans="19:19">
      <c r="S54123"/>
    </row>
    <row r="54124" spans="19:19">
      <c r="S54124"/>
    </row>
    <row r="54125" spans="19:19">
      <c r="S54125"/>
    </row>
    <row r="54126" spans="19:19">
      <c r="S54126"/>
    </row>
    <row r="54127" spans="19:19">
      <c r="S54127"/>
    </row>
    <row r="54128" spans="19:19">
      <c r="S54128"/>
    </row>
    <row r="54129" spans="19:19">
      <c r="S54129"/>
    </row>
    <row r="54130" spans="19:19">
      <c r="S54130"/>
    </row>
    <row r="54131" spans="19:19">
      <c r="S54131"/>
    </row>
    <row r="54132" spans="19:19">
      <c r="S54132"/>
    </row>
    <row r="54133" spans="19:19">
      <c r="S54133"/>
    </row>
    <row r="54134" spans="19:19">
      <c r="S54134"/>
    </row>
    <row r="54135" spans="19:19">
      <c r="S54135"/>
    </row>
    <row r="54136" spans="19:19">
      <c r="S54136"/>
    </row>
    <row r="54137" spans="19:19">
      <c r="S54137"/>
    </row>
    <row r="54138" spans="19:19">
      <c r="S54138"/>
    </row>
    <row r="54139" spans="19:19">
      <c r="S54139"/>
    </row>
    <row r="54140" spans="19:19">
      <c r="S54140"/>
    </row>
    <row r="54141" spans="19:19">
      <c r="S54141"/>
    </row>
    <row r="54142" spans="19:19">
      <c r="S54142"/>
    </row>
    <row r="54143" spans="19:19">
      <c r="S54143"/>
    </row>
    <row r="54144" spans="19:19">
      <c r="S54144"/>
    </row>
    <row r="54145" spans="19:19">
      <c r="S54145"/>
    </row>
    <row r="54146" spans="19:19">
      <c r="S54146"/>
    </row>
    <row r="54147" spans="19:19">
      <c r="S54147"/>
    </row>
    <row r="54148" spans="19:19">
      <c r="S54148"/>
    </row>
    <row r="54149" spans="19:19">
      <c r="S54149"/>
    </row>
    <row r="54150" spans="19:19">
      <c r="S54150"/>
    </row>
    <row r="54151" spans="19:19">
      <c r="S54151"/>
    </row>
    <row r="54152" spans="19:19">
      <c r="S54152"/>
    </row>
    <row r="54153" spans="19:19">
      <c r="S54153"/>
    </row>
    <row r="54154" spans="19:19">
      <c r="S54154"/>
    </row>
    <row r="54155" spans="19:19">
      <c r="S54155"/>
    </row>
    <row r="54156" spans="19:19">
      <c r="S54156"/>
    </row>
    <row r="54157" spans="19:19">
      <c r="S54157"/>
    </row>
    <row r="54158" spans="19:19">
      <c r="S54158"/>
    </row>
    <row r="54159" spans="19:19">
      <c r="S54159"/>
    </row>
    <row r="54160" spans="19:19">
      <c r="S54160"/>
    </row>
    <row r="54161" spans="19:19">
      <c r="S54161"/>
    </row>
    <row r="54162" spans="19:19">
      <c r="S54162"/>
    </row>
    <row r="54163" spans="19:19">
      <c r="S54163"/>
    </row>
    <row r="54164" spans="19:19">
      <c r="S54164"/>
    </row>
    <row r="54165" spans="19:19">
      <c r="S54165"/>
    </row>
    <row r="54166" spans="19:19">
      <c r="S54166"/>
    </row>
    <row r="54167" spans="19:19">
      <c r="S54167"/>
    </row>
    <row r="54168" spans="19:19">
      <c r="S54168"/>
    </row>
    <row r="54169" spans="19:19">
      <c r="S54169"/>
    </row>
    <row r="54170" spans="19:19">
      <c r="S54170"/>
    </row>
    <row r="54171" spans="19:19">
      <c r="S54171"/>
    </row>
    <row r="54172" spans="19:19">
      <c r="S54172"/>
    </row>
    <row r="54173" spans="19:19">
      <c r="S54173"/>
    </row>
    <row r="54174" spans="19:19">
      <c r="S54174"/>
    </row>
    <row r="54175" spans="19:19">
      <c r="S54175"/>
    </row>
    <row r="54176" spans="19:19">
      <c r="S54176"/>
    </row>
    <row r="54177" spans="19:19">
      <c r="S54177"/>
    </row>
    <row r="54178" spans="19:19">
      <c r="S54178"/>
    </row>
    <row r="54179" spans="19:19">
      <c r="S54179"/>
    </row>
    <row r="54180" spans="19:19">
      <c r="S54180"/>
    </row>
    <row r="54181" spans="19:19">
      <c r="S54181"/>
    </row>
    <row r="54182" spans="19:19">
      <c r="S54182"/>
    </row>
    <row r="54183" spans="19:19">
      <c r="S54183"/>
    </row>
    <row r="54184" spans="19:19">
      <c r="S54184"/>
    </row>
    <row r="54185" spans="19:19">
      <c r="S54185"/>
    </row>
    <row r="54186" spans="19:19">
      <c r="S54186"/>
    </row>
    <row r="54187" spans="19:19">
      <c r="S54187"/>
    </row>
    <row r="54188" spans="19:19">
      <c r="S54188"/>
    </row>
    <row r="54189" spans="19:19">
      <c r="S54189"/>
    </row>
    <row r="54190" spans="19:19">
      <c r="S54190"/>
    </row>
    <row r="54191" spans="19:19">
      <c r="S54191"/>
    </row>
    <row r="54192" spans="19:19">
      <c r="S54192"/>
    </row>
    <row r="54193" spans="19:19">
      <c r="S54193"/>
    </row>
    <row r="54194" spans="19:19">
      <c r="S54194"/>
    </row>
    <row r="54195" spans="19:19">
      <c r="S54195"/>
    </row>
    <row r="54196" spans="19:19">
      <c r="S54196"/>
    </row>
    <row r="54197" spans="19:19">
      <c r="S54197"/>
    </row>
    <row r="54198" spans="19:19">
      <c r="S54198"/>
    </row>
    <row r="54199" spans="19:19">
      <c r="S54199"/>
    </row>
    <row r="54200" spans="19:19">
      <c r="S54200"/>
    </row>
    <row r="54201" spans="19:19">
      <c r="S54201"/>
    </row>
    <row r="54202" spans="19:19">
      <c r="S54202"/>
    </row>
    <row r="54203" spans="19:19">
      <c r="S54203"/>
    </row>
    <row r="54204" spans="19:19">
      <c r="S54204"/>
    </row>
    <row r="54205" spans="19:19">
      <c r="S54205"/>
    </row>
    <row r="54206" spans="19:19">
      <c r="S54206"/>
    </row>
    <row r="54207" spans="19:19">
      <c r="S54207"/>
    </row>
    <row r="54208" spans="19:19">
      <c r="S54208"/>
    </row>
    <row r="54209" spans="19:19">
      <c r="S54209"/>
    </row>
    <row r="54210" spans="19:19">
      <c r="S54210"/>
    </row>
    <row r="54211" spans="19:19">
      <c r="S54211"/>
    </row>
    <row r="54212" spans="19:19">
      <c r="S54212"/>
    </row>
    <row r="54213" spans="19:19">
      <c r="S54213"/>
    </row>
    <row r="54214" spans="19:19">
      <c r="S54214"/>
    </row>
    <row r="54215" spans="19:19">
      <c r="S54215"/>
    </row>
    <row r="54216" spans="19:19">
      <c r="S54216"/>
    </row>
    <row r="54217" spans="19:19">
      <c r="S54217"/>
    </row>
    <row r="54218" spans="19:19">
      <c r="S54218"/>
    </row>
    <row r="54219" spans="19:19">
      <c r="S54219"/>
    </row>
    <row r="54220" spans="19:19">
      <c r="S54220"/>
    </row>
    <row r="54221" spans="19:19">
      <c r="S54221"/>
    </row>
    <row r="54222" spans="19:19">
      <c r="S54222"/>
    </row>
    <row r="54223" spans="19:19">
      <c r="S54223"/>
    </row>
    <row r="54224" spans="19:19">
      <c r="S54224"/>
    </row>
    <row r="54225" spans="19:19">
      <c r="S54225"/>
    </row>
    <row r="54226" spans="19:19">
      <c r="S54226"/>
    </row>
    <row r="54227" spans="19:19">
      <c r="S54227"/>
    </row>
    <row r="54228" spans="19:19">
      <c r="S54228"/>
    </row>
    <row r="54229" spans="19:19">
      <c r="S54229"/>
    </row>
    <row r="54230" spans="19:19">
      <c r="S54230"/>
    </row>
    <row r="54231" spans="19:19">
      <c r="S54231"/>
    </row>
    <row r="54232" spans="19:19">
      <c r="S54232"/>
    </row>
    <row r="54233" spans="19:19">
      <c r="S54233"/>
    </row>
    <row r="54234" spans="19:19">
      <c r="S54234"/>
    </row>
    <row r="54235" spans="19:19">
      <c r="S54235"/>
    </row>
    <row r="54236" spans="19:19">
      <c r="S54236"/>
    </row>
    <row r="54237" spans="19:19">
      <c r="S54237"/>
    </row>
    <row r="54238" spans="19:19">
      <c r="S54238"/>
    </row>
    <row r="54239" spans="19:19">
      <c r="S54239"/>
    </row>
    <row r="54240" spans="19:19">
      <c r="S54240"/>
    </row>
    <row r="54241" spans="19:19">
      <c r="S54241"/>
    </row>
    <row r="54242" spans="19:19">
      <c r="S54242"/>
    </row>
    <row r="54243" spans="19:19">
      <c r="S54243"/>
    </row>
    <row r="54244" spans="19:19">
      <c r="S54244"/>
    </row>
    <row r="54245" spans="19:19">
      <c r="S54245"/>
    </row>
    <row r="54246" spans="19:19">
      <c r="S54246"/>
    </row>
    <row r="54247" spans="19:19">
      <c r="S54247"/>
    </row>
    <row r="54248" spans="19:19">
      <c r="S54248"/>
    </row>
    <row r="54249" spans="19:19">
      <c r="S54249"/>
    </row>
    <row r="54250" spans="19:19">
      <c r="S54250"/>
    </row>
    <row r="54251" spans="19:19">
      <c r="S54251"/>
    </row>
    <row r="54252" spans="19:19">
      <c r="S54252"/>
    </row>
    <row r="54253" spans="19:19">
      <c r="S54253"/>
    </row>
    <row r="54254" spans="19:19">
      <c r="S54254"/>
    </row>
    <row r="54255" spans="19:19">
      <c r="S54255"/>
    </row>
    <row r="54256" spans="19:19">
      <c r="S54256"/>
    </row>
    <row r="54257" spans="19:19">
      <c r="S54257"/>
    </row>
    <row r="54258" spans="19:19">
      <c r="S54258"/>
    </row>
    <row r="54259" spans="19:19">
      <c r="S54259"/>
    </row>
    <row r="54260" spans="19:19">
      <c r="S54260"/>
    </row>
    <row r="54261" spans="19:19">
      <c r="S54261"/>
    </row>
    <row r="54262" spans="19:19">
      <c r="S54262"/>
    </row>
    <row r="54263" spans="19:19">
      <c r="S54263"/>
    </row>
    <row r="54264" spans="19:19">
      <c r="S54264"/>
    </row>
    <row r="54265" spans="19:19">
      <c r="S54265"/>
    </row>
    <row r="54266" spans="19:19">
      <c r="S54266"/>
    </row>
    <row r="54267" spans="19:19">
      <c r="S54267"/>
    </row>
    <row r="54268" spans="19:19">
      <c r="S54268"/>
    </row>
    <row r="54269" spans="19:19">
      <c r="S54269"/>
    </row>
    <row r="54270" spans="19:19">
      <c r="S54270"/>
    </row>
    <row r="54271" spans="19:19">
      <c r="S54271"/>
    </row>
    <row r="54272" spans="19:19">
      <c r="S54272"/>
    </row>
    <row r="54273" spans="19:19">
      <c r="S54273"/>
    </row>
    <row r="54274" spans="19:19">
      <c r="S54274"/>
    </row>
    <row r="54275" spans="19:19">
      <c r="S54275"/>
    </row>
    <row r="54276" spans="19:19">
      <c r="S54276"/>
    </row>
    <row r="54277" spans="19:19">
      <c r="S54277"/>
    </row>
    <row r="54278" spans="19:19">
      <c r="S54278"/>
    </row>
    <row r="54279" spans="19:19">
      <c r="S54279"/>
    </row>
    <row r="54280" spans="19:19">
      <c r="S54280"/>
    </row>
    <row r="54281" spans="19:19">
      <c r="S54281"/>
    </row>
    <row r="54282" spans="19:19">
      <c r="S54282"/>
    </row>
    <row r="54283" spans="19:19">
      <c r="S54283"/>
    </row>
    <row r="54284" spans="19:19">
      <c r="S54284"/>
    </row>
    <row r="54285" spans="19:19">
      <c r="S54285"/>
    </row>
    <row r="54286" spans="19:19">
      <c r="S54286"/>
    </row>
    <row r="54287" spans="19:19">
      <c r="S54287"/>
    </row>
    <row r="54288" spans="19:19">
      <c r="S54288"/>
    </row>
    <row r="54289" spans="19:19">
      <c r="S54289"/>
    </row>
    <row r="54290" spans="19:19">
      <c r="S54290"/>
    </row>
    <row r="54291" spans="19:19">
      <c r="S54291"/>
    </row>
    <row r="54292" spans="19:19">
      <c r="S54292"/>
    </row>
    <row r="54293" spans="19:19">
      <c r="S54293"/>
    </row>
    <row r="54294" spans="19:19">
      <c r="S54294"/>
    </row>
    <row r="54295" spans="19:19">
      <c r="S54295"/>
    </row>
    <row r="54296" spans="19:19">
      <c r="S54296"/>
    </row>
    <row r="54297" spans="19:19">
      <c r="S54297"/>
    </row>
    <row r="54298" spans="19:19">
      <c r="S54298"/>
    </row>
    <row r="54299" spans="19:19">
      <c r="S54299"/>
    </row>
    <row r="54300" spans="19:19">
      <c r="S54300"/>
    </row>
    <row r="54301" spans="19:19">
      <c r="S54301"/>
    </row>
    <row r="54302" spans="19:19">
      <c r="S54302"/>
    </row>
    <row r="54303" spans="19:19">
      <c r="S54303"/>
    </row>
    <row r="54304" spans="19:19">
      <c r="S54304"/>
    </row>
    <row r="54305" spans="19:19">
      <c r="S54305"/>
    </row>
    <row r="54306" spans="19:19">
      <c r="S54306"/>
    </row>
    <row r="54307" spans="19:19">
      <c r="S54307"/>
    </row>
    <row r="54308" spans="19:19">
      <c r="S54308"/>
    </row>
    <row r="54309" spans="19:19">
      <c r="S54309"/>
    </row>
    <row r="54310" spans="19:19">
      <c r="S54310"/>
    </row>
    <row r="54311" spans="19:19">
      <c r="S54311"/>
    </row>
    <row r="54312" spans="19:19">
      <c r="S54312"/>
    </row>
    <row r="54313" spans="19:19">
      <c r="S54313"/>
    </row>
    <row r="54314" spans="19:19">
      <c r="S54314"/>
    </row>
    <row r="54315" spans="19:19">
      <c r="S54315"/>
    </row>
    <row r="54316" spans="19:19">
      <c r="S54316"/>
    </row>
    <row r="54317" spans="19:19">
      <c r="S54317"/>
    </row>
    <row r="54318" spans="19:19">
      <c r="S54318"/>
    </row>
    <row r="54319" spans="19:19">
      <c r="S54319"/>
    </row>
    <row r="54320" spans="19:19">
      <c r="S54320"/>
    </row>
    <row r="54321" spans="19:19">
      <c r="S54321"/>
    </row>
    <row r="54322" spans="19:19">
      <c r="S54322"/>
    </row>
    <row r="54323" spans="19:19">
      <c r="S54323"/>
    </row>
    <row r="54324" spans="19:19">
      <c r="S54324"/>
    </row>
    <row r="54325" spans="19:19">
      <c r="S54325"/>
    </row>
    <row r="54326" spans="19:19">
      <c r="S54326"/>
    </row>
    <row r="54327" spans="19:19">
      <c r="S54327"/>
    </row>
    <row r="54328" spans="19:19">
      <c r="S54328"/>
    </row>
    <row r="54329" spans="19:19">
      <c r="S54329"/>
    </row>
    <row r="54330" spans="19:19">
      <c r="S54330"/>
    </row>
    <row r="54331" spans="19:19">
      <c r="S54331"/>
    </row>
    <row r="54332" spans="19:19">
      <c r="S54332"/>
    </row>
    <row r="54333" spans="19:19">
      <c r="S54333"/>
    </row>
    <row r="54334" spans="19:19">
      <c r="S54334"/>
    </row>
    <row r="54335" spans="19:19">
      <c r="S54335"/>
    </row>
    <row r="54336" spans="19:19">
      <c r="S54336"/>
    </row>
    <row r="54337" spans="19:19">
      <c r="S54337"/>
    </row>
    <row r="54338" spans="19:19">
      <c r="S54338"/>
    </row>
    <row r="54339" spans="19:19">
      <c r="S54339"/>
    </row>
    <row r="54340" spans="19:19">
      <c r="S54340"/>
    </row>
    <row r="54341" spans="19:19">
      <c r="S54341"/>
    </row>
    <row r="54342" spans="19:19">
      <c r="S54342"/>
    </row>
    <row r="54343" spans="19:19">
      <c r="S54343"/>
    </row>
    <row r="54344" spans="19:19">
      <c r="S54344"/>
    </row>
    <row r="54345" spans="19:19">
      <c r="S54345"/>
    </row>
    <row r="54346" spans="19:19">
      <c r="S54346"/>
    </row>
    <row r="54347" spans="19:19">
      <c r="S54347"/>
    </row>
    <row r="54348" spans="19:19">
      <c r="S54348"/>
    </row>
    <row r="54349" spans="19:19">
      <c r="S54349"/>
    </row>
    <row r="54350" spans="19:19">
      <c r="S54350"/>
    </row>
    <row r="54351" spans="19:19">
      <c r="S54351"/>
    </row>
    <row r="54352" spans="19:19">
      <c r="S54352"/>
    </row>
    <row r="54353" spans="19:19">
      <c r="S54353"/>
    </row>
    <row r="54354" spans="19:19">
      <c r="S54354"/>
    </row>
    <row r="54355" spans="19:19">
      <c r="S54355"/>
    </row>
    <row r="54356" spans="19:19">
      <c r="S54356"/>
    </row>
    <row r="54357" spans="19:19">
      <c r="S54357"/>
    </row>
    <row r="54358" spans="19:19">
      <c r="S54358"/>
    </row>
    <row r="54359" spans="19:19">
      <c r="S54359"/>
    </row>
    <row r="54360" spans="19:19">
      <c r="S54360"/>
    </row>
    <row r="54361" spans="19:19">
      <c r="S54361"/>
    </row>
    <row r="54362" spans="19:19">
      <c r="S54362"/>
    </row>
    <row r="54363" spans="19:19">
      <c r="S54363"/>
    </row>
    <row r="54364" spans="19:19">
      <c r="S54364"/>
    </row>
    <row r="54365" spans="19:19">
      <c r="S54365"/>
    </row>
    <row r="54366" spans="19:19">
      <c r="S54366"/>
    </row>
    <row r="54367" spans="19:19">
      <c r="S54367"/>
    </row>
    <row r="54368" spans="19:19">
      <c r="S54368"/>
    </row>
    <row r="54369" spans="19:19">
      <c r="S54369"/>
    </row>
    <row r="54370" spans="19:19">
      <c r="S54370"/>
    </row>
    <row r="54371" spans="19:19">
      <c r="S54371"/>
    </row>
    <row r="54372" spans="19:19">
      <c r="S54372"/>
    </row>
    <row r="54373" spans="19:19">
      <c r="S54373"/>
    </row>
    <row r="54374" spans="19:19">
      <c r="S54374"/>
    </row>
    <row r="54375" spans="19:19">
      <c r="S54375"/>
    </row>
    <row r="54376" spans="19:19">
      <c r="S54376"/>
    </row>
    <row r="54377" spans="19:19">
      <c r="S54377"/>
    </row>
    <row r="54378" spans="19:19">
      <c r="S54378"/>
    </row>
    <row r="54379" spans="19:19">
      <c r="S54379"/>
    </row>
    <row r="54380" spans="19:19">
      <c r="S54380"/>
    </row>
    <row r="54381" spans="19:19">
      <c r="S54381"/>
    </row>
    <row r="54382" spans="19:19">
      <c r="S54382"/>
    </row>
    <row r="54383" spans="19:19">
      <c r="S54383"/>
    </row>
    <row r="54384" spans="19:19">
      <c r="S54384"/>
    </row>
    <row r="54385" spans="19:19">
      <c r="S54385"/>
    </row>
    <row r="54386" spans="19:19">
      <c r="S54386"/>
    </row>
    <row r="54387" spans="19:19">
      <c r="S54387"/>
    </row>
    <row r="54388" spans="19:19">
      <c r="S54388"/>
    </row>
    <row r="54389" spans="19:19">
      <c r="S54389"/>
    </row>
    <row r="54390" spans="19:19">
      <c r="S54390"/>
    </row>
    <row r="54391" spans="19:19">
      <c r="S54391"/>
    </row>
    <row r="54392" spans="19:19">
      <c r="S54392"/>
    </row>
    <row r="54393" spans="19:19">
      <c r="S54393"/>
    </row>
    <row r="54394" spans="19:19">
      <c r="S54394"/>
    </row>
    <row r="54395" spans="19:19">
      <c r="S54395"/>
    </row>
    <row r="54396" spans="19:19">
      <c r="S54396"/>
    </row>
    <row r="54397" spans="19:19">
      <c r="S54397"/>
    </row>
    <row r="54398" spans="19:19">
      <c r="S54398"/>
    </row>
    <row r="54399" spans="19:19">
      <c r="S54399"/>
    </row>
    <row r="54400" spans="19:19">
      <c r="S54400"/>
    </row>
    <row r="54401" spans="19:19">
      <c r="S54401"/>
    </row>
    <row r="54402" spans="19:19">
      <c r="S54402"/>
    </row>
    <row r="54403" spans="19:19">
      <c r="S54403"/>
    </row>
    <row r="54404" spans="19:19">
      <c r="S54404"/>
    </row>
    <row r="54405" spans="19:19">
      <c r="S54405"/>
    </row>
    <row r="54406" spans="19:19">
      <c r="S54406"/>
    </row>
    <row r="54407" spans="19:19">
      <c r="S54407"/>
    </row>
    <row r="54408" spans="19:19">
      <c r="S54408"/>
    </row>
    <row r="54409" spans="19:19">
      <c r="S54409"/>
    </row>
    <row r="54410" spans="19:19">
      <c r="S54410"/>
    </row>
    <row r="54411" spans="19:19">
      <c r="S54411"/>
    </row>
    <row r="54412" spans="19:19">
      <c r="S54412"/>
    </row>
    <row r="54413" spans="19:19">
      <c r="S54413"/>
    </row>
    <row r="54414" spans="19:19">
      <c r="S54414"/>
    </row>
    <row r="54415" spans="19:19">
      <c r="S54415"/>
    </row>
    <row r="54416" spans="19:19">
      <c r="S54416"/>
    </row>
    <row r="54417" spans="19:19">
      <c r="S54417"/>
    </row>
    <row r="54418" spans="19:19">
      <c r="S54418"/>
    </row>
    <row r="54419" spans="19:19">
      <c r="S54419"/>
    </row>
    <row r="54420" spans="19:19">
      <c r="S54420"/>
    </row>
    <row r="54421" spans="19:19">
      <c r="S54421"/>
    </row>
    <row r="54422" spans="19:19">
      <c r="S54422"/>
    </row>
    <row r="54423" spans="19:19">
      <c r="S54423"/>
    </row>
    <row r="54424" spans="19:19">
      <c r="S54424"/>
    </row>
    <row r="54425" spans="19:19">
      <c r="S54425"/>
    </row>
    <row r="54426" spans="19:19">
      <c r="S54426"/>
    </row>
    <row r="54427" spans="19:19">
      <c r="S54427"/>
    </row>
    <row r="54428" spans="19:19">
      <c r="S54428"/>
    </row>
    <row r="54429" spans="19:19">
      <c r="S54429"/>
    </row>
    <row r="54430" spans="19:19">
      <c r="S54430"/>
    </row>
    <row r="54431" spans="19:19">
      <c r="S54431"/>
    </row>
    <row r="54432" spans="19:19">
      <c r="S54432"/>
    </row>
    <row r="54433" spans="19:19">
      <c r="S54433"/>
    </row>
    <row r="54434" spans="19:19">
      <c r="S54434"/>
    </row>
    <row r="54435" spans="19:19">
      <c r="S54435"/>
    </row>
    <row r="54436" spans="19:19">
      <c r="S54436"/>
    </row>
    <row r="54437" spans="19:19">
      <c r="S54437"/>
    </row>
    <row r="54438" spans="19:19">
      <c r="S54438"/>
    </row>
    <row r="54439" spans="19:19">
      <c r="S54439"/>
    </row>
    <row r="54440" spans="19:19">
      <c r="S54440"/>
    </row>
    <row r="54441" spans="19:19">
      <c r="S54441"/>
    </row>
    <row r="54442" spans="19:19">
      <c r="S54442"/>
    </row>
    <row r="54443" spans="19:19">
      <c r="S54443"/>
    </row>
    <row r="54444" spans="19:19">
      <c r="S54444"/>
    </row>
    <row r="54445" spans="19:19">
      <c r="S54445"/>
    </row>
    <row r="54446" spans="19:19">
      <c r="S54446"/>
    </row>
    <row r="54447" spans="19:19">
      <c r="S54447"/>
    </row>
    <row r="54448" spans="19:19">
      <c r="S54448"/>
    </row>
    <row r="54449" spans="19:19">
      <c r="S54449"/>
    </row>
    <row r="54450" spans="19:19">
      <c r="S54450"/>
    </row>
    <row r="54451" spans="19:19">
      <c r="S54451"/>
    </row>
    <row r="54452" spans="19:19">
      <c r="S54452"/>
    </row>
    <row r="54453" spans="19:19">
      <c r="S54453"/>
    </row>
    <row r="54454" spans="19:19">
      <c r="S54454"/>
    </row>
    <row r="54455" spans="19:19">
      <c r="S54455"/>
    </row>
    <row r="54456" spans="19:19">
      <c r="S54456"/>
    </row>
    <row r="54457" spans="19:19">
      <c r="S54457"/>
    </row>
    <row r="54458" spans="19:19">
      <c r="S54458"/>
    </row>
    <row r="54459" spans="19:19">
      <c r="S54459"/>
    </row>
    <row r="54460" spans="19:19">
      <c r="S54460"/>
    </row>
    <row r="54461" spans="19:19">
      <c r="S54461"/>
    </row>
    <row r="54462" spans="19:19">
      <c r="S54462"/>
    </row>
    <row r="54463" spans="19:19">
      <c r="S54463"/>
    </row>
    <row r="54464" spans="19:19">
      <c r="S54464"/>
    </row>
    <row r="54465" spans="19:19">
      <c r="S54465"/>
    </row>
    <row r="54466" spans="19:19">
      <c r="S54466"/>
    </row>
    <row r="54467" spans="19:19">
      <c r="S54467"/>
    </row>
    <row r="54468" spans="19:19">
      <c r="S54468"/>
    </row>
    <row r="54469" spans="19:19">
      <c r="S54469"/>
    </row>
    <row r="54470" spans="19:19">
      <c r="S54470"/>
    </row>
    <row r="54471" spans="19:19">
      <c r="S54471"/>
    </row>
    <row r="54472" spans="19:19">
      <c r="S54472"/>
    </row>
    <row r="54473" spans="19:19">
      <c r="S54473"/>
    </row>
    <row r="54474" spans="19:19">
      <c r="S54474"/>
    </row>
    <row r="54475" spans="19:19">
      <c r="S54475"/>
    </row>
    <row r="54476" spans="19:19">
      <c r="S54476"/>
    </row>
    <row r="54477" spans="19:19">
      <c r="S54477"/>
    </row>
    <row r="54478" spans="19:19">
      <c r="S54478"/>
    </row>
    <row r="54479" spans="19:19">
      <c r="S54479"/>
    </row>
    <row r="54480" spans="19:19">
      <c r="S54480"/>
    </row>
    <row r="54481" spans="19:19">
      <c r="S54481"/>
    </row>
    <row r="54482" spans="19:19">
      <c r="S54482"/>
    </row>
    <row r="54483" spans="19:19">
      <c r="S54483"/>
    </row>
    <row r="54484" spans="19:19">
      <c r="S54484"/>
    </row>
    <row r="54485" spans="19:19">
      <c r="S54485"/>
    </row>
    <row r="54486" spans="19:19">
      <c r="S54486"/>
    </row>
    <row r="54487" spans="19:19">
      <c r="S54487"/>
    </row>
    <row r="54488" spans="19:19">
      <c r="S54488"/>
    </row>
    <row r="54489" spans="19:19">
      <c r="S54489"/>
    </row>
    <row r="54490" spans="19:19">
      <c r="S54490"/>
    </row>
    <row r="54491" spans="19:19">
      <c r="S54491"/>
    </row>
    <row r="54492" spans="19:19">
      <c r="S54492"/>
    </row>
    <row r="54493" spans="19:19">
      <c r="S54493"/>
    </row>
    <row r="54494" spans="19:19">
      <c r="S54494"/>
    </row>
    <row r="54495" spans="19:19">
      <c r="S54495"/>
    </row>
    <row r="54496" spans="19:19">
      <c r="S54496"/>
    </row>
    <row r="54497" spans="19:19">
      <c r="S54497"/>
    </row>
    <row r="54498" spans="19:19">
      <c r="S54498"/>
    </row>
    <row r="54499" spans="19:19">
      <c r="S54499"/>
    </row>
    <row r="54500" spans="19:19">
      <c r="S54500"/>
    </row>
    <row r="54501" spans="19:19">
      <c r="S54501"/>
    </row>
    <row r="54502" spans="19:19">
      <c r="S54502"/>
    </row>
    <row r="54503" spans="19:19">
      <c r="S54503"/>
    </row>
    <row r="54504" spans="19:19">
      <c r="S54504"/>
    </row>
    <row r="54505" spans="19:19">
      <c r="S54505"/>
    </row>
    <row r="54506" spans="19:19">
      <c r="S54506"/>
    </row>
    <row r="54507" spans="19:19">
      <c r="S54507"/>
    </row>
    <row r="54508" spans="19:19">
      <c r="S54508"/>
    </row>
    <row r="54509" spans="19:19">
      <c r="S54509"/>
    </row>
    <row r="54510" spans="19:19">
      <c r="S54510"/>
    </row>
    <row r="54511" spans="19:19">
      <c r="S54511"/>
    </row>
    <row r="54512" spans="19:19">
      <c r="S54512"/>
    </row>
    <row r="54513" spans="19:19">
      <c r="S54513"/>
    </row>
    <row r="54514" spans="19:19">
      <c r="S54514"/>
    </row>
    <row r="54515" spans="19:19">
      <c r="S54515"/>
    </row>
    <row r="54516" spans="19:19">
      <c r="S54516"/>
    </row>
    <row r="54517" spans="19:19">
      <c r="S54517"/>
    </row>
    <row r="54518" spans="19:19">
      <c r="S54518"/>
    </row>
    <row r="54519" spans="19:19">
      <c r="S54519"/>
    </row>
    <row r="54520" spans="19:19">
      <c r="S54520"/>
    </row>
    <row r="54521" spans="19:19">
      <c r="S54521"/>
    </row>
    <row r="54522" spans="19:19">
      <c r="S54522"/>
    </row>
    <row r="54523" spans="19:19">
      <c r="S54523"/>
    </row>
    <row r="54524" spans="19:19">
      <c r="S54524"/>
    </row>
    <row r="54525" spans="19:19">
      <c r="S54525"/>
    </row>
    <row r="54526" spans="19:19">
      <c r="S54526"/>
    </row>
    <row r="54527" spans="19:19">
      <c r="S54527"/>
    </row>
    <row r="54528" spans="19:19">
      <c r="S54528"/>
    </row>
    <row r="54529" spans="19:19">
      <c r="S54529"/>
    </row>
    <row r="54530" spans="19:19">
      <c r="S54530"/>
    </row>
    <row r="54531" spans="19:19">
      <c r="S54531"/>
    </row>
    <row r="54532" spans="19:19">
      <c r="S54532"/>
    </row>
    <row r="54533" spans="19:19">
      <c r="S54533"/>
    </row>
    <row r="54534" spans="19:19">
      <c r="S54534"/>
    </row>
    <row r="54535" spans="19:19">
      <c r="S54535"/>
    </row>
    <row r="54536" spans="19:19">
      <c r="S54536"/>
    </row>
    <row r="54537" spans="19:19">
      <c r="S54537"/>
    </row>
    <row r="54538" spans="19:19">
      <c r="S54538"/>
    </row>
    <row r="54539" spans="19:19">
      <c r="S54539"/>
    </row>
    <row r="54540" spans="19:19">
      <c r="S54540"/>
    </row>
    <row r="54541" spans="19:19">
      <c r="S54541"/>
    </row>
    <row r="54542" spans="19:19">
      <c r="S54542"/>
    </row>
    <row r="54543" spans="19:19">
      <c r="S54543"/>
    </row>
    <row r="54544" spans="19:19">
      <c r="S54544"/>
    </row>
    <row r="54545" spans="19:19">
      <c r="S54545"/>
    </row>
    <row r="54546" spans="19:19">
      <c r="S54546"/>
    </row>
    <row r="54547" spans="19:19">
      <c r="S54547"/>
    </row>
    <row r="54548" spans="19:19">
      <c r="S54548"/>
    </row>
    <row r="54549" spans="19:19">
      <c r="S54549"/>
    </row>
    <row r="54550" spans="19:19">
      <c r="S54550"/>
    </row>
    <row r="54551" spans="19:19">
      <c r="S54551"/>
    </row>
    <row r="54552" spans="19:19">
      <c r="S54552"/>
    </row>
    <row r="54553" spans="19:19">
      <c r="S54553"/>
    </row>
    <row r="54554" spans="19:19">
      <c r="S54554"/>
    </row>
    <row r="54555" spans="19:19">
      <c r="S54555"/>
    </row>
    <row r="54556" spans="19:19">
      <c r="S54556"/>
    </row>
    <row r="54557" spans="19:19">
      <c r="S54557"/>
    </row>
    <row r="54558" spans="19:19">
      <c r="S54558"/>
    </row>
    <row r="54559" spans="19:19">
      <c r="S54559"/>
    </row>
    <row r="54560" spans="19:19">
      <c r="S54560"/>
    </row>
    <row r="54561" spans="19:19">
      <c r="S54561"/>
    </row>
    <row r="54562" spans="19:19">
      <c r="S54562"/>
    </row>
    <row r="54563" spans="19:19">
      <c r="S54563"/>
    </row>
    <row r="54564" spans="19:19">
      <c r="S54564"/>
    </row>
    <row r="54565" spans="19:19">
      <c r="S54565"/>
    </row>
    <row r="54566" spans="19:19">
      <c r="S54566"/>
    </row>
    <row r="54567" spans="19:19">
      <c r="S54567"/>
    </row>
    <row r="54568" spans="19:19">
      <c r="S54568"/>
    </row>
    <row r="54569" spans="19:19">
      <c r="S54569"/>
    </row>
    <row r="54570" spans="19:19">
      <c r="S54570"/>
    </row>
    <row r="54571" spans="19:19">
      <c r="S54571"/>
    </row>
    <row r="54572" spans="19:19">
      <c r="S54572"/>
    </row>
    <row r="54573" spans="19:19">
      <c r="S54573"/>
    </row>
    <row r="54574" spans="19:19">
      <c r="S54574"/>
    </row>
    <row r="54575" spans="19:19">
      <c r="S54575"/>
    </row>
    <row r="54576" spans="19:19">
      <c r="S54576"/>
    </row>
    <row r="54577" spans="19:19">
      <c r="S54577"/>
    </row>
    <row r="54578" spans="19:19">
      <c r="S54578"/>
    </row>
    <row r="54579" spans="19:19">
      <c r="S54579"/>
    </row>
    <row r="54580" spans="19:19">
      <c r="S54580"/>
    </row>
    <row r="54581" spans="19:19">
      <c r="S54581"/>
    </row>
    <row r="54582" spans="19:19">
      <c r="S54582"/>
    </row>
    <row r="54583" spans="19:19">
      <c r="S54583"/>
    </row>
    <row r="54584" spans="19:19">
      <c r="S54584"/>
    </row>
    <row r="54585" spans="19:19">
      <c r="S54585"/>
    </row>
    <row r="54586" spans="19:19">
      <c r="S54586"/>
    </row>
    <row r="54587" spans="19:19">
      <c r="S54587"/>
    </row>
    <row r="54588" spans="19:19">
      <c r="S54588"/>
    </row>
    <row r="54589" spans="19:19">
      <c r="S54589"/>
    </row>
    <row r="54590" spans="19:19">
      <c r="S54590"/>
    </row>
    <row r="54591" spans="19:19">
      <c r="S54591"/>
    </row>
    <row r="54592" spans="19:19">
      <c r="S54592"/>
    </row>
    <row r="54593" spans="19:19">
      <c r="S54593"/>
    </row>
    <row r="54594" spans="19:19">
      <c r="S54594"/>
    </row>
    <row r="54595" spans="19:19">
      <c r="S54595"/>
    </row>
    <row r="54596" spans="19:19">
      <c r="S54596"/>
    </row>
    <row r="54597" spans="19:19">
      <c r="S54597"/>
    </row>
    <row r="54598" spans="19:19">
      <c r="S54598"/>
    </row>
    <row r="54599" spans="19:19">
      <c r="S54599"/>
    </row>
    <row r="54600" spans="19:19">
      <c r="S54600"/>
    </row>
    <row r="54601" spans="19:19">
      <c r="S54601"/>
    </row>
    <row r="54602" spans="19:19">
      <c r="S54602"/>
    </row>
    <row r="54603" spans="19:19">
      <c r="S54603"/>
    </row>
    <row r="54604" spans="19:19">
      <c r="S54604"/>
    </row>
    <row r="54605" spans="19:19">
      <c r="S54605"/>
    </row>
    <row r="54606" spans="19:19">
      <c r="S54606"/>
    </row>
    <row r="54607" spans="19:19">
      <c r="S54607"/>
    </row>
    <row r="54608" spans="19:19">
      <c r="S54608"/>
    </row>
    <row r="54609" spans="19:19">
      <c r="S54609"/>
    </row>
    <row r="54610" spans="19:19">
      <c r="S54610"/>
    </row>
    <row r="54611" spans="19:19">
      <c r="S54611"/>
    </row>
    <row r="54612" spans="19:19">
      <c r="S54612"/>
    </row>
    <row r="54613" spans="19:19">
      <c r="S54613"/>
    </row>
    <row r="54614" spans="19:19">
      <c r="S54614"/>
    </row>
    <row r="54615" spans="19:19">
      <c r="S54615"/>
    </row>
    <row r="54616" spans="19:19">
      <c r="S54616"/>
    </row>
    <row r="54617" spans="19:19">
      <c r="S54617"/>
    </row>
    <row r="54618" spans="19:19">
      <c r="S54618"/>
    </row>
    <row r="54619" spans="19:19">
      <c r="S54619"/>
    </row>
    <row r="54620" spans="19:19">
      <c r="S54620"/>
    </row>
    <row r="54621" spans="19:19">
      <c r="S54621"/>
    </row>
    <row r="54622" spans="19:19">
      <c r="S54622"/>
    </row>
    <row r="54623" spans="19:19">
      <c r="S54623"/>
    </row>
    <row r="54624" spans="19:19">
      <c r="S54624"/>
    </row>
    <row r="54625" spans="19:19">
      <c r="S54625"/>
    </row>
    <row r="54626" spans="19:19">
      <c r="S54626"/>
    </row>
    <row r="54627" spans="19:19">
      <c r="S54627"/>
    </row>
    <row r="54628" spans="19:19">
      <c r="S54628"/>
    </row>
    <row r="54629" spans="19:19">
      <c r="S54629"/>
    </row>
    <row r="54630" spans="19:19">
      <c r="S54630"/>
    </row>
    <row r="54631" spans="19:19">
      <c r="S54631"/>
    </row>
    <row r="54632" spans="19:19">
      <c r="S54632"/>
    </row>
    <row r="54633" spans="19:19">
      <c r="S54633"/>
    </row>
    <row r="54634" spans="19:19">
      <c r="S54634"/>
    </row>
    <row r="54635" spans="19:19">
      <c r="S54635"/>
    </row>
    <row r="54636" spans="19:19">
      <c r="S54636"/>
    </row>
    <row r="54637" spans="19:19">
      <c r="S54637"/>
    </row>
    <row r="54638" spans="19:19">
      <c r="S54638"/>
    </row>
    <row r="54639" spans="19:19">
      <c r="S54639"/>
    </row>
    <row r="54640" spans="19:19">
      <c r="S54640"/>
    </row>
    <row r="54641" spans="19:19">
      <c r="S54641"/>
    </row>
    <row r="54642" spans="19:19">
      <c r="S54642"/>
    </row>
    <row r="54643" spans="19:19">
      <c r="S54643"/>
    </row>
    <row r="54644" spans="19:19">
      <c r="S54644"/>
    </row>
    <row r="54645" spans="19:19">
      <c r="S54645"/>
    </row>
    <row r="54646" spans="19:19">
      <c r="S54646"/>
    </row>
    <row r="54647" spans="19:19">
      <c r="S54647"/>
    </row>
    <row r="54648" spans="19:19">
      <c r="S54648"/>
    </row>
    <row r="54649" spans="19:19">
      <c r="S54649"/>
    </row>
    <row r="54650" spans="19:19">
      <c r="S54650"/>
    </row>
    <row r="54651" spans="19:19">
      <c r="S54651"/>
    </row>
    <row r="54652" spans="19:19">
      <c r="S54652"/>
    </row>
    <row r="54653" spans="19:19">
      <c r="S54653"/>
    </row>
    <row r="54654" spans="19:19">
      <c r="S54654"/>
    </row>
    <row r="54655" spans="19:19">
      <c r="S54655"/>
    </row>
    <row r="54656" spans="19:19">
      <c r="S54656"/>
    </row>
    <row r="54657" spans="19:19">
      <c r="S54657"/>
    </row>
    <row r="54658" spans="19:19">
      <c r="S54658"/>
    </row>
    <row r="54659" spans="19:19">
      <c r="S54659"/>
    </row>
    <row r="54660" spans="19:19">
      <c r="S54660"/>
    </row>
    <row r="54661" spans="19:19">
      <c r="S54661"/>
    </row>
    <row r="54662" spans="19:19">
      <c r="S54662"/>
    </row>
    <row r="54663" spans="19:19">
      <c r="S54663"/>
    </row>
    <row r="54664" spans="19:19">
      <c r="S54664"/>
    </row>
    <row r="54665" spans="19:19">
      <c r="S54665"/>
    </row>
    <row r="54666" spans="19:19">
      <c r="S54666"/>
    </row>
    <row r="54667" spans="19:19">
      <c r="S54667"/>
    </row>
    <row r="54668" spans="19:19">
      <c r="S54668"/>
    </row>
    <row r="54669" spans="19:19">
      <c r="S54669"/>
    </row>
    <row r="54670" spans="19:19">
      <c r="S54670"/>
    </row>
    <row r="54671" spans="19:19">
      <c r="S54671"/>
    </row>
    <row r="54672" spans="19:19">
      <c r="S54672"/>
    </row>
    <row r="54673" spans="19:19">
      <c r="S54673"/>
    </row>
    <row r="54674" spans="19:19">
      <c r="S54674"/>
    </row>
    <row r="54675" spans="19:19">
      <c r="S54675"/>
    </row>
    <row r="54676" spans="19:19">
      <c r="S54676"/>
    </row>
    <row r="54677" spans="19:19">
      <c r="S54677"/>
    </row>
    <row r="54678" spans="19:19">
      <c r="S54678"/>
    </row>
    <row r="54679" spans="19:19">
      <c r="S54679"/>
    </row>
    <row r="54680" spans="19:19">
      <c r="S54680"/>
    </row>
    <row r="54681" spans="19:19">
      <c r="S54681"/>
    </row>
    <row r="54682" spans="19:19">
      <c r="S54682"/>
    </row>
    <row r="54683" spans="19:19">
      <c r="S54683"/>
    </row>
    <row r="54684" spans="19:19">
      <c r="S54684"/>
    </row>
    <row r="54685" spans="19:19">
      <c r="S54685"/>
    </row>
    <row r="54686" spans="19:19">
      <c r="S54686"/>
    </row>
    <row r="54687" spans="19:19">
      <c r="S54687"/>
    </row>
    <row r="54688" spans="19:19">
      <c r="S54688"/>
    </row>
    <row r="54689" spans="19:19">
      <c r="S54689"/>
    </row>
    <row r="54690" spans="19:19">
      <c r="S54690"/>
    </row>
    <row r="54691" spans="19:19">
      <c r="S54691"/>
    </row>
    <row r="54692" spans="19:19">
      <c r="S54692"/>
    </row>
    <row r="54693" spans="19:19">
      <c r="S54693"/>
    </row>
    <row r="54694" spans="19:19">
      <c r="S54694"/>
    </row>
    <row r="54695" spans="19:19">
      <c r="S54695"/>
    </row>
    <row r="54696" spans="19:19">
      <c r="S54696"/>
    </row>
    <row r="54697" spans="19:19">
      <c r="S54697"/>
    </row>
    <row r="54698" spans="19:19">
      <c r="S54698"/>
    </row>
    <row r="54699" spans="19:19">
      <c r="S54699"/>
    </row>
    <row r="54700" spans="19:19">
      <c r="S54700"/>
    </row>
    <row r="54701" spans="19:19">
      <c r="S54701"/>
    </row>
    <row r="54702" spans="19:19">
      <c r="S54702"/>
    </row>
    <row r="54703" spans="19:19">
      <c r="S54703"/>
    </row>
    <row r="54704" spans="19:19">
      <c r="S54704"/>
    </row>
    <row r="54705" spans="19:19">
      <c r="S54705"/>
    </row>
    <row r="54706" spans="19:19">
      <c r="S54706"/>
    </row>
    <row r="54707" spans="19:19">
      <c r="S54707"/>
    </row>
    <row r="54708" spans="19:19">
      <c r="S54708"/>
    </row>
    <row r="54709" spans="19:19">
      <c r="S54709"/>
    </row>
    <row r="54710" spans="19:19">
      <c r="S54710"/>
    </row>
    <row r="54711" spans="19:19">
      <c r="S54711"/>
    </row>
    <row r="54712" spans="19:19">
      <c r="S54712"/>
    </row>
    <row r="54713" spans="19:19">
      <c r="S54713"/>
    </row>
    <row r="54714" spans="19:19">
      <c r="S54714"/>
    </row>
    <row r="54715" spans="19:19">
      <c r="S54715"/>
    </row>
    <row r="54716" spans="19:19">
      <c r="S54716"/>
    </row>
    <row r="54717" spans="19:19">
      <c r="S54717"/>
    </row>
    <row r="54718" spans="19:19">
      <c r="S54718"/>
    </row>
    <row r="54719" spans="19:19">
      <c r="S54719"/>
    </row>
    <row r="54720" spans="19:19">
      <c r="S54720"/>
    </row>
    <row r="54721" spans="19:19">
      <c r="S54721"/>
    </row>
    <row r="54722" spans="19:19">
      <c r="S54722"/>
    </row>
    <row r="54723" spans="19:19">
      <c r="S54723"/>
    </row>
    <row r="54724" spans="19:19">
      <c r="S54724"/>
    </row>
    <row r="54725" spans="19:19">
      <c r="S54725"/>
    </row>
    <row r="54726" spans="19:19">
      <c r="S54726"/>
    </row>
    <row r="54727" spans="19:19">
      <c r="S54727"/>
    </row>
    <row r="54728" spans="19:19">
      <c r="S54728"/>
    </row>
    <row r="54729" spans="19:19">
      <c r="S54729"/>
    </row>
    <row r="54730" spans="19:19">
      <c r="S54730"/>
    </row>
    <row r="54731" spans="19:19">
      <c r="S54731"/>
    </row>
    <row r="54732" spans="19:19">
      <c r="S54732"/>
    </row>
    <row r="54733" spans="19:19">
      <c r="S54733"/>
    </row>
    <row r="54734" spans="19:19">
      <c r="S54734"/>
    </row>
    <row r="54735" spans="19:19">
      <c r="S54735"/>
    </row>
    <row r="54736" spans="19:19">
      <c r="S54736"/>
    </row>
    <row r="54737" spans="19:19">
      <c r="S54737"/>
    </row>
    <row r="54738" spans="19:19">
      <c r="S54738"/>
    </row>
    <row r="54739" spans="19:19">
      <c r="S54739"/>
    </row>
    <row r="54740" spans="19:19">
      <c r="S54740"/>
    </row>
    <row r="54741" spans="19:19">
      <c r="S54741"/>
    </row>
    <row r="54742" spans="19:19">
      <c r="S54742"/>
    </row>
    <row r="54743" spans="19:19">
      <c r="S54743"/>
    </row>
    <row r="54744" spans="19:19">
      <c r="S54744"/>
    </row>
    <row r="54745" spans="19:19">
      <c r="S54745"/>
    </row>
    <row r="54746" spans="19:19">
      <c r="S54746"/>
    </row>
    <row r="54747" spans="19:19">
      <c r="S54747"/>
    </row>
    <row r="54748" spans="19:19">
      <c r="S54748"/>
    </row>
    <row r="54749" spans="19:19">
      <c r="S54749"/>
    </row>
    <row r="54750" spans="19:19">
      <c r="S54750"/>
    </row>
    <row r="54751" spans="19:19">
      <c r="S54751"/>
    </row>
    <row r="54752" spans="19:19">
      <c r="S54752"/>
    </row>
    <row r="54753" spans="19:19">
      <c r="S54753"/>
    </row>
    <row r="54754" spans="19:19">
      <c r="S54754"/>
    </row>
    <row r="54755" spans="19:19">
      <c r="S54755"/>
    </row>
    <row r="54756" spans="19:19">
      <c r="S54756"/>
    </row>
    <row r="54757" spans="19:19">
      <c r="S54757"/>
    </row>
    <row r="54758" spans="19:19">
      <c r="S54758"/>
    </row>
    <row r="54759" spans="19:19">
      <c r="S54759"/>
    </row>
    <row r="54760" spans="19:19">
      <c r="S54760"/>
    </row>
    <row r="54761" spans="19:19">
      <c r="S54761"/>
    </row>
    <row r="54762" spans="19:19">
      <c r="S54762"/>
    </row>
    <row r="54763" spans="19:19">
      <c r="S54763"/>
    </row>
    <row r="54764" spans="19:19">
      <c r="S54764"/>
    </row>
    <row r="54765" spans="19:19">
      <c r="S54765"/>
    </row>
    <row r="54766" spans="19:19">
      <c r="S54766"/>
    </row>
    <row r="54767" spans="19:19">
      <c r="S54767"/>
    </row>
    <row r="54768" spans="19:19">
      <c r="S54768"/>
    </row>
    <row r="54769" spans="19:19">
      <c r="S54769"/>
    </row>
    <row r="54770" spans="19:19">
      <c r="S54770"/>
    </row>
    <row r="54771" spans="19:19">
      <c r="S54771"/>
    </row>
    <row r="54772" spans="19:19">
      <c r="S54772"/>
    </row>
    <row r="54773" spans="19:19">
      <c r="S54773"/>
    </row>
    <row r="54774" spans="19:19">
      <c r="S54774"/>
    </row>
    <row r="54775" spans="19:19">
      <c r="S54775"/>
    </row>
    <row r="54776" spans="19:19">
      <c r="S54776"/>
    </row>
    <row r="54777" spans="19:19">
      <c r="S54777"/>
    </row>
    <row r="54778" spans="19:19">
      <c r="S54778"/>
    </row>
    <row r="54779" spans="19:19">
      <c r="S54779"/>
    </row>
    <row r="54780" spans="19:19">
      <c r="S54780"/>
    </row>
    <row r="54781" spans="19:19">
      <c r="S54781"/>
    </row>
    <row r="54782" spans="19:19">
      <c r="S54782"/>
    </row>
    <row r="54783" spans="19:19">
      <c r="S54783"/>
    </row>
    <row r="54784" spans="19:19">
      <c r="S54784"/>
    </row>
    <row r="54785" spans="19:19">
      <c r="S54785"/>
    </row>
    <row r="54786" spans="19:19">
      <c r="S54786"/>
    </row>
    <row r="54787" spans="19:19">
      <c r="S54787"/>
    </row>
    <row r="54788" spans="19:19">
      <c r="S54788"/>
    </row>
    <row r="54789" spans="19:19">
      <c r="S54789"/>
    </row>
    <row r="54790" spans="19:19">
      <c r="S54790"/>
    </row>
    <row r="54791" spans="19:19">
      <c r="S54791"/>
    </row>
    <row r="54792" spans="19:19">
      <c r="S54792"/>
    </row>
    <row r="54793" spans="19:19">
      <c r="S54793"/>
    </row>
    <row r="54794" spans="19:19">
      <c r="S54794"/>
    </row>
    <row r="54795" spans="19:19">
      <c r="S54795"/>
    </row>
    <row r="54796" spans="19:19">
      <c r="S54796"/>
    </row>
    <row r="54797" spans="19:19">
      <c r="S54797"/>
    </row>
    <row r="54798" spans="19:19">
      <c r="S54798"/>
    </row>
    <row r="54799" spans="19:19">
      <c r="S54799"/>
    </row>
    <row r="54800" spans="19:19">
      <c r="S54800"/>
    </row>
    <row r="54801" spans="19:19">
      <c r="S54801"/>
    </row>
    <row r="54802" spans="19:19">
      <c r="S54802"/>
    </row>
    <row r="54803" spans="19:19">
      <c r="S54803"/>
    </row>
    <row r="54804" spans="19:19">
      <c r="S54804"/>
    </row>
    <row r="54805" spans="19:19">
      <c r="S54805"/>
    </row>
    <row r="54806" spans="19:19">
      <c r="S54806"/>
    </row>
    <row r="54807" spans="19:19">
      <c r="S54807"/>
    </row>
    <row r="54808" spans="19:19">
      <c r="S54808"/>
    </row>
    <row r="54809" spans="19:19">
      <c r="S54809"/>
    </row>
    <row r="54810" spans="19:19">
      <c r="S54810"/>
    </row>
    <row r="54811" spans="19:19">
      <c r="S54811"/>
    </row>
    <row r="54812" spans="19:19">
      <c r="S54812"/>
    </row>
    <row r="54813" spans="19:19">
      <c r="S54813"/>
    </row>
    <row r="54814" spans="19:19">
      <c r="S54814"/>
    </row>
    <row r="54815" spans="19:19">
      <c r="S54815"/>
    </row>
    <row r="54816" spans="19:19">
      <c r="S54816"/>
    </row>
    <row r="54817" spans="19:19">
      <c r="S54817"/>
    </row>
    <row r="54818" spans="19:19">
      <c r="S54818"/>
    </row>
    <row r="54819" spans="19:19">
      <c r="S54819"/>
    </row>
    <row r="54820" spans="19:19">
      <c r="S54820"/>
    </row>
    <row r="54821" spans="19:19">
      <c r="S54821"/>
    </row>
    <row r="54822" spans="19:19">
      <c r="S54822"/>
    </row>
    <row r="54823" spans="19:19">
      <c r="S54823"/>
    </row>
    <row r="54824" spans="19:19">
      <c r="S54824"/>
    </row>
    <row r="54825" spans="19:19">
      <c r="S54825"/>
    </row>
    <row r="54826" spans="19:19">
      <c r="S54826"/>
    </row>
    <row r="54827" spans="19:19">
      <c r="S54827"/>
    </row>
    <row r="54828" spans="19:19">
      <c r="S54828"/>
    </row>
    <row r="54829" spans="19:19">
      <c r="S54829"/>
    </row>
    <row r="54830" spans="19:19">
      <c r="S54830"/>
    </row>
    <row r="54831" spans="19:19">
      <c r="S54831"/>
    </row>
    <row r="54832" spans="19:19">
      <c r="S54832"/>
    </row>
    <row r="54833" spans="19:19">
      <c r="S54833"/>
    </row>
    <row r="54834" spans="19:19">
      <c r="S54834"/>
    </row>
    <row r="54835" spans="19:19">
      <c r="S54835"/>
    </row>
    <row r="54836" spans="19:19">
      <c r="S54836"/>
    </row>
    <row r="54837" spans="19:19">
      <c r="S54837"/>
    </row>
    <row r="54838" spans="19:19">
      <c r="S54838"/>
    </row>
    <row r="54839" spans="19:19">
      <c r="S54839"/>
    </row>
    <row r="54840" spans="19:19">
      <c r="S54840"/>
    </row>
    <row r="54841" spans="19:19">
      <c r="S54841"/>
    </row>
    <row r="54842" spans="19:19">
      <c r="S54842"/>
    </row>
    <row r="54843" spans="19:19">
      <c r="S54843"/>
    </row>
    <row r="54844" spans="19:19">
      <c r="S54844"/>
    </row>
    <row r="54845" spans="19:19">
      <c r="S54845"/>
    </row>
    <row r="54846" spans="19:19">
      <c r="S54846"/>
    </row>
    <row r="54847" spans="19:19">
      <c r="S54847"/>
    </row>
    <row r="54848" spans="19:19">
      <c r="S54848"/>
    </row>
    <row r="54849" spans="19:19">
      <c r="S54849"/>
    </row>
    <row r="54850" spans="19:19">
      <c r="S54850"/>
    </row>
    <row r="54851" spans="19:19">
      <c r="S54851"/>
    </row>
    <row r="54852" spans="19:19">
      <c r="S54852"/>
    </row>
    <row r="54853" spans="19:19">
      <c r="S54853"/>
    </row>
    <row r="54854" spans="19:19">
      <c r="S54854"/>
    </row>
    <row r="54855" spans="19:19">
      <c r="S54855"/>
    </row>
    <row r="54856" spans="19:19">
      <c r="S54856"/>
    </row>
    <row r="54857" spans="19:19">
      <c r="S54857"/>
    </row>
    <row r="54858" spans="19:19">
      <c r="S54858"/>
    </row>
    <row r="54859" spans="19:19">
      <c r="S54859"/>
    </row>
    <row r="54860" spans="19:19">
      <c r="S54860"/>
    </row>
    <row r="54861" spans="19:19">
      <c r="S54861"/>
    </row>
    <row r="54862" spans="19:19">
      <c r="S54862"/>
    </row>
    <row r="54863" spans="19:19">
      <c r="S54863"/>
    </row>
    <row r="54864" spans="19:19">
      <c r="S54864"/>
    </row>
    <row r="54865" spans="19:19">
      <c r="S54865"/>
    </row>
    <row r="54866" spans="19:19">
      <c r="S54866"/>
    </row>
    <row r="54867" spans="19:19">
      <c r="S54867"/>
    </row>
    <row r="54868" spans="19:19">
      <c r="S54868"/>
    </row>
    <row r="54869" spans="19:19">
      <c r="S54869"/>
    </row>
    <row r="54870" spans="19:19">
      <c r="S54870"/>
    </row>
    <row r="54871" spans="19:19">
      <c r="S54871"/>
    </row>
    <row r="54872" spans="19:19">
      <c r="S54872"/>
    </row>
    <row r="54873" spans="19:19">
      <c r="S54873"/>
    </row>
    <row r="54874" spans="19:19">
      <c r="S54874"/>
    </row>
    <row r="54875" spans="19:19">
      <c r="S54875"/>
    </row>
    <row r="54876" spans="19:19">
      <c r="S54876"/>
    </row>
    <row r="54877" spans="19:19">
      <c r="S54877"/>
    </row>
    <row r="54878" spans="19:19">
      <c r="S54878"/>
    </row>
    <row r="54879" spans="19:19">
      <c r="S54879"/>
    </row>
    <row r="54880" spans="19:19">
      <c r="S54880"/>
    </row>
    <row r="54881" spans="19:19">
      <c r="S54881"/>
    </row>
    <row r="54882" spans="19:19">
      <c r="S54882"/>
    </row>
    <row r="54883" spans="19:19">
      <c r="S54883"/>
    </row>
    <row r="54884" spans="19:19">
      <c r="S54884"/>
    </row>
    <row r="54885" spans="19:19">
      <c r="S54885"/>
    </row>
    <row r="54886" spans="19:19">
      <c r="S54886"/>
    </row>
    <row r="54887" spans="19:19">
      <c r="S54887"/>
    </row>
    <row r="54888" spans="19:19">
      <c r="S54888"/>
    </row>
    <row r="54889" spans="19:19">
      <c r="S54889"/>
    </row>
    <row r="54890" spans="19:19">
      <c r="S54890"/>
    </row>
    <row r="54891" spans="19:19">
      <c r="S54891"/>
    </row>
    <row r="54892" spans="19:19">
      <c r="S54892"/>
    </row>
    <row r="54893" spans="19:19">
      <c r="S54893"/>
    </row>
    <row r="54894" spans="19:19">
      <c r="S54894"/>
    </row>
    <row r="54895" spans="19:19">
      <c r="S54895"/>
    </row>
    <row r="54896" spans="19:19">
      <c r="S54896"/>
    </row>
    <row r="54897" spans="19:19">
      <c r="S54897"/>
    </row>
    <row r="54898" spans="19:19">
      <c r="S54898"/>
    </row>
    <row r="54899" spans="19:19">
      <c r="S54899"/>
    </row>
    <row r="54900" spans="19:19">
      <c r="S54900"/>
    </row>
    <row r="54901" spans="19:19">
      <c r="S54901"/>
    </row>
    <row r="54902" spans="19:19">
      <c r="S54902"/>
    </row>
    <row r="54903" spans="19:19">
      <c r="S54903"/>
    </row>
    <row r="54904" spans="19:19">
      <c r="S54904"/>
    </row>
    <row r="54905" spans="19:19">
      <c r="S54905"/>
    </row>
    <row r="54906" spans="19:19">
      <c r="S54906"/>
    </row>
    <row r="54907" spans="19:19">
      <c r="S54907"/>
    </row>
    <row r="54908" spans="19:19">
      <c r="S54908"/>
    </row>
    <row r="54909" spans="19:19">
      <c r="S54909"/>
    </row>
    <row r="54910" spans="19:19">
      <c r="S54910"/>
    </row>
    <row r="54911" spans="19:19">
      <c r="S54911"/>
    </row>
    <row r="54912" spans="19:19">
      <c r="S54912"/>
    </row>
    <row r="54913" spans="19:19">
      <c r="S54913"/>
    </row>
    <row r="54914" spans="19:19">
      <c r="S54914"/>
    </row>
    <row r="54915" spans="19:19">
      <c r="S54915"/>
    </row>
    <row r="54916" spans="19:19">
      <c r="S54916"/>
    </row>
    <row r="54917" spans="19:19">
      <c r="S54917"/>
    </row>
    <row r="54918" spans="19:19">
      <c r="S54918"/>
    </row>
    <row r="54919" spans="19:19">
      <c r="S54919"/>
    </row>
    <row r="54920" spans="19:19">
      <c r="S54920"/>
    </row>
    <row r="54921" spans="19:19">
      <c r="S54921"/>
    </row>
    <row r="54922" spans="19:19">
      <c r="S54922"/>
    </row>
    <row r="54923" spans="19:19">
      <c r="S54923"/>
    </row>
    <row r="54924" spans="19:19">
      <c r="S54924"/>
    </row>
    <row r="54925" spans="19:19">
      <c r="S54925"/>
    </row>
    <row r="54926" spans="19:19">
      <c r="S54926"/>
    </row>
    <row r="54927" spans="19:19">
      <c r="S54927"/>
    </row>
    <row r="54928" spans="19:19">
      <c r="S54928"/>
    </row>
    <row r="54929" spans="19:19">
      <c r="S54929"/>
    </row>
    <row r="54930" spans="19:19">
      <c r="S54930"/>
    </row>
    <row r="54931" spans="19:19">
      <c r="S54931"/>
    </row>
    <row r="54932" spans="19:19">
      <c r="S54932"/>
    </row>
    <row r="54933" spans="19:19">
      <c r="S54933"/>
    </row>
    <row r="54934" spans="19:19">
      <c r="S54934"/>
    </row>
    <row r="54935" spans="19:19">
      <c r="S54935"/>
    </row>
    <row r="54936" spans="19:19">
      <c r="S54936"/>
    </row>
    <row r="54937" spans="19:19">
      <c r="S54937"/>
    </row>
    <row r="54938" spans="19:19">
      <c r="S54938"/>
    </row>
    <row r="54939" spans="19:19">
      <c r="S54939"/>
    </row>
    <row r="54940" spans="19:19">
      <c r="S54940"/>
    </row>
    <row r="54941" spans="19:19">
      <c r="S54941"/>
    </row>
    <row r="54942" spans="19:19">
      <c r="S54942"/>
    </row>
    <row r="54943" spans="19:19">
      <c r="S54943"/>
    </row>
    <row r="54944" spans="19:19">
      <c r="S54944"/>
    </row>
    <row r="54945" spans="19:19">
      <c r="S54945"/>
    </row>
    <row r="54946" spans="19:19">
      <c r="S54946"/>
    </row>
    <row r="54947" spans="19:19">
      <c r="S54947"/>
    </row>
    <row r="54948" spans="19:19">
      <c r="S54948"/>
    </row>
    <row r="54949" spans="19:19">
      <c r="S54949"/>
    </row>
    <row r="54950" spans="19:19">
      <c r="S54950"/>
    </row>
    <row r="54951" spans="19:19">
      <c r="S54951"/>
    </row>
    <row r="54952" spans="19:19">
      <c r="S54952"/>
    </row>
    <row r="54953" spans="19:19">
      <c r="S54953"/>
    </row>
    <row r="54954" spans="19:19">
      <c r="S54954"/>
    </row>
    <row r="54955" spans="19:19">
      <c r="S54955"/>
    </row>
    <row r="54956" spans="19:19">
      <c r="S54956"/>
    </row>
    <row r="54957" spans="19:19">
      <c r="S54957"/>
    </row>
    <row r="54958" spans="19:19">
      <c r="S54958"/>
    </row>
    <row r="54959" spans="19:19">
      <c r="S54959"/>
    </row>
    <row r="54960" spans="19:19">
      <c r="S54960"/>
    </row>
    <row r="54961" spans="19:19">
      <c r="S54961"/>
    </row>
    <row r="54962" spans="19:19">
      <c r="S54962"/>
    </row>
    <row r="54963" spans="19:19">
      <c r="S54963"/>
    </row>
    <row r="54964" spans="19:19">
      <c r="S54964"/>
    </row>
    <row r="54965" spans="19:19">
      <c r="S54965"/>
    </row>
    <row r="54966" spans="19:19">
      <c r="S54966"/>
    </row>
    <row r="54967" spans="19:19">
      <c r="S54967"/>
    </row>
    <row r="54968" spans="19:19">
      <c r="S54968"/>
    </row>
    <row r="54969" spans="19:19">
      <c r="S54969"/>
    </row>
    <row r="54970" spans="19:19">
      <c r="S54970"/>
    </row>
    <row r="54971" spans="19:19">
      <c r="S54971"/>
    </row>
    <row r="54972" spans="19:19">
      <c r="S54972"/>
    </row>
    <row r="54973" spans="19:19">
      <c r="S54973"/>
    </row>
    <row r="54974" spans="19:19">
      <c r="S54974"/>
    </row>
    <row r="54975" spans="19:19">
      <c r="S54975"/>
    </row>
    <row r="54976" spans="19:19">
      <c r="S54976"/>
    </row>
    <row r="54977" spans="19:19">
      <c r="S54977"/>
    </row>
    <row r="54978" spans="19:19">
      <c r="S54978"/>
    </row>
    <row r="54979" spans="19:19">
      <c r="S54979"/>
    </row>
    <row r="54980" spans="19:19">
      <c r="S54980"/>
    </row>
    <row r="54981" spans="19:19">
      <c r="S54981"/>
    </row>
    <row r="54982" spans="19:19">
      <c r="S54982"/>
    </row>
    <row r="54983" spans="19:19">
      <c r="S54983"/>
    </row>
    <row r="54984" spans="19:19">
      <c r="S54984"/>
    </row>
    <row r="54985" spans="19:19">
      <c r="S54985"/>
    </row>
    <row r="54986" spans="19:19">
      <c r="S54986"/>
    </row>
    <row r="54987" spans="19:19">
      <c r="S54987"/>
    </row>
    <row r="54988" spans="19:19">
      <c r="S54988"/>
    </row>
    <row r="54989" spans="19:19">
      <c r="S54989"/>
    </row>
    <row r="54990" spans="19:19">
      <c r="S54990"/>
    </row>
    <row r="54991" spans="19:19">
      <c r="S54991"/>
    </row>
    <row r="54992" spans="19:19">
      <c r="S54992"/>
    </row>
    <row r="54993" spans="19:19">
      <c r="S54993"/>
    </row>
    <row r="54994" spans="19:19">
      <c r="S54994"/>
    </row>
    <row r="54995" spans="19:19">
      <c r="S54995"/>
    </row>
    <row r="54996" spans="19:19">
      <c r="S54996"/>
    </row>
    <row r="54997" spans="19:19">
      <c r="S54997"/>
    </row>
    <row r="54998" spans="19:19">
      <c r="S54998"/>
    </row>
    <row r="54999" spans="19:19">
      <c r="S54999"/>
    </row>
    <row r="55000" spans="19:19">
      <c r="S55000"/>
    </row>
    <row r="55001" spans="19:19">
      <c r="S55001"/>
    </row>
    <row r="55002" spans="19:19">
      <c r="S55002"/>
    </row>
    <row r="55003" spans="19:19">
      <c r="S55003"/>
    </row>
    <row r="55004" spans="19:19">
      <c r="S55004"/>
    </row>
    <row r="55005" spans="19:19">
      <c r="S55005"/>
    </row>
    <row r="55006" spans="19:19">
      <c r="S55006"/>
    </row>
    <row r="55007" spans="19:19">
      <c r="S55007"/>
    </row>
    <row r="55008" spans="19:19">
      <c r="S55008"/>
    </row>
    <row r="55009" spans="19:19">
      <c r="S55009"/>
    </row>
    <row r="55010" spans="19:19">
      <c r="S55010"/>
    </row>
    <row r="55011" spans="19:19">
      <c r="S55011"/>
    </row>
    <row r="55012" spans="19:19">
      <c r="S55012"/>
    </row>
    <row r="55013" spans="19:19">
      <c r="S55013"/>
    </row>
    <row r="55014" spans="19:19">
      <c r="S55014"/>
    </row>
    <row r="55015" spans="19:19">
      <c r="S55015"/>
    </row>
    <row r="55016" spans="19:19">
      <c r="S55016"/>
    </row>
    <row r="55017" spans="19:19">
      <c r="S55017"/>
    </row>
    <row r="55018" spans="19:19">
      <c r="S55018"/>
    </row>
    <row r="55019" spans="19:19">
      <c r="S55019"/>
    </row>
    <row r="55020" spans="19:19">
      <c r="S55020"/>
    </row>
    <row r="55021" spans="19:19">
      <c r="S55021"/>
    </row>
    <row r="55022" spans="19:19">
      <c r="S55022"/>
    </row>
    <row r="55023" spans="19:19">
      <c r="S55023"/>
    </row>
    <row r="55024" spans="19:19">
      <c r="S55024"/>
    </row>
    <row r="55025" spans="19:19">
      <c r="S55025"/>
    </row>
    <row r="55026" spans="19:19">
      <c r="S55026"/>
    </row>
    <row r="55027" spans="19:19">
      <c r="S55027"/>
    </row>
    <row r="55028" spans="19:19">
      <c r="S55028"/>
    </row>
    <row r="55029" spans="19:19">
      <c r="S55029"/>
    </row>
    <row r="55030" spans="19:19">
      <c r="S55030"/>
    </row>
    <row r="55031" spans="19:19">
      <c r="S55031"/>
    </row>
    <row r="55032" spans="19:19">
      <c r="S55032"/>
    </row>
    <row r="55033" spans="19:19">
      <c r="S55033"/>
    </row>
    <row r="55034" spans="19:19">
      <c r="S55034"/>
    </row>
    <row r="55035" spans="19:19">
      <c r="S55035"/>
    </row>
    <row r="55036" spans="19:19">
      <c r="S55036"/>
    </row>
    <row r="55037" spans="19:19">
      <c r="S55037"/>
    </row>
    <row r="55038" spans="19:19">
      <c r="S55038"/>
    </row>
    <row r="55039" spans="19:19">
      <c r="S55039"/>
    </row>
    <row r="55040" spans="19:19">
      <c r="S55040"/>
    </row>
    <row r="55041" spans="19:19">
      <c r="S55041"/>
    </row>
    <row r="55042" spans="19:19">
      <c r="S55042"/>
    </row>
    <row r="55043" spans="19:19">
      <c r="S55043"/>
    </row>
    <row r="55044" spans="19:19">
      <c r="S55044"/>
    </row>
    <row r="55045" spans="19:19">
      <c r="S55045"/>
    </row>
    <row r="55046" spans="19:19">
      <c r="S55046"/>
    </row>
    <row r="55047" spans="19:19">
      <c r="S55047"/>
    </row>
    <row r="55048" spans="19:19">
      <c r="S55048"/>
    </row>
    <row r="55049" spans="19:19">
      <c r="S55049"/>
    </row>
    <row r="55050" spans="19:19">
      <c r="S55050"/>
    </row>
    <row r="55051" spans="19:19">
      <c r="S55051"/>
    </row>
    <row r="55052" spans="19:19">
      <c r="S55052"/>
    </row>
    <row r="55053" spans="19:19">
      <c r="S55053"/>
    </row>
    <row r="55054" spans="19:19">
      <c r="S55054"/>
    </row>
    <row r="55055" spans="19:19">
      <c r="S55055"/>
    </row>
    <row r="55056" spans="19:19">
      <c r="S55056"/>
    </row>
    <row r="55057" spans="19:19">
      <c r="S55057"/>
    </row>
    <row r="55058" spans="19:19">
      <c r="S55058"/>
    </row>
    <row r="55059" spans="19:19">
      <c r="S55059"/>
    </row>
    <row r="55060" spans="19:19">
      <c r="S55060"/>
    </row>
    <row r="55061" spans="19:19">
      <c r="S55061"/>
    </row>
    <row r="55062" spans="19:19">
      <c r="S55062"/>
    </row>
    <row r="55063" spans="19:19">
      <c r="S55063"/>
    </row>
    <row r="55064" spans="19:19">
      <c r="S55064"/>
    </row>
    <row r="55065" spans="19:19">
      <c r="S55065"/>
    </row>
    <row r="55066" spans="19:19">
      <c r="S55066"/>
    </row>
    <row r="55067" spans="19:19">
      <c r="S55067"/>
    </row>
    <row r="55068" spans="19:19">
      <c r="S55068"/>
    </row>
    <row r="55069" spans="19:19">
      <c r="S55069"/>
    </row>
    <row r="55070" spans="19:19">
      <c r="S55070"/>
    </row>
    <row r="55071" spans="19:19">
      <c r="S55071"/>
    </row>
    <row r="55072" spans="19:19">
      <c r="S55072"/>
    </row>
    <row r="55073" spans="19:19">
      <c r="S55073"/>
    </row>
    <row r="55074" spans="19:19">
      <c r="S55074"/>
    </row>
    <row r="55075" spans="19:19">
      <c r="S55075"/>
    </row>
    <row r="55076" spans="19:19">
      <c r="S55076"/>
    </row>
    <row r="55077" spans="19:19">
      <c r="S55077"/>
    </row>
    <row r="55078" spans="19:19">
      <c r="S55078"/>
    </row>
    <row r="55079" spans="19:19">
      <c r="S55079"/>
    </row>
    <row r="55080" spans="19:19">
      <c r="S55080"/>
    </row>
    <row r="55081" spans="19:19">
      <c r="S55081"/>
    </row>
    <row r="55082" spans="19:19">
      <c r="S55082"/>
    </row>
    <row r="55083" spans="19:19">
      <c r="S55083"/>
    </row>
    <row r="55084" spans="19:19">
      <c r="S55084"/>
    </row>
    <row r="55085" spans="19:19">
      <c r="S55085"/>
    </row>
    <row r="55086" spans="19:19">
      <c r="S55086"/>
    </row>
    <row r="55087" spans="19:19">
      <c r="S55087"/>
    </row>
    <row r="55088" spans="19:19">
      <c r="S55088"/>
    </row>
    <row r="55089" spans="19:19">
      <c r="S55089"/>
    </row>
    <row r="55090" spans="19:19">
      <c r="S55090"/>
    </row>
    <row r="55091" spans="19:19">
      <c r="S55091"/>
    </row>
    <row r="55092" spans="19:19">
      <c r="S55092"/>
    </row>
    <row r="55093" spans="19:19">
      <c r="S55093"/>
    </row>
    <row r="55094" spans="19:19">
      <c r="S55094"/>
    </row>
    <row r="55095" spans="19:19">
      <c r="S55095"/>
    </row>
    <row r="55096" spans="19:19">
      <c r="S55096"/>
    </row>
    <row r="55097" spans="19:19">
      <c r="S55097"/>
    </row>
    <row r="55098" spans="19:19">
      <c r="S55098"/>
    </row>
    <row r="55099" spans="19:19">
      <c r="S55099"/>
    </row>
    <row r="55100" spans="19:19">
      <c r="S55100"/>
    </row>
    <row r="55101" spans="19:19">
      <c r="S55101"/>
    </row>
    <row r="55102" spans="19:19">
      <c r="S55102"/>
    </row>
    <row r="55103" spans="19:19">
      <c r="S55103"/>
    </row>
    <row r="55104" spans="19:19">
      <c r="S55104"/>
    </row>
    <row r="55105" spans="19:19">
      <c r="S55105"/>
    </row>
    <row r="55106" spans="19:19">
      <c r="S55106"/>
    </row>
    <row r="55107" spans="19:19">
      <c r="S55107"/>
    </row>
    <row r="55108" spans="19:19">
      <c r="S55108"/>
    </row>
    <row r="55109" spans="19:19">
      <c r="S55109"/>
    </row>
    <row r="55110" spans="19:19">
      <c r="S55110"/>
    </row>
    <row r="55111" spans="19:19">
      <c r="S55111"/>
    </row>
    <row r="55112" spans="19:19">
      <c r="S55112"/>
    </row>
    <row r="55113" spans="19:19">
      <c r="S55113"/>
    </row>
    <row r="55114" spans="19:19">
      <c r="S55114"/>
    </row>
    <row r="55115" spans="19:19">
      <c r="S55115"/>
    </row>
    <row r="55116" spans="19:19">
      <c r="S55116"/>
    </row>
    <row r="55117" spans="19:19">
      <c r="S55117"/>
    </row>
    <row r="55118" spans="19:19">
      <c r="S55118"/>
    </row>
    <row r="55119" spans="19:19">
      <c r="S55119"/>
    </row>
    <row r="55120" spans="19:19">
      <c r="S55120"/>
    </row>
    <row r="55121" spans="19:19">
      <c r="S55121"/>
    </row>
    <row r="55122" spans="19:19">
      <c r="S55122"/>
    </row>
    <row r="55123" spans="19:19">
      <c r="S55123"/>
    </row>
    <row r="55124" spans="19:19">
      <c r="S55124"/>
    </row>
    <row r="55125" spans="19:19">
      <c r="S55125"/>
    </row>
    <row r="55126" spans="19:19">
      <c r="S55126"/>
    </row>
    <row r="55127" spans="19:19">
      <c r="S55127"/>
    </row>
    <row r="55128" spans="19:19">
      <c r="S55128"/>
    </row>
    <row r="55129" spans="19:19">
      <c r="S55129"/>
    </row>
    <row r="55130" spans="19:19">
      <c r="S55130"/>
    </row>
    <row r="55131" spans="19:19">
      <c r="S55131"/>
    </row>
    <row r="55132" spans="19:19">
      <c r="S55132"/>
    </row>
    <row r="55133" spans="19:19">
      <c r="S55133"/>
    </row>
    <row r="55134" spans="19:19">
      <c r="S55134"/>
    </row>
    <row r="55135" spans="19:19">
      <c r="S55135"/>
    </row>
    <row r="55136" spans="19:19">
      <c r="S55136"/>
    </row>
    <row r="55137" spans="19:19">
      <c r="S55137"/>
    </row>
    <row r="55138" spans="19:19">
      <c r="S55138"/>
    </row>
    <row r="55139" spans="19:19">
      <c r="S55139"/>
    </row>
    <row r="55140" spans="19:19">
      <c r="S55140"/>
    </row>
    <row r="55141" spans="19:19">
      <c r="S55141"/>
    </row>
    <row r="55142" spans="19:19">
      <c r="S55142"/>
    </row>
    <row r="55143" spans="19:19">
      <c r="S55143"/>
    </row>
    <row r="55144" spans="19:19">
      <c r="S55144"/>
    </row>
    <row r="55145" spans="19:19">
      <c r="S55145"/>
    </row>
    <row r="55146" spans="19:19">
      <c r="S55146"/>
    </row>
    <row r="55147" spans="19:19">
      <c r="S55147"/>
    </row>
    <row r="55148" spans="19:19">
      <c r="S55148"/>
    </row>
    <row r="55149" spans="19:19">
      <c r="S55149"/>
    </row>
    <row r="55150" spans="19:19">
      <c r="S55150"/>
    </row>
    <row r="55151" spans="19:19">
      <c r="S55151"/>
    </row>
    <row r="55152" spans="19:19">
      <c r="S55152"/>
    </row>
    <row r="55153" spans="19:19">
      <c r="S55153"/>
    </row>
    <row r="55154" spans="19:19">
      <c r="S55154"/>
    </row>
    <row r="55155" spans="19:19">
      <c r="S55155"/>
    </row>
    <row r="55156" spans="19:19">
      <c r="S55156"/>
    </row>
    <row r="55157" spans="19:19">
      <c r="S55157"/>
    </row>
    <row r="55158" spans="19:19">
      <c r="S55158"/>
    </row>
    <row r="55159" spans="19:19">
      <c r="S55159"/>
    </row>
    <row r="55160" spans="19:19">
      <c r="S55160"/>
    </row>
    <row r="55161" spans="19:19">
      <c r="S55161"/>
    </row>
    <row r="55162" spans="19:19">
      <c r="S55162"/>
    </row>
    <row r="55163" spans="19:19">
      <c r="S55163"/>
    </row>
    <row r="55164" spans="19:19">
      <c r="S55164"/>
    </row>
    <row r="55165" spans="19:19">
      <c r="S55165"/>
    </row>
    <row r="55166" spans="19:19">
      <c r="S55166"/>
    </row>
    <row r="55167" spans="19:19">
      <c r="S55167"/>
    </row>
    <row r="55168" spans="19:19">
      <c r="S55168"/>
    </row>
    <row r="55169" spans="19:19">
      <c r="S55169"/>
    </row>
    <row r="55170" spans="19:19">
      <c r="S55170"/>
    </row>
    <row r="55171" spans="19:19">
      <c r="S55171"/>
    </row>
    <row r="55172" spans="19:19">
      <c r="S55172"/>
    </row>
    <row r="55173" spans="19:19">
      <c r="S55173"/>
    </row>
    <row r="55174" spans="19:19">
      <c r="S55174"/>
    </row>
    <row r="55175" spans="19:19">
      <c r="S55175"/>
    </row>
    <row r="55176" spans="19:19">
      <c r="S55176"/>
    </row>
    <row r="55177" spans="19:19">
      <c r="S55177"/>
    </row>
    <row r="55178" spans="19:19">
      <c r="S55178"/>
    </row>
    <row r="55179" spans="19:19">
      <c r="S55179"/>
    </row>
    <row r="55180" spans="19:19">
      <c r="S55180"/>
    </row>
    <row r="55181" spans="19:19">
      <c r="S55181"/>
    </row>
    <row r="55182" spans="19:19">
      <c r="S55182"/>
    </row>
    <row r="55183" spans="19:19">
      <c r="S55183"/>
    </row>
    <row r="55184" spans="19:19">
      <c r="S55184"/>
    </row>
    <row r="55185" spans="19:19">
      <c r="S55185"/>
    </row>
    <row r="55186" spans="19:19">
      <c r="S55186"/>
    </row>
    <row r="55187" spans="19:19">
      <c r="S55187"/>
    </row>
    <row r="55188" spans="19:19">
      <c r="S55188"/>
    </row>
    <row r="55189" spans="19:19">
      <c r="S55189"/>
    </row>
    <row r="55190" spans="19:19">
      <c r="S55190"/>
    </row>
    <row r="55191" spans="19:19">
      <c r="S55191"/>
    </row>
    <row r="55192" spans="19:19">
      <c r="S55192"/>
    </row>
    <row r="55193" spans="19:19">
      <c r="S55193"/>
    </row>
    <row r="55194" spans="19:19">
      <c r="S55194"/>
    </row>
    <row r="55195" spans="19:19">
      <c r="S55195"/>
    </row>
    <row r="55196" spans="19:19">
      <c r="S55196"/>
    </row>
    <row r="55197" spans="19:19">
      <c r="S55197"/>
    </row>
    <row r="55198" spans="19:19">
      <c r="S55198"/>
    </row>
    <row r="55199" spans="19:19">
      <c r="S55199"/>
    </row>
    <row r="55200" spans="19:19">
      <c r="S55200"/>
    </row>
    <row r="55201" spans="19:19">
      <c r="S55201"/>
    </row>
    <row r="55202" spans="19:19">
      <c r="S55202"/>
    </row>
    <row r="55203" spans="19:19">
      <c r="S55203"/>
    </row>
    <row r="55204" spans="19:19">
      <c r="S55204"/>
    </row>
    <row r="55205" spans="19:19">
      <c r="S55205"/>
    </row>
    <row r="55206" spans="19:19">
      <c r="S55206"/>
    </row>
    <row r="55207" spans="19:19">
      <c r="S55207"/>
    </row>
    <row r="55208" spans="19:19">
      <c r="S55208"/>
    </row>
    <row r="55209" spans="19:19">
      <c r="S55209"/>
    </row>
    <row r="55210" spans="19:19">
      <c r="S55210"/>
    </row>
    <row r="55211" spans="19:19">
      <c r="S55211"/>
    </row>
    <row r="55212" spans="19:19">
      <c r="S55212"/>
    </row>
    <row r="55213" spans="19:19">
      <c r="S55213"/>
    </row>
    <row r="55214" spans="19:19">
      <c r="S55214"/>
    </row>
    <row r="55215" spans="19:19">
      <c r="S55215"/>
    </row>
    <row r="55216" spans="19:19">
      <c r="S55216"/>
    </row>
    <row r="55217" spans="19:19">
      <c r="S55217"/>
    </row>
    <row r="55218" spans="19:19">
      <c r="S55218"/>
    </row>
    <row r="55219" spans="19:19">
      <c r="S55219"/>
    </row>
    <row r="55220" spans="19:19">
      <c r="S55220"/>
    </row>
    <row r="55221" spans="19:19">
      <c r="S55221"/>
    </row>
    <row r="55222" spans="19:19">
      <c r="S55222"/>
    </row>
    <row r="55223" spans="19:19">
      <c r="S55223"/>
    </row>
    <row r="55224" spans="19:19">
      <c r="S55224"/>
    </row>
    <row r="55225" spans="19:19">
      <c r="S55225"/>
    </row>
    <row r="55226" spans="19:19">
      <c r="S55226"/>
    </row>
    <row r="55227" spans="19:19">
      <c r="S55227"/>
    </row>
    <row r="55228" spans="19:19">
      <c r="S55228"/>
    </row>
    <row r="55229" spans="19:19">
      <c r="S55229"/>
    </row>
    <row r="55230" spans="19:19">
      <c r="S55230"/>
    </row>
    <row r="55231" spans="19:19">
      <c r="S55231"/>
    </row>
    <row r="55232" spans="19:19">
      <c r="S55232"/>
    </row>
    <row r="55233" spans="19:19">
      <c r="S55233"/>
    </row>
    <row r="55234" spans="19:19">
      <c r="S55234"/>
    </row>
    <row r="55235" spans="19:19">
      <c r="S55235"/>
    </row>
    <row r="55236" spans="19:19">
      <c r="S55236"/>
    </row>
    <row r="55237" spans="19:19">
      <c r="S55237"/>
    </row>
    <row r="55238" spans="19:19">
      <c r="S55238"/>
    </row>
    <row r="55239" spans="19:19">
      <c r="S55239"/>
    </row>
    <row r="55240" spans="19:19">
      <c r="S55240"/>
    </row>
    <row r="55241" spans="19:19">
      <c r="S55241"/>
    </row>
    <row r="55242" spans="19:19">
      <c r="S55242"/>
    </row>
    <row r="55243" spans="19:19">
      <c r="S55243"/>
    </row>
    <row r="55244" spans="19:19">
      <c r="S55244"/>
    </row>
    <row r="55245" spans="19:19">
      <c r="S55245"/>
    </row>
    <row r="55246" spans="19:19">
      <c r="S55246"/>
    </row>
    <row r="55247" spans="19:19">
      <c r="S55247"/>
    </row>
    <row r="55248" spans="19:19">
      <c r="S55248"/>
    </row>
    <row r="55249" spans="19:19">
      <c r="S55249"/>
    </row>
    <row r="55250" spans="19:19">
      <c r="S55250"/>
    </row>
    <row r="55251" spans="19:19">
      <c r="S55251"/>
    </row>
    <row r="55252" spans="19:19">
      <c r="S55252"/>
    </row>
    <row r="55253" spans="19:19">
      <c r="S55253"/>
    </row>
    <row r="55254" spans="19:19">
      <c r="S55254"/>
    </row>
    <row r="55255" spans="19:19">
      <c r="S55255"/>
    </row>
    <row r="55256" spans="19:19">
      <c r="S55256"/>
    </row>
    <row r="55257" spans="19:19">
      <c r="S55257"/>
    </row>
    <row r="55258" spans="19:19">
      <c r="S55258"/>
    </row>
    <row r="55259" spans="19:19">
      <c r="S55259"/>
    </row>
    <row r="55260" spans="19:19">
      <c r="S55260"/>
    </row>
    <row r="55261" spans="19:19">
      <c r="S55261"/>
    </row>
    <row r="55262" spans="19:19">
      <c r="S55262"/>
    </row>
    <row r="55263" spans="19:19">
      <c r="S55263"/>
    </row>
    <row r="55264" spans="19:19">
      <c r="S55264"/>
    </row>
    <row r="55265" spans="19:19">
      <c r="S55265"/>
    </row>
    <row r="55266" spans="19:19">
      <c r="S55266"/>
    </row>
    <row r="55267" spans="19:19">
      <c r="S55267"/>
    </row>
    <row r="55268" spans="19:19">
      <c r="S55268"/>
    </row>
    <row r="55269" spans="19:19">
      <c r="S55269"/>
    </row>
    <row r="55270" spans="19:19">
      <c r="S55270"/>
    </row>
    <row r="55271" spans="19:19">
      <c r="S55271"/>
    </row>
    <row r="55272" spans="19:19">
      <c r="S55272"/>
    </row>
    <row r="55273" spans="19:19">
      <c r="S55273"/>
    </row>
    <row r="55274" spans="19:19">
      <c r="S55274"/>
    </row>
    <row r="55275" spans="19:19">
      <c r="S55275"/>
    </row>
    <row r="55276" spans="19:19">
      <c r="S55276"/>
    </row>
    <row r="55277" spans="19:19">
      <c r="S55277"/>
    </row>
    <row r="55278" spans="19:19">
      <c r="S55278"/>
    </row>
    <row r="55279" spans="19:19">
      <c r="S55279"/>
    </row>
    <row r="55280" spans="19:19">
      <c r="S55280"/>
    </row>
    <row r="55281" spans="19:19">
      <c r="S55281"/>
    </row>
    <row r="55282" spans="19:19">
      <c r="S55282"/>
    </row>
    <row r="55283" spans="19:19">
      <c r="S55283"/>
    </row>
    <row r="55284" spans="19:19">
      <c r="S55284"/>
    </row>
    <row r="55285" spans="19:19">
      <c r="S55285"/>
    </row>
    <row r="55286" spans="19:19">
      <c r="S55286"/>
    </row>
    <row r="55287" spans="19:19">
      <c r="S55287"/>
    </row>
    <row r="55288" spans="19:19">
      <c r="S55288"/>
    </row>
    <row r="55289" spans="19:19">
      <c r="S55289"/>
    </row>
    <row r="55290" spans="19:19">
      <c r="S55290"/>
    </row>
    <row r="55291" spans="19:19">
      <c r="S55291"/>
    </row>
    <row r="55292" spans="19:19">
      <c r="S55292"/>
    </row>
    <row r="55293" spans="19:19">
      <c r="S55293"/>
    </row>
    <row r="55294" spans="19:19">
      <c r="S55294"/>
    </row>
    <row r="55295" spans="19:19">
      <c r="S55295"/>
    </row>
    <row r="55296" spans="19:19">
      <c r="S55296"/>
    </row>
    <row r="55297" spans="19:19">
      <c r="S55297"/>
    </row>
    <row r="55298" spans="19:19">
      <c r="S55298"/>
    </row>
    <row r="55299" spans="19:19">
      <c r="S55299"/>
    </row>
    <row r="55300" spans="19:19">
      <c r="S55300"/>
    </row>
    <row r="55301" spans="19:19">
      <c r="S55301"/>
    </row>
    <row r="55302" spans="19:19">
      <c r="S55302"/>
    </row>
    <row r="55303" spans="19:19">
      <c r="S55303"/>
    </row>
    <row r="55304" spans="19:19">
      <c r="S55304"/>
    </row>
    <row r="55305" spans="19:19">
      <c r="S55305"/>
    </row>
    <row r="55306" spans="19:19">
      <c r="S55306"/>
    </row>
    <row r="55307" spans="19:19">
      <c r="S55307"/>
    </row>
    <row r="55308" spans="19:19">
      <c r="S55308"/>
    </row>
    <row r="55309" spans="19:19">
      <c r="S55309"/>
    </row>
    <row r="55310" spans="19:19">
      <c r="S55310"/>
    </row>
    <row r="55311" spans="19:19">
      <c r="S55311"/>
    </row>
    <row r="55312" spans="19:19">
      <c r="S55312"/>
    </row>
    <row r="55313" spans="19:19">
      <c r="S55313"/>
    </row>
    <row r="55314" spans="19:19">
      <c r="S55314"/>
    </row>
    <row r="55315" spans="19:19">
      <c r="S55315"/>
    </row>
    <row r="55316" spans="19:19">
      <c r="S55316"/>
    </row>
    <row r="55317" spans="19:19">
      <c r="S55317"/>
    </row>
    <row r="55318" spans="19:19">
      <c r="S55318"/>
    </row>
    <row r="55319" spans="19:19">
      <c r="S55319"/>
    </row>
    <row r="55320" spans="19:19">
      <c r="S55320"/>
    </row>
    <row r="55321" spans="19:19">
      <c r="S55321"/>
    </row>
    <row r="55322" spans="19:19">
      <c r="S55322"/>
    </row>
    <row r="55323" spans="19:19">
      <c r="S55323"/>
    </row>
    <row r="55324" spans="19:19">
      <c r="S55324"/>
    </row>
    <row r="55325" spans="19:19">
      <c r="S55325"/>
    </row>
    <row r="55326" spans="19:19">
      <c r="S55326"/>
    </row>
    <row r="55327" spans="19:19">
      <c r="S55327"/>
    </row>
    <row r="55328" spans="19:19">
      <c r="S55328"/>
    </row>
    <row r="55329" spans="19:19">
      <c r="S55329"/>
    </row>
    <row r="55330" spans="19:19">
      <c r="S55330"/>
    </row>
    <row r="55331" spans="19:19">
      <c r="S55331"/>
    </row>
    <row r="55332" spans="19:19">
      <c r="S55332"/>
    </row>
    <row r="55333" spans="19:19">
      <c r="S55333"/>
    </row>
    <row r="55334" spans="19:19">
      <c r="S55334"/>
    </row>
    <row r="55335" spans="19:19">
      <c r="S55335"/>
    </row>
    <row r="55336" spans="19:19">
      <c r="S55336"/>
    </row>
    <row r="55337" spans="19:19">
      <c r="S55337"/>
    </row>
    <row r="55338" spans="19:19">
      <c r="S55338"/>
    </row>
    <row r="55339" spans="19:19">
      <c r="S55339"/>
    </row>
    <row r="55340" spans="19:19">
      <c r="S55340"/>
    </row>
    <row r="55341" spans="19:19">
      <c r="S55341"/>
    </row>
    <row r="55342" spans="19:19">
      <c r="S55342"/>
    </row>
    <row r="55343" spans="19:19">
      <c r="S55343"/>
    </row>
    <row r="55344" spans="19:19">
      <c r="S55344"/>
    </row>
    <row r="55345" spans="19:19">
      <c r="S55345"/>
    </row>
    <row r="55346" spans="19:19">
      <c r="S55346"/>
    </row>
    <row r="55347" spans="19:19">
      <c r="S55347"/>
    </row>
    <row r="55348" spans="19:19">
      <c r="S55348"/>
    </row>
    <row r="55349" spans="19:19">
      <c r="S55349"/>
    </row>
    <row r="55350" spans="19:19">
      <c r="S55350"/>
    </row>
    <row r="55351" spans="19:19">
      <c r="S55351"/>
    </row>
    <row r="55352" spans="19:19">
      <c r="S55352"/>
    </row>
    <row r="55353" spans="19:19">
      <c r="S55353"/>
    </row>
    <row r="55354" spans="19:19">
      <c r="S55354"/>
    </row>
    <row r="55355" spans="19:19">
      <c r="S55355"/>
    </row>
    <row r="55356" spans="19:19">
      <c r="S55356"/>
    </row>
    <row r="55357" spans="19:19">
      <c r="S55357"/>
    </row>
    <row r="55358" spans="19:19">
      <c r="S55358"/>
    </row>
    <row r="55359" spans="19:19">
      <c r="S55359"/>
    </row>
    <row r="55360" spans="19:19">
      <c r="S55360"/>
    </row>
    <row r="55361" spans="19:19">
      <c r="S55361"/>
    </row>
    <row r="55362" spans="19:19">
      <c r="S55362"/>
    </row>
    <row r="55363" spans="19:19">
      <c r="S55363"/>
    </row>
    <row r="55364" spans="19:19">
      <c r="S55364"/>
    </row>
    <row r="55365" spans="19:19">
      <c r="S55365"/>
    </row>
    <row r="55366" spans="19:19">
      <c r="S55366"/>
    </row>
    <row r="55367" spans="19:19">
      <c r="S55367"/>
    </row>
    <row r="55368" spans="19:19">
      <c r="S55368"/>
    </row>
    <row r="55369" spans="19:19">
      <c r="S55369"/>
    </row>
    <row r="55370" spans="19:19">
      <c r="S55370"/>
    </row>
    <row r="55371" spans="19:19">
      <c r="S55371"/>
    </row>
    <row r="55372" spans="19:19">
      <c r="S55372"/>
    </row>
    <row r="55373" spans="19:19">
      <c r="S55373"/>
    </row>
    <row r="55374" spans="19:19">
      <c r="S55374"/>
    </row>
    <row r="55375" spans="19:19">
      <c r="S55375"/>
    </row>
    <row r="55376" spans="19:19">
      <c r="S55376"/>
    </row>
    <row r="55377" spans="19:19">
      <c r="S55377"/>
    </row>
    <row r="55378" spans="19:19">
      <c r="S55378"/>
    </row>
    <row r="55379" spans="19:19">
      <c r="S55379"/>
    </row>
    <row r="55380" spans="19:19">
      <c r="S55380"/>
    </row>
    <row r="55381" spans="19:19">
      <c r="S55381"/>
    </row>
    <row r="55382" spans="19:19">
      <c r="S55382"/>
    </row>
    <row r="55383" spans="19:19">
      <c r="S55383"/>
    </row>
    <row r="55384" spans="19:19">
      <c r="S55384"/>
    </row>
    <row r="55385" spans="19:19">
      <c r="S55385"/>
    </row>
    <row r="55386" spans="19:19">
      <c r="S55386"/>
    </row>
    <row r="55387" spans="19:19">
      <c r="S55387"/>
    </row>
    <row r="55388" spans="19:19">
      <c r="S55388"/>
    </row>
    <row r="55389" spans="19:19">
      <c r="S55389"/>
    </row>
    <row r="55390" spans="19:19">
      <c r="S55390"/>
    </row>
    <row r="55391" spans="19:19">
      <c r="S55391"/>
    </row>
    <row r="55392" spans="19:19">
      <c r="S55392"/>
    </row>
    <row r="55393" spans="19:19">
      <c r="S55393"/>
    </row>
    <row r="55394" spans="19:19">
      <c r="S55394"/>
    </row>
    <row r="55395" spans="19:19">
      <c r="S55395"/>
    </row>
    <row r="55396" spans="19:19">
      <c r="S55396"/>
    </row>
    <row r="55397" spans="19:19">
      <c r="S55397"/>
    </row>
    <row r="55398" spans="19:19">
      <c r="S55398"/>
    </row>
    <row r="55399" spans="19:19">
      <c r="S55399"/>
    </row>
    <row r="55400" spans="19:19">
      <c r="S55400"/>
    </row>
    <row r="55401" spans="19:19">
      <c r="S55401"/>
    </row>
    <row r="55402" spans="19:19">
      <c r="S55402"/>
    </row>
    <row r="55403" spans="19:19">
      <c r="S55403"/>
    </row>
    <row r="55404" spans="19:19">
      <c r="S55404"/>
    </row>
    <row r="55405" spans="19:19">
      <c r="S55405"/>
    </row>
    <row r="55406" spans="19:19">
      <c r="S55406"/>
    </row>
    <row r="55407" spans="19:19">
      <c r="S55407"/>
    </row>
    <row r="55408" spans="19:19">
      <c r="S55408"/>
    </row>
    <row r="55409" spans="19:19">
      <c r="S55409"/>
    </row>
    <row r="55410" spans="19:19">
      <c r="S55410"/>
    </row>
    <row r="55411" spans="19:19">
      <c r="S55411"/>
    </row>
    <row r="55412" spans="19:19">
      <c r="S55412"/>
    </row>
    <row r="55413" spans="19:19">
      <c r="S55413"/>
    </row>
    <row r="55414" spans="19:19">
      <c r="S55414"/>
    </row>
    <row r="55415" spans="19:19">
      <c r="S55415"/>
    </row>
    <row r="55416" spans="19:19">
      <c r="S55416"/>
    </row>
    <row r="55417" spans="19:19">
      <c r="S55417"/>
    </row>
    <row r="55418" spans="19:19">
      <c r="S55418"/>
    </row>
    <row r="55419" spans="19:19">
      <c r="S55419"/>
    </row>
    <row r="55420" spans="19:19">
      <c r="S55420"/>
    </row>
    <row r="55421" spans="19:19">
      <c r="S55421"/>
    </row>
    <row r="55422" spans="19:19">
      <c r="S55422"/>
    </row>
    <row r="55423" spans="19:19">
      <c r="S55423"/>
    </row>
    <row r="55424" spans="19:19">
      <c r="S55424"/>
    </row>
    <row r="55425" spans="19:19">
      <c r="S55425"/>
    </row>
    <row r="55426" spans="19:19">
      <c r="S55426"/>
    </row>
    <row r="55427" spans="19:19">
      <c r="S55427"/>
    </row>
    <row r="55428" spans="19:19">
      <c r="S55428"/>
    </row>
    <row r="55429" spans="19:19">
      <c r="S55429"/>
    </row>
    <row r="55430" spans="19:19">
      <c r="S55430"/>
    </row>
    <row r="55431" spans="19:19">
      <c r="S55431"/>
    </row>
    <row r="55432" spans="19:19">
      <c r="S55432"/>
    </row>
    <row r="55433" spans="19:19">
      <c r="S55433"/>
    </row>
    <row r="55434" spans="19:19">
      <c r="S55434"/>
    </row>
    <row r="55435" spans="19:19">
      <c r="S55435"/>
    </row>
    <row r="55436" spans="19:19">
      <c r="S55436"/>
    </row>
    <row r="55437" spans="19:19">
      <c r="S55437"/>
    </row>
    <row r="55438" spans="19:19">
      <c r="S55438"/>
    </row>
    <row r="55439" spans="19:19">
      <c r="S55439"/>
    </row>
    <row r="55440" spans="19:19">
      <c r="S55440"/>
    </row>
    <row r="55441" spans="19:19">
      <c r="S55441"/>
    </row>
    <row r="55442" spans="19:19">
      <c r="S55442"/>
    </row>
    <row r="55443" spans="19:19">
      <c r="S55443"/>
    </row>
    <row r="55444" spans="19:19">
      <c r="S55444"/>
    </row>
    <row r="55445" spans="19:19">
      <c r="S55445"/>
    </row>
    <row r="55446" spans="19:19">
      <c r="S55446"/>
    </row>
    <row r="55447" spans="19:19">
      <c r="S55447"/>
    </row>
    <row r="55448" spans="19:19">
      <c r="S55448"/>
    </row>
    <row r="55449" spans="19:19">
      <c r="S55449"/>
    </row>
    <row r="55450" spans="19:19">
      <c r="S55450"/>
    </row>
    <row r="55451" spans="19:19">
      <c r="S55451"/>
    </row>
    <row r="55452" spans="19:19">
      <c r="S55452"/>
    </row>
    <row r="55453" spans="19:19">
      <c r="S55453"/>
    </row>
    <row r="55454" spans="19:19">
      <c r="S55454"/>
    </row>
    <row r="55455" spans="19:19">
      <c r="S55455"/>
    </row>
    <row r="55456" spans="19:19">
      <c r="S55456"/>
    </row>
    <row r="55457" spans="19:19">
      <c r="S55457"/>
    </row>
    <row r="55458" spans="19:19">
      <c r="S55458"/>
    </row>
    <row r="55459" spans="19:19">
      <c r="S55459"/>
    </row>
    <row r="55460" spans="19:19">
      <c r="S55460"/>
    </row>
    <row r="55461" spans="19:19">
      <c r="S55461"/>
    </row>
    <row r="55462" spans="19:19">
      <c r="S55462"/>
    </row>
    <row r="55463" spans="19:19">
      <c r="S55463"/>
    </row>
    <row r="55464" spans="19:19">
      <c r="S55464"/>
    </row>
    <row r="55465" spans="19:19">
      <c r="S55465"/>
    </row>
    <row r="55466" spans="19:19">
      <c r="S55466"/>
    </row>
    <row r="55467" spans="19:19">
      <c r="S55467"/>
    </row>
    <row r="55468" spans="19:19">
      <c r="S55468"/>
    </row>
    <row r="55469" spans="19:19">
      <c r="S55469"/>
    </row>
    <row r="55470" spans="19:19">
      <c r="S55470"/>
    </row>
    <row r="55471" spans="19:19">
      <c r="S55471"/>
    </row>
    <row r="55472" spans="19:19">
      <c r="S55472"/>
    </row>
    <row r="55473" spans="19:19">
      <c r="S55473"/>
    </row>
    <row r="55474" spans="19:19">
      <c r="S55474"/>
    </row>
    <row r="55475" spans="19:19">
      <c r="S55475"/>
    </row>
    <row r="55476" spans="19:19">
      <c r="S55476"/>
    </row>
    <row r="55477" spans="19:19">
      <c r="S55477"/>
    </row>
    <row r="55478" spans="19:19">
      <c r="S55478"/>
    </row>
    <row r="55479" spans="19:19">
      <c r="S55479"/>
    </row>
    <row r="55480" spans="19:19">
      <c r="S55480"/>
    </row>
    <row r="55481" spans="19:19">
      <c r="S55481"/>
    </row>
    <row r="55482" spans="19:19">
      <c r="S55482"/>
    </row>
    <row r="55483" spans="19:19">
      <c r="S55483"/>
    </row>
    <row r="55484" spans="19:19">
      <c r="S55484"/>
    </row>
    <row r="55485" spans="19:19">
      <c r="S55485"/>
    </row>
    <row r="55486" spans="19:19">
      <c r="S55486"/>
    </row>
    <row r="55487" spans="19:19">
      <c r="S55487"/>
    </row>
    <row r="55488" spans="19:19">
      <c r="S55488"/>
    </row>
    <row r="55489" spans="19:19">
      <c r="S55489"/>
    </row>
    <row r="55490" spans="19:19">
      <c r="S55490"/>
    </row>
    <row r="55491" spans="19:19">
      <c r="S55491"/>
    </row>
    <row r="55492" spans="19:19">
      <c r="S55492"/>
    </row>
    <row r="55493" spans="19:19">
      <c r="S55493"/>
    </row>
    <row r="55494" spans="19:19">
      <c r="S55494"/>
    </row>
    <row r="55495" spans="19:19">
      <c r="S55495"/>
    </row>
    <row r="55496" spans="19:19">
      <c r="S55496"/>
    </row>
    <row r="55497" spans="19:19">
      <c r="S55497"/>
    </row>
    <row r="55498" spans="19:19">
      <c r="S55498"/>
    </row>
    <row r="55499" spans="19:19">
      <c r="S55499"/>
    </row>
    <row r="55500" spans="19:19">
      <c r="S55500"/>
    </row>
    <row r="55501" spans="19:19">
      <c r="S55501"/>
    </row>
    <row r="55502" spans="19:19">
      <c r="S55502"/>
    </row>
    <row r="55503" spans="19:19">
      <c r="S55503"/>
    </row>
    <row r="55504" spans="19:19">
      <c r="S55504"/>
    </row>
    <row r="55505" spans="19:19">
      <c r="S55505"/>
    </row>
    <row r="55506" spans="19:19">
      <c r="S55506"/>
    </row>
    <row r="55507" spans="19:19">
      <c r="S55507"/>
    </row>
    <row r="55508" spans="19:19">
      <c r="S55508"/>
    </row>
    <row r="55509" spans="19:19">
      <c r="S55509"/>
    </row>
    <row r="55510" spans="19:19">
      <c r="S55510"/>
    </row>
    <row r="55511" spans="19:19">
      <c r="S55511"/>
    </row>
    <row r="55512" spans="19:19">
      <c r="S55512"/>
    </row>
    <row r="55513" spans="19:19">
      <c r="S55513"/>
    </row>
    <row r="55514" spans="19:19">
      <c r="S55514"/>
    </row>
    <row r="55515" spans="19:19">
      <c r="S55515"/>
    </row>
    <row r="55516" spans="19:19">
      <c r="S55516"/>
    </row>
    <row r="55517" spans="19:19">
      <c r="S55517"/>
    </row>
    <row r="55518" spans="19:19">
      <c r="S55518"/>
    </row>
    <row r="55519" spans="19:19">
      <c r="S55519"/>
    </row>
    <row r="55520" spans="19:19">
      <c r="S55520"/>
    </row>
    <row r="55521" spans="19:19">
      <c r="S55521"/>
    </row>
    <row r="55522" spans="19:19">
      <c r="S55522"/>
    </row>
    <row r="55523" spans="19:19">
      <c r="S55523"/>
    </row>
    <row r="55524" spans="19:19">
      <c r="S55524"/>
    </row>
    <row r="55525" spans="19:19">
      <c r="S55525"/>
    </row>
    <row r="55526" spans="19:19">
      <c r="S55526"/>
    </row>
    <row r="55527" spans="19:19">
      <c r="S55527"/>
    </row>
    <row r="55528" spans="19:19">
      <c r="S55528"/>
    </row>
    <row r="55529" spans="19:19">
      <c r="S55529"/>
    </row>
    <row r="55530" spans="19:19">
      <c r="S55530"/>
    </row>
    <row r="55531" spans="19:19">
      <c r="S55531"/>
    </row>
    <row r="55532" spans="19:19">
      <c r="S55532"/>
    </row>
    <row r="55533" spans="19:19">
      <c r="S55533"/>
    </row>
    <row r="55534" spans="19:19">
      <c r="S55534"/>
    </row>
    <row r="55535" spans="19:19">
      <c r="S55535"/>
    </row>
    <row r="55536" spans="19:19">
      <c r="S55536"/>
    </row>
    <row r="55537" spans="19:19">
      <c r="S55537"/>
    </row>
    <row r="55538" spans="19:19">
      <c r="S55538"/>
    </row>
    <row r="55539" spans="19:19">
      <c r="S55539"/>
    </row>
    <row r="55540" spans="19:19">
      <c r="S55540"/>
    </row>
    <row r="55541" spans="19:19">
      <c r="S55541"/>
    </row>
    <row r="55542" spans="19:19">
      <c r="S55542"/>
    </row>
    <row r="55543" spans="19:19">
      <c r="S55543"/>
    </row>
    <row r="55544" spans="19:19">
      <c r="S55544"/>
    </row>
    <row r="55545" spans="19:19">
      <c r="S55545"/>
    </row>
    <row r="55546" spans="19:19">
      <c r="S55546"/>
    </row>
    <row r="55547" spans="19:19">
      <c r="S55547"/>
    </row>
    <row r="55548" spans="19:19">
      <c r="S55548"/>
    </row>
    <row r="55549" spans="19:19">
      <c r="S55549"/>
    </row>
    <row r="55550" spans="19:19">
      <c r="S55550"/>
    </row>
    <row r="55551" spans="19:19">
      <c r="S55551"/>
    </row>
    <row r="55552" spans="19:19">
      <c r="S55552"/>
    </row>
    <row r="55553" spans="19:19">
      <c r="S55553"/>
    </row>
    <row r="55554" spans="19:19">
      <c r="S55554"/>
    </row>
    <row r="55555" spans="19:19">
      <c r="S55555"/>
    </row>
    <row r="55556" spans="19:19">
      <c r="S55556"/>
    </row>
    <row r="55557" spans="19:19">
      <c r="S55557"/>
    </row>
    <row r="55558" spans="19:19">
      <c r="S55558"/>
    </row>
    <row r="55559" spans="19:19">
      <c r="S55559"/>
    </row>
    <row r="55560" spans="19:19">
      <c r="S55560"/>
    </row>
    <row r="55561" spans="19:19">
      <c r="S55561"/>
    </row>
    <row r="55562" spans="19:19">
      <c r="S55562"/>
    </row>
    <row r="55563" spans="19:19">
      <c r="S55563"/>
    </row>
    <row r="55564" spans="19:19">
      <c r="S55564"/>
    </row>
    <row r="55565" spans="19:19">
      <c r="S55565"/>
    </row>
    <row r="55566" spans="19:19">
      <c r="S55566"/>
    </row>
    <row r="55567" spans="19:19">
      <c r="S55567"/>
    </row>
    <row r="55568" spans="19:19">
      <c r="S55568"/>
    </row>
    <row r="55569" spans="19:19">
      <c r="S55569"/>
    </row>
    <row r="55570" spans="19:19">
      <c r="S55570"/>
    </row>
    <row r="55571" spans="19:19">
      <c r="S55571"/>
    </row>
    <row r="55572" spans="19:19">
      <c r="S55572"/>
    </row>
    <row r="55573" spans="19:19">
      <c r="S55573"/>
    </row>
    <row r="55574" spans="19:19">
      <c r="S55574"/>
    </row>
    <row r="55575" spans="19:19">
      <c r="S55575"/>
    </row>
    <row r="55576" spans="19:19">
      <c r="S55576"/>
    </row>
    <row r="55577" spans="19:19">
      <c r="S55577"/>
    </row>
    <row r="55578" spans="19:19">
      <c r="S55578"/>
    </row>
    <row r="55579" spans="19:19">
      <c r="S55579"/>
    </row>
    <row r="55580" spans="19:19">
      <c r="S55580"/>
    </row>
    <row r="55581" spans="19:19">
      <c r="S55581"/>
    </row>
    <row r="55582" spans="19:19">
      <c r="S55582"/>
    </row>
    <row r="55583" spans="19:19">
      <c r="S55583"/>
    </row>
    <row r="55584" spans="19:19">
      <c r="S55584"/>
    </row>
    <row r="55585" spans="19:19">
      <c r="S55585"/>
    </row>
    <row r="55586" spans="19:19">
      <c r="S55586"/>
    </row>
    <row r="55587" spans="19:19">
      <c r="S55587"/>
    </row>
    <row r="55588" spans="19:19">
      <c r="S55588"/>
    </row>
    <row r="55589" spans="19:19">
      <c r="S55589"/>
    </row>
    <row r="55590" spans="19:19">
      <c r="S55590"/>
    </row>
    <row r="55591" spans="19:19">
      <c r="S55591"/>
    </row>
    <row r="55592" spans="19:19">
      <c r="S55592"/>
    </row>
    <row r="55593" spans="19:19">
      <c r="S55593"/>
    </row>
    <row r="55594" spans="19:19">
      <c r="S55594"/>
    </row>
    <row r="55595" spans="19:19">
      <c r="S55595"/>
    </row>
    <row r="55596" spans="19:19">
      <c r="S55596"/>
    </row>
    <row r="55597" spans="19:19">
      <c r="S55597"/>
    </row>
    <row r="55598" spans="19:19">
      <c r="S55598"/>
    </row>
    <row r="55599" spans="19:19">
      <c r="S55599"/>
    </row>
    <row r="55600" spans="19:19">
      <c r="S55600"/>
    </row>
    <row r="55601" spans="19:19">
      <c r="S55601"/>
    </row>
    <row r="55602" spans="19:19">
      <c r="S55602"/>
    </row>
    <row r="55603" spans="19:19">
      <c r="S55603"/>
    </row>
    <row r="55604" spans="19:19">
      <c r="S55604"/>
    </row>
    <row r="55605" spans="19:19">
      <c r="S55605"/>
    </row>
    <row r="55606" spans="19:19">
      <c r="S55606"/>
    </row>
    <row r="55607" spans="19:19">
      <c r="S55607"/>
    </row>
    <row r="55608" spans="19:19">
      <c r="S55608"/>
    </row>
    <row r="55609" spans="19:19">
      <c r="S55609"/>
    </row>
    <row r="55610" spans="19:19">
      <c r="S55610"/>
    </row>
    <row r="55611" spans="19:19">
      <c r="S55611"/>
    </row>
    <row r="55612" spans="19:19">
      <c r="S55612"/>
    </row>
    <row r="55613" spans="19:19">
      <c r="S55613"/>
    </row>
    <row r="55614" spans="19:19">
      <c r="S55614"/>
    </row>
    <row r="55615" spans="19:19">
      <c r="S55615"/>
    </row>
    <row r="55616" spans="19:19">
      <c r="S55616"/>
    </row>
    <row r="55617" spans="19:19">
      <c r="S55617"/>
    </row>
    <row r="55618" spans="19:19">
      <c r="S55618"/>
    </row>
    <row r="55619" spans="19:19">
      <c r="S55619"/>
    </row>
    <row r="55620" spans="19:19">
      <c r="S55620"/>
    </row>
    <row r="55621" spans="19:19">
      <c r="S55621"/>
    </row>
    <row r="55622" spans="19:19">
      <c r="S55622"/>
    </row>
    <row r="55623" spans="19:19">
      <c r="S55623"/>
    </row>
    <row r="55624" spans="19:19">
      <c r="S55624"/>
    </row>
    <row r="55625" spans="19:19">
      <c r="S55625"/>
    </row>
    <row r="55626" spans="19:19">
      <c r="S55626"/>
    </row>
    <row r="55627" spans="19:19">
      <c r="S55627"/>
    </row>
    <row r="55628" spans="19:19">
      <c r="S55628"/>
    </row>
    <row r="55629" spans="19:19">
      <c r="S55629"/>
    </row>
    <row r="55630" spans="19:19">
      <c r="S55630"/>
    </row>
    <row r="55631" spans="19:19">
      <c r="S55631"/>
    </row>
    <row r="55632" spans="19:19">
      <c r="S55632"/>
    </row>
    <row r="55633" spans="19:19">
      <c r="S55633"/>
    </row>
    <row r="55634" spans="19:19">
      <c r="S55634"/>
    </row>
    <row r="55635" spans="19:19">
      <c r="S55635"/>
    </row>
    <row r="55636" spans="19:19">
      <c r="S55636"/>
    </row>
    <row r="55637" spans="19:19">
      <c r="S55637"/>
    </row>
    <row r="55638" spans="19:19">
      <c r="S55638"/>
    </row>
    <row r="55639" spans="19:19">
      <c r="S55639"/>
    </row>
    <row r="55640" spans="19:19">
      <c r="S55640"/>
    </row>
    <row r="55641" spans="19:19">
      <c r="S55641"/>
    </row>
    <row r="55642" spans="19:19">
      <c r="S55642"/>
    </row>
    <row r="55643" spans="19:19">
      <c r="S55643"/>
    </row>
    <row r="55644" spans="19:19">
      <c r="S55644"/>
    </row>
    <row r="55645" spans="19:19">
      <c r="S55645"/>
    </row>
    <row r="55646" spans="19:19">
      <c r="S55646"/>
    </row>
    <row r="55647" spans="19:19">
      <c r="S55647"/>
    </row>
    <row r="55648" spans="19:19">
      <c r="S55648"/>
    </row>
    <row r="55649" spans="19:19">
      <c r="S55649"/>
    </row>
    <row r="55650" spans="19:19">
      <c r="S55650"/>
    </row>
    <row r="55651" spans="19:19">
      <c r="S55651"/>
    </row>
    <row r="55652" spans="19:19">
      <c r="S55652"/>
    </row>
    <row r="55653" spans="19:19">
      <c r="S55653"/>
    </row>
    <row r="55654" spans="19:19">
      <c r="S55654"/>
    </row>
    <row r="55655" spans="19:19">
      <c r="S55655"/>
    </row>
    <row r="55656" spans="19:19">
      <c r="S55656"/>
    </row>
    <row r="55657" spans="19:19">
      <c r="S55657"/>
    </row>
    <row r="55658" spans="19:19">
      <c r="S55658"/>
    </row>
    <row r="55659" spans="19:19">
      <c r="S55659"/>
    </row>
    <row r="55660" spans="19:19">
      <c r="S55660"/>
    </row>
    <row r="55661" spans="19:19">
      <c r="S55661"/>
    </row>
    <row r="55662" spans="19:19">
      <c r="S55662"/>
    </row>
    <row r="55663" spans="19:19">
      <c r="S55663"/>
    </row>
    <row r="55664" spans="19:19">
      <c r="S55664"/>
    </row>
    <row r="55665" spans="19:19">
      <c r="S55665"/>
    </row>
    <row r="55666" spans="19:19">
      <c r="S55666"/>
    </row>
    <row r="55667" spans="19:19">
      <c r="S55667"/>
    </row>
    <row r="55668" spans="19:19">
      <c r="S55668"/>
    </row>
    <row r="55669" spans="19:19">
      <c r="S55669"/>
    </row>
    <row r="55670" spans="19:19">
      <c r="S55670"/>
    </row>
    <row r="55671" spans="19:19">
      <c r="S55671"/>
    </row>
    <row r="55672" spans="19:19">
      <c r="S55672"/>
    </row>
    <row r="55673" spans="19:19">
      <c r="S55673"/>
    </row>
    <row r="55674" spans="19:19">
      <c r="S55674"/>
    </row>
    <row r="55675" spans="19:19">
      <c r="S55675"/>
    </row>
    <row r="55676" spans="19:19">
      <c r="S55676"/>
    </row>
    <row r="55677" spans="19:19">
      <c r="S55677"/>
    </row>
    <row r="55678" spans="19:19">
      <c r="S55678"/>
    </row>
    <row r="55679" spans="19:19">
      <c r="S55679"/>
    </row>
    <row r="55680" spans="19:19">
      <c r="S55680"/>
    </row>
    <row r="55681" spans="19:19">
      <c r="S55681"/>
    </row>
    <row r="55682" spans="19:19">
      <c r="S55682"/>
    </row>
    <row r="55683" spans="19:19">
      <c r="S55683"/>
    </row>
    <row r="55684" spans="19:19">
      <c r="S55684"/>
    </row>
    <row r="55685" spans="19:19">
      <c r="S55685"/>
    </row>
    <row r="55686" spans="19:19">
      <c r="S55686"/>
    </row>
    <row r="55687" spans="19:19">
      <c r="S55687"/>
    </row>
    <row r="55688" spans="19:19">
      <c r="S55688"/>
    </row>
    <row r="55689" spans="19:19">
      <c r="S55689"/>
    </row>
    <row r="55690" spans="19:19">
      <c r="S55690"/>
    </row>
    <row r="55691" spans="19:19">
      <c r="S55691"/>
    </row>
    <row r="55692" spans="19:19">
      <c r="S55692"/>
    </row>
    <row r="55693" spans="19:19">
      <c r="S55693"/>
    </row>
    <row r="55694" spans="19:19">
      <c r="S55694"/>
    </row>
    <row r="55695" spans="19:19">
      <c r="S55695"/>
    </row>
    <row r="55696" spans="19:19">
      <c r="S55696"/>
    </row>
    <row r="55697" spans="19:19">
      <c r="S55697"/>
    </row>
    <row r="55698" spans="19:19">
      <c r="S55698"/>
    </row>
    <row r="55699" spans="19:19">
      <c r="S55699"/>
    </row>
    <row r="55700" spans="19:19">
      <c r="S55700"/>
    </row>
    <row r="55701" spans="19:19">
      <c r="S55701"/>
    </row>
    <row r="55702" spans="19:19">
      <c r="S55702"/>
    </row>
    <row r="55703" spans="19:19">
      <c r="S55703"/>
    </row>
    <row r="55704" spans="19:19">
      <c r="S55704"/>
    </row>
    <row r="55705" spans="19:19">
      <c r="S55705"/>
    </row>
    <row r="55706" spans="19:19">
      <c r="S55706"/>
    </row>
    <row r="55707" spans="19:19">
      <c r="S55707"/>
    </row>
    <row r="55708" spans="19:19">
      <c r="S55708"/>
    </row>
    <row r="55709" spans="19:19">
      <c r="S55709"/>
    </row>
    <row r="55710" spans="19:19">
      <c r="S55710"/>
    </row>
    <row r="55711" spans="19:19">
      <c r="S55711"/>
    </row>
    <row r="55712" spans="19:19">
      <c r="S55712"/>
    </row>
    <row r="55713" spans="19:19">
      <c r="S55713"/>
    </row>
    <row r="55714" spans="19:19">
      <c r="S55714"/>
    </row>
    <row r="55715" spans="19:19">
      <c r="S55715"/>
    </row>
    <row r="55716" spans="19:19">
      <c r="S55716"/>
    </row>
    <row r="55717" spans="19:19">
      <c r="S55717"/>
    </row>
    <row r="55718" spans="19:19">
      <c r="S55718"/>
    </row>
    <row r="55719" spans="19:19">
      <c r="S55719"/>
    </row>
    <row r="55720" spans="19:19">
      <c r="S55720"/>
    </row>
    <row r="55721" spans="19:19">
      <c r="S55721"/>
    </row>
    <row r="55722" spans="19:19">
      <c r="S55722"/>
    </row>
    <row r="55723" spans="19:19">
      <c r="S55723"/>
    </row>
    <row r="55724" spans="19:19">
      <c r="S55724"/>
    </row>
    <row r="55725" spans="19:19">
      <c r="S55725"/>
    </row>
    <row r="55726" spans="19:19">
      <c r="S55726"/>
    </row>
    <row r="55727" spans="19:19">
      <c r="S55727"/>
    </row>
    <row r="55728" spans="19:19">
      <c r="S55728"/>
    </row>
    <row r="55729" spans="19:19">
      <c r="S55729"/>
    </row>
    <row r="55730" spans="19:19">
      <c r="S55730"/>
    </row>
    <row r="55731" spans="19:19">
      <c r="S55731"/>
    </row>
    <row r="55732" spans="19:19">
      <c r="S55732"/>
    </row>
    <row r="55733" spans="19:19">
      <c r="S55733"/>
    </row>
    <row r="55734" spans="19:19">
      <c r="S55734"/>
    </row>
    <row r="55735" spans="19:19">
      <c r="S55735"/>
    </row>
    <row r="55736" spans="19:19">
      <c r="S55736"/>
    </row>
    <row r="55737" spans="19:19">
      <c r="S55737"/>
    </row>
    <row r="55738" spans="19:19">
      <c r="S55738"/>
    </row>
    <row r="55739" spans="19:19">
      <c r="S55739"/>
    </row>
    <row r="55740" spans="19:19">
      <c r="S55740"/>
    </row>
    <row r="55741" spans="19:19">
      <c r="S55741"/>
    </row>
    <row r="55742" spans="19:19">
      <c r="S55742"/>
    </row>
    <row r="55743" spans="19:19">
      <c r="S55743"/>
    </row>
    <row r="55744" spans="19:19">
      <c r="S55744"/>
    </row>
    <row r="55745" spans="19:19">
      <c r="S55745"/>
    </row>
    <row r="55746" spans="19:19">
      <c r="S55746"/>
    </row>
    <row r="55747" spans="19:19">
      <c r="S55747"/>
    </row>
    <row r="55748" spans="19:19">
      <c r="S55748"/>
    </row>
    <row r="55749" spans="19:19">
      <c r="S55749"/>
    </row>
    <row r="55750" spans="19:19">
      <c r="S55750"/>
    </row>
    <row r="55751" spans="19:19">
      <c r="S55751"/>
    </row>
    <row r="55752" spans="19:19">
      <c r="S55752"/>
    </row>
    <row r="55753" spans="19:19">
      <c r="S55753"/>
    </row>
    <row r="55754" spans="19:19">
      <c r="S55754"/>
    </row>
    <row r="55755" spans="19:19">
      <c r="S55755"/>
    </row>
    <row r="55756" spans="19:19">
      <c r="S55756"/>
    </row>
    <row r="55757" spans="19:19">
      <c r="S55757"/>
    </row>
    <row r="55758" spans="19:19">
      <c r="S55758"/>
    </row>
    <row r="55759" spans="19:19">
      <c r="S55759"/>
    </row>
    <row r="55760" spans="19:19">
      <c r="S55760"/>
    </row>
    <row r="55761" spans="19:19">
      <c r="S55761"/>
    </row>
    <row r="55762" spans="19:19">
      <c r="S55762"/>
    </row>
    <row r="55763" spans="19:19">
      <c r="S55763"/>
    </row>
    <row r="55764" spans="19:19">
      <c r="S55764"/>
    </row>
    <row r="55765" spans="19:19">
      <c r="S55765"/>
    </row>
    <row r="55766" spans="19:19">
      <c r="S55766"/>
    </row>
    <row r="55767" spans="19:19">
      <c r="S55767"/>
    </row>
    <row r="55768" spans="19:19">
      <c r="S55768"/>
    </row>
    <row r="55769" spans="19:19">
      <c r="S55769"/>
    </row>
    <row r="55770" spans="19:19">
      <c r="S55770"/>
    </row>
    <row r="55771" spans="19:19">
      <c r="S55771"/>
    </row>
    <row r="55772" spans="19:19">
      <c r="S55772"/>
    </row>
    <row r="55773" spans="19:19">
      <c r="S55773"/>
    </row>
    <row r="55774" spans="19:19">
      <c r="S55774"/>
    </row>
    <row r="55775" spans="19:19">
      <c r="S55775"/>
    </row>
    <row r="55776" spans="19:19">
      <c r="S55776"/>
    </row>
    <row r="55777" spans="19:19">
      <c r="S55777"/>
    </row>
    <row r="55778" spans="19:19">
      <c r="S55778"/>
    </row>
    <row r="55779" spans="19:19">
      <c r="S55779"/>
    </row>
    <row r="55780" spans="19:19">
      <c r="S55780"/>
    </row>
    <row r="55781" spans="19:19">
      <c r="S55781"/>
    </row>
    <row r="55782" spans="19:19">
      <c r="S55782"/>
    </row>
    <row r="55783" spans="19:19">
      <c r="S55783"/>
    </row>
    <row r="55784" spans="19:19">
      <c r="S55784"/>
    </row>
    <row r="55785" spans="19:19">
      <c r="S55785"/>
    </row>
    <row r="55786" spans="19:19">
      <c r="S55786"/>
    </row>
    <row r="55787" spans="19:19">
      <c r="S55787"/>
    </row>
    <row r="55788" spans="19:19">
      <c r="S55788"/>
    </row>
    <row r="55789" spans="19:19">
      <c r="S55789"/>
    </row>
    <row r="55790" spans="19:19">
      <c r="S55790"/>
    </row>
    <row r="55791" spans="19:19">
      <c r="S55791"/>
    </row>
    <row r="55792" spans="19:19">
      <c r="S55792"/>
    </row>
    <row r="55793" spans="19:19">
      <c r="S55793"/>
    </row>
    <row r="55794" spans="19:19">
      <c r="S55794"/>
    </row>
    <row r="55795" spans="19:19">
      <c r="S55795"/>
    </row>
    <row r="55796" spans="19:19">
      <c r="S55796"/>
    </row>
    <row r="55797" spans="19:19">
      <c r="S55797"/>
    </row>
    <row r="55798" spans="19:19">
      <c r="S55798"/>
    </row>
    <row r="55799" spans="19:19">
      <c r="S55799"/>
    </row>
    <row r="55800" spans="19:19">
      <c r="S55800"/>
    </row>
    <row r="55801" spans="19:19">
      <c r="S55801"/>
    </row>
    <row r="55802" spans="19:19">
      <c r="S55802"/>
    </row>
    <row r="55803" spans="19:19">
      <c r="S55803"/>
    </row>
    <row r="55804" spans="19:19">
      <c r="S55804"/>
    </row>
    <row r="55805" spans="19:19">
      <c r="S55805"/>
    </row>
    <row r="55806" spans="19:19">
      <c r="S55806"/>
    </row>
    <row r="55807" spans="19:19">
      <c r="S55807"/>
    </row>
    <row r="55808" spans="19:19">
      <c r="S55808"/>
    </row>
    <row r="55809" spans="19:19">
      <c r="S55809"/>
    </row>
    <row r="55810" spans="19:19">
      <c r="S55810"/>
    </row>
    <row r="55811" spans="19:19">
      <c r="S55811"/>
    </row>
    <row r="55812" spans="19:19">
      <c r="S55812"/>
    </row>
    <row r="55813" spans="19:19">
      <c r="S55813"/>
    </row>
    <row r="55814" spans="19:19">
      <c r="S55814"/>
    </row>
    <row r="55815" spans="19:19">
      <c r="S55815"/>
    </row>
    <row r="55816" spans="19:19">
      <c r="S55816"/>
    </row>
    <row r="55817" spans="19:19">
      <c r="S55817"/>
    </row>
    <row r="55818" spans="19:19">
      <c r="S55818"/>
    </row>
    <row r="55819" spans="19:19">
      <c r="S55819"/>
    </row>
    <row r="55820" spans="19:19">
      <c r="S55820"/>
    </row>
    <row r="55821" spans="19:19">
      <c r="S55821"/>
    </row>
    <row r="55822" spans="19:19">
      <c r="S55822"/>
    </row>
    <row r="55823" spans="19:19">
      <c r="S55823"/>
    </row>
    <row r="55824" spans="19:19">
      <c r="S55824"/>
    </row>
    <row r="55825" spans="19:19">
      <c r="S55825"/>
    </row>
    <row r="55826" spans="19:19">
      <c r="S55826"/>
    </row>
    <row r="55827" spans="19:19">
      <c r="S55827"/>
    </row>
    <row r="55828" spans="19:19">
      <c r="S55828"/>
    </row>
    <row r="55829" spans="19:19">
      <c r="S55829"/>
    </row>
    <row r="55830" spans="19:19">
      <c r="S55830"/>
    </row>
    <row r="55831" spans="19:19">
      <c r="S55831"/>
    </row>
    <row r="55832" spans="19:19">
      <c r="S55832"/>
    </row>
    <row r="55833" spans="19:19">
      <c r="S55833"/>
    </row>
    <row r="55834" spans="19:19">
      <c r="S55834"/>
    </row>
    <row r="55835" spans="19:19">
      <c r="S55835"/>
    </row>
    <row r="55836" spans="19:19">
      <c r="S55836"/>
    </row>
    <row r="55837" spans="19:19">
      <c r="S55837"/>
    </row>
    <row r="55838" spans="19:19">
      <c r="S55838"/>
    </row>
    <row r="55839" spans="19:19">
      <c r="S55839"/>
    </row>
    <row r="55840" spans="19:19">
      <c r="S55840"/>
    </row>
    <row r="55841" spans="19:19">
      <c r="S55841"/>
    </row>
    <row r="55842" spans="19:19">
      <c r="S55842"/>
    </row>
    <row r="55843" spans="19:19">
      <c r="S55843"/>
    </row>
    <row r="55844" spans="19:19">
      <c r="S55844"/>
    </row>
    <row r="55845" spans="19:19">
      <c r="S55845"/>
    </row>
    <row r="55846" spans="19:19">
      <c r="S55846"/>
    </row>
    <row r="55847" spans="19:19">
      <c r="S55847"/>
    </row>
    <row r="55848" spans="19:19">
      <c r="S55848"/>
    </row>
    <row r="55849" spans="19:19">
      <c r="S55849"/>
    </row>
    <row r="55850" spans="19:19">
      <c r="S55850"/>
    </row>
    <row r="55851" spans="19:19">
      <c r="S55851"/>
    </row>
    <row r="55852" spans="19:19">
      <c r="S55852"/>
    </row>
    <row r="55853" spans="19:19">
      <c r="S55853"/>
    </row>
    <row r="55854" spans="19:19">
      <c r="S55854"/>
    </row>
    <row r="55855" spans="19:19">
      <c r="S55855"/>
    </row>
    <row r="55856" spans="19:19">
      <c r="S55856"/>
    </row>
    <row r="55857" spans="19:19">
      <c r="S55857"/>
    </row>
    <row r="55858" spans="19:19">
      <c r="S55858"/>
    </row>
    <row r="55859" spans="19:19">
      <c r="S55859"/>
    </row>
    <row r="55860" spans="19:19">
      <c r="S55860"/>
    </row>
    <row r="55861" spans="19:19">
      <c r="S55861"/>
    </row>
    <row r="55862" spans="19:19">
      <c r="S55862"/>
    </row>
    <row r="55863" spans="19:19">
      <c r="S55863"/>
    </row>
    <row r="55864" spans="19:19">
      <c r="S55864"/>
    </row>
    <row r="55865" spans="19:19">
      <c r="S55865"/>
    </row>
    <row r="55866" spans="19:19">
      <c r="S55866"/>
    </row>
    <row r="55867" spans="19:19">
      <c r="S55867"/>
    </row>
    <row r="55868" spans="19:19">
      <c r="S55868"/>
    </row>
    <row r="55869" spans="19:19">
      <c r="S55869"/>
    </row>
    <row r="55870" spans="19:19">
      <c r="S55870"/>
    </row>
    <row r="55871" spans="19:19">
      <c r="S55871"/>
    </row>
    <row r="55872" spans="19:19">
      <c r="S55872"/>
    </row>
    <row r="55873" spans="19:19">
      <c r="S55873"/>
    </row>
    <row r="55874" spans="19:19">
      <c r="S55874"/>
    </row>
    <row r="55875" spans="19:19">
      <c r="S55875"/>
    </row>
    <row r="55876" spans="19:19">
      <c r="S55876"/>
    </row>
    <row r="55877" spans="19:19">
      <c r="S55877"/>
    </row>
    <row r="55878" spans="19:19">
      <c r="S55878"/>
    </row>
    <row r="55879" spans="19:19">
      <c r="S55879"/>
    </row>
    <row r="55880" spans="19:19">
      <c r="S55880"/>
    </row>
    <row r="55881" spans="19:19">
      <c r="S55881"/>
    </row>
    <row r="55882" spans="19:19">
      <c r="S55882"/>
    </row>
    <row r="55883" spans="19:19">
      <c r="S55883"/>
    </row>
    <row r="55884" spans="19:19">
      <c r="S55884"/>
    </row>
    <row r="55885" spans="19:19">
      <c r="S55885"/>
    </row>
    <row r="55886" spans="19:19">
      <c r="S55886"/>
    </row>
    <row r="55887" spans="19:19">
      <c r="S55887"/>
    </row>
    <row r="55888" spans="19:19">
      <c r="S55888"/>
    </row>
    <row r="55889" spans="19:19">
      <c r="S55889"/>
    </row>
    <row r="55890" spans="19:19">
      <c r="S55890"/>
    </row>
    <row r="55891" spans="19:19">
      <c r="S55891"/>
    </row>
    <row r="55892" spans="19:19">
      <c r="S55892"/>
    </row>
    <row r="55893" spans="19:19">
      <c r="S55893"/>
    </row>
    <row r="55894" spans="19:19">
      <c r="S55894"/>
    </row>
    <row r="55895" spans="19:19">
      <c r="S55895"/>
    </row>
    <row r="55896" spans="19:19">
      <c r="S55896"/>
    </row>
    <row r="55897" spans="19:19">
      <c r="S55897"/>
    </row>
    <row r="55898" spans="19:19">
      <c r="S55898"/>
    </row>
    <row r="55899" spans="19:19">
      <c r="S55899"/>
    </row>
    <row r="55900" spans="19:19">
      <c r="S55900"/>
    </row>
    <row r="55901" spans="19:19">
      <c r="S55901"/>
    </row>
    <row r="55902" spans="19:19">
      <c r="S55902"/>
    </row>
    <row r="55903" spans="19:19">
      <c r="S55903"/>
    </row>
    <row r="55904" spans="19:19">
      <c r="S55904"/>
    </row>
    <row r="55905" spans="19:19">
      <c r="S55905"/>
    </row>
    <row r="55906" spans="19:19">
      <c r="S55906"/>
    </row>
    <row r="55907" spans="19:19">
      <c r="S55907"/>
    </row>
    <row r="55908" spans="19:19">
      <c r="S55908"/>
    </row>
    <row r="55909" spans="19:19">
      <c r="S55909"/>
    </row>
    <row r="55910" spans="19:19">
      <c r="S55910"/>
    </row>
    <row r="55911" spans="19:19">
      <c r="S55911"/>
    </row>
    <row r="55912" spans="19:19">
      <c r="S55912"/>
    </row>
    <row r="55913" spans="19:19">
      <c r="S55913"/>
    </row>
    <row r="55914" spans="19:19">
      <c r="S55914"/>
    </row>
    <row r="55915" spans="19:19">
      <c r="S55915"/>
    </row>
    <row r="55916" spans="19:19">
      <c r="S55916"/>
    </row>
    <row r="55917" spans="19:19">
      <c r="S55917"/>
    </row>
    <row r="55918" spans="19:19">
      <c r="S55918"/>
    </row>
    <row r="55919" spans="19:19">
      <c r="S55919"/>
    </row>
    <row r="55920" spans="19:19">
      <c r="S55920"/>
    </row>
    <row r="55921" spans="19:19">
      <c r="S55921"/>
    </row>
    <row r="55922" spans="19:19">
      <c r="S55922"/>
    </row>
    <row r="55923" spans="19:19">
      <c r="S55923"/>
    </row>
    <row r="55924" spans="19:19">
      <c r="S55924"/>
    </row>
    <row r="55925" spans="19:19">
      <c r="S55925"/>
    </row>
    <row r="55926" spans="19:19">
      <c r="S55926"/>
    </row>
    <row r="55927" spans="19:19">
      <c r="S55927"/>
    </row>
    <row r="55928" spans="19:19">
      <c r="S55928"/>
    </row>
    <row r="55929" spans="19:19">
      <c r="S55929"/>
    </row>
    <row r="55930" spans="19:19">
      <c r="S55930"/>
    </row>
    <row r="55931" spans="19:19">
      <c r="S55931"/>
    </row>
    <row r="55932" spans="19:19">
      <c r="S55932"/>
    </row>
    <row r="55933" spans="19:19">
      <c r="S55933"/>
    </row>
    <row r="55934" spans="19:19">
      <c r="S55934"/>
    </row>
    <row r="55935" spans="19:19">
      <c r="S55935"/>
    </row>
    <row r="55936" spans="19:19">
      <c r="S55936"/>
    </row>
    <row r="55937" spans="19:19">
      <c r="S55937"/>
    </row>
    <row r="55938" spans="19:19">
      <c r="S55938"/>
    </row>
    <row r="55939" spans="19:19">
      <c r="S55939"/>
    </row>
    <row r="55940" spans="19:19">
      <c r="S55940"/>
    </row>
    <row r="55941" spans="19:19">
      <c r="S55941"/>
    </row>
    <row r="55942" spans="19:19">
      <c r="S55942"/>
    </row>
    <row r="55943" spans="19:19">
      <c r="S55943"/>
    </row>
    <row r="55944" spans="19:19">
      <c r="S55944"/>
    </row>
    <row r="55945" spans="19:19">
      <c r="S55945"/>
    </row>
    <row r="55946" spans="19:19">
      <c r="S55946"/>
    </row>
    <row r="55947" spans="19:19">
      <c r="S55947"/>
    </row>
    <row r="55948" spans="19:19">
      <c r="S55948"/>
    </row>
    <row r="55949" spans="19:19">
      <c r="S55949"/>
    </row>
    <row r="55950" spans="19:19">
      <c r="S55950"/>
    </row>
    <row r="55951" spans="19:19">
      <c r="S55951"/>
    </row>
    <row r="55952" spans="19:19">
      <c r="S55952"/>
    </row>
    <row r="55953" spans="19:19">
      <c r="S55953"/>
    </row>
    <row r="55954" spans="19:19">
      <c r="S55954"/>
    </row>
    <row r="55955" spans="19:19">
      <c r="S55955"/>
    </row>
    <row r="55956" spans="19:19">
      <c r="S55956"/>
    </row>
    <row r="55957" spans="19:19">
      <c r="S55957"/>
    </row>
    <row r="55958" spans="19:19">
      <c r="S55958"/>
    </row>
    <row r="55959" spans="19:19">
      <c r="S55959"/>
    </row>
    <row r="55960" spans="19:19">
      <c r="S55960"/>
    </row>
    <row r="55961" spans="19:19">
      <c r="S55961"/>
    </row>
    <row r="55962" spans="19:19">
      <c r="S55962"/>
    </row>
    <row r="55963" spans="19:19">
      <c r="S55963"/>
    </row>
    <row r="55964" spans="19:19">
      <c r="S55964"/>
    </row>
    <row r="55965" spans="19:19">
      <c r="S55965"/>
    </row>
    <row r="55966" spans="19:19">
      <c r="S55966"/>
    </row>
    <row r="55967" spans="19:19">
      <c r="S55967"/>
    </row>
    <row r="55968" spans="19:19">
      <c r="S55968"/>
    </row>
    <row r="55969" spans="19:19">
      <c r="S55969"/>
    </row>
    <row r="55970" spans="19:19">
      <c r="S55970"/>
    </row>
    <row r="55971" spans="19:19">
      <c r="S55971"/>
    </row>
    <row r="55972" spans="19:19">
      <c r="S55972"/>
    </row>
    <row r="55973" spans="19:19">
      <c r="S55973"/>
    </row>
    <row r="55974" spans="19:19">
      <c r="S55974"/>
    </row>
    <row r="55975" spans="19:19">
      <c r="S55975"/>
    </row>
    <row r="55976" spans="19:19">
      <c r="S55976"/>
    </row>
    <row r="55977" spans="19:19">
      <c r="S55977"/>
    </row>
    <row r="55978" spans="19:19">
      <c r="S55978"/>
    </row>
    <row r="55979" spans="19:19">
      <c r="S55979"/>
    </row>
    <row r="55980" spans="19:19">
      <c r="S55980"/>
    </row>
    <row r="55981" spans="19:19">
      <c r="S55981"/>
    </row>
    <row r="55982" spans="19:19">
      <c r="S55982"/>
    </row>
    <row r="55983" spans="19:19">
      <c r="S55983"/>
    </row>
    <row r="55984" spans="19:19">
      <c r="S55984"/>
    </row>
    <row r="55985" spans="19:19">
      <c r="S55985"/>
    </row>
    <row r="55986" spans="19:19">
      <c r="S55986"/>
    </row>
    <row r="55987" spans="19:19">
      <c r="S55987"/>
    </row>
    <row r="55988" spans="19:19">
      <c r="S55988"/>
    </row>
    <row r="55989" spans="19:19">
      <c r="S55989"/>
    </row>
    <row r="55990" spans="19:19">
      <c r="S55990"/>
    </row>
    <row r="55991" spans="19:19">
      <c r="S55991"/>
    </row>
    <row r="55992" spans="19:19">
      <c r="S55992"/>
    </row>
    <row r="55993" spans="19:19">
      <c r="S55993"/>
    </row>
    <row r="55994" spans="19:19">
      <c r="S55994"/>
    </row>
    <row r="55995" spans="19:19">
      <c r="S55995"/>
    </row>
    <row r="55996" spans="19:19">
      <c r="S55996"/>
    </row>
    <row r="55997" spans="19:19">
      <c r="S55997"/>
    </row>
    <row r="55998" spans="19:19">
      <c r="S55998"/>
    </row>
    <row r="55999" spans="19:19">
      <c r="S55999"/>
    </row>
    <row r="56000" spans="19:19">
      <c r="S56000"/>
    </row>
    <row r="56001" spans="19:19">
      <c r="S56001"/>
    </row>
    <row r="56002" spans="19:19">
      <c r="S56002"/>
    </row>
    <row r="56003" spans="19:19">
      <c r="S56003"/>
    </row>
    <row r="56004" spans="19:19">
      <c r="S56004"/>
    </row>
    <row r="56005" spans="19:19">
      <c r="S56005"/>
    </row>
    <row r="56006" spans="19:19">
      <c r="S56006"/>
    </row>
    <row r="56007" spans="19:19">
      <c r="S56007"/>
    </row>
    <row r="56008" spans="19:19">
      <c r="S56008"/>
    </row>
    <row r="56009" spans="19:19">
      <c r="S56009"/>
    </row>
    <row r="56010" spans="19:19">
      <c r="S56010"/>
    </row>
    <row r="56011" spans="19:19">
      <c r="S56011"/>
    </row>
    <row r="56012" spans="19:19">
      <c r="S56012"/>
    </row>
    <row r="56013" spans="19:19">
      <c r="S56013"/>
    </row>
    <row r="56014" spans="19:19">
      <c r="S56014"/>
    </row>
    <row r="56015" spans="19:19">
      <c r="S56015"/>
    </row>
    <row r="56016" spans="19:19">
      <c r="S56016"/>
    </row>
    <row r="56017" spans="19:19">
      <c r="S56017"/>
    </row>
    <row r="56018" spans="19:19">
      <c r="S56018"/>
    </row>
    <row r="56019" spans="19:19">
      <c r="S56019"/>
    </row>
    <row r="56020" spans="19:19">
      <c r="S56020"/>
    </row>
    <row r="56021" spans="19:19">
      <c r="S56021"/>
    </row>
    <row r="56022" spans="19:19">
      <c r="S56022"/>
    </row>
    <row r="56023" spans="19:19">
      <c r="S56023"/>
    </row>
    <row r="56024" spans="19:19">
      <c r="S56024"/>
    </row>
    <row r="56025" spans="19:19">
      <c r="S56025"/>
    </row>
    <row r="56026" spans="19:19">
      <c r="S56026"/>
    </row>
    <row r="56027" spans="19:19">
      <c r="S56027"/>
    </row>
    <row r="56028" spans="19:19">
      <c r="S56028"/>
    </row>
    <row r="56029" spans="19:19">
      <c r="S56029"/>
    </row>
    <row r="56030" spans="19:19">
      <c r="S56030"/>
    </row>
    <row r="56031" spans="19:19">
      <c r="S56031"/>
    </row>
    <row r="56032" spans="19:19">
      <c r="S56032"/>
    </row>
    <row r="56033" spans="19:19">
      <c r="S56033"/>
    </row>
    <row r="56034" spans="19:19">
      <c r="S56034"/>
    </row>
    <row r="56035" spans="19:19">
      <c r="S56035"/>
    </row>
    <row r="56036" spans="19:19">
      <c r="S56036"/>
    </row>
    <row r="56037" spans="19:19">
      <c r="S56037"/>
    </row>
    <row r="56038" spans="19:19">
      <c r="S56038"/>
    </row>
    <row r="56039" spans="19:19">
      <c r="S56039"/>
    </row>
    <row r="56040" spans="19:19">
      <c r="S56040"/>
    </row>
    <row r="56041" spans="19:19">
      <c r="S56041"/>
    </row>
    <row r="56042" spans="19:19">
      <c r="S56042"/>
    </row>
    <row r="56043" spans="19:19">
      <c r="S56043"/>
    </row>
    <row r="56044" spans="19:19">
      <c r="S56044"/>
    </row>
    <row r="56045" spans="19:19">
      <c r="S56045"/>
    </row>
    <row r="56046" spans="19:19">
      <c r="S56046"/>
    </row>
    <row r="56047" spans="19:19">
      <c r="S56047"/>
    </row>
    <row r="56048" spans="19:19">
      <c r="S56048"/>
    </row>
    <row r="56049" spans="19:19">
      <c r="S56049"/>
    </row>
    <row r="56050" spans="19:19">
      <c r="S56050"/>
    </row>
    <row r="56051" spans="19:19">
      <c r="S56051"/>
    </row>
    <row r="56052" spans="19:19">
      <c r="S56052"/>
    </row>
    <row r="56053" spans="19:19">
      <c r="S56053"/>
    </row>
    <row r="56054" spans="19:19">
      <c r="S56054"/>
    </row>
    <row r="56055" spans="19:19">
      <c r="S56055"/>
    </row>
    <row r="56056" spans="19:19">
      <c r="S56056"/>
    </row>
    <row r="56057" spans="19:19">
      <c r="S56057"/>
    </row>
    <row r="56058" spans="19:19">
      <c r="S56058"/>
    </row>
    <row r="56059" spans="19:19">
      <c r="S56059"/>
    </row>
    <row r="56060" spans="19:19">
      <c r="S56060"/>
    </row>
    <row r="56061" spans="19:19">
      <c r="S56061"/>
    </row>
    <row r="56062" spans="19:19">
      <c r="S56062"/>
    </row>
    <row r="56063" spans="19:19">
      <c r="S56063"/>
    </row>
    <row r="56064" spans="19:19">
      <c r="S56064"/>
    </row>
    <row r="56065" spans="19:19">
      <c r="S56065"/>
    </row>
    <row r="56066" spans="19:19">
      <c r="S56066"/>
    </row>
    <row r="56067" spans="19:19">
      <c r="S56067"/>
    </row>
    <row r="56068" spans="19:19">
      <c r="S56068"/>
    </row>
    <row r="56069" spans="19:19">
      <c r="S56069"/>
    </row>
    <row r="56070" spans="19:19">
      <c r="S56070"/>
    </row>
    <row r="56071" spans="19:19">
      <c r="S56071"/>
    </row>
    <row r="56072" spans="19:19">
      <c r="S56072"/>
    </row>
    <row r="56073" spans="19:19">
      <c r="S56073"/>
    </row>
    <row r="56074" spans="19:19">
      <c r="S56074"/>
    </row>
    <row r="56075" spans="19:19">
      <c r="S56075"/>
    </row>
    <row r="56076" spans="19:19">
      <c r="S56076"/>
    </row>
    <row r="56077" spans="19:19">
      <c r="S56077"/>
    </row>
    <row r="56078" spans="19:19">
      <c r="S56078"/>
    </row>
    <row r="56079" spans="19:19">
      <c r="S56079"/>
    </row>
    <row r="56080" spans="19:19">
      <c r="S56080"/>
    </row>
    <row r="56081" spans="19:19">
      <c r="S56081"/>
    </row>
    <row r="56082" spans="19:19">
      <c r="S56082"/>
    </row>
    <row r="56083" spans="19:19">
      <c r="S56083"/>
    </row>
    <row r="56084" spans="19:19">
      <c r="S56084"/>
    </row>
    <row r="56085" spans="19:19">
      <c r="S56085"/>
    </row>
    <row r="56086" spans="19:19">
      <c r="S56086"/>
    </row>
    <row r="56087" spans="19:19">
      <c r="S56087"/>
    </row>
    <row r="56088" spans="19:19">
      <c r="S56088"/>
    </row>
    <row r="56089" spans="19:19">
      <c r="S56089"/>
    </row>
    <row r="56090" spans="19:19">
      <c r="S56090"/>
    </row>
    <row r="56091" spans="19:19">
      <c r="S56091"/>
    </row>
    <row r="56092" spans="19:19">
      <c r="S56092"/>
    </row>
    <row r="56093" spans="19:19">
      <c r="S56093"/>
    </row>
    <row r="56094" spans="19:19">
      <c r="S56094"/>
    </row>
    <row r="56095" spans="19:19">
      <c r="S56095"/>
    </row>
    <row r="56096" spans="19:19">
      <c r="S56096"/>
    </row>
    <row r="56097" spans="19:19">
      <c r="S56097"/>
    </row>
    <row r="56098" spans="19:19">
      <c r="S56098"/>
    </row>
    <row r="56099" spans="19:19">
      <c r="S56099"/>
    </row>
    <row r="56100" spans="19:19">
      <c r="S56100"/>
    </row>
    <row r="56101" spans="19:19">
      <c r="S56101"/>
    </row>
    <row r="56102" spans="19:19">
      <c r="S56102"/>
    </row>
    <row r="56103" spans="19:19">
      <c r="S56103"/>
    </row>
    <row r="56104" spans="19:19">
      <c r="S56104"/>
    </row>
    <row r="56105" spans="19:19">
      <c r="S56105"/>
    </row>
    <row r="56106" spans="19:19">
      <c r="S56106"/>
    </row>
    <row r="56107" spans="19:19">
      <c r="S56107"/>
    </row>
    <row r="56108" spans="19:19">
      <c r="S56108"/>
    </row>
    <row r="56109" spans="19:19">
      <c r="S56109"/>
    </row>
    <row r="56110" spans="19:19">
      <c r="S56110"/>
    </row>
    <row r="56111" spans="19:19">
      <c r="S56111"/>
    </row>
    <row r="56112" spans="19:19">
      <c r="S56112"/>
    </row>
    <row r="56113" spans="19:19">
      <c r="S56113"/>
    </row>
    <row r="56114" spans="19:19">
      <c r="S56114"/>
    </row>
    <row r="56115" spans="19:19">
      <c r="S56115"/>
    </row>
    <row r="56116" spans="19:19">
      <c r="S56116"/>
    </row>
    <row r="56117" spans="19:19">
      <c r="S56117"/>
    </row>
    <row r="56118" spans="19:19">
      <c r="S56118"/>
    </row>
    <row r="56119" spans="19:19">
      <c r="S56119"/>
    </row>
    <row r="56120" spans="19:19">
      <c r="S56120"/>
    </row>
    <row r="56121" spans="19:19">
      <c r="S56121"/>
    </row>
    <row r="56122" spans="19:19">
      <c r="S56122"/>
    </row>
    <row r="56123" spans="19:19">
      <c r="S56123"/>
    </row>
    <row r="56124" spans="19:19">
      <c r="S56124"/>
    </row>
    <row r="56125" spans="19:19">
      <c r="S56125"/>
    </row>
    <row r="56126" spans="19:19">
      <c r="S56126"/>
    </row>
    <row r="56127" spans="19:19">
      <c r="S56127"/>
    </row>
    <row r="56128" spans="19:19">
      <c r="S56128"/>
    </row>
    <row r="56129" spans="19:19">
      <c r="S56129"/>
    </row>
    <row r="56130" spans="19:19">
      <c r="S56130"/>
    </row>
    <row r="56131" spans="19:19">
      <c r="S56131"/>
    </row>
    <row r="56132" spans="19:19">
      <c r="S56132"/>
    </row>
    <row r="56133" spans="19:19">
      <c r="S56133"/>
    </row>
    <row r="56134" spans="19:19">
      <c r="S56134"/>
    </row>
    <row r="56135" spans="19:19">
      <c r="S56135"/>
    </row>
    <row r="56136" spans="19:19">
      <c r="S56136"/>
    </row>
    <row r="56137" spans="19:19">
      <c r="S56137"/>
    </row>
    <row r="56138" spans="19:19">
      <c r="S56138"/>
    </row>
    <row r="56139" spans="19:19">
      <c r="S56139"/>
    </row>
    <row r="56140" spans="19:19">
      <c r="S56140"/>
    </row>
    <row r="56141" spans="19:19">
      <c r="S56141"/>
    </row>
    <row r="56142" spans="19:19">
      <c r="S56142"/>
    </row>
    <row r="56143" spans="19:19">
      <c r="S56143"/>
    </row>
    <row r="56144" spans="19:19">
      <c r="S56144"/>
    </row>
    <row r="56145" spans="19:19">
      <c r="S56145"/>
    </row>
    <row r="56146" spans="19:19">
      <c r="S56146"/>
    </row>
    <row r="56147" spans="19:19">
      <c r="S56147"/>
    </row>
    <row r="56148" spans="19:19">
      <c r="S56148"/>
    </row>
    <row r="56149" spans="19:19">
      <c r="S56149"/>
    </row>
    <row r="56150" spans="19:19">
      <c r="S56150"/>
    </row>
    <row r="56151" spans="19:19">
      <c r="S56151"/>
    </row>
    <row r="56152" spans="19:19">
      <c r="S56152"/>
    </row>
    <row r="56153" spans="19:19">
      <c r="S56153"/>
    </row>
    <row r="56154" spans="19:19">
      <c r="S56154"/>
    </row>
    <row r="56155" spans="19:19">
      <c r="S56155"/>
    </row>
    <row r="56156" spans="19:19">
      <c r="S56156"/>
    </row>
    <row r="56157" spans="19:19">
      <c r="S56157"/>
    </row>
    <row r="56158" spans="19:19">
      <c r="S56158"/>
    </row>
    <row r="56159" spans="19:19">
      <c r="S56159"/>
    </row>
    <row r="56160" spans="19:19">
      <c r="S56160"/>
    </row>
    <row r="56161" spans="19:19">
      <c r="S56161"/>
    </row>
    <row r="56162" spans="19:19">
      <c r="S56162"/>
    </row>
    <row r="56163" spans="19:19">
      <c r="S56163"/>
    </row>
    <row r="56164" spans="19:19">
      <c r="S56164"/>
    </row>
    <row r="56165" spans="19:19">
      <c r="S56165"/>
    </row>
    <row r="56166" spans="19:19">
      <c r="S56166"/>
    </row>
    <row r="56167" spans="19:19">
      <c r="S56167"/>
    </row>
    <row r="56168" spans="19:19">
      <c r="S56168"/>
    </row>
    <row r="56169" spans="19:19">
      <c r="S56169"/>
    </row>
    <row r="56170" spans="19:19">
      <c r="S56170"/>
    </row>
    <row r="56171" spans="19:19">
      <c r="S56171"/>
    </row>
    <row r="56172" spans="19:19">
      <c r="S56172"/>
    </row>
    <row r="56173" spans="19:19">
      <c r="S56173"/>
    </row>
    <row r="56174" spans="19:19">
      <c r="S56174"/>
    </row>
    <row r="56175" spans="19:19">
      <c r="S56175"/>
    </row>
    <row r="56176" spans="19:19">
      <c r="S56176"/>
    </row>
    <row r="56177" spans="19:19">
      <c r="S56177"/>
    </row>
    <row r="56178" spans="19:19">
      <c r="S56178"/>
    </row>
    <row r="56179" spans="19:19">
      <c r="S56179"/>
    </row>
    <row r="56180" spans="19:19">
      <c r="S56180"/>
    </row>
    <row r="56181" spans="19:19">
      <c r="S56181"/>
    </row>
    <row r="56182" spans="19:19">
      <c r="S56182"/>
    </row>
    <row r="56183" spans="19:19">
      <c r="S56183"/>
    </row>
    <row r="56184" spans="19:19">
      <c r="S56184"/>
    </row>
    <row r="56185" spans="19:19">
      <c r="S56185"/>
    </row>
    <row r="56186" spans="19:19">
      <c r="S56186"/>
    </row>
    <row r="56187" spans="19:19">
      <c r="S56187"/>
    </row>
    <row r="56188" spans="19:19">
      <c r="S56188"/>
    </row>
    <row r="56189" spans="19:19">
      <c r="S56189"/>
    </row>
    <row r="56190" spans="19:19">
      <c r="S56190"/>
    </row>
    <row r="56191" spans="19:19">
      <c r="S56191"/>
    </row>
    <row r="56192" spans="19:19">
      <c r="S56192"/>
    </row>
    <row r="56193" spans="19:19">
      <c r="S56193"/>
    </row>
    <row r="56194" spans="19:19">
      <c r="S56194"/>
    </row>
    <row r="56195" spans="19:19">
      <c r="S56195"/>
    </row>
    <row r="56196" spans="19:19">
      <c r="S56196"/>
    </row>
    <row r="56197" spans="19:19">
      <c r="S56197"/>
    </row>
    <row r="56198" spans="19:19">
      <c r="S56198"/>
    </row>
    <row r="56199" spans="19:19">
      <c r="S56199"/>
    </row>
    <row r="56200" spans="19:19">
      <c r="S56200"/>
    </row>
    <row r="56201" spans="19:19">
      <c r="S56201"/>
    </row>
    <row r="56202" spans="19:19">
      <c r="S56202"/>
    </row>
    <row r="56203" spans="19:19">
      <c r="S56203"/>
    </row>
    <row r="56204" spans="19:19">
      <c r="S56204"/>
    </row>
    <row r="56205" spans="19:19">
      <c r="S56205"/>
    </row>
    <row r="56206" spans="19:19">
      <c r="S56206"/>
    </row>
    <row r="56207" spans="19:19">
      <c r="S56207"/>
    </row>
    <row r="56208" spans="19:19">
      <c r="S56208"/>
    </row>
    <row r="56209" spans="19:19">
      <c r="S56209"/>
    </row>
    <row r="56210" spans="19:19">
      <c r="S56210"/>
    </row>
    <row r="56211" spans="19:19">
      <c r="S56211"/>
    </row>
    <row r="56212" spans="19:19">
      <c r="S56212"/>
    </row>
    <row r="56213" spans="19:19">
      <c r="S56213"/>
    </row>
    <row r="56214" spans="19:19">
      <c r="S56214"/>
    </row>
    <row r="56215" spans="19:19">
      <c r="S56215"/>
    </row>
    <row r="56216" spans="19:19">
      <c r="S56216"/>
    </row>
    <row r="56217" spans="19:19">
      <c r="S56217"/>
    </row>
    <row r="56218" spans="19:19">
      <c r="S56218"/>
    </row>
    <row r="56219" spans="19:19">
      <c r="S56219"/>
    </row>
    <row r="56220" spans="19:19">
      <c r="S56220"/>
    </row>
    <row r="56221" spans="19:19">
      <c r="S56221"/>
    </row>
    <row r="56222" spans="19:19">
      <c r="S56222"/>
    </row>
    <row r="56223" spans="19:19">
      <c r="S56223"/>
    </row>
    <row r="56224" spans="19:19">
      <c r="S56224"/>
    </row>
    <row r="56225" spans="19:19">
      <c r="S56225"/>
    </row>
    <row r="56226" spans="19:19">
      <c r="S56226"/>
    </row>
    <row r="56227" spans="19:19">
      <c r="S56227"/>
    </row>
    <row r="56228" spans="19:19">
      <c r="S56228"/>
    </row>
    <row r="56229" spans="19:19">
      <c r="S56229"/>
    </row>
    <row r="56230" spans="19:19">
      <c r="S56230"/>
    </row>
    <row r="56231" spans="19:19">
      <c r="S56231"/>
    </row>
    <row r="56232" spans="19:19">
      <c r="S56232"/>
    </row>
    <row r="56233" spans="19:19">
      <c r="S56233"/>
    </row>
    <row r="56234" spans="19:19">
      <c r="S56234"/>
    </row>
    <row r="56235" spans="19:19">
      <c r="S56235"/>
    </row>
    <row r="56236" spans="19:19">
      <c r="S56236"/>
    </row>
    <row r="56237" spans="19:19">
      <c r="S56237"/>
    </row>
    <row r="56238" spans="19:19">
      <c r="S56238"/>
    </row>
    <row r="56239" spans="19:19">
      <c r="S56239"/>
    </row>
    <row r="56240" spans="19:19">
      <c r="S56240"/>
    </row>
    <row r="56241" spans="19:19">
      <c r="S56241"/>
    </row>
    <row r="56242" spans="19:19">
      <c r="S56242"/>
    </row>
    <row r="56243" spans="19:19">
      <c r="S56243"/>
    </row>
    <row r="56244" spans="19:19">
      <c r="S56244"/>
    </row>
    <row r="56245" spans="19:19">
      <c r="S56245"/>
    </row>
    <row r="56246" spans="19:19">
      <c r="S56246"/>
    </row>
    <row r="56247" spans="19:19">
      <c r="S56247"/>
    </row>
    <row r="56248" spans="19:19">
      <c r="S56248"/>
    </row>
    <row r="56249" spans="19:19">
      <c r="S56249"/>
    </row>
    <row r="56250" spans="19:19">
      <c r="S56250"/>
    </row>
    <row r="56251" spans="19:19">
      <c r="S56251"/>
    </row>
    <row r="56252" spans="19:19">
      <c r="S56252"/>
    </row>
    <row r="56253" spans="19:19">
      <c r="S56253"/>
    </row>
    <row r="56254" spans="19:19">
      <c r="S56254"/>
    </row>
    <row r="56255" spans="19:19">
      <c r="S56255"/>
    </row>
    <row r="56256" spans="19:19">
      <c r="S56256"/>
    </row>
    <row r="56257" spans="19:19">
      <c r="S56257"/>
    </row>
    <row r="56258" spans="19:19">
      <c r="S56258"/>
    </row>
    <row r="56259" spans="19:19">
      <c r="S56259"/>
    </row>
    <row r="56260" spans="19:19">
      <c r="S56260"/>
    </row>
    <row r="56261" spans="19:19">
      <c r="S56261"/>
    </row>
    <row r="56262" spans="19:19">
      <c r="S56262"/>
    </row>
    <row r="56263" spans="19:19">
      <c r="S56263"/>
    </row>
    <row r="56264" spans="19:19">
      <c r="S56264"/>
    </row>
    <row r="56265" spans="19:19">
      <c r="S56265"/>
    </row>
    <row r="56266" spans="19:19">
      <c r="S56266"/>
    </row>
    <row r="56267" spans="19:19">
      <c r="S56267"/>
    </row>
    <row r="56268" spans="19:19">
      <c r="S56268"/>
    </row>
    <row r="56269" spans="19:19">
      <c r="S56269"/>
    </row>
    <row r="56270" spans="19:19">
      <c r="S56270"/>
    </row>
    <row r="56271" spans="19:19">
      <c r="S56271"/>
    </row>
    <row r="56272" spans="19:19">
      <c r="S56272"/>
    </row>
    <row r="56273" spans="19:19">
      <c r="S56273"/>
    </row>
    <row r="56274" spans="19:19">
      <c r="S56274"/>
    </row>
    <row r="56275" spans="19:19">
      <c r="S56275"/>
    </row>
    <row r="56276" spans="19:19">
      <c r="S56276"/>
    </row>
    <row r="56277" spans="19:19">
      <c r="S56277"/>
    </row>
    <row r="56278" spans="19:19">
      <c r="S56278"/>
    </row>
    <row r="56279" spans="19:19">
      <c r="S56279"/>
    </row>
    <row r="56280" spans="19:19">
      <c r="S56280"/>
    </row>
    <row r="56281" spans="19:19">
      <c r="S56281"/>
    </row>
    <row r="56282" spans="19:19">
      <c r="S56282"/>
    </row>
    <row r="56283" spans="19:19">
      <c r="S56283"/>
    </row>
    <row r="56284" spans="19:19">
      <c r="S56284"/>
    </row>
    <row r="56285" spans="19:19">
      <c r="S56285"/>
    </row>
    <row r="56286" spans="19:19">
      <c r="S56286"/>
    </row>
    <row r="56287" spans="19:19">
      <c r="S56287"/>
    </row>
    <row r="56288" spans="19:19">
      <c r="S56288"/>
    </row>
    <row r="56289" spans="19:19">
      <c r="S56289"/>
    </row>
    <row r="56290" spans="19:19">
      <c r="S56290"/>
    </row>
    <row r="56291" spans="19:19">
      <c r="S56291"/>
    </row>
    <row r="56292" spans="19:19">
      <c r="S56292"/>
    </row>
    <row r="56293" spans="19:19">
      <c r="S56293"/>
    </row>
    <row r="56294" spans="19:19">
      <c r="S56294"/>
    </row>
    <row r="56295" spans="19:19">
      <c r="S56295"/>
    </row>
    <row r="56296" spans="19:19">
      <c r="S56296"/>
    </row>
    <row r="56297" spans="19:19">
      <c r="S56297"/>
    </row>
    <row r="56298" spans="19:19">
      <c r="S56298"/>
    </row>
    <row r="56299" spans="19:19">
      <c r="S56299"/>
    </row>
    <row r="56300" spans="19:19">
      <c r="S56300"/>
    </row>
    <row r="56301" spans="19:19">
      <c r="S56301"/>
    </row>
    <row r="56302" spans="19:19">
      <c r="S56302"/>
    </row>
    <row r="56303" spans="19:19">
      <c r="S56303"/>
    </row>
    <row r="56304" spans="19:19">
      <c r="S56304"/>
    </row>
    <row r="56305" spans="19:19">
      <c r="S56305"/>
    </row>
    <row r="56306" spans="19:19">
      <c r="S56306"/>
    </row>
    <row r="56307" spans="19:19">
      <c r="S56307"/>
    </row>
    <row r="56308" spans="19:19">
      <c r="S56308"/>
    </row>
    <row r="56309" spans="19:19">
      <c r="S56309"/>
    </row>
    <row r="56310" spans="19:19">
      <c r="S56310"/>
    </row>
    <row r="56311" spans="19:19">
      <c r="S56311"/>
    </row>
    <row r="56312" spans="19:19">
      <c r="S56312"/>
    </row>
    <row r="56313" spans="19:19">
      <c r="S56313"/>
    </row>
    <row r="56314" spans="19:19">
      <c r="S56314"/>
    </row>
    <row r="56315" spans="19:19">
      <c r="S56315"/>
    </row>
    <row r="56316" spans="19:19">
      <c r="S56316"/>
    </row>
    <row r="56317" spans="19:19">
      <c r="S56317"/>
    </row>
    <row r="56318" spans="19:19">
      <c r="S56318"/>
    </row>
    <row r="56319" spans="19:19">
      <c r="S56319"/>
    </row>
    <row r="56320" spans="19:19">
      <c r="S56320"/>
    </row>
    <row r="56321" spans="19:19">
      <c r="S56321"/>
    </row>
    <row r="56322" spans="19:19">
      <c r="S56322"/>
    </row>
    <row r="56323" spans="19:19">
      <c r="S56323"/>
    </row>
    <row r="56324" spans="19:19">
      <c r="S56324"/>
    </row>
    <row r="56325" spans="19:19">
      <c r="S56325"/>
    </row>
    <row r="56326" spans="19:19">
      <c r="S56326"/>
    </row>
    <row r="56327" spans="19:19">
      <c r="S56327"/>
    </row>
    <row r="56328" spans="19:19">
      <c r="S56328"/>
    </row>
    <row r="56329" spans="19:19">
      <c r="S56329"/>
    </row>
    <row r="56330" spans="19:19">
      <c r="S56330"/>
    </row>
    <row r="56331" spans="19:19">
      <c r="S56331"/>
    </row>
    <row r="56332" spans="19:19">
      <c r="S56332"/>
    </row>
    <row r="56333" spans="19:19">
      <c r="S56333"/>
    </row>
    <row r="56334" spans="19:19">
      <c r="S56334"/>
    </row>
    <row r="56335" spans="19:19">
      <c r="S56335"/>
    </row>
    <row r="56336" spans="19:19">
      <c r="S56336"/>
    </row>
    <row r="56337" spans="19:19">
      <c r="S56337"/>
    </row>
    <row r="56338" spans="19:19">
      <c r="S56338"/>
    </row>
    <row r="56339" spans="19:19">
      <c r="S56339"/>
    </row>
    <row r="56340" spans="19:19">
      <c r="S56340"/>
    </row>
    <row r="56341" spans="19:19">
      <c r="S56341"/>
    </row>
    <row r="56342" spans="19:19">
      <c r="S56342"/>
    </row>
    <row r="56343" spans="19:19">
      <c r="S56343"/>
    </row>
    <row r="56344" spans="19:19">
      <c r="S56344"/>
    </row>
    <row r="56345" spans="19:19">
      <c r="S56345"/>
    </row>
    <row r="56346" spans="19:19">
      <c r="S56346"/>
    </row>
    <row r="56347" spans="19:19">
      <c r="S56347"/>
    </row>
    <row r="56348" spans="19:19">
      <c r="S56348"/>
    </row>
    <row r="56349" spans="19:19">
      <c r="S56349"/>
    </row>
    <row r="56350" spans="19:19">
      <c r="S56350"/>
    </row>
    <row r="56351" spans="19:19">
      <c r="S56351"/>
    </row>
    <row r="56352" spans="19:19">
      <c r="S56352"/>
    </row>
    <row r="56353" spans="19:19">
      <c r="S56353"/>
    </row>
    <row r="56354" spans="19:19">
      <c r="S56354"/>
    </row>
    <row r="56355" spans="19:19">
      <c r="S56355"/>
    </row>
    <row r="56356" spans="19:19">
      <c r="S56356"/>
    </row>
    <row r="56357" spans="19:19">
      <c r="S56357"/>
    </row>
    <row r="56358" spans="19:19">
      <c r="S56358"/>
    </row>
    <row r="56359" spans="19:19">
      <c r="S56359"/>
    </row>
    <row r="56360" spans="19:19">
      <c r="S56360"/>
    </row>
    <row r="56361" spans="19:19">
      <c r="S56361"/>
    </row>
    <row r="56362" spans="19:19">
      <c r="S56362"/>
    </row>
    <row r="56363" spans="19:19">
      <c r="S56363"/>
    </row>
    <row r="56364" spans="19:19">
      <c r="S56364"/>
    </row>
    <row r="56365" spans="19:19">
      <c r="S56365"/>
    </row>
    <row r="56366" spans="19:19">
      <c r="S56366"/>
    </row>
    <row r="56367" spans="19:19">
      <c r="S56367"/>
    </row>
    <row r="56368" spans="19:19">
      <c r="S56368"/>
    </row>
    <row r="56369" spans="19:19">
      <c r="S56369"/>
    </row>
    <row r="56370" spans="19:19">
      <c r="S56370"/>
    </row>
    <row r="56371" spans="19:19">
      <c r="S56371"/>
    </row>
    <row r="56372" spans="19:19">
      <c r="S56372"/>
    </row>
    <row r="56373" spans="19:19">
      <c r="S56373"/>
    </row>
    <row r="56374" spans="19:19">
      <c r="S56374"/>
    </row>
    <row r="56375" spans="19:19">
      <c r="S56375"/>
    </row>
    <row r="56376" spans="19:19">
      <c r="S56376"/>
    </row>
    <row r="56377" spans="19:19">
      <c r="S56377"/>
    </row>
    <row r="56378" spans="19:19">
      <c r="S56378"/>
    </row>
    <row r="56379" spans="19:19">
      <c r="S56379"/>
    </row>
    <row r="56380" spans="19:19">
      <c r="S56380"/>
    </row>
    <row r="56381" spans="19:19">
      <c r="S56381"/>
    </row>
    <row r="56382" spans="19:19">
      <c r="S56382"/>
    </row>
    <row r="56383" spans="19:19">
      <c r="S56383"/>
    </row>
    <row r="56384" spans="19:19">
      <c r="S56384"/>
    </row>
    <row r="56385" spans="19:19">
      <c r="S56385"/>
    </row>
    <row r="56386" spans="19:19">
      <c r="S56386"/>
    </row>
    <row r="56387" spans="19:19">
      <c r="S56387"/>
    </row>
    <row r="56388" spans="19:19">
      <c r="S56388"/>
    </row>
    <row r="56389" spans="19:19">
      <c r="S56389"/>
    </row>
    <row r="56390" spans="19:19">
      <c r="S56390"/>
    </row>
    <row r="56391" spans="19:19">
      <c r="S56391"/>
    </row>
    <row r="56392" spans="19:19">
      <c r="S56392"/>
    </row>
    <row r="56393" spans="19:19">
      <c r="S56393"/>
    </row>
    <row r="56394" spans="19:19">
      <c r="S56394"/>
    </row>
    <row r="56395" spans="19:19">
      <c r="S56395"/>
    </row>
    <row r="56396" spans="19:19">
      <c r="S56396"/>
    </row>
    <row r="56397" spans="19:19">
      <c r="S56397"/>
    </row>
    <row r="56398" spans="19:19">
      <c r="S56398"/>
    </row>
    <row r="56399" spans="19:19">
      <c r="S56399"/>
    </row>
    <row r="56400" spans="19:19">
      <c r="S56400"/>
    </row>
    <row r="56401" spans="19:19">
      <c r="S56401"/>
    </row>
    <row r="56402" spans="19:19">
      <c r="S56402"/>
    </row>
    <row r="56403" spans="19:19">
      <c r="S56403"/>
    </row>
    <row r="56404" spans="19:19">
      <c r="S56404"/>
    </row>
    <row r="56405" spans="19:19">
      <c r="S56405"/>
    </row>
    <row r="56406" spans="19:19">
      <c r="S56406"/>
    </row>
    <row r="56407" spans="19:19">
      <c r="S56407"/>
    </row>
    <row r="56408" spans="19:19">
      <c r="S56408"/>
    </row>
    <row r="56409" spans="19:19">
      <c r="S56409"/>
    </row>
    <row r="56410" spans="19:19">
      <c r="S56410"/>
    </row>
    <row r="56411" spans="19:19">
      <c r="S56411"/>
    </row>
    <row r="56412" spans="19:19">
      <c r="S56412"/>
    </row>
    <row r="56413" spans="19:19">
      <c r="S56413"/>
    </row>
    <row r="56414" spans="19:19">
      <c r="S56414"/>
    </row>
    <row r="56415" spans="19:19">
      <c r="S56415"/>
    </row>
    <row r="56416" spans="19:19">
      <c r="S56416"/>
    </row>
    <row r="56417" spans="19:19">
      <c r="S56417"/>
    </row>
    <row r="56418" spans="19:19">
      <c r="S56418"/>
    </row>
    <row r="56419" spans="19:19">
      <c r="S56419"/>
    </row>
    <row r="56420" spans="19:19">
      <c r="S56420"/>
    </row>
    <row r="56421" spans="19:19">
      <c r="S56421"/>
    </row>
    <row r="56422" spans="19:19">
      <c r="S56422"/>
    </row>
    <row r="56423" spans="19:19">
      <c r="S56423"/>
    </row>
    <row r="56424" spans="19:19">
      <c r="S56424"/>
    </row>
    <row r="56425" spans="19:19">
      <c r="S56425"/>
    </row>
    <row r="56426" spans="19:19">
      <c r="S56426"/>
    </row>
    <row r="56427" spans="19:19">
      <c r="S56427"/>
    </row>
    <row r="56428" spans="19:19">
      <c r="S56428"/>
    </row>
    <row r="56429" spans="19:19">
      <c r="S56429"/>
    </row>
    <row r="56430" spans="19:19">
      <c r="S56430"/>
    </row>
    <row r="56431" spans="19:19">
      <c r="S56431"/>
    </row>
    <row r="56432" spans="19:19">
      <c r="S56432"/>
    </row>
    <row r="56433" spans="19:19">
      <c r="S56433"/>
    </row>
    <row r="56434" spans="19:19">
      <c r="S56434"/>
    </row>
    <row r="56435" spans="19:19">
      <c r="S56435"/>
    </row>
    <row r="56436" spans="19:19">
      <c r="S56436"/>
    </row>
    <row r="56437" spans="19:19">
      <c r="S56437"/>
    </row>
    <row r="56438" spans="19:19">
      <c r="S56438"/>
    </row>
    <row r="56439" spans="19:19">
      <c r="S56439"/>
    </row>
    <row r="56440" spans="19:19">
      <c r="S56440"/>
    </row>
    <row r="56441" spans="19:19">
      <c r="S56441"/>
    </row>
    <row r="56442" spans="19:19">
      <c r="S56442"/>
    </row>
    <row r="56443" spans="19:19">
      <c r="S56443"/>
    </row>
    <row r="56444" spans="19:19">
      <c r="S56444"/>
    </row>
    <row r="56445" spans="19:19">
      <c r="S56445"/>
    </row>
    <row r="56446" spans="19:19">
      <c r="S56446"/>
    </row>
    <row r="56447" spans="19:19">
      <c r="S56447"/>
    </row>
    <row r="56448" spans="19:19">
      <c r="S56448"/>
    </row>
    <row r="56449" spans="19:19">
      <c r="S56449"/>
    </row>
    <row r="56450" spans="19:19">
      <c r="S56450"/>
    </row>
    <row r="56451" spans="19:19">
      <c r="S56451"/>
    </row>
    <row r="56452" spans="19:19">
      <c r="S56452"/>
    </row>
    <row r="56453" spans="19:19">
      <c r="S56453"/>
    </row>
    <row r="56454" spans="19:19">
      <c r="S56454"/>
    </row>
    <row r="56455" spans="19:19">
      <c r="S56455"/>
    </row>
    <row r="56456" spans="19:19">
      <c r="S56456"/>
    </row>
    <row r="56457" spans="19:19">
      <c r="S56457"/>
    </row>
    <row r="56458" spans="19:19">
      <c r="S56458"/>
    </row>
    <row r="56459" spans="19:19">
      <c r="S56459"/>
    </row>
    <row r="56460" spans="19:19">
      <c r="S56460"/>
    </row>
    <row r="56461" spans="19:19">
      <c r="S56461"/>
    </row>
    <row r="56462" spans="19:19">
      <c r="S56462"/>
    </row>
    <row r="56463" spans="19:19">
      <c r="S56463"/>
    </row>
    <row r="56464" spans="19:19">
      <c r="S56464"/>
    </row>
    <row r="56465" spans="19:19">
      <c r="S56465"/>
    </row>
    <row r="56466" spans="19:19">
      <c r="S56466"/>
    </row>
    <row r="56467" spans="19:19">
      <c r="S56467"/>
    </row>
    <row r="56468" spans="19:19">
      <c r="S56468"/>
    </row>
    <row r="56469" spans="19:19">
      <c r="S56469"/>
    </row>
    <row r="56470" spans="19:19">
      <c r="S56470"/>
    </row>
    <row r="56471" spans="19:19">
      <c r="S56471"/>
    </row>
    <row r="56472" spans="19:19">
      <c r="S56472"/>
    </row>
    <row r="56473" spans="19:19">
      <c r="S56473"/>
    </row>
    <row r="56474" spans="19:19">
      <c r="S56474"/>
    </row>
    <row r="56475" spans="19:19">
      <c r="S56475"/>
    </row>
    <row r="56476" spans="19:19">
      <c r="S56476"/>
    </row>
    <row r="56477" spans="19:19">
      <c r="S56477"/>
    </row>
    <row r="56478" spans="19:19">
      <c r="S56478"/>
    </row>
    <row r="56479" spans="19:19">
      <c r="S56479"/>
    </row>
    <row r="56480" spans="19:19">
      <c r="S56480"/>
    </row>
    <row r="56481" spans="19:19">
      <c r="S56481"/>
    </row>
    <row r="56482" spans="19:19">
      <c r="S56482"/>
    </row>
    <row r="56483" spans="19:19">
      <c r="S56483"/>
    </row>
    <row r="56484" spans="19:19">
      <c r="S56484"/>
    </row>
    <row r="56485" spans="19:19">
      <c r="S56485"/>
    </row>
    <row r="56486" spans="19:19">
      <c r="S56486"/>
    </row>
    <row r="56487" spans="19:19">
      <c r="S56487"/>
    </row>
    <row r="56488" spans="19:19">
      <c r="S56488"/>
    </row>
    <row r="56489" spans="19:19">
      <c r="S56489"/>
    </row>
    <row r="56490" spans="19:19">
      <c r="S56490"/>
    </row>
    <row r="56491" spans="19:19">
      <c r="S56491"/>
    </row>
    <row r="56492" spans="19:19">
      <c r="S56492"/>
    </row>
    <row r="56493" spans="19:19">
      <c r="S56493"/>
    </row>
    <row r="56494" spans="19:19">
      <c r="S56494"/>
    </row>
    <row r="56495" spans="19:19">
      <c r="S56495"/>
    </row>
    <row r="56496" spans="19:19">
      <c r="S56496"/>
    </row>
    <row r="56497" spans="19:19">
      <c r="S56497"/>
    </row>
    <row r="56498" spans="19:19">
      <c r="S56498"/>
    </row>
    <row r="56499" spans="19:19">
      <c r="S56499"/>
    </row>
    <row r="56500" spans="19:19">
      <c r="S56500"/>
    </row>
    <row r="56501" spans="19:19">
      <c r="S56501"/>
    </row>
    <row r="56502" spans="19:19">
      <c r="S56502"/>
    </row>
    <row r="56503" spans="19:19">
      <c r="S56503"/>
    </row>
    <row r="56504" spans="19:19">
      <c r="S56504"/>
    </row>
    <row r="56505" spans="19:19">
      <c r="S56505"/>
    </row>
    <row r="56506" spans="19:19">
      <c r="S56506"/>
    </row>
    <row r="56507" spans="19:19">
      <c r="S56507"/>
    </row>
    <row r="56508" spans="19:19">
      <c r="S56508"/>
    </row>
    <row r="56509" spans="19:19">
      <c r="S56509"/>
    </row>
    <row r="56510" spans="19:19">
      <c r="S56510"/>
    </row>
    <row r="56511" spans="19:19">
      <c r="S56511"/>
    </row>
    <row r="56512" spans="19:19">
      <c r="S56512"/>
    </row>
    <row r="56513" spans="19:19">
      <c r="S56513"/>
    </row>
    <row r="56514" spans="19:19">
      <c r="S56514"/>
    </row>
    <row r="56515" spans="19:19">
      <c r="S56515"/>
    </row>
    <row r="56516" spans="19:19">
      <c r="S56516"/>
    </row>
    <row r="56517" spans="19:19">
      <c r="S56517"/>
    </row>
    <row r="56518" spans="19:19">
      <c r="S56518"/>
    </row>
    <row r="56519" spans="19:19">
      <c r="S56519"/>
    </row>
    <row r="56520" spans="19:19">
      <c r="S56520"/>
    </row>
    <row r="56521" spans="19:19">
      <c r="S56521"/>
    </row>
    <row r="56522" spans="19:19">
      <c r="S56522"/>
    </row>
    <row r="56523" spans="19:19">
      <c r="S56523"/>
    </row>
    <row r="56524" spans="19:19">
      <c r="S56524"/>
    </row>
    <row r="56525" spans="19:19">
      <c r="S56525"/>
    </row>
    <row r="56526" spans="19:19">
      <c r="S56526"/>
    </row>
    <row r="56527" spans="19:19">
      <c r="S56527"/>
    </row>
    <row r="56528" spans="19:19">
      <c r="S56528"/>
    </row>
    <row r="56529" spans="19:19">
      <c r="S56529"/>
    </row>
    <row r="56530" spans="19:19">
      <c r="S56530"/>
    </row>
    <row r="56531" spans="19:19">
      <c r="S56531"/>
    </row>
    <row r="56532" spans="19:19">
      <c r="S56532"/>
    </row>
    <row r="56533" spans="19:19">
      <c r="S56533"/>
    </row>
    <row r="56534" spans="19:19">
      <c r="S56534"/>
    </row>
    <row r="56535" spans="19:19">
      <c r="S56535"/>
    </row>
    <row r="56536" spans="19:19">
      <c r="S56536"/>
    </row>
    <row r="56537" spans="19:19">
      <c r="S56537"/>
    </row>
    <row r="56538" spans="19:19">
      <c r="S56538"/>
    </row>
    <row r="56539" spans="19:19">
      <c r="S56539"/>
    </row>
    <row r="56540" spans="19:19">
      <c r="S56540"/>
    </row>
    <row r="56541" spans="19:19">
      <c r="S56541"/>
    </row>
    <row r="56542" spans="19:19">
      <c r="S56542"/>
    </row>
    <row r="56543" spans="19:19">
      <c r="S56543"/>
    </row>
    <row r="56544" spans="19:19">
      <c r="S56544"/>
    </row>
    <row r="56545" spans="19:19">
      <c r="S56545"/>
    </row>
    <row r="56546" spans="19:19">
      <c r="S56546"/>
    </row>
    <row r="56547" spans="19:19">
      <c r="S56547"/>
    </row>
    <row r="56548" spans="19:19">
      <c r="S56548"/>
    </row>
    <row r="56549" spans="19:19">
      <c r="S56549"/>
    </row>
    <row r="56550" spans="19:19">
      <c r="S56550"/>
    </row>
    <row r="56551" spans="19:19">
      <c r="S56551"/>
    </row>
    <row r="56552" spans="19:19">
      <c r="S56552"/>
    </row>
    <row r="56553" spans="19:19">
      <c r="S56553"/>
    </row>
    <row r="56554" spans="19:19">
      <c r="S56554"/>
    </row>
    <row r="56555" spans="19:19">
      <c r="S56555"/>
    </row>
    <row r="56556" spans="19:19">
      <c r="S56556"/>
    </row>
    <row r="56557" spans="19:19">
      <c r="S56557"/>
    </row>
    <row r="56558" spans="19:19">
      <c r="S56558"/>
    </row>
    <row r="56559" spans="19:19">
      <c r="S56559"/>
    </row>
    <row r="56560" spans="19:19">
      <c r="S56560"/>
    </row>
    <row r="56561" spans="19:19">
      <c r="S56561"/>
    </row>
    <row r="56562" spans="19:19">
      <c r="S56562"/>
    </row>
    <row r="56563" spans="19:19">
      <c r="S56563"/>
    </row>
    <row r="56564" spans="19:19">
      <c r="S56564"/>
    </row>
    <row r="56565" spans="19:19">
      <c r="S56565"/>
    </row>
    <row r="56566" spans="19:19">
      <c r="S56566"/>
    </row>
    <row r="56567" spans="19:19">
      <c r="S56567"/>
    </row>
    <row r="56568" spans="19:19">
      <c r="S56568"/>
    </row>
    <row r="56569" spans="19:19">
      <c r="S56569"/>
    </row>
    <row r="56570" spans="19:19">
      <c r="S56570"/>
    </row>
    <row r="56571" spans="19:19">
      <c r="S56571"/>
    </row>
    <row r="56572" spans="19:19">
      <c r="S56572"/>
    </row>
    <row r="56573" spans="19:19">
      <c r="S56573"/>
    </row>
    <row r="56574" spans="19:19">
      <c r="S56574"/>
    </row>
    <row r="56575" spans="19:19">
      <c r="S56575"/>
    </row>
    <row r="56576" spans="19:19">
      <c r="S56576"/>
    </row>
    <row r="56577" spans="19:19">
      <c r="S56577"/>
    </row>
    <row r="56578" spans="19:19">
      <c r="S56578"/>
    </row>
    <row r="56579" spans="19:19">
      <c r="S56579"/>
    </row>
    <row r="56580" spans="19:19">
      <c r="S56580"/>
    </row>
    <row r="56581" spans="19:19">
      <c r="S56581"/>
    </row>
    <row r="56582" spans="19:19">
      <c r="S56582"/>
    </row>
    <row r="56583" spans="19:19">
      <c r="S56583"/>
    </row>
    <row r="56584" spans="19:19">
      <c r="S56584"/>
    </row>
    <row r="56585" spans="19:19">
      <c r="S56585"/>
    </row>
    <row r="56586" spans="19:19">
      <c r="S56586"/>
    </row>
    <row r="56587" spans="19:19">
      <c r="S56587"/>
    </row>
    <row r="56588" spans="19:19">
      <c r="S56588"/>
    </row>
    <row r="56589" spans="19:19">
      <c r="S56589"/>
    </row>
    <row r="56590" spans="19:19">
      <c r="S56590"/>
    </row>
    <row r="56591" spans="19:19">
      <c r="S56591"/>
    </row>
    <row r="56592" spans="19:19">
      <c r="S56592"/>
    </row>
    <row r="56593" spans="19:19">
      <c r="S56593"/>
    </row>
    <row r="56594" spans="19:19">
      <c r="S56594"/>
    </row>
    <row r="56595" spans="19:19">
      <c r="S56595"/>
    </row>
    <row r="56596" spans="19:19">
      <c r="S56596"/>
    </row>
    <row r="56597" spans="19:19">
      <c r="S56597"/>
    </row>
    <row r="56598" spans="19:19">
      <c r="S56598"/>
    </row>
    <row r="56599" spans="19:19">
      <c r="S56599"/>
    </row>
    <row r="56600" spans="19:19">
      <c r="S56600"/>
    </row>
    <row r="56601" spans="19:19">
      <c r="S56601"/>
    </row>
    <row r="56602" spans="19:19">
      <c r="S56602"/>
    </row>
    <row r="56603" spans="19:19">
      <c r="S56603"/>
    </row>
    <row r="56604" spans="19:19">
      <c r="S56604"/>
    </row>
    <row r="56605" spans="19:19">
      <c r="S56605"/>
    </row>
    <row r="56606" spans="19:19">
      <c r="S56606"/>
    </row>
    <row r="56607" spans="19:19">
      <c r="S56607"/>
    </row>
    <row r="56608" spans="19:19">
      <c r="S56608"/>
    </row>
    <row r="56609" spans="19:19">
      <c r="S56609"/>
    </row>
    <row r="56610" spans="19:19">
      <c r="S56610"/>
    </row>
    <row r="56611" spans="19:19">
      <c r="S56611"/>
    </row>
    <row r="56612" spans="19:19">
      <c r="S56612"/>
    </row>
    <row r="56613" spans="19:19">
      <c r="S56613"/>
    </row>
    <row r="56614" spans="19:19">
      <c r="S56614"/>
    </row>
    <row r="56615" spans="19:19">
      <c r="S56615"/>
    </row>
    <row r="56616" spans="19:19">
      <c r="S56616"/>
    </row>
    <row r="56617" spans="19:19">
      <c r="S56617"/>
    </row>
    <row r="56618" spans="19:19">
      <c r="S56618"/>
    </row>
    <row r="56619" spans="19:19">
      <c r="S56619"/>
    </row>
    <row r="56620" spans="19:19">
      <c r="S56620"/>
    </row>
    <row r="56621" spans="19:19">
      <c r="S56621"/>
    </row>
    <row r="56622" spans="19:19">
      <c r="S56622"/>
    </row>
    <row r="56623" spans="19:19">
      <c r="S56623"/>
    </row>
    <row r="56624" spans="19:19">
      <c r="S56624"/>
    </row>
    <row r="56625" spans="19:19">
      <c r="S56625"/>
    </row>
    <row r="56626" spans="19:19">
      <c r="S56626"/>
    </row>
    <row r="56627" spans="19:19">
      <c r="S56627"/>
    </row>
    <row r="56628" spans="19:19">
      <c r="S56628"/>
    </row>
    <row r="56629" spans="19:19">
      <c r="S56629"/>
    </row>
    <row r="56630" spans="19:19">
      <c r="S56630"/>
    </row>
    <row r="56631" spans="19:19">
      <c r="S56631"/>
    </row>
    <row r="56632" spans="19:19">
      <c r="S56632"/>
    </row>
    <row r="56633" spans="19:19">
      <c r="S56633"/>
    </row>
    <row r="56634" spans="19:19">
      <c r="S56634"/>
    </row>
    <row r="56635" spans="19:19">
      <c r="S56635"/>
    </row>
    <row r="56636" spans="19:19">
      <c r="S56636"/>
    </row>
    <row r="56637" spans="19:19">
      <c r="S56637"/>
    </row>
    <row r="56638" spans="19:19">
      <c r="S56638"/>
    </row>
    <row r="56639" spans="19:19">
      <c r="S56639"/>
    </row>
    <row r="56640" spans="19:19">
      <c r="S56640"/>
    </row>
    <row r="56641" spans="19:19">
      <c r="S56641"/>
    </row>
    <row r="56642" spans="19:19">
      <c r="S56642"/>
    </row>
    <row r="56643" spans="19:19">
      <c r="S56643"/>
    </row>
    <row r="56644" spans="19:19">
      <c r="S56644"/>
    </row>
    <row r="56645" spans="19:19">
      <c r="S56645"/>
    </row>
    <row r="56646" spans="19:19">
      <c r="S56646"/>
    </row>
    <row r="56647" spans="19:19">
      <c r="S56647"/>
    </row>
    <row r="56648" spans="19:19">
      <c r="S56648"/>
    </row>
    <row r="56649" spans="19:19">
      <c r="S56649"/>
    </row>
    <row r="56650" spans="19:19">
      <c r="S56650"/>
    </row>
    <row r="56651" spans="19:19">
      <c r="S56651"/>
    </row>
    <row r="56652" spans="19:19">
      <c r="S56652"/>
    </row>
    <row r="56653" spans="19:19">
      <c r="S56653"/>
    </row>
    <row r="56654" spans="19:19">
      <c r="S56654"/>
    </row>
    <row r="56655" spans="19:19">
      <c r="S56655"/>
    </row>
    <row r="56656" spans="19:19">
      <c r="S56656"/>
    </row>
    <row r="56657" spans="19:19">
      <c r="S56657"/>
    </row>
    <row r="56658" spans="19:19">
      <c r="S56658"/>
    </row>
    <row r="56659" spans="19:19">
      <c r="S56659"/>
    </row>
    <row r="56660" spans="19:19">
      <c r="S56660"/>
    </row>
    <row r="56661" spans="19:19">
      <c r="S56661"/>
    </row>
    <row r="56662" spans="19:19">
      <c r="S56662"/>
    </row>
    <row r="56663" spans="19:19">
      <c r="S56663"/>
    </row>
    <row r="56664" spans="19:19">
      <c r="S56664"/>
    </row>
    <row r="56665" spans="19:19">
      <c r="S56665"/>
    </row>
    <row r="56666" spans="19:19">
      <c r="S56666"/>
    </row>
    <row r="56667" spans="19:19">
      <c r="S56667"/>
    </row>
    <row r="56668" spans="19:19">
      <c r="S56668"/>
    </row>
    <row r="56669" spans="19:19">
      <c r="S56669"/>
    </row>
    <row r="56670" spans="19:19">
      <c r="S56670"/>
    </row>
    <row r="56671" spans="19:19">
      <c r="S56671"/>
    </row>
    <row r="56672" spans="19:19">
      <c r="S56672"/>
    </row>
    <row r="56673" spans="19:19">
      <c r="S56673"/>
    </row>
    <row r="56674" spans="19:19">
      <c r="S56674"/>
    </row>
    <row r="56675" spans="19:19">
      <c r="S56675"/>
    </row>
    <row r="56676" spans="19:19">
      <c r="S56676"/>
    </row>
    <row r="56677" spans="19:19">
      <c r="S56677"/>
    </row>
    <row r="56678" spans="19:19">
      <c r="S56678"/>
    </row>
    <row r="56679" spans="19:19">
      <c r="S56679"/>
    </row>
    <row r="56680" spans="19:19">
      <c r="S56680"/>
    </row>
    <row r="56681" spans="19:19">
      <c r="S56681"/>
    </row>
    <row r="56682" spans="19:19">
      <c r="S56682"/>
    </row>
    <row r="56683" spans="19:19">
      <c r="S56683"/>
    </row>
    <row r="56684" spans="19:19">
      <c r="S56684"/>
    </row>
    <row r="56685" spans="19:19">
      <c r="S56685"/>
    </row>
    <row r="56686" spans="19:19">
      <c r="S56686"/>
    </row>
    <row r="56687" spans="19:19">
      <c r="S56687"/>
    </row>
    <row r="56688" spans="19:19">
      <c r="S56688"/>
    </row>
    <row r="56689" spans="19:19">
      <c r="S56689"/>
    </row>
    <row r="56690" spans="19:19">
      <c r="S56690"/>
    </row>
    <row r="56691" spans="19:19">
      <c r="S56691"/>
    </row>
    <row r="56692" spans="19:19">
      <c r="S56692"/>
    </row>
    <row r="56693" spans="19:19">
      <c r="S56693"/>
    </row>
    <row r="56694" spans="19:19">
      <c r="S56694"/>
    </row>
    <row r="56695" spans="19:19">
      <c r="S56695"/>
    </row>
    <row r="56696" spans="19:19">
      <c r="S56696"/>
    </row>
    <row r="56697" spans="19:19">
      <c r="S56697"/>
    </row>
    <row r="56698" spans="19:19">
      <c r="S56698"/>
    </row>
    <row r="56699" spans="19:19">
      <c r="S56699"/>
    </row>
    <row r="56700" spans="19:19">
      <c r="S56700"/>
    </row>
    <row r="56701" spans="19:19">
      <c r="S56701"/>
    </row>
    <row r="56702" spans="19:19">
      <c r="S56702"/>
    </row>
    <row r="56703" spans="19:19">
      <c r="S56703"/>
    </row>
    <row r="56704" spans="19:19">
      <c r="S56704"/>
    </row>
    <row r="56705" spans="19:19">
      <c r="S56705"/>
    </row>
    <row r="56706" spans="19:19">
      <c r="S56706"/>
    </row>
    <row r="56707" spans="19:19">
      <c r="S56707"/>
    </row>
    <row r="56708" spans="19:19">
      <c r="S56708"/>
    </row>
    <row r="56709" spans="19:19">
      <c r="S56709"/>
    </row>
    <row r="56710" spans="19:19">
      <c r="S56710"/>
    </row>
    <row r="56711" spans="19:19">
      <c r="S56711"/>
    </row>
    <row r="56712" spans="19:19">
      <c r="S56712"/>
    </row>
    <row r="56713" spans="19:19">
      <c r="S56713"/>
    </row>
    <row r="56714" spans="19:19">
      <c r="S56714"/>
    </row>
    <row r="56715" spans="19:19">
      <c r="S56715"/>
    </row>
    <row r="56716" spans="19:19">
      <c r="S56716"/>
    </row>
    <row r="56717" spans="19:19">
      <c r="S56717"/>
    </row>
    <row r="56718" spans="19:19">
      <c r="S56718"/>
    </row>
    <row r="56719" spans="19:19">
      <c r="S56719"/>
    </row>
    <row r="56720" spans="19:19">
      <c r="S56720"/>
    </row>
    <row r="56721" spans="19:19">
      <c r="S56721"/>
    </row>
    <row r="56722" spans="19:19">
      <c r="S56722"/>
    </row>
    <row r="56723" spans="19:19">
      <c r="S56723"/>
    </row>
    <row r="56724" spans="19:19">
      <c r="S56724"/>
    </row>
    <row r="56725" spans="19:19">
      <c r="S56725"/>
    </row>
    <row r="56726" spans="19:19">
      <c r="S56726"/>
    </row>
    <row r="56727" spans="19:19">
      <c r="S56727"/>
    </row>
    <row r="56728" spans="19:19">
      <c r="S56728"/>
    </row>
    <row r="56729" spans="19:19">
      <c r="S56729"/>
    </row>
    <row r="56730" spans="19:19">
      <c r="S56730"/>
    </row>
    <row r="56731" spans="19:19">
      <c r="S56731"/>
    </row>
    <row r="56732" spans="19:19">
      <c r="S56732"/>
    </row>
    <row r="56733" spans="19:19">
      <c r="S56733"/>
    </row>
    <row r="56734" spans="19:19">
      <c r="S56734"/>
    </row>
    <row r="56735" spans="19:19">
      <c r="S56735"/>
    </row>
    <row r="56736" spans="19:19">
      <c r="S56736"/>
    </row>
    <row r="56737" spans="19:19">
      <c r="S56737"/>
    </row>
    <row r="56738" spans="19:19">
      <c r="S56738"/>
    </row>
    <row r="56739" spans="19:19">
      <c r="S56739"/>
    </row>
    <row r="56740" spans="19:19">
      <c r="S56740"/>
    </row>
    <row r="56741" spans="19:19">
      <c r="S56741"/>
    </row>
    <row r="56742" spans="19:19">
      <c r="S56742"/>
    </row>
    <row r="56743" spans="19:19">
      <c r="S56743"/>
    </row>
    <row r="56744" spans="19:19">
      <c r="S56744"/>
    </row>
    <row r="56745" spans="19:19">
      <c r="S56745"/>
    </row>
    <row r="56746" spans="19:19">
      <c r="S56746"/>
    </row>
    <row r="56747" spans="19:19">
      <c r="S56747"/>
    </row>
    <row r="56748" spans="19:19">
      <c r="S56748"/>
    </row>
    <row r="56749" spans="19:19">
      <c r="S56749"/>
    </row>
    <row r="56750" spans="19:19">
      <c r="S56750"/>
    </row>
    <row r="56751" spans="19:19">
      <c r="S56751"/>
    </row>
    <row r="56752" spans="19:19">
      <c r="S56752"/>
    </row>
    <row r="56753" spans="19:19">
      <c r="S56753"/>
    </row>
    <row r="56754" spans="19:19">
      <c r="S56754"/>
    </row>
    <row r="56755" spans="19:19">
      <c r="S56755"/>
    </row>
    <row r="56756" spans="19:19">
      <c r="S56756"/>
    </row>
    <row r="56757" spans="19:19">
      <c r="S56757"/>
    </row>
    <row r="56758" spans="19:19">
      <c r="S56758"/>
    </row>
    <row r="56759" spans="19:19">
      <c r="S56759"/>
    </row>
    <row r="56760" spans="19:19">
      <c r="S56760"/>
    </row>
    <row r="56761" spans="19:19">
      <c r="S56761"/>
    </row>
    <row r="56762" spans="19:19">
      <c r="S56762"/>
    </row>
    <row r="56763" spans="19:19">
      <c r="S56763"/>
    </row>
    <row r="56764" spans="19:19">
      <c r="S56764"/>
    </row>
    <row r="56765" spans="19:19">
      <c r="S56765"/>
    </row>
    <row r="56766" spans="19:19">
      <c r="S56766"/>
    </row>
    <row r="56767" spans="19:19">
      <c r="S56767"/>
    </row>
    <row r="56768" spans="19:19">
      <c r="S56768"/>
    </row>
    <row r="56769" spans="19:19">
      <c r="S56769"/>
    </row>
    <row r="56770" spans="19:19">
      <c r="S56770"/>
    </row>
    <row r="56771" spans="19:19">
      <c r="S56771"/>
    </row>
    <row r="56772" spans="19:19">
      <c r="S56772"/>
    </row>
    <row r="56773" spans="19:19">
      <c r="S56773"/>
    </row>
    <row r="56774" spans="19:19">
      <c r="S56774"/>
    </row>
    <row r="56775" spans="19:19">
      <c r="S56775"/>
    </row>
    <row r="56776" spans="19:19">
      <c r="S56776"/>
    </row>
    <row r="56777" spans="19:19">
      <c r="S56777"/>
    </row>
    <row r="56778" spans="19:19">
      <c r="S56778"/>
    </row>
    <row r="56779" spans="19:19">
      <c r="S56779"/>
    </row>
    <row r="56780" spans="19:19">
      <c r="S56780"/>
    </row>
    <row r="56781" spans="19:19">
      <c r="S56781"/>
    </row>
    <row r="56782" spans="19:19">
      <c r="S56782"/>
    </row>
    <row r="56783" spans="19:19">
      <c r="S56783"/>
    </row>
    <row r="56784" spans="19:19">
      <c r="S56784"/>
    </row>
    <row r="56785" spans="19:19">
      <c r="S56785"/>
    </row>
    <row r="56786" spans="19:19">
      <c r="S56786"/>
    </row>
    <row r="56787" spans="19:19">
      <c r="S56787"/>
    </row>
    <row r="56788" spans="19:19">
      <c r="S56788"/>
    </row>
    <row r="56789" spans="19:19">
      <c r="S56789"/>
    </row>
    <row r="56790" spans="19:19">
      <c r="S56790"/>
    </row>
    <row r="56791" spans="19:19">
      <c r="S56791"/>
    </row>
    <row r="56792" spans="19:19">
      <c r="S56792"/>
    </row>
    <row r="56793" spans="19:19">
      <c r="S56793"/>
    </row>
    <row r="56794" spans="19:19">
      <c r="S56794"/>
    </row>
    <row r="56795" spans="19:19">
      <c r="S56795"/>
    </row>
    <row r="56796" spans="19:19">
      <c r="S56796"/>
    </row>
    <row r="56797" spans="19:19">
      <c r="S56797"/>
    </row>
    <row r="56798" spans="19:19">
      <c r="S56798"/>
    </row>
    <row r="56799" spans="19:19">
      <c r="S56799"/>
    </row>
    <row r="56800" spans="19:19">
      <c r="S56800"/>
    </row>
    <row r="56801" spans="19:19">
      <c r="S56801"/>
    </row>
    <row r="56802" spans="19:19">
      <c r="S56802"/>
    </row>
    <row r="56803" spans="19:19">
      <c r="S56803"/>
    </row>
    <row r="56804" spans="19:19">
      <c r="S56804"/>
    </row>
    <row r="56805" spans="19:19">
      <c r="S56805"/>
    </row>
    <row r="56806" spans="19:19">
      <c r="S56806"/>
    </row>
    <row r="56807" spans="19:19">
      <c r="S56807"/>
    </row>
    <row r="56808" spans="19:19">
      <c r="S56808"/>
    </row>
    <row r="56809" spans="19:19">
      <c r="S56809"/>
    </row>
    <row r="56810" spans="19:19">
      <c r="S56810"/>
    </row>
    <row r="56811" spans="19:19">
      <c r="S56811"/>
    </row>
    <row r="56812" spans="19:19">
      <c r="S56812"/>
    </row>
    <row r="56813" spans="19:19">
      <c r="S56813"/>
    </row>
    <row r="56814" spans="19:19">
      <c r="S56814"/>
    </row>
    <row r="56815" spans="19:19">
      <c r="S56815"/>
    </row>
    <row r="56816" spans="19:19">
      <c r="S56816"/>
    </row>
    <row r="56817" spans="19:19">
      <c r="S56817"/>
    </row>
    <row r="56818" spans="19:19">
      <c r="S56818"/>
    </row>
    <row r="56819" spans="19:19">
      <c r="S56819"/>
    </row>
    <row r="56820" spans="19:19">
      <c r="S56820"/>
    </row>
    <row r="56821" spans="19:19">
      <c r="S56821"/>
    </row>
    <row r="56822" spans="19:19">
      <c r="S56822"/>
    </row>
    <row r="56823" spans="19:19">
      <c r="S56823"/>
    </row>
    <row r="56824" spans="19:19">
      <c r="S56824"/>
    </row>
    <row r="56825" spans="19:19">
      <c r="S56825"/>
    </row>
    <row r="56826" spans="19:19">
      <c r="S56826"/>
    </row>
    <row r="56827" spans="19:19">
      <c r="S56827"/>
    </row>
    <row r="56828" spans="19:19">
      <c r="S56828"/>
    </row>
    <row r="56829" spans="19:19">
      <c r="S56829"/>
    </row>
    <row r="56830" spans="19:19">
      <c r="S56830"/>
    </row>
    <row r="56831" spans="19:19">
      <c r="S56831"/>
    </row>
    <row r="56832" spans="19:19">
      <c r="S56832"/>
    </row>
    <row r="56833" spans="19:19">
      <c r="S56833"/>
    </row>
    <row r="56834" spans="19:19">
      <c r="S56834"/>
    </row>
    <row r="56835" spans="19:19">
      <c r="S56835"/>
    </row>
    <row r="56836" spans="19:19">
      <c r="S56836"/>
    </row>
    <row r="56837" spans="19:19">
      <c r="S56837"/>
    </row>
    <row r="56838" spans="19:19">
      <c r="S56838"/>
    </row>
    <row r="56839" spans="19:19">
      <c r="S56839"/>
    </row>
    <row r="56840" spans="19:19">
      <c r="S56840"/>
    </row>
    <row r="56841" spans="19:19">
      <c r="S56841"/>
    </row>
    <row r="56842" spans="19:19">
      <c r="S56842"/>
    </row>
    <row r="56843" spans="19:19">
      <c r="S56843"/>
    </row>
    <row r="56844" spans="19:19">
      <c r="S56844"/>
    </row>
    <row r="56845" spans="19:19">
      <c r="S56845"/>
    </row>
    <row r="56846" spans="19:19">
      <c r="S56846"/>
    </row>
    <row r="56847" spans="19:19">
      <c r="S56847"/>
    </row>
    <row r="56848" spans="19:19">
      <c r="S56848"/>
    </row>
    <row r="56849" spans="19:19">
      <c r="S56849"/>
    </row>
    <row r="56850" spans="19:19">
      <c r="S56850"/>
    </row>
    <row r="56851" spans="19:19">
      <c r="S56851"/>
    </row>
    <row r="56852" spans="19:19">
      <c r="S56852"/>
    </row>
    <row r="56853" spans="19:19">
      <c r="S56853"/>
    </row>
    <row r="56854" spans="19:19">
      <c r="S56854"/>
    </row>
    <row r="56855" spans="19:19">
      <c r="S56855"/>
    </row>
    <row r="56856" spans="19:19">
      <c r="S56856"/>
    </row>
    <row r="56857" spans="19:19">
      <c r="S56857"/>
    </row>
    <row r="56858" spans="19:19">
      <c r="S56858"/>
    </row>
    <row r="56859" spans="19:19">
      <c r="S56859"/>
    </row>
    <row r="56860" spans="19:19">
      <c r="S56860"/>
    </row>
    <row r="56861" spans="19:19">
      <c r="S56861"/>
    </row>
    <row r="56862" spans="19:19">
      <c r="S56862"/>
    </row>
    <row r="56863" spans="19:19">
      <c r="S56863"/>
    </row>
    <row r="56864" spans="19:19">
      <c r="S56864"/>
    </row>
    <row r="56865" spans="19:19">
      <c r="S56865"/>
    </row>
    <row r="56866" spans="19:19">
      <c r="S56866"/>
    </row>
    <row r="56867" spans="19:19">
      <c r="S56867"/>
    </row>
    <row r="56868" spans="19:19">
      <c r="S56868"/>
    </row>
    <row r="56869" spans="19:19">
      <c r="S56869"/>
    </row>
    <row r="56870" spans="19:19">
      <c r="S56870"/>
    </row>
    <row r="56871" spans="19:19">
      <c r="S56871"/>
    </row>
    <row r="56872" spans="19:19">
      <c r="S56872"/>
    </row>
    <row r="56873" spans="19:19">
      <c r="S56873"/>
    </row>
    <row r="56874" spans="19:19">
      <c r="S56874"/>
    </row>
    <row r="56875" spans="19:19">
      <c r="S56875"/>
    </row>
    <row r="56876" spans="19:19">
      <c r="S56876"/>
    </row>
    <row r="56877" spans="19:19">
      <c r="S56877"/>
    </row>
    <row r="56878" spans="19:19">
      <c r="S56878"/>
    </row>
    <row r="56879" spans="19:19">
      <c r="S56879"/>
    </row>
    <row r="56880" spans="19:19">
      <c r="S56880"/>
    </row>
    <row r="56881" spans="19:19">
      <c r="S56881"/>
    </row>
    <row r="56882" spans="19:19">
      <c r="S56882"/>
    </row>
    <row r="56883" spans="19:19">
      <c r="S56883"/>
    </row>
    <row r="56884" spans="19:19">
      <c r="S56884"/>
    </row>
    <row r="56885" spans="19:19">
      <c r="S56885"/>
    </row>
    <row r="56886" spans="19:19">
      <c r="S56886"/>
    </row>
    <row r="56887" spans="19:19">
      <c r="S56887"/>
    </row>
    <row r="56888" spans="19:19">
      <c r="S56888"/>
    </row>
    <row r="56889" spans="19:19">
      <c r="S56889"/>
    </row>
    <row r="56890" spans="19:19">
      <c r="S56890"/>
    </row>
    <row r="56891" spans="19:19">
      <c r="S56891"/>
    </row>
    <row r="56892" spans="19:19">
      <c r="S56892"/>
    </row>
    <row r="56893" spans="19:19">
      <c r="S56893"/>
    </row>
    <row r="56894" spans="19:19">
      <c r="S56894"/>
    </row>
    <row r="56895" spans="19:19">
      <c r="S56895"/>
    </row>
    <row r="56896" spans="19:19">
      <c r="S56896"/>
    </row>
    <row r="56897" spans="19:19">
      <c r="S56897"/>
    </row>
    <row r="56898" spans="19:19">
      <c r="S56898"/>
    </row>
    <row r="56899" spans="19:19">
      <c r="S56899"/>
    </row>
    <row r="56900" spans="19:19">
      <c r="S56900"/>
    </row>
    <row r="56901" spans="19:19">
      <c r="S56901"/>
    </row>
    <row r="56902" spans="19:19">
      <c r="S56902"/>
    </row>
    <row r="56903" spans="19:19">
      <c r="S56903"/>
    </row>
    <row r="56904" spans="19:19">
      <c r="S56904"/>
    </row>
    <row r="56905" spans="19:19">
      <c r="S56905"/>
    </row>
    <row r="56906" spans="19:19">
      <c r="S56906"/>
    </row>
    <row r="56907" spans="19:19">
      <c r="S56907"/>
    </row>
    <row r="56908" spans="19:19">
      <c r="S56908"/>
    </row>
    <row r="56909" spans="19:19">
      <c r="S56909"/>
    </row>
    <row r="56910" spans="19:19">
      <c r="S56910"/>
    </row>
    <row r="56911" spans="19:19">
      <c r="S56911"/>
    </row>
    <row r="56912" spans="19:19">
      <c r="S56912"/>
    </row>
    <row r="56913" spans="19:19">
      <c r="S56913"/>
    </row>
    <row r="56914" spans="19:19">
      <c r="S56914"/>
    </row>
    <row r="56915" spans="19:19">
      <c r="S56915"/>
    </row>
    <row r="56916" spans="19:19">
      <c r="S56916"/>
    </row>
    <row r="56917" spans="19:19">
      <c r="S56917"/>
    </row>
    <row r="56918" spans="19:19">
      <c r="S56918"/>
    </row>
    <row r="56919" spans="19:19">
      <c r="S56919"/>
    </row>
    <row r="56920" spans="19:19">
      <c r="S56920"/>
    </row>
    <row r="56921" spans="19:19">
      <c r="S56921"/>
    </row>
    <row r="56922" spans="19:19">
      <c r="S56922"/>
    </row>
    <row r="56923" spans="19:19">
      <c r="S56923"/>
    </row>
    <row r="56924" spans="19:19">
      <c r="S56924"/>
    </row>
    <row r="56925" spans="19:19">
      <c r="S56925"/>
    </row>
    <row r="56926" spans="19:19">
      <c r="S56926"/>
    </row>
    <row r="56927" spans="19:19">
      <c r="S56927"/>
    </row>
    <row r="56928" spans="19:19">
      <c r="S56928"/>
    </row>
    <row r="56929" spans="19:19">
      <c r="S56929"/>
    </row>
    <row r="56930" spans="19:19">
      <c r="S56930"/>
    </row>
    <row r="56931" spans="19:19">
      <c r="S56931"/>
    </row>
    <row r="56932" spans="19:19">
      <c r="S56932"/>
    </row>
    <row r="56933" spans="19:19">
      <c r="S56933"/>
    </row>
    <row r="56934" spans="19:19">
      <c r="S56934"/>
    </row>
    <row r="56935" spans="19:19">
      <c r="S56935"/>
    </row>
    <row r="56936" spans="19:19">
      <c r="S56936"/>
    </row>
    <row r="56937" spans="19:19">
      <c r="S56937"/>
    </row>
    <row r="56938" spans="19:19">
      <c r="S56938"/>
    </row>
    <row r="56939" spans="19:19">
      <c r="S56939"/>
    </row>
    <row r="56940" spans="19:19">
      <c r="S56940"/>
    </row>
    <row r="56941" spans="19:19">
      <c r="S56941"/>
    </row>
    <row r="56942" spans="19:19">
      <c r="S56942"/>
    </row>
    <row r="56943" spans="19:19">
      <c r="S56943"/>
    </row>
    <row r="56944" spans="19:19">
      <c r="S56944"/>
    </row>
    <row r="56945" spans="19:19">
      <c r="S56945"/>
    </row>
    <row r="56946" spans="19:19">
      <c r="S56946"/>
    </row>
    <row r="56947" spans="19:19">
      <c r="S56947"/>
    </row>
    <row r="56948" spans="19:19">
      <c r="S56948"/>
    </row>
    <row r="56949" spans="19:19">
      <c r="S56949"/>
    </row>
    <row r="56950" spans="19:19">
      <c r="S56950"/>
    </row>
    <row r="56951" spans="19:19">
      <c r="S56951"/>
    </row>
    <row r="56952" spans="19:19">
      <c r="S56952"/>
    </row>
    <row r="56953" spans="19:19">
      <c r="S56953"/>
    </row>
    <row r="56954" spans="19:19">
      <c r="S56954"/>
    </row>
    <row r="56955" spans="19:19">
      <c r="S56955"/>
    </row>
    <row r="56956" spans="19:19">
      <c r="S56956"/>
    </row>
    <row r="56957" spans="19:19">
      <c r="S56957"/>
    </row>
    <row r="56958" spans="19:19">
      <c r="S56958"/>
    </row>
    <row r="56959" spans="19:19">
      <c r="S56959"/>
    </row>
    <row r="56960" spans="19:19">
      <c r="S56960"/>
    </row>
    <row r="56961" spans="19:19">
      <c r="S56961"/>
    </row>
    <row r="56962" spans="19:19">
      <c r="S56962"/>
    </row>
    <row r="56963" spans="19:19">
      <c r="S56963"/>
    </row>
    <row r="56964" spans="19:19">
      <c r="S56964"/>
    </row>
    <row r="56965" spans="19:19">
      <c r="S56965"/>
    </row>
    <row r="56966" spans="19:19">
      <c r="S56966"/>
    </row>
    <row r="56967" spans="19:19">
      <c r="S56967"/>
    </row>
    <row r="56968" spans="19:19">
      <c r="S56968"/>
    </row>
    <row r="56969" spans="19:19">
      <c r="S56969"/>
    </row>
    <row r="56970" spans="19:19">
      <c r="S56970"/>
    </row>
    <row r="56971" spans="19:19">
      <c r="S56971"/>
    </row>
    <row r="56972" spans="19:19">
      <c r="S56972"/>
    </row>
    <row r="56973" spans="19:19">
      <c r="S56973"/>
    </row>
    <row r="56974" spans="19:19">
      <c r="S56974"/>
    </row>
    <row r="56975" spans="19:19">
      <c r="S56975"/>
    </row>
    <row r="56976" spans="19:19">
      <c r="S56976"/>
    </row>
    <row r="56977" spans="19:19">
      <c r="S56977"/>
    </row>
    <row r="56978" spans="19:19">
      <c r="S56978"/>
    </row>
    <row r="56979" spans="19:19">
      <c r="S56979"/>
    </row>
    <row r="56980" spans="19:19">
      <c r="S56980"/>
    </row>
    <row r="56981" spans="19:19">
      <c r="S56981"/>
    </row>
    <row r="56982" spans="19:19">
      <c r="S56982"/>
    </row>
    <row r="56983" spans="19:19">
      <c r="S56983"/>
    </row>
    <row r="56984" spans="19:19">
      <c r="S56984"/>
    </row>
    <row r="56985" spans="19:19">
      <c r="S56985"/>
    </row>
    <row r="56986" spans="19:19">
      <c r="S56986"/>
    </row>
    <row r="56987" spans="19:19">
      <c r="S56987"/>
    </row>
    <row r="56988" spans="19:19">
      <c r="S56988"/>
    </row>
    <row r="56989" spans="19:19">
      <c r="S56989"/>
    </row>
    <row r="56990" spans="19:19">
      <c r="S56990"/>
    </row>
    <row r="56991" spans="19:19">
      <c r="S56991"/>
    </row>
    <row r="56992" spans="19:19">
      <c r="S56992"/>
    </row>
    <row r="56993" spans="19:19">
      <c r="S56993"/>
    </row>
    <row r="56994" spans="19:19">
      <c r="S56994"/>
    </row>
    <row r="56995" spans="19:19">
      <c r="S56995"/>
    </row>
    <row r="56996" spans="19:19">
      <c r="S56996"/>
    </row>
    <row r="56997" spans="19:19">
      <c r="S56997"/>
    </row>
    <row r="56998" spans="19:19">
      <c r="S56998"/>
    </row>
    <row r="56999" spans="19:19">
      <c r="S56999"/>
    </row>
    <row r="57000" spans="19:19">
      <c r="S57000"/>
    </row>
    <row r="57001" spans="19:19">
      <c r="S57001"/>
    </row>
    <row r="57002" spans="19:19">
      <c r="S57002"/>
    </row>
    <row r="57003" spans="19:19">
      <c r="S57003"/>
    </row>
    <row r="57004" spans="19:19">
      <c r="S57004"/>
    </row>
    <row r="57005" spans="19:19">
      <c r="S57005"/>
    </row>
    <row r="57006" spans="19:19">
      <c r="S57006"/>
    </row>
    <row r="57007" spans="19:19">
      <c r="S57007"/>
    </row>
    <row r="57008" spans="19:19">
      <c r="S57008"/>
    </row>
    <row r="57009" spans="19:19">
      <c r="S57009"/>
    </row>
    <row r="57010" spans="19:19">
      <c r="S57010"/>
    </row>
    <row r="57011" spans="19:19">
      <c r="S57011"/>
    </row>
    <row r="57012" spans="19:19">
      <c r="S57012"/>
    </row>
    <row r="57013" spans="19:19">
      <c r="S57013"/>
    </row>
    <row r="57014" spans="19:19">
      <c r="S57014"/>
    </row>
    <row r="57015" spans="19:19">
      <c r="S57015"/>
    </row>
    <row r="57016" spans="19:19">
      <c r="S57016"/>
    </row>
    <row r="57017" spans="19:19">
      <c r="S57017"/>
    </row>
    <row r="57018" spans="19:19">
      <c r="S57018"/>
    </row>
    <row r="57019" spans="19:19">
      <c r="S57019"/>
    </row>
    <row r="57020" spans="19:19">
      <c r="S57020"/>
    </row>
    <row r="57021" spans="19:19">
      <c r="S57021"/>
    </row>
    <row r="57022" spans="19:19">
      <c r="S57022"/>
    </row>
    <row r="57023" spans="19:19">
      <c r="S57023"/>
    </row>
    <row r="57024" spans="19:19">
      <c r="S57024"/>
    </row>
    <row r="57025" spans="19:19">
      <c r="S57025"/>
    </row>
    <row r="57026" spans="19:19">
      <c r="S57026"/>
    </row>
    <row r="57027" spans="19:19">
      <c r="S57027"/>
    </row>
    <row r="57028" spans="19:19">
      <c r="S57028"/>
    </row>
    <row r="57029" spans="19:19">
      <c r="S57029"/>
    </row>
    <row r="57030" spans="19:19">
      <c r="S57030"/>
    </row>
    <row r="57031" spans="19:19">
      <c r="S57031"/>
    </row>
    <row r="57032" spans="19:19">
      <c r="S57032"/>
    </row>
    <row r="57033" spans="19:19">
      <c r="S57033"/>
    </row>
    <row r="57034" spans="19:19">
      <c r="S57034"/>
    </row>
    <row r="57035" spans="19:19">
      <c r="S57035"/>
    </row>
    <row r="57036" spans="19:19">
      <c r="S57036"/>
    </row>
    <row r="57037" spans="19:19">
      <c r="S57037"/>
    </row>
    <row r="57038" spans="19:19">
      <c r="S57038"/>
    </row>
    <row r="57039" spans="19:19">
      <c r="S57039"/>
    </row>
    <row r="57040" spans="19:19">
      <c r="S57040"/>
    </row>
    <row r="57041" spans="19:19">
      <c r="S57041"/>
    </row>
    <row r="57042" spans="19:19">
      <c r="S57042"/>
    </row>
    <row r="57043" spans="19:19">
      <c r="S57043"/>
    </row>
    <row r="57044" spans="19:19">
      <c r="S57044"/>
    </row>
    <row r="57045" spans="19:19">
      <c r="S57045"/>
    </row>
    <row r="57046" spans="19:19">
      <c r="S57046"/>
    </row>
    <row r="57047" spans="19:19">
      <c r="S57047"/>
    </row>
    <row r="57048" spans="19:19">
      <c r="S57048"/>
    </row>
    <row r="57049" spans="19:19">
      <c r="S57049"/>
    </row>
    <row r="57050" spans="19:19">
      <c r="S57050"/>
    </row>
    <row r="57051" spans="19:19">
      <c r="S57051"/>
    </row>
    <row r="57052" spans="19:19">
      <c r="S57052"/>
    </row>
    <row r="57053" spans="19:19">
      <c r="S57053"/>
    </row>
    <row r="57054" spans="19:19">
      <c r="S57054"/>
    </row>
    <row r="57055" spans="19:19">
      <c r="S57055"/>
    </row>
    <row r="57056" spans="19:19">
      <c r="S57056"/>
    </row>
    <row r="57057" spans="19:19">
      <c r="S57057"/>
    </row>
    <row r="57058" spans="19:19">
      <c r="S57058"/>
    </row>
    <row r="57059" spans="19:19">
      <c r="S57059"/>
    </row>
    <row r="57060" spans="19:19">
      <c r="S57060"/>
    </row>
    <row r="57061" spans="19:19">
      <c r="S57061"/>
    </row>
    <row r="57062" spans="19:19">
      <c r="S57062"/>
    </row>
    <row r="57063" spans="19:19">
      <c r="S57063"/>
    </row>
    <row r="57064" spans="19:19">
      <c r="S57064"/>
    </row>
    <row r="57065" spans="19:19">
      <c r="S57065"/>
    </row>
    <row r="57066" spans="19:19">
      <c r="S57066"/>
    </row>
    <row r="57067" spans="19:19">
      <c r="S57067"/>
    </row>
    <row r="57068" spans="19:19">
      <c r="S57068"/>
    </row>
    <row r="57069" spans="19:19">
      <c r="S57069"/>
    </row>
    <row r="57070" spans="19:19">
      <c r="S57070"/>
    </row>
    <row r="57071" spans="19:19">
      <c r="S57071"/>
    </row>
    <row r="57072" spans="19:19">
      <c r="S57072"/>
    </row>
    <row r="57073" spans="19:19">
      <c r="S57073"/>
    </row>
    <row r="57074" spans="19:19">
      <c r="S57074"/>
    </row>
    <row r="57075" spans="19:19">
      <c r="S57075"/>
    </row>
    <row r="57076" spans="19:19">
      <c r="S57076"/>
    </row>
    <row r="57077" spans="19:19">
      <c r="S57077"/>
    </row>
    <row r="57078" spans="19:19">
      <c r="S57078"/>
    </row>
    <row r="57079" spans="19:19">
      <c r="S57079"/>
    </row>
    <row r="57080" spans="19:19">
      <c r="S57080"/>
    </row>
    <row r="57081" spans="19:19">
      <c r="S57081"/>
    </row>
    <row r="57082" spans="19:19">
      <c r="S57082"/>
    </row>
    <row r="57083" spans="19:19">
      <c r="S57083"/>
    </row>
    <row r="57084" spans="19:19">
      <c r="S57084"/>
    </row>
    <row r="57085" spans="19:19">
      <c r="S57085"/>
    </row>
    <row r="57086" spans="19:19">
      <c r="S57086"/>
    </row>
    <row r="57087" spans="19:19">
      <c r="S57087"/>
    </row>
    <row r="57088" spans="19:19">
      <c r="S57088"/>
    </row>
    <row r="57089" spans="19:19">
      <c r="S57089"/>
    </row>
    <row r="57090" spans="19:19">
      <c r="S57090"/>
    </row>
    <row r="57091" spans="19:19">
      <c r="S57091"/>
    </row>
    <row r="57092" spans="19:19">
      <c r="S57092"/>
    </row>
    <row r="57093" spans="19:19">
      <c r="S57093"/>
    </row>
    <row r="57094" spans="19:19">
      <c r="S57094"/>
    </row>
    <row r="57095" spans="19:19">
      <c r="S57095"/>
    </row>
    <row r="57096" spans="19:19">
      <c r="S57096"/>
    </row>
    <row r="57097" spans="19:19">
      <c r="S57097"/>
    </row>
    <row r="57098" spans="19:19">
      <c r="S57098"/>
    </row>
    <row r="57099" spans="19:19">
      <c r="S57099"/>
    </row>
    <row r="57100" spans="19:19">
      <c r="S57100"/>
    </row>
    <row r="57101" spans="19:19">
      <c r="S57101"/>
    </row>
    <row r="57102" spans="19:19">
      <c r="S57102"/>
    </row>
    <row r="57103" spans="19:19">
      <c r="S57103"/>
    </row>
    <row r="57104" spans="19:19">
      <c r="S57104"/>
    </row>
    <row r="57105" spans="19:19">
      <c r="S57105"/>
    </row>
    <row r="57106" spans="19:19">
      <c r="S57106"/>
    </row>
    <row r="57107" spans="19:19">
      <c r="S57107"/>
    </row>
    <row r="57108" spans="19:19">
      <c r="S57108"/>
    </row>
    <row r="57109" spans="19:19">
      <c r="S57109"/>
    </row>
    <row r="57110" spans="19:19">
      <c r="S57110"/>
    </row>
    <row r="57111" spans="19:19">
      <c r="S57111"/>
    </row>
    <row r="57112" spans="19:19">
      <c r="S57112"/>
    </row>
    <row r="57113" spans="19:19">
      <c r="S57113"/>
    </row>
    <row r="57114" spans="19:19">
      <c r="S57114"/>
    </row>
    <row r="57115" spans="19:19">
      <c r="S57115"/>
    </row>
    <row r="57116" spans="19:19">
      <c r="S57116"/>
    </row>
    <row r="57117" spans="19:19">
      <c r="S57117"/>
    </row>
    <row r="57118" spans="19:19">
      <c r="S57118"/>
    </row>
    <row r="57119" spans="19:19">
      <c r="S57119"/>
    </row>
    <row r="57120" spans="19:19">
      <c r="S57120"/>
    </row>
    <row r="57121" spans="19:19">
      <c r="S57121"/>
    </row>
    <row r="57122" spans="19:19">
      <c r="S57122"/>
    </row>
    <row r="57123" spans="19:19">
      <c r="S57123"/>
    </row>
    <row r="57124" spans="19:19">
      <c r="S57124"/>
    </row>
    <row r="57125" spans="19:19">
      <c r="S57125"/>
    </row>
    <row r="57126" spans="19:19">
      <c r="S57126"/>
    </row>
    <row r="57127" spans="19:19">
      <c r="S57127"/>
    </row>
    <row r="57128" spans="19:19">
      <c r="S57128"/>
    </row>
    <row r="57129" spans="19:19">
      <c r="S57129"/>
    </row>
    <row r="57130" spans="19:19">
      <c r="S57130"/>
    </row>
    <row r="57131" spans="19:19">
      <c r="S57131"/>
    </row>
    <row r="57132" spans="19:19">
      <c r="S57132"/>
    </row>
    <row r="57133" spans="19:19">
      <c r="S57133"/>
    </row>
    <row r="57134" spans="19:19">
      <c r="S57134"/>
    </row>
    <row r="57135" spans="19:19">
      <c r="S57135"/>
    </row>
    <row r="57136" spans="19:19">
      <c r="S57136"/>
    </row>
    <row r="57137" spans="19:19">
      <c r="S57137"/>
    </row>
    <row r="57138" spans="19:19">
      <c r="S57138"/>
    </row>
    <row r="57139" spans="19:19">
      <c r="S57139"/>
    </row>
    <row r="57140" spans="19:19">
      <c r="S57140"/>
    </row>
    <row r="57141" spans="19:19">
      <c r="S57141"/>
    </row>
    <row r="57142" spans="19:19">
      <c r="S57142"/>
    </row>
    <row r="57143" spans="19:19">
      <c r="S57143"/>
    </row>
    <row r="57144" spans="19:19">
      <c r="S57144"/>
    </row>
    <row r="57145" spans="19:19">
      <c r="S57145"/>
    </row>
    <row r="57146" spans="19:19">
      <c r="S57146"/>
    </row>
    <row r="57147" spans="19:19">
      <c r="S57147"/>
    </row>
    <row r="57148" spans="19:19">
      <c r="S57148"/>
    </row>
    <row r="57149" spans="19:19">
      <c r="S57149"/>
    </row>
    <row r="57150" spans="19:19">
      <c r="S57150"/>
    </row>
    <row r="57151" spans="19:19">
      <c r="S57151"/>
    </row>
    <row r="57152" spans="19:19">
      <c r="S57152"/>
    </row>
    <row r="57153" spans="19:19">
      <c r="S57153"/>
    </row>
    <row r="57154" spans="19:19">
      <c r="S57154"/>
    </row>
    <row r="57155" spans="19:19">
      <c r="S57155"/>
    </row>
    <row r="57156" spans="19:19">
      <c r="S57156"/>
    </row>
    <row r="57157" spans="19:19">
      <c r="S57157"/>
    </row>
    <row r="57158" spans="19:19">
      <c r="S57158"/>
    </row>
    <row r="57159" spans="19:19">
      <c r="S57159"/>
    </row>
    <row r="57160" spans="19:19">
      <c r="S57160"/>
    </row>
    <row r="57161" spans="19:19">
      <c r="S57161"/>
    </row>
    <row r="57162" spans="19:19">
      <c r="S57162"/>
    </row>
    <row r="57163" spans="19:19">
      <c r="S57163"/>
    </row>
    <row r="57164" spans="19:19">
      <c r="S57164"/>
    </row>
    <row r="57165" spans="19:19">
      <c r="S57165"/>
    </row>
    <row r="57166" spans="19:19">
      <c r="S57166"/>
    </row>
    <row r="57167" spans="19:19">
      <c r="S57167"/>
    </row>
    <row r="57168" spans="19:19">
      <c r="S57168"/>
    </row>
    <row r="57169" spans="19:19">
      <c r="S57169"/>
    </row>
    <row r="57170" spans="19:19">
      <c r="S57170"/>
    </row>
    <row r="57171" spans="19:19">
      <c r="S57171"/>
    </row>
    <row r="57172" spans="19:19">
      <c r="S57172"/>
    </row>
    <row r="57173" spans="19:19">
      <c r="S57173"/>
    </row>
    <row r="57174" spans="19:19">
      <c r="S57174"/>
    </row>
    <row r="57175" spans="19:19">
      <c r="S57175"/>
    </row>
    <row r="57176" spans="19:19">
      <c r="S57176"/>
    </row>
    <row r="57177" spans="19:19">
      <c r="S57177"/>
    </row>
    <row r="57178" spans="19:19">
      <c r="S57178"/>
    </row>
    <row r="57179" spans="19:19">
      <c r="S57179"/>
    </row>
    <row r="57180" spans="19:19">
      <c r="S57180"/>
    </row>
    <row r="57181" spans="19:19">
      <c r="S57181"/>
    </row>
    <row r="57182" spans="19:19">
      <c r="S57182"/>
    </row>
    <row r="57183" spans="19:19">
      <c r="S57183"/>
    </row>
    <row r="57184" spans="19:19">
      <c r="S57184"/>
    </row>
    <row r="57185" spans="19:19">
      <c r="S57185"/>
    </row>
    <row r="57186" spans="19:19">
      <c r="S57186"/>
    </row>
    <row r="57187" spans="19:19">
      <c r="S57187"/>
    </row>
    <row r="57188" spans="19:19">
      <c r="S57188"/>
    </row>
    <row r="57189" spans="19:19">
      <c r="S57189"/>
    </row>
    <row r="57190" spans="19:19">
      <c r="S57190"/>
    </row>
    <row r="57191" spans="19:19">
      <c r="S57191"/>
    </row>
    <row r="57192" spans="19:19">
      <c r="S57192"/>
    </row>
    <row r="57193" spans="19:19">
      <c r="S57193"/>
    </row>
    <row r="57194" spans="19:19">
      <c r="S57194"/>
    </row>
    <row r="57195" spans="19:19">
      <c r="S57195"/>
    </row>
    <row r="57196" spans="19:19">
      <c r="S57196"/>
    </row>
    <row r="57197" spans="19:19">
      <c r="S57197"/>
    </row>
    <row r="57198" spans="19:19">
      <c r="S57198"/>
    </row>
    <row r="57199" spans="19:19">
      <c r="S57199"/>
    </row>
    <row r="57200" spans="19:19">
      <c r="S57200"/>
    </row>
    <row r="57201" spans="19:19">
      <c r="S57201"/>
    </row>
    <row r="57202" spans="19:19">
      <c r="S57202"/>
    </row>
    <row r="57203" spans="19:19">
      <c r="S57203"/>
    </row>
    <row r="57204" spans="19:19">
      <c r="S57204"/>
    </row>
    <row r="57205" spans="19:19">
      <c r="S57205"/>
    </row>
    <row r="57206" spans="19:19">
      <c r="S57206"/>
    </row>
    <row r="57207" spans="19:19">
      <c r="S57207"/>
    </row>
    <row r="57208" spans="19:19">
      <c r="S57208"/>
    </row>
    <row r="57209" spans="19:19">
      <c r="S57209"/>
    </row>
    <row r="57210" spans="19:19">
      <c r="S57210"/>
    </row>
    <row r="57211" spans="19:19">
      <c r="S57211"/>
    </row>
    <row r="57212" spans="19:19">
      <c r="S57212"/>
    </row>
    <row r="57213" spans="19:19">
      <c r="S57213"/>
    </row>
    <row r="57214" spans="19:19">
      <c r="S57214"/>
    </row>
    <row r="57215" spans="19:19">
      <c r="S57215"/>
    </row>
    <row r="57216" spans="19:19">
      <c r="S57216"/>
    </row>
    <row r="57217" spans="19:19">
      <c r="S57217"/>
    </row>
    <row r="57218" spans="19:19">
      <c r="S57218"/>
    </row>
    <row r="57219" spans="19:19">
      <c r="S57219"/>
    </row>
    <row r="57220" spans="19:19">
      <c r="S57220"/>
    </row>
    <row r="57221" spans="19:19">
      <c r="S57221"/>
    </row>
    <row r="57222" spans="19:19">
      <c r="S57222"/>
    </row>
    <row r="57223" spans="19:19">
      <c r="S57223"/>
    </row>
    <row r="57224" spans="19:19">
      <c r="S57224"/>
    </row>
    <row r="57225" spans="19:19">
      <c r="S57225"/>
    </row>
    <row r="57226" spans="19:19">
      <c r="S57226"/>
    </row>
    <row r="57227" spans="19:19">
      <c r="S57227"/>
    </row>
    <row r="57228" spans="19:19">
      <c r="S57228"/>
    </row>
    <row r="57229" spans="19:19">
      <c r="S57229"/>
    </row>
    <row r="57230" spans="19:19">
      <c r="S57230"/>
    </row>
    <row r="57231" spans="19:19">
      <c r="S57231"/>
    </row>
    <row r="57232" spans="19:19">
      <c r="S57232"/>
    </row>
    <row r="57233" spans="19:19">
      <c r="S57233"/>
    </row>
    <row r="57234" spans="19:19">
      <c r="S57234"/>
    </row>
    <row r="57235" spans="19:19">
      <c r="S57235"/>
    </row>
    <row r="57236" spans="19:19">
      <c r="S57236"/>
    </row>
    <row r="57237" spans="19:19">
      <c r="S57237"/>
    </row>
    <row r="57238" spans="19:19">
      <c r="S57238"/>
    </row>
    <row r="57239" spans="19:19">
      <c r="S57239"/>
    </row>
    <row r="57240" spans="19:19">
      <c r="S57240"/>
    </row>
    <row r="57241" spans="19:19">
      <c r="S57241"/>
    </row>
    <row r="57242" spans="19:19">
      <c r="S57242"/>
    </row>
    <row r="57243" spans="19:19">
      <c r="S57243"/>
    </row>
    <row r="57244" spans="19:19">
      <c r="S57244"/>
    </row>
    <row r="57245" spans="19:19">
      <c r="S57245"/>
    </row>
    <row r="57246" spans="19:19">
      <c r="S57246"/>
    </row>
    <row r="57247" spans="19:19">
      <c r="S57247"/>
    </row>
    <row r="57248" spans="19:19">
      <c r="S57248"/>
    </row>
    <row r="57249" spans="19:19">
      <c r="S57249"/>
    </row>
    <row r="57250" spans="19:19">
      <c r="S57250"/>
    </row>
    <row r="57251" spans="19:19">
      <c r="S57251"/>
    </row>
    <row r="57252" spans="19:19">
      <c r="S57252"/>
    </row>
    <row r="57253" spans="19:19">
      <c r="S57253"/>
    </row>
    <row r="57254" spans="19:19">
      <c r="S57254"/>
    </row>
    <row r="57255" spans="19:19">
      <c r="S57255"/>
    </row>
    <row r="57256" spans="19:19">
      <c r="S57256"/>
    </row>
    <row r="57257" spans="19:19">
      <c r="S57257"/>
    </row>
    <row r="57258" spans="19:19">
      <c r="S57258"/>
    </row>
    <row r="57259" spans="19:19">
      <c r="S57259"/>
    </row>
    <row r="57260" spans="19:19">
      <c r="S57260"/>
    </row>
    <row r="57261" spans="19:19">
      <c r="S57261"/>
    </row>
    <row r="57262" spans="19:19">
      <c r="S57262"/>
    </row>
    <row r="57263" spans="19:19">
      <c r="S57263"/>
    </row>
    <row r="57264" spans="19:19">
      <c r="S57264"/>
    </row>
    <row r="57265" spans="19:19">
      <c r="S57265"/>
    </row>
    <row r="57266" spans="19:19">
      <c r="S57266"/>
    </row>
    <row r="57267" spans="19:19">
      <c r="S57267"/>
    </row>
    <row r="57268" spans="19:19">
      <c r="S57268"/>
    </row>
    <row r="57269" spans="19:19">
      <c r="S57269"/>
    </row>
    <row r="57270" spans="19:19">
      <c r="S57270"/>
    </row>
    <row r="57271" spans="19:19">
      <c r="S57271"/>
    </row>
    <row r="57272" spans="19:19">
      <c r="S57272"/>
    </row>
    <row r="57273" spans="19:19">
      <c r="S57273"/>
    </row>
    <row r="57274" spans="19:19">
      <c r="S57274"/>
    </row>
    <row r="57275" spans="19:19">
      <c r="S57275"/>
    </row>
    <row r="57276" spans="19:19">
      <c r="S57276"/>
    </row>
    <row r="57277" spans="19:19">
      <c r="S57277"/>
    </row>
    <row r="57278" spans="19:19">
      <c r="S57278"/>
    </row>
    <row r="57279" spans="19:19">
      <c r="S57279"/>
    </row>
    <row r="57280" spans="19:19">
      <c r="S57280"/>
    </row>
    <row r="57281" spans="19:19">
      <c r="S57281"/>
    </row>
    <row r="57282" spans="19:19">
      <c r="S57282"/>
    </row>
    <row r="57283" spans="19:19">
      <c r="S57283"/>
    </row>
    <row r="57284" spans="19:19">
      <c r="S57284"/>
    </row>
    <row r="57285" spans="19:19">
      <c r="S57285"/>
    </row>
    <row r="57286" spans="19:19">
      <c r="S57286"/>
    </row>
    <row r="57287" spans="19:19">
      <c r="S57287"/>
    </row>
    <row r="57288" spans="19:19">
      <c r="S57288"/>
    </row>
    <row r="57289" spans="19:19">
      <c r="S57289"/>
    </row>
    <row r="57290" spans="19:19">
      <c r="S57290"/>
    </row>
    <row r="57291" spans="19:19">
      <c r="S57291"/>
    </row>
    <row r="57292" spans="19:19">
      <c r="S57292"/>
    </row>
    <row r="57293" spans="19:19">
      <c r="S57293"/>
    </row>
    <row r="57294" spans="19:19">
      <c r="S57294"/>
    </row>
    <row r="57295" spans="19:19">
      <c r="S57295"/>
    </row>
    <row r="57296" spans="19:19">
      <c r="S57296"/>
    </row>
    <row r="57297" spans="19:19">
      <c r="S57297"/>
    </row>
    <row r="57298" spans="19:19">
      <c r="S57298"/>
    </row>
    <row r="57299" spans="19:19">
      <c r="S57299"/>
    </row>
    <row r="57300" spans="19:19">
      <c r="S57300"/>
    </row>
    <row r="57301" spans="19:19">
      <c r="S57301"/>
    </row>
    <row r="57302" spans="19:19">
      <c r="S57302"/>
    </row>
    <row r="57303" spans="19:19">
      <c r="S57303"/>
    </row>
    <row r="57304" spans="19:19">
      <c r="S57304"/>
    </row>
    <row r="57305" spans="19:19">
      <c r="S57305"/>
    </row>
    <row r="57306" spans="19:19">
      <c r="S57306"/>
    </row>
    <row r="57307" spans="19:19">
      <c r="S57307"/>
    </row>
    <row r="57308" spans="19:19">
      <c r="S57308"/>
    </row>
    <row r="57309" spans="19:19">
      <c r="S57309"/>
    </row>
    <row r="57310" spans="19:19">
      <c r="S57310"/>
    </row>
    <row r="57311" spans="19:19">
      <c r="S57311"/>
    </row>
    <row r="57312" spans="19:19">
      <c r="S57312"/>
    </row>
    <row r="57313" spans="19:19">
      <c r="S57313"/>
    </row>
    <row r="57314" spans="19:19">
      <c r="S57314"/>
    </row>
    <row r="57315" spans="19:19">
      <c r="S57315"/>
    </row>
    <row r="57316" spans="19:19">
      <c r="S57316"/>
    </row>
    <row r="57317" spans="19:19">
      <c r="S57317"/>
    </row>
    <row r="57318" spans="19:19">
      <c r="S57318"/>
    </row>
    <row r="57319" spans="19:19">
      <c r="S57319"/>
    </row>
    <row r="57320" spans="19:19">
      <c r="S57320"/>
    </row>
    <row r="57321" spans="19:19">
      <c r="S57321"/>
    </row>
    <row r="57322" spans="19:19">
      <c r="S57322"/>
    </row>
    <row r="57323" spans="19:19">
      <c r="S57323"/>
    </row>
    <row r="57324" spans="19:19">
      <c r="S57324"/>
    </row>
    <row r="57325" spans="19:19">
      <c r="S57325"/>
    </row>
    <row r="57326" spans="19:19">
      <c r="S57326"/>
    </row>
    <row r="57327" spans="19:19">
      <c r="S57327"/>
    </row>
    <row r="57328" spans="19:19">
      <c r="S57328"/>
    </row>
    <row r="57329" spans="19:19">
      <c r="S57329"/>
    </row>
    <row r="57330" spans="19:19">
      <c r="S57330"/>
    </row>
    <row r="57331" spans="19:19">
      <c r="S57331"/>
    </row>
    <row r="57332" spans="19:19">
      <c r="S57332"/>
    </row>
    <row r="57333" spans="19:19">
      <c r="S57333"/>
    </row>
    <row r="57334" spans="19:19">
      <c r="S57334"/>
    </row>
    <row r="57335" spans="19:19">
      <c r="S57335"/>
    </row>
    <row r="57336" spans="19:19">
      <c r="S57336"/>
    </row>
    <row r="57337" spans="19:19">
      <c r="S57337"/>
    </row>
    <row r="57338" spans="19:19">
      <c r="S57338"/>
    </row>
    <row r="57339" spans="19:19">
      <c r="S57339"/>
    </row>
    <row r="57340" spans="19:19">
      <c r="S57340"/>
    </row>
    <row r="57341" spans="19:19">
      <c r="S57341"/>
    </row>
    <row r="57342" spans="19:19">
      <c r="S57342"/>
    </row>
    <row r="57343" spans="19:19">
      <c r="S57343"/>
    </row>
    <row r="57344" spans="19:19">
      <c r="S57344"/>
    </row>
    <row r="57345" spans="19:19">
      <c r="S57345"/>
    </row>
    <row r="57346" spans="19:19">
      <c r="S57346"/>
    </row>
    <row r="57347" spans="19:19">
      <c r="S57347"/>
    </row>
    <row r="57348" spans="19:19">
      <c r="S57348"/>
    </row>
    <row r="57349" spans="19:19">
      <c r="S57349"/>
    </row>
    <row r="57350" spans="19:19">
      <c r="S57350"/>
    </row>
    <row r="57351" spans="19:19">
      <c r="S57351"/>
    </row>
    <row r="57352" spans="19:19">
      <c r="S57352"/>
    </row>
    <row r="57353" spans="19:19">
      <c r="S57353"/>
    </row>
    <row r="57354" spans="19:19">
      <c r="S57354"/>
    </row>
    <row r="57355" spans="19:19">
      <c r="S57355"/>
    </row>
    <row r="57356" spans="19:19">
      <c r="S57356"/>
    </row>
    <row r="57357" spans="19:19">
      <c r="S57357"/>
    </row>
    <row r="57358" spans="19:19">
      <c r="S57358"/>
    </row>
    <row r="57359" spans="19:19">
      <c r="S57359"/>
    </row>
    <row r="57360" spans="19:19">
      <c r="S57360"/>
    </row>
    <row r="57361" spans="19:19">
      <c r="S57361"/>
    </row>
    <row r="57362" spans="19:19">
      <c r="S57362"/>
    </row>
    <row r="57363" spans="19:19">
      <c r="S57363"/>
    </row>
    <row r="57364" spans="19:19">
      <c r="S57364"/>
    </row>
    <row r="57365" spans="19:19">
      <c r="S57365"/>
    </row>
    <row r="57366" spans="19:19">
      <c r="S57366"/>
    </row>
    <row r="57367" spans="19:19">
      <c r="S57367"/>
    </row>
    <row r="57368" spans="19:19">
      <c r="S57368"/>
    </row>
    <row r="57369" spans="19:19">
      <c r="S57369"/>
    </row>
    <row r="57370" spans="19:19">
      <c r="S57370"/>
    </row>
    <row r="57371" spans="19:19">
      <c r="S57371"/>
    </row>
    <row r="57372" spans="19:19">
      <c r="S57372"/>
    </row>
    <row r="57373" spans="19:19">
      <c r="S57373"/>
    </row>
    <row r="57374" spans="19:19">
      <c r="S57374"/>
    </row>
    <row r="57375" spans="19:19">
      <c r="S57375"/>
    </row>
    <row r="57376" spans="19:19">
      <c r="S57376"/>
    </row>
    <row r="57377" spans="19:19">
      <c r="S57377"/>
    </row>
    <row r="57378" spans="19:19">
      <c r="S57378"/>
    </row>
    <row r="57379" spans="19:19">
      <c r="S57379"/>
    </row>
    <row r="57380" spans="19:19">
      <c r="S57380"/>
    </row>
    <row r="57381" spans="19:19">
      <c r="S57381"/>
    </row>
    <row r="57382" spans="19:19">
      <c r="S57382"/>
    </row>
    <row r="57383" spans="19:19">
      <c r="S57383"/>
    </row>
    <row r="57384" spans="19:19">
      <c r="S57384"/>
    </row>
    <row r="57385" spans="19:19">
      <c r="S57385"/>
    </row>
    <row r="57386" spans="19:19">
      <c r="S57386"/>
    </row>
    <row r="57387" spans="19:19">
      <c r="S57387"/>
    </row>
    <row r="57388" spans="19:19">
      <c r="S57388"/>
    </row>
    <row r="57389" spans="19:19">
      <c r="S57389"/>
    </row>
    <row r="57390" spans="19:19">
      <c r="S57390"/>
    </row>
    <row r="57391" spans="19:19">
      <c r="S57391"/>
    </row>
    <row r="57392" spans="19:19">
      <c r="S57392"/>
    </row>
    <row r="57393" spans="19:19">
      <c r="S57393"/>
    </row>
    <row r="57394" spans="19:19">
      <c r="S57394"/>
    </row>
    <row r="57395" spans="19:19">
      <c r="S57395"/>
    </row>
    <row r="57396" spans="19:19">
      <c r="S57396"/>
    </row>
    <row r="57397" spans="19:19">
      <c r="S57397"/>
    </row>
    <row r="57398" spans="19:19">
      <c r="S57398"/>
    </row>
    <row r="57399" spans="19:19">
      <c r="S57399"/>
    </row>
    <row r="57400" spans="19:19">
      <c r="S57400"/>
    </row>
    <row r="57401" spans="19:19">
      <c r="S57401"/>
    </row>
    <row r="57402" spans="19:19">
      <c r="S57402"/>
    </row>
    <row r="57403" spans="19:19">
      <c r="S57403"/>
    </row>
    <row r="57404" spans="19:19">
      <c r="S57404"/>
    </row>
    <row r="57405" spans="19:19">
      <c r="S57405"/>
    </row>
    <row r="57406" spans="19:19">
      <c r="S57406"/>
    </row>
    <row r="57407" spans="19:19">
      <c r="S57407"/>
    </row>
    <row r="57408" spans="19:19">
      <c r="S57408"/>
    </row>
    <row r="57409" spans="19:19">
      <c r="S57409"/>
    </row>
    <row r="57410" spans="19:19">
      <c r="S57410"/>
    </row>
    <row r="57411" spans="19:19">
      <c r="S57411"/>
    </row>
    <row r="57412" spans="19:19">
      <c r="S57412"/>
    </row>
    <row r="57413" spans="19:19">
      <c r="S57413"/>
    </row>
    <row r="57414" spans="19:19">
      <c r="S57414"/>
    </row>
    <row r="57415" spans="19:19">
      <c r="S57415"/>
    </row>
    <row r="57416" spans="19:19">
      <c r="S57416"/>
    </row>
    <row r="57417" spans="19:19">
      <c r="S57417"/>
    </row>
    <row r="57418" spans="19:19">
      <c r="S57418"/>
    </row>
    <row r="57419" spans="19:19">
      <c r="S57419"/>
    </row>
    <row r="57420" spans="19:19">
      <c r="S57420"/>
    </row>
    <row r="57421" spans="19:19">
      <c r="S57421"/>
    </row>
    <row r="57422" spans="19:19">
      <c r="S57422"/>
    </row>
    <row r="57423" spans="19:19">
      <c r="S57423"/>
    </row>
    <row r="57424" spans="19:19">
      <c r="S57424"/>
    </row>
    <row r="57425" spans="19:19">
      <c r="S57425"/>
    </row>
    <row r="57426" spans="19:19">
      <c r="S57426"/>
    </row>
    <row r="57427" spans="19:19">
      <c r="S57427"/>
    </row>
    <row r="57428" spans="19:19">
      <c r="S57428"/>
    </row>
    <row r="57429" spans="19:19">
      <c r="S57429"/>
    </row>
    <row r="57430" spans="19:19">
      <c r="S57430"/>
    </row>
    <row r="57431" spans="19:19">
      <c r="S57431"/>
    </row>
    <row r="57432" spans="19:19">
      <c r="S57432"/>
    </row>
    <row r="57433" spans="19:19">
      <c r="S57433"/>
    </row>
    <row r="57434" spans="19:19">
      <c r="S57434"/>
    </row>
    <row r="57435" spans="19:19">
      <c r="S57435"/>
    </row>
    <row r="57436" spans="19:19">
      <c r="S57436"/>
    </row>
    <row r="57437" spans="19:19">
      <c r="S57437"/>
    </row>
    <row r="57438" spans="19:19">
      <c r="S57438"/>
    </row>
    <row r="57439" spans="19:19">
      <c r="S57439"/>
    </row>
    <row r="57440" spans="19:19">
      <c r="S57440"/>
    </row>
    <row r="57441" spans="19:19">
      <c r="S57441"/>
    </row>
    <row r="57442" spans="19:19">
      <c r="S57442"/>
    </row>
    <row r="57443" spans="19:19">
      <c r="S57443"/>
    </row>
    <row r="57444" spans="19:19">
      <c r="S57444"/>
    </row>
    <row r="57445" spans="19:19">
      <c r="S57445"/>
    </row>
    <row r="57446" spans="19:19">
      <c r="S57446"/>
    </row>
    <row r="57447" spans="19:19">
      <c r="S57447"/>
    </row>
    <row r="57448" spans="19:19">
      <c r="S57448"/>
    </row>
    <row r="57449" spans="19:19">
      <c r="S57449"/>
    </row>
    <row r="57450" spans="19:19">
      <c r="S57450"/>
    </row>
    <row r="57451" spans="19:19">
      <c r="S57451"/>
    </row>
    <row r="57452" spans="19:19">
      <c r="S57452"/>
    </row>
    <row r="57453" spans="19:19">
      <c r="S57453"/>
    </row>
    <row r="57454" spans="19:19">
      <c r="S57454"/>
    </row>
    <row r="57455" spans="19:19">
      <c r="S57455"/>
    </row>
    <row r="57456" spans="19:19">
      <c r="S57456"/>
    </row>
    <row r="57457" spans="19:19">
      <c r="S57457"/>
    </row>
    <row r="57458" spans="19:19">
      <c r="S57458"/>
    </row>
    <row r="57459" spans="19:19">
      <c r="S57459"/>
    </row>
    <row r="57460" spans="19:19">
      <c r="S57460"/>
    </row>
    <row r="57461" spans="19:19">
      <c r="S57461"/>
    </row>
    <row r="57462" spans="19:19">
      <c r="S57462"/>
    </row>
    <row r="57463" spans="19:19">
      <c r="S57463"/>
    </row>
    <row r="57464" spans="19:19">
      <c r="S57464"/>
    </row>
    <row r="57465" spans="19:19">
      <c r="S57465"/>
    </row>
    <row r="57466" spans="19:19">
      <c r="S57466"/>
    </row>
    <row r="57467" spans="19:19">
      <c r="S57467"/>
    </row>
    <row r="57468" spans="19:19">
      <c r="S57468"/>
    </row>
    <row r="57469" spans="19:19">
      <c r="S57469"/>
    </row>
    <row r="57470" spans="19:19">
      <c r="S57470"/>
    </row>
    <row r="57471" spans="19:19">
      <c r="S57471"/>
    </row>
    <row r="57472" spans="19:19">
      <c r="S57472"/>
    </row>
    <row r="57473" spans="19:19">
      <c r="S57473"/>
    </row>
    <row r="57474" spans="19:19">
      <c r="S57474"/>
    </row>
    <row r="57475" spans="19:19">
      <c r="S57475"/>
    </row>
    <row r="57476" spans="19:19">
      <c r="S57476"/>
    </row>
    <row r="57477" spans="19:19">
      <c r="S57477"/>
    </row>
    <row r="57478" spans="19:19">
      <c r="S57478"/>
    </row>
    <row r="57479" spans="19:19">
      <c r="S57479"/>
    </row>
    <row r="57480" spans="19:19">
      <c r="S57480"/>
    </row>
    <row r="57481" spans="19:19">
      <c r="S57481"/>
    </row>
    <row r="57482" spans="19:19">
      <c r="S57482"/>
    </row>
    <row r="57483" spans="19:19">
      <c r="S57483"/>
    </row>
    <row r="57484" spans="19:19">
      <c r="S57484"/>
    </row>
    <row r="57485" spans="19:19">
      <c r="S57485"/>
    </row>
    <row r="57486" spans="19:19">
      <c r="S57486"/>
    </row>
    <row r="57487" spans="19:19">
      <c r="S57487"/>
    </row>
    <row r="57488" spans="19:19">
      <c r="S57488"/>
    </row>
    <row r="57489" spans="19:19">
      <c r="S57489"/>
    </row>
    <row r="57490" spans="19:19">
      <c r="S57490"/>
    </row>
    <row r="57491" spans="19:19">
      <c r="S57491"/>
    </row>
    <row r="57492" spans="19:19">
      <c r="S57492"/>
    </row>
    <row r="57493" spans="19:19">
      <c r="S57493"/>
    </row>
    <row r="57494" spans="19:19">
      <c r="S57494"/>
    </row>
    <row r="57495" spans="19:19">
      <c r="S57495"/>
    </row>
    <row r="57496" spans="19:19">
      <c r="S57496"/>
    </row>
    <row r="57497" spans="19:19">
      <c r="S57497"/>
    </row>
    <row r="57498" spans="19:19">
      <c r="S57498"/>
    </row>
    <row r="57499" spans="19:19">
      <c r="S57499"/>
    </row>
    <row r="57500" spans="19:19">
      <c r="S57500"/>
    </row>
    <row r="57501" spans="19:19">
      <c r="S57501"/>
    </row>
    <row r="57502" spans="19:19">
      <c r="S57502"/>
    </row>
    <row r="57503" spans="19:19">
      <c r="S57503"/>
    </row>
    <row r="57504" spans="19:19">
      <c r="S57504"/>
    </row>
    <row r="57505" spans="19:19">
      <c r="S57505"/>
    </row>
    <row r="57506" spans="19:19">
      <c r="S57506"/>
    </row>
    <row r="57507" spans="19:19">
      <c r="S57507"/>
    </row>
    <row r="57508" spans="19:19">
      <c r="S57508"/>
    </row>
    <row r="57509" spans="19:19">
      <c r="S57509"/>
    </row>
    <row r="57510" spans="19:19">
      <c r="S57510"/>
    </row>
    <row r="57511" spans="19:19">
      <c r="S57511"/>
    </row>
    <row r="57512" spans="19:19">
      <c r="S57512"/>
    </row>
    <row r="57513" spans="19:19">
      <c r="S57513"/>
    </row>
    <row r="57514" spans="19:19">
      <c r="S57514"/>
    </row>
    <row r="57515" spans="19:19">
      <c r="S57515"/>
    </row>
    <row r="57516" spans="19:19">
      <c r="S57516"/>
    </row>
    <row r="57517" spans="19:19">
      <c r="S57517"/>
    </row>
    <row r="57518" spans="19:19">
      <c r="S57518"/>
    </row>
    <row r="57519" spans="19:19">
      <c r="S57519"/>
    </row>
    <row r="57520" spans="19:19">
      <c r="S57520"/>
    </row>
    <row r="57521" spans="19:19">
      <c r="S57521"/>
    </row>
    <row r="57522" spans="19:19">
      <c r="S57522"/>
    </row>
    <row r="57523" spans="19:19">
      <c r="S57523"/>
    </row>
    <row r="57524" spans="19:19">
      <c r="S57524"/>
    </row>
    <row r="57525" spans="19:19">
      <c r="S57525"/>
    </row>
    <row r="57526" spans="19:19">
      <c r="S57526"/>
    </row>
    <row r="57527" spans="19:19">
      <c r="S57527"/>
    </row>
    <row r="57528" spans="19:19">
      <c r="S57528"/>
    </row>
    <row r="57529" spans="19:19">
      <c r="S57529"/>
    </row>
    <row r="57530" spans="19:19">
      <c r="S57530"/>
    </row>
    <row r="57531" spans="19:19">
      <c r="S57531"/>
    </row>
    <row r="57532" spans="19:19">
      <c r="S57532"/>
    </row>
    <row r="57533" spans="19:19">
      <c r="S57533"/>
    </row>
    <row r="57534" spans="19:19">
      <c r="S57534"/>
    </row>
    <row r="57535" spans="19:19">
      <c r="S57535"/>
    </row>
    <row r="57536" spans="19:19">
      <c r="S57536"/>
    </row>
    <row r="57537" spans="19:19">
      <c r="S57537"/>
    </row>
    <row r="57538" spans="19:19">
      <c r="S57538"/>
    </row>
    <row r="57539" spans="19:19">
      <c r="S57539"/>
    </row>
    <row r="57540" spans="19:19">
      <c r="S57540"/>
    </row>
    <row r="57541" spans="19:19">
      <c r="S57541"/>
    </row>
    <row r="57542" spans="19:19">
      <c r="S57542"/>
    </row>
    <row r="57543" spans="19:19">
      <c r="S57543"/>
    </row>
    <row r="57544" spans="19:19">
      <c r="S57544"/>
    </row>
    <row r="57545" spans="19:19">
      <c r="S57545"/>
    </row>
    <row r="57546" spans="19:19">
      <c r="S57546"/>
    </row>
    <row r="57547" spans="19:19">
      <c r="S57547"/>
    </row>
    <row r="57548" spans="19:19">
      <c r="S57548"/>
    </row>
    <row r="57549" spans="19:19">
      <c r="S57549"/>
    </row>
    <row r="57550" spans="19:19">
      <c r="S57550"/>
    </row>
    <row r="57551" spans="19:19">
      <c r="S57551"/>
    </row>
    <row r="57552" spans="19:19">
      <c r="S57552"/>
    </row>
    <row r="57553" spans="19:19">
      <c r="S57553"/>
    </row>
    <row r="57554" spans="19:19">
      <c r="S57554"/>
    </row>
    <row r="57555" spans="19:19">
      <c r="S57555"/>
    </row>
    <row r="57556" spans="19:19">
      <c r="S57556"/>
    </row>
    <row r="57557" spans="19:19">
      <c r="S57557"/>
    </row>
    <row r="57558" spans="19:19">
      <c r="S57558"/>
    </row>
    <row r="57559" spans="19:19">
      <c r="S57559"/>
    </row>
    <row r="57560" spans="19:19">
      <c r="S57560"/>
    </row>
    <row r="57561" spans="19:19">
      <c r="S57561"/>
    </row>
    <row r="57562" spans="19:19">
      <c r="S57562"/>
    </row>
    <row r="57563" spans="19:19">
      <c r="S57563"/>
    </row>
    <row r="57564" spans="19:19">
      <c r="S57564"/>
    </row>
    <row r="57565" spans="19:19">
      <c r="S57565"/>
    </row>
    <row r="57566" spans="19:19">
      <c r="S57566"/>
    </row>
    <row r="57567" spans="19:19">
      <c r="S57567"/>
    </row>
    <row r="57568" spans="19:19">
      <c r="S57568"/>
    </row>
    <row r="57569" spans="19:19">
      <c r="S57569"/>
    </row>
    <row r="57570" spans="19:19">
      <c r="S57570"/>
    </row>
    <row r="57571" spans="19:19">
      <c r="S57571"/>
    </row>
    <row r="57572" spans="19:19">
      <c r="S57572"/>
    </row>
    <row r="57573" spans="19:19">
      <c r="S57573"/>
    </row>
    <row r="57574" spans="19:19">
      <c r="S57574"/>
    </row>
    <row r="57575" spans="19:19">
      <c r="S57575"/>
    </row>
    <row r="57576" spans="19:19">
      <c r="S57576"/>
    </row>
    <row r="57577" spans="19:19">
      <c r="S57577"/>
    </row>
    <row r="57578" spans="19:19">
      <c r="S57578"/>
    </row>
    <row r="57579" spans="19:19">
      <c r="S57579"/>
    </row>
    <row r="57580" spans="19:19">
      <c r="S57580"/>
    </row>
    <row r="57581" spans="19:19">
      <c r="S57581"/>
    </row>
    <row r="57582" spans="19:19">
      <c r="S57582"/>
    </row>
    <row r="57583" spans="19:19">
      <c r="S57583"/>
    </row>
    <row r="57584" spans="19:19">
      <c r="S57584"/>
    </row>
    <row r="57585" spans="19:19">
      <c r="S57585"/>
    </row>
    <row r="57586" spans="19:19">
      <c r="S57586"/>
    </row>
    <row r="57587" spans="19:19">
      <c r="S57587"/>
    </row>
    <row r="57588" spans="19:19">
      <c r="S57588"/>
    </row>
    <row r="57589" spans="19:19">
      <c r="S57589"/>
    </row>
    <row r="57590" spans="19:19">
      <c r="S57590"/>
    </row>
    <row r="57591" spans="19:19">
      <c r="S57591"/>
    </row>
    <row r="57592" spans="19:19">
      <c r="S57592"/>
    </row>
    <row r="57593" spans="19:19">
      <c r="S57593"/>
    </row>
    <row r="57594" spans="19:19">
      <c r="S57594"/>
    </row>
    <row r="57595" spans="19:19">
      <c r="S57595"/>
    </row>
    <row r="57596" spans="19:19">
      <c r="S57596"/>
    </row>
    <row r="57597" spans="19:19">
      <c r="S57597"/>
    </row>
    <row r="57598" spans="19:19">
      <c r="S57598"/>
    </row>
    <row r="57599" spans="19:19">
      <c r="S57599"/>
    </row>
    <row r="57600" spans="19:19">
      <c r="S57600"/>
    </row>
    <row r="57601" spans="19:19">
      <c r="S57601"/>
    </row>
    <row r="57602" spans="19:19">
      <c r="S57602"/>
    </row>
    <row r="57603" spans="19:19">
      <c r="S57603"/>
    </row>
    <row r="57604" spans="19:19">
      <c r="S57604"/>
    </row>
    <row r="57605" spans="19:19">
      <c r="S57605"/>
    </row>
    <row r="57606" spans="19:19">
      <c r="S57606"/>
    </row>
    <row r="57607" spans="19:19">
      <c r="S57607"/>
    </row>
    <row r="57608" spans="19:19">
      <c r="S57608"/>
    </row>
    <row r="57609" spans="19:19">
      <c r="S57609"/>
    </row>
    <row r="57610" spans="19:19">
      <c r="S57610"/>
    </row>
    <row r="57611" spans="19:19">
      <c r="S57611"/>
    </row>
    <row r="57612" spans="19:19">
      <c r="S57612"/>
    </row>
    <row r="57613" spans="19:19">
      <c r="S57613"/>
    </row>
    <row r="57614" spans="19:19">
      <c r="S57614"/>
    </row>
    <row r="57615" spans="19:19">
      <c r="S57615"/>
    </row>
    <row r="57616" spans="19:19">
      <c r="S57616"/>
    </row>
    <row r="57617" spans="19:19">
      <c r="S57617"/>
    </row>
    <row r="57618" spans="19:19">
      <c r="S57618"/>
    </row>
    <row r="57619" spans="19:19">
      <c r="S57619"/>
    </row>
    <row r="57620" spans="19:19">
      <c r="S57620"/>
    </row>
    <row r="57621" spans="19:19">
      <c r="S57621"/>
    </row>
    <row r="57622" spans="19:19">
      <c r="S57622"/>
    </row>
    <row r="57623" spans="19:19">
      <c r="S57623"/>
    </row>
    <row r="57624" spans="19:19">
      <c r="S57624"/>
    </row>
    <row r="57625" spans="19:19">
      <c r="S57625"/>
    </row>
    <row r="57626" spans="19:19">
      <c r="S57626"/>
    </row>
    <row r="57627" spans="19:19">
      <c r="S57627"/>
    </row>
    <row r="57628" spans="19:19">
      <c r="S57628"/>
    </row>
    <row r="57629" spans="19:19">
      <c r="S57629"/>
    </row>
    <row r="57630" spans="19:19">
      <c r="S57630"/>
    </row>
    <row r="57631" spans="19:19">
      <c r="S57631"/>
    </row>
    <row r="57632" spans="19:19">
      <c r="S57632"/>
    </row>
    <row r="57633" spans="19:19">
      <c r="S57633"/>
    </row>
    <row r="57634" spans="19:19">
      <c r="S57634"/>
    </row>
    <row r="57635" spans="19:19">
      <c r="S57635"/>
    </row>
    <row r="57636" spans="19:19">
      <c r="S57636"/>
    </row>
    <row r="57637" spans="19:19">
      <c r="S57637"/>
    </row>
    <row r="57638" spans="19:19">
      <c r="S57638"/>
    </row>
    <row r="57639" spans="19:19">
      <c r="S57639"/>
    </row>
    <row r="57640" spans="19:19">
      <c r="S57640"/>
    </row>
    <row r="57641" spans="19:19">
      <c r="S57641"/>
    </row>
    <row r="57642" spans="19:19">
      <c r="S57642"/>
    </row>
    <row r="57643" spans="19:19">
      <c r="S57643"/>
    </row>
    <row r="57644" spans="19:19">
      <c r="S57644"/>
    </row>
    <row r="57645" spans="19:19">
      <c r="S57645"/>
    </row>
    <row r="57646" spans="19:19">
      <c r="S57646"/>
    </row>
    <row r="57647" spans="19:19">
      <c r="S57647"/>
    </row>
    <row r="57648" spans="19:19">
      <c r="S57648"/>
    </row>
    <row r="57649" spans="19:19">
      <c r="S57649"/>
    </row>
    <row r="57650" spans="19:19">
      <c r="S57650"/>
    </row>
    <row r="57651" spans="19:19">
      <c r="S57651"/>
    </row>
    <row r="57652" spans="19:19">
      <c r="S57652"/>
    </row>
    <row r="57653" spans="19:19">
      <c r="S57653"/>
    </row>
    <row r="57654" spans="19:19">
      <c r="S57654"/>
    </row>
    <row r="57655" spans="19:19">
      <c r="S57655"/>
    </row>
    <row r="57656" spans="19:19">
      <c r="S57656"/>
    </row>
    <row r="57657" spans="19:19">
      <c r="S57657"/>
    </row>
    <row r="57658" spans="19:19">
      <c r="S57658"/>
    </row>
    <row r="57659" spans="19:19">
      <c r="S57659"/>
    </row>
    <row r="57660" spans="19:19">
      <c r="S57660"/>
    </row>
    <row r="57661" spans="19:19">
      <c r="S57661"/>
    </row>
    <row r="57662" spans="19:19">
      <c r="S57662"/>
    </row>
    <row r="57663" spans="19:19">
      <c r="S57663"/>
    </row>
    <row r="57664" spans="19:19">
      <c r="S57664"/>
    </row>
    <row r="57665" spans="19:19">
      <c r="S57665"/>
    </row>
    <row r="57666" spans="19:19">
      <c r="S57666"/>
    </row>
    <row r="57667" spans="19:19">
      <c r="S57667"/>
    </row>
    <row r="57668" spans="19:19">
      <c r="S57668"/>
    </row>
    <row r="57669" spans="19:19">
      <c r="S57669"/>
    </row>
    <row r="57670" spans="19:19">
      <c r="S57670"/>
    </row>
    <row r="57671" spans="19:19">
      <c r="S57671"/>
    </row>
    <row r="57672" spans="19:19">
      <c r="S57672"/>
    </row>
    <row r="57673" spans="19:19">
      <c r="S57673"/>
    </row>
    <row r="57674" spans="19:19">
      <c r="S57674"/>
    </row>
    <row r="57675" spans="19:19">
      <c r="S57675"/>
    </row>
    <row r="57676" spans="19:19">
      <c r="S57676"/>
    </row>
    <row r="57677" spans="19:19">
      <c r="S57677"/>
    </row>
    <row r="57678" spans="19:19">
      <c r="S57678"/>
    </row>
    <row r="57679" spans="19:19">
      <c r="S57679"/>
    </row>
    <row r="57680" spans="19:19">
      <c r="S57680"/>
    </row>
    <row r="57681" spans="19:19">
      <c r="S57681"/>
    </row>
    <row r="57682" spans="19:19">
      <c r="S57682"/>
    </row>
    <row r="57683" spans="19:19">
      <c r="S57683"/>
    </row>
    <row r="57684" spans="19:19">
      <c r="S57684"/>
    </row>
    <row r="57685" spans="19:19">
      <c r="S57685"/>
    </row>
    <row r="57686" spans="19:19">
      <c r="S57686"/>
    </row>
    <row r="57687" spans="19:19">
      <c r="S57687"/>
    </row>
    <row r="57688" spans="19:19">
      <c r="S57688"/>
    </row>
    <row r="57689" spans="19:19">
      <c r="S57689"/>
    </row>
    <row r="57690" spans="19:19">
      <c r="S57690"/>
    </row>
    <row r="57691" spans="19:19">
      <c r="S57691"/>
    </row>
    <row r="57692" spans="19:19">
      <c r="S57692"/>
    </row>
    <row r="57693" spans="19:19">
      <c r="S57693"/>
    </row>
    <row r="57694" spans="19:19">
      <c r="S57694"/>
    </row>
    <row r="57695" spans="19:19">
      <c r="S57695"/>
    </row>
    <row r="57696" spans="19:19">
      <c r="S57696"/>
    </row>
    <row r="57697" spans="19:19">
      <c r="S57697"/>
    </row>
    <row r="57698" spans="19:19">
      <c r="S57698"/>
    </row>
    <row r="57699" spans="19:19">
      <c r="S57699"/>
    </row>
    <row r="57700" spans="19:19">
      <c r="S57700"/>
    </row>
    <row r="57701" spans="19:19">
      <c r="S57701"/>
    </row>
    <row r="57702" spans="19:19">
      <c r="S57702"/>
    </row>
    <row r="57703" spans="19:19">
      <c r="S57703"/>
    </row>
    <row r="57704" spans="19:19">
      <c r="S57704"/>
    </row>
    <row r="57705" spans="19:19">
      <c r="S57705"/>
    </row>
    <row r="57706" spans="19:19">
      <c r="S57706"/>
    </row>
    <row r="57707" spans="19:19">
      <c r="S57707"/>
    </row>
    <row r="57708" spans="19:19">
      <c r="S57708"/>
    </row>
    <row r="57709" spans="19:19">
      <c r="S57709"/>
    </row>
    <row r="57710" spans="19:19">
      <c r="S57710"/>
    </row>
    <row r="57711" spans="19:19">
      <c r="S57711"/>
    </row>
    <row r="57712" spans="19:19">
      <c r="S57712"/>
    </row>
    <row r="57713" spans="19:19">
      <c r="S57713"/>
    </row>
    <row r="57714" spans="19:19">
      <c r="S57714"/>
    </row>
    <row r="57715" spans="19:19">
      <c r="S57715"/>
    </row>
    <row r="57716" spans="19:19">
      <c r="S57716"/>
    </row>
    <row r="57717" spans="19:19">
      <c r="S57717"/>
    </row>
    <row r="57718" spans="19:19">
      <c r="S57718"/>
    </row>
    <row r="57719" spans="19:19">
      <c r="S57719"/>
    </row>
    <row r="57720" spans="19:19">
      <c r="S57720"/>
    </row>
    <row r="57721" spans="19:19">
      <c r="S57721"/>
    </row>
    <row r="57722" spans="19:19">
      <c r="S57722"/>
    </row>
    <row r="57723" spans="19:19">
      <c r="S57723"/>
    </row>
    <row r="57724" spans="19:19">
      <c r="S57724"/>
    </row>
    <row r="57725" spans="19:19">
      <c r="S57725"/>
    </row>
    <row r="57726" spans="19:19">
      <c r="S57726"/>
    </row>
    <row r="57727" spans="19:19">
      <c r="S57727"/>
    </row>
    <row r="57728" spans="19:19">
      <c r="S57728"/>
    </row>
    <row r="57729" spans="19:19">
      <c r="S57729"/>
    </row>
    <row r="57730" spans="19:19">
      <c r="S57730"/>
    </row>
    <row r="57731" spans="19:19">
      <c r="S57731"/>
    </row>
    <row r="57732" spans="19:19">
      <c r="S57732"/>
    </row>
    <row r="57733" spans="19:19">
      <c r="S57733"/>
    </row>
    <row r="57734" spans="19:19">
      <c r="S57734"/>
    </row>
    <row r="57735" spans="19:19">
      <c r="S57735"/>
    </row>
    <row r="57736" spans="19:19">
      <c r="S57736"/>
    </row>
    <row r="57737" spans="19:19">
      <c r="S57737"/>
    </row>
    <row r="57738" spans="19:19">
      <c r="S57738"/>
    </row>
    <row r="57739" spans="19:19">
      <c r="S57739"/>
    </row>
    <row r="57740" spans="19:19">
      <c r="S57740"/>
    </row>
    <row r="57741" spans="19:19">
      <c r="S57741"/>
    </row>
    <row r="57742" spans="19:19">
      <c r="S57742"/>
    </row>
    <row r="57743" spans="19:19">
      <c r="S57743"/>
    </row>
    <row r="57744" spans="19:19">
      <c r="S57744"/>
    </row>
    <row r="57745" spans="19:19">
      <c r="S57745"/>
    </row>
    <row r="57746" spans="19:19">
      <c r="S57746"/>
    </row>
    <row r="57747" spans="19:19">
      <c r="S57747"/>
    </row>
    <row r="57748" spans="19:19">
      <c r="S57748"/>
    </row>
    <row r="57749" spans="19:19">
      <c r="S57749"/>
    </row>
    <row r="57750" spans="19:19">
      <c r="S57750"/>
    </row>
    <row r="57751" spans="19:19">
      <c r="S57751"/>
    </row>
    <row r="57752" spans="19:19">
      <c r="S57752"/>
    </row>
    <row r="57753" spans="19:19">
      <c r="S57753"/>
    </row>
    <row r="57754" spans="19:19">
      <c r="S57754"/>
    </row>
    <row r="57755" spans="19:19">
      <c r="S57755"/>
    </row>
    <row r="57756" spans="19:19">
      <c r="S57756"/>
    </row>
    <row r="57757" spans="19:19">
      <c r="S57757"/>
    </row>
    <row r="57758" spans="19:19">
      <c r="S57758"/>
    </row>
    <row r="57759" spans="19:19">
      <c r="S57759"/>
    </row>
    <row r="57760" spans="19:19">
      <c r="S57760"/>
    </row>
    <row r="57761" spans="19:19">
      <c r="S57761"/>
    </row>
    <row r="57762" spans="19:19">
      <c r="S57762"/>
    </row>
    <row r="57763" spans="19:19">
      <c r="S57763"/>
    </row>
    <row r="57764" spans="19:19">
      <c r="S57764"/>
    </row>
    <row r="57765" spans="19:19">
      <c r="S57765"/>
    </row>
    <row r="57766" spans="19:19">
      <c r="S57766"/>
    </row>
    <row r="57767" spans="19:19">
      <c r="S57767"/>
    </row>
    <row r="57768" spans="19:19">
      <c r="S57768"/>
    </row>
    <row r="57769" spans="19:19">
      <c r="S57769"/>
    </row>
    <row r="57770" spans="19:19">
      <c r="S57770"/>
    </row>
    <row r="57771" spans="19:19">
      <c r="S57771"/>
    </row>
    <row r="57772" spans="19:19">
      <c r="S57772"/>
    </row>
    <row r="57773" spans="19:19">
      <c r="S57773"/>
    </row>
    <row r="57774" spans="19:19">
      <c r="S57774"/>
    </row>
    <row r="57775" spans="19:19">
      <c r="S57775"/>
    </row>
    <row r="57776" spans="19:19">
      <c r="S57776"/>
    </row>
    <row r="57777" spans="19:19">
      <c r="S57777"/>
    </row>
    <row r="57778" spans="19:19">
      <c r="S57778"/>
    </row>
    <row r="57779" spans="19:19">
      <c r="S57779"/>
    </row>
    <row r="57780" spans="19:19">
      <c r="S57780"/>
    </row>
    <row r="57781" spans="19:19">
      <c r="S57781"/>
    </row>
    <row r="57782" spans="19:19">
      <c r="S57782"/>
    </row>
    <row r="57783" spans="19:19">
      <c r="S57783"/>
    </row>
    <row r="57784" spans="19:19">
      <c r="S57784"/>
    </row>
    <row r="57785" spans="19:19">
      <c r="S57785"/>
    </row>
    <row r="57786" spans="19:19">
      <c r="S57786"/>
    </row>
    <row r="57787" spans="19:19">
      <c r="S57787"/>
    </row>
    <row r="57788" spans="19:19">
      <c r="S57788"/>
    </row>
    <row r="57789" spans="19:19">
      <c r="S57789"/>
    </row>
    <row r="57790" spans="19:19">
      <c r="S57790"/>
    </row>
    <row r="57791" spans="19:19">
      <c r="S57791"/>
    </row>
    <row r="57792" spans="19:19">
      <c r="S57792"/>
    </row>
    <row r="57793" spans="19:19">
      <c r="S57793"/>
    </row>
    <row r="57794" spans="19:19">
      <c r="S57794"/>
    </row>
    <row r="57795" spans="19:19">
      <c r="S57795"/>
    </row>
    <row r="57796" spans="19:19">
      <c r="S57796"/>
    </row>
    <row r="57797" spans="19:19">
      <c r="S57797"/>
    </row>
    <row r="57798" spans="19:19">
      <c r="S57798"/>
    </row>
    <row r="57799" spans="19:19">
      <c r="S57799"/>
    </row>
    <row r="57800" spans="19:19">
      <c r="S57800"/>
    </row>
    <row r="57801" spans="19:19">
      <c r="S57801"/>
    </row>
    <row r="57802" spans="19:19">
      <c r="S57802"/>
    </row>
    <row r="57803" spans="19:19">
      <c r="S57803"/>
    </row>
    <row r="57804" spans="19:19">
      <c r="S57804"/>
    </row>
    <row r="57805" spans="19:19">
      <c r="S57805"/>
    </row>
    <row r="57806" spans="19:19">
      <c r="S57806"/>
    </row>
    <row r="57807" spans="19:19">
      <c r="S57807"/>
    </row>
    <row r="57808" spans="19:19">
      <c r="S57808"/>
    </row>
    <row r="57809" spans="19:19">
      <c r="S57809"/>
    </row>
    <row r="57810" spans="19:19">
      <c r="S57810"/>
    </row>
    <row r="57811" spans="19:19">
      <c r="S57811"/>
    </row>
    <row r="57812" spans="19:19">
      <c r="S57812"/>
    </row>
    <row r="57813" spans="19:19">
      <c r="S57813"/>
    </row>
    <row r="57814" spans="19:19">
      <c r="S57814"/>
    </row>
    <row r="57815" spans="19:19">
      <c r="S57815"/>
    </row>
    <row r="57816" spans="19:19">
      <c r="S57816"/>
    </row>
    <row r="57817" spans="19:19">
      <c r="S57817"/>
    </row>
    <row r="57818" spans="19:19">
      <c r="S57818"/>
    </row>
    <row r="57819" spans="19:19">
      <c r="S57819"/>
    </row>
    <row r="57820" spans="19:19">
      <c r="S57820"/>
    </row>
    <row r="57821" spans="19:19">
      <c r="S57821"/>
    </row>
    <row r="57822" spans="19:19">
      <c r="S57822"/>
    </row>
    <row r="57823" spans="19:19">
      <c r="S57823"/>
    </row>
    <row r="57824" spans="19:19">
      <c r="S57824"/>
    </row>
    <row r="57825" spans="19:19">
      <c r="S57825"/>
    </row>
    <row r="57826" spans="19:19">
      <c r="S57826"/>
    </row>
    <row r="57827" spans="19:19">
      <c r="S57827"/>
    </row>
    <row r="57828" spans="19:19">
      <c r="S57828"/>
    </row>
    <row r="57829" spans="19:19">
      <c r="S57829"/>
    </row>
    <row r="57830" spans="19:19">
      <c r="S57830"/>
    </row>
    <row r="57831" spans="19:19">
      <c r="S57831"/>
    </row>
    <row r="57832" spans="19:19">
      <c r="S57832"/>
    </row>
    <row r="57833" spans="19:19">
      <c r="S57833"/>
    </row>
    <row r="57834" spans="19:19">
      <c r="S57834"/>
    </row>
    <row r="57835" spans="19:19">
      <c r="S57835"/>
    </row>
    <row r="57836" spans="19:19">
      <c r="S57836"/>
    </row>
    <row r="57837" spans="19:19">
      <c r="S57837"/>
    </row>
    <row r="57838" spans="19:19">
      <c r="S57838"/>
    </row>
    <row r="57839" spans="19:19">
      <c r="S57839"/>
    </row>
    <row r="57840" spans="19:19">
      <c r="S57840"/>
    </row>
    <row r="57841" spans="19:19">
      <c r="S57841"/>
    </row>
    <row r="57842" spans="19:19">
      <c r="S57842"/>
    </row>
    <row r="57843" spans="19:19">
      <c r="S57843"/>
    </row>
    <row r="57844" spans="19:19">
      <c r="S57844"/>
    </row>
    <row r="57845" spans="19:19">
      <c r="S57845"/>
    </row>
    <row r="57846" spans="19:19">
      <c r="S57846"/>
    </row>
    <row r="57847" spans="19:19">
      <c r="S57847"/>
    </row>
    <row r="57848" spans="19:19">
      <c r="S57848"/>
    </row>
    <row r="57849" spans="19:19">
      <c r="S57849"/>
    </row>
    <row r="57850" spans="19:19">
      <c r="S57850"/>
    </row>
    <row r="57851" spans="19:19">
      <c r="S57851"/>
    </row>
    <row r="57852" spans="19:19">
      <c r="S57852"/>
    </row>
    <row r="57853" spans="19:19">
      <c r="S57853"/>
    </row>
    <row r="57854" spans="19:19">
      <c r="S57854"/>
    </row>
    <row r="57855" spans="19:19">
      <c r="S57855"/>
    </row>
    <row r="57856" spans="19:19">
      <c r="S57856"/>
    </row>
    <row r="57857" spans="19:19">
      <c r="S57857"/>
    </row>
    <row r="57858" spans="19:19">
      <c r="S57858"/>
    </row>
    <row r="57859" spans="19:19">
      <c r="S57859"/>
    </row>
    <row r="57860" spans="19:19">
      <c r="S57860"/>
    </row>
    <row r="57861" spans="19:19">
      <c r="S57861"/>
    </row>
    <row r="57862" spans="19:19">
      <c r="S57862"/>
    </row>
    <row r="57863" spans="19:19">
      <c r="S57863"/>
    </row>
    <row r="57864" spans="19:19">
      <c r="S57864"/>
    </row>
    <row r="57865" spans="19:19">
      <c r="S57865"/>
    </row>
    <row r="57866" spans="19:19">
      <c r="S57866"/>
    </row>
    <row r="57867" spans="19:19">
      <c r="S57867"/>
    </row>
    <row r="57868" spans="19:19">
      <c r="S57868"/>
    </row>
    <row r="57869" spans="19:19">
      <c r="S57869"/>
    </row>
    <row r="57870" spans="19:19">
      <c r="S57870"/>
    </row>
    <row r="57871" spans="19:19">
      <c r="S57871"/>
    </row>
    <row r="57872" spans="19:19">
      <c r="S57872"/>
    </row>
    <row r="57873" spans="19:19">
      <c r="S57873"/>
    </row>
    <row r="57874" spans="19:19">
      <c r="S57874"/>
    </row>
    <row r="57875" spans="19:19">
      <c r="S57875"/>
    </row>
    <row r="57876" spans="19:19">
      <c r="S57876"/>
    </row>
    <row r="57877" spans="19:19">
      <c r="S57877"/>
    </row>
    <row r="57878" spans="19:19">
      <c r="S57878"/>
    </row>
    <row r="57879" spans="19:19">
      <c r="S57879"/>
    </row>
    <row r="57880" spans="19:19">
      <c r="S57880"/>
    </row>
    <row r="57881" spans="19:19">
      <c r="S57881"/>
    </row>
    <row r="57882" spans="19:19">
      <c r="S57882"/>
    </row>
    <row r="57883" spans="19:19">
      <c r="S57883"/>
    </row>
    <row r="57884" spans="19:19">
      <c r="S57884"/>
    </row>
    <row r="57885" spans="19:19">
      <c r="S57885"/>
    </row>
    <row r="57886" spans="19:19">
      <c r="S57886"/>
    </row>
    <row r="57887" spans="19:19">
      <c r="S57887"/>
    </row>
    <row r="57888" spans="19:19">
      <c r="S57888"/>
    </row>
    <row r="57889" spans="19:19">
      <c r="S57889"/>
    </row>
    <row r="57890" spans="19:19">
      <c r="S57890"/>
    </row>
    <row r="57891" spans="19:19">
      <c r="S57891"/>
    </row>
    <row r="57892" spans="19:19">
      <c r="S57892"/>
    </row>
    <row r="57893" spans="19:19">
      <c r="S57893"/>
    </row>
    <row r="57894" spans="19:19">
      <c r="S57894"/>
    </row>
    <row r="57895" spans="19:19">
      <c r="S57895"/>
    </row>
    <row r="57896" spans="19:19">
      <c r="S57896"/>
    </row>
    <row r="57897" spans="19:19">
      <c r="S57897"/>
    </row>
    <row r="57898" spans="19:19">
      <c r="S57898"/>
    </row>
    <row r="57899" spans="19:19">
      <c r="S57899"/>
    </row>
    <row r="57900" spans="19:19">
      <c r="S57900"/>
    </row>
    <row r="57901" spans="19:19">
      <c r="S57901"/>
    </row>
    <row r="57902" spans="19:19">
      <c r="S57902"/>
    </row>
    <row r="57903" spans="19:19">
      <c r="S57903"/>
    </row>
    <row r="57904" spans="19:19">
      <c r="S57904"/>
    </row>
    <row r="57905" spans="19:19">
      <c r="S57905"/>
    </row>
    <row r="57906" spans="19:19">
      <c r="S57906"/>
    </row>
    <row r="57907" spans="19:19">
      <c r="S57907"/>
    </row>
    <row r="57908" spans="19:19">
      <c r="S57908"/>
    </row>
    <row r="57909" spans="19:19">
      <c r="S57909"/>
    </row>
    <row r="57910" spans="19:19">
      <c r="S57910"/>
    </row>
    <row r="57911" spans="19:19">
      <c r="S57911"/>
    </row>
    <row r="57912" spans="19:19">
      <c r="S57912"/>
    </row>
    <row r="57913" spans="19:19">
      <c r="S57913"/>
    </row>
    <row r="57914" spans="19:19">
      <c r="S57914"/>
    </row>
    <row r="57915" spans="19:19">
      <c r="S57915"/>
    </row>
    <row r="57916" spans="19:19">
      <c r="S57916"/>
    </row>
    <row r="57917" spans="19:19">
      <c r="S57917"/>
    </row>
    <row r="57918" spans="19:19">
      <c r="S57918"/>
    </row>
    <row r="57919" spans="19:19">
      <c r="S57919"/>
    </row>
    <row r="57920" spans="19:19">
      <c r="S57920"/>
    </row>
    <row r="57921" spans="19:19">
      <c r="S57921"/>
    </row>
    <row r="57922" spans="19:19">
      <c r="S57922"/>
    </row>
    <row r="57923" spans="19:19">
      <c r="S57923"/>
    </row>
    <row r="57924" spans="19:19">
      <c r="S57924"/>
    </row>
    <row r="57925" spans="19:19">
      <c r="S57925"/>
    </row>
    <row r="57926" spans="19:19">
      <c r="S57926"/>
    </row>
    <row r="57927" spans="19:19">
      <c r="S57927"/>
    </row>
    <row r="57928" spans="19:19">
      <c r="S57928"/>
    </row>
    <row r="57929" spans="19:19">
      <c r="S57929"/>
    </row>
    <row r="57930" spans="19:19">
      <c r="S57930"/>
    </row>
    <row r="57931" spans="19:19">
      <c r="S57931"/>
    </row>
    <row r="57932" spans="19:19">
      <c r="S57932"/>
    </row>
    <row r="57933" spans="19:19">
      <c r="S57933"/>
    </row>
    <row r="57934" spans="19:19">
      <c r="S57934"/>
    </row>
    <row r="57935" spans="19:19">
      <c r="S57935"/>
    </row>
    <row r="57936" spans="19:19">
      <c r="S57936"/>
    </row>
    <row r="57937" spans="19:19">
      <c r="S57937"/>
    </row>
    <row r="57938" spans="19:19">
      <c r="S57938"/>
    </row>
    <row r="57939" spans="19:19">
      <c r="S57939"/>
    </row>
    <row r="57940" spans="19:19">
      <c r="S57940"/>
    </row>
    <row r="57941" spans="19:19">
      <c r="S57941"/>
    </row>
    <row r="57942" spans="19:19">
      <c r="S57942"/>
    </row>
    <row r="57943" spans="19:19">
      <c r="S57943"/>
    </row>
    <row r="57944" spans="19:19">
      <c r="S57944"/>
    </row>
    <row r="57945" spans="19:19">
      <c r="S57945"/>
    </row>
    <row r="57946" spans="19:19">
      <c r="S57946"/>
    </row>
    <row r="57947" spans="19:19">
      <c r="S57947"/>
    </row>
    <row r="57948" spans="19:19">
      <c r="S57948"/>
    </row>
    <row r="57949" spans="19:19">
      <c r="S57949"/>
    </row>
    <row r="57950" spans="19:19">
      <c r="S57950"/>
    </row>
    <row r="57951" spans="19:19">
      <c r="S57951"/>
    </row>
    <row r="57952" spans="19:19">
      <c r="S57952"/>
    </row>
    <row r="57953" spans="19:19">
      <c r="S57953"/>
    </row>
    <row r="57954" spans="19:19">
      <c r="S57954"/>
    </row>
    <row r="57955" spans="19:19">
      <c r="S57955"/>
    </row>
    <row r="57956" spans="19:19">
      <c r="S57956"/>
    </row>
    <row r="57957" spans="19:19">
      <c r="S57957"/>
    </row>
    <row r="57958" spans="19:19">
      <c r="S57958"/>
    </row>
    <row r="57959" spans="19:19">
      <c r="S57959"/>
    </row>
    <row r="57960" spans="19:19">
      <c r="S57960"/>
    </row>
    <row r="57961" spans="19:19">
      <c r="S57961"/>
    </row>
    <row r="57962" spans="19:19">
      <c r="S57962"/>
    </row>
    <row r="57963" spans="19:19">
      <c r="S57963"/>
    </row>
    <row r="57964" spans="19:19">
      <c r="S57964"/>
    </row>
    <row r="57965" spans="19:19">
      <c r="S57965"/>
    </row>
    <row r="57966" spans="19:19">
      <c r="S57966"/>
    </row>
    <row r="57967" spans="19:19">
      <c r="S57967"/>
    </row>
    <row r="57968" spans="19:19">
      <c r="S57968"/>
    </row>
    <row r="57969" spans="19:19">
      <c r="S57969"/>
    </row>
    <row r="57970" spans="19:19">
      <c r="S57970"/>
    </row>
    <row r="57971" spans="19:19">
      <c r="S57971"/>
    </row>
    <row r="57972" spans="19:19">
      <c r="S57972"/>
    </row>
    <row r="57973" spans="19:19">
      <c r="S57973"/>
    </row>
    <row r="57974" spans="19:19">
      <c r="S57974"/>
    </row>
    <row r="57975" spans="19:19">
      <c r="S57975"/>
    </row>
    <row r="57976" spans="19:19">
      <c r="S57976"/>
    </row>
    <row r="57977" spans="19:19">
      <c r="S57977"/>
    </row>
    <row r="57978" spans="19:19">
      <c r="S57978"/>
    </row>
    <row r="57979" spans="19:19">
      <c r="S57979"/>
    </row>
    <row r="57980" spans="19:19">
      <c r="S57980"/>
    </row>
    <row r="57981" spans="19:19">
      <c r="S57981"/>
    </row>
    <row r="57982" spans="19:19">
      <c r="S57982"/>
    </row>
    <row r="57983" spans="19:19">
      <c r="S57983"/>
    </row>
    <row r="57984" spans="19:19">
      <c r="S57984"/>
    </row>
    <row r="57985" spans="19:19">
      <c r="S57985"/>
    </row>
    <row r="57986" spans="19:19">
      <c r="S57986"/>
    </row>
    <row r="57987" spans="19:19">
      <c r="S57987"/>
    </row>
    <row r="57988" spans="19:19">
      <c r="S57988"/>
    </row>
    <row r="57989" spans="19:19">
      <c r="S57989"/>
    </row>
    <row r="57990" spans="19:19">
      <c r="S57990"/>
    </row>
    <row r="57991" spans="19:19">
      <c r="S57991"/>
    </row>
    <row r="57992" spans="19:19">
      <c r="S57992"/>
    </row>
    <row r="57993" spans="19:19">
      <c r="S57993"/>
    </row>
    <row r="57994" spans="19:19">
      <c r="S57994"/>
    </row>
    <row r="57995" spans="19:19">
      <c r="S57995"/>
    </row>
    <row r="57996" spans="19:19">
      <c r="S57996"/>
    </row>
    <row r="57997" spans="19:19">
      <c r="S57997"/>
    </row>
    <row r="57998" spans="19:19">
      <c r="S57998"/>
    </row>
    <row r="57999" spans="19:19">
      <c r="S57999"/>
    </row>
    <row r="58000" spans="19:19">
      <c r="S58000"/>
    </row>
    <row r="58001" spans="19:19">
      <c r="S58001"/>
    </row>
    <row r="58002" spans="19:19">
      <c r="S58002"/>
    </row>
    <row r="58003" spans="19:19">
      <c r="S58003"/>
    </row>
    <row r="58004" spans="19:19">
      <c r="S58004"/>
    </row>
    <row r="58005" spans="19:19">
      <c r="S58005"/>
    </row>
    <row r="58006" spans="19:19">
      <c r="S58006"/>
    </row>
    <row r="58007" spans="19:19">
      <c r="S58007"/>
    </row>
    <row r="58008" spans="19:19">
      <c r="S58008"/>
    </row>
    <row r="58009" spans="19:19">
      <c r="S58009"/>
    </row>
    <row r="58010" spans="19:19">
      <c r="S58010"/>
    </row>
    <row r="58011" spans="19:19">
      <c r="S58011"/>
    </row>
    <row r="58012" spans="19:19">
      <c r="S58012"/>
    </row>
    <row r="58013" spans="19:19">
      <c r="S58013"/>
    </row>
    <row r="58014" spans="19:19">
      <c r="S58014"/>
    </row>
    <row r="58015" spans="19:19">
      <c r="S58015"/>
    </row>
    <row r="58016" spans="19:19">
      <c r="S58016"/>
    </row>
    <row r="58017" spans="19:19">
      <c r="S58017"/>
    </row>
    <row r="58018" spans="19:19">
      <c r="S58018"/>
    </row>
    <row r="58019" spans="19:19">
      <c r="S58019"/>
    </row>
    <row r="58020" spans="19:19">
      <c r="S58020"/>
    </row>
    <row r="58021" spans="19:19">
      <c r="S58021"/>
    </row>
    <row r="58022" spans="19:19">
      <c r="S58022"/>
    </row>
    <row r="58023" spans="19:19">
      <c r="S58023"/>
    </row>
    <row r="58024" spans="19:19">
      <c r="S58024"/>
    </row>
    <row r="58025" spans="19:19">
      <c r="S58025"/>
    </row>
    <row r="58026" spans="19:19">
      <c r="S58026"/>
    </row>
    <row r="58027" spans="19:19">
      <c r="S58027"/>
    </row>
    <row r="58028" spans="19:19">
      <c r="S58028"/>
    </row>
    <row r="58029" spans="19:19">
      <c r="S58029"/>
    </row>
    <row r="58030" spans="19:19">
      <c r="S58030"/>
    </row>
    <row r="58031" spans="19:19">
      <c r="S58031"/>
    </row>
    <row r="58032" spans="19:19">
      <c r="S58032"/>
    </row>
    <row r="58033" spans="19:19">
      <c r="S58033"/>
    </row>
    <row r="58034" spans="19:19">
      <c r="S58034"/>
    </row>
    <row r="58035" spans="19:19">
      <c r="S58035"/>
    </row>
    <row r="58036" spans="19:19">
      <c r="S58036"/>
    </row>
    <row r="58037" spans="19:19">
      <c r="S58037"/>
    </row>
    <row r="58038" spans="19:19">
      <c r="S58038"/>
    </row>
    <row r="58039" spans="19:19">
      <c r="S58039"/>
    </row>
    <row r="58040" spans="19:19">
      <c r="S58040"/>
    </row>
    <row r="58041" spans="19:19">
      <c r="S58041"/>
    </row>
    <row r="58042" spans="19:19">
      <c r="S58042"/>
    </row>
    <row r="58043" spans="19:19">
      <c r="S58043"/>
    </row>
    <row r="58044" spans="19:19">
      <c r="S58044"/>
    </row>
    <row r="58045" spans="19:19">
      <c r="S58045"/>
    </row>
    <row r="58046" spans="19:19">
      <c r="S58046"/>
    </row>
    <row r="58047" spans="19:19">
      <c r="S58047"/>
    </row>
    <row r="58048" spans="19:19">
      <c r="S58048"/>
    </row>
    <row r="58049" spans="19:19">
      <c r="S58049"/>
    </row>
    <row r="58050" spans="19:19">
      <c r="S58050"/>
    </row>
    <row r="58051" spans="19:19">
      <c r="S58051"/>
    </row>
    <row r="58052" spans="19:19">
      <c r="S58052"/>
    </row>
    <row r="58053" spans="19:19">
      <c r="S58053"/>
    </row>
    <row r="58054" spans="19:19">
      <c r="S58054"/>
    </row>
    <row r="58055" spans="19:19">
      <c r="S58055"/>
    </row>
    <row r="58056" spans="19:19">
      <c r="S58056"/>
    </row>
    <row r="58057" spans="19:19">
      <c r="S58057"/>
    </row>
    <row r="58058" spans="19:19">
      <c r="S58058"/>
    </row>
    <row r="58059" spans="19:19">
      <c r="S58059"/>
    </row>
    <row r="58060" spans="19:19">
      <c r="S58060"/>
    </row>
    <row r="58061" spans="19:19">
      <c r="S58061"/>
    </row>
    <row r="58062" spans="19:19">
      <c r="S58062"/>
    </row>
    <row r="58063" spans="19:19">
      <c r="S58063"/>
    </row>
    <row r="58064" spans="19:19">
      <c r="S58064"/>
    </row>
    <row r="58065" spans="19:19">
      <c r="S58065"/>
    </row>
    <row r="58066" spans="19:19">
      <c r="S58066"/>
    </row>
    <row r="58067" spans="19:19">
      <c r="S58067"/>
    </row>
    <row r="58068" spans="19:19">
      <c r="S58068"/>
    </row>
    <row r="58069" spans="19:19">
      <c r="S58069"/>
    </row>
    <row r="58070" spans="19:19">
      <c r="S58070"/>
    </row>
    <row r="58071" spans="19:19">
      <c r="S58071"/>
    </row>
    <row r="58072" spans="19:19">
      <c r="S58072"/>
    </row>
    <row r="58073" spans="19:19">
      <c r="S58073"/>
    </row>
    <row r="58074" spans="19:19">
      <c r="S58074"/>
    </row>
    <row r="58075" spans="19:19">
      <c r="S58075"/>
    </row>
    <row r="58076" spans="19:19">
      <c r="S58076"/>
    </row>
    <row r="58077" spans="19:19">
      <c r="S58077"/>
    </row>
    <row r="58078" spans="19:19">
      <c r="S58078"/>
    </row>
    <row r="58079" spans="19:19">
      <c r="S58079"/>
    </row>
    <row r="58080" spans="19:19">
      <c r="S58080"/>
    </row>
    <row r="58081" spans="19:19">
      <c r="S58081"/>
    </row>
    <row r="58082" spans="19:19">
      <c r="S58082"/>
    </row>
    <row r="58083" spans="19:19">
      <c r="S58083"/>
    </row>
    <row r="58084" spans="19:19">
      <c r="S58084"/>
    </row>
    <row r="58085" spans="19:19">
      <c r="S58085"/>
    </row>
    <row r="58086" spans="19:19">
      <c r="S58086"/>
    </row>
    <row r="58087" spans="19:19">
      <c r="S58087"/>
    </row>
    <row r="58088" spans="19:19">
      <c r="S58088"/>
    </row>
    <row r="58089" spans="19:19">
      <c r="S58089"/>
    </row>
    <row r="58090" spans="19:19">
      <c r="S58090"/>
    </row>
    <row r="58091" spans="19:19">
      <c r="S58091"/>
    </row>
    <row r="58092" spans="19:19">
      <c r="S58092"/>
    </row>
    <row r="58093" spans="19:19">
      <c r="S58093"/>
    </row>
    <row r="58094" spans="19:19">
      <c r="S58094"/>
    </row>
    <row r="58095" spans="19:19">
      <c r="S58095"/>
    </row>
    <row r="58096" spans="19:19">
      <c r="S58096"/>
    </row>
    <row r="58097" spans="19:19">
      <c r="S58097"/>
    </row>
    <row r="58098" spans="19:19">
      <c r="S58098"/>
    </row>
    <row r="58099" spans="19:19">
      <c r="S58099"/>
    </row>
    <row r="58100" spans="19:19">
      <c r="S58100"/>
    </row>
    <row r="58101" spans="19:19">
      <c r="S58101"/>
    </row>
    <row r="58102" spans="19:19">
      <c r="S58102"/>
    </row>
    <row r="58103" spans="19:19">
      <c r="S58103"/>
    </row>
    <row r="58104" spans="19:19">
      <c r="S58104"/>
    </row>
    <row r="58105" spans="19:19">
      <c r="S58105"/>
    </row>
    <row r="58106" spans="19:19">
      <c r="S58106"/>
    </row>
    <row r="58107" spans="19:19">
      <c r="S58107"/>
    </row>
    <row r="58108" spans="19:19">
      <c r="S58108"/>
    </row>
    <row r="58109" spans="19:19">
      <c r="S58109"/>
    </row>
    <row r="58110" spans="19:19">
      <c r="S58110"/>
    </row>
    <row r="58111" spans="19:19">
      <c r="S58111"/>
    </row>
    <row r="58112" spans="19:19">
      <c r="S58112"/>
    </row>
    <row r="58113" spans="19:19">
      <c r="S58113"/>
    </row>
    <row r="58114" spans="19:19">
      <c r="S58114"/>
    </row>
    <row r="58115" spans="19:19">
      <c r="S58115"/>
    </row>
    <row r="58116" spans="19:19">
      <c r="S58116"/>
    </row>
    <row r="58117" spans="19:19">
      <c r="S58117"/>
    </row>
    <row r="58118" spans="19:19">
      <c r="S58118"/>
    </row>
    <row r="58119" spans="19:19">
      <c r="S58119"/>
    </row>
    <row r="58120" spans="19:19">
      <c r="S58120"/>
    </row>
    <row r="58121" spans="19:19">
      <c r="S58121"/>
    </row>
    <row r="58122" spans="19:19">
      <c r="S58122"/>
    </row>
    <row r="58123" spans="19:19">
      <c r="S58123"/>
    </row>
    <row r="58124" spans="19:19">
      <c r="S58124"/>
    </row>
    <row r="58125" spans="19:19">
      <c r="S58125"/>
    </row>
    <row r="58126" spans="19:19">
      <c r="S58126"/>
    </row>
    <row r="58127" spans="19:19">
      <c r="S58127"/>
    </row>
    <row r="58128" spans="19:19">
      <c r="S58128"/>
    </row>
    <row r="58129" spans="19:19">
      <c r="S58129"/>
    </row>
    <row r="58130" spans="19:19">
      <c r="S58130"/>
    </row>
    <row r="58131" spans="19:19">
      <c r="S58131"/>
    </row>
    <row r="58132" spans="19:19">
      <c r="S58132"/>
    </row>
    <row r="58133" spans="19:19">
      <c r="S58133"/>
    </row>
    <row r="58134" spans="19:19">
      <c r="S58134"/>
    </row>
    <row r="58135" spans="19:19">
      <c r="S58135"/>
    </row>
    <row r="58136" spans="19:19">
      <c r="S58136"/>
    </row>
    <row r="58137" spans="19:19">
      <c r="S58137"/>
    </row>
    <row r="58138" spans="19:19">
      <c r="S58138"/>
    </row>
    <row r="58139" spans="19:19">
      <c r="S58139"/>
    </row>
    <row r="58140" spans="19:19">
      <c r="S58140"/>
    </row>
    <row r="58141" spans="19:19">
      <c r="S58141"/>
    </row>
    <row r="58142" spans="19:19">
      <c r="S58142"/>
    </row>
    <row r="58143" spans="19:19">
      <c r="S58143"/>
    </row>
    <row r="58144" spans="19:19">
      <c r="S58144"/>
    </row>
    <row r="58145" spans="19:19">
      <c r="S58145"/>
    </row>
    <row r="58146" spans="19:19">
      <c r="S58146"/>
    </row>
    <row r="58147" spans="19:19">
      <c r="S58147"/>
    </row>
    <row r="58148" spans="19:19">
      <c r="S58148"/>
    </row>
    <row r="58149" spans="19:19">
      <c r="S58149"/>
    </row>
    <row r="58150" spans="19:19">
      <c r="S58150"/>
    </row>
    <row r="58151" spans="19:19">
      <c r="S58151"/>
    </row>
    <row r="58152" spans="19:19">
      <c r="S58152"/>
    </row>
    <row r="58153" spans="19:19">
      <c r="S58153"/>
    </row>
    <row r="58154" spans="19:19">
      <c r="S58154"/>
    </row>
    <row r="58155" spans="19:19">
      <c r="S58155"/>
    </row>
    <row r="58156" spans="19:19">
      <c r="S58156"/>
    </row>
    <row r="58157" spans="19:19">
      <c r="S58157"/>
    </row>
    <row r="58158" spans="19:19">
      <c r="S58158"/>
    </row>
    <row r="58159" spans="19:19">
      <c r="S58159"/>
    </row>
    <row r="58160" spans="19:19">
      <c r="S58160"/>
    </row>
    <row r="58161" spans="19:19">
      <c r="S58161"/>
    </row>
    <row r="58162" spans="19:19">
      <c r="S58162"/>
    </row>
    <row r="58163" spans="19:19">
      <c r="S58163"/>
    </row>
    <row r="58164" spans="19:19">
      <c r="S58164"/>
    </row>
    <row r="58165" spans="19:19">
      <c r="S58165"/>
    </row>
    <row r="58166" spans="19:19">
      <c r="S58166"/>
    </row>
    <row r="58167" spans="19:19">
      <c r="S58167"/>
    </row>
    <row r="58168" spans="19:19">
      <c r="S58168"/>
    </row>
    <row r="58169" spans="19:19">
      <c r="S58169"/>
    </row>
    <row r="58170" spans="19:19">
      <c r="S58170"/>
    </row>
    <row r="58171" spans="19:19">
      <c r="S58171"/>
    </row>
    <row r="58172" spans="19:19">
      <c r="S58172"/>
    </row>
    <row r="58173" spans="19:19">
      <c r="S58173"/>
    </row>
    <row r="58174" spans="19:19">
      <c r="S58174"/>
    </row>
    <row r="58175" spans="19:19">
      <c r="S58175"/>
    </row>
    <row r="58176" spans="19:19">
      <c r="S58176"/>
    </row>
    <row r="58177" spans="19:19">
      <c r="S58177"/>
    </row>
    <row r="58178" spans="19:19">
      <c r="S58178"/>
    </row>
    <row r="58179" spans="19:19">
      <c r="S58179"/>
    </row>
    <row r="58180" spans="19:19">
      <c r="S58180"/>
    </row>
    <row r="58181" spans="19:19">
      <c r="S58181"/>
    </row>
    <row r="58182" spans="19:19">
      <c r="S58182"/>
    </row>
    <row r="58183" spans="19:19">
      <c r="S58183"/>
    </row>
    <row r="58184" spans="19:19">
      <c r="S58184"/>
    </row>
    <row r="58185" spans="19:19">
      <c r="S58185"/>
    </row>
    <row r="58186" spans="19:19">
      <c r="S58186"/>
    </row>
    <row r="58187" spans="19:19">
      <c r="S58187"/>
    </row>
    <row r="58188" spans="19:19">
      <c r="S58188"/>
    </row>
    <row r="58189" spans="19:19">
      <c r="S58189"/>
    </row>
    <row r="58190" spans="19:19">
      <c r="S58190"/>
    </row>
    <row r="58191" spans="19:19">
      <c r="S58191"/>
    </row>
    <row r="58192" spans="19:19">
      <c r="S58192"/>
    </row>
    <row r="58193" spans="19:19">
      <c r="S58193"/>
    </row>
    <row r="58194" spans="19:19">
      <c r="S58194"/>
    </row>
    <row r="58195" spans="19:19">
      <c r="S58195"/>
    </row>
    <row r="58196" spans="19:19">
      <c r="S58196"/>
    </row>
    <row r="58197" spans="19:19">
      <c r="S58197"/>
    </row>
    <row r="58198" spans="19:19">
      <c r="S58198"/>
    </row>
    <row r="58199" spans="19:19">
      <c r="S58199"/>
    </row>
    <row r="58200" spans="19:19">
      <c r="S58200"/>
    </row>
    <row r="58201" spans="19:19">
      <c r="S58201"/>
    </row>
    <row r="58202" spans="19:19">
      <c r="S58202"/>
    </row>
    <row r="58203" spans="19:19">
      <c r="S58203"/>
    </row>
    <row r="58204" spans="19:19">
      <c r="S58204"/>
    </row>
    <row r="58205" spans="19:19">
      <c r="S58205"/>
    </row>
    <row r="58206" spans="19:19">
      <c r="S58206"/>
    </row>
    <row r="58207" spans="19:19">
      <c r="S58207"/>
    </row>
    <row r="58208" spans="19:19">
      <c r="S58208"/>
    </row>
    <row r="58209" spans="19:19">
      <c r="S58209"/>
    </row>
    <row r="58210" spans="19:19">
      <c r="S58210"/>
    </row>
    <row r="58211" spans="19:19">
      <c r="S58211"/>
    </row>
    <row r="58212" spans="19:19">
      <c r="S58212"/>
    </row>
    <row r="58213" spans="19:19">
      <c r="S58213"/>
    </row>
    <row r="58214" spans="19:19">
      <c r="S58214"/>
    </row>
    <row r="58215" spans="19:19">
      <c r="S58215"/>
    </row>
    <row r="58216" spans="19:19">
      <c r="S58216"/>
    </row>
    <row r="58217" spans="19:19">
      <c r="S58217"/>
    </row>
    <row r="58218" spans="19:19">
      <c r="S58218"/>
    </row>
    <row r="58219" spans="19:19">
      <c r="S58219"/>
    </row>
    <row r="58220" spans="19:19">
      <c r="S58220"/>
    </row>
    <row r="58221" spans="19:19">
      <c r="S58221"/>
    </row>
    <row r="58222" spans="19:19">
      <c r="S58222"/>
    </row>
    <row r="58223" spans="19:19">
      <c r="S58223"/>
    </row>
    <row r="58224" spans="19:19">
      <c r="S58224"/>
    </row>
    <row r="58225" spans="19:19">
      <c r="S58225"/>
    </row>
    <row r="58226" spans="19:19">
      <c r="S58226"/>
    </row>
    <row r="58227" spans="19:19">
      <c r="S58227"/>
    </row>
    <row r="58228" spans="19:19">
      <c r="S58228"/>
    </row>
    <row r="58229" spans="19:19">
      <c r="S58229"/>
    </row>
    <row r="58230" spans="19:19">
      <c r="S58230"/>
    </row>
    <row r="58231" spans="19:19">
      <c r="S58231"/>
    </row>
    <row r="58232" spans="19:19">
      <c r="S58232"/>
    </row>
    <row r="58233" spans="19:19">
      <c r="S58233"/>
    </row>
    <row r="58234" spans="19:19">
      <c r="S58234"/>
    </row>
    <row r="58235" spans="19:19">
      <c r="S58235"/>
    </row>
    <row r="58236" spans="19:19">
      <c r="S58236"/>
    </row>
    <row r="58237" spans="19:19">
      <c r="S58237"/>
    </row>
    <row r="58238" spans="19:19">
      <c r="S58238"/>
    </row>
    <row r="58239" spans="19:19">
      <c r="S58239"/>
    </row>
    <row r="58240" spans="19:19">
      <c r="S58240"/>
    </row>
    <row r="58241" spans="19:19">
      <c r="S58241"/>
    </row>
    <row r="58242" spans="19:19">
      <c r="S58242"/>
    </row>
    <row r="58243" spans="19:19">
      <c r="S58243"/>
    </row>
    <row r="58244" spans="19:19">
      <c r="S58244"/>
    </row>
    <row r="58245" spans="19:19">
      <c r="S58245"/>
    </row>
    <row r="58246" spans="19:19">
      <c r="S58246"/>
    </row>
    <row r="58247" spans="19:19">
      <c r="S58247"/>
    </row>
    <row r="58248" spans="19:19">
      <c r="S58248"/>
    </row>
    <row r="58249" spans="19:19">
      <c r="S58249"/>
    </row>
    <row r="58250" spans="19:19">
      <c r="S58250"/>
    </row>
    <row r="58251" spans="19:19">
      <c r="S58251"/>
    </row>
    <row r="58252" spans="19:19">
      <c r="S58252"/>
    </row>
    <row r="58253" spans="19:19">
      <c r="S58253"/>
    </row>
    <row r="58254" spans="19:19">
      <c r="S58254"/>
    </row>
    <row r="58255" spans="19:19">
      <c r="S58255"/>
    </row>
    <row r="58256" spans="19:19">
      <c r="S58256"/>
    </row>
    <row r="58257" spans="19:19">
      <c r="S58257"/>
    </row>
    <row r="58258" spans="19:19">
      <c r="S58258"/>
    </row>
    <row r="58259" spans="19:19">
      <c r="S58259"/>
    </row>
    <row r="58260" spans="19:19">
      <c r="S58260"/>
    </row>
    <row r="58261" spans="19:19">
      <c r="S58261"/>
    </row>
    <row r="58262" spans="19:19">
      <c r="S58262"/>
    </row>
    <row r="58263" spans="19:19">
      <c r="S58263"/>
    </row>
    <row r="58264" spans="19:19">
      <c r="S58264"/>
    </row>
    <row r="58265" spans="19:19">
      <c r="S58265"/>
    </row>
    <row r="58266" spans="19:19">
      <c r="S58266"/>
    </row>
    <row r="58267" spans="19:19">
      <c r="S58267"/>
    </row>
    <row r="58268" spans="19:19">
      <c r="S58268"/>
    </row>
    <row r="58269" spans="19:19">
      <c r="S58269"/>
    </row>
    <row r="58270" spans="19:19">
      <c r="S58270"/>
    </row>
    <row r="58271" spans="19:19">
      <c r="S58271"/>
    </row>
    <row r="58272" spans="19:19">
      <c r="S58272"/>
    </row>
    <row r="58273" spans="19:19">
      <c r="S58273"/>
    </row>
    <row r="58274" spans="19:19">
      <c r="S58274"/>
    </row>
    <row r="58275" spans="19:19">
      <c r="S58275"/>
    </row>
    <row r="58276" spans="19:19">
      <c r="S58276"/>
    </row>
    <row r="58277" spans="19:19">
      <c r="S58277"/>
    </row>
    <row r="58278" spans="19:19">
      <c r="S58278"/>
    </row>
    <row r="58279" spans="19:19">
      <c r="S58279"/>
    </row>
    <row r="58280" spans="19:19">
      <c r="S58280"/>
    </row>
    <row r="58281" spans="19:19">
      <c r="S58281"/>
    </row>
    <row r="58282" spans="19:19">
      <c r="S58282"/>
    </row>
    <row r="58283" spans="19:19">
      <c r="S58283"/>
    </row>
    <row r="58284" spans="19:19">
      <c r="S58284"/>
    </row>
    <row r="58285" spans="19:19">
      <c r="S58285"/>
    </row>
    <row r="58286" spans="19:19">
      <c r="S58286"/>
    </row>
    <row r="58287" spans="19:19">
      <c r="S58287"/>
    </row>
    <row r="58288" spans="19:19">
      <c r="S58288"/>
    </row>
    <row r="58289" spans="19:19">
      <c r="S58289"/>
    </row>
    <row r="58290" spans="19:19">
      <c r="S58290"/>
    </row>
    <row r="58291" spans="19:19">
      <c r="S58291"/>
    </row>
    <row r="58292" spans="19:19">
      <c r="S58292"/>
    </row>
    <row r="58293" spans="19:19">
      <c r="S58293"/>
    </row>
    <row r="58294" spans="19:19">
      <c r="S58294"/>
    </row>
    <row r="58295" spans="19:19">
      <c r="S58295"/>
    </row>
    <row r="58296" spans="19:19">
      <c r="S58296"/>
    </row>
    <row r="58297" spans="19:19">
      <c r="S58297"/>
    </row>
    <row r="58298" spans="19:19">
      <c r="S58298"/>
    </row>
    <row r="58299" spans="19:19">
      <c r="S58299"/>
    </row>
    <row r="58300" spans="19:19">
      <c r="S58300"/>
    </row>
    <row r="58301" spans="19:19">
      <c r="S58301"/>
    </row>
    <row r="58302" spans="19:19">
      <c r="S58302"/>
    </row>
    <row r="58303" spans="19:19">
      <c r="S58303"/>
    </row>
    <row r="58304" spans="19:19">
      <c r="S58304"/>
    </row>
    <row r="58305" spans="19:19">
      <c r="S58305"/>
    </row>
    <row r="58306" spans="19:19">
      <c r="S58306"/>
    </row>
    <row r="58307" spans="19:19">
      <c r="S58307"/>
    </row>
    <row r="58308" spans="19:19">
      <c r="S58308"/>
    </row>
    <row r="58309" spans="19:19">
      <c r="S58309"/>
    </row>
    <row r="58310" spans="19:19">
      <c r="S58310"/>
    </row>
    <row r="58311" spans="19:19">
      <c r="S58311"/>
    </row>
    <row r="58312" spans="19:19">
      <c r="S58312"/>
    </row>
    <row r="58313" spans="19:19">
      <c r="S58313"/>
    </row>
    <row r="58314" spans="19:19">
      <c r="S58314"/>
    </row>
    <row r="58315" spans="19:19">
      <c r="S58315"/>
    </row>
    <row r="58316" spans="19:19">
      <c r="S58316"/>
    </row>
    <row r="58317" spans="19:19">
      <c r="S58317"/>
    </row>
    <row r="58318" spans="19:19">
      <c r="S58318"/>
    </row>
    <row r="58319" spans="19:19">
      <c r="S58319"/>
    </row>
    <row r="58320" spans="19:19">
      <c r="S58320"/>
    </row>
    <row r="58321" spans="19:19">
      <c r="S58321"/>
    </row>
    <row r="58322" spans="19:19">
      <c r="S58322"/>
    </row>
    <row r="58323" spans="19:19">
      <c r="S58323"/>
    </row>
    <row r="58324" spans="19:19">
      <c r="S58324"/>
    </row>
    <row r="58325" spans="19:19">
      <c r="S58325"/>
    </row>
    <row r="58326" spans="19:19">
      <c r="S58326"/>
    </row>
    <row r="58327" spans="19:19">
      <c r="S58327"/>
    </row>
    <row r="58328" spans="19:19">
      <c r="S58328"/>
    </row>
    <row r="58329" spans="19:19">
      <c r="S58329"/>
    </row>
    <row r="58330" spans="19:19">
      <c r="S58330"/>
    </row>
    <row r="58331" spans="19:19">
      <c r="S58331"/>
    </row>
    <row r="58332" spans="19:19">
      <c r="S58332"/>
    </row>
    <row r="58333" spans="19:19">
      <c r="S58333"/>
    </row>
    <row r="58334" spans="19:19">
      <c r="S58334"/>
    </row>
    <row r="58335" spans="19:19">
      <c r="S58335"/>
    </row>
    <row r="58336" spans="19:19">
      <c r="S58336"/>
    </row>
    <row r="58337" spans="19:19">
      <c r="S58337"/>
    </row>
    <row r="58338" spans="19:19">
      <c r="S58338"/>
    </row>
    <row r="58339" spans="19:19">
      <c r="S58339"/>
    </row>
    <row r="58340" spans="19:19">
      <c r="S58340"/>
    </row>
    <row r="58341" spans="19:19">
      <c r="S58341"/>
    </row>
    <row r="58342" spans="19:19">
      <c r="S58342"/>
    </row>
    <row r="58343" spans="19:19">
      <c r="S58343"/>
    </row>
    <row r="58344" spans="19:19">
      <c r="S58344"/>
    </row>
    <row r="58345" spans="19:19">
      <c r="S58345"/>
    </row>
    <row r="58346" spans="19:19">
      <c r="S58346"/>
    </row>
    <row r="58347" spans="19:19">
      <c r="S58347"/>
    </row>
    <row r="58348" spans="19:19">
      <c r="S58348"/>
    </row>
    <row r="58349" spans="19:19">
      <c r="S58349"/>
    </row>
    <row r="58350" spans="19:19">
      <c r="S58350"/>
    </row>
    <row r="58351" spans="19:19">
      <c r="S58351"/>
    </row>
    <row r="58352" spans="19:19">
      <c r="S58352"/>
    </row>
    <row r="58353" spans="19:19">
      <c r="S58353"/>
    </row>
    <row r="58354" spans="19:19">
      <c r="S58354"/>
    </row>
    <row r="58355" spans="19:19">
      <c r="S58355"/>
    </row>
    <row r="58356" spans="19:19">
      <c r="S58356"/>
    </row>
    <row r="58357" spans="19:19">
      <c r="S58357"/>
    </row>
    <row r="58358" spans="19:19">
      <c r="S58358"/>
    </row>
    <row r="58359" spans="19:19">
      <c r="S58359"/>
    </row>
    <row r="58360" spans="19:19">
      <c r="S58360"/>
    </row>
    <row r="58361" spans="19:19">
      <c r="S58361"/>
    </row>
    <row r="58362" spans="19:19">
      <c r="S58362"/>
    </row>
    <row r="58363" spans="19:19">
      <c r="S58363"/>
    </row>
    <row r="58364" spans="19:19">
      <c r="S58364"/>
    </row>
    <row r="58365" spans="19:19">
      <c r="S58365"/>
    </row>
    <row r="58366" spans="19:19">
      <c r="S58366"/>
    </row>
    <row r="58367" spans="19:19">
      <c r="S58367"/>
    </row>
    <row r="58368" spans="19:19">
      <c r="S58368"/>
    </row>
    <row r="58369" spans="19:19">
      <c r="S58369"/>
    </row>
    <row r="58370" spans="19:19">
      <c r="S58370"/>
    </row>
    <row r="58371" spans="19:19">
      <c r="S58371"/>
    </row>
    <row r="58372" spans="19:19">
      <c r="S58372"/>
    </row>
    <row r="58373" spans="19:19">
      <c r="S58373"/>
    </row>
    <row r="58374" spans="19:19">
      <c r="S58374"/>
    </row>
    <row r="58375" spans="19:19">
      <c r="S58375"/>
    </row>
    <row r="58376" spans="19:19">
      <c r="S58376"/>
    </row>
    <row r="58377" spans="19:19">
      <c r="S58377"/>
    </row>
    <row r="58378" spans="19:19">
      <c r="S58378"/>
    </row>
    <row r="58379" spans="19:19">
      <c r="S58379"/>
    </row>
    <row r="58380" spans="19:19">
      <c r="S58380"/>
    </row>
    <row r="58381" spans="19:19">
      <c r="S58381"/>
    </row>
    <row r="58382" spans="19:19">
      <c r="S58382"/>
    </row>
    <row r="58383" spans="19:19">
      <c r="S58383"/>
    </row>
    <row r="58384" spans="19:19">
      <c r="S58384"/>
    </row>
    <row r="58385" spans="19:19">
      <c r="S58385"/>
    </row>
    <row r="58386" spans="19:19">
      <c r="S58386"/>
    </row>
    <row r="58387" spans="19:19">
      <c r="S58387"/>
    </row>
    <row r="58388" spans="19:19">
      <c r="S58388"/>
    </row>
    <row r="58389" spans="19:19">
      <c r="S58389"/>
    </row>
    <row r="58390" spans="19:19">
      <c r="S58390"/>
    </row>
    <row r="58391" spans="19:19">
      <c r="S58391"/>
    </row>
    <row r="58392" spans="19:19">
      <c r="S58392"/>
    </row>
    <row r="58393" spans="19:19">
      <c r="S58393"/>
    </row>
    <row r="58394" spans="19:19">
      <c r="S58394"/>
    </row>
    <row r="58395" spans="19:19">
      <c r="S58395"/>
    </row>
    <row r="58396" spans="19:19">
      <c r="S58396"/>
    </row>
    <row r="58397" spans="19:19">
      <c r="S58397"/>
    </row>
    <row r="58398" spans="19:19">
      <c r="S58398"/>
    </row>
    <row r="58399" spans="19:19">
      <c r="S58399"/>
    </row>
    <row r="58400" spans="19:19">
      <c r="S58400"/>
    </row>
    <row r="58401" spans="19:19">
      <c r="S58401"/>
    </row>
    <row r="58402" spans="19:19">
      <c r="S58402"/>
    </row>
    <row r="58403" spans="19:19">
      <c r="S58403"/>
    </row>
    <row r="58404" spans="19:19">
      <c r="S58404"/>
    </row>
    <row r="58405" spans="19:19">
      <c r="S58405"/>
    </row>
    <row r="58406" spans="19:19">
      <c r="S58406"/>
    </row>
    <row r="58407" spans="19:19">
      <c r="S58407"/>
    </row>
    <row r="58408" spans="19:19">
      <c r="S58408"/>
    </row>
    <row r="58409" spans="19:19">
      <c r="S58409"/>
    </row>
    <row r="58410" spans="19:19">
      <c r="S58410"/>
    </row>
    <row r="58411" spans="19:19">
      <c r="S58411"/>
    </row>
    <row r="58412" spans="19:19">
      <c r="S58412"/>
    </row>
    <row r="58413" spans="19:19">
      <c r="S58413"/>
    </row>
    <row r="58414" spans="19:19">
      <c r="S58414"/>
    </row>
    <row r="58415" spans="19:19">
      <c r="S58415"/>
    </row>
    <row r="58416" spans="19:19">
      <c r="S58416"/>
    </row>
    <row r="58417" spans="19:19">
      <c r="S58417"/>
    </row>
    <row r="58418" spans="19:19">
      <c r="S58418"/>
    </row>
    <row r="58419" spans="19:19">
      <c r="S58419"/>
    </row>
    <row r="58420" spans="19:19">
      <c r="S58420"/>
    </row>
    <row r="58421" spans="19:19">
      <c r="S58421"/>
    </row>
    <row r="58422" spans="19:19">
      <c r="S58422"/>
    </row>
    <row r="58423" spans="19:19">
      <c r="S58423"/>
    </row>
    <row r="58424" spans="19:19">
      <c r="S58424"/>
    </row>
    <row r="58425" spans="19:19">
      <c r="S58425"/>
    </row>
    <row r="58426" spans="19:19">
      <c r="S58426"/>
    </row>
    <row r="58427" spans="19:19">
      <c r="S58427"/>
    </row>
    <row r="58428" spans="19:19">
      <c r="S58428"/>
    </row>
    <row r="58429" spans="19:19">
      <c r="S58429"/>
    </row>
    <row r="58430" spans="19:19">
      <c r="S58430"/>
    </row>
    <row r="58431" spans="19:19">
      <c r="S58431"/>
    </row>
    <row r="58432" spans="19:19">
      <c r="S58432"/>
    </row>
    <row r="58433" spans="19:19">
      <c r="S58433"/>
    </row>
    <row r="58434" spans="19:19">
      <c r="S58434"/>
    </row>
    <row r="58435" spans="19:19">
      <c r="S58435"/>
    </row>
    <row r="58436" spans="19:19">
      <c r="S58436"/>
    </row>
    <row r="58437" spans="19:19">
      <c r="S58437"/>
    </row>
    <row r="58438" spans="19:19">
      <c r="S58438"/>
    </row>
    <row r="58439" spans="19:19">
      <c r="S58439"/>
    </row>
    <row r="58440" spans="19:19">
      <c r="S58440"/>
    </row>
    <row r="58441" spans="19:19">
      <c r="S58441"/>
    </row>
    <row r="58442" spans="19:19">
      <c r="S58442"/>
    </row>
    <row r="58443" spans="19:19">
      <c r="S58443"/>
    </row>
    <row r="58444" spans="19:19">
      <c r="S58444"/>
    </row>
    <row r="58445" spans="19:19">
      <c r="S58445"/>
    </row>
    <row r="58446" spans="19:19">
      <c r="S58446"/>
    </row>
    <row r="58447" spans="19:19">
      <c r="S58447"/>
    </row>
    <row r="58448" spans="19:19">
      <c r="S58448"/>
    </row>
    <row r="58449" spans="19:19">
      <c r="S58449"/>
    </row>
    <row r="58450" spans="19:19">
      <c r="S58450"/>
    </row>
    <row r="58451" spans="19:19">
      <c r="S58451"/>
    </row>
    <row r="58452" spans="19:19">
      <c r="S58452"/>
    </row>
    <row r="58453" spans="19:19">
      <c r="S58453"/>
    </row>
    <row r="58454" spans="19:19">
      <c r="S58454"/>
    </row>
    <row r="58455" spans="19:19">
      <c r="S58455"/>
    </row>
    <row r="58456" spans="19:19">
      <c r="S58456"/>
    </row>
    <row r="58457" spans="19:19">
      <c r="S58457"/>
    </row>
    <row r="58458" spans="19:19">
      <c r="S58458"/>
    </row>
    <row r="58459" spans="19:19">
      <c r="S58459"/>
    </row>
    <row r="58460" spans="19:19">
      <c r="S58460"/>
    </row>
    <row r="58461" spans="19:19">
      <c r="S58461"/>
    </row>
    <row r="58462" spans="19:19">
      <c r="S58462"/>
    </row>
    <row r="58463" spans="19:19">
      <c r="S58463"/>
    </row>
    <row r="58464" spans="19:19">
      <c r="S58464"/>
    </row>
    <row r="58465" spans="19:19">
      <c r="S58465"/>
    </row>
    <row r="58466" spans="19:19">
      <c r="S58466"/>
    </row>
    <row r="58467" spans="19:19">
      <c r="S58467"/>
    </row>
    <row r="58468" spans="19:19">
      <c r="S58468"/>
    </row>
    <row r="58469" spans="19:19">
      <c r="S58469"/>
    </row>
    <row r="58470" spans="19:19">
      <c r="S58470"/>
    </row>
    <row r="58471" spans="19:19">
      <c r="S58471"/>
    </row>
    <row r="58472" spans="19:19">
      <c r="S58472"/>
    </row>
    <row r="58473" spans="19:19">
      <c r="S58473"/>
    </row>
    <row r="58474" spans="19:19">
      <c r="S58474"/>
    </row>
    <row r="58475" spans="19:19">
      <c r="S58475"/>
    </row>
    <row r="58476" spans="19:19">
      <c r="S58476"/>
    </row>
    <row r="58477" spans="19:19">
      <c r="S58477"/>
    </row>
    <row r="58478" spans="19:19">
      <c r="S58478"/>
    </row>
    <row r="58479" spans="19:19">
      <c r="S58479"/>
    </row>
    <row r="58480" spans="19:19">
      <c r="S58480"/>
    </row>
    <row r="58481" spans="19:19">
      <c r="S58481"/>
    </row>
    <row r="58482" spans="19:19">
      <c r="S58482"/>
    </row>
    <row r="58483" spans="19:19">
      <c r="S58483"/>
    </row>
    <row r="58484" spans="19:19">
      <c r="S58484"/>
    </row>
    <row r="58485" spans="19:19">
      <c r="S58485"/>
    </row>
    <row r="58486" spans="19:19">
      <c r="S58486"/>
    </row>
    <row r="58487" spans="19:19">
      <c r="S58487"/>
    </row>
    <row r="58488" spans="19:19">
      <c r="S58488"/>
    </row>
    <row r="58489" spans="19:19">
      <c r="S58489"/>
    </row>
    <row r="58490" spans="19:19">
      <c r="S58490"/>
    </row>
    <row r="58491" spans="19:19">
      <c r="S58491"/>
    </row>
    <row r="58492" spans="19:19">
      <c r="S58492"/>
    </row>
    <row r="58493" spans="19:19">
      <c r="S58493"/>
    </row>
    <row r="58494" spans="19:19">
      <c r="S58494"/>
    </row>
    <row r="58495" spans="19:19">
      <c r="S58495"/>
    </row>
    <row r="58496" spans="19:19">
      <c r="S58496"/>
    </row>
    <row r="58497" spans="19:19">
      <c r="S58497"/>
    </row>
    <row r="58498" spans="19:19">
      <c r="S58498"/>
    </row>
    <row r="58499" spans="19:19">
      <c r="S58499"/>
    </row>
    <row r="58500" spans="19:19">
      <c r="S58500"/>
    </row>
    <row r="58501" spans="19:19">
      <c r="S58501"/>
    </row>
    <row r="58502" spans="19:19">
      <c r="S58502"/>
    </row>
    <row r="58503" spans="19:19">
      <c r="S58503"/>
    </row>
    <row r="58504" spans="19:19">
      <c r="S58504"/>
    </row>
    <row r="58505" spans="19:19">
      <c r="S58505"/>
    </row>
    <row r="58506" spans="19:19">
      <c r="S58506"/>
    </row>
    <row r="58507" spans="19:19">
      <c r="S58507"/>
    </row>
    <row r="58508" spans="19:19">
      <c r="S58508"/>
    </row>
    <row r="58509" spans="19:19">
      <c r="S58509"/>
    </row>
    <row r="58510" spans="19:19">
      <c r="S58510"/>
    </row>
    <row r="58511" spans="19:19">
      <c r="S58511"/>
    </row>
    <row r="58512" spans="19:19">
      <c r="S58512"/>
    </row>
    <row r="58513" spans="19:19">
      <c r="S58513"/>
    </row>
    <row r="58514" spans="19:19">
      <c r="S58514"/>
    </row>
    <row r="58515" spans="19:19">
      <c r="S58515"/>
    </row>
    <row r="58516" spans="19:19">
      <c r="S58516"/>
    </row>
    <row r="58517" spans="19:19">
      <c r="S58517"/>
    </row>
    <row r="58518" spans="19:19">
      <c r="S58518"/>
    </row>
    <row r="58519" spans="19:19">
      <c r="S58519"/>
    </row>
    <row r="58520" spans="19:19">
      <c r="S58520"/>
    </row>
    <row r="58521" spans="19:19">
      <c r="S58521"/>
    </row>
    <row r="58522" spans="19:19">
      <c r="S58522"/>
    </row>
    <row r="58523" spans="19:19">
      <c r="S58523"/>
    </row>
    <row r="58524" spans="19:19">
      <c r="S58524"/>
    </row>
    <row r="58525" spans="19:19">
      <c r="S58525"/>
    </row>
    <row r="58526" spans="19:19">
      <c r="S58526"/>
    </row>
    <row r="58527" spans="19:19">
      <c r="S58527"/>
    </row>
    <row r="58528" spans="19:19">
      <c r="S58528"/>
    </row>
    <row r="58529" spans="19:19">
      <c r="S58529"/>
    </row>
    <row r="58530" spans="19:19">
      <c r="S58530"/>
    </row>
    <row r="58531" spans="19:19">
      <c r="S58531"/>
    </row>
    <row r="58532" spans="19:19">
      <c r="S58532"/>
    </row>
    <row r="58533" spans="19:19">
      <c r="S58533"/>
    </row>
    <row r="58534" spans="19:19">
      <c r="S58534"/>
    </row>
    <row r="58535" spans="19:19">
      <c r="S58535"/>
    </row>
    <row r="58536" spans="19:19">
      <c r="S58536"/>
    </row>
    <row r="58537" spans="19:19">
      <c r="S58537"/>
    </row>
    <row r="58538" spans="19:19">
      <c r="S58538"/>
    </row>
    <row r="58539" spans="19:19">
      <c r="S58539"/>
    </row>
    <row r="58540" spans="19:19">
      <c r="S58540"/>
    </row>
    <row r="58541" spans="19:19">
      <c r="S58541"/>
    </row>
    <row r="58542" spans="19:19">
      <c r="S58542"/>
    </row>
    <row r="58543" spans="19:19">
      <c r="S58543"/>
    </row>
    <row r="58544" spans="19:19">
      <c r="S58544"/>
    </row>
    <row r="58545" spans="19:19">
      <c r="S58545"/>
    </row>
    <row r="58546" spans="19:19">
      <c r="S58546"/>
    </row>
    <row r="58547" spans="19:19">
      <c r="S58547"/>
    </row>
    <row r="58548" spans="19:19">
      <c r="S58548"/>
    </row>
    <row r="58549" spans="19:19">
      <c r="S58549"/>
    </row>
    <row r="58550" spans="19:19">
      <c r="S58550"/>
    </row>
    <row r="58551" spans="19:19">
      <c r="S58551"/>
    </row>
    <row r="58552" spans="19:19">
      <c r="S58552"/>
    </row>
    <row r="58553" spans="19:19">
      <c r="S58553"/>
    </row>
    <row r="58554" spans="19:19">
      <c r="S58554"/>
    </row>
    <row r="58555" spans="19:19">
      <c r="S58555"/>
    </row>
    <row r="58556" spans="19:19">
      <c r="S58556"/>
    </row>
    <row r="58557" spans="19:19">
      <c r="S58557"/>
    </row>
    <row r="58558" spans="19:19">
      <c r="S58558"/>
    </row>
    <row r="58559" spans="19:19">
      <c r="S58559"/>
    </row>
    <row r="58560" spans="19:19">
      <c r="S58560"/>
    </row>
    <row r="58561" spans="19:19">
      <c r="S58561"/>
    </row>
    <row r="58562" spans="19:19">
      <c r="S58562"/>
    </row>
    <row r="58563" spans="19:19">
      <c r="S58563"/>
    </row>
    <row r="58564" spans="19:19">
      <c r="S58564"/>
    </row>
    <row r="58565" spans="19:19">
      <c r="S58565"/>
    </row>
    <row r="58566" spans="19:19">
      <c r="S58566"/>
    </row>
    <row r="58567" spans="19:19">
      <c r="S58567"/>
    </row>
    <row r="58568" spans="19:19">
      <c r="S58568"/>
    </row>
    <row r="58569" spans="19:19">
      <c r="S58569"/>
    </row>
    <row r="58570" spans="19:19">
      <c r="S58570"/>
    </row>
    <row r="58571" spans="19:19">
      <c r="S58571"/>
    </row>
    <row r="58572" spans="19:19">
      <c r="S58572"/>
    </row>
    <row r="58573" spans="19:19">
      <c r="S58573"/>
    </row>
    <row r="58574" spans="19:19">
      <c r="S58574"/>
    </row>
    <row r="58575" spans="19:19">
      <c r="S58575"/>
    </row>
    <row r="58576" spans="19:19">
      <c r="S58576"/>
    </row>
    <row r="58577" spans="19:19">
      <c r="S58577"/>
    </row>
    <row r="58578" spans="19:19">
      <c r="S58578"/>
    </row>
    <row r="58579" spans="19:19">
      <c r="S58579"/>
    </row>
    <row r="58580" spans="19:19">
      <c r="S58580"/>
    </row>
    <row r="58581" spans="19:19">
      <c r="S58581"/>
    </row>
    <row r="58582" spans="19:19">
      <c r="S58582"/>
    </row>
    <row r="58583" spans="19:19">
      <c r="S58583"/>
    </row>
    <row r="58584" spans="19:19">
      <c r="S58584"/>
    </row>
    <row r="58585" spans="19:19">
      <c r="S58585"/>
    </row>
    <row r="58586" spans="19:19">
      <c r="S58586"/>
    </row>
    <row r="58587" spans="19:19">
      <c r="S58587"/>
    </row>
    <row r="58588" spans="19:19">
      <c r="S58588"/>
    </row>
    <row r="58589" spans="19:19">
      <c r="S58589"/>
    </row>
    <row r="58590" spans="19:19">
      <c r="S58590"/>
    </row>
    <row r="58591" spans="19:19">
      <c r="S58591"/>
    </row>
    <row r="58592" spans="19:19">
      <c r="S58592"/>
    </row>
    <row r="58593" spans="19:19">
      <c r="S58593"/>
    </row>
    <row r="58594" spans="19:19">
      <c r="S58594"/>
    </row>
    <row r="58595" spans="19:19">
      <c r="S58595"/>
    </row>
    <row r="58596" spans="19:19">
      <c r="S58596"/>
    </row>
    <row r="58597" spans="19:19">
      <c r="S58597"/>
    </row>
    <row r="58598" spans="19:19">
      <c r="S58598"/>
    </row>
    <row r="58599" spans="19:19">
      <c r="S58599"/>
    </row>
    <row r="58600" spans="19:19">
      <c r="S58600"/>
    </row>
    <row r="58601" spans="19:19">
      <c r="S58601"/>
    </row>
    <row r="58602" spans="19:19">
      <c r="S58602"/>
    </row>
    <row r="58603" spans="19:19">
      <c r="S58603"/>
    </row>
    <row r="58604" spans="19:19">
      <c r="S58604"/>
    </row>
    <row r="58605" spans="19:19">
      <c r="S58605"/>
    </row>
    <row r="58606" spans="19:19">
      <c r="S58606"/>
    </row>
    <row r="58607" spans="19:19">
      <c r="S58607"/>
    </row>
    <row r="58608" spans="19:19">
      <c r="S58608"/>
    </row>
    <row r="58609" spans="19:19">
      <c r="S58609"/>
    </row>
    <row r="58610" spans="19:19">
      <c r="S58610"/>
    </row>
    <row r="58611" spans="19:19">
      <c r="S58611"/>
    </row>
    <row r="58612" spans="19:19">
      <c r="S58612"/>
    </row>
    <row r="58613" spans="19:19">
      <c r="S58613"/>
    </row>
    <row r="58614" spans="19:19">
      <c r="S58614"/>
    </row>
    <row r="58615" spans="19:19">
      <c r="S58615"/>
    </row>
    <row r="58616" spans="19:19">
      <c r="S58616"/>
    </row>
    <row r="58617" spans="19:19">
      <c r="S58617"/>
    </row>
    <row r="58618" spans="19:19">
      <c r="S58618"/>
    </row>
    <row r="58619" spans="19:19">
      <c r="S58619"/>
    </row>
    <row r="58620" spans="19:19">
      <c r="S58620"/>
    </row>
    <row r="58621" spans="19:19">
      <c r="S58621"/>
    </row>
    <row r="58622" spans="19:19">
      <c r="S58622"/>
    </row>
    <row r="58623" spans="19:19">
      <c r="S58623"/>
    </row>
    <row r="58624" spans="19:19">
      <c r="S58624"/>
    </row>
    <row r="58625" spans="19:19">
      <c r="S58625"/>
    </row>
    <row r="58626" spans="19:19">
      <c r="S58626"/>
    </row>
    <row r="58627" spans="19:19">
      <c r="S58627"/>
    </row>
    <row r="58628" spans="19:19">
      <c r="S58628"/>
    </row>
    <row r="58629" spans="19:19">
      <c r="S58629"/>
    </row>
    <row r="58630" spans="19:19">
      <c r="S58630"/>
    </row>
    <row r="58631" spans="19:19">
      <c r="S58631"/>
    </row>
    <row r="58632" spans="19:19">
      <c r="S58632"/>
    </row>
    <row r="58633" spans="19:19">
      <c r="S58633"/>
    </row>
    <row r="58634" spans="19:19">
      <c r="S58634"/>
    </row>
    <row r="58635" spans="19:19">
      <c r="S58635"/>
    </row>
    <row r="58636" spans="19:19">
      <c r="S58636"/>
    </row>
    <row r="58637" spans="19:19">
      <c r="S58637"/>
    </row>
    <row r="58638" spans="19:19">
      <c r="S58638"/>
    </row>
    <row r="58639" spans="19:19">
      <c r="S58639"/>
    </row>
    <row r="58640" spans="19:19">
      <c r="S58640"/>
    </row>
    <row r="58641" spans="19:19">
      <c r="S58641"/>
    </row>
    <row r="58642" spans="19:19">
      <c r="S58642"/>
    </row>
    <row r="58643" spans="19:19">
      <c r="S58643"/>
    </row>
    <row r="58644" spans="19:19">
      <c r="S58644"/>
    </row>
    <row r="58645" spans="19:19">
      <c r="S58645"/>
    </row>
    <row r="58646" spans="19:19">
      <c r="S58646"/>
    </row>
    <row r="58647" spans="19:19">
      <c r="S58647"/>
    </row>
    <row r="58648" spans="19:19">
      <c r="S58648"/>
    </row>
    <row r="58649" spans="19:19">
      <c r="S58649"/>
    </row>
    <row r="58650" spans="19:19">
      <c r="S58650"/>
    </row>
    <row r="58651" spans="19:19">
      <c r="S58651"/>
    </row>
    <row r="58652" spans="19:19">
      <c r="S58652"/>
    </row>
    <row r="58653" spans="19:19">
      <c r="S58653"/>
    </row>
    <row r="58654" spans="19:19">
      <c r="S58654"/>
    </row>
    <row r="58655" spans="19:19">
      <c r="S58655"/>
    </row>
    <row r="58656" spans="19:19">
      <c r="S58656"/>
    </row>
    <row r="58657" spans="19:19">
      <c r="S58657"/>
    </row>
    <row r="58658" spans="19:19">
      <c r="S58658"/>
    </row>
    <row r="58659" spans="19:19">
      <c r="S58659"/>
    </row>
    <row r="58660" spans="19:19">
      <c r="S58660"/>
    </row>
    <row r="58661" spans="19:19">
      <c r="S58661"/>
    </row>
    <row r="58662" spans="19:19">
      <c r="S58662"/>
    </row>
    <row r="58663" spans="19:19">
      <c r="S58663"/>
    </row>
    <row r="58664" spans="19:19">
      <c r="S58664"/>
    </row>
    <row r="58665" spans="19:19">
      <c r="S58665"/>
    </row>
    <row r="58666" spans="19:19">
      <c r="S58666"/>
    </row>
    <row r="58667" spans="19:19">
      <c r="S58667"/>
    </row>
    <row r="58668" spans="19:19">
      <c r="S58668"/>
    </row>
    <row r="58669" spans="19:19">
      <c r="S58669"/>
    </row>
    <row r="58670" spans="19:19">
      <c r="S58670"/>
    </row>
    <row r="58671" spans="19:19">
      <c r="S58671"/>
    </row>
    <row r="58672" spans="19:19">
      <c r="S58672"/>
    </row>
    <row r="58673" spans="19:19">
      <c r="S58673"/>
    </row>
    <row r="58674" spans="19:19">
      <c r="S58674"/>
    </row>
    <row r="58675" spans="19:19">
      <c r="S58675"/>
    </row>
    <row r="58676" spans="19:19">
      <c r="S58676"/>
    </row>
    <row r="58677" spans="19:19">
      <c r="S58677"/>
    </row>
    <row r="58678" spans="19:19">
      <c r="S58678"/>
    </row>
    <row r="58679" spans="19:19">
      <c r="S58679"/>
    </row>
    <row r="58680" spans="19:19">
      <c r="S58680"/>
    </row>
    <row r="58681" spans="19:19">
      <c r="S58681"/>
    </row>
    <row r="58682" spans="19:19">
      <c r="S58682"/>
    </row>
    <row r="58683" spans="19:19">
      <c r="S58683"/>
    </row>
    <row r="58684" spans="19:19">
      <c r="S58684"/>
    </row>
    <row r="58685" spans="19:19">
      <c r="S58685"/>
    </row>
    <row r="58686" spans="19:19">
      <c r="S58686"/>
    </row>
    <row r="58687" spans="19:19">
      <c r="S58687"/>
    </row>
    <row r="58688" spans="19:19">
      <c r="S58688"/>
    </row>
    <row r="58689" spans="19:19">
      <c r="S58689"/>
    </row>
    <row r="58690" spans="19:19">
      <c r="S58690"/>
    </row>
    <row r="58691" spans="19:19">
      <c r="S58691"/>
    </row>
    <row r="58692" spans="19:19">
      <c r="S58692"/>
    </row>
    <row r="58693" spans="19:19">
      <c r="S58693"/>
    </row>
    <row r="58694" spans="19:19">
      <c r="S58694"/>
    </row>
    <row r="58695" spans="19:19">
      <c r="S58695"/>
    </row>
    <row r="58696" spans="19:19">
      <c r="S58696"/>
    </row>
    <row r="58697" spans="19:19">
      <c r="S58697"/>
    </row>
    <row r="58698" spans="19:19">
      <c r="S58698"/>
    </row>
    <row r="58699" spans="19:19">
      <c r="S58699"/>
    </row>
    <row r="58700" spans="19:19">
      <c r="S58700"/>
    </row>
    <row r="58701" spans="19:19">
      <c r="S58701"/>
    </row>
    <row r="58702" spans="19:19">
      <c r="S58702"/>
    </row>
    <row r="58703" spans="19:19">
      <c r="S58703"/>
    </row>
    <row r="58704" spans="19:19">
      <c r="S58704"/>
    </row>
    <row r="58705" spans="19:19">
      <c r="S58705"/>
    </row>
    <row r="58706" spans="19:19">
      <c r="S58706"/>
    </row>
    <row r="58707" spans="19:19">
      <c r="S58707"/>
    </row>
    <row r="58708" spans="19:19">
      <c r="S58708"/>
    </row>
    <row r="58709" spans="19:19">
      <c r="S58709"/>
    </row>
    <row r="58710" spans="19:19">
      <c r="S58710"/>
    </row>
    <row r="58711" spans="19:19">
      <c r="S58711"/>
    </row>
    <row r="58712" spans="19:19">
      <c r="S58712"/>
    </row>
    <row r="58713" spans="19:19">
      <c r="S58713"/>
    </row>
    <row r="58714" spans="19:19">
      <c r="S58714"/>
    </row>
    <row r="58715" spans="19:19">
      <c r="S58715"/>
    </row>
    <row r="58716" spans="19:19">
      <c r="S58716"/>
    </row>
    <row r="58717" spans="19:19">
      <c r="S58717"/>
    </row>
    <row r="58718" spans="19:19">
      <c r="S58718"/>
    </row>
    <row r="58719" spans="19:19">
      <c r="S58719"/>
    </row>
    <row r="58720" spans="19:19">
      <c r="S58720"/>
    </row>
    <row r="58721" spans="19:19">
      <c r="S58721"/>
    </row>
    <row r="58722" spans="19:19">
      <c r="S58722"/>
    </row>
    <row r="58723" spans="19:19">
      <c r="S58723"/>
    </row>
    <row r="58724" spans="19:19">
      <c r="S58724"/>
    </row>
    <row r="58725" spans="19:19">
      <c r="S58725"/>
    </row>
    <row r="58726" spans="19:19">
      <c r="S58726"/>
    </row>
    <row r="58727" spans="19:19">
      <c r="S58727"/>
    </row>
    <row r="58728" spans="19:19">
      <c r="S58728"/>
    </row>
    <row r="58729" spans="19:19">
      <c r="S58729"/>
    </row>
    <row r="58730" spans="19:19">
      <c r="S58730"/>
    </row>
    <row r="58731" spans="19:19">
      <c r="S58731"/>
    </row>
    <row r="58732" spans="19:19">
      <c r="S58732"/>
    </row>
    <row r="58733" spans="19:19">
      <c r="S58733"/>
    </row>
    <row r="58734" spans="19:19">
      <c r="S58734"/>
    </row>
    <row r="58735" spans="19:19">
      <c r="S58735"/>
    </row>
    <row r="58736" spans="19:19">
      <c r="S58736"/>
    </row>
    <row r="58737" spans="19:19">
      <c r="S58737"/>
    </row>
    <row r="58738" spans="19:19">
      <c r="S58738"/>
    </row>
    <row r="58739" spans="19:19">
      <c r="S58739"/>
    </row>
    <row r="58740" spans="19:19">
      <c r="S58740"/>
    </row>
    <row r="58741" spans="19:19">
      <c r="S58741"/>
    </row>
    <row r="58742" spans="19:19">
      <c r="S58742"/>
    </row>
    <row r="58743" spans="19:19">
      <c r="S58743"/>
    </row>
    <row r="58744" spans="19:19">
      <c r="S58744"/>
    </row>
    <row r="58745" spans="19:19">
      <c r="S58745"/>
    </row>
    <row r="58746" spans="19:19">
      <c r="S58746"/>
    </row>
    <row r="58747" spans="19:19">
      <c r="S58747"/>
    </row>
    <row r="58748" spans="19:19">
      <c r="S58748"/>
    </row>
    <row r="58749" spans="19:19">
      <c r="S58749"/>
    </row>
    <row r="58750" spans="19:19">
      <c r="S58750"/>
    </row>
    <row r="58751" spans="19:19">
      <c r="S58751"/>
    </row>
    <row r="58752" spans="19:19">
      <c r="S58752"/>
    </row>
    <row r="58753" spans="19:19">
      <c r="S58753"/>
    </row>
    <row r="58754" spans="19:19">
      <c r="S58754"/>
    </row>
    <row r="58755" spans="19:19">
      <c r="S58755"/>
    </row>
    <row r="58756" spans="19:19">
      <c r="S58756"/>
    </row>
    <row r="58757" spans="19:19">
      <c r="S58757"/>
    </row>
    <row r="58758" spans="19:19">
      <c r="S58758"/>
    </row>
    <row r="58759" spans="19:19">
      <c r="S58759"/>
    </row>
    <row r="58760" spans="19:19">
      <c r="S58760"/>
    </row>
    <row r="58761" spans="19:19">
      <c r="S58761"/>
    </row>
    <row r="58762" spans="19:19">
      <c r="S58762"/>
    </row>
    <row r="58763" spans="19:19">
      <c r="S58763"/>
    </row>
    <row r="58764" spans="19:19">
      <c r="S58764"/>
    </row>
    <row r="58765" spans="19:19">
      <c r="S58765"/>
    </row>
    <row r="58766" spans="19:19">
      <c r="S58766"/>
    </row>
    <row r="58767" spans="19:19">
      <c r="S58767"/>
    </row>
    <row r="58768" spans="19:19">
      <c r="S58768"/>
    </row>
    <row r="58769" spans="19:19">
      <c r="S58769"/>
    </row>
    <row r="58770" spans="19:19">
      <c r="S58770"/>
    </row>
    <row r="58771" spans="19:19">
      <c r="S58771"/>
    </row>
    <row r="58772" spans="19:19">
      <c r="S58772"/>
    </row>
    <row r="58773" spans="19:19">
      <c r="S58773"/>
    </row>
    <row r="58774" spans="19:19">
      <c r="S58774"/>
    </row>
    <row r="58775" spans="19:19">
      <c r="S58775"/>
    </row>
    <row r="58776" spans="19:19">
      <c r="S58776"/>
    </row>
    <row r="58777" spans="19:19">
      <c r="S58777"/>
    </row>
    <row r="58778" spans="19:19">
      <c r="S58778"/>
    </row>
    <row r="58779" spans="19:19">
      <c r="S58779"/>
    </row>
    <row r="58780" spans="19:19">
      <c r="S58780"/>
    </row>
    <row r="58781" spans="19:19">
      <c r="S58781"/>
    </row>
    <row r="58782" spans="19:19">
      <c r="S58782"/>
    </row>
    <row r="58783" spans="19:19">
      <c r="S58783"/>
    </row>
    <row r="58784" spans="19:19">
      <c r="S58784"/>
    </row>
    <row r="58785" spans="19:19">
      <c r="S58785"/>
    </row>
    <row r="58786" spans="19:19">
      <c r="S58786"/>
    </row>
    <row r="58787" spans="19:19">
      <c r="S58787"/>
    </row>
    <row r="58788" spans="19:19">
      <c r="S58788"/>
    </row>
    <row r="58789" spans="19:19">
      <c r="S58789"/>
    </row>
    <row r="58790" spans="19:19">
      <c r="S58790"/>
    </row>
    <row r="58791" spans="19:19">
      <c r="S58791"/>
    </row>
    <row r="58792" spans="19:19">
      <c r="S58792"/>
    </row>
    <row r="58793" spans="19:19">
      <c r="S58793"/>
    </row>
    <row r="58794" spans="19:19">
      <c r="S58794"/>
    </row>
    <row r="58795" spans="19:19">
      <c r="S58795"/>
    </row>
    <row r="58796" spans="19:19">
      <c r="S58796"/>
    </row>
    <row r="58797" spans="19:19">
      <c r="S58797"/>
    </row>
    <row r="58798" spans="19:19">
      <c r="S58798"/>
    </row>
    <row r="58799" spans="19:19">
      <c r="S58799"/>
    </row>
    <row r="58800" spans="19:19">
      <c r="S58800"/>
    </row>
    <row r="58801" spans="19:19">
      <c r="S58801"/>
    </row>
    <row r="58802" spans="19:19">
      <c r="S58802"/>
    </row>
    <row r="58803" spans="19:19">
      <c r="S58803"/>
    </row>
    <row r="58804" spans="19:19">
      <c r="S58804"/>
    </row>
    <row r="58805" spans="19:19">
      <c r="S58805"/>
    </row>
    <row r="58806" spans="19:19">
      <c r="S58806"/>
    </row>
    <row r="58807" spans="19:19">
      <c r="S58807"/>
    </row>
    <row r="58808" spans="19:19">
      <c r="S58808"/>
    </row>
    <row r="58809" spans="19:19">
      <c r="S58809"/>
    </row>
    <row r="58810" spans="19:19">
      <c r="S58810"/>
    </row>
    <row r="58811" spans="19:19">
      <c r="S58811"/>
    </row>
    <row r="58812" spans="19:19">
      <c r="S58812"/>
    </row>
    <row r="58813" spans="19:19">
      <c r="S58813"/>
    </row>
    <row r="58814" spans="19:19">
      <c r="S58814"/>
    </row>
    <row r="58815" spans="19:19">
      <c r="S58815"/>
    </row>
    <row r="58816" spans="19:19">
      <c r="S58816"/>
    </row>
    <row r="58817" spans="19:19">
      <c r="S58817"/>
    </row>
    <row r="58818" spans="19:19">
      <c r="S58818"/>
    </row>
    <row r="58819" spans="19:19">
      <c r="S58819"/>
    </row>
    <row r="58820" spans="19:19">
      <c r="S58820"/>
    </row>
    <row r="58821" spans="19:19">
      <c r="S58821"/>
    </row>
    <row r="58822" spans="19:19">
      <c r="S58822"/>
    </row>
    <row r="58823" spans="19:19">
      <c r="S58823"/>
    </row>
    <row r="58824" spans="19:19">
      <c r="S58824"/>
    </row>
    <row r="58825" spans="19:19">
      <c r="S58825"/>
    </row>
    <row r="58826" spans="19:19">
      <c r="S58826"/>
    </row>
    <row r="58827" spans="19:19">
      <c r="S58827"/>
    </row>
    <row r="58828" spans="19:19">
      <c r="S58828"/>
    </row>
    <row r="58829" spans="19:19">
      <c r="S58829"/>
    </row>
    <row r="58830" spans="19:19">
      <c r="S58830"/>
    </row>
    <row r="58831" spans="19:19">
      <c r="S58831"/>
    </row>
    <row r="58832" spans="19:19">
      <c r="S58832"/>
    </row>
    <row r="58833" spans="19:19">
      <c r="S58833"/>
    </row>
    <row r="58834" spans="19:19">
      <c r="S58834"/>
    </row>
    <row r="58835" spans="19:19">
      <c r="S58835"/>
    </row>
    <row r="58836" spans="19:19">
      <c r="S58836"/>
    </row>
    <row r="58837" spans="19:19">
      <c r="S58837"/>
    </row>
    <row r="58838" spans="19:19">
      <c r="S58838"/>
    </row>
    <row r="58839" spans="19:19">
      <c r="S58839"/>
    </row>
    <row r="58840" spans="19:19">
      <c r="S58840"/>
    </row>
    <row r="58841" spans="19:19">
      <c r="S58841"/>
    </row>
    <row r="58842" spans="19:19">
      <c r="S58842"/>
    </row>
    <row r="58843" spans="19:19">
      <c r="S58843"/>
    </row>
    <row r="58844" spans="19:19">
      <c r="S58844"/>
    </row>
    <row r="58845" spans="19:19">
      <c r="S58845"/>
    </row>
    <row r="58846" spans="19:19">
      <c r="S58846"/>
    </row>
    <row r="58847" spans="19:19">
      <c r="S58847"/>
    </row>
    <row r="58848" spans="19:19">
      <c r="S58848"/>
    </row>
    <row r="58849" spans="19:19">
      <c r="S58849"/>
    </row>
    <row r="58850" spans="19:19">
      <c r="S58850"/>
    </row>
    <row r="58851" spans="19:19">
      <c r="S58851"/>
    </row>
    <row r="58852" spans="19:19">
      <c r="S58852"/>
    </row>
    <row r="58853" spans="19:19">
      <c r="S58853"/>
    </row>
    <row r="58854" spans="19:19">
      <c r="S58854"/>
    </row>
    <row r="58855" spans="19:19">
      <c r="S58855"/>
    </row>
    <row r="58856" spans="19:19">
      <c r="S58856"/>
    </row>
    <row r="58857" spans="19:19">
      <c r="S58857"/>
    </row>
    <row r="58858" spans="19:19">
      <c r="S58858"/>
    </row>
    <row r="58859" spans="19:19">
      <c r="S58859"/>
    </row>
    <row r="58860" spans="19:19">
      <c r="S58860"/>
    </row>
    <row r="58861" spans="19:19">
      <c r="S58861"/>
    </row>
    <row r="58862" spans="19:19">
      <c r="S58862"/>
    </row>
    <row r="58863" spans="19:19">
      <c r="S58863"/>
    </row>
    <row r="58864" spans="19:19">
      <c r="S58864"/>
    </row>
    <row r="58865" spans="19:19">
      <c r="S58865"/>
    </row>
    <row r="58866" spans="19:19">
      <c r="S58866"/>
    </row>
    <row r="58867" spans="19:19">
      <c r="S58867"/>
    </row>
    <row r="58868" spans="19:19">
      <c r="S58868"/>
    </row>
    <row r="58869" spans="19:19">
      <c r="S58869"/>
    </row>
    <row r="58870" spans="19:19">
      <c r="S58870"/>
    </row>
    <row r="58871" spans="19:19">
      <c r="S58871"/>
    </row>
    <row r="58872" spans="19:19">
      <c r="S58872"/>
    </row>
    <row r="58873" spans="19:19">
      <c r="S58873"/>
    </row>
    <row r="58874" spans="19:19">
      <c r="S58874"/>
    </row>
    <row r="58875" spans="19:19">
      <c r="S58875"/>
    </row>
    <row r="58876" spans="19:19">
      <c r="S58876"/>
    </row>
    <row r="58877" spans="19:19">
      <c r="S58877"/>
    </row>
    <row r="58878" spans="19:19">
      <c r="S58878"/>
    </row>
    <row r="58879" spans="19:19">
      <c r="S58879"/>
    </row>
    <row r="58880" spans="19:19">
      <c r="S58880"/>
    </row>
    <row r="58881" spans="19:19">
      <c r="S58881"/>
    </row>
    <row r="58882" spans="19:19">
      <c r="S58882"/>
    </row>
    <row r="58883" spans="19:19">
      <c r="S58883"/>
    </row>
    <row r="58884" spans="19:19">
      <c r="S58884"/>
    </row>
    <row r="58885" spans="19:19">
      <c r="S58885"/>
    </row>
    <row r="58886" spans="19:19">
      <c r="S58886"/>
    </row>
    <row r="58887" spans="19:19">
      <c r="S58887"/>
    </row>
    <row r="58888" spans="19:19">
      <c r="S58888"/>
    </row>
    <row r="58889" spans="19:19">
      <c r="S58889"/>
    </row>
    <row r="58890" spans="19:19">
      <c r="S58890"/>
    </row>
    <row r="58891" spans="19:19">
      <c r="S58891"/>
    </row>
    <row r="58892" spans="19:19">
      <c r="S58892"/>
    </row>
    <row r="58893" spans="19:19">
      <c r="S58893"/>
    </row>
    <row r="58894" spans="19:19">
      <c r="S58894"/>
    </row>
    <row r="58895" spans="19:19">
      <c r="S58895"/>
    </row>
    <row r="58896" spans="19:19">
      <c r="S58896"/>
    </row>
    <row r="58897" spans="19:19">
      <c r="S58897"/>
    </row>
    <row r="58898" spans="19:19">
      <c r="S58898"/>
    </row>
    <row r="58899" spans="19:19">
      <c r="S58899"/>
    </row>
    <row r="58900" spans="19:19">
      <c r="S58900"/>
    </row>
    <row r="58901" spans="19:19">
      <c r="S58901"/>
    </row>
    <row r="58902" spans="19:19">
      <c r="S58902"/>
    </row>
    <row r="58903" spans="19:19">
      <c r="S58903"/>
    </row>
    <row r="58904" spans="19:19">
      <c r="S58904"/>
    </row>
    <row r="58905" spans="19:19">
      <c r="S58905"/>
    </row>
    <row r="58906" spans="19:19">
      <c r="S58906"/>
    </row>
    <row r="58907" spans="19:19">
      <c r="S58907"/>
    </row>
    <row r="58908" spans="19:19">
      <c r="S58908"/>
    </row>
    <row r="58909" spans="19:19">
      <c r="S58909"/>
    </row>
    <row r="58910" spans="19:19">
      <c r="S58910"/>
    </row>
    <row r="58911" spans="19:19">
      <c r="S58911"/>
    </row>
    <row r="58912" spans="19:19">
      <c r="S58912"/>
    </row>
    <row r="58913" spans="19:19">
      <c r="S58913"/>
    </row>
    <row r="58914" spans="19:19">
      <c r="S58914"/>
    </row>
    <row r="58915" spans="19:19">
      <c r="S58915"/>
    </row>
    <row r="58916" spans="19:19">
      <c r="S58916"/>
    </row>
    <row r="58917" spans="19:19">
      <c r="S58917"/>
    </row>
    <row r="58918" spans="19:19">
      <c r="S58918"/>
    </row>
    <row r="58919" spans="19:19">
      <c r="S58919"/>
    </row>
    <row r="58920" spans="19:19">
      <c r="S58920"/>
    </row>
    <row r="58921" spans="19:19">
      <c r="S58921"/>
    </row>
    <row r="58922" spans="19:19">
      <c r="S58922"/>
    </row>
    <row r="58923" spans="19:19">
      <c r="S58923"/>
    </row>
    <row r="58924" spans="19:19">
      <c r="S58924"/>
    </row>
    <row r="58925" spans="19:19">
      <c r="S58925"/>
    </row>
    <row r="58926" spans="19:19">
      <c r="S58926"/>
    </row>
    <row r="58927" spans="19:19">
      <c r="S58927"/>
    </row>
    <row r="58928" spans="19:19">
      <c r="S58928"/>
    </row>
    <row r="58929" spans="19:19">
      <c r="S58929"/>
    </row>
    <row r="58930" spans="19:19">
      <c r="S58930"/>
    </row>
    <row r="58931" spans="19:19">
      <c r="S58931"/>
    </row>
    <row r="58932" spans="19:19">
      <c r="S58932"/>
    </row>
    <row r="58933" spans="19:19">
      <c r="S58933"/>
    </row>
    <row r="58934" spans="19:19">
      <c r="S58934"/>
    </row>
    <row r="58935" spans="19:19">
      <c r="S58935"/>
    </row>
    <row r="58936" spans="19:19">
      <c r="S58936"/>
    </row>
    <row r="58937" spans="19:19">
      <c r="S58937"/>
    </row>
    <row r="58938" spans="19:19">
      <c r="S58938"/>
    </row>
    <row r="58939" spans="19:19">
      <c r="S58939"/>
    </row>
    <row r="58940" spans="19:19">
      <c r="S58940"/>
    </row>
    <row r="58941" spans="19:19">
      <c r="S58941"/>
    </row>
    <row r="58942" spans="19:19">
      <c r="S58942"/>
    </row>
    <row r="58943" spans="19:19">
      <c r="S58943"/>
    </row>
    <row r="58944" spans="19:19">
      <c r="S58944"/>
    </row>
    <row r="58945" spans="19:19">
      <c r="S58945"/>
    </row>
    <row r="58946" spans="19:19">
      <c r="S58946"/>
    </row>
    <row r="58947" spans="19:19">
      <c r="S58947"/>
    </row>
    <row r="58948" spans="19:19">
      <c r="S58948"/>
    </row>
    <row r="58949" spans="19:19">
      <c r="S58949"/>
    </row>
    <row r="58950" spans="19:19">
      <c r="S58950"/>
    </row>
    <row r="58951" spans="19:19">
      <c r="S58951"/>
    </row>
    <row r="58952" spans="19:19">
      <c r="S58952"/>
    </row>
    <row r="58953" spans="19:19">
      <c r="S58953"/>
    </row>
    <row r="58954" spans="19:19">
      <c r="S58954"/>
    </row>
    <row r="58955" spans="19:19">
      <c r="S58955"/>
    </row>
    <row r="58956" spans="19:19">
      <c r="S58956"/>
    </row>
    <row r="58957" spans="19:19">
      <c r="S58957"/>
    </row>
    <row r="58958" spans="19:19">
      <c r="S58958"/>
    </row>
    <row r="58959" spans="19:19">
      <c r="S58959"/>
    </row>
    <row r="58960" spans="19:19">
      <c r="S58960"/>
    </row>
    <row r="58961" spans="19:19">
      <c r="S58961"/>
    </row>
    <row r="58962" spans="19:19">
      <c r="S58962"/>
    </row>
    <row r="58963" spans="19:19">
      <c r="S58963"/>
    </row>
    <row r="58964" spans="19:19">
      <c r="S58964"/>
    </row>
    <row r="58965" spans="19:19">
      <c r="S58965"/>
    </row>
    <row r="58966" spans="19:19">
      <c r="S58966"/>
    </row>
    <row r="58967" spans="19:19">
      <c r="S58967"/>
    </row>
    <row r="58968" spans="19:19">
      <c r="S58968"/>
    </row>
    <row r="58969" spans="19:19">
      <c r="S58969"/>
    </row>
    <row r="58970" spans="19:19">
      <c r="S58970"/>
    </row>
    <row r="58971" spans="19:19">
      <c r="S58971"/>
    </row>
    <row r="58972" spans="19:19">
      <c r="S58972"/>
    </row>
    <row r="58973" spans="19:19">
      <c r="S58973"/>
    </row>
    <row r="58974" spans="19:19">
      <c r="S58974"/>
    </row>
    <row r="58975" spans="19:19">
      <c r="S58975"/>
    </row>
    <row r="58976" spans="19:19">
      <c r="S58976"/>
    </row>
    <row r="58977" spans="19:19">
      <c r="S58977"/>
    </row>
    <row r="58978" spans="19:19">
      <c r="S58978"/>
    </row>
    <row r="58979" spans="19:19">
      <c r="S58979"/>
    </row>
    <row r="58980" spans="19:19">
      <c r="S58980"/>
    </row>
    <row r="58981" spans="19:19">
      <c r="S58981"/>
    </row>
    <row r="58982" spans="19:19">
      <c r="S58982"/>
    </row>
    <row r="58983" spans="19:19">
      <c r="S58983"/>
    </row>
    <row r="58984" spans="19:19">
      <c r="S58984"/>
    </row>
    <row r="58985" spans="19:19">
      <c r="S58985"/>
    </row>
    <row r="58986" spans="19:19">
      <c r="S58986"/>
    </row>
    <row r="58987" spans="19:19">
      <c r="S58987"/>
    </row>
    <row r="58988" spans="19:19">
      <c r="S58988"/>
    </row>
    <row r="58989" spans="19:19">
      <c r="S58989"/>
    </row>
    <row r="58990" spans="19:19">
      <c r="S58990"/>
    </row>
    <row r="58991" spans="19:19">
      <c r="S58991"/>
    </row>
    <row r="58992" spans="19:19">
      <c r="S58992"/>
    </row>
    <row r="58993" spans="19:19">
      <c r="S58993"/>
    </row>
    <row r="58994" spans="19:19">
      <c r="S58994"/>
    </row>
    <row r="58995" spans="19:19">
      <c r="S58995"/>
    </row>
    <row r="58996" spans="19:19">
      <c r="S58996"/>
    </row>
    <row r="58997" spans="19:19">
      <c r="S58997"/>
    </row>
    <row r="58998" spans="19:19">
      <c r="S58998"/>
    </row>
    <row r="58999" spans="19:19">
      <c r="S58999"/>
    </row>
    <row r="59000" spans="19:19">
      <c r="S59000"/>
    </row>
    <row r="59001" spans="19:19">
      <c r="S59001"/>
    </row>
    <row r="59002" spans="19:19">
      <c r="S59002"/>
    </row>
    <row r="59003" spans="19:19">
      <c r="S59003"/>
    </row>
    <row r="59004" spans="19:19">
      <c r="S59004"/>
    </row>
    <row r="59005" spans="19:19">
      <c r="S59005"/>
    </row>
    <row r="59006" spans="19:19">
      <c r="S59006"/>
    </row>
    <row r="59007" spans="19:19">
      <c r="S59007"/>
    </row>
    <row r="59008" spans="19:19">
      <c r="S59008"/>
    </row>
    <row r="59009" spans="19:19">
      <c r="S59009"/>
    </row>
    <row r="59010" spans="19:19">
      <c r="S59010"/>
    </row>
    <row r="59011" spans="19:19">
      <c r="S59011"/>
    </row>
    <row r="59012" spans="19:19">
      <c r="S59012"/>
    </row>
    <row r="59013" spans="19:19">
      <c r="S59013"/>
    </row>
    <row r="59014" spans="19:19">
      <c r="S59014"/>
    </row>
    <row r="59015" spans="19:19">
      <c r="S59015"/>
    </row>
    <row r="59016" spans="19:19">
      <c r="S59016"/>
    </row>
    <row r="59017" spans="19:19">
      <c r="S59017"/>
    </row>
    <row r="59018" spans="19:19">
      <c r="S59018"/>
    </row>
    <row r="59019" spans="19:19">
      <c r="S59019"/>
    </row>
    <row r="59020" spans="19:19">
      <c r="S59020"/>
    </row>
    <row r="59021" spans="19:19">
      <c r="S59021"/>
    </row>
    <row r="59022" spans="19:19">
      <c r="S59022"/>
    </row>
    <row r="59023" spans="19:19">
      <c r="S59023"/>
    </row>
    <row r="59024" spans="19:19">
      <c r="S59024"/>
    </row>
    <row r="59025" spans="19:19">
      <c r="S59025"/>
    </row>
    <row r="59026" spans="19:19">
      <c r="S59026"/>
    </row>
    <row r="59027" spans="19:19">
      <c r="S59027"/>
    </row>
    <row r="59028" spans="19:19">
      <c r="S59028"/>
    </row>
    <row r="59029" spans="19:19">
      <c r="S59029"/>
    </row>
    <row r="59030" spans="19:19">
      <c r="S59030"/>
    </row>
    <row r="59031" spans="19:19">
      <c r="S59031"/>
    </row>
    <row r="59032" spans="19:19">
      <c r="S59032"/>
    </row>
    <row r="59033" spans="19:19">
      <c r="S59033"/>
    </row>
    <row r="59034" spans="19:19">
      <c r="S59034"/>
    </row>
    <row r="59035" spans="19:19">
      <c r="S59035"/>
    </row>
    <row r="59036" spans="19:19">
      <c r="S59036"/>
    </row>
    <row r="59037" spans="19:19">
      <c r="S59037"/>
    </row>
    <row r="59038" spans="19:19">
      <c r="S59038"/>
    </row>
    <row r="59039" spans="19:19">
      <c r="S59039"/>
    </row>
    <row r="59040" spans="19:19">
      <c r="S59040"/>
    </row>
    <row r="59041" spans="19:19">
      <c r="S59041"/>
    </row>
    <row r="59042" spans="19:19">
      <c r="S59042"/>
    </row>
    <row r="59043" spans="19:19">
      <c r="S59043"/>
    </row>
    <row r="59044" spans="19:19">
      <c r="S59044"/>
    </row>
    <row r="59045" spans="19:19">
      <c r="S59045"/>
    </row>
    <row r="59046" spans="19:19">
      <c r="S59046"/>
    </row>
    <row r="59047" spans="19:19">
      <c r="S59047"/>
    </row>
    <row r="59048" spans="19:19">
      <c r="S59048"/>
    </row>
    <row r="59049" spans="19:19">
      <c r="S59049"/>
    </row>
    <row r="59050" spans="19:19">
      <c r="S59050"/>
    </row>
    <row r="59051" spans="19:19">
      <c r="S59051"/>
    </row>
    <row r="59052" spans="19:19">
      <c r="S59052"/>
    </row>
    <row r="59053" spans="19:19">
      <c r="S59053"/>
    </row>
    <row r="59054" spans="19:19">
      <c r="S59054"/>
    </row>
    <row r="59055" spans="19:19">
      <c r="S59055"/>
    </row>
    <row r="59056" spans="19:19">
      <c r="S59056"/>
    </row>
    <row r="59057" spans="19:19">
      <c r="S59057"/>
    </row>
    <row r="59058" spans="19:19">
      <c r="S59058"/>
    </row>
    <row r="59059" spans="19:19">
      <c r="S59059"/>
    </row>
    <row r="59060" spans="19:19">
      <c r="S59060"/>
    </row>
    <row r="59061" spans="19:19">
      <c r="S59061"/>
    </row>
    <row r="59062" spans="19:19">
      <c r="S59062"/>
    </row>
    <row r="59063" spans="19:19">
      <c r="S59063"/>
    </row>
    <row r="59064" spans="19:19">
      <c r="S59064"/>
    </row>
    <row r="59065" spans="19:19">
      <c r="S59065"/>
    </row>
    <row r="59066" spans="19:19">
      <c r="S59066"/>
    </row>
    <row r="59067" spans="19:19">
      <c r="S59067"/>
    </row>
    <row r="59068" spans="19:19">
      <c r="S59068"/>
    </row>
    <row r="59069" spans="19:19">
      <c r="S59069"/>
    </row>
    <row r="59070" spans="19:19">
      <c r="S59070"/>
    </row>
    <row r="59071" spans="19:19">
      <c r="S59071"/>
    </row>
    <row r="59072" spans="19:19">
      <c r="S59072"/>
    </row>
    <row r="59073" spans="19:19">
      <c r="S59073"/>
    </row>
    <row r="59074" spans="19:19">
      <c r="S59074"/>
    </row>
    <row r="59075" spans="19:19">
      <c r="S59075"/>
    </row>
    <row r="59076" spans="19:19">
      <c r="S59076"/>
    </row>
    <row r="59077" spans="19:19">
      <c r="S59077"/>
    </row>
    <row r="59078" spans="19:19">
      <c r="S59078"/>
    </row>
    <row r="59079" spans="19:19">
      <c r="S59079"/>
    </row>
    <row r="59080" spans="19:19">
      <c r="S59080"/>
    </row>
    <row r="59081" spans="19:19">
      <c r="S59081"/>
    </row>
    <row r="59082" spans="19:19">
      <c r="S59082"/>
    </row>
    <row r="59083" spans="19:19">
      <c r="S59083"/>
    </row>
    <row r="59084" spans="19:19">
      <c r="S59084"/>
    </row>
    <row r="59085" spans="19:19">
      <c r="S59085"/>
    </row>
    <row r="59086" spans="19:19">
      <c r="S59086"/>
    </row>
    <row r="59087" spans="19:19">
      <c r="S59087"/>
    </row>
    <row r="59088" spans="19:19">
      <c r="S59088"/>
    </row>
    <row r="59089" spans="19:19">
      <c r="S59089"/>
    </row>
    <row r="59090" spans="19:19">
      <c r="S59090"/>
    </row>
    <row r="59091" spans="19:19">
      <c r="S59091"/>
    </row>
    <row r="59092" spans="19:19">
      <c r="S59092"/>
    </row>
    <row r="59093" spans="19:19">
      <c r="S59093"/>
    </row>
    <row r="59094" spans="19:19">
      <c r="S59094"/>
    </row>
    <row r="59095" spans="19:19">
      <c r="S59095"/>
    </row>
    <row r="59096" spans="19:19">
      <c r="S59096"/>
    </row>
    <row r="59097" spans="19:19">
      <c r="S59097"/>
    </row>
    <row r="59098" spans="19:19">
      <c r="S59098"/>
    </row>
    <row r="59099" spans="19:19">
      <c r="S59099"/>
    </row>
    <row r="59100" spans="19:19">
      <c r="S59100"/>
    </row>
    <row r="59101" spans="19:19">
      <c r="S59101"/>
    </row>
    <row r="59102" spans="19:19">
      <c r="S59102"/>
    </row>
    <row r="59103" spans="19:19">
      <c r="S59103"/>
    </row>
    <row r="59104" spans="19:19">
      <c r="S59104"/>
    </row>
    <row r="59105" spans="19:19">
      <c r="S59105"/>
    </row>
    <row r="59106" spans="19:19">
      <c r="S59106"/>
    </row>
    <row r="59107" spans="19:19">
      <c r="S59107"/>
    </row>
    <row r="59108" spans="19:19">
      <c r="S59108"/>
    </row>
    <row r="59109" spans="19:19">
      <c r="S59109"/>
    </row>
    <row r="59110" spans="19:19">
      <c r="S59110"/>
    </row>
    <row r="59111" spans="19:19">
      <c r="S59111"/>
    </row>
    <row r="59112" spans="19:19">
      <c r="S59112"/>
    </row>
    <row r="59113" spans="19:19">
      <c r="S59113"/>
    </row>
    <row r="59114" spans="19:19">
      <c r="S59114"/>
    </row>
    <row r="59115" spans="19:19">
      <c r="S59115"/>
    </row>
    <row r="59116" spans="19:19">
      <c r="S59116"/>
    </row>
    <row r="59117" spans="19:19">
      <c r="S59117"/>
    </row>
    <row r="59118" spans="19:19">
      <c r="S59118"/>
    </row>
    <row r="59119" spans="19:19">
      <c r="S59119"/>
    </row>
    <row r="59120" spans="19:19">
      <c r="S59120"/>
    </row>
    <row r="59121" spans="19:19">
      <c r="S59121"/>
    </row>
    <row r="59122" spans="19:19">
      <c r="S59122"/>
    </row>
    <row r="59123" spans="19:19">
      <c r="S59123"/>
    </row>
    <row r="59124" spans="19:19">
      <c r="S59124"/>
    </row>
    <row r="59125" spans="19:19">
      <c r="S59125"/>
    </row>
    <row r="59126" spans="19:19">
      <c r="S59126"/>
    </row>
    <row r="59127" spans="19:19">
      <c r="S59127"/>
    </row>
    <row r="59128" spans="19:19">
      <c r="S59128"/>
    </row>
    <row r="59129" spans="19:19">
      <c r="S59129"/>
    </row>
    <row r="59130" spans="19:19">
      <c r="S59130"/>
    </row>
    <row r="59131" spans="19:19">
      <c r="S59131"/>
    </row>
    <row r="59132" spans="19:19">
      <c r="S59132"/>
    </row>
    <row r="59133" spans="19:19">
      <c r="S59133"/>
    </row>
    <row r="59134" spans="19:19">
      <c r="S59134"/>
    </row>
    <row r="59135" spans="19:19">
      <c r="S59135"/>
    </row>
    <row r="59136" spans="19:19">
      <c r="S59136"/>
    </row>
    <row r="59137" spans="19:19">
      <c r="S59137"/>
    </row>
    <row r="59138" spans="19:19">
      <c r="S59138"/>
    </row>
    <row r="59139" spans="19:19">
      <c r="S59139"/>
    </row>
    <row r="59140" spans="19:19">
      <c r="S59140"/>
    </row>
    <row r="59141" spans="19:19">
      <c r="S59141"/>
    </row>
    <row r="59142" spans="19:19">
      <c r="S59142"/>
    </row>
    <row r="59143" spans="19:19">
      <c r="S59143"/>
    </row>
    <row r="59144" spans="19:19">
      <c r="S59144"/>
    </row>
    <row r="59145" spans="19:19">
      <c r="S59145"/>
    </row>
    <row r="59146" spans="19:19">
      <c r="S59146"/>
    </row>
    <row r="59147" spans="19:19">
      <c r="S59147"/>
    </row>
    <row r="59148" spans="19:19">
      <c r="S59148"/>
    </row>
    <row r="59149" spans="19:19">
      <c r="S59149"/>
    </row>
    <row r="59150" spans="19:19">
      <c r="S59150"/>
    </row>
    <row r="59151" spans="19:19">
      <c r="S59151"/>
    </row>
    <row r="59152" spans="19:19">
      <c r="S59152"/>
    </row>
    <row r="59153" spans="19:19">
      <c r="S59153"/>
    </row>
    <row r="59154" spans="19:19">
      <c r="S59154"/>
    </row>
    <row r="59155" spans="19:19">
      <c r="S59155"/>
    </row>
    <row r="59156" spans="19:19">
      <c r="S59156"/>
    </row>
    <row r="59157" spans="19:19">
      <c r="S59157"/>
    </row>
    <row r="59158" spans="19:19">
      <c r="S59158"/>
    </row>
    <row r="59159" spans="19:19">
      <c r="S59159"/>
    </row>
    <row r="59160" spans="19:19">
      <c r="S59160"/>
    </row>
    <row r="59161" spans="19:19">
      <c r="S59161"/>
    </row>
    <row r="59162" spans="19:19">
      <c r="S59162"/>
    </row>
    <row r="59163" spans="19:19">
      <c r="S59163"/>
    </row>
    <row r="59164" spans="19:19">
      <c r="S59164"/>
    </row>
    <row r="59165" spans="19:19">
      <c r="S59165"/>
    </row>
    <row r="59166" spans="19:19">
      <c r="S59166"/>
    </row>
    <row r="59167" spans="19:19">
      <c r="S59167"/>
    </row>
    <row r="59168" spans="19:19">
      <c r="S59168"/>
    </row>
    <row r="59169" spans="19:19">
      <c r="S59169"/>
    </row>
    <row r="59170" spans="19:19">
      <c r="S59170"/>
    </row>
    <row r="59171" spans="19:19">
      <c r="S59171"/>
    </row>
    <row r="59172" spans="19:19">
      <c r="S59172"/>
    </row>
    <row r="59173" spans="19:19">
      <c r="S59173"/>
    </row>
    <row r="59174" spans="19:19">
      <c r="S59174"/>
    </row>
    <row r="59175" spans="19:19">
      <c r="S59175"/>
    </row>
    <row r="59176" spans="19:19">
      <c r="S59176"/>
    </row>
    <row r="59177" spans="19:19">
      <c r="S59177"/>
    </row>
    <row r="59178" spans="19:19">
      <c r="S59178"/>
    </row>
    <row r="59179" spans="19:19">
      <c r="S59179"/>
    </row>
    <row r="59180" spans="19:19">
      <c r="S59180"/>
    </row>
    <row r="59181" spans="19:19">
      <c r="S59181"/>
    </row>
    <row r="59182" spans="19:19">
      <c r="S59182"/>
    </row>
    <row r="59183" spans="19:19">
      <c r="S59183"/>
    </row>
    <row r="59184" spans="19:19">
      <c r="S59184"/>
    </row>
    <row r="59185" spans="19:19">
      <c r="S59185"/>
    </row>
    <row r="59186" spans="19:19">
      <c r="S59186"/>
    </row>
    <row r="59187" spans="19:19">
      <c r="S59187"/>
    </row>
    <row r="59188" spans="19:19">
      <c r="S59188"/>
    </row>
    <row r="59189" spans="19:19">
      <c r="S59189"/>
    </row>
    <row r="59190" spans="19:19">
      <c r="S59190"/>
    </row>
    <row r="59191" spans="19:19">
      <c r="S59191"/>
    </row>
    <row r="59192" spans="19:19">
      <c r="S59192"/>
    </row>
    <row r="59193" spans="19:19">
      <c r="S59193"/>
    </row>
    <row r="59194" spans="19:19">
      <c r="S59194"/>
    </row>
    <row r="59195" spans="19:19">
      <c r="S59195"/>
    </row>
    <row r="59196" spans="19:19">
      <c r="S59196"/>
    </row>
    <row r="59197" spans="19:19">
      <c r="S59197"/>
    </row>
    <row r="59198" spans="19:19">
      <c r="S59198"/>
    </row>
    <row r="59199" spans="19:19">
      <c r="S59199"/>
    </row>
    <row r="59200" spans="19:19">
      <c r="S59200"/>
    </row>
    <row r="59201" spans="19:19">
      <c r="S59201"/>
    </row>
    <row r="59202" spans="19:19">
      <c r="S59202"/>
    </row>
    <row r="59203" spans="19:19">
      <c r="S59203"/>
    </row>
    <row r="59204" spans="19:19">
      <c r="S59204"/>
    </row>
    <row r="59205" spans="19:19">
      <c r="S59205"/>
    </row>
    <row r="59206" spans="19:19">
      <c r="S59206"/>
    </row>
    <row r="59207" spans="19:19">
      <c r="S59207"/>
    </row>
    <row r="59208" spans="19:19">
      <c r="S59208"/>
    </row>
    <row r="59209" spans="19:19">
      <c r="S59209"/>
    </row>
    <row r="59210" spans="19:19">
      <c r="S59210"/>
    </row>
    <row r="59211" spans="19:19">
      <c r="S59211"/>
    </row>
    <row r="59212" spans="19:19">
      <c r="S59212"/>
    </row>
    <row r="59213" spans="19:19">
      <c r="S59213"/>
    </row>
    <row r="59214" spans="19:19">
      <c r="S59214"/>
    </row>
    <row r="59215" spans="19:19">
      <c r="S59215"/>
    </row>
    <row r="59216" spans="19:19">
      <c r="S59216"/>
    </row>
    <row r="59217" spans="19:19">
      <c r="S59217"/>
    </row>
    <row r="59218" spans="19:19">
      <c r="S59218"/>
    </row>
    <row r="59219" spans="19:19">
      <c r="S59219"/>
    </row>
    <row r="59220" spans="19:19">
      <c r="S59220"/>
    </row>
    <row r="59221" spans="19:19">
      <c r="S59221"/>
    </row>
    <row r="59222" spans="19:19">
      <c r="S59222"/>
    </row>
    <row r="59223" spans="19:19">
      <c r="S59223"/>
    </row>
    <row r="59224" spans="19:19">
      <c r="S59224"/>
    </row>
    <row r="59225" spans="19:19">
      <c r="S59225"/>
    </row>
    <row r="59226" spans="19:19">
      <c r="S59226"/>
    </row>
    <row r="59227" spans="19:19">
      <c r="S59227"/>
    </row>
    <row r="59228" spans="19:19">
      <c r="S59228"/>
    </row>
    <row r="59229" spans="19:19">
      <c r="S59229"/>
    </row>
    <row r="59230" spans="19:19">
      <c r="S59230"/>
    </row>
    <row r="59231" spans="19:19">
      <c r="S59231"/>
    </row>
    <row r="59232" spans="19:19">
      <c r="S59232"/>
    </row>
    <row r="59233" spans="19:19">
      <c r="S59233"/>
    </row>
    <row r="59234" spans="19:19">
      <c r="S59234"/>
    </row>
    <row r="59235" spans="19:19">
      <c r="S59235"/>
    </row>
    <row r="59236" spans="19:19">
      <c r="S59236"/>
    </row>
    <row r="59237" spans="19:19">
      <c r="S59237"/>
    </row>
    <row r="59238" spans="19:19">
      <c r="S59238"/>
    </row>
    <row r="59239" spans="19:19">
      <c r="S59239"/>
    </row>
    <row r="59240" spans="19:19">
      <c r="S59240"/>
    </row>
    <row r="59241" spans="19:19">
      <c r="S59241"/>
    </row>
    <row r="59242" spans="19:19">
      <c r="S59242"/>
    </row>
    <row r="59243" spans="19:19">
      <c r="S59243"/>
    </row>
    <row r="59244" spans="19:19">
      <c r="S59244"/>
    </row>
    <row r="59245" spans="19:19">
      <c r="S59245"/>
    </row>
    <row r="59246" spans="19:19">
      <c r="S59246"/>
    </row>
    <row r="59247" spans="19:19">
      <c r="S59247"/>
    </row>
    <row r="59248" spans="19:19">
      <c r="S59248"/>
    </row>
    <row r="59249" spans="19:19">
      <c r="S59249"/>
    </row>
    <row r="59250" spans="19:19">
      <c r="S59250"/>
    </row>
    <row r="59251" spans="19:19">
      <c r="S59251"/>
    </row>
    <row r="59252" spans="19:19">
      <c r="S59252"/>
    </row>
    <row r="59253" spans="19:19">
      <c r="S59253"/>
    </row>
    <row r="59254" spans="19:19">
      <c r="S59254"/>
    </row>
    <row r="59255" spans="19:19">
      <c r="S59255"/>
    </row>
    <row r="59256" spans="19:19">
      <c r="S59256"/>
    </row>
    <row r="59257" spans="19:19">
      <c r="S59257"/>
    </row>
    <row r="59258" spans="19:19">
      <c r="S59258"/>
    </row>
    <row r="59259" spans="19:19">
      <c r="S59259"/>
    </row>
    <row r="59260" spans="19:19">
      <c r="S59260"/>
    </row>
    <row r="59261" spans="19:19">
      <c r="S59261"/>
    </row>
    <row r="59262" spans="19:19">
      <c r="S59262"/>
    </row>
    <row r="59263" spans="19:19">
      <c r="S59263"/>
    </row>
    <row r="59264" spans="19:19">
      <c r="S59264"/>
    </row>
    <row r="59265" spans="19:19">
      <c r="S59265"/>
    </row>
    <row r="59266" spans="19:19">
      <c r="S59266"/>
    </row>
    <row r="59267" spans="19:19">
      <c r="S59267"/>
    </row>
    <row r="59268" spans="19:19">
      <c r="S59268"/>
    </row>
    <row r="59269" spans="19:19">
      <c r="S59269"/>
    </row>
    <row r="59270" spans="19:19">
      <c r="S59270"/>
    </row>
    <row r="59271" spans="19:19">
      <c r="S59271"/>
    </row>
    <row r="59272" spans="19:19">
      <c r="S59272"/>
    </row>
    <row r="59273" spans="19:19">
      <c r="S59273"/>
    </row>
    <row r="59274" spans="19:19">
      <c r="S59274"/>
    </row>
    <row r="59275" spans="19:19">
      <c r="S59275"/>
    </row>
    <row r="59276" spans="19:19">
      <c r="S59276"/>
    </row>
    <row r="59277" spans="19:19">
      <c r="S59277"/>
    </row>
    <row r="59278" spans="19:19">
      <c r="S59278"/>
    </row>
    <row r="59279" spans="19:19">
      <c r="S59279"/>
    </row>
    <row r="59280" spans="19:19">
      <c r="S59280"/>
    </row>
    <row r="59281" spans="19:19">
      <c r="S59281"/>
    </row>
    <row r="59282" spans="19:19">
      <c r="S59282"/>
    </row>
    <row r="59283" spans="19:19">
      <c r="S59283"/>
    </row>
    <row r="59284" spans="19:19">
      <c r="S59284"/>
    </row>
    <row r="59285" spans="19:19">
      <c r="S59285"/>
    </row>
    <row r="59286" spans="19:19">
      <c r="S59286"/>
    </row>
    <row r="59287" spans="19:19">
      <c r="S59287"/>
    </row>
    <row r="59288" spans="19:19">
      <c r="S59288"/>
    </row>
    <row r="59289" spans="19:19">
      <c r="S59289"/>
    </row>
    <row r="59290" spans="19:19">
      <c r="S59290"/>
    </row>
    <row r="59291" spans="19:19">
      <c r="S59291"/>
    </row>
    <row r="59292" spans="19:19">
      <c r="S59292"/>
    </row>
    <row r="59293" spans="19:19">
      <c r="S59293"/>
    </row>
    <row r="59294" spans="19:19">
      <c r="S59294"/>
    </row>
    <row r="59295" spans="19:19">
      <c r="S59295"/>
    </row>
    <row r="59296" spans="19:19">
      <c r="S59296"/>
    </row>
    <row r="59297" spans="19:19">
      <c r="S59297"/>
    </row>
    <row r="59298" spans="19:19">
      <c r="S59298"/>
    </row>
    <row r="59299" spans="19:19">
      <c r="S59299"/>
    </row>
    <row r="59300" spans="19:19">
      <c r="S59300"/>
    </row>
    <row r="59301" spans="19:19">
      <c r="S59301"/>
    </row>
    <row r="59302" spans="19:19">
      <c r="S59302"/>
    </row>
    <row r="59303" spans="19:19">
      <c r="S59303"/>
    </row>
    <row r="59304" spans="19:19">
      <c r="S59304"/>
    </row>
    <row r="59305" spans="19:19">
      <c r="S59305"/>
    </row>
    <row r="59306" spans="19:19">
      <c r="S59306"/>
    </row>
    <row r="59307" spans="19:19">
      <c r="S59307"/>
    </row>
    <row r="59308" spans="19:19">
      <c r="S59308"/>
    </row>
    <row r="59309" spans="19:19">
      <c r="S59309"/>
    </row>
    <row r="59310" spans="19:19">
      <c r="S59310"/>
    </row>
    <row r="59311" spans="19:19">
      <c r="S59311"/>
    </row>
    <row r="59312" spans="19:19">
      <c r="S59312"/>
    </row>
    <row r="59313" spans="19:19">
      <c r="S59313"/>
    </row>
    <row r="59314" spans="19:19">
      <c r="S59314"/>
    </row>
    <row r="59315" spans="19:19">
      <c r="S59315"/>
    </row>
    <row r="59316" spans="19:19">
      <c r="S59316"/>
    </row>
    <row r="59317" spans="19:19">
      <c r="S59317"/>
    </row>
    <row r="59318" spans="19:19">
      <c r="S59318"/>
    </row>
    <row r="59319" spans="19:19">
      <c r="S59319"/>
    </row>
    <row r="59320" spans="19:19">
      <c r="S59320"/>
    </row>
    <row r="59321" spans="19:19">
      <c r="S59321"/>
    </row>
    <row r="59322" spans="19:19">
      <c r="S59322"/>
    </row>
    <row r="59323" spans="19:19">
      <c r="S59323"/>
    </row>
    <row r="59324" spans="19:19">
      <c r="S59324"/>
    </row>
    <row r="59325" spans="19:19">
      <c r="S59325"/>
    </row>
    <row r="59326" spans="19:19">
      <c r="S59326"/>
    </row>
    <row r="59327" spans="19:19">
      <c r="S59327"/>
    </row>
    <row r="59328" spans="19:19">
      <c r="S59328"/>
    </row>
    <row r="59329" spans="19:19">
      <c r="S59329"/>
    </row>
    <row r="59330" spans="19:19">
      <c r="S59330"/>
    </row>
    <row r="59331" spans="19:19">
      <c r="S59331"/>
    </row>
    <row r="59332" spans="19:19">
      <c r="S59332"/>
    </row>
    <row r="59333" spans="19:19">
      <c r="S59333"/>
    </row>
    <row r="59334" spans="19:19">
      <c r="S59334"/>
    </row>
    <row r="59335" spans="19:19">
      <c r="S59335"/>
    </row>
    <row r="59336" spans="19:19">
      <c r="S59336"/>
    </row>
    <row r="59337" spans="19:19">
      <c r="S59337"/>
    </row>
    <row r="59338" spans="19:19">
      <c r="S59338"/>
    </row>
    <row r="59339" spans="19:19">
      <c r="S59339"/>
    </row>
    <row r="59340" spans="19:19">
      <c r="S59340"/>
    </row>
    <row r="59341" spans="19:19">
      <c r="S59341"/>
    </row>
    <row r="59342" spans="19:19">
      <c r="S59342"/>
    </row>
    <row r="59343" spans="19:19">
      <c r="S59343"/>
    </row>
    <row r="59344" spans="19:19">
      <c r="S59344"/>
    </row>
    <row r="59345" spans="19:19">
      <c r="S59345"/>
    </row>
    <row r="59346" spans="19:19">
      <c r="S59346"/>
    </row>
    <row r="59347" spans="19:19">
      <c r="S59347"/>
    </row>
    <row r="59348" spans="19:19">
      <c r="S59348"/>
    </row>
    <row r="59349" spans="19:19">
      <c r="S59349"/>
    </row>
    <row r="59350" spans="19:19">
      <c r="S59350"/>
    </row>
    <row r="59351" spans="19:19">
      <c r="S59351"/>
    </row>
    <row r="59352" spans="19:19">
      <c r="S59352"/>
    </row>
    <row r="59353" spans="19:19">
      <c r="S59353"/>
    </row>
    <row r="59354" spans="19:19">
      <c r="S59354"/>
    </row>
    <row r="59355" spans="19:19">
      <c r="S59355"/>
    </row>
    <row r="59356" spans="19:19">
      <c r="S59356"/>
    </row>
    <row r="59357" spans="19:19">
      <c r="S59357"/>
    </row>
    <row r="59358" spans="19:19">
      <c r="S59358"/>
    </row>
    <row r="59359" spans="19:19">
      <c r="S59359"/>
    </row>
    <row r="59360" spans="19:19">
      <c r="S59360"/>
    </row>
    <row r="59361" spans="19:19">
      <c r="S59361"/>
    </row>
    <row r="59362" spans="19:19">
      <c r="S59362"/>
    </row>
    <row r="59363" spans="19:19">
      <c r="S59363"/>
    </row>
    <row r="59364" spans="19:19">
      <c r="S59364"/>
    </row>
    <row r="59365" spans="19:19">
      <c r="S59365"/>
    </row>
    <row r="59366" spans="19:19">
      <c r="S59366"/>
    </row>
    <row r="59367" spans="19:19">
      <c r="S59367"/>
    </row>
    <row r="59368" spans="19:19">
      <c r="S59368"/>
    </row>
    <row r="59369" spans="19:19">
      <c r="S59369"/>
    </row>
    <row r="59370" spans="19:19">
      <c r="S59370"/>
    </row>
    <row r="59371" spans="19:19">
      <c r="S59371"/>
    </row>
    <row r="59372" spans="19:19">
      <c r="S59372"/>
    </row>
    <row r="59373" spans="19:19">
      <c r="S59373"/>
    </row>
    <row r="59374" spans="19:19">
      <c r="S59374"/>
    </row>
    <row r="59375" spans="19:19">
      <c r="S59375"/>
    </row>
    <row r="59376" spans="19:19">
      <c r="S59376"/>
    </row>
    <row r="59377" spans="19:19">
      <c r="S59377"/>
    </row>
    <row r="59378" spans="19:19">
      <c r="S59378"/>
    </row>
    <row r="59379" spans="19:19">
      <c r="S59379"/>
    </row>
    <row r="59380" spans="19:19">
      <c r="S59380"/>
    </row>
    <row r="59381" spans="19:19">
      <c r="S59381"/>
    </row>
    <row r="59382" spans="19:19">
      <c r="S59382"/>
    </row>
    <row r="59383" spans="19:19">
      <c r="S59383"/>
    </row>
    <row r="59384" spans="19:19">
      <c r="S59384"/>
    </row>
    <row r="59385" spans="19:19">
      <c r="S59385"/>
    </row>
    <row r="59386" spans="19:19">
      <c r="S59386"/>
    </row>
    <row r="59387" spans="19:19">
      <c r="S59387"/>
    </row>
    <row r="59388" spans="19:19">
      <c r="S59388"/>
    </row>
    <row r="59389" spans="19:19">
      <c r="S59389"/>
    </row>
    <row r="59390" spans="19:19">
      <c r="S59390"/>
    </row>
    <row r="59391" spans="19:19">
      <c r="S59391"/>
    </row>
    <row r="59392" spans="19:19">
      <c r="S59392"/>
    </row>
    <row r="59393" spans="19:19">
      <c r="S59393"/>
    </row>
    <row r="59394" spans="19:19">
      <c r="S59394"/>
    </row>
    <row r="59395" spans="19:19">
      <c r="S59395"/>
    </row>
    <row r="59396" spans="19:19">
      <c r="S59396"/>
    </row>
    <row r="59397" spans="19:19">
      <c r="S59397"/>
    </row>
    <row r="59398" spans="19:19">
      <c r="S59398"/>
    </row>
    <row r="59399" spans="19:19">
      <c r="S59399"/>
    </row>
    <row r="59400" spans="19:19">
      <c r="S59400"/>
    </row>
    <row r="59401" spans="19:19">
      <c r="S59401"/>
    </row>
    <row r="59402" spans="19:19">
      <c r="S59402"/>
    </row>
    <row r="59403" spans="19:19">
      <c r="S59403"/>
    </row>
    <row r="59404" spans="19:19">
      <c r="S59404"/>
    </row>
    <row r="59405" spans="19:19">
      <c r="S59405"/>
    </row>
    <row r="59406" spans="19:19">
      <c r="S59406"/>
    </row>
    <row r="59407" spans="19:19">
      <c r="S59407"/>
    </row>
    <row r="59408" spans="19:19">
      <c r="S59408"/>
    </row>
    <row r="59409" spans="19:19">
      <c r="S59409"/>
    </row>
    <row r="59410" spans="19:19">
      <c r="S59410"/>
    </row>
    <row r="59411" spans="19:19">
      <c r="S59411"/>
    </row>
    <row r="59412" spans="19:19">
      <c r="S59412"/>
    </row>
    <row r="59413" spans="19:19">
      <c r="S59413"/>
    </row>
    <row r="59414" spans="19:19">
      <c r="S59414"/>
    </row>
    <row r="59415" spans="19:19">
      <c r="S59415"/>
    </row>
    <row r="59416" spans="19:19">
      <c r="S59416"/>
    </row>
    <row r="59417" spans="19:19">
      <c r="S59417"/>
    </row>
    <row r="59418" spans="19:19">
      <c r="S59418"/>
    </row>
    <row r="59419" spans="19:19">
      <c r="S59419"/>
    </row>
    <row r="59420" spans="19:19">
      <c r="S59420"/>
    </row>
    <row r="59421" spans="19:19">
      <c r="S59421"/>
    </row>
    <row r="59422" spans="19:19">
      <c r="S59422"/>
    </row>
    <row r="59423" spans="19:19">
      <c r="S59423"/>
    </row>
    <row r="59424" spans="19:19">
      <c r="S59424"/>
    </row>
    <row r="59425" spans="19:19">
      <c r="S59425"/>
    </row>
    <row r="59426" spans="19:19">
      <c r="S59426"/>
    </row>
    <row r="59427" spans="19:19">
      <c r="S59427"/>
    </row>
    <row r="59428" spans="19:19">
      <c r="S59428"/>
    </row>
    <row r="59429" spans="19:19">
      <c r="S59429"/>
    </row>
    <row r="59430" spans="19:19">
      <c r="S59430"/>
    </row>
    <row r="59431" spans="19:19">
      <c r="S59431"/>
    </row>
    <row r="59432" spans="19:19">
      <c r="S59432"/>
    </row>
    <row r="59433" spans="19:19">
      <c r="S59433"/>
    </row>
    <row r="59434" spans="19:19">
      <c r="S59434"/>
    </row>
    <row r="59435" spans="19:19">
      <c r="S59435"/>
    </row>
    <row r="59436" spans="19:19">
      <c r="S59436"/>
    </row>
    <row r="59437" spans="19:19">
      <c r="S59437"/>
    </row>
    <row r="59438" spans="19:19">
      <c r="S59438"/>
    </row>
    <row r="59439" spans="19:19">
      <c r="S59439"/>
    </row>
    <row r="59440" spans="19:19">
      <c r="S59440"/>
    </row>
    <row r="59441" spans="19:19">
      <c r="S59441"/>
    </row>
    <row r="59442" spans="19:19">
      <c r="S59442"/>
    </row>
    <row r="59443" spans="19:19">
      <c r="S59443"/>
    </row>
    <row r="59444" spans="19:19">
      <c r="S59444"/>
    </row>
    <row r="59445" spans="19:19">
      <c r="S59445"/>
    </row>
    <row r="59446" spans="19:19">
      <c r="S59446"/>
    </row>
    <row r="59447" spans="19:19">
      <c r="S59447"/>
    </row>
    <row r="59448" spans="19:19">
      <c r="S59448"/>
    </row>
    <row r="59449" spans="19:19">
      <c r="S59449"/>
    </row>
    <row r="59450" spans="19:19">
      <c r="S59450"/>
    </row>
    <row r="59451" spans="19:19">
      <c r="S59451"/>
    </row>
    <row r="59452" spans="19:19">
      <c r="S59452"/>
    </row>
    <row r="59453" spans="19:19">
      <c r="S59453"/>
    </row>
    <row r="59454" spans="19:19">
      <c r="S59454"/>
    </row>
    <row r="59455" spans="19:19">
      <c r="S59455"/>
    </row>
    <row r="59456" spans="19:19">
      <c r="S59456"/>
    </row>
    <row r="59457" spans="19:19">
      <c r="S59457"/>
    </row>
    <row r="59458" spans="19:19">
      <c r="S59458"/>
    </row>
    <row r="59459" spans="19:19">
      <c r="S59459"/>
    </row>
    <row r="59460" spans="19:19">
      <c r="S59460"/>
    </row>
    <row r="59461" spans="19:19">
      <c r="S59461"/>
    </row>
    <row r="59462" spans="19:19">
      <c r="S59462"/>
    </row>
    <row r="59463" spans="19:19">
      <c r="S59463"/>
    </row>
    <row r="59464" spans="19:19">
      <c r="S59464"/>
    </row>
    <row r="59465" spans="19:19">
      <c r="S59465"/>
    </row>
    <row r="59466" spans="19:19">
      <c r="S59466"/>
    </row>
    <row r="59467" spans="19:19">
      <c r="S59467"/>
    </row>
    <row r="59468" spans="19:19">
      <c r="S59468"/>
    </row>
    <row r="59469" spans="19:19">
      <c r="S59469"/>
    </row>
    <row r="59470" spans="19:19">
      <c r="S59470"/>
    </row>
    <row r="59471" spans="19:19">
      <c r="S59471"/>
    </row>
    <row r="59472" spans="19:19">
      <c r="S59472"/>
    </row>
    <row r="59473" spans="19:19">
      <c r="S59473"/>
    </row>
    <row r="59474" spans="19:19">
      <c r="S59474"/>
    </row>
    <row r="59475" spans="19:19">
      <c r="S59475"/>
    </row>
    <row r="59476" spans="19:19">
      <c r="S59476"/>
    </row>
    <row r="59477" spans="19:19">
      <c r="S59477"/>
    </row>
    <row r="59478" spans="19:19">
      <c r="S59478"/>
    </row>
    <row r="59479" spans="19:19">
      <c r="S59479"/>
    </row>
    <row r="59480" spans="19:19">
      <c r="S59480"/>
    </row>
    <row r="59481" spans="19:19">
      <c r="S59481"/>
    </row>
    <row r="59482" spans="19:19">
      <c r="S59482"/>
    </row>
    <row r="59483" spans="19:19">
      <c r="S59483"/>
    </row>
    <row r="59484" spans="19:19">
      <c r="S59484"/>
    </row>
    <row r="59485" spans="19:19">
      <c r="S59485"/>
    </row>
    <row r="59486" spans="19:19">
      <c r="S59486"/>
    </row>
    <row r="59487" spans="19:19">
      <c r="S59487"/>
    </row>
    <row r="59488" spans="19:19">
      <c r="S59488"/>
    </row>
    <row r="59489" spans="19:19">
      <c r="S59489"/>
    </row>
    <row r="59490" spans="19:19">
      <c r="S59490"/>
    </row>
    <row r="59491" spans="19:19">
      <c r="S59491"/>
    </row>
    <row r="59492" spans="19:19">
      <c r="S59492"/>
    </row>
    <row r="59493" spans="19:19">
      <c r="S59493"/>
    </row>
    <row r="59494" spans="19:19">
      <c r="S59494"/>
    </row>
    <row r="59495" spans="19:19">
      <c r="S59495"/>
    </row>
    <row r="59496" spans="19:19">
      <c r="S59496"/>
    </row>
    <row r="59497" spans="19:19">
      <c r="S59497"/>
    </row>
    <row r="59498" spans="19:19">
      <c r="S59498"/>
    </row>
    <row r="59499" spans="19:19">
      <c r="S59499"/>
    </row>
    <row r="59500" spans="19:19">
      <c r="S59500"/>
    </row>
    <row r="59501" spans="19:19">
      <c r="S59501"/>
    </row>
    <row r="59502" spans="19:19">
      <c r="S59502"/>
    </row>
    <row r="59503" spans="19:19">
      <c r="S59503"/>
    </row>
    <row r="59504" spans="19:19">
      <c r="S59504"/>
    </row>
    <row r="59505" spans="19:19">
      <c r="S59505"/>
    </row>
    <row r="59506" spans="19:19">
      <c r="S59506"/>
    </row>
    <row r="59507" spans="19:19">
      <c r="S59507"/>
    </row>
    <row r="59508" spans="19:19">
      <c r="S59508"/>
    </row>
    <row r="59509" spans="19:19">
      <c r="S59509"/>
    </row>
    <row r="59510" spans="19:19">
      <c r="S59510"/>
    </row>
    <row r="59511" spans="19:19">
      <c r="S59511"/>
    </row>
    <row r="59512" spans="19:19">
      <c r="S59512"/>
    </row>
    <row r="59513" spans="19:19">
      <c r="S59513"/>
    </row>
    <row r="59514" spans="19:19">
      <c r="S59514"/>
    </row>
    <row r="59515" spans="19:19">
      <c r="S59515"/>
    </row>
    <row r="59516" spans="19:19">
      <c r="S59516"/>
    </row>
    <row r="59517" spans="19:19">
      <c r="S59517"/>
    </row>
    <row r="59518" spans="19:19">
      <c r="S59518"/>
    </row>
    <row r="59519" spans="19:19">
      <c r="S59519"/>
    </row>
    <row r="59520" spans="19:19">
      <c r="S59520"/>
    </row>
    <row r="59521" spans="19:19">
      <c r="S59521"/>
    </row>
    <row r="59522" spans="19:19">
      <c r="S59522"/>
    </row>
    <row r="59523" spans="19:19">
      <c r="S59523"/>
    </row>
    <row r="59524" spans="19:19">
      <c r="S59524"/>
    </row>
    <row r="59525" spans="19:19">
      <c r="S59525"/>
    </row>
    <row r="59526" spans="19:19">
      <c r="S59526"/>
    </row>
    <row r="59527" spans="19:19">
      <c r="S59527"/>
    </row>
    <row r="59528" spans="19:19">
      <c r="S59528"/>
    </row>
    <row r="59529" spans="19:19">
      <c r="S59529"/>
    </row>
    <row r="59530" spans="19:19">
      <c r="S59530"/>
    </row>
    <row r="59531" spans="19:19">
      <c r="S59531"/>
    </row>
    <row r="59532" spans="19:19">
      <c r="S59532"/>
    </row>
    <row r="59533" spans="19:19">
      <c r="S59533"/>
    </row>
    <row r="59534" spans="19:19">
      <c r="S59534"/>
    </row>
    <row r="59535" spans="19:19">
      <c r="S59535"/>
    </row>
    <row r="59536" spans="19:19">
      <c r="S59536"/>
    </row>
    <row r="59537" spans="19:19">
      <c r="S59537"/>
    </row>
    <row r="59538" spans="19:19">
      <c r="S59538"/>
    </row>
    <row r="59539" spans="19:19">
      <c r="S59539"/>
    </row>
    <row r="59540" spans="19:19">
      <c r="S59540"/>
    </row>
    <row r="59541" spans="19:19">
      <c r="S59541"/>
    </row>
    <row r="59542" spans="19:19">
      <c r="S59542"/>
    </row>
    <row r="59543" spans="19:19">
      <c r="S59543"/>
    </row>
    <row r="59544" spans="19:19">
      <c r="S59544"/>
    </row>
    <row r="59545" spans="19:19">
      <c r="S59545"/>
    </row>
    <row r="59546" spans="19:19">
      <c r="S59546"/>
    </row>
    <row r="59547" spans="19:19">
      <c r="S59547"/>
    </row>
    <row r="59548" spans="19:19">
      <c r="S59548"/>
    </row>
    <row r="59549" spans="19:19">
      <c r="S59549"/>
    </row>
    <row r="59550" spans="19:19">
      <c r="S59550"/>
    </row>
    <row r="59551" spans="19:19">
      <c r="S59551"/>
    </row>
    <row r="59552" spans="19:19">
      <c r="S59552"/>
    </row>
    <row r="59553" spans="19:19">
      <c r="S59553"/>
    </row>
    <row r="59554" spans="19:19">
      <c r="S59554"/>
    </row>
    <row r="59555" spans="19:19">
      <c r="S59555"/>
    </row>
    <row r="59556" spans="19:19">
      <c r="S59556"/>
    </row>
    <row r="59557" spans="19:19">
      <c r="S59557"/>
    </row>
    <row r="59558" spans="19:19">
      <c r="S59558"/>
    </row>
    <row r="59559" spans="19:19">
      <c r="S59559"/>
    </row>
    <row r="59560" spans="19:19">
      <c r="S59560"/>
    </row>
    <row r="59561" spans="19:19">
      <c r="S59561"/>
    </row>
    <row r="59562" spans="19:19">
      <c r="S59562"/>
    </row>
    <row r="59563" spans="19:19">
      <c r="S59563"/>
    </row>
    <row r="59564" spans="19:19">
      <c r="S59564"/>
    </row>
    <row r="59565" spans="19:19">
      <c r="S59565"/>
    </row>
    <row r="59566" spans="19:19">
      <c r="S59566"/>
    </row>
    <row r="59567" spans="19:19">
      <c r="S59567"/>
    </row>
    <row r="59568" spans="19:19">
      <c r="S59568"/>
    </row>
    <row r="59569" spans="19:19">
      <c r="S59569"/>
    </row>
    <row r="59570" spans="19:19">
      <c r="S59570"/>
    </row>
    <row r="59571" spans="19:19">
      <c r="S59571"/>
    </row>
    <row r="59572" spans="19:19">
      <c r="S59572"/>
    </row>
    <row r="59573" spans="19:19">
      <c r="S59573"/>
    </row>
    <row r="59574" spans="19:19">
      <c r="S59574"/>
    </row>
    <row r="59575" spans="19:19">
      <c r="S59575"/>
    </row>
    <row r="59576" spans="19:19">
      <c r="S59576"/>
    </row>
    <row r="59577" spans="19:19">
      <c r="S59577"/>
    </row>
    <row r="59578" spans="19:19">
      <c r="S59578"/>
    </row>
    <row r="59579" spans="19:19">
      <c r="S59579"/>
    </row>
    <row r="59580" spans="19:19">
      <c r="S59580"/>
    </row>
    <row r="59581" spans="19:19">
      <c r="S59581"/>
    </row>
    <row r="59582" spans="19:19">
      <c r="S59582"/>
    </row>
    <row r="59583" spans="19:19">
      <c r="S59583"/>
    </row>
    <row r="59584" spans="19:19">
      <c r="S59584"/>
    </row>
    <row r="59585" spans="19:19">
      <c r="S59585"/>
    </row>
    <row r="59586" spans="19:19">
      <c r="S59586"/>
    </row>
    <row r="59587" spans="19:19">
      <c r="S59587"/>
    </row>
    <row r="59588" spans="19:19">
      <c r="S59588"/>
    </row>
    <row r="59589" spans="19:19">
      <c r="S59589"/>
    </row>
    <row r="59590" spans="19:19">
      <c r="S59590"/>
    </row>
    <row r="59591" spans="19:19">
      <c r="S59591"/>
    </row>
    <row r="59592" spans="19:19">
      <c r="S59592"/>
    </row>
    <row r="59593" spans="19:19">
      <c r="S59593"/>
    </row>
    <row r="59594" spans="19:19">
      <c r="S59594"/>
    </row>
    <row r="59595" spans="19:19">
      <c r="S59595"/>
    </row>
    <row r="59596" spans="19:19">
      <c r="S59596"/>
    </row>
    <row r="59597" spans="19:19">
      <c r="S59597"/>
    </row>
    <row r="59598" spans="19:19">
      <c r="S59598"/>
    </row>
    <row r="59599" spans="19:19">
      <c r="S59599"/>
    </row>
    <row r="59600" spans="19:19">
      <c r="S59600"/>
    </row>
    <row r="59601" spans="19:19">
      <c r="S59601"/>
    </row>
    <row r="59602" spans="19:19">
      <c r="S59602"/>
    </row>
    <row r="59603" spans="19:19">
      <c r="S59603"/>
    </row>
    <row r="59604" spans="19:19">
      <c r="S59604"/>
    </row>
    <row r="59605" spans="19:19">
      <c r="S59605"/>
    </row>
    <row r="59606" spans="19:19">
      <c r="S59606"/>
    </row>
    <row r="59607" spans="19:19">
      <c r="S59607"/>
    </row>
    <row r="59608" spans="19:19">
      <c r="S59608"/>
    </row>
    <row r="59609" spans="19:19">
      <c r="S59609"/>
    </row>
    <row r="59610" spans="19:19">
      <c r="S59610"/>
    </row>
    <row r="59611" spans="19:19">
      <c r="S59611"/>
    </row>
    <row r="59612" spans="19:19">
      <c r="S59612"/>
    </row>
    <row r="59613" spans="19:19">
      <c r="S59613"/>
    </row>
    <row r="59614" spans="19:19">
      <c r="S59614"/>
    </row>
    <row r="59615" spans="19:19">
      <c r="S59615"/>
    </row>
    <row r="59616" spans="19:19">
      <c r="S59616"/>
    </row>
    <row r="59617" spans="19:19">
      <c r="S59617"/>
    </row>
    <row r="59618" spans="19:19">
      <c r="S59618"/>
    </row>
    <row r="59619" spans="19:19">
      <c r="S59619"/>
    </row>
    <row r="59620" spans="19:19">
      <c r="S59620"/>
    </row>
    <row r="59621" spans="19:19">
      <c r="S59621"/>
    </row>
    <row r="59622" spans="19:19">
      <c r="S59622"/>
    </row>
    <row r="59623" spans="19:19">
      <c r="S59623"/>
    </row>
    <row r="59624" spans="19:19">
      <c r="S59624"/>
    </row>
    <row r="59625" spans="19:19">
      <c r="S59625"/>
    </row>
    <row r="59626" spans="19:19">
      <c r="S59626"/>
    </row>
    <row r="59627" spans="19:19">
      <c r="S59627"/>
    </row>
    <row r="59628" spans="19:19">
      <c r="S59628"/>
    </row>
    <row r="59629" spans="19:19">
      <c r="S59629"/>
    </row>
    <row r="59630" spans="19:19">
      <c r="S59630"/>
    </row>
    <row r="59631" spans="19:19">
      <c r="S59631"/>
    </row>
    <row r="59632" spans="19:19">
      <c r="S59632"/>
    </row>
    <row r="59633" spans="19:19">
      <c r="S59633"/>
    </row>
    <row r="59634" spans="19:19">
      <c r="S59634"/>
    </row>
    <row r="59635" spans="19:19">
      <c r="S59635"/>
    </row>
    <row r="59636" spans="19:19">
      <c r="S59636"/>
    </row>
    <row r="59637" spans="19:19">
      <c r="S59637"/>
    </row>
    <row r="59638" spans="19:19">
      <c r="S59638"/>
    </row>
    <row r="59639" spans="19:19">
      <c r="S59639"/>
    </row>
    <row r="59640" spans="19:19">
      <c r="S59640"/>
    </row>
    <row r="59641" spans="19:19">
      <c r="S59641"/>
    </row>
    <row r="59642" spans="19:19">
      <c r="S59642"/>
    </row>
    <row r="59643" spans="19:19">
      <c r="S59643"/>
    </row>
    <row r="59644" spans="19:19">
      <c r="S59644"/>
    </row>
    <row r="59645" spans="19:19">
      <c r="S59645"/>
    </row>
    <row r="59646" spans="19:19">
      <c r="S59646"/>
    </row>
    <row r="59647" spans="19:19">
      <c r="S59647"/>
    </row>
    <row r="59648" spans="19:19">
      <c r="S59648"/>
    </row>
    <row r="59649" spans="19:19">
      <c r="S59649"/>
    </row>
    <row r="59650" spans="19:19">
      <c r="S59650"/>
    </row>
    <row r="59651" spans="19:19">
      <c r="S59651"/>
    </row>
    <row r="59652" spans="19:19">
      <c r="S59652"/>
    </row>
    <row r="59653" spans="19:19">
      <c r="S59653"/>
    </row>
    <row r="59654" spans="19:19">
      <c r="S59654"/>
    </row>
    <row r="59655" spans="19:19">
      <c r="S59655"/>
    </row>
    <row r="59656" spans="19:19">
      <c r="S59656"/>
    </row>
    <row r="59657" spans="19:19">
      <c r="S59657"/>
    </row>
    <row r="59658" spans="19:19">
      <c r="S59658"/>
    </row>
    <row r="59659" spans="19:19">
      <c r="S59659"/>
    </row>
    <row r="59660" spans="19:19">
      <c r="S59660"/>
    </row>
    <row r="59661" spans="19:19">
      <c r="S59661"/>
    </row>
    <row r="59662" spans="19:19">
      <c r="S59662"/>
    </row>
    <row r="59663" spans="19:19">
      <c r="S59663"/>
    </row>
    <row r="59664" spans="19:19">
      <c r="S59664"/>
    </row>
    <row r="59665" spans="19:19">
      <c r="S59665"/>
    </row>
    <row r="59666" spans="19:19">
      <c r="S59666"/>
    </row>
    <row r="59667" spans="19:19">
      <c r="S59667"/>
    </row>
    <row r="59668" spans="19:19">
      <c r="S59668"/>
    </row>
    <row r="59669" spans="19:19">
      <c r="S59669"/>
    </row>
    <row r="59670" spans="19:19">
      <c r="S59670"/>
    </row>
    <row r="59671" spans="19:19">
      <c r="S59671"/>
    </row>
    <row r="59672" spans="19:19">
      <c r="S59672"/>
    </row>
    <row r="59673" spans="19:19">
      <c r="S59673"/>
    </row>
    <row r="59674" spans="19:19">
      <c r="S59674"/>
    </row>
    <row r="59675" spans="19:19">
      <c r="S59675"/>
    </row>
    <row r="59676" spans="19:19">
      <c r="S59676"/>
    </row>
    <row r="59677" spans="19:19">
      <c r="S59677"/>
    </row>
    <row r="59678" spans="19:19">
      <c r="S59678"/>
    </row>
    <row r="59679" spans="19:19">
      <c r="S59679"/>
    </row>
    <row r="59680" spans="19:19">
      <c r="S59680"/>
    </row>
    <row r="59681" spans="19:19">
      <c r="S59681"/>
    </row>
    <row r="59682" spans="19:19">
      <c r="S59682"/>
    </row>
    <row r="59683" spans="19:19">
      <c r="S59683"/>
    </row>
    <row r="59684" spans="19:19">
      <c r="S59684"/>
    </row>
    <row r="59685" spans="19:19">
      <c r="S59685"/>
    </row>
    <row r="59686" spans="19:19">
      <c r="S59686"/>
    </row>
    <row r="59687" spans="19:19">
      <c r="S59687"/>
    </row>
    <row r="59688" spans="19:19">
      <c r="S59688"/>
    </row>
    <row r="59689" spans="19:19">
      <c r="S59689"/>
    </row>
    <row r="59690" spans="19:19">
      <c r="S59690"/>
    </row>
    <row r="59691" spans="19:19">
      <c r="S59691"/>
    </row>
    <row r="59692" spans="19:19">
      <c r="S59692"/>
    </row>
    <row r="59693" spans="19:19">
      <c r="S59693"/>
    </row>
    <row r="59694" spans="19:19">
      <c r="S59694"/>
    </row>
    <row r="59695" spans="19:19">
      <c r="S59695"/>
    </row>
    <row r="59696" spans="19:19">
      <c r="S59696"/>
    </row>
    <row r="59697" spans="19:19">
      <c r="S59697"/>
    </row>
    <row r="59698" spans="19:19">
      <c r="S59698"/>
    </row>
    <row r="59699" spans="19:19">
      <c r="S59699"/>
    </row>
    <row r="59700" spans="19:19">
      <c r="S59700"/>
    </row>
    <row r="59701" spans="19:19">
      <c r="S59701"/>
    </row>
    <row r="59702" spans="19:19">
      <c r="S59702"/>
    </row>
    <row r="59703" spans="19:19">
      <c r="S59703"/>
    </row>
    <row r="59704" spans="19:19">
      <c r="S59704"/>
    </row>
    <row r="59705" spans="19:19">
      <c r="S59705"/>
    </row>
    <row r="59706" spans="19:19">
      <c r="S59706"/>
    </row>
    <row r="59707" spans="19:19">
      <c r="S59707"/>
    </row>
    <row r="59708" spans="19:19">
      <c r="S59708"/>
    </row>
    <row r="59709" spans="19:19">
      <c r="S59709"/>
    </row>
    <row r="59710" spans="19:19">
      <c r="S59710"/>
    </row>
    <row r="59711" spans="19:19">
      <c r="S59711"/>
    </row>
    <row r="59712" spans="19:19">
      <c r="S59712"/>
    </row>
    <row r="59713" spans="19:19">
      <c r="S59713"/>
    </row>
    <row r="59714" spans="19:19">
      <c r="S59714"/>
    </row>
    <row r="59715" spans="19:19">
      <c r="S59715"/>
    </row>
    <row r="59716" spans="19:19">
      <c r="S59716"/>
    </row>
    <row r="59717" spans="19:19">
      <c r="S59717"/>
    </row>
    <row r="59718" spans="19:19">
      <c r="S59718"/>
    </row>
    <row r="59719" spans="19:19">
      <c r="S59719"/>
    </row>
    <row r="59720" spans="19:19">
      <c r="S59720"/>
    </row>
    <row r="59721" spans="19:19">
      <c r="S59721"/>
    </row>
    <row r="59722" spans="19:19">
      <c r="S59722"/>
    </row>
    <row r="59723" spans="19:19">
      <c r="S59723"/>
    </row>
    <row r="59724" spans="19:19">
      <c r="S59724"/>
    </row>
    <row r="59725" spans="19:19">
      <c r="S59725"/>
    </row>
    <row r="59726" spans="19:19">
      <c r="S59726"/>
    </row>
    <row r="59727" spans="19:19">
      <c r="S59727"/>
    </row>
    <row r="59728" spans="19:19">
      <c r="S59728"/>
    </row>
    <row r="59729" spans="19:19">
      <c r="S59729"/>
    </row>
    <row r="59730" spans="19:19">
      <c r="S59730"/>
    </row>
    <row r="59731" spans="19:19">
      <c r="S59731"/>
    </row>
    <row r="59732" spans="19:19">
      <c r="S59732"/>
    </row>
    <row r="59733" spans="19:19">
      <c r="S59733"/>
    </row>
    <row r="59734" spans="19:19">
      <c r="S59734"/>
    </row>
    <row r="59735" spans="19:19">
      <c r="S59735"/>
    </row>
    <row r="59736" spans="19:19">
      <c r="S59736"/>
    </row>
    <row r="59737" spans="19:19">
      <c r="S59737"/>
    </row>
    <row r="59738" spans="19:19">
      <c r="S59738"/>
    </row>
    <row r="59739" spans="19:19">
      <c r="S59739"/>
    </row>
    <row r="59740" spans="19:19">
      <c r="S59740"/>
    </row>
    <row r="59741" spans="19:19">
      <c r="S59741"/>
    </row>
    <row r="59742" spans="19:19">
      <c r="S59742"/>
    </row>
    <row r="59743" spans="19:19">
      <c r="S59743"/>
    </row>
    <row r="59744" spans="19:19">
      <c r="S59744"/>
    </row>
    <row r="59745" spans="19:19">
      <c r="S59745"/>
    </row>
    <row r="59746" spans="19:19">
      <c r="S59746"/>
    </row>
    <row r="59747" spans="19:19">
      <c r="S59747"/>
    </row>
    <row r="59748" spans="19:19">
      <c r="S59748"/>
    </row>
    <row r="59749" spans="19:19">
      <c r="S59749"/>
    </row>
    <row r="59750" spans="19:19">
      <c r="S59750"/>
    </row>
    <row r="59751" spans="19:19">
      <c r="S59751"/>
    </row>
    <row r="59752" spans="19:19">
      <c r="S59752"/>
    </row>
    <row r="59753" spans="19:19">
      <c r="S59753"/>
    </row>
    <row r="59754" spans="19:19">
      <c r="S59754"/>
    </row>
    <row r="59755" spans="19:19">
      <c r="S59755"/>
    </row>
    <row r="59756" spans="19:19">
      <c r="S59756"/>
    </row>
    <row r="59757" spans="19:19">
      <c r="S59757"/>
    </row>
    <row r="59758" spans="19:19">
      <c r="S59758"/>
    </row>
    <row r="59759" spans="19:19">
      <c r="S59759"/>
    </row>
    <row r="59760" spans="19:19">
      <c r="S59760"/>
    </row>
    <row r="59761" spans="19:19">
      <c r="S59761"/>
    </row>
    <row r="59762" spans="19:19">
      <c r="S59762"/>
    </row>
    <row r="59763" spans="19:19">
      <c r="S59763"/>
    </row>
    <row r="59764" spans="19:19">
      <c r="S59764"/>
    </row>
    <row r="59765" spans="19:19">
      <c r="S59765"/>
    </row>
    <row r="59766" spans="19:19">
      <c r="S59766"/>
    </row>
    <row r="59767" spans="19:19">
      <c r="S59767"/>
    </row>
    <row r="59768" spans="19:19">
      <c r="S59768"/>
    </row>
    <row r="59769" spans="19:19">
      <c r="S59769"/>
    </row>
    <row r="59770" spans="19:19">
      <c r="S59770"/>
    </row>
    <row r="59771" spans="19:19">
      <c r="S59771"/>
    </row>
    <row r="59772" spans="19:19">
      <c r="S59772"/>
    </row>
    <row r="59773" spans="19:19">
      <c r="S59773"/>
    </row>
    <row r="59774" spans="19:19">
      <c r="S59774"/>
    </row>
    <row r="59775" spans="19:19">
      <c r="S59775"/>
    </row>
    <row r="59776" spans="19:19">
      <c r="S59776"/>
    </row>
    <row r="59777" spans="19:19">
      <c r="S59777"/>
    </row>
    <row r="59778" spans="19:19">
      <c r="S59778"/>
    </row>
    <row r="59779" spans="19:19">
      <c r="S59779"/>
    </row>
    <row r="59780" spans="19:19">
      <c r="S59780"/>
    </row>
    <row r="59781" spans="19:19">
      <c r="S59781"/>
    </row>
    <row r="59782" spans="19:19">
      <c r="S59782"/>
    </row>
    <row r="59783" spans="19:19">
      <c r="S59783"/>
    </row>
    <row r="59784" spans="19:19">
      <c r="S59784"/>
    </row>
    <row r="59785" spans="19:19">
      <c r="S59785"/>
    </row>
    <row r="59786" spans="19:19">
      <c r="S59786"/>
    </row>
    <row r="59787" spans="19:19">
      <c r="S59787"/>
    </row>
    <row r="59788" spans="19:19">
      <c r="S59788"/>
    </row>
    <row r="59789" spans="19:19">
      <c r="S59789"/>
    </row>
    <row r="59790" spans="19:19">
      <c r="S59790"/>
    </row>
    <row r="59791" spans="19:19">
      <c r="S59791"/>
    </row>
    <row r="59792" spans="19:19">
      <c r="S59792"/>
    </row>
    <row r="59793" spans="19:19">
      <c r="S59793"/>
    </row>
    <row r="59794" spans="19:19">
      <c r="S59794"/>
    </row>
    <row r="59795" spans="19:19">
      <c r="S59795"/>
    </row>
    <row r="59796" spans="19:19">
      <c r="S59796"/>
    </row>
    <row r="59797" spans="19:19">
      <c r="S59797"/>
    </row>
    <row r="59798" spans="19:19">
      <c r="S59798"/>
    </row>
    <row r="59799" spans="19:19">
      <c r="S59799"/>
    </row>
    <row r="59800" spans="19:19">
      <c r="S59800"/>
    </row>
    <row r="59801" spans="19:19">
      <c r="S59801"/>
    </row>
    <row r="59802" spans="19:19">
      <c r="S59802"/>
    </row>
    <row r="59803" spans="19:19">
      <c r="S59803"/>
    </row>
    <row r="59804" spans="19:19">
      <c r="S59804"/>
    </row>
    <row r="59805" spans="19:19">
      <c r="S59805"/>
    </row>
    <row r="59806" spans="19:19">
      <c r="S59806"/>
    </row>
    <row r="59807" spans="19:19">
      <c r="S59807"/>
    </row>
    <row r="59808" spans="19:19">
      <c r="S59808"/>
    </row>
    <row r="59809" spans="19:19">
      <c r="S59809"/>
    </row>
    <row r="59810" spans="19:19">
      <c r="S59810"/>
    </row>
    <row r="59811" spans="19:19">
      <c r="S59811"/>
    </row>
    <row r="59812" spans="19:19">
      <c r="S59812"/>
    </row>
    <row r="59813" spans="19:19">
      <c r="S59813"/>
    </row>
    <row r="59814" spans="19:19">
      <c r="S59814"/>
    </row>
    <row r="59815" spans="19:19">
      <c r="S59815"/>
    </row>
    <row r="59816" spans="19:19">
      <c r="S59816"/>
    </row>
    <row r="59817" spans="19:19">
      <c r="S59817"/>
    </row>
    <row r="59818" spans="19:19">
      <c r="S59818"/>
    </row>
    <row r="59819" spans="19:19">
      <c r="S59819"/>
    </row>
    <row r="59820" spans="19:19">
      <c r="S59820"/>
    </row>
    <row r="59821" spans="19:19">
      <c r="S59821"/>
    </row>
    <row r="59822" spans="19:19">
      <c r="S59822"/>
    </row>
    <row r="59823" spans="19:19">
      <c r="S59823"/>
    </row>
    <row r="59824" spans="19:19">
      <c r="S59824"/>
    </row>
    <row r="59825" spans="19:19">
      <c r="S59825"/>
    </row>
    <row r="59826" spans="19:19">
      <c r="S59826"/>
    </row>
    <row r="59827" spans="19:19">
      <c r="S59827"/>
    </row>
    <row r="59828" spans="19:19">
      <c r="S59828"/>
    </row>
    <row r="59829" spans="19:19">
      <c r="S59829"/>
    </row>
    <row r="59830" spans="19:19">
      <c r="S59830"/>
    </row>
    <row r="59831" spans="19:19">
      <c r="S59831"/>
    </row>
    <row r="59832" spans="19:19">
      <c r="S59832"/>
    </row>
    <row r="59833" spans="19:19">
      <c r="S59833"/>
    </row>
    <row r="59834" spans="19:19">
      <c r="S59834"/>
    </row>
    <row r="59835" spans="19:19">
      <c r="S59835"/>
    </row>
    <row r="59836" spans="19:19">
      <c r="S59836"/>
    </row>
    <row r="59837" spans="19:19">
      <c r="S59837"/>
    </row>
    <row r="59838" spans="19:19">
      <c r="S59838"/>
    </row>
    <row r="59839" spans="19:19">
      <c r="S59839"/>
    </row>
    <row r="59840" spans="19:19">
      <c r="S59840"/>
    </row>
    <row r="59841" spans="19:19">
      <c r="S59841"/>
    </row>
    <row r="59842" spans="19:19">
      <c r="S59842"/>
    </row>
    <row r="59843" spans="19:19">
      <c r="S59843"/>
    </row>
    <row r="59844" spans="19:19">
      <c r="S59844"/>
    </row>
    <row r="59845" spans="19:19">
      <c r="S59845"/>
    </row>
    <row r="59846" spans="19:19">
      <c r="S59846"/>
    </row>
    <row r="59847" spans="19:19">
      <c r="S59847"/>
    </row>
    <row r="59848" spans="19:19">
      <c r="S59848"/>
    </row>
    <row r="59849" spans="19:19">
      <c r="S59849"/>
    </row>
    <row r="59850" spans="19:19">
      <c r="S59850"/>
    </row>
    <row r="59851" spans="19:19">
      <c r="S59851"/>
    </row>
    <row r="59852" spans="19:19">
      <c r="S59852"/>
    </row>
    <row r="59853" spans="19:19">
      <c r="S59853"/>
    </row>
    <row r="59854" spans="19:19">
      <c r="S59854"/>
    </row>
    <row r="59855" spans="19:19">
      <c r="S59855"/>
    </row>
    <row r="59856" spans="19:19">
      <c r="S59856"/>
    </row>
    <row r="59857" spans="19:19">
      <c r="S59857"/>
    </row>
    <row r="59858" spans="19:19">
      <c r="S59858"/>
    </row>
    <row r="59859" spans="19:19">
      <c r="S59859"/>
    </row>
    <row r="59860" spans="19:19">
      <c r="S59860"/>
    </row>
    <row r="59861" spans="19:19">
      <c r="S59861"/>
    </row>
    <row r="59862" spans="19:19">
      <c r="S59862"/>
    </row>
    <row r="59863" spans="19:19">
      <c r="S59863"/>
    </row>
    <row r="59864" spans="19:19">
      <c r="S59864"/>
    </row>
    <row r="59865" spans="19:19">
      <c r="S59865"/>
    </row>
    <row r="59866" spans="19:19">
      <c r="S59866"/>
    </row>
    <row r="59867" spans="19:19">
      <c r="S59867"/>
    </row>
    <row r="59868" spans="19:19">
      <c r="S59868"/>
    </row>
    <row r="59869" spans="19:19">
      <c r="S59869"/>
    </row>
    <row r="59870" spans="19:19">
      <c r="S59870"/>
    </row>
    <row r="59871" spans="19:19">
      <c r="S59871"/>
    </row>
    <row r="59872" spans="19:19">
      <c r="S59872"/>
    </row>
    <row r="59873" spans="19:19">
      <c r="S59873"/>
    </row>
    <row r="59874" spans="19:19">
      <c r="S59874"/>
    </row>
    <row r="59875" spans="19:19">
      <c r="S59875"/>
    </row>
    <row r="59876" spans="19:19">
      <c r="S59876"/>
    </row>
    <row r="59877" spans="19:19">
      <c r="S59877"/>
    </row>
    <row r="59878" spans="19:19">
      <c r="S59878"/>
    </row>
    <row r="59879" spans="19:19">
      <c r="S59879"/>
    </row>
    <row r="59880" spans="19:19">
      <c r="S59880"/>
    </row>
    <row r="59881" spans="19:19">
      <c r="S59881"/>
    </row>
    <row r="59882" spans="19:19">
      <c r="S59882"/>
    </row>
    <row r="59883" spans="19:19">
      <c r="S59883"/>
    </row>
    <row r="59884" spans="19:19">
      <c r="S59884"/>
    </row>
    <row r="59885" spans="19:19">
      <c r="S59885"/>
    </row>
    <row r="59886" spans="19:19">
      <c r="S59886"/>
    </row>
    <row r="59887" spans="19:19">
      <c r="S59887"/>
    </row>
    <row r="59888" spans="19:19">
      <c r="S59888"/>
    </row>
    <row r="59889" spans="19:19">
      <c r="S59889"/>
    </row>
    <row r="59890" spans="19:19">
      <c r="S59890"/>
    </row>
    <row r="59891" spans="19:19">
      <c r="S59891"/>
    </row>
    <row r="59892" spans="19:19">
      <c r="S59892"/>
    </row>
    <row r="59893" spans="19:19">
      <c r="S59893"/>
    </row>
    <row r="59894" spans="19:19">
      <c r="S59894"/>
    </row>
    <row r="59895" spans="19:19">
      <c r="S59895"/>
    </row>
    <row r="59896" spans="19:19">
      <c r="S59896"/>
    </row>
    <row r="59897" spans="19:19">
      <c r="S59897"/>
    </row>
    <row r="59898" spans="19:19">
      <c r="S59898"/>
    </row>
    <row r="59899" spans="19:19">
      <c r="S59899"/>
    </row>
    <row r="59900" spans="19:19">
      <c r="S59900"/>
    </row>
    <row r="59901" spans="19:19">
      <c r="S59901"/>
    </row>
    <row r="59902" spans="19:19">
      <c r="S59902"/>
    </row>
    <row r="59903" spans="19:19">
      <c r="S59903"/>
    </row>
    <row r="59904" spans="19:19">
      <c r="S59904"/>
    </row>
    <row r="59905" spans="19:19">
      <c r="S59905"/>
    </row>
    <row r="59906" spans="19:19">
      <c r="S59906"/>
    </row>
    <row r="59907" spans="19:19">
      <c r="S59907"/>
    </row>
    <row r="59908" spans="19:19">
      <c r="S59908"/>
    </row>
    <row r="59909" spans="19:19">
      <c r="S59909"/>
    </row>
    <row r="59910" spans="19:19">
      <c r="S59910"/>
    </row>
    <row r="59911" spans="19:19">
      <c r="S59911"/>
    </row>
    <row r="59912" spans="19:19">
      <c r="S59912"/>
    </row>
    <row r="59913" spans="19:19">
      <c r="S59913"/>
    </row>
    <row r="59914" spans="19:19">
      <c r="S59914"/>
    </row>
    <row r="59915" spans="19:19">
      <c r="S59915"/>
    </row>
    <row r="59916" spans="19:19">
      <c r="S59916"/>
    </row>
    <row r="59917" spans="19:19">
      <c r="S59917"/>
    </row>
    <row r="59918" spans="19:19">
      <c r="S59918"/>
    </row>
    <row r="59919" spans="19:19">
      <c r="S59919"/>
    </row>
    <row r="59920" spans="19:19">
      <c r="S59920"/>
    </row>
    <row r="59921" spans="19:19">
      <c r="S59921"/>
    </row>
    <row r="59922" spans="19:19">
      <c r="S59922"/>
    </row>
    <row r="59923" spans="19:19">
      <c r="S59923"/>
    </row>
    <row r="59924" spans="19:19">
      <c r="S59924"/>
    </row>
    <row r="59925" spans="19:19">
      <c r="S59925"/>
    </row>
    <row r="59926" spans="19:19">
      <c r="S59926"/>
    </row>
    <row r="59927" spans="19:19">
      <c r="S59927"/>
    </row>
    <row r="59928" spans="19:19">
      <c r="S59928"/>
    </row>
    <row r="59929" spans="19:19">
      <c r="S59929"/>
    </row>
    <row r="59930" spans="19:19">
      <c r="S59930"/>
    </row>
    <row r="59931" spans="19:19">
      <c r="S59931"/>
    </row>
    <row r="59932" spans="19:19">
      <c r="S59932"/>
    </row>
    <row r="59933" spans="19:19">
      <c r="S59933"/>
    </row>
    <row r="59934" spans="19:19">
      <c r="S59934"/>
    </row>
    <row r="59935" spans="19:19">
      <c r="S59935"/>
    </row>
    <row r="59936" spans="19:19">
      <c r="S59936"/>
    </row>
    <row r="59937" spans="19:19">
      <c r="S59937"/>
    </row>
    <row r="59938" spans="19:19">
      <c r="S59938"/>
    </row>
    <row r="59939" spans="19:19">
      <c r="S59939"/>
    </row>
    <row r="59940" spans="19:19">
      <c r="S59940"/>
    </row>
    <row r="59941" spans="19:19">
      <c r="S59941"/>
    </row>
    <row r="59942" spans="19:19">
      <c r="S59942"/>
    </row>
    <row r="59943" spans="19:19">
      <c r="S59943"/>
    </row>
    <row r="59944" spans="19:19">
      <c r="S59944"/>
    </row>
    <row r="59945" spans="19:19">
      <c r="S59945"/>
    </row>
    <row r="59946" spans="19:19">
      <c r="S59946"/>
    </row>
    <row r="59947" spans="19:19">
      <c r="S59947"/>
    </row>
    <row r="59948" spans="19:19">
      <c r="S59948"/>
    </row>
    <row r="59949" spans="19:19">
      <c r="S59949"/>
    </row>
    <row r="59950" spans="19:19">
      <c r="S59950"/>
    </row>
    <row r="59951" spans="19:19">
      <c r="S59951"/>
    </row>
    <row r="59952" spans="19:19">
      <c r="S59952"/>
    </row>
    <row r="59953" spans="19:19">
      <c r="S59953"/>
    </row>
    <row r="59954" spans="19:19">
      <c r="S59954"/>
    </row>
    <row r="59955" spans="19:19">
      <c r="S59955"/>
    </row>
    <row r="59956" spans="19:19">
      <c r="S59956"/>
    </row>
    <row r="59957" spans="19:19">
      <c r="S59957"/>
    </row>
    <row r="59958" spans="19:19">
      <c r="S59958"/>
    </row>
    <row r="59959" spans="19:19">
      <c r="S59959"/>
    </row>
    <row r="59960" spans="19:19">
      <c r="S59960"/>
    </row>
    <row r="59961" spans="19:19">
      <c r="S59961"/>
    </row>
    <row r="59962" spans="19:19">
      <c r="S59962"/>
    </row>
    <row r="59963" spans="19:19">
      <c r="S59963"/>
    </row>
    <row r="59964" spans="19:19">
      <c r="S59964"/>
    </row>
    <row r="59965" spans="19:19">
      <c r="S59965"/>
    </row>
    <row r="59966" spans="19:19">
      <c r="S59966"/>
    </row>
    <row r="59967" spans="19:19">
      <c r="S59967"/>
    </row>
    <row r="59968" spans="19:19">
      <c r="S59968"/>
    </row>
    <row r="59969" spans="19:19">
      <c r="S59969"/>
    </row>
    <row r="59970" spans="19:19">
      <c r="S59970"/>
    </row>
    <row r="59971" spans="19:19">
      <c r="S59971"/>
    </row>
    <row r="59972" spans="19:19">
      <c r="S59972"/>
    </row>
    <row r="59973" spans="19:19">
      <c r="S59973"/>
    </row>
    <row r="59974" spans="19:19">
      <c r="S59974"/>
    </row>
    <row r="59975" spans="19:19">
      <c r="S59975"/>
    </row>
    <row r="59976" spans="19:19">
      <c r="S59976"/>
    </row>
    <row r="59977" spans="19:19">
      <c r="S59977"/>
    </row>
    <row r="59978" spans="19:19">
      <c r="S59978"/>
    </row>
    <row r="59979" spans="19:19">
      <c r="S59979"/>
    </row>
    <row r="59980" spans="19:19">
      <c r="S59980"/>
    </row>
    <row r="59981" spans="19:19">
      <c r="S59981"/>
    </row>
    <row r="59982" spans="19:19">
      <c r="S59982"/>
    </row>
    <row r="59983" spans="19:19">
      <c r="S59983"/>
    </row>
    <row r="59984" spans="19:19">
      <c r="S59984"/>
    </row>
    <row r="59985" spans="19:19">
      <c r="S59985"/>
    </row>
    <row r="59986" spans="19:19">
      <c r="S59986"/>
    </row>
    <row r="59987" spans="19:19">
      <c r="S59987"/>
    </row>
    <row r="59988" spans="19:19">
      <c r="S59988"/>
    </row>
    <row r="59989" spans="19:19">
      <c r="S59989"/>
    </row>
    <row r="59990" spans="19:19">
      <c r="S59990"/>
    </row>
    <row r="59991" spans="19:19">
      <c r="S59991"/>
    </row>
    <row r="59992" spans="19:19">
      <c r="S59992"/>
    </row>
    <row r="59993" spans="19:19">
      <c r="S59993"/>
    </row>
    <row r="59994" spans="19:19">
      <c r="S59994"/>
    </row>
    <row r="59995" spans="19:19">
      <c r="S59995"/>
    </row>
    <row r="59996" spans="19:19">
      <c r="S59996"/>
    </row>
    <row r="59997" spans="19:19">
      <c r="S59997"/>
    </row>
    <row r="59998" spans="19:19">
      <c r="S59998"/>
    </row>
    <row r="59999" spans="19:19">
      <c r="S59999"/>
    </row>
    <row r="60000" spans="19:19">
      <c r="S60000"/>
    </row>
    <row r="60001" spans="19:19">
      <c r="S60001"/>
    </row>
    <row r="60002" spans="19:19">
      <c r="S60002"/>
    </row>
    <row r="60003" spans="19:19">
      <c r="S60003"/>
    </row>
    <row r="60004" spans="19:19">
      <c r="S60004"/>
    </row>
    <row r="60005" spans="19:19">
      <c r="S60005"/>
    </row>
    <row r="60006" spans="19:19">
      <c r="S60006"/>
    </row>
    <row r="60007" spans="19:19">
      <c r="S60007"/>
    </row>
    <row r="60008" spans="19:19">
      <c r="S60008"/>
    </row>
    <row r="60009" spans="19:19">
      <c r="S60009"/>
    </row>
    <row r="60010" spans="19:19">
      <c r="S60010"/>
    </row>
    <row r="60011" spans="19:19">
      <c r="S60011"/>
    </row>
    <row r="60012" spans="19:19">
      <c r="S60012"/>
    </row>
    <row r="60013" spans="19:19">
      <c r="S60013"/>
    </row>
    <row r="60014" spans="19:19">
      <c r="S60014"/>
    </row>
    <row r="60015" spans="19:19">
      <c r="S60015"/>
    </row>
    <row r="60016" spans="19:19">
      <c r="S60016"/>
    </row>
    <row r="60017" spans="19:19">
      <c r="S60017"/>
    </row>
    <row r="60018" spans="19:19">
      <c r="S60018"/>
    </row>
    <row r="60019" spans="19:19">
      <c r="S60019"/>
    </row>
    <row r="60020" spans="19:19">
      <c r="S60020"/>
    </row>
    <row r="60021" spans="19:19">
      <c r="S60021"/>
    </row>
    <row r="60022" spans="19:19">
      <c r="S60022"/>
    </row>
    <row r="60023" spans="19:19">
      <c r="S60023"/>
    </row>
    <row r="60024" spans="19:19">
      <c r="S60024"/>
    </row>
    <row r="60025" spans="19:19">
      <c r="S60025"/>
    </row>
    <row r="60026" spans="19:19">
      <c r="S60026"/>
    </row>
    <row r="60027" spans="19:19">
      <c r="S60027"/>
    </row>
    <row r="60028" spans="19:19">
      <c r="S60028"/>
    </row>
    <row r="60029" spans="19:19">
      <c r="S60029"/>
    </row>
    <row r="60030" spans="19:19">
      <c r="S60030"/>
    </row>
    <row r="60031" spans="19:19">
      <c r="S60031"/>
    </row>
    <row r="60032" spans="19:19">
      <c r="S60032"/>
    </row>
    <row r="60033" spans="19:19">
      <c r="S60033"/>
    </row>
    <row r="60034" spans="19:19">
      <c r="S60034"/>
    </row>
    <row r="60035" spans="19:19">
      <c r="S60035"/>
    </row>
    <row r="60036" spans="19:19">
      <c r="S60036"/>
    </row>
    <row r="60037" spans="19:19">
      <c r="S60037"/>
    </row>
    <row r="60038" spans="19:19">
      <c r="S60038"/>
    </row>
    <row r="60039" spans="19:19">
      <c r="S60039"/>
    </row>
    <row r="60040" spans="19:19">
      <c r="S60040"/>
    </row>
    <row r="60041" spans="19:19">
      <c r="S60041"/>
    </row>
    <row r="60042" spans="19:19">
      <c r="S60042"/>
    </row>
    <row r="60043" spans="19:19">
      <c r="S60043"/>
    </row>
    <row r="60044" spans="19:19">
      <c r="S60044"/>
    </row>
    <row r="60045" spans="19:19">
      <c r="S60045"/>
    </row>
    <row r="60046" spans="19:19">
      <c r="S60046"/>
    </row>
    <row r="60047" spans="19:19">
      <c r="S60047"/>
    </row>
    <row r="60048" spans="19:19">
      <c r="S60048"/>
    </row>
    <row r="60049" spans="19:19">
      <c r="S60049"/>
    </row>
    <row r="60050" spans="19:19">
      <c r="S60050"/>
    </row>
    <row r="60051" spans="19:19">
      <c r="S60051"/>
    </row>
    <row r="60052" spans="19:19">
      <c r="S60052"/>
    </row>
    <row r="60053" spans="19:19">
      <c r="S60053"/>
    </row>
    <row r="60054" spans="19:19">
      <c r="S60054"/>
    </row>
    <row r="60055" spans="19:19">
      <c r="S60055"/>
    </row>
    <row r="60056" spans="19:19">
      <c r="S60056"/>
    </row>
    <row r="60057" spans="19:19">
      <c r="S60057"/>
    </row>
    <row r="60058" spans="19:19">
      <c r="S60058"/>
    </row>
    <row r="60059" spans="19:19">
      <c r="S60059"/>
    </row>
    <row r="60060" spans="19:19">
      <c r="S60060"/>
    </row>
    <row r="60061" spans="19:19">
      <c r="S60061"/>
    </row>
    <row r="60062" spans="19:19">
      <c r="S60062"/>
    </row>
    <row r="60063" spans="19:19">
      <c r="S60063"/>
    </row>
    <row r="60064" spans="19:19">
      <c r="S60064"/>
    </row>
    <row r="60065" spans="19:19">
      <c r="S60065"/>
    </row>
    <row r="60066" spans="19:19">
      <c r="S60066"/>
    </row>
    <row r="60067" spans="19:19">
      <c r="S60067"/>
    </row>
    <row r="60068" spans="19:19">
      <c r="S60068"/>
    </row>
    <row r="60069" spans="19:19">
      <c r="S60069"/>
    </row>
    <row r="60070" spans="19:19">
      <c r="S60070"/>
    </row>
    <row r="60071" spans="19:19">
      <c r="S60071"/>
    </row>
    <row r="60072" spans="19:19">
      <c r="S60072"/>
    </row>
    <row r="60073" spans="19:19">
      <c r="S60073"/>
    </row>
    <row r="60074" spans="19:19">
      <c r="S60074"/>
    </row>
    <row r="60075" spans="19:19">
      <c r="S60075"/>
    </row>
    <row r="60076" spans="19:19">
      <c r="S60076"/>
    </row>
    <row r="60077" spans="19:19">
      <c r="S60077"/>
    </row>
    <row r="60078" spans="19:19">
      <c r="S60078"/>
    </row>
    <row r="60079" spans="19:19">
      <c r="S60079"/>
    </row>
    <row r="60080" spans="19:19">
      <c r="S60080"/>
    </row>
    <row r="60081" spans="19:19">
      <c r="S60081"/>
    </row>
    <row r="60082" spans="19:19">
      <c r="S60082"/>
    </row>
    <row r="60083" spans="19:19">
      <c r="S60083"/>
    </row>
    <row r="60084" spans="19:19">
      <c r="S60084"/>
    </row>
    <row r="60085" spans="19:19">
      <c r="S60085"/>
    </row>
    <row r="60086" spans="19:19">
      <c r="S60086"/>
    </row>
    <row r="60087" spans="19:19">
      <c r="S60087"/>
    </row>
    <row r="60088" spans="19:19">
      <c r="S60088"/>
    </row>
    <row r="60089" spans="19:19">
      <c r="S60089"/>
    </row>
    <row r="60090" spans="19:19">
      <c r="S60090"/>
    </row>
    <row r="60091" spans="19:19">
      <c r="S60091"/>
    </row>
    <row r="60092" spans="19:19">
      <c r="S60092"/>
    </row>
    <row r="60093" spans="19:19">
      <c r="S60093"/>
    </row>
    <row r="60094" spans="19:19">
      <c r="S60094"/>
    </row>
    <row r="60095" spans="19:19">
      <c r="S60095"/>
    </row>
    <row r="60096" spans="19:19">
      <c r="S60096"/>
    </row>
    <row r="60097" spans="19:19">
      <c r="S60097"/>
    </row>
    <row r="60098" spans="19:19">
      <c r="S60098"/>
    </row>
    <row r="60099" spans="19:19">
      <c r="S60099"/>
    </row>
    <row r="60100" spans="19:19">
      <c r="S60100"/>
    </row>
    <row r="60101" spans="19:19">
      <c r="S60101"/>
    </row>
    <row r="60102" spans="19:19">
      <c r="S60102"/>
    </row>
    <row r="60103" spans="19:19">
      <c r="S60103"/>
    </row>
    <row r="60104" spans="19:19">
      <c r="S60104"/>
    </row>
    <row r="60105" spans="19:19">
      <c r="S60105"/>
    </row>
    <row r="60106" spans="19:19">
      <c r="S60106"/>
    </row>
    <row r="60107" spans="19:19">
      <c r="S60107"/>
    </row>
    <row r="60108" spans="19:19">
      <c r="S60108"/>
    </row>
    <row r="60109" spans="19:19">
      <c r="S60109"/>
    </row>
    <row r="60110" spans="19:19">
      <c r="S60110"/>
    </row>
    <row r="60111" spans="19:19">
      <c r="S60111"/>
    </row>
    <row r="60112" spans="19:19">
      <c r="S60112"/>
    </row>
    <row r="60113" spans="19:19">
      <c r="S60113"/>
    </row>
    <row r="60114" spans="19:19">
      <c r="S60114"/>
    </row>
    <row r="60115" spans="19:19">
      <c r="S60115"/>
    </row>
    <row r="60116" spans="19:19">
      <c r="S60116"/>
    </row>
    <row r="60117" spans="19:19">
      <c r="S60117"/>
    </row>
    <row r="60118" spans="19:19">
      <c r="S60118"/>
    </row>
    <row r="60119" spans="19:19">
      <c r="S60119"/>
    </row>
    <row r="60120" spans="19:19">
      <c r="S60120"/>
    </row>
    <row r="60121" spans="19:19">
      <c r="S60121"/>
    </row>
    <row r="60122" spans="19:19">
      <c r="S60122"/>
    </row>
    <row r="60123" spans="19:19">
      <c r="S60123"/>
    </row>
    <row r="60124" spans="19:19">
      <c r="S60124"/>
    </row>
    <row r="60125" spans="19:19">
      <c r="S60125"/>
    </row>
    <row r="60126" spans="19:19">
      <c r="S60126"/>
    </row>
    <row r="60127" spans="19:19">
      <c r="S60127"/>
    </row>
    <row r="60128" spans="19:19">
      <c r="S60128"/>
    </row>
    <row r="60129" spans="19:19">
      <c r="S60129"/>
    </row>
    <row r="60130" spans="19:19">
      <c r="S60130"/>
    </row>
    <row r="60131" spans="19:19">
      <c r="S60131"/>
    </row>
    <row r="60132" spans="19:19">
      <c r="S60132"/>
    </row>
    <row r="60133" spans="19:19">
      <c r="S60133"/>
    </row>
    <row r="60134" spans="19:19">
      <c r="S60134"/>
    </row>
    <row r="60135" spans="19:19">
      <c r="S60135"/>
    </row>
    <row r="60136" spans="19:19">
      <c r="S60136"/>
    </row>
    <row r="60137" spans="19:19">
      <c r="S60137"/>
    </row>
    <row r="60138" spans="19:19">
      <c r="S60138"/>
    </row>
    <row r="60139" spans="19:19">
      <c r="S60139"/>
    </row>
    <row r="60140" spans="19:19">
      <c r="S60140"/>
    </row>
    <row r="60141" spans="19:19">
      <c r="S60141"/>
    </row>
    <row r="60142" spans="19:19">
      <c r="S60142"/>
    </row>
    <row r="60143" spans="19:19">
      <c r="S60143"/>
    </row>
    <row r="60144" spans="19:19">
      <c r="S60144"/>
    </row>
    <row r="60145" spans="19:19">
      <c r="S60145"/>
    </row>
    <row r="60146" spans="19:19">
      <c r="S60146"/>
    </row>
    <row r="60147" spans="19:19">
      <c r="S60147"/>
    </row>
    <row r="60148" spans="19:19">
      <c r="S60148"/>
    </row>
    <row r="60149" spans="19:19">
      <c r="S60149"/>
    </row>
    <row r="60150" spans="19:19">
      <c r="S60150"/>
    </row>
    <row r="60151" spans="19:19">
      <c r="S60151"/>
    </row>
    <row r="60152" spans="19:19">
      <c r="S60152"/>
    </row>
    <row r="60153" spans="19:19">
      <c r="S60153"/>
    </row>
    <row r="60154" spans="19:19">
      <c r="S60154"/>
    </row>
    <row r="60155" spans="19:19">
      <c r="S60155"/>
    </row>
    <row r="60156" spans="19:19">
      <c r="S60156"/>
    </row>
    <row r="60157" spans="19:19">
      <c r="S60157"/>
    </row>
    <row r="60158" spans="19:19">
      <c r="S60158"/>
    </row>
    <row r="60159" spans="19:19">
      <c r="S60159"/>
    </row>
    <row r="60160" spans="19:19">
      <c r="S60160"/>
    </row>
    <row r="60161" spans="19:19">
      <c r="S60161"/>
    </row>
    <row r="60162" spans="19:19">
      <c r="S60162"/>
    </row>
    <row r="60163" spans="19:19">
      <c r="S60163"/>
    </row>
    <row r="60164" spans="19:19">
      <c r="S60164"/>
    </row>
    <row r="60165" spans="19:19">
      <c r="S60165"/>
    </row>
    <row r="60166" spans="19:19">
      <c r="S60166"/>
    </row>
    <row r="60167" spans="19:19">
      <c r="S60167"/>
    </row>
    <row r="60168" spans="19:19">
      <c r="S60168"/>
    </row>
    <row r="60169" spans="19:19">
      <c r="S60169"/>
    </row>
    <row r="60170" spans="19:19">
      <c r="S60170"/>
    </row>
    <row r="60171" spans="19:19">
      <c r="S60171"/>
    </row>
    <row r="60172" spans="19:19">
      <c r="S60172"/>
    </row>
    <row r="60173" spans="19:19">
      <c r="S60173"/>
    </row>
    <row r="60174" spans="19:19">
      <c r="S60174"/>
    </row>
    <row r="60175" spans="19:19">
      <c r="S60175"/>
    </row>
    <row r="60176" spans="19:19">
      <c r="S60176"/>
    </row>
    <row r="60177" spans="19:19">
      <c r="S60177"/>
    </row>
    <row r="60178" spans="19:19">
      <c r="S60178"/>
    </row>
    <row r="60179" spans="19:19">
      <c r="S60179"/>
    </row>
    <row r="60180" spans="19:19">
      <c r="S60180"/>
    </row>
    <row r="60181" spans="19:19">
      <c r="S60181"/>
    </row>
    <row r="60182" spans="19:19">
      <c r="S60182"/>
    </row>
    <row r="60183" spans="19:19">
      <c r="S60183"/>
    </row>
    <row r="60184" spans="19:19">
      <c r="S60184"/>
    </row>
    <row r="60185" spans="19:19">
      <c r="S60185"/>
    </row>
    <row r="60186" spans="19:19">
      <c r="S60186"/>
    </row>
    <row r="60187" spans="19:19">
      <c r="S60187"/>
    </row>
    <row r="60188" spans="19:19">
      <c r="S60188"/>
    </row>
    <row r="60189" spans="19:19">
      <c r="S60189"/>
    </row>
    <row r="60190" spans="19:19">
      <c r="S60190"/>
    </row>
    <row r="60191" spans="19:19">
      <c r="S60191"/>
    </row>
    <row r="60192" spans="19:19">
      <c r="S60192"/>
    </row>
    <row r="60193" spans="19:19">
      <c r="S60193"/>
    </row>
    <row r="60194" spans="19:19">
      <c r="S60194"/>
    </row>
    <row r="60195" spans="19:19">
      <c r="S60195"/>
    </row>
    <row r="60196" spans="19:19">
      <c r="S60196"/>
    </row>
    <row r="60197" spans="19:19">
      <c r="S60197"/>
    </row>
    <row r="60198" spans="19:19">
      <c r="S60198"/>
    </row>
    <row r="60199" spans="19:19">
      <c r="S60199"/>
    </row>
    <row r="60200" spans="19:19">
      <c r="S60200"/>
    </row>
    <row r="60201" spans="19:19">
      <c r="S60201"/>
    </row>
    <row r="60202" spans="19:19">
      <c r="S60202"/>
    </row>
    <row r="60203" spans="19:19">
      <c r="S60203"/>
    </row>
    <row r="60204" spans="19:19">
      <c r="S60204"/>
    </row>
    <row r="60205" spans="19:19">
      <c r="S60205"/>
    </row>
    <row r="60206" spans="19:19">
      <c r="S60206"/>
    </row>
    <row r="60207" spans="19:19">
      <c r="S60207"/>
    </row>
    <row r="60208" spans="19:19">
      <c r="S60208"/>
    </row>
    <row r="60209" spans="19:19">
      <c r="S60209"/>
    </row>
    <row r="60210" spans="19:19">
      <c r="S60210"/>
    </row>
    <row r="60211" spans="19:19">
      <c r="S60211"/>
    </row>
    <row r="60212" spans="19:19">
      <c r="S60212"/>
    </row>
    <row r="60213" spans="19:19">
      <c r="S60213"/>
    </row>
    <row r="60214" spans="19:19">
      <c r="S60214"/>
    </row>
    <row r="60215" spans="19:19">
      <c r="S60215"/>
    </row>
    <row r="60216" spans="19:19">
      <c r="S60216"/>
    </row>
    <row r="60217" spans="19:19">
      <c r="S60217"/>
    </row>
    <row r="60218" spans="19:19">
      <c r="S60218"/>
    </row>
    <row r="60219" spans="19:19">
      <c r="S60219"/>
    </row>
    <row r="60220" spans="19:19">
      <c r="S60220"/>
    </row>
    <row r="60221" spans="19:19">
      <c r="S60221"/>
    </row>
    <row r="60222" spans="19:19">
      <c r="S60222"/>
    </row>
    <row r="60223" spans="19:19">
      <c r="S60223"/>
    </row>
    <row r="60224" spans="19:19">
      <c r="S60224"/>
    </row>
    <row r="60225" spans="19:19">
      <c r="S60225"/>
    </row>
    <row r="60226" spans="19:19">
      <c r="S60226"/>
    </row>
    <row r="60227" spans="19:19">
      <c r="S60227"/>
    </row>
    <row r="60228" spans="19:19">
      <c r="S60228"/>
    </row>
    <row r="60229" spans="19:19">
      <c r="S60229"/>
    </row>
    <row r="60230" spans="19:19">
      <c r="S60230"/>
    </row>
    <row r="60231" spans="19:19">
      <c r="S60231"/>
    </row>
    <row r="60232" spans="19:19">
      <c r="S60232"/>
    </row>
    <row r="60233" spans="19:19">
      <c r="S60233"/>
    </row>
    <row r="60234" spans="19:19">
      <c r="S60234"/>
    </row>
    <row r="60235" spans="19:19">
      <c r="S60235"/>
    </row>
    <row r="60236" spans="19:19">
      <c r="S60236"/>
    </row>
    <row r="60237" spans="19:19">
      <c r="S60237"/>
    </row>
    <row r="60238" spans="19:19">
      <c r="S60238"/>
    </row>
    <row r="60239" spans="19:19">
      <c r="S60239"/>
    </row>
    <row r="60240" spans="19:19">
      <c r="S60240"/>
    </row>
    <row r="60241" spans="19:19">
      <c r="S60241"/>
    </row>
    <row r="60242" spans="19:19">
      <c r="S60242"/>
    </row>
    <row r="60243" spans="19:19">
      <c r="S60243"/>
    </row>
    <row r="60244" spans="19:19">
      <c r="S60244"/>
    </row>
    <row r="60245" spans="19:19">
      <c r="S60245"/>
    </row>
    <row r="60246" spans="19:19">
      <c r="S60246"/>
    </row>
    <row r="60247" spans="19:19">
      <c r="S60247"/>
    </row>
    <row r="60248" spans="19:19">
      <c r="S60248"/>
    </row>
    <row r="60249" spans="19:19">
      <c r="S60249"/>
    </row>
    <row r="60250" spans="19:19">
      <c r="S60250"/>
    </row>
    <row r="60251" spans="19:19">
      <c r="S60251"/>
    </row>
    <row r="60252" spans="19:19">
      <c r="S60252"/>
    </row>
    <row r="60253" spans="19:19">
      <c r="S60253"/>
    </row>
    <row r="60254" spans="19:19">
      <c r="S60254"/>
    </row>
    <row r="60255" spans="19:19">
      <c r="S60255"/>
    </row>
    <row r="60256" spans="19:19">
      <c r="S60256"/>
    </row>
    <row r="60257" spans="19:19">
      <c r="S60257"/>
    </row>
    <row r="60258" spans="19:19">
      <c r="S60258"/>
    </row>
    <row r="60259" spans="19:19">
      <c r="S60259"/>
    </row>
    <row r="60260" spans="19:19">
      <c r="S60260"/>
    </row>
    <row r="60261" spans="19:19">
      <c r="S60261"/>
    </row>
    <row r="60262" spans="19:19">
      <c r="S60262"/>
    </row>
    <row r="60263" spans="19:19">
      <c r="S60263"/>
    </row>
    <row r="60264" spans="19:19">
      <c r="S60264"/>
    </row>
    <row r="60265" spans="19:19">
      <c r="S60265"/>
    </row>
    <row r="60266" spans="19:19">
      <c r="S60266"/>
    </row>
    <row r="60267" spans="19:19">
      <c r="S60267"/>
    </row>
    <row r="60268" spans="19:19">
      <c r="S60268"/>
    </row>
    <row r="60269" spans="19:19">
      <c r="S60269"/>
    </row>
    <row r="60270" spans="19:19">
      <c r="S60270"/>
    </row>
    <row r="60271" spans="19:19">
      <c r="S60271"/>
    </row>
    <row r="60272" spans="19:19">
      <c r="S60272"/>
    </row>
    <row r="60273" spans="19:19">
      <c r="S60273"/>
    </row>
    <row r="60274" spans="19:19">
      <c r="S60274"/>
    </row>
    <row r="60275" spans="19:19">
      <c r="S60275"/>
    </row>
    <row r="60276" spans="19:19">
      <c r="S60276"/>
    </row>
    <row r="60277" spans="19:19">
      <c r="S60277"/>
    </row>
    <row r="60278" spans="19:19">
      <c r="S60278"/>
    </row>
    <row r="60279" spans="19:19">
      <c r="S60279"/>
    </row>
    <row r="60280" spans="19:19">
      <c r="S60280"/>
    </row>
    <row r="60281" spans="19:19">
      <c r="S60281"/>
    </row>
    <row r="60282" spans="19:19">
      <c r="S60282"/>
    </row>
    <row r="60283" spans="19:19">
      <c r="S60283"/>
    </row>
    <row r="60284" spans="19:19">
      <c r="S60284"/>
    </row>
    <row r="60285" spans="19:19">
      <c r="S60285"/>
    </row>
    <row r="60286" spans="19:19">
      <c r="S60286"/>
    </row>
    <row r="60287" spans="19:19">
      <c r="S60287"/>
    </row>
    <row r="60288" spans="19:19">
      <c r="S60288"/>
    </row>
    <row r="60289" spans="19:19">
      <c r="S60289"/>
    </row>
    <row r="60290" spans="19:19">
      <c r="S60290"/>
    </row>
    <row r="60291" spans="19:19">
      <c r="S60291"/>
    </row>
    <row r="60292" spans="19:19">
      <c r="S60292"/>
    </row>
    <row r="60293" spans="19:19">
      <c r="S60293"/>
    </row>
    <row r="60294" spans="19:19">
      <c r="S60294"/>
    </row>
    <row r="60295" spans="19:19">
      <c r="S60295"/>
    </row>
    <row r="60296" spans="19:19">
      <c r="S60296"/>
    </row>
    <row r="60297" spans="19:19">
      <c r="S60297"/>
    </row>
    <row r="60298" spans="19:19">
      <c r="S60298"/>
    </row>
    <row r="60299" spans="19:19">
      <c r="S60299"/>
    </row>
    <row r="60300" spans="19:19">
      <c r="S60300"/>
    </row>
    <row r="60301" spans="19:19">
      <c r="S60301"/>
    </row>
    <row r="60302" spans="19:19">
      <c r="S60302"/>
    </row>
    <row r="60303" spans="19:19">
      <c r="S60303"/>
    </row>
    <row r="60304" spans="19:19">
      <c r="S60304"/>
    </row>
    <row r="60305" spans="19:19">
      <c r="S60305"/>
    </row>
    <row r="60306" spans="19:19">
      <c r="S60306"/>
    </row>
    <row r="60307" spans="19:19">
      <c r="S60307"/>
    </row>
    <row r="60308" spans="19:19">
      <c r="S60308"/>
    </row>
    <row r="60309" spans="19:19">
      <c r="S60309"/>
    </row>
    <row r="60310" spans="19:19">
      <c r="S60310"/>
    </row>
    <row r="60311" spans="19:19">
      <c r="S60311"/>
    </row>
    <row r="60312" spans="19:19">
      <c r="S60312"/>
    </row>
    <row r="60313" spans="19:19">
      <c r="S60313"/>
    </row>
    <row r="60314" spans="19:19">
      <c r="S60314"/>
    </row>
    <row r="60315" spans="19:19">
      <c r="S60315"/>
    </row>
    <row r="60316" spans="19:19">
      <c r="S60316"/>
    </row>
    <row r="60317" spans="19:19">
      <c r="S60317"/>
    </row>
    <row r="60318" spans="19:19">
      <c r="S60318"/>
    </row>
    <row r="60319" spans="19:19">
      <c r="S60319"/>
    </row>
    <row r="60320" spans="19:19">
      <c r="S60320"/>
    </row>
    <row r="60321" spans="19:19">
      <c r="S60321"/>
    </row>
    <row r="60322" spans="19:19">
      <c r="S60322"/>
    </row>
    <row r="60323" spans="19:19">
      <c r="S60323"/>
    </row>
    <row r="60324" spans="19:19">
      <c r="S60324"/>
    </row>
    <row r="60325" spans="19:19">
      <c r="S60325"/>
    </row>
    <row r="60326" spans="19:19">
      <c r="S60326"/>
    </row>
    <row r="60327" spans="19:19">
      <c r="S60327"/>
    </row>
    <row r="60328" spans="19:19">
      <c r="S60328"/>
    </row>
    <row r="60329" spans="19:19">
      <c r="S60329"/>
    </row>
    <row r="60330" spans="19:19">
      <c r="S60330"/>
    </row>
    <row r="60331" spans="19:19">
      <c r="S60331"/>
    </row>
    <row r="60332" spans="19:19">
      <c r="S60332"/>
    </row>
    <row r="60333" spans="19:19">
      <c r="S60333"/>
    </row>
    <row r="60334" spans="19:19">
      <c r="S60334"/>
    </row>
    <row r="60335" spans="19:19">
      <c r="S60335"/>
    </row>
    <row r="60336" spans="19:19">
      <c r="S60336"/>
    </row>
    <row r="60337" spans="19:19">
      <c r="S60337"/>
    </row>
    <row r="60338" spans="19:19">
      <c r="S60338"/>
    </row>
    <row r="60339" spans="19:19">
      <c r="S60339"/>
    </row>
    <row r="60340" spans="19:19">
      <c r="S60340"/>
    </row>
    <row r="60341" spans="19:19">
      <c r="S60341"/>
    </row>
    <row r="60342" spans="19:19">
      <c r="S60342"/>
    </row>
    <row r="60343" spans="19:19">
      <c r="S60343"/>
    </row>
    <row r="60344" spans="19:19">
      <c r="S60344"/>
    </row>
    <row r="60345" spans="19:19">
      <c r="S60345"/>
    </row>
    <row r="60346" spans="19:19">
      <c r="S60346"/>
    </row>
    <row r="60347" spans="19:19">
      <c r="S60347"/>
    </row>
    <row r="60348" spans="19:19">
      <c r="S60348"/>
    </row>
    <row r="60349" spans="19:19">
      <c r="S60349"/>
    </row>
    <row r="60350" spans="19:19">
      <c r="S60350"/>
    </row>
    <row r="60351" spans="19:19">
      <c r="S60351"/>
    </row>
    <row r="60352" spans="19:19">
      <c r="S60352"/>
    </row>
    <row r="60353" spans="19:19">
      <c r="S60353"/>
    </row>
    <row r="60354" spans="19:19">
      <c r="S60354"/>
    </row>
    <row r="60355" spans="19:19">
      <c r="S60355"/>
    </row>
    <row r="60356" spans="19:19">
      <c r="S60356"/>
    </row>
    <row r="60357" spans="19:19">
      <c r="S60357"/>
    </row>
    <row r="60358" spans="19:19">
      <c r="S60358"/>
    </row>
    <row r="60359" spans="19:19">
      <c r="S60359"/>
    </row>
    <row r="60360" spans="19:19">
      <c r="S60360"/>
    </row>
    <row r="60361" spans="19:19">
      <c r="S60361"/>
    </row>
    <row r="60362" spans="19:19">
      <c r="S60362"/>
    </row>
    <row r="60363" spans="19:19">
      <c r="S60363"/>
    </row>
    <row r="60364" spans="19:19">
      <c r="S60364"/>
    </row>
    <row r="60365" spans="19:19">
      <c r="S60365"/>
    </row>
    <row r="60366" spans="19:19">
      <c r="S60366"/>
    </row>
    <row r="60367" spans="19:19">
      <c r="S60367"/>
    </row>
    <row r="60368" spans="19:19">
      <c r="S60368"/>
    </row>
    <row r="60369" spans="19:19">
      <c r="S60369"/>
    </row>
    <row r="60370" spans="19:19">
      <c r="S60370"/>
    </row>
    <row r="60371" spans="19:19">
      <c r="S60371"/>
    </row>
    <row r="60372" spans="19:19">
      <c r="S60372"/>
    </row>
    <row r="60373" spans="19:19">
      <c r="S60373"/>
    </row>
    <row r="60374" spans="19:19">
      <c r="S60374"/>
    </row>
    <row r="60375" spans="19:19">
      <c r="S60375"/>
    </row>
    <row r="60376" spans="19:19">
      <c r="S60376"/>
    </row>
    <row r="60377" spans="19:19">
      <c r="S60377"/>
    </row>
    <row r="60378" spans="19:19">
      <c r="S60378"/>
    </row>
    <row r="60379" spans="19:19">
      <c r="S60379"/>
    </row>
    <row r="60380" spans="19:19">
      <c r="S60380"/>
    </row>
    <row r="60381" spans="19:19">
      <c r="S60381"/>
    </row>
    <row r="60382" spans="19:19">
      <c r="S60382"/>
    </row>
    <row r="60383" spans="19:19">
      <c r="S60383"/>
    </row>
    <row r="60384" spans="19:19">
      <c r="S60384"/>
    </row>
    <row r="60385" spans="19:19">
      <c r="S60385"/>
    </row>
    <row r="60386" spans="19:19">
      <c r="S60386"/>
    </row>
    <row r="60387" spans="19:19">
      <c r="S60387"/>
    </row>
    <row r="60388" spans="19:19">
      <c r="S60388"/>
    </row>
    <row r="60389" spans="19:19">
      <c r="S60389"/>
    </row>
    <row r="60390" spans="19:19">
      <c r="S60390"/>
    </row>
    <row r="60391" spans="19:19">
      <c r="S60391"/>
    </row>
    <row r="60392" spans="19:19">
      <c r="S60392"/>
    </row>
    <row r="60393" spans="19:19">
      <c r="S60393"/>
    </row>
    <row r="60394" spans="19:19">
      <c r="S60394"/>
    </row>
    <row r="60395" spans="19:19">
      <c r="S60395"/>
    </row>
    <row r="60396" spans="19:19">
      <c r="S60396"/>
    </row>
    <row r="60397" spans="19:19">
      <c r="S60397"/>
    </row>
    <row r="60398" spans="19:19">
      <c r="S60398"/>
    </row>
    <row r="60399" spans="19:19">
      <c r="S60399"/>
    </row>
    <row r="60400" spans="19:19">
      <c r="S60400"/>
    </row>
    <row r="60401" spans="19:19">
      <c r="S60401"/>
    </row>
    <row r="60402" spans="19:19">
      <c r="S60402"/>
    </row>
    <row r="60403" spans="19:19">
      <c r="S60403"/>
    </row>
    <row r="60404" spans="19:19">
      <c r="S60404"/>
    </row>
    <row r="60405" spans="19:19">
      <c r="S60405"/>
    </row>
    <row r="60406" spans="19:19">
      <c r="S60406"/>
    </row>
    <row r="60407" spans="19:19">
      <c r="S60407"/>
    </row>
    <row r="60408" spans="19:19">
      <c r="S60408"/>
    </row>
    <row r="60409" spans="19:19">
      <c r="S60409"/>
    </row>
    <row r="60410" spans="19:19">
      <c r="S60410"/>
    </row>
    <row r="60411" spans="19:19">
      <c r="S60411"/>
    </row>
    <row r="60412" spans="19:19">
      <c r="S60412"/>
    </row>
    <row r="60413" spans="19:19">
      <c r="S60413"/>
    </row>
    <row r="60414" spans="19:19">
      <c r="S60414"/>
    </row>
    <row r="60415" spans="19:19">
      <c r="S60415"/>
    </row>
    <row r="60416" spans="19:19">
      <c r="S60416"/>
    </row>
    <row r="60417" spans="19:19">
      <c r="S60417"/>
    </row>
    <row r="60418" spans="19:19">
      <c r="S60418"/>
    </row>
    <row r="60419" spans="19:19">
      <c r="S60419"/>
    </row>
    <row r="60420" spans="19:19">
      <c r="S60420"/>
    </row>
    <row r="60421" spans="19:19">
      <c r="S60421"/>
    </row>
    <row r="60422" spans="19:19">
      <c r="S60422"/>
    </row>
    <row r="60423" spans="19:19">
      <c r="S60423"/>
    </row>
    <row r="60424" spans="19:19">
      <c r="S60424"/>
    </row>
    <row r="60425" spans="19:19">
      <c r="S60425"/>
    </row>
    <row r="60426" spans="19:19">
      <c r="S60426"/>
    </row>
    <row r="60427" spans="19:19">
      <c r="S60427"/>
    </row>
    <row r="60428" spans="19:19">
      <c r="S60428"/>
    </row>
    <row r="60429" spans="19:19">
      <c r="S60429"/>
    </row>
    <row r="60430" spans="19:19">
      <c r="S60430"/>
    </row>
    <row r="60431" spans="19:19">
      <c r="S60431"/>
    </row>
    <row r="60432" spans="19:19">
      <c r="S60432"/>
    </row>
    <row r="60433" spans="19:19">
      <c r="S60433"/>
    </row>
    <row r="60434" spans="19:19">
      <c r="S60434"/>
    </row>
    <row r="60435" spans="19:19">
      <c r="S60435"/>
    </row>
    <row r="60436" spans="19:19">
      <c r="S60436"/>
    </row>
    <row r="60437" spans="19:19">
      <c r="S60437"/>
    </row>
    <row r="60438" spans="19:19">
      <c r="S60438"/>
    </row>
    <row r="60439" spans="19:19">
      <c r="S60439"/>
    </row>
    <row r="60440" spans="19:19">
      <c r="S60440"/>
    </row>
    <row r="60441" spans="19:19">
      <c r="S60441"/>
    </row>
    <row r="60442" spans="19:19">
      <c r="S60442"/>
    </row>
    <row r="60443" spans="19:19">
      <c r="S60443"/>
    </row>
    <row r="60444" spans="19:19">
      <c r="S60444"/>
    </row>
    <row r="60445" spans="19:19">
      <c r="S60445"/>
    </row>
    <row r="60446" spans="19:19">
      <c r="S60446"/>
    </row>
    <row r="60447" spans="19:19">
      <c r="S60447"/>
    </row>
    <row r="60448" spans="19:19">
      <c r="S60448"/>
    </row>
    <row r="60449" spans="19:19">
      <c r="S60449"/>
    </row>
    <row r="60450" spans="19:19">
      <c r="S60450"/>
    </row>
    <row r="60451" spans="19:19">
      <c r="S60451"/>
    </row>
    <row r="60452" spans="19:19">
      <c r="S60452"/>
    </row>
    <row r="60453" spans="19:19">
      <c r="S60453"/>
    </row>
    <row r="60454" spans="19:19">
      <c r="S60454"/>
    </row>
    <row r="60455" spans="19:19">
      <c r="S60455"/>
    </row>
    <row r="60456" spans="19:19">
      <c r="S60456"/>
    </row>
    <row r="60457" spans="19:19">
      <c r="S60457"/>
    </row>
    <row r="60458" spans="19:19">
      <c r="S60458"/>
    </row>
    <row r="60459" spans="19:19">
      <c r="S60459"/>
    </row>
    <row r="60460" spans="19:19">
      <c r="S60460"/>
    </row>
    <row r="60461" spans="19:19">
      <c r="S60461"/>
    </row>
    <row r="60462" spans="19:19">
      <c r="S60462"/>
    </row>
    <row r="60463" spans="19:19">
      <c r="S60463"/>
    </row>
    <row r="60464" spans="19:19">
      <c r="S60464"/>
    </row>
    <row r="60465" spans="19:19">
      <c r="S60465"/>
    </row>
    <row r="60466" spans="19:19">
      <c r="S60466"/>
    </row>
    <row r="60467" spans="19:19">
      <c r="S60467"/>
    </row>
    <row r="60468" spans="19:19">
      <c r="S60468"/>
    </row>
    <row r="60469" spans="19:19">
      <c r="S60469"/>
    </row>
    <row r="60470" spans="19:19">
      <c r="S60470"/>
    </row>
    <row r="60471" spans="19:19">
      <c r="S60471"/>
    </row>
    <row r="60472" spans="19:19">
      <c r="S60472"/>
    </row>
    <row r="60473" spans="19:19">
      <c r="S60473"/>
    </row>
    <row r="60474" spans="19:19">
      <c r="S60474"/>
    </row>
    <row r="60475" spans="19:19">
      <c r="S60475"/>
    </row>
    <row r="60476" spans="19:19">
      <c r="S60476"/>
    </row>
    <row r="60477" spans="19:19">
      <c r="S60477"/>
    </row>
    <row r="60478" spans="19:19">
      <c r="S60478"/>
    </row>
    <row r="60479" spans="19:19">
      <c r="S60479"/>
    </row>
    <row r="60480" spans="19:19">
      <c r="S60480"/>
    </row>
    <row r="60481" spans="19:19">
      <c r="S60481"/>
    </row>
    <row r="60482" spans="19:19">
      <c r="S60482"/>
    </row>
    <row r="60483" spans="19:19">
      <c r="S60483"/>
    </row>
    <row r="60484" spans="19:19">
      <c r="S60484"/>
    </row>
    <row r="60485" spans="19:19">
      <c r="S60485"/>
    </row>
    <row r="60486" spans="19:19">
      <c r="S60486"/>
    </row>
    <row r="60487" spans="19:19">
      <c r="S60487"/>
    </row>
    <row r="60488" spans="19:19">
      <c r="S60488"/>
    </row>
    <row r="60489" spans="19:19">
      <c r="S60489"/>
    </row>
    <row r="60490" spans="19:19">
      <c r="S60490"/>
    </row>
    <row r="60491" spans="19:19">
      <c r="S60491"/>
    </row>
    <row r="60492" spans="19:19">
      <c r="S60492"/>
    </row>
    <row r="60493" spans="19:19">
      <c r="S60493"/>
    </row>
    <row r="60494" spans="19:19">
      <c r="S60494"/>
    </row>
    <row r="60495" spans="19:19">
      <c r="S60495"/>
    </row>
    <row r="60496" spans="19:19">
      <c r="S60496"/>
    </row>
    <row r="60497" spans="19:19">
      <c r="S60497"/>
    </row>
    <row r="60498" spans="19:19">
      <c r="S60498"/>
    </row>
    <row r="60499" spans="19:19">
      <c r="S60499"/>
    </row>
    <row r="60500" spans="19:19">
      <c r="S60500"/>
    </row>
    <row r="60501" spans="19:19">
      <c r="S60501"/>
    </row>
    <row r="60502" spans="19:19">
      <c r="S60502"/>
    </row>
    <row r="60503" spans="19:19">
      <c r="S60503"/>
    </row>
    <row r="60504" spans="19:19">
      <c r="S60504"/>
    </row>
    <row r="60505" spans="19:19">
      <c r="S60505"/>
    </row>
    <row r="60506" spans="19:19">
      <c r="S60506"/>
    </row>
    <row r="60507" spans="19:19">
      <c r="S60507"/>
    </row>
    <row r="60508" spans="19:19">
      <c r="S60508"/>
    </row>
    <row r="60509" spans="19:19">
      <c r="S60509"/>
    </row>
    <row r="60510" spans="19:19">
      <c r="S60510"/>
    </row>
    <row r="60511" spans="19:19">
      <c r="S60511"/>
    </row>
    <row r="60512" spans="19:19">
      <c r="S60512"/>
    </row>
    <row r="60513" spans="19:19">
      <c r="S60513"/>
    </row>
    <row r="60514" spans="19:19">
      <c r="S60514"/>
    </row>
    <row r="60515" spans="19:19">
      <c r="S60515"/>
    </row>
    <row r="60516" spans="19:19">
      <c r="S60516"/>
    </row>
    <row r="60517" spans="19:19">
      <c r="S60517"/>
    </row>
    <row r="60518" spans="19:19">
      <c r="S60518"/>
    </row>
    <row r="60519" spans="19:19">
      <c r="S60519"/>
    </row>
    <row r="60520" spans="19:19">
      <c r="S60520"/>
    </row>
    <row r="60521" spans="19:19">
      <c r="S60521"/>
    </row>
    <row r="60522" spans="19:19">
      <c r="S60522"/>
    </row>
    <row r="60523" spans="19:19">
      <c r="S60523"/>
    </row>
    <row r="60524" spans="19:19">
      <c r="S60524"/>
    </row>
    <row r="60525" spans="19:19">
      <c r="S60525"/>
    </row>
    <row r="60526" spans="19:19">
      <c r="S60526"/>
    </row>
    <row r="60527" spans="19:19">
      <c r="S60527"/>
    </row>
    <row r="60528" spans="19:19">
      <c r="S60528"/>
    </row>
    <row r="60529" spans="19:19">
      <c r="S60529"/>
    </row>
    <row r="60530" spans="19:19">
      <c r="S60530"/>
    </row>
    <row r="60531" spans="19:19">
      <c r="S60531"/>
    </row>
    <row r="60532" spans="19:19">
      <c r="S60532"/>
    </row>
    <row r="60533" spans="19:19">
      <c r="S60533"/>
    </row>
    <row r="60534" spans="19:19">
      <c r="S60534"/>
    </row>
    <row r="60535" spans="19:19">
      <c r="S60535"/>
    </row>
    <row r="60536" spans="19:19">
      <c r="S60536"/>
    </row>
    <row r="60537" spans="19:19">
      <c r="S60537"/>
    </row>
    <row r="60538" spans="19:19">
      <c r="S60538"/>
    </row>
    <row r="60539" spans="19:19">
      <c r="S60539"/>
    </row>
    <row r="60540" spans="19:19">
      <c r="S60540"/>
    </row>
    <row r="60541" spans="19:19">
      <c r="S60541"/>
    </row>
    <row r="60542" spans="19:19">
      <c r="S60542"/>
    </row>
    <row r="60543" spans="19:19">
      <c r="S60543"/>
    </row>
    <row r="60544" spans="19:19">
      <c r="S60544"/>
    </row>
    <row r="60545" spans="19:19">
      <c r="S60545"/>
    </row>
    <row r="60546" spans="19:19">
      <c r="S60546"/>
    </row>
    <row r="60547" spans="19:19">
      <c r="S60547"/>
    </row>
    <row r="60548" spans="19:19">
      <c r="S60548"/>
    </row>
    <row r="60549" spans="19:19">
      <c r="S60549"/>
    </row>
    <row r="60550" spans="19:19">
      <c r="S60550"/>
    </row>
    <row r="60551" spans="19:19">
      <c r="S60551"/>
    </row>
    <row r="60552" spans="19:19">
      <c r="S60552"/>
    </row>
    <row r="60553" spans="19:19">
      <c r="S60553"/>
    </row>
    <row r="60554" spans="19:19">
      <c r="S60554"/>
    </row>
    <row r="60555" spans="19:19">
      <c r="S60555"/>
    </row>
    <row r="60556" spans="19:19">
      <c r="S60556"/>
    </row>
    <row r="60557" spans="19:19">
      <c r="S60557"/>
    </row>
    <row r="60558" spans="19:19">
      <c r="S60558"/>
    </row>
    <row r="60559" spans="19:19">
      <c r="S60559"/>
    </row>
    <row r="60560" spans="19:19">
      <c r="S60560"/>
    </row>
    <row r="60561" spans="19:19">
      <c r="S60561"/>
    </row>
    <row r="60562" spans="19:19">
      <c r="S60562"/>
    </row>
    <row r="60563" spans="19:19">
      <c r="S60563"/>
    </row>
    <row r="60564" spans="19:19">
      <c r="S60564"/>
    </row>
    <row r="60565" spans="19:19">
      <c r="S60565"/>
    </row>
    <row r="60566" spans="19:19">
      <c r="S60566"/>
    </row>
    <row r="60567" spans="19:19">
      <c r="S60567"/>
    </row>
    <row r="60568" spans="19:19">
      <c r="S60568"/>
    </row>
    <row r="60569" spans="19:19">
      <c r="S60569"/>
    </row>
    <row r="60570" spans="19:19">
      <c r="S60570"/>
    </row>
    <row r="60571" spans="19:19">
      <c r="S60571"/>
    </row>
    <row r="60572" spans="19:19">
      <c r="S60572"/>
    </row>
    <row r="60573" spans="19:19">
      <c r="S60573"/>
    </row>
    <row r="60574" spans="19:19">
      <c r="S60574"/>
    </row>
    <row r="60575" spans="19:19">
      <c r="S60575"/>
    </row>
    <row r="60576" spans="19:19">
      <c r="S60576"/>
    </row>
    <row r="60577" spans="19:19">
      <c r="S60577"/>
    </row>
    <row r="60578" spans="19:19">
      <c r="S60578"/>
    </row>
    <row r="60579" spans="19:19">
      <c r="S60579"/>
    </row>
    <row r="60580" spans="19:19">
      <c r="S60580"/>
    </row>
    <row r="60581" spans="19:19">
      <c r="S60581"/>
    </row>
    <row r="60582" spans="19:19">
      <c r="S60582"/>
    </row>
    <row r="60583" spans="19:19">
      <c r="S60583"/>
    </row>
    <row r="60584" spans="19:19">
      <c r="S60584"/>
    </row>
    <row r="60585" spans="19:19">
      <c r="S60585"/>
    </row>
    <row r="60586" spans="19:19">
      <c r="S60586"/>
    </row>
    <row r="60587" spans="19:19">
      <c r="S60587"/>
    </row>
    <row r="60588" spans="19:19">
      <c r="S60588"/>
    </row>
    <row r="60589" spans="19:19">
      <c r="S60589"/>
    </row>
    <row r="60590" spans="19:19">
      <c r="S60590"/>
    </row>
    <row r="60591" spans="19:19">
      <c r="S60591"/>
    </row>
    <row r="60592" spans="19:19">
      <c r="S60592"/>
    </row>
    <row r="60593" spans="19:19">
      <c r="S60593"/>
    </row>
    <row r="60594" spans="19:19">
      <c r="S60594"/>
    </row>
    <row r="60595" spans="19:19">
      <c r="S60595"/>
    </row>
    <row r="60596" spans="19:19">
      <c r="S60596"/>
    </row>
    <row r="60597" spans="19:19">
      <c r="S60597"/>
    </row>
    <row r="60598" spans="19:19">
      <c r="S60598"/>
    </row>
    <row r="60599" spans="19:19">
      <c r="S60599"/>
    </row>
    <row r="60600" spans="19:19">
      <c r="S60600"/>
    </row>
    <row r="60601" spans="19:19">
      <c r="S60601"/>
    </row>
    <row r="60602" spans="19:19">
      <c r="S60602"/>
    </row>
    <row r="60603" spans="19:19">
      <c r="S60603"/>
    </row>
    <row r="60604" spans="19:19">
      <c r="S60604"/>
    </row>
    <row r="60605" spans="19:19">
      <c r="S60605"/>
    </row>
    <row r="60606" spans="19:19">
      <c r="S60606"/>
    </row>
    <row r="60607" spans="19:19">
      <c r="S60607"/>
    </row>
    <row r="60608" spans="19:19">
      <c r="S60608"/>
    </row>
    <row r="60609" spans="19:19">
      <c r="S60609"/>
    </row>
    <row r="60610" spans="19:19">
      <c r="S60610"/>
    </row>
    <row r="60611" spans="19:19">
      <c r="S60611"/>
    </row>
    <row r="60612" spans="19:19">
      <c r="S60612"/>
    </row>
    <row r="60613" spans="19:19">
      <c r="S60613"/>
    </row>
    <row r="60614" spans="19:19">
      <c r="S60614"/>
    </row>
    <row r="60615" spans="19:19">
      <c r="S60615"/>
    </row>
    <row r="60616" spans="19:19">
      <c r="S60616"/>
    </row>
    <row r="60617" spans="19:19">
      <c r="S60617"/>
    </row>
    <row r="60618" spans="19:19">
      <c r="S60618"/>
    </row>
    <row r="60619" spans="19:19">
      <c r="S60619"/>
    </row>
    <row r="60620" spans="19:19">
      <c r="S60620"/>
    </row>
    <row r="60621" spans="19:19">
      <c r="S60621"/>
    </row>
    <row r="60622" spans="19:19">
      <c r="S60622"/>
    </row>
    <row r="60623" spans="19:19">
      <c r="S60623"/>
    </row>
    <row r="60624" spans="19:19">
      <c r="S60624"/>
    </row>
    <row r="60625" spans="19:19">
      <c r="S60625"/>
    </row>
    <row r="60626" spans="19:19">
      <c r="S60626"/>
    </row>
    <row r="60627" spans="19:19">
      <c r="S60627"/>
    </row>
    <row r="60628" spans="19:19">
      <c r="S60628"/>
    </row>
    <row r="60629" spans="19:19">
      <c r="S60629"/>
    </row>
    <row r="60630" spans="19:19">
      <c r="S60630"/>
    </row>
    <row r="60631" spans="19:19">
      <c r="S60631"/>
    </row>
    <row r="60632" spans="19:19">
      <c r="S60632"/>
    </row>
    <row r="60633" spans="19:19">
      <c r="S60633"/>
    </row>
    <row r="60634" spans="19:19">
      <c r="S60634"/>
    </row>
    <row r="60635" spans="19:19">
      <c r="S60635"/>
    </row>
    <row r="60636" spans="19:19">
      <c r="S60636"/>
    </row>
    <row r="60637" spans="19:19">
      <c r="S60637"/>
    </row>
    <row r="60638" spans="19:19">
      <c r="S60638"/>
    </row>
    <row r="60639" spans="19:19">
      <c r="S60639"/>
    </row>
    <row r="60640" spans="19:19">
      <c r="S60640"/>
    </row>
    <row r="60641" spans="19:19">
      <c r="S60641"/>
    </row>
    <row r="60642" spans="19:19">
      <c r="S60642"/>
    </row>
    <row r="60643" spans="19:19">
      <c r="S60643"/>
    </row>
    <row r="60644" spans="19:19">
      <c r="S60644"/>
    </row>
    <row r="60645" spans="19:19">
      <c r="S60645"/>
    </row>
    <row r="60646" spans="19:19">
      <c r="S60646"/>
    </row>
    <row r="60647" spans="19:19">
      <c r="S60647"/>
    </row>
    <row r="60648" spans="19:19">
      <c r="S60648"/>
    </row>
    <row r="60649" spans="19:19">
      <c r="S60649"/>
    </row>
    <row r="60650" spans="19:19">
      <c r="S60650"/>
    </row>
    <row r="60651" spans="19:19">
      <c r="S60651"/>
    </row>
    <row r="60652" spans="19:19">
      <c r="S60652"/>
    </row>
    <row r="60653" spans="19:19">
      <c r="S60653"/>
    </row>
    <row r="60654" spans="19:19">
      <c r="S60654"/>
    </row>
    <row r="60655" spans="19:19">
      <c r="S60655"/>
    </row>
    <row r="60656" spans="19:19">
      <c r="S60656"/>
    </row>
    <row r="60657" spans="19:19">
      <c r="S60657"/>
    </row>
    <row r="60658" spans="19:19">
      <c r="S60658"/>
    </row>
    <row r="60659" spans="19:19">
      <c r="S60659"/>
    </row>
    <row r="60660" spans="19:19">
      <c r="S60660"/>
    </row>
    <row r="60661" spans="19:19">
      <c r="S60661"/>
    </row>
    <row r="60662" spans="19:19">
      <c r="S60662"/>
    </row>
    <row r="60663" spans="19:19">
      <c r="S60663"/>
    </row>
    <row r="60664" spans="19:19">
      <c r="S60664"/>
    </row>
    <row r="60665" spans="19:19">
      <c r="S60665"/>
    </row>
    <row r="60666" spans="19:19">
      <c r="S60666"/>
    </row>
    <row r="60667" spans="19:19">
      <c r="S60667"/>
    </row>
    <row r="60668" spans="19:19">
      <c r="S60668"/>
    </row>
    <row r="60669" spans="19:19">
      <c r="S60669"/>
    </row>
    <row r="60670" spans="19:19">
      <c r="S60670"/>
    </row>
    <row r="60671" spans="19:19">
      <c r="S60671"/>
    </row>
    <row r="60672" spans="19:19">
      <c r="S60672"/>
    </row>
    <row r="60673" spans="19:19">
      <c r="S60673"/>
    </row>
    <row r="60674" spans="19:19">
      <c r="S60674"/>
    </row>
    <row r="60675" spans="19:19">
      <c r="S60675"/>
    </row>
    <row r="60676" spans="19:19">
      <c r="S60676"/>
    </row>
    <row r="60677" spans="19:19">
      <c r="S60677"/>
    </row>
    <row r="60678" spans="19:19">
      <c r="S60678"/>
    </row>
    <row r="60679" spans="19:19">
      <c r="S60679"/>
    </row>
    <row r="60680" spans="19:19">
      <c r="S60680"/>
    </row>
    <row r="60681" spans="19:19">
      <c r="S60681"/>
    </row>
    <row r="60682" spans="19:19">
      <c r="S60682"/>
    </row>
    <row r="60683" spans="19:19">
      <c r="S60683"/>
    </row>
    <row r="60684" spans="19:19">
      <c r="S60684"/>
    </row>
    <row r="60685" spans="19:19">
      <c r="S60685"/>
    </row>
    <row r="60686" spans="19:19">
      <c r="S60686"/>
    </row>
    <row r="60687" spans="19:19">
      <c r="S60687"/>
    </row>
    <row r="60688" spans="19:19">
      <c r="S60688"/>
    </row>
    <row r="60689" spans="19:19">
      <c r="S60689"/>
    </row>
    <row r="60690" spans="19:19">
      <c r="S60690"/>
    </row>
    <row r="60691" spans="19:19">
      <c r="S60691"/>
    </row>
    <row r="60692" spans="19:19">
      <c r="S60692"/>
    </row>
    <row r="60693" spans="19:19">
      <c r="S60693"/>
    </row>
    <row r="60694" spans="19:19">
      <c r="S60694"/>
    </row>
    <row r="60695" spans="19:19">
      <c r="S60695"/>
    </row>
    <row r="60696" spans="19:19">
      <c r="S60696"/>
    </row>
    <row r="60697" spans="19:19">
      <c r="S60697"/>
    </row>
    <row r="60698" spans="19:19">
      <c r="S60698"/>
    </row>
    <row r="60699" spans="19:19">
      <c r="S60699"/>
    </row>
    <row r="60700" spans="19:19">
      <c r="S60700"/>
    </row>
    <row r="60701" spans="19:19">
      <c r="S60701"/>
    </row>
    <row r="60702" spans="19:19">
      <c r="S60702"/>
    </row>
    <row r="60703" spans="19:19">
      <c r="S60703"/>
    </row>
    <row r="60704" spans="19:19">
      <c r="S60704"/>
    </row>
    <row r="60705" spans="19:19">
      <c r="S60705"/>
    </row>
    <row r="60706" spans="19:19">
      <c r="S60706"/>
    </row>
    <row r="60707" spans="19:19">
      <c r="S60707"/>
    </row>
    <row r="60708" spans="19:19">
      <c r="S60708"/>
    </row>
    <row r="60709" spans="19:19">
      <c r="S60709"/>
    </row>
    <row r="60710" spans="19:19">
      <c r="S60710"/>
    </row>
    <row r="60711" spans="19:19">
      <c r="S60711"/>
    </row>
    <row r="60712" spans="19:19">
      <c r="S60712"/>
    </row>
    <row r="60713" spans="19:19">
      <c r="S60713"/>
    </row>
    <row r="60714" spans="19:19">
      <c r="S60714"/>
    </row>
    <row r="60715" spans="19:19">
      <c r="S60715"/>
    </row>
    <row r="60716" spans="19:19">
      <c r="S60716"/>
    </row>
    <row r="60717" spans="19:19">
      <c r="S60717"/>
    </row>
    <row r="60718" spans="19:19">
      <c r="S60718"/>
    </row>
    <row r="60719" spans="19:19">
      <c r="S60719"/>
    </row>
    <row r="60720" spans="19:19">
      <c r="S60720"/>
    </row>
    <row r="60721" spans="19:19">
      <c r="S60721"/>
    </row>
    <row r="60722" spans="19:19">
      <c r="S60722"/>
    </row>
    <row r="60723" spans="19:19">
      <c r="S60723"/>
    </row>
    <row r="60724" spans="19:19">
      <c r="S60724"/>
    </row>
    <row r="60725" spans="19:19">
      <c r="S60725"/>
    </row>
    <row r="60726" spans="19:19">
      <c r="S60726"/>
    </row>
    <row r="60727" spans="19:19">
      <c r="S60727"/>
    </row>
    <row r="60728" spans="19:19">
      <c r="S60728"/>
    </row>
    <row r="60729" spans="19:19">
      <c r="S60729"/>
    </row>
    <row r="60730" spans="19:19">
      <c r="S60730"/>
    </row>
    <row r="60731" spans="19:19">
      <c r="S60731"/>
    </row>
    <row r="60732" spans="19:19">
      <c r="S60732"/>
    </row>
    <row r="60733" spans="19:19">
      <c r="S60733"/>
    </row>
    <row r="60734" spans="19:19">
      <c r="S60734"/>
    </row>
    <row r="60735" spans="19:19">
      <c r="S60735"/>
    </row>
    <row r="60736" spans="19:19">
      <c r="S60736"/>
    </row>
    <row r="60737" spans="19:19">
      <c r="S60737"/>
    </row>
    <row r="60738" spans="19:19">
      <c r="S60738"/>
    </row>
    <row r="60739" spans="19:19">
      <c r="S60739"/>
    </row>
    <row r="60740" spans="19:19">
      <c r="S60740"/>
    </row>
    <row r="60741" spans="19:19">
      <c r="S60741"/>
    </row>
    <row r="60742" spans="19:19">
      <c r="S60742"/>
    </row>
    <row r="60743" spans="19:19">
      <c r="S60743"/>
    </row>
    <row r="60744" spans="19:19">
      <c r="S60744"/>
    </row>
    <row r="60745" spans="19:19">
      <c r="S60745"/>
    </row>
    <row r="60746" spans="19:19">
      <c r="S60746"/>
    </row>
    <row r="60747" spans="19:19">
      <c r="S60747"/>
    </row>
    <row r="60748" spans="19:19">
      <c r="S60748"/>
    </row>
    <row r="60749" spans="19:19">
      <c r="S60749"/>
    </row>
    <row r="60750" spans="19:19">
      <c r="S60750"/>
    </row>
    <row r="60751" spans="19:19">
      <c r="S60751"/>
    </row>
    <row r="60752" spans="19:19">
      <c r="S60752"/>
    </row>
    <row r="60753" spans="19:19">
      <c r="S60753"/>
    </row>
    <row r="60754" spans="19:19">
      <c r="S60754"/>
    </row>
    <row r="60755" spans="19:19">
      <c r="S60755"/>
    </row>
    <row r="60756" spans="19:19">
      <c r="S60756"/>
    </row>
    <row r="60757" spans="19:19">
      <c r="S60757"/>
    </row>
    <row r="60758" spans="19:19">
      <c r="S60758"/>
    </row>
    <row r="60759" spans="19:19">
      <c r="S60759"/>
    </row>
    <row r="60760" spans="19:19">
      <c r="S60760"/>
    </row>
    <row r="60761" spans="19:19">
      <c r="S60761"/>
    </row>
    <row r="60762" spans="19:19">
      <c r="S60762"/>
    </row>
    <row r="60763" spans="19:19">
      <c r="S60763"/>
    </row>
    <row r="60764" spans="19:19">
      <c r="S60764"/>
    </row>
    <row r="60765" spans="19:19">
      <c r="S60765"/>
    </row>
    <row r="60766" spans="19:19">
      <c r="S60766"/>
    </row>
    <row r="60767" spans="19:19">
      <c r="S60767"/>
    </row>
    <row r="60768" spans="19:19">
      <c r="S60768"/>
    </row>
    <row r="60769" spans="19:19">
      <c r="S60769"/>
    </row>
    <row r="60770" spans="19:19">
      <c r="S60770"/>
    </row>
    <row r="60771" spans="19:19">
      <c r="S60771"/>
    </row>
    <row r="60772" spans="19:19">
      <c r="S60772"/>
    </row>
    <row r="60773" spans="19:19">
      <c r="S60773"/>
    </row>
    <row r="60774" spans="19:19">
      <c r="S60774"/>
    </row>
    <row r="60775" spans="19:19">
      <c r="S60775"/>
    </row>
    <row r="60776" spans="19:19">
      <c r="S60776"/>
    </row>
    <row r="60777" spans="19:19">
      <c r="S60777"/>
    </row>
    <row r="60778" spans="19:19">
      <c r="S60778"/>
    </row>
    <row r="60779" spans="19:19">
      <c r="S60779"/>
    </row>
    <row r="60780" spans="19:19">
      <c r="S60780"/>
    </row>
    <row r="60781" spans="19:19">
      <c r="S60781"/>
    </row>
    <row r="60782" spans="19:19">
      <c r="S60782"/>
    </row>
    <row r="60783" spans="19:19">
      <c r="S60783"/>
    </row>
    <row r="60784" spans="19:19">
      <c r="S60784"/>
    </row>
    <row r="60785" spans="19:19">
      <c r="S60785"/>
    </row>
    <row r="60786" spans="19:19">
      <c r="S60786"/>
    </row>
    <row r="60787" spans="19:19">
      <c r="S60787"/>
    </row>
    <row r="60788" spans="19:19">
      <c r="S60788"/>
    </row>
    <row r="60789" spans="19:19">
      <c r="S60789"/>
    </row>
    <row r="60790" spans="19:19">
      <c r="S60790"/>
    </row>
    <row r="60791" spans="19:19">
      <c r="S60791"/>
    </row>
    <row r="60792" spans="19:19">
      <c r="S60792"/>
    </row>
    <row r="60793" spans="19:19">
      <c r="S60793"/>
    </row>
    <row r="60794" spans="19:19">
      <c r="S60794"/>
    </row>
    <row r="60795" spans="19:19">
      <c r="S60795"/>
    </row>
    <row r="60796" spans="19:19">
      <c r="S60796"/>
    </row>
    <row r="60797" spans="19:19">
      <c r="S60797"/>
    </row>
    <row r="60798" spans="19:19">
      <c r="S60798"/>
    </row>
    <row r="60799" spans="19:19">
      <c r="S60799"/>
    </row>
    <row r="60800" spans="19:19">
      <c r="S60800"/>
    </row>
    <row r="60801" spans="19:19">
      <c r="S60801"/>
    </row>
    <row r="60802" spans="19:19">
      <c r="S60802"/>
    </row>
    <row r="60803" spans="19:19">
      <c r="S60803"/>
    </row>
    <row r="60804" spans="19:19">
      <c r="S60804"/>
    </row>
    <row r="60805" spans="19:19">
      <c r="S60805"/>
    </row>
    <row r="60806" spans="19:19">
      <c r="S60806"/>
    </row>
    <row r="60807" spans="19:19">
      <c r="S60807"/>
    </row>
    <row r="60808" spans="19:19">
      <c r="S60808"/>
    </row>
    <row r="60809" spans="19:19">
      <c r="S60809"/>
    </row>
    <row r="60810" spans="19:19">
      <c r="S60810"/>
    </row>
    <row r="60811" spans="19:19">
      <c r="S60811"/>
    </row>
    <row r="60812" spans="19:19">
      <c r="S60812"/>
    </row>
    <row r="60813" spans="19:19">
      <c r="S60813"/>
    </row>
    <row r="60814" spans="19:19">
      <c r="S60814"/>
    </row>
    <row r="60815" spans="19:19">
      <c r="S60815"/>
    </row>
    <row r="60816" spans="19:19">
      <c r="S60816"/>
    </row>
    <row r="60817" spans="19:19">
      <c r="S60817"/>
    </row>
    <row r="60818" spans="19:19">
      <c r="S60818"/>
    </row>
    <row r="60819" spans="19:19">
      <c r="S60819"/>
    </row>
    <row r="60820" spans="19:19">
      <c r="S60820"/>
    </row>
    <row r="60821" spans="19:19">
      <c r="S60821"/>
    </row>
    <row r="60822" spans="19:19">
      <c r="S60822"/>
    </row>
    <row r="60823" spans="19:19">
      <c r="S60823"/>
    </row>
    <row r="60824" spans="19:19">
      <c r="S60824"/>
    </row>
    <row r="60825" spans="19:19">
      <c r="S60825"/>
    </row>
    <row r="60826" spans="19:19">
      <c r="S60826"/>
    </row>
    <row r="60827" spans="19:19">
      <c r="S60827"/>
    </row>
    <row r="60828" spans="19:19">
      <c r="S60828"/>
    </row>
    <row r="60829" spans="19:19">
      <c r="S60829"/>
    </row>
    <row r="60830" spans="19:19">
      <c r="S60830"/>
    </row>
    <row r="60831" spans="19:19">
      <c r="S60831"/>
    </row>
    <row r="60832" spans="19:19">
      <c r="S60832"/>
    </row>
    <row r="60833" spans="19:19">
      <c r="S60833"/>
    </row>
    <row r="60834" spans="19:19">
      <c r="S60834"/>
    </row>
    <row r="60835" spans="19:19">
      <c r="S60835"/>
    </row>
    <row r="60836" spans="19:19">
      <c r="S60836"/>
    </row>
    <row r="60837" spans="19:19">
      <c r="S60837"/>
    </row>
    <row r="60838" spans="19:19">
      <c r="S60838"/>
    </row>
    <row r="60839" spans="19:19">
      <c r="S60839"/>
    </row>
    <row r="60840" spans="19:19">
      <c r="S60840"/>
    </row>
    <row r="60841" spans="19:19">
      <c r="S60841"/>
    </row>
    <row r="60842" spans="19:19">
      <c r="S60842"/>
    </row>
    <row r="60843" spans="19:19">
      <c r="S60843"/>
    </row>
    <row r="60844" spans="19:19">
      <c r="S60844"/>
    </row>
    <row r="60845" spans="19:19">
      <c r="S60845"/>
    </row>
    <row r="60846" spans="19:19">
      <c r="S60846"/>
    </row>
    <row r="60847" spans="19:19">
      <c r="S60847"/>
    </row>
    <row r="60848" spans="19:19">
      <c r="S60848"/>
    </row>
    <row r="60849" spans="19:19">
      <c r="S60849"/>
    </row>
    <row r="60850" spans="19:19">
      <c r="S60850"/>
    </row>
    <row r="60851" spans="19:19">
      <c r="S60851"/>
    </row>
    <row r="60852" spans="19:19">
      <c r="S60852"/>
    </row>
    <row r="60853" spans="19:19">
      <c r="S60853"/>
    </row>
    <row r="60854" spans="19:19">
      <c r="S60854"/>
    </row>
    <row r="60855" spans="19:19">
      <c r="S60855"/>
    </row>
    <row r="60856" spans="19:19">
      <c r="S60856"/>
    </row>
    <row r="60857" spans="19:19">
      <c r="S60857"/>
    </row>
    <row r="60858" spans="19:19">
      <c r="S60858"/>
    </row>
    <row r="60859" spans="19:19">
      <c r="S60859"/>
    </row>
    <row r="60860" spans="19:19">
      <c r="S60860"/>
    </row>
    <row r="60861" spans="19:19">
      <c r="S60861"/>
    </row>
    <row r="60862" spans="19:19">
      <c r="S60862"/>
    </row>
    <row r="60863" spans="19:19">
      <c r="S60863"/>
    </row>
    <row r="60864" spans="19:19">
      <c r="S60864"/>
    </row>
    <row r="60865" spans="19:19">
      <c r="S60865"/>
    </row>
    <row r="60866" spans="19:19">
      <c r="S60866"/>
    </row>
    <row r="60867" spans="19:19">
      <c r="S60867"/>
    </row>
    <row r="60868" spans="19:19">
      <c r="S60868"/>
    </row>
    <row r="60869" spans="19:19">
      <c r="S60869"/>
    </row>
    <row r="60870" spans="19:19">
      <c r="S60870"/>
    </row>
    <row r="60871" spans="19:19">
      <c r="S60871"/>
    </row>
    <row r="60872" spans="19:19">
      <c r="S60872"/>
    </row>
    <row r="60873" spans="19:19">
      <c r="S60873"/>
    </row>
    <row r="60874" spans="19:19">
      <c r="S60874"/>
    </row>
    <row r="60875" spans="19:19">
      <c r="S60875"/>
    </row>
    <row r="60876" spans="19:19">
      <c r="S60876"/>
    </row>
    <row r="60877" spans="19:19">
      <c r="S60877"/>
    </row>
    <row r="60878" spans="19:19">
      <c r="S60878"/>
    </row>
    <row r="60879" spans="19:19">
      <c r="S60879"/>
    </row>
    <row r="60880" spans="19:19">
      <c r="S60880"/>
    </row>
    <row r="60881" spans="19:19">
      <c r="S60881"/>
    </row>
    <row r="60882" spans="19:19">
      <c r="S60882"/>
    </row>
    <row r="60883" spans="19:19">
      <c r="S60883"/>
    </row>
    <row r="60884" spans="19:19">
      <c r="S60884"/>
    </row>
    <row r="60885" spans="19:19">
      <c r="S60885"/>
    </row>
    <row r="60886" spans="19:19">
      <c r="S60886"/>
    </row>
    <row r="60887" spans="19:19">
      <c r="S60887"/>
    </row>
    <row r="60888" spans="19:19">
      <c r="S60888"/>
    </row>
    <row r="60889" spans="19:19">
      <c r="S60889"/>
    </row>
    <row r="60890" spans="19:19">
      <c r="S60890"/>
    </row>
    <row r="60891" spans="19:19">
      <c r="S60891"/>
    </row>
    <row r="60892" spans="19:19">
      <c r="S60892"/>
    </row>
    <row r="60893" spans="19:19">
      <c r="S60893"/>
    </row>
    <row r="60894" spans="19:19">
      <c r="S60894"/>
    </row>
    <row r="60895" spans="19:19">
      <c r="S60895"/>
    </row>
    <row r="60896" spans="19:19">
      <c r="S60896"/>
    </row>
    <row r="60897" spans="19:19">
      <c r="S60897"/>
    </row>
    <row r="60898" spans="19:19">
      <c r="S60898"/>
    </row>
    <row r="60899" spans="19:19">
      <c r="S60899"/>
    </row>
    <row r="60900" spans="19:19">
      <c r="S60900"/>
    </row>
    <row r="60901" spans="19:19">
      <c r="S60901"/>
    </row>
    <row r="60902" spans="19:19">
      <c r="S60902"/>
    </row>
    <row r="60903" spans="19:19">
      <c r="S60903"/>
    </row>
    <row r="60904" spans="19:19">
      <c r="S60904"/>
    </row>
    <row r="60905" spans="19:19">
      <c r="S60905"/>
    </row>
    <row r="60906" spans="19:19">
      <c r="S60906"/>
    </row>
    <row r="60907" spans="19:19">
      <c r="S60907"/>
    </row>
    <row r="60908" spans="19:19">
      <c r="S60908"/>
    </row>
    <row r="60909" spans="19:19">
      <c r="S60909"/>
    </row>
    <row r="60910" spans="19:19">
      <c r="S60910"/>
    </row>
    <row r="60911" spans="19:19">
      <c r="S60911"/>
    </row>
    <row r="60912" spans="19:19">
      <c r="S60912"/>
    </row>
    <row r="60913" spans="19:19">
      <c r="S60913"/>
    </row>
    <row r="60914" spans="19:19">
      <c r="S60914"/>
    </row>
    <row r="60915" spans="19:19">
      <c r="S60915"/>
    </row>
    <row r="60916" spans="19:19">
      <c r="S60916"/>
    </row>
    <row r="60917" spans="19:19">
      <c r="S60917"/>
    </row>
    <row r="60918" spans="19:19">
      <c r="S60918"/>
    </row>
    <row r="60919" spans="19:19">
      <c r="S60919"/>
    </row>
    <row r="60920" spans="19:19">
      <c r="S60920"/>
    </row>
    <row r="60921" spans="19:19">
      <c r="S60921"/>
    </row>
    <row r="60922" spans="19:19">
      <c r="S60922"/>
    </row>
    <row r="60923" spans="19:19">
      <c r="S60923"/>
    </row>
    <row r="60924" spans="19:19">
      <c r="S60924"/>
    </row>
    <row r="60925" spans="19:19">
      <c r="S60925"/>
    </row>
    <row r="60926" spans="19:19">
      <c r="S60926"/>
    </row>
    <row r="60927" spans="19:19">
      <c r="S60927"/>
    </row>
    <row r="60928" spans="19:19">
      <c r="S60928"/>
    </row>
    <row r="60929" spans="19:19">
      <c r="S60929"/>
    </row>
    <row r="60930" spans="19:19">
      <c r="S60930"/>
    </row>
    <row r="60931" spans="19:19">
      <c r="S60931"/>
    </row>
    <row r="60932" spans="19:19">
      <c r="S60932"/>
    </row>
    <row r="60933" spans="19:19">
      <c r="S60933"/>
    </row>
    <row r="60934" spans="19:19">
      <c r="S60934"/>
    </row>
    <row r="60935" spans="19:19">
      <c r="S60935"/>
    </row>
    <row r="60936" spans="19:19">
      <c r="S60936"/>
    </row>
    <row r="60937" spans="19:19">
      <c r="S60937"/>
    </row>
    <row r="60938" spans="19:19">
      <c r="S60938"/>
    </row>
    <row r="60939" spans="19:19">
      <c r="S60939"/>
    </row>
    <row r="60940" spans="19:19">
      <c r="S60940"/>
    </row>
    <row r="60941" spans="19:19">
      <c r="S60941"/>
    </row>
    <row r="60942" spans="19:19">
      <c r="S60942"/>
    </row>
    <row r="60943" spans="19:19">
      <c r="S60943"/>
    </row>
    <row r="60944" spans="19:19">
      <c r="S60944"/>
    </row>
    <row r="60945" spans="19:19">
      <c r="S60945"/>
    </row>
    <row r="60946" spans="19:19">
      <c r="S60946"/>
    </row>
    <row r="60947" spans="19:19">
      <c r="S60947"/>
    </row>
    <row r="60948" spans="19:19">
      <c r="S60948"/>
    </row>
    <row r="60949" spans="19:19">
      <c r="S60949"/>
    </row>
    <row r="60950" spans="19:19">
      <c r="S60950"/>
    </row>
    <row r="60951" spans="19:19">
      <c r="S60951"/>
    </row>
    <row r="60952" spans="19:19">
      <c r="S60952"/>
    </row>
    <row r="60953" spans="19:19">
      <c r="S60953"/>
    </row>
    <row r="60954" spans="19:19">
      <c r="S60954"/>
    </row>
    <row r="60955" spans="19:19">
      <c r="S60955"/>
    </row>
    <row r="60956" spans="19:19">
      <c r="S60956"/>
    </row>
    <row r="60957" spans="19:19">
      <c r="S60957"/>
    </row>
    <row r="60958" spans="19:19">
      <c r="S60958"/>
    </row>
    <row r="60959" spans="19:19">
      <c r="S60959"/>
    </row>
    <row r="60960" spans="19:19">
      <c r="S60960"/>
    </row>
    <row r="60961" spans="19:19">
      <c r="S60961"/>
    </row>
    <row r="60962" spans="19:19">
      <c r="S60962"/>
    </row>
    <row r="60963" spans="19:19">
      <c r="S60963"/>
    </row>
    <row r="60964" spans="19:19">
      <c r="S60964"/>
    </row>
    <row r="60965" spans="19:19">
      <c r="S60965"/>
    </row>
    <row r="60966" spans="19:19">
      <c r="S60966"/>
    </row>
    <row r="60967" spans="19:19">
      <c r="S60967"/>
    </row>
    <row r="60968" spans="19:19">
      <c r="S60968"/>
    </row>
    <row r="60969" spans="19:19">
      <c r="S60969"/>
    </row>
    <row r="60970" spans="19:19">
      <c r="S60970"/>
    </row>
    <row r="60971" spans="19:19">
      <c r="S60971"/>
    </row>
    <row r="60972" spans="19:19">
      <c r="S60972"/>
    </row>
    <row r="60973" spans="19:19">
      <c r="S60973"/>
    </row>
    <row r="60974" spans="19:19">
      <c r="S60974"/>
    </row>
    <row r="60975" spans="19:19">
      <c r="S60975"/>
    </row>
    <row r="60976" spans="19:19">
      <c r="S60976"/>
    </row>
    <row r="60977" spans="19:19">
      <c r="S60977"/>
    </row>
    <row r="60978" spans="19:19">
      <c r="S60978"/>
    </row>
    <row r="60979" spans="19:19">
      <c r="S60979"/>
    </row>
    <row r="60980" spans="19:19">
      <c r="S60980"/>
    </row>
    <row r="60981" spans="19:19">
      <c r="S60981"/>
    </row>
    <row r="60982" spans="19:19">
      <c r="S60982"/>
    </row>
    <row r="60983" spans="19:19">
      <c r="S60983"/>
    </row>
    <row r="60984" spans="19:19">
      <c r="S60984"/>
    </row>
    <row r="60985" spans="19:19">
      <c r="S60985"/>
    </row>
    <row r="60986" spans="19:19">
      <c r="S60986"/>
    </row>
    <row r="60987" spans="19:19">
      <c r="S60987"/>
    </row>
    <row r="60988" spans="19:19">
      <c r="S60988"/>
    </row>
    <row r="60989" spans="19:19">
      <c r="S60989"/>
    </row>
    <row r="60990" spans="19:19">
      <c r="S60990"/>
    </row>
    <row r="60991" spans="19:19">
      <c r="S60991"/>
    </row>
    <row r="60992" spans="19:19">
      <c r="S60992"/>
    </row>
    <row r="60993" spans="19:19">
      <c r="S60993"/>
    </row>
    <row r="60994" spans="19:19">
      <c r="S60994"/>
    </row>
    <row r="60995" spans="19:19">
      <c r="S60995"/>
    </row>
    <row r="60996" spans="19:19">
      <c r="S60996"/>
    </row>
    <row r="60997" spans="19:19">
      <c r="S60997"/>
    </row>
    <row r="60998" spans="19:19">
      <c r="S60998"/>
    </row>
    <row r="60999" spans="19:19">
      <c r="S60999"/>
    </row>
    <row r="61000" spans="19:19">
      <c r="S61000"/>
    </row>
    <row r="61001" spans="19:19">
      <c r="S61001"/>
    </row>
    <row r="61002" spans="19:19">
      <c r="S61002"/>
    </row>
    <row r="61003" spans="19:19">
      <c r="S61003"/>
    </row>
    <row r="61004" spans="19:19">
      <c r="S61004"/>
    </row>
    <row r="61005" spans="19:19">
      <c r="S61005"/>
    </row>
    <row r="61006" spans="19:19">
      <c r="S61006"/>
    </row>
    <row r="61007" spans="19:19">
      <c r="S61007"/>
    </row>
    <row r="61008" spans="19:19">
      <c r="S61008"/>
    </row>
    <row r="61009" spans="19:19">
      <c r="S61009"/>
    </row>
    <row r="61010" spans="19:19">
      <c r="S61010"/>
    </row>
    <row r="61011" spans="19:19">
      <c r="S61011"/>
    </row>
    <row r="61012" spans="19:19">
      <c r="S61012"/>
    </row>
    <row r="61013" spans="19:19">
      <c r="S61013"/>
    </row>
    <row r="61014" spans="19:19">
      <c r="S61014"/>
    </row>
    <row r="61015" spans="19:19">
      <c r="S61015"/>
    </row>
    <row r="61016" spans="19:19">
      <c r="S61016"/>
    </row>
    <row r="61017" spans="19:19">
      <c r="S61017"/>
    </row>
    <row r="61018" spans="19:19">
      <c r="S61018"/>
    </row>
    <row r="61019" spans="19:19">
      <c r="S61019"/>
    </row>
    <row r="61020" spans="19:19">
      <c r="S61020"/>
    </row>
    <row r="61021" spans="19:19">
      <c r="S61021"/>
    </row>
    <row r="61022" spans="19:19">
      <c r="S61022"/>
    </row>
    <row r="61023" spans="19:19">
      <c r="S61023"/>
    </row>
    <row r="61024" spans="19:19">
      <c r="S61024"/>
    </row>
    <row r="61025" spans="19:19">
      <c r="S61025"/>
    </row>
    <row r="61026" spans="19:19">
      <c r="S61026"/>
    </row>
    <row r="61027" spans="19:19">
      <c r="S61027"/>
    </row>
    <row r="61028" spans="19:19">
      <c r="S61028"/>
    </row>
    <row r="61029" spans="19:19">
      <c r="S61029"/>
    </row>
    <row r="61030" spans="19:19">
      <c r="S61030"/>
    </row>
    <row r="61031" spans="19:19">
      <c r="S61031"/>
    </row>
    <row r="61032" spans="19:19">
      <c r="S61032"/>
    </row>
    <row r="61033" spans="19:19">
      <c r="S61033"/>
    </row>
    <row r="61034" spans="19:19">
      <c r="S61034"/>
    </row>
    <row r="61035" spans="19:19">
      <c r="S61035"/>
    </row>
    <row r="61036" spans="19:19">
      <c r="S61036"/>
    </row>
    <row r="61037" spans="19:19">
      <c r="S61037"/>
    </row>
    <row r="61038" spans="19:19">
      <c r="S61038"/>
    </row>
    <row r="61039" spans="19:19">
      <c r="S61039"/>
    </row>
    <row r="61040" spans="19:19">
      <c r="S61040"/>
    </row>
    <row r="61041" spans="19:19">
      <c r="S61041"/>
    </row>
    <row r="61042" spans="19:19">
      <c r="S61042"/>
    </row>
    <row r="61043" spans="19:19">
      <c r="S61043"/>
    </row>
    <row r="61044" spans="19:19">
      <c r="S61044"/>
    </row>
    <row r="61045" spans="19:19">
      <c r="S61045"/>
    </row>
    <row r="61046" spans="19:19">
      <c r="S61046"/>
    </row>
    <row r="61047" spans="19:19">
      <c r="S61047"/>
    </row>
    <row r="61048" spans="19:19">
      <c r="S61048"/>
    </row>
    <row r="61049" spans="19:19">
      <c r="S61049"/>
    </row>
    <row r="61050" spans="19:19">
      <c r="S61050"/>
    </row>
    <row r="61051" spans="19:19">
      <c r="S61051"/>
    </row>
    <row r="61052" spans="19:19">
      <c r="S61052"/>
    </row>
    <row r="61053" spans="19:19">
      <c r="S61053"/>
    </row>
    <row r="61054" spans="19:19">
      <c r="S61054"/>
    </row>
    <row r="61055" spans="19:19">
      <c r="S61055"/>
    </row>
    <row r="61056" spans="19:19">
      <c r="S61056"/>
    </row>
    <row r="61057" spans="19:19">
      <c r="S61057"/>
    </row>
    <row r="61058" spans="19:19">
      <c r="S61058"/>
    </row>
    <row r="61059" spans="19:19">
      <c r="S61059"/>
    </row>
    <row r="61060" spans="19:19">
      <c r="S61060"/>
    </row>
    <row r="61061" spans="19:19">
      <c r="S61061"/>
    </row>
    <row r="61062" spans="19:19">
      <c r="S61062"/>
    </row>
    <row r="61063" spans="19:19">
      <c r="S61063"/>
    </row>
    <row r="61064" spans="19:19">
      <c r="S61064"/>
    </row>
    <row r="61065" spans="19:19">
      <c r="S61065"/>
    </row>
    <row r="61066" spans="19:19">
      <c r="S61066"/>
    </row>
    <row r="61067" spans="19:19">
      <c r="S61067"/>
    </row>
    <row r="61068" spans="19:19">
      <c r="S61068"/>
    </row>
    <row r="61069" spans="19:19">
      <c r="S61069"/>
    </row>
    <row r="61070" spans="19:19">
      <c r="S61070"/>
    </row>
    <row r="61071" spans="19:19">
      <c r="S61071"/>
    </row>
    <row r="61072" spans="19:19">
      <c r="S61072"/>
    </row>
    <row r="61073" spans="19:19">
      <c r="S61073"/>
    </row>
    <row r="61074" spans="19:19">
      <c r="S61074"/>
    </row>
    <row r="61075" spans="19:19">
      <c r="S61075"/>
    </row>
    <row r="61076" spans="19:19">
      <c r="S61076"/>
    </row>
    <row r="61077" spans="19:19">
      <c r="S61077"/>
    </row>
    <row r="61078" spans="19:19">
      <c r="S61078"/>
    </row>
    <row r="61079" spans="19:19">
      <c r="S61079"/>
    </row>
    <row r="61080" spans="19:19">
      <c r="S61080"/>
    </row>
    <row r="61081" spans="19:19">
      <c r="S61081"/>
    </row>
    <row r="61082" spans="19:19">
      <c r="S61082"/>
    </row>
    <row r="61083" spans="19:19">
      <c r="S61083"/>
    </row>
    <row r="61084" spans="19:19">
      <c r="S61084"/>
    </row>
    <row r="61085" spans="19:19">
      <c r="S61085"/>
    </row>
    <row r="61086" spans="19:19">
      <c r="S61086"/>
    </row>
    <row r="61087" spans="19:19">
      <c r="S61087"/>
    </row>
    <row r="61088" spans="19:19">
      <c r="S61088"/>
    </row>
    <row r="61089" spans="19:19">
      <c r="S61089"/>
    </row>
    <row r="61090" spans="19:19">
      <c r="S61090"/>
    </row>
    <row r="61091" spans="19:19">
      <c r="S61091"/>
    </row>
    <row r="61092" spans="19:19">
      <c r="S61092"/>
    </row>
    <row r="61093" spans="19:19">
      <c r="S61093"/>
    </row>
    <row r="61094" spans="19:19">
      <c r="S61094"/>
    </row>
    <row r="61095" spans="19:19">
      <c r="S61095"/>
    </row>
    <row r="61096" spans="19:19">
      <c r="S61096"/>
    </row>
    <row r="61097" spans="19:19">
      <c r="S61097"/>
    </row>
    <row r="61098" spans="19:19">
      <c r="S61098"/>
    </row>
    <row r="61099" spans="19:19">
      <c r="S61099"/>
    </row>
    <row r="61100" spans="19:19">
      <c r="S61100"/>
    </row>
    <row r="61101" spans="19:19">
      <c r="S61101"/>
    </row>
    <row r="61102" spans="19:19">
      <c r="S61102"/>
    </row>
    <row r="61103" spans="19:19">
      <c r="S61103"/>
    </row>
    <row r="61104" spans="19:19">
      <c r="S61104"/>
    </row>
    <row r="61105" spans="19:19">
      <c r="S61105"/>
    </row>
    <row r="61106" spans="19:19">
      <c r="S61106"/>
    </row>
    <row r="61107" spans="19:19">
      <c r="S61107"/>
    </row>
    <row r="61108" spans="19:19">
      <c r="S61108"/>
    </row>
    <row r="61109" spans="19:19">
      <c r="S61109"/>
    </row>
    <row r="61110" spans="19:19">
      <c r="S61110"/>
    </row>
    <row r="61111" spans="19:19">
      <c r="S61111"/>
    </row>
    <row r="61112" spans="19:19">
      <c r="S61112"/>
    </row>
    <row r="61113" spans="19:19">
      <c r="S61113"/>
    </row>
    <row r="61114" spans="19:19">
      <c r="S61114"/>
    </row>
    <row r="61115" spans="19:19">
      <c r="S61115"/>
    </row>
    <row r="61116" spans="19:19">
      <c r="S61116"/>
    </row>
    <row r="61117" spans="19:19">
      <c r="S61117"/>
    </row>
    <row r="61118" spans="19:19">
      <c r="S61118"/>
    </row>
    <row r="61119" spans="19:19">
      <c r="S61119"/>
    </row>
    <row r="61120" spans="19:19">
      <c r="S61120"/>
    </row>
    <row r="61121" spans="19:19">
      <c r="S61121"/>
    </row>
    <row r="61122" spans="19:19">
      <c r="S61122"/>
    </row>
    <row r="61123" spans="19:19">
      <c r="S61123"/>
    </row>
    <row r="61124" spans="19:19">
      <c r="S61124"/>
    </row>
    <row r="61125" spans="19:19">
      <c r="S61125"/>
    </row>
    <row r="61126" spans="19:19">
      <c r="S61126"/>
    </row>
    <row r="61127" spans="19:19">
      <c r="S61127"/>
    </row>
    <row r="61128" spans="19:19">
      <c r="S61128"/>
    </row>
    <row r="61129" spans="19:19">
      <c r="S61129"/>
    </row>
    <row r="61130" spans="19:19">
      <c r="S61130"/>
    </row>
    <row r="61131" spans="19:19">
      <c r="S61131"/>
    </row>
    <row r="61132" spans="19:19">
      <c r="S61132"/>
    </row>
    <row r="61133" spans="19:19">
      <c r="S61133"/>
    </row>
    <row r="61134" spans="19:19">
      <c r="S61134"/>
    </row>
    <row r="61135" spans="19:19">
      <c r="S61135"/>
    </row>
    <row r="61136" spans="19:19">
      <c r="S61136"/>
    </row>
    <row r="61137" spans="19:19">
      <c r="S61137"/>
    </row>
    <row r="61138" spans="19:19">
      <c r="S61138"/>
    </row>
    <row r="61139" spans="19:19">
      <c r="S61139"/>
    </row>
    <row r="61140" spans="19:19">
      <c r="S61140"/>
    </row>
    <row r="61141" spans="19:19">
      <c r="S61141"/>
    </row>
    <row r="61142" spans="19:19">
      <c r="S61142"/>
    </row>
    <row r="61143" spans="19:19">
      <c r="S61143"/>
    </row>
    <row r="61144" spans="19:19">
      <c r="S61144"/>
    </row>
    <row r="61145" spans="19:19">
      <c r="S61145"/>
    </row>
    <row r="61146" spans="19:19">
      <c r="S61146"/>
    </row>
    <row r="61147" spans="19:19">
      <c r="S61147"/>
    </row>
    <row r="61148" spans="19:19">
      <c r="S61148"/>
    </row>
    <row r="61149" spans="19:19">
      <c r="S61149"/>
    </row>
    <row r="61150" spans="19:19">
      <c r="S61150"/>
    </row>
    <row r="61151" spans="19:19">
      <c r="S61151"/>
    </row>
    <row r="61152" spans="19:19">
      <c r="S61152"/>
    </row>
    <row r="61153" spans="19:19">
      <c r="S61153"/>
    </row>
    <row r="61154" spans="19:19">
      <c r="S61154"/>
    </row>
    <row r="61155" spans="19:19">
      <c r="S61155"/>
    </row>
    <row r="61156" spans="19:19">
      <c r="S61156"/>
    </row>
    <row r="61157" spans="19:19">
      <c r="S61157"/>
    </row>
    <row r="61158" spans="19:19">
      <c r="S61158"/>
    </row>
    <row r="61159" spans="19:19">
      <c r="S61159"/>
    </row>
    <row r="61160" spans="19:19">
      <c r="S61160"/>
    </row>
    <row r="61161" spans="19:19">
      <c r="S61161"/>
    </row>
    <row r="61162" spans="19:19">
      <c r="S61162"/>
    </row>
    <row r="61163" spans="19:19">
      <c r="S61163"/>
    </row>
    <row r="61164" spans="19:19">
      <c r="S61164"/>
    </row>
    <row r="61165" spans="19:19">
      <c r="S61165"/>
    </row>
    <row r="61166" spans="19:19">
      <c r="S61166"/>
    </row>
    <row r="61167" spans="19:19">
      <c r="S61167"/>
    </row>
    <row r="61168" spans="19:19">
      <c r="S61168"/>
    </row>
    <row r="61169" spans="19:19">
      <c r="S61169"/>
    </row>
    <row r="61170" spans="19:19">
      <c r="S61170"/>
    </row>
    <row r="61171" spans="19:19">
      <c r="S61171"/>
    </row>
    <row r="61172" spans="19:19">
      <c r="S61172"/>
    </row>
    <row r="61173" spans="19:19">
      <c r="S61173"/>
    </row>
    <row r="61174" spans="19:19">
      <c r="S61174"/>
    </row>
    <row r="61175" spans="19:19">
      <c r="S61175"/>
    </row>
    <row r="61176" spans="19:19">
      <c r="S61176"/>
    </row>
    <row r="61177" spans="19:19">
      <c r="S61177"/>
    </row>
    <row r="61178" spans="19:19">
      <c r="S61178"/>
    </row>
    <row r="61179" spans="19:19">
      <c r="S61179"/>
    </row>
    <row r="61180" spans="19:19">
      <c r="S61180"/>
    </row>
    <row r="61181" spans="19:19">
      <c r="S61181"/>
    </row>
    <row r="61182" spans="19:19">
      <c r="S61182"/>
    </row>
    <row r="61183" spans="19:19">
      <c r="S61183"/>
    </row>
    <row r="61184" spans="19:19">
      <c r="S61184"/>
    </row>
    <row r="61185" spans="19:19">
      <c r="S61185"/>
    </row>
    <row r="61186" spans="19:19">
      <c r="S61186"/>
    </row>
    <row r="61187" spans="19:19">
      <c r="S61187"/>
    </row>
    <row r="61188" spans="19:19">
      <c r="S61188"/>
    </row>
    <row r="61189" spans="19:19">
      <c r="S61189"/>
    </row>
    <row r="61190" spans="19:19">
      <c r="S61190"/>
    </row>
    <row r="61191" spans="19:19">
      <c r="S61191"/>
    </row>
    <row r="61192" spans="19:19">
      <c r="S61192"/>
    </row>
    <row r="61193" spans="19:19">
      <c r="S61193"/>
    </row>
    <row r="61194" spans="19:19">
      <c r="S61194"/>
    </row>
    <row r="61195" spans="19:19">
      <c r="S61195"/>
    </row>
    <row r="61196" spans="19:19">
      <c r="S61196"/>
    </row>
    <row r="61197" spans="19:19">
      <c r="S61197"/>
    </row>
    <row r="61198" spans="19:19">
      <c r="S61198"/>
    </row>
    <row r="61199" spans="19:19">
      <c r="S61199"/>
    </row>
    <row r="61200" spans="19:19">
      <c r="S61200"/>
    </row>
    <row r="61201" spans="19:19">
      <c r="S61201"/>
    </row>
    <row r="61202" spans="19:19">
      <c r="S61202"/>
    </row>
    <row r="61203" spans="19:19">
      <c r="S61203"/>
    </row>
    <row r="61204" spans="19:19">
      <c r="S61204"/>
    </row>
    <row r="61205" spans="19:19">
      <c r="S61205"/>
    </row>
    <row r="61206" spans="19:19">
      <c r="S61206"/>
    </row>
    <row r="61207" spans="19:19">
      <c r="S61207"/>
    </row>
    <row r="61208" spans="19:19">
      <c r="S61208"/>
    </row>
    <row r="61209" spans="19:19">
      <c r="S61209"/>
    </row>
    <row r="61210" spans="19:19">
      <c r="S61210"/>
    </row>
    <row r="61211" spans="19:19">
      <c r="S61211"/>
    </row>
    <row r="61212" spans="19:19">
      <c r="S61212"/>
    </row>
    <row r="61213" spans="19:19">
      <c r="S61213"/>
    </row>
    <row r="61214" spans="19:19">
      <c r="S61214"/>
    </row>
    <row r="61215" spans="19:19">
      <c r="S61215"/>
    </row>
    <row r="61216" spans="19:19">
      <c r="S61216"/>
    </row>
    <row r="61217" spans="19:19">
      <c r="S61217"/>
    </row>
    <row r="61218" spans="19:19">
      <c r="S61218"/>
    </row>
    <row r="61219" spans="19:19">
      <c r="S61219"/>
    </row>
    <row r="61220" spans="19:19">
      <c r="S61220"/>
    </row>
    <row r="61221" spans="19:19">
      <c r="S61221"/>
    </row>
    <row r="61222" spans="19:19">
      <c r="S61222"/>
    </row>
    <row r="61223" spans="19:19">
      <c r="S61223"/>
    </row>
    <row r="61224" spans="19:19">
      <c r="S61224"/>
    </row>
    <row r="61225" spans="19:19">
      <c r="S61225"/>
    </row>
    <row r="61226" spans="19:19">
      <c r="S61226"/>
    </row>
    <row r="61227" spans="19:19">
      <c r="S61227"/>
    </row>
    <row r="61228" spans="19:19">
      <c r="S61228"/>
    </row>
    <row r="61229" spans="19:19">
      <c r="S61229"/>
    </row>
    <row r="61230" spans="19:19">
      <c r="S61230"/>
    </row>
    <row r="61231" spans="19:19">
      <c r="S61231"/>
    </row>
    <row r="61232" spans="19:19">
      <c r="S61232"/>
    </row>
    <row r="61233" spans="19:19">
      <c r="S61233"/>
    </row>
    <row r="61234" spans="19:19">
      <c r="S61234"/>
    </row>
    <row r="61235" spans="19:19">
      <c r="S61235"/>
    </row>
    <row r="61236" spans="19:19">
      <c r="S61236"/>
    </row>
    <row r="61237" spans="19:19">
      <c r="S61237"/>
    </row>
    <row r="61238" spans="19:19">
      <c r="S61238"/>
    </row>
    <row r="61239" spans="19:19">
      <c r="S61239"/>
    </row>
    <row r="61240" spans="19:19">
      <c r="S61240"/>
    </row>
    <row r="61241" spans="19:19">
      <c r="S61241"/>
    </row>
    <row r="61242" spans="19:19">
      <c r="S61242"/>
    </row>
    <row r="61243" spans="19:19">
      <c r="S61243"/>
    </row>
    <row r="61244" spans="19:19">
      <c r="S61244"/>
    </row>
    <row r="61245" spans="19:19">
      <c r="S61245"/>
    </row>
    <row r="61246" spans="19:19">
      <c r="S61246"/>
    </row>
    <row r="61247" spans="19:19">
      <c r="S61247"/>
    </row>
    <row r="61248" spans="19:19">
      <c r="S61248"/>
    </row>
    <row r="61249" spans="19:19">
      <c r="S61249"/>
    </row>
    <row r="61250" spans="19:19">
      <c r="S61250"/>
    </row>
    <row r="61251" spans="19:19">
      <c r="S61251"/>
    </row>
    <row r="61252" spans="19:19">
      <c r="S61252"/>
    </row>
    <row r="61253" spans="19:19">
      <c r="S61253"/>
    </row>
    <row r="61254" spans="19:19">
      <c r="S61254"/>
    </row>
    <row r="61255" spans="19:19">
      <c r="S61255"/>
    </row>
    <row r="61256" spans="19:19">
      <c r="S61256"/>
    </row>
    <row r="61257" spans="19:19">
      <c r="S61257"/>
    </row>
    <row r="61258" spans="19:19">
      <c r="S61258"/>
    </row>
    <row r="61259" spans="19:19">
      <c r="S61259"/>
    </row>
    <row r="61260" spans="19:19">
      <c r="S61260"/>
    </row>
    <row r="61261" spans="19:19">
      <c r="S61261"/>
    </row>
    <row r="61262" spans="19:19">
      <c r="S61262"/>
    </row>
    <row r="61263" spans="19:19">
      <c r="S61263"/>
    </row>
    <row r="61264" spans="19:19">
      <c r="S61264"/>
    </row>
    <row r="61265" spans="19:19">
      <c r="S61265"/>
    </row>
    <row r="61266" spans="19:19">
      <c r="S61266"/>
    </row>
    <row r="61267" spans="19:19">
      <c r="S61267"/>
    </row>
    <row r="61268" spans="19:19">
      <c r="S61268"/>
    </row>
    <row r="61269" spans="19:19">
      <c r="S61269"/>
    </row>
    <row r="61270" spans="19:19">
      <c r="S61270"/>
    </row>
    <row r="61271" spans="19:19">
      <c r="S61271"/>
    </row>
    <row r="61272" spans="19:19">
      <c r="S61272"/>
    </row>
    <row r="61273" spans="19:19">
      <c r="S61273"/>
    </row>
    <row r="61274" spans="19:19">
      <c r="S61274"/>
    </row>
    <row r="61275" spans="19:19">
      <c r="S61275"/>
    </row>
    <row r="61276" spans="19:19">
      <c r="S61276"/>
    </row>
    <row r="61277" spans="19:19">
      <c r="S61277"/>
    </row>
    <row r="61278" spans="19:19">
      <c r="S61278"/>
    </row>
    <row r="61279" spans="19:19">
      <c r="S61279"/>
    </row>
    <row r="61280" spans="19:19">
      <c r="S61280"/>
    </row>
    <row r="61281" spans="19:19">
      <c r="S61281"/>
    </row>
    <row r="61282" spans="19:19">
      <c r="S61282"/>
    </row>
    <row r="61283" spans="19:19">
      <c r="S61283"/>
    </row>
    <row r="61284" spans="19:19">
      <c r="S61284"/>
    </row>
    <row r="61285" spans="19:19">
      <c r="S61285"/>
    </row>
    <row r="61286" spans="19:19">
      <c r="S61286"/>
    </row>
    <row r="61287" spans="19:19">
      <c r="S61287"/>
    </row>
    <row r="61288" spans="19:19">
      <c r="S61288"/>
    </row>
    <row r="61289" spans="19:19">
      <c r="S61289"/>
    </row>
    <row r="61290" spans="19:19">
      <c r="S61290"/>
    </row>
    <row r="61291" spans="19:19">
      <c r="S61291"/>
    </row>
    <row r="61292" spans="19:19">
      <c r="S61292"/>
    </row>
    <row r="61293" spans="19:19">
      <c r="S61293"/>
    </row>
    <row r="61294" spans="19:19">
      <c r="S61294"/>
    </row>
    <row r="61295" spans="19:19">
      <c r="S61295"/>
    </row>
    <row r="61296" spans="19:19">
      <c r="S61296"/>
    </row>
    <row r="61297" spans="19:19">
      <c r="S61297"/>
    </row>
    <row r="61298" spans="19:19">
      <c r="S61298"/>
    </row>
    <row r="61299" spans="19:19">
      <c r="S61299"/>
    </row>
    <row r="61300" spans="19:19">
      <c r="S61300"/>
    </row>
    <row r="61301" spans="19:19">
      <c r="S61301"/>
    </row>
    <row r="61302" spans="19:19">
      <c r="S61302"/>
    </row>
    <row r="61303" spans="19:19">
      <c r="S61303"/>
    </row>
    <row r="61304" spans="19:19">
      <c r="S61304"/>
    </row>
    <row r="61305" spans="19:19">
      <c r="S61305"/>
    </row>
    <row r="61306" spans="19:19">
      <c r="S61306"/>
    </row>
    <row r="61307" spans="19:19">
      <c r="S61307"/>
    </row>
    <row r="61308" spans="19:19">
      <c r="S61308"/>
    </row>
    <row r="61309" spans="19:19">
      <c r="S61309"/>
    </row>
    <row r="61310" spans="19:19">
      <c r="S61310"/>
    </row>
    <row r="61311" spans="19:19">
      <c r="S61311"/>
    </row>
    <row r="61312" spans="19:19">
      <c r="S61312"/>
    </row>
    <row r="61313" spans="19:19">
      <c r="S61313"/>
    </row>
    <row r="61314" spans="19:19">
      <c r="S61314"/>
    </row>
    <row r="61315" spans="19:19">
      <c r="S61315"/>
    </row>
    <row r="61316" spans="19:19">
      <c r="S61316"/>
    </row>
    <row r="61317" spans="19:19">
      <c r="S61317"/>
    </row>
    <row r="61318" spans="19:19">
      <c r="S61318"/>
    </row>
    <row r="61319" spans="19:19">
      <c r="S61319"/>
    </row>
    <row r="61320" spans="19:19">
      <c r="S61320"/>
    </row>
    <row r="61321" spans="19:19">
      <c r="S61321"/>
    </row>
    <row r="61322" spans="19:19">
      <c r="S61322"/>
    </row>
    <row r="61323" spans="19:19">
      <c r="S61323"/>
    </row>
    <row r="61324" spans="19:19">
      <c r="S61324"/>
    </row>
    <row r="61325" spans="19:19">
      <c r="S61325"/>
    </row>
    <row r="61326" spans="19:19">
      <c r="S61326"/>
    </row>
    <row r="61327" spans="19:19">
      <c r="S61327"/>
    </row>
    <row r="61328" spans="19:19">
      <c r="S61328"/>
    </row>
    <row r="61329" spans="19:19">
      <c r="S61329"/>
    </row>
    <row r="61330" spans="19:19">
      <c r="S61330"/>
    </row>
    <row r="61331" spans="19:19">
      <c r="S61331"/>
    </row>
    <row r="61332" spans="19:19">
      <c r="S61332"/>
    </row>
    <row r="61333" spans="19:19">
      <c r="S61333"/>
    </row>
    <row r="61334" spans="19:19">
      <c r="S61334"/>
    </row>
    <row r="61335" spans="19:19">
      <c r="S61335"/>
    </row>
    <row r="61336" spans="19:19">
      <c r="S61336"/>
    </row>
    <row r="61337" spans="19:19">
      <c r="S61337"/>
    </row>
    <row r="61338" spans="19:19">
      <c r="S61338"/>
    </row>
    <row r="61339" spans="19:19">
      <c r="S61339"/>
    </row>
    <row r="61340" spans="19:19">
      <c r="S61340"/>
    </row>
    <row r="61341" spans="19:19">
      <c r="S61341"/>
    </row>
    <row r="61342" spans="19:19">
      <c r="S61342"/>
    </row>
    <row r="61343" spans="19:19">
      <c r="S61343"/>
    </row>
    <row r="61344" spans="19:19">
      <c r="S61344"/>
    </row>
    <row r="61345" spans="19:19">
      <c r="S61345"/>
    </row>
    <row r="61346" spans="19:19">
      <c r="S61346"/>
    </row>
    <row r="61347" spans="19:19">
      <c r="S61347"/>
    </row>
    <row r="61348" spans="19:19">
      <c r="S61348"/>
    </row>
    <row r="61349" spans="19:19">
      <c r="S61349"/>
    </row>
    <row r="61350" spans="19:19">
      <c r="S61350"/>
    </row>
    <row r="61351" spans="19:19">
      <c r="S61351"/>
    </row>
    <row r="61352" spans="19:19">
      <c r="S61352"/>
    </row>
    <row r="61353" spans="19:19">
      <c r="S61353"/>
    </row>
    <row r="61354" spans="19:19">
      <c r="S61354"/>
    </row>
    <row r="61355" spans="19:19">
      <c r="S61355"/>
    </row>
    <row r="61356" spans="19:19">
      <c r="S61356"/>
    </row>
    <row r="61357" spans="19:19">
      <c r="S61357"/>
    </row>
    <row r="61358" spans="19:19">
      <c r="S61358"/>
    </row>
    <row r="61359" spans="19:19">
      <c r="S61359"/>
    </row>
    <row r="61360" spans="19:19">
      <c r="S61360"/>
    </row>
    <row r="61361" spans="19:19">
      <c r="S61361"/>
    </row>
    <row r="61362" spans="19:19">
      <c r="S61362"/>
    </row>
    <row r="61363" spans="19:19">
      <c r="S61363"/>
    </row>
    <row r="61364" spans="19:19">
      <c r="S61364"/>
    </row>
    <row r="61365" spans="19:19">
      <c r="S61365"/>
    </row>
    <row r="61366" spans="19:19">
      <c r="S61366"/>
    </row>
    <row r="61367" spans="19:19">
      <c r="S61367"/>
    </row>
    <row r="61368" spans="19:19">
      <c r="S61368"/>
    </row>
    <row r="61369" spans="19:19">
      <c r="S61369"/>
    </row>
    <row r="61370" spans="19:19">
      <c r="S61370"/>
    </row>
    <row r="61371" spans="19:19">
      <c r="S61371"/>
    </row>
    <row r="61372" spans="19:19">
      <c r="S61372"/>
    </row>
    <row r="61373" spans="19:19">
      <c r="S61373"/>
    </row>
    <row r="61374" spans="19:19">
      <c r="S61374"/>
    </row>
    <row r="61375" spans="19:19">
      <c r="S61375"/>
    </row>
    <row r="61376" spans="19:19">
      <c r="S61376"/>
    </row>
    <row r="61377" spans="19:19">
      <c r="S61377"/>
    </row>
    <row r="61378" spans="19:19">
      <c r="S61378"/>
    </row>
    <row r="61379" spans="19:19">
      <c r="S61379"/>
    </row>
    <row r="61380" spans="19:19">
      <c r="S61380"/>
    </row>
    <row r="61381" spans="19:19">
      <c r="S61381"/>
    </row>
    <row r="61382" spans="19:19">
      <c r="S61382"/>
    </row>
    <row r="61383" spans="19:19">
      <c r="S61383"/>
    </row>
    <row r="61384" spans="19:19">
      <c r="S61384"/>
    </row>
    <row r="61385" spans="19:19">
      <c r="S61385"/>
    </row>
    <row r="61386" spans="19:19">
      <c r="S61386"/>
    </row>
    <row r="61387" spans="19:19">
      <c r="S61387"/>
    </row>
    <row r="61388" spans="19:19">
      <c r="S61388"/>
    </row>
    <row r="61389" spans="19:19">
      <c r="S61389"/>
    </row>
    <row r="61390" spans="19:19">
      <c r="S61390"/>
    </row>
    <row r="61391" spans="19:19">
      <c r="S61391"/>
    </row>
    <row r="61392" spans="19:19">
      <c r="S61392"/>
    </row>
    <row r="61393" spans="19:19">
      <c r="S61393"/>
    </row>
    <row r="61394" spans="19:19">
      <c r="S61394"/>
    </row>
    <row r="61395" spans="19:19">
      <c r="S61395"/>
    </row>
    <row r="61396" spans="19:19">
      <c r="S61396"/>
    </row>
    <row r="61397" spans="19:19">
      <c r="S61397"/>
    </row>
    <row r="61398" spans="19:19">
      <c r="S61398"/>
    </row>
    <row r="61399" spans="19:19">
      <c r="S61399"/>
    </row>
    <row r="61400" spans="19:19">
      <c r="S61400"/>
    </row>
    <row r="61401" spans="19:19">
      <c r="S61401"/>
    </row>
    <row r="61402" spans="19:19">
      <c r="S61402"/>
    </row>
    <row r="61403" spans="19:19">
      <c r="S61403"/>
    </row>
    <row r="61404" spans="19:19">
      <c r="S61404"/>
    </row>
    <row r="61405" spans="19:19">
      <c r="S61405"/>
    </row>
    <row r="61406" spans="19:19">
      <c r="S61406"/>
    </row>
    <row r="61407" spans="19:19">
      <c r="S61407"/>
    </row>
    <row r="61408" spans="19:19">
      <c r="S61408"/>
    </row>
    <row r="61409" spans="19:19">
      <c r="S61409"/>
    </row>
    <row r="61410" spans="19:19">
      <c r="S61410"/>
    </row>
    <row r="61411" spans="19:19">
      <c r="S61411"/>
    </row>
    <row r="61412" spans="19:19">
      <c r="S61412"/>
    </row>
    <row r="61413" spans="19:19">
      <c r="S61413"/>
    </row>
    <row r="61414" spans="19:19">
      <c r="S61414"/>
    </row>
    <row r="61415" spans="19:19">
      <c r="S61415"/>
    </row>
    <row r="61416" spans="19:19">
      <c r="S61416"/>
    </row>
    <row r="61417" spans="19:19">
      <c r="S61417"/>
    </row>
    <row r="61418" spans="19:19">
      <c r="S61418"/>
    </row>
    <row r="61419" spans="19:19">
      <c r="S61419"/>
    </row>
    <row r="61420" spans="19:19">
      <c r="S61420"/>
    </row>
    <row r="61421" spans="19:19">
      <c r="S61421"/>
    </row>
    <row r="61422" spans="19:19">
      <c r="S61422"/>
    </row>
    <row r="61423" spans="19:19">
      <c r="S61423"/>
    </row>
    <row r="61424" spans="19:19">
      <c r="S61424"/>
    </row>
    <row r="61425" spans="19:19">
      <c r="S61425"/>
    </row>
    <row r="61426" spans="19:19">
      <c r="S61426"/>
    </row>
    <row r="61427" spans="19:19">
      <c r="S61427"/>
    </row>
    <row r="61428" spans="19:19">
      <c r="S61428"/>
    </row>
    <row r="61429" spans="19:19">
      <c r="S61429"/>
    </row>
    <row r="61430" spans="19:19">
      <c r="S61430"/>
    </row>
    <row r="61431" spans="19:19">
      <c r="S61431"/>
    </row>
    <row r="61432" spans="19:19">
      <c r="S61432"/>
    </row>
    <row r="61433" spans="19:19">
      <c r="S61433"/>
    </row>
    <row r="61434" spans="19:19">
      <c r="S61434"/>
    </row>
    <row r="61435" spans="19:19">
      <c r="S61435"/>
    </row>
    <row r="61436" spans="19:19">
      <c r="S61436"/>
    </row>
    <row r="61437" spans="19:19">
      <c r="S61437"/>
    </row>
    <row r="61438" spans="19:19">
      <c r="S61438"/>
    </row>
    <row r="61439" spans="19:19">
      <c r="S61439"/>
    </row>
    <row r="61440" spans="19:19">
      <c r="S61440"/>
    </row>
    <row r="61441" spans="19:19">
      <c r="S61441"/>
    </row>
    <row r="61442" spans="19:19">
      <c r="S61442"/>
    </row>
    <row r="61443" spans="19:19">
      <c r="S61443"/>
    </row>
    <row r="61444" spans="19:19">
      <c r="S61444"/>
    </row>
    <row r="61445" spans="19:19">
      <c r="S61445"/>
    </row>
    <row r="61446" spans="19:19">
      <c r="S61446"/>
    </row>
    <row r="61447" spans="19:19">
      <c r="S61447"/>
    </row>
    <row r="61448" spans="19:19">
      <c r="S61448"/>
    </row>
    <row r="61449" spans="19:19">
      <c r="S61449"/>
    </row>
    <row r="61450" spans="19:19">
      <c r="S61450"/>
    </row>
    <row r="61451" spans="19:19">
      <c r="S61451"/>
    </row>
    <row r="61452" spans="19:19">
      <c r="S61452"/>
    </row>
    <row r="61453" spans="19:19">
      <c r="S61453"/>
    </row>
    <row r="61454" spans="19:19">
      <c r="S61454"/>
    </row>
    <row r="61455" spans="19:19">
      <c r="S61455"/>
    </row>
    <row r="61456" spans="19:19">
      <c r="S61456"/>
    </row>
    <row r="61457" spans="19:19">
      <c r="S61457"/>
    </row>
    <row r="61458" spans="19:19">
      <c r="S61458"/>
    </row>
    <row r="61459" spans="19:19">
      <c r="S61459"/>
    </row>
    <row r="61460" spans="19:19">
      <c r="S61460"/>
    </row>
    <row r="61461" spans="19:19">
      <c r="S61461"/>
    </row>
    <row r="61462" spans="19:19">
      <c r="S61462"/>
    </row>
    <row r="61463" spans="19:19">
      <c r="S61463"/>
    </row>
    <row r="61464" spans="19:19">
      <c r="S61464"/>
    </row>
    <row r="61465" spans="19:19">
      <c r="S61465"/>
    </row>
    <row r="61466" spans="19:19">
      <c r="S61466"/>
    </row>
    <row r="61467" spans="19:19">
      <c r="S61467"/>
    </row>
    <row r="61468" spans="19:19">
      <c r="S61468"/>
    </row>
    <row r="61469" spans="19:19">
      <c r="S61469"/>
    </row>
    <row r="61470" spans="19:19">
      <c r="S61470"/>
    </row>
    <row r="61471" spans="19:19">
      <c r="S61471"/>
    </row>
    <row r="61472" spans="19:19">
      <c r="S61472"/>
    </row>
    <row r="61473" spans="19:19">
      <c r="S61473"/>
    </row>
    <row r="61474" spans="19:19">
      <c r="S61474"/>
    </row>
    <row r="61475" spans="19:19">
      <c r="S61475"/>
    </row>
    <row r="61476" spans="19:19">
      <c r="S61476"/>
    </row>
    <row r="61477" spans="19:19">
      <c r="S61477"/>
    </row>
    <row r="61478" spans="19:19">
      <c r="S61478"/>
    </row>
    <row r="61479" spans="19:19">
      <c r="S61479"/>
    </row>
    <row r="61480" spans="19:19">
      <c r="S61480"/>
    </row>
    <row r="61481" spans="19:19">
      <c r="S61481"/>
    </row>
    <row r="61482" spans="19:19">
      <c r="S61482"/>
    </row>
    <row r="61483" spans="19:19">
      <c r="S61483"/>
    </row>
    <row r="61484" spans="19:19">
      <c r="S61484"/>
    </row>
    <row r="61485" spans="19:19">
      <c r="S61485"/>
    </row>
    <row r="61486" spans="19:19">
      <c r="S61486"/>
    </row>
    <row r="61487" spans="19:19">
      <c r="S61487"/>
    </row>
    <row r="61488" spans="19:19">
      <c r="S61488"/>
    </row>
    <row r="61489" spans="19:19">
      <c r="S61489"/>
    </row>
    <row r="61490" spans="19:19">
      <c r="S61490"/>
    </row>
    <row r="61491" spans="19:19">
      <c r="S61491"/>
    </row>
    <row r="61492" spans="19:19">
      <c r="S61492"/>
    </row>
    <row r="61493" spans="19:19">
      <c r="S61493"/>
    </row>
    <row r="61494" spans="19:19">
      <c r="S61494"/>
    </row>
    <row r="61495" spans="19:19">
      <c r="S61495"/>
    </row>
    <row r="61496" spans="19:19">
      <c r="S61496"/>
    </row>
    <row r="61497" spans="19:19">
      <c r="S61497"/>
    </row>
    <row r="61498" spans="19:19">
      <c r="S61498"/>
    </row>
    <row r="61499" spans="19:19">
      <c r="S61499"/>
    </row>
    <row r="61500" spans="19:19">
      <c r="S61500"/>
    </row>
    <row r="61501" spans="19:19">
      <c r="S61501"/>
    </row>
    <row r="61502" spans="19:19">
      <c r="S61502"/>
    </row>
    <row r="61503" spans="19:19">
      <c r="S61503"/>
    </row>
    <row r="61504" spans="19:19">
      <c r="S61504"/>
    </row>
    <row r="61505" spans="19:19">
      <c r="S61505"/>
    </row>
    <row r="61506" spans="19:19">
      <c r="S61506"/>
    </row>
    <row r="61507" spans="19:19">
      <c r="S61507"/>
    </row>
    <row r="61508" spans="19:19">
      <c r="S61508"/>
    </row>
    <row r="61509" spans="19:19">
      <c r="S61509"/>
    </row>
    <row r="61510" spans="19:19">
      <c r="S61510"/>
    </row>
    <row r="61511" spans="19:19">
      <c r="S61511"/>
    </row>
    <row r="61512" spans="19:19">
      <c r="S61512"/>
    </row>
    <row r="61513" spans="19:19">
      <c r="S61513"/>
    </row>
    <row r="61514" spans="19:19">
      <c r="S61514"/>
    </row>
    <row r="61515" spans="19:19">
      <c r="S61515"/>
    </row>
    <row r="61516" spans="19:19">
      <c r="S61516"/>
    </row>
    <row r="61517" spans="19:19">
      <c r="S61517"/>
    </row>
    <row r="61518" spans="19:19">
      <c r="S61518"/>
    </row>
    <row r="61519" spans="19:19">
      <c r="S61519"/>
    </row>
    <row r="61520" spans="19:19">
      <c r="S61520"/>
    </row>
    <row r="61521" spans="19:19">
      <c r="S61521"/>
    </row>
    <row r="61522" spans="19:19">
      <c r="S61522"/>
    </row>
    <row r="61523" spans="19:19">
      <c r="S61523"/>
    </row>
    <row r="61524" spans="19:19">
      <c r="S61524"/>
    </row>
    <row r="61525" spans="19:19">
      <c r="S61525"/>
    </row>
    <row r="61526" spans="19:19">
      <c r="S61526"/>
    </row>
    <row r="61527" spans="19:19">
      <c r="S61527"/>
    </row>
    <row r="61528" spans="19:19">
      <c r="S61528"/>
    </row>
    <row r="61529" spans="19:19">
      <c r="S61529"/>
    </row>
    <row r="61530" spans="19:19">
      <c r="S61530"/>
    </row>
    <row r="61531" spans="19:19">
      <c r="S61531"/>
    </row>
    <row r="61532" spans="19:19">
      <c r="S61532"/>
    </row>
    <row r="61533" spans="19:19">
      <c r="S61533"/>
    </row>
    <row r="61534" spans="19:19">
      <c r="S61534"/>
    </row>
    <row r="61535" spans="19:19">
      <c r="S61535"/>
    </row>
    <row r="61536" spans="19:19">
      <c r="S61536"/>
    </row>
    <row r="61537" spans="19:19">
      <c r="S61537"/>
    </row>
    <row r="61538" spans="19:19">
      <c r="S61538"/>
    </row>
    <row r="61539" spans="19:19">
      <c r="S61539"/>
    </row>
    <row r="61540" spans="19:19">
      <c r="S61540"/>
    </row>
    <row r="61541" spans="19:19">
      <c r="S61541"/>
    </row>
    <row r="61542" spans="19:19">
      <c r="S61542"/>
    </row>
    <row r="61543" spans="19:19">
      <c r="S61543"/>
    </row>
    <row r="61544" spans="19:19">
      <c r="S61544"/>
    </row>
    <row r="61545" spans="19:19">
      <c r="S61545"/>
    </row>
    <row r="61546" spans="19:19">
      <c r="S61546"/>
    </row>
    <row r="61547" spans="19:19">
      <c r="S61547"/>
    </row>
    <row r="61548" spans="19:19">
      <c r="S61548"/>
    </row>
    <row r="61549" spans="19:19">
      <c r="S61549"/>
    </row>
    <row r="61550" spans="19:19">
      <c r="S61550"/>
    </row>
    <row r="61551" spans="19:19">
      <c r="S61551"/>
    </row>
    <row r="61552" spans="19:19">
      <c r="S61552"/>
    </row>
    <row r="61553" spans="19:19">
      <c r="S61553"/>
    </row>
    <row r="61554" spans="19:19">
      <c r="S61554"/>
    </row>
    <row r="61555" spans="19:19">
      <c r="S61555"/>
    </row>
    <row r="61556" spans="19:19">
      <c r="S61556"/>
    </row>
    <row r="61557" spans="19:19">
      <c r="S61557"/>
    </row>
    <row r="61558" spans="19:19">
      <c r="S61558"/>
    </row>
    <row r="61559" spans="19:19">
      <c r="S61559"/>
    </row>
    <row r="61560" spans="19:19">
      <c r="S61560"/>
    </row>
    <row r="61561" spans="19:19">
      <c r="S61561"/>
    </row>
    <row r="61562" spans="19:19">
      <c r="S61562"/>
    </row>
    <row r="61563" spans="19:19">
      <c r="S61563"/>
    </row>
    <row r="61564" spans="19:19">
      <c r="S61564"/>
    </row>
    <row r="61565" spans="19:19">
      <c r="S61565"/>
    </row>
    <row r="61566" spans="19:19">
      <c r="S61566"/>
    </row>
    <row r="61567" spans="19:19">
      <c r="S61567"/>
    </row>
    <row r="61568" spans="19:19">
      <c r="S61568"/>
    </row>
    <row r="61569" spans="19:19">
      <c r="S61569"/>
    </row>
    <row r="61570" spans="19:19">
      <c r="S61570"/>
    </row>
    <row r="61571" spans="19:19">
      <c r="S61571"/>
    </row>
    <row r="61572" spans="19:19">
      <c r="S61572"/>
    </row>
    <row r="61573" spans="19:19">
      <c r="S61573"/>
    </row>
    <row r="61574" spans="19:19">
      <c r="S61574"/>
    </row>
    <row r="61575" spans="19:19">
      <c r="S61575"/>
    </row>
    <row r="61576" spans="19:19">
      <c r="S61576"/>
    </row>
    <row r="61577" spans="19:19">
      <c r="S61577"/>
    </row>
    <row r="61578" spans="19:19">
      <c r="S61578"/>
    </row>
    <row r="61579" spans="19:19">
      <c r="S61579"/>
    </row>
    <row r="61580" spans="19:19">
      <c r="S61580"/>
    </row>
    <row r="61581" spans="19:19">
      <c r="S61581"/>
    </row>
    <row r="61582" spans="19:19">
      <c r="S61582"/>
    </row>
    <row r="61583" spans="19:19">
      <c r="S61583"/>
    </row>
    <row r="61584" spans="19:19">
      <c r="S61584"/>
    </row>
    <row r="61585" spans="19:19">
      <c r="S61585"/>
    </row>
    <row r="61586" spans="19:19">
      <c r="S61586"/>
    </row>
    <row r="61587" spans="19:19">
      <c r="S61587"/>
    </row>
    <row r="61588" spans="19:19">
      <c r="S61588"/>
    </row>
    <row r="61589" spans="19:19">
      <c r="S61589"/>
    </row>
    <row r="61590" spans="19:19">
      <c r="S61590"/>
    </row>
    <row r="61591" spans="19:19">
      <c r="S61591"/>
    </row>
    <row r="61592" spans="19:19">
      <c r="S61592"/>
    </row>
    <row r="61593" spans="19:19">
      <c r="S61593"/>
    </row>
    <row r="61594" spans="19:19">
      <c r="S61594"/>
    </row>
    <row r="61595" spans="19:19">
      <c r="S61595"/>
    </row>
    <row r="61596" spans="19:19">
      <c r="S61596"/>
    </row>
    <row r="61597" spans="19:19">
      <c r="S61597"/>
    </row>
    <row r="61598" spans="19:19">
      <c r="S61598"/>
    </row>
    <row r="61599" spans="19:19">
      <c r="S61599"/>
    </row>
    <row r="61600" spans="19:19">
      <c r="S61600"/>
    </row>
    <row r="61601" spans="19:19">
      <c r="S61601"/>
    </row>
    <row r="61602" spans="19:19">
      <c r="S61602"/>
    </row>
    <row r="61603" spans="19:19">
      <c r="S61603"/>
    </row>
    <row r="61604" spans="19:19">
      <c r="S61604"/>
    </row>
    <row r="61605" spans="19:19">
      <c r="S61605"/>
    </row>
    <row r="61606" spans="19:19">
      <c r="S61606"/>
    </row>
    <row r="61607" spans="19:19">
      <c r="S61607"/>
    </row>
    <row r="61608" spans="19:19">
      <c r="S61608"/>
    </row>
    <row r="61609" spans="19:19">
      <c r="S61609"/>
    </row>
    <row r="61610" spans="19:19">
      <c r="S61610"/>
    </row>
    <row r="61611" spans="19:19">
      <c r="S61611"/>
    </row>
    <row r="61612" spans="19:19">
      <c r="S61612"/>
    </row>
    <row r="61613" spans="19:19">
      <c r="S61613"/>
    </row>
    <row r="61614" spans="19:19">
      <c r="S61614"/>
    </row>
    <row r="61615" spans="19:19">
      <c r="S61615"/>
    </row>
    <row r="61616" spans="19:19">
      <c r="S61616"/>
    </row>
    <row r="61617" spans="19:19">
      <c r="S61617"/>
    </row>
    <row r="61618" spans="19:19">
      <c r="S61618"/>
    </row>
    <row r="61619" spans="19:19">
      <c r="S61619"/>
    </row>
    <row r="61620" spans="19:19">
      <c r="S61620"/>
    </row>
    <row r="61621" spans="19:19">
      <c r="S61621"/>
    </row>
    <row r="61622" spans="19:19">
      <c r="S61622"/>
    </row>
    <row r="61623" spans="19:19">
      <c r="S61623"/>
    </row>
    <row r="61624" spans="19:19">
      <c r="S61624"/>
    </row>
    <row r="61625" spans="19:19">
      <c r="S61625"/>
    </row>
    <row r="61626" spans="19:19">
      <c r="S61626"/>
    </row>
    <row r="61627" spans="19:19">
      <c r="S61627"/>
    </row>
    <row r="61628" spans="19:19">
      <c r="S61628"/>
    </row>
    <row r="61629" spans="19:19">
      <c r="S61629"/>
    </row>
    <row r="61630" spans="19:19">
      <c r="S61630"/>
    </row>
    <row r="61631" spans="19:19">
      <c r="S61631"/>
    </row>
    <row r="61632" spans="19:19">
      <c r="S61632"/>
    </row>
    <row r="61633" spans="19:19">
      <c r="S61633"/>
    </row>
    <row r="61634" spans="19:19">
      <c r="S61634"/>
    </row>
    <row r="61635" spans="19:19">
      <c r="S61635"/>
    </row>
    <row r="61636" spans="19:19">
      <c r="S61636"/>
    </row>
    <row r="61637" spans="19:19">
      <c r="S61637"/>
    </row>
    <row r="61638" spans="19:19">
      <c r="S61638"/>
    </row>
    <row r="61639" spans="19:19">
      <c r="S61639"/>
    </row>
    <row r="61640" spans="19:19">
      <c r="S61640"/>
    </row>
    <row r="61641" spans="19:19">
      <c r="S61641"/>
    </row>
    <row r="61642" spans="19:19">
      <c r="S61642"/>
    </row>
    <row r="61643" spans="19:19">
      <c r="S61643"/>
    </row>
    <row r="61644" spans="19:19">
      <c r="S61644"/>
    </row>
    <row r="61645" spans="19:19">
      <c r="S61645"/>
    </row>
    <row r="61646" spans="19:19">
      <c r="S61646"/>
    </row>
    <row r="61647" spans="19:19">
      <c r="S61647"/>
    </row>
    <row r="61648" spans="19:19">
      <c r="S61648"/>
    </row>
    <row r="61649" spans="19:19">
      <c r="S61649"/>
    </row>
    <row r="61650" spans="19:19">
      <c r="S61650"/>
    </row>
    <row r="61651" spans="19:19">
      <c r="S61651"/>
    </row>
    <row r="61652" spans="19:19">
      <c r="S61652"/>
    </row>
    <row r="61653" spans="19:19">
      <c r="S61653"/>
    </row>
    <row r="61654" spans="19:19">
      <c r="S61654"/>
    </row>
    <row r="61655" spans="19:19">
      <c r="S61655"/>
    </row>
    <row r="61656" spans="19:19">
      <c r="S61656"/>
    </row>
    <row r="61657" spans="19:19">
      <c r="S61657"/>
    </row>
    <row r="61658" spans="19:19">
      <c r="S61658"/>
    </row>
    <row r="61659" spans="19:19">
      <c r="S61659"/>
    </row>
    <row r="61660" spans="19:19">
      <c r="S61660"/>
    </row>
    <row r="61661" spans="19:19">
      <c r="S61661"/>
    </row>
    <row r="61662" spans="19:19">
      <c r="S61662"/>
    </row>
    <row r="61663" spans="19:19">
      <c r="S61663"/>
    </row>
    <row r="61664" spans="19:19">
      <c r="S61664"/>
    </row>
    <row r="61665" spans="19:19">
      <c r="S61665"/>
    </row>
    <row r="61666" spans="19:19">
      <c r="S61666"/>
    </row>
    <row r="61667" spans="19:19">
      <c r="S61667"/>
    </row>
    <row r="61668" spans="19:19">
      <c r="S61668"/>
    </row>
    <row r="61669" spans="19:19">
      <c r="S61669"/>
    </row>
    <row r="61670" spans="19:19">
      <c r="S61670"/>
    </row>
    <row r="61671" spans="19:19">
      <c r="S61671"/>
    </row>
    <row r="61672" spans="19:19">
      <c r="S61672"/>
    </row>
    <row r="61673" spans="19:19">
      <c r="S61673"/>
    </row>
    <row r="61674" spans="19:19">
      <c r="S61674"/>
    </row>
    <row r="61675" spans="19:19">
      <c r="S61675"/>
    </row>
    <row r="61676" spans="19:19">
      <c r="S61676"/>
    </row>
    <row r="61677" spans="19:19">
      <c r="S61677"/>
    </row>
    <row r="61678" spans="19:19">
      <c r="S61678"/>
    </row>
    <row r="61679" spans="19:19">
      <c r="S61679"/>
    </row>
    <row r="61680" spans="19:19">
      <c r="S61680"/>
    </row>
    <row r="61681" spans="19:19">
      <c r="S61681"/>
    </row>
    <row r="61682" spans="19:19">
      <c r="S61682"/>
    </row>
    <row r="61683" spans="19:19">
      <c r="S61683"/>
    </row>
    <row r="61684" spans="19:19">
      <c r="S61684"/>
    </row>
    <row r="61685" spans="19:19">
      <c r="S61685"/>
    </row>
    <row r="61686" spans="19:19">
      <c r="S61686"/>
    </row>
    <row r="61687" spans="19:19">
      <c r="S61687"/>
    </row>
    <row r="61688" spans="19:19">
      <c r="S61688"/>
    </row>
    <row r="61689" spans="19:19">
      <c r="S61689"/>
    </row>
    <row r="61690" spans="19:19">
      <c r="S61690"/>
    </row>
    <row r="61691" spans="19:19">
      <c r="S61691"/>
    </row>
    <row r="61692" spans="19:19">
      <c r="S61692"/>
    </row>
    <row r="61693" spans="19:19">
      <c r="S61693"/>
    </row>
    <row r="61694" spans="19:19">
      <c r="S61694"/>
    </row>
    <row r="61695" spans="19:19">
      <c r="S61695"/>
    </row>
    <row r="61696" spans="19:19">
      <c r="S61696"/>
    </row>
    <row r="61697" spans="19:19">
      <c r="S61697"/>
    </row>
    <row r="61698" spans="19:19">
      <c r="S61698"/>
    </row>
    <row r="61699" spans="19:19">
      <c r="S61699"/>
    </row>
    <row r="61700" spans="19:19">
      <c r="S61700"/>
    </row>
    <row r="61701" spans="19:19">
      <c r="S61701"/>
    </row>
    <row r="61702" spans="19:19">
      <c r="S61702"/>
    </row>
    <row r="61703" spans="19:19">
      <c r="S61703"/>
    </row>
    <row r="61704" spans="19:19">
      <c r="S61704"/>
    </row>
    <row r="61705" spans="19:19">
      <c r="S61705"/>
    </row>
    <row r="61706" spans="19:19">
      <c r="S61706"/>
    </row>
    <row r="61707" spans="19:19">
      <c r="S61707"/>
    </row>
    <row r="61708" spans="19:19">
      <c r="S61708"/>
    </row>
    <row r="61709" spans="19:19">
      <c r="S61709"/>
    </row>
    <row r="61710" spans="19:19">
      <c r="S61710"/>
    </row>
    <row r="61711" spans="19:19">
      <c r="S61711"/>
    </row>
    <row r="61712" spans="19:19">
      <c r="S61712"/>
    </row>
    <row r="61713" spans="19:19">
      <c r="S61713"/>
    </row>
    <row r="61714" spans="19:19">
      <c r="S61714"/>
    </row>
    <row r="61715" spans="19:19">
      <c r="S61715"/>
    </row>
    <row r="61716" spans="19:19">
      <c r="S61716"/>
    </row>
    <row r="61717" spans="19:19">
      <c r="S61717"/>
    </row>
    <row r="61718" spans="19:19">
      <c r="S61718"/>
    </row>
    <row r="61719" spans="19:19">
      <c r="S61719"/>
    </row>
    <row r="61720" spans="19:19">
      <c r="S61720"/>
    </row>
    <row r="61721" spans="19:19">
      <c r="S61721"/>
    </row>
    <row r="61722" spans="19:19">
      <c r="S61722"/>
    </row>
    <row r="61723" spans="19:19">
      <c r="S61723"/>
    </row>
    <row r="61724" spans="19:19">
      <c r="S61724"/>
    </row>
    <row r="61725" spans="19:19">
      <c r="S61725"/>
    </row>
    <row r="61726" spans="19:19">
      <c r="S61726"/>
    </row>
    <row r="61727" spans="19:19">
      <c r="S61727"/>
    </row>
    <row r="61728" spans="19:19">
      <c r="S61728"/>
    </row>
    <row r="61729" spans="19:19">
      <c r="S61729"/>
    </row>
    <row r="61730" spans="19:19">
      <c r="S61730"/>
    </row>
    <row r="61731" spans="19:19">
      <c r="S61731"/>
    </row>
    <row r="61732" spans="19:19">
      <c r="S61732"/>
    </row>
    <row r="61733" spans="19:19">
      <c r="S61733"/>
    </row>
    <row r="61734" spans="19:19">
      <c r="S61734"/>
    </row>
    <row r="61735" spans="19:19">
      <c r="S61735"/>
    </row>
    <row r="61736" spans="19:19">
      <c r="S61736"/>
    </row>
    <row r="61737" spans="19:19">
      <c r="S61737"/>
    </row>
    <row r="61738" spans="19:19">
      <c r="S61738"/>
    </row>
    <row r="61739" spans="19:19">
      <c r="S61739"/>
    </row>
    <row r="61740" spans="19:19">
      <c r="S61740"/>
    </row>
    <row r="61741" spans="19:19">
      <c r="S61741"/>
    </row>
    <row r="61742" spans="19:19">
      <c r="S61742"/>
    </row>
    <row r="61743" spans="19:19">
      <c r="S61743"/>
    </row>
    <row r="61744" spans="19:19">
      <c r="S61744"/>
    </row>
    <row r="61745" spans="19:19">
      <c r="S61745"/>
    </row>
    <row r="61746" spans="19:19">
      <c r="S61746"/>
    </row>
    <row r="61747" spans="19:19">
      <c r="S61747"/>
    </row>
    <row r="61748" spans="19:19">
      <c r="S61748"/>
    </row>
    <row r="61749" spans="19:19">
      <c r="S61749"/>
    </row>
    <row r="61750" spans="19:19">
      <c r="S61750"/>
    </row>
    <row r="61751" spans="19:19">
      <c r="S61751"/>
    </row>
    <row r="61752" spans="19:19">
      <c r="S61752"/>
    </row>
    <row r="61753" spans="19:19">
      <c r="S61753"/>
    </row>
    <row r="61754" spans="19:19">
      <c r="S61754"/>
    </row>
    <row r="61755" spans="19:19">
      <c r="S61755"/>
    </row>
    <row r="61756" spans="19:19">
      <c r="S61756"/>
    </row>
    <row r="61757" spans="19:19">
      <c r="S61757"/>
    </row>
    <row r="61758" spans="19:19">
      <c r="S61758"/>
    </row>
    <row r="61759" spans="19:19">
      <c r="S61759"/>
    </row>
    <row r="61760" spans="19:19">
      <c r="S61760"/>
    </row>
    <row r="61761" spans="19:19">
      <c r="S61761"/>
    </row>
    <row r="61762" spans="19:19">
      <c r="S61762"/>
    </row>
    <row r="61763" spans="19:19">
      <c r="S61763"/>
    </row>
    <row r="61764" spans="19:19">
      <c r="S61764"/>
    </row>
    <row r="61765" spans="19:19">
      <c r="S61765"/>
    </row>
    <row r="61766" spans="19:19">
      <c r="S61766"/>
    </row>
    <row r="61767" spans="19:19">
      <c r="S61767"/>
    </row>
    <row r="61768" spans="19:19">
      <c r="S61768"/>
    </row>
    <row r="61769" spans="19:19">
      <c r="S61769"/>
    </row>
    <row r="61770" spans="19:19">
      <c r="S61770"/>
    </row>
    <row r="61771" spans="19:19">
      <c r="S61771"/>
    </row>
    <row r="61772" spans="19:19">
      <c r="S61772"/>
    </row>
    <row r="61773" spans="19:19">
      <c r="S61773"/>
    </row>
    <row r="61774" spans="19:19">
      <c r="S61774"/>
    </row>
    <row r="61775" spans="19:19">
      <c r="S61775"/>
    </row>
    <row r="61776" spans="19:19">
      <c r="S61776"/>
    </row>
    <row r="61777" spans="19:19">
      <c r="S61777"/>
    </row>
    <row r="61778" spans="19:19">
      <c r="S61778"/>
    </row>
    <row r="61779" spans="19:19">
      <c r="S61779"/>
    </row>
    <row r="61780" spans="19:19">
      <c r="S61780"/>
    </row>
    <row r="61781" spans="19:19">
      <c r="S61781"/>
    </row>
    <row r="61782" spans="19:19">
      <c r="S61782"/>
    </row>
    <row r="61783" spans="19:19">
      <c r="S61783"/>
    </row>
    <row r="61784" spans="19:19">
      <c r="S61784"/>
    </row>
    <row r="61785" spans="19:19">
      <c r="S61785"/>
    </row>
    <row r="61786" spans="19:19">
      <c r="S61786"/>
    </row>
    <row r="61787" spans="19:19">
      <c r="S61787"/>
    </row>
    <row r="61788" spans="19:19">
      <c r="S61788"/>
    </row>
    <row r="61789" spans="19:19">
      <c r="S61789"/>
    </row>
    <row r="61790" spans="19:19">
      <c r="S61790"/>
    </row>
    <row r="61791" spans="19:19">
      <c r="S61791"/>
    </row>
    <row r="61792" spans="19:19">
      <c r="S61792"/>
    </row>
    <row r="61793" spans="19:19">
      <c r="S61793"/>
    </row>
    <row r="61794" spans="19:19">
      <c r="S61794"/>
    </row>
    <row r="61795" spans="19:19">
      <c r="S61795"/>
    </row>
    <row r="61796" spans="19:19">
      <c r="S61796"/>
    </row>
    <row r="61797" spans="19:19">
      <c r="S61797"/>
    </row>
    <row r="61798" spans="19:19">
      <c r="S61798"/>
    </row>
    <row r="61799" spans="19:19">
      <c r="S61799"/>
    </row>
    <row r="61800" spans="19:19">
      <c r="S61800"/>
    </row>
    <row r="61801" spans="19:19">
      <c r="S61801"/>
    </row>
    <row r="61802" spans="19:19">
      <c r="S61802"/>
    </row>
    <row r="61803" spans="19:19">
      <c r="S61803"/>
    </row>
    <row r="61804" spans="19:19">
      <c r="S61804"/>
    </row>
    <row r="61805" spans="19:19">
      <c r="S61805"/>
    </row>
    <row r="61806" spans="19:19">
      <c r="S61806"/>
    </row>
    <row r="61807" spans="19:19">
      <c r="S61807"/>
    </row>
    <row r="61808" spans="19:19">
      <c r="S61808"/>
    </row>
    <row r="61809" spans="19:19">
      <c r="S61809"/>
    </row>
    <row r="61810" spans="19:19">
      <c r="S61810"/>
    </row>
    <row r="61811" spans="19:19">
      <c r="S61811"/>
    </row>
    <row r="61812" spans="19:19">
      <c r="S61812"/>
    </row>
    <row r="61813" spans="19:19">
      <c r="S61813"/>
    </row>
    <row r="61814" spans="19:19">
      <c r="S61814"/>
    </row>
    <row r="61815" spans="19:19">
      <c r="S61815"/>
    </row>
    <row r="61816" spans="19:19">
      <c r="S61816"/>
    </row>
    <row r="61817" spans="19:19">
      <c r="S61817"/>
    </row>
    <row r="61818" spans="19:19">
      <c r="S61818"/>
    </row>
    <row r="61819" spans="19:19">
      <c r="S61819"/>
    </row>
    <row r="61820" spans="19:19">
      <c r="S61820"/>
    </row>
    <row r="61821" spans="19:19">
      <c r="S61821"/>
    </row>
    <row r="61822" spans="19:19">
      <c r="S61822"/>
    </row>
    <row r="61823" spans="19:19">
      <c r="S61823"/>
    </row>
    <row r="61824" spans="19:19">
      <c r="S61824"/>
    </row>
    <row r="61825" spans="19:19">
      <c r="S61825"/>
    </row>
    <row r="61826" spans="19:19">
      <c r="S61826"/>
    </row>
    <row r="61827" spans="19:19">
      <c r="S61827"/>
    </row>
    <row r="61828" spans="19:19">
      <c r="S61828"/>
    </row>
    <row r="61829" spans="19:19">
      <c r="S61829"/>
    </row>
    <row r="61830" spans="19:19">
      <c r="S61830"/>
    </row>
    <row r="61831" spans="19:19">
      <c r="S61831"/>
    </row>
    <row r="61832" spans="19:19">
      <c r="S61832"/>
    </row>
    <row r="61833" spans="19:19">
      <c r="S61833"/>
    </row>
    <row r="61834" spans="19:19">
      <c r="S61834"/>
    </row>
    <row r="61835" spans="19:19">
      <c r="S61835"/>
    </row>
    <row r="61836" spans="19:19">
      <c r="S61836"/>
    </row>
    <row r="61837" spans="19:19">
      <c r="S61837"/>
    </row>
    <row r="61838" spans="19:19">
      <c r="S61838"/>
    </row>
    <row r="61839" spans="19:19">
      <c r="S61839"/>
    </row>
    <row r="61840" spans="19:19">
      <c r="S61840"/>
    </row>
    <row r="61841" spans="19:19">
      <c r="S61841"/>
    </row>
    <row r="61842" spans="19:19">
      <c r="S61842"/>
    </row>
    <row r="61843" spans="19:19">
      <c r="S61843"/>
    </row>
    <row r="61844" spans="19:19">
      <c r="S61844"/>
    </row>
    <row r="61845" spans="19:19">
      <c r="S61845"/>
    </row>
    <row r="61846" spans="19:19">
      <c r="S61846"/>
    </row>
    <row r="61847" spans="19:19">
      <c r="S61847"/>
    </row>
    <row r="61848" spans="19:19">
      <c r="S61848"/>
    </row>
    <row r="61849" spans="19:19">
      <c r="S61849"/>
    </row>
    <row r="61850" spans="19:19">
      <c r="S61850"/>
    </row>
    <row r="61851" spans="19:19">
      <c r="S61851"/>
    </row>
    <row r="61852" spans="19:19">
      <c r="S61852"/>
    </row>
    <row r="61853" spans="19:19">
      <c r="S61853"/>
    </row>
    <row r="61854" spans="19:19">
      <c r="S61854"/>
    </row>
    <row r="61855" spans="19:19">
      <c r="S61855"/>
    </row>
    <row r="61856" spans="19:19">
      <c r="S61856"/>
    </row>
    <row r="61857" spans="19:19">
      <c r="S61857"/>
    </row>
    <row r="61858" spans="19:19">
      <c r="S61858"/>
    </row>
    <row r="61859" spans="19:19">
      <c r="S61859"/>
    </row>
    <row r="61860" spans="19:19">
      <c r="S61860"/>
    </row>
    <row r="61861" spans="19:19">
      <c r="S61861"/>
    </row>
    <row r="61862" spans="19:19">
      <c r="S61862"/>
    </row>
    <row r="61863" spans="19:19">
      <c r="S61863"/>
    </row>
    <row r="61864" spans="19:19">
      <c r="S61864"/>
    </row>
    <row r="61865" spans="19:19">
      <c r="S61865"/>
    </row>
    <row r="61866" spans="19:19">
      <c r="S61866"/>
    </row>
    <row r="61867" spans="19:19">
      <c r="S61867"/>
    </row>
    <row r="61868" spans="19:19">
      <c r="S61868"/>
    </row>
    <row r="61869" spans="19:19">
      <c r="S61869"/>
    </row>
    <row r="61870" spans="19:19">
      <c r="S61870"/>
    </row>
    <row r="61871" spans="19:19">
      <c r="S61871"/>
    </row>
    <row r="61872" spans="19:19">
      <c r="S61872"/>
    </row>
    <row r="61873" spans="19:19">
      <c r="S61873"/>
    </row>
    <row r="61874" spans="19:19">
      <c r="S61874"/>
    </row>
    <row r="61875" spans="19:19">
      <c r="S61875"/>
    </row>
    <row r="61876" spans="19:19">
      <c r="S61876"/>
    </row>
    <row r="61877" spans="19:19">
      <c r="S61877"/>
    </row>
    <row r="61878" spans="19:19">
      <c r="S61878"/>
    </row>
    <row r="61879" spans="19:19">
      <c r="S61879"/>
    </row>
    <row r="61880" spans="19:19">
      <c r="S61880"/>
    </row>
    <row r="61881" spans="19:19">
      <c r="S61881"/>
    </row>
    <row r="61882" spans="19:19">
      <c r="S61882"/>
    </row>
    <row r="61883" spans="19:19">
      <c r="S61883"/>
    </row>
    <row r="61884" spans="19:19">
      <c r="S61884"/>
    </row>
    <row r="61885" spans="19:19">
      <c r="S61885"/>
    </row>
    <row r="61886" spans="19:19">
      <c r="S61886"/>
    </row>
    <row r="61887" spans="19:19">
      <c r="S61887"/>
    </row>
    <row r="61888" spans="19:19">
      <c r="S61888"/>
    </row>
    <row r="61889" spans="19:19">
      <c r="S61889"/>
    </row>
    <row r="61890" spans="19:19">
      <c r="S61890"/>
    </row>
    <row r="61891" spans="19:19">
      <c r="S61891"/>
    </row>
    <row r="61892" spans="19:19">
      <c r="S61892"/>
    </row>
    <row r="61893" spans="19:19">
      <c r="S61893"/>
    </row>
    <row r="61894" spans="19:19">
      <c r="S61894"/>
    </row>
    <row r="61895" spans="19:19">
      <c r="S61895"/>
    </row>
    <row r="61896" spans="19:19">
      <c r="S61896"/>
    </row>
    <row r="61897" spans="19:19">
      <c r="S61897"/>
    </row>
    <row r="61898" spans="19:19">
      <c r="S61898"/>
    </row>
    <row r="61899" spans="19:19">
      <c r="S61899"/>
    </row>
    <row r="61900" spans="19:19">
      <c r="S61900"/>
    </row>
    <row r="61901" spans="19:19">
      <c r="S61901"/>
    </row>
    <row r="61902" spans="19:19">
      <c r="S61902"/>
    </row>
    <row r="61903" spans="19:19">
      <c r="S61903"/>
    </row>
    <row r="61904" spans="19:19">
      <c r="S61904"/>
    </row>
    <row r="61905" spans="19:19">
      <c r="S61905"/>
    </row>
    <row r="61906" spans="19:19">
      <c r="S61906"/>
    </row>
    <row r="61907" spans="19:19">
      <c r="S61907"/>
    </row>
    <row r="61908" spans="19:19">
      <c r="S61908"/>
    </row>
    <row r="61909" spans="19:19">
      <c r="S61909"/>
    </row>
    <row r="61910" spans="19:19">
      <c r="S61910"/>
    </row>
    <row r="61911" spans="19:19">
      <c r="S61911"/>
    </row>
    <row r="61912" spans="19:19">
      <c r="S61912"/>
    </row>
    <row r="61913" spans="19:19">
      <c r="S61913"/>
    </row>
    <row r="61914" spans="19:19">
      <c r="S61914"/>
    </row>
    <row r="61915" spans="19:19">
      <c r="S61915"/>
    </row>
    <row r="61916" spans="19:19">
      <c r="S61916"/>
    </row>
    <row r="61917" spans="19:19">
      <c r="S61917"/>
    </row>
    <row r="61918" spans="19:19">
      <c r="S61918"/>
    </row>
    <row r="61919" spans="19:19">
      <c r="S61919"/>
    </row>
    <row r="61920" spans="19:19">
      <c r="S61920"/>
    </row>
    <row r="61921" spans="19:19">
      <c r="S61921"/>
    </row>
    <row r="61922" spans="19:19">
      <c r="S61922"/>
    </row>
    <row r="61923" spans="19:19">
      <c r="S61923"/>
    </row>
    <row r="61924" spans="19:19">
      <c r="S61924"/>
    </row>
    <row r="61925" spans="19:19">
      <c r="S61925"/>
    </row>
    <row r="61926" spans="19:19">
      <c r="S61926"/>
    </row>
    <row r="61927" spans="19:19">
      <c r="S61927"/>
    </row>
    <row r="61928" spans="19:19">
      <c r="S61928"/>
    </row>
    <row r="61929" spans="19:19">
      <c r="S61929"/>
    </row>
    <row r="61930" spans="19:19">
      <c r="S61930"/>
    </row>
    <row r="61931" spans="19:19">
      <c r="S61931"/>
    </row>
    <row r="61932" spans="19:19">
      <c r="S61932"/>
    </row>
    <row r="61933" spans="19:19">
      <c r="S61933"/>
    </row>
    <row r="61934" spans="19:19">
      <c r="S61934"/>
    </row>
    <row r="61935" spans="19:19">
      <c r="S61935"/>
    </row>
    <row r="61936" spans="19:19">
      <c r="S61936"/>
    </row>
    <row r="61937" spans="19:19">
      <c r="S61937"/>
    </row>
    <row r="61938" spans="19:19">
      <c r="S61938"/>
    </row>
    <row r="61939" spans="19:19">
      <c r="S61939"/>
    </row>
    <row r="61940" spans="19:19">
      <c r="S61940"/>
    </row>
    <row r="61941" spans="19:19">
      <c r="S61941"/>
    </row>
    <row r="61942" spans="19:19">
      <c r="S61942"/>
    </row>
    <row r="61943" spans="19:19">
      <c r="S61943"/>
    </row>
    <row r="61944" spans="19:19">
      <c r="S61944"/>
    </row>
    <row r="61945" spans="19:19">
      <c r="S61945"/>
    </row>
    <row r="61946" spans="19:19">
      <c r="S61946"/>
    </row>
    <row r="61947" spans="19:19">
      <c r="S61947"/>
    </row>
    <row r="61948" spans="19:19">
      <c r="S61948"/>
    </row>
    <row r="61949" spans="19:19">
      <c r="S61949"/>
    </row>
    <row r="61950" spans="19:19">
      <c r="S61950"/>
    </row>
    <row r="61951" spans="19:19">
      <c r="S61951"/>
    </row>
    <row r="61952" spans="19:19">
      <c r="S61952"/>
    </row>
    <row r="61953" spans="19:19">
      <c r="S61953"/>
    </row>
    <row r="61954" spans="19:19">
      <c r="S61954"/>
    </row>
    <row r="61955" spans="19:19">
      <c r="S61955"/>
    </row>
    <row r="61956" spans="19:19">
      <c r="S61956"/>
    </row>
    <row r="61957" spans="19:19">
      <c r="S61957"/>
    </row>
    <row r="61958" spans="19:19">
      <c r="S61958"/>
    </row>
    <row r="61959" spans="19:19">
      <c r="S61959"/>
    </row>
    <row r="61960" spans="19:19">
      <c r="S61960"/>
    </row>
    <row r="61961" spans="19:19">
      <c r="S61961"/>
    </row>
    <row r="61962" spans="19:19">
      <c r="S61962"/>
    </row>
    <row r="61963" spans="19:19">
      <c r="S61963"/>
    </row>
    <row r="61964" spans="19:19">
      <c r="S61964"/>
    </row>
    <row r="61965" spans="19:19">
      <c r="S61965"/>
    </row>
    <row r="61966" spans="19:19">
      <c r="S61966"/>
    </row>
    <row r="61967" spans="19:19">
      <c r="S61967"/>
    </row>
    <row r="61968" spans="19:19">
      <c r="S61968"/>
    </row>
    <row r="61969" spans="19:19">
      <c r="S61969"/>
    </row>
    <row r="61970" spans="19:19">
      <c r="S61970"/>
    </row>
    <row r="61971" spans="19:19">
      <c r="S61971"/>
    </row>
    <row r="61972" spans="19:19">
      <c r="S61972"/>
    </row>
    <row r="61973" spans="19:19">
      <c r="S61973"/>
    </row>
    <row r="61974" spans="19:19">
      <c r="S61974"/>
    </row>
    <row r="61975" spans="19:19">
      <c r="S61975"/>
    </row>
    <row r="61976" spans="19:19">
      <c r="S61976"/>
    </row>
    <row r="61977" spans="19:19">
      <c r="S61977"/>
    </row>
    <row r="61978" spans="19:19">
      <c r="S61978"/>
    </row>
    <row r="61979" spans="19:19">
      <c r="S61979"/>
    </row>
    <row r="61980" spans="19:19">
      <c r="S61980"/>
    </row>
    <row r="61981" spans="19:19">
      <c r="S61981"/>
    </row>
    <row r="61982" spans="19:19">
      <c r="S61982"/>
    </row>
    <row r="61983" spans="19:19">
      <c r="S61983"/>
    </row>
    <row r="61984" spans="19:19">
      <c r="S61984"/>
    </row>
    <row r="61985" spans="19:19">
      <c r="S61985"/>
    </row>
    <row r="61986" spans="19:19">
      <c r="S61986"/>
    </row>
    <row r="61987" spans="19:19">
      <c r="S61987"/>
    </row>
    <row r="61988" spans="19:19">
      <c r="S61988"/>
    </row>
    <row r="61989" spans="19:19">
      <c r="S61989"/>
    </row>
    <row r="61990" spans="19:19">
      <c r="S61990"/>
    </row>
    <row r="61991" spans="19:19">
      <c r="S61991"/>
    </row>
    <row r="61992" spans="19:19">
      <c r="S61992"/>
    </row>
    <row r="61993" spans="19:19">
      <c r="S61993"/>
    </row>
    <row r="61994" spans="19:19">
      <c r="S61994"/>
    </row>
    <row r="61995" spans="19:19">
      <c r="S61995"/>
    </row>
    <row r="61996" spans="19:19">
      <c r="S61996"/>
    </row>
    <row r="61997" spans="19:19">
      <c r="S61997"/>
    </row>
    <row r="61998" spans="19:19">
      <c r="S61998"/>
    </row>
    <row r="61999" spans="19:19">
      <c r="S61999"/>
    </row>
    <row r="62000" spans="19:19">
      <c r="S62000"/>
    </row>
    <row r="62001" spans="19:19">
      <c r="S62001"/>
    </row>
    <row r="62002" spans="19:19">
      <c r="S62002"/>
    </row>
    <row r="62003" spans="19:19">
      <c r="S62003"/>
    </row>
    <row r="62004" spans="19:19">
      <c r="S62004"/>
    </row>
    <row r="62005" spans="19:19">
      <c r="S62005"/>
    </row>
    <row r="62006" spans="19:19">
      <c r="S62006"/>
    </row>
    <row r="62007" spans="19:19">
      <c r="S62007"/>
    </row>
    <row r="62008" spans="19:19">
      <c r="S62008"/>
    </row>
    <row r="62009" spans="19:19">
      <c r="S62009"/>
    </row>
    <row r="62010" spans="19:19">
      <c r="S62010"/>
    </row>
    <row r="62011" spans="19:19">
      <c r="S62011"/>
    </row>
    <row r="62012" spans="19:19">
      <c r="S62012"/>
    </row>
    <row r="62013" spans="19:19">
      <c r="S62013"/>
    </row>
    <row r="62014" spans="19:19">
      <c r="S62014"/>
    </row>
    <row r="62015" spans="19:19">
      <c r="S62015"/>
    </row>
    <row r="62016" spans="19:19">
      <c r="S62016"/>
    </row>
    <row r="62017" spans="19:19">
      <c r="S62017"/>
    </row>
    <row r="62018" spans="19:19">
      <c r="S62018"/>
    </row>
    <row r="62019" spans="19:19">
      <c r="S62019"/>
    </row>
    <row r="62020" spans="19:19">
      <c r="S62020"/>
    </row>
    <row r="62021" spans="19:19">
      <c r="S62021"/>
    </row>
    <row r="62022" spans="19:19">
      <c r="S62022"/>
    </row>
    <row r="62023" spans="19:19">
      <c r="S62023"/>
    </row>
    <row r="62024" spans="19:19">
      <c r="S62024"/>
    </row>
    <row r="62025" spans="19:19">
      <c r="S62025"/>
    </row>
    <row r="62026" spans="19:19">
      <c r="S62026"/>
    </row>
    <row r="62027" spans="19:19">
      <c r="S62027"/>
    </row>
    <row r="62028" spans="19:19">
      <c r="S62028"/>
    </row>
    <row r="62029" spans="19:19">
      <c r="S62029"/>
    </row>
    <row r="62030" spans="19:19">
      <c r="S62030"/>
    </row>
    <row r="62031" spans="19:19">
      <c r="S62031"/>
    </row>
    <row r="62032" spans="19:19">
      <c r="S62032"/>
    </row>
    <row r="62033" spans="19:19">
      <c r="S62033"/>
    </row>
    <row r="62034" spans="19:19">
      <c r="S62034"/>
    </row>
    <row r="62035" spans="19:19">
      <c r="S62035"/>
    </row>
    <row r="62036" spans="19:19">
      <c r="S62036"/>
    </row>
    <row r="62037" spans="19:19">
      <c r="S62037"/>
    </row>
    <row r="62038" spans="19:19">
      <c r="S62038"/>
    </row>
    <row r="62039" spans="19:19">
      <c r="S62039"/>
    </row>
    <row r="62040" spans="19:19">
      <c r="S62040"/>
    </row>
    <row r="62041" spans="19:19">
      <c r="S62041"/>
    </row>
    <row r="62042" spans="19:19">
      <c r="S62042"/>
    </row>
    <row r="62043" spans="19:19">
      <c r="S62043"/>
    </row>
    <row r="62044" spans="19:19">
      <c r="S62044"/>
    </row>
    <row r="62045" spans="19:19">
      <c r="S62045"/>
    </row>
    <row r="62046" spans="19:19">
      <c r="S62046"/>
    </row>
    <row r="62047" spans="19:19">
      <c r="S62047"/>
    </row>
    <row r="62048" spans="19:19">
      <c r="S62048"/>
    </row>
    <row r="62049" spans="19:19">
      <c r="S62049"/>
    </row>
    <row r="62050" spans="19:19">
      <c r="S62050"/>
    </row>
    <row r="62051" spans="19:19">
      <c r="S62051"/>
    </row>
    <row r="62052" spans="19:19">
      <c r="S62052"/>
    </row>
    <row r="62053" spans="19:19">
      <c r="S62053"/>
    </row>
    <row r="62054" spans="19:19">
      <c r="S62054"/>
    </row>
    <row r="62055" spans="19:19">
      <c r="S62055"/>
    </row>
    <row r="62056" spans="19:19">
      <c r="S62056"/>
    </row>
    <row r="62057" spans="19:19">
      <c r="S62057"/>
    </row>
    <row r="62058" spans="19:19">
      <c r="S62058"/>
    </row>
    <row r="62059" spans="19:19">
      <c r="S62059"/>
    </row>
    <row r="62060" spans="19:19">
      <c r="S62060"/>
    </row>
    <row r="62061" spans="19:19">
      <c r="S62061"/>
    </row>
    <row r="62062" spans="19:19">
      <c r="S62062"/>
    </row>
    <row r="62063" spans="19:19">
      <c r="S62063"/>
    </row>
    <row r="62064" spans="19:19">
      <c r="S62064"/>
    </row>
    <row r="62065" spans="19:19">
      <c r="S62065"/>
    </row>
    <row r="62066" spans="19:19">
      <c r="S62066"/>
    </row>
    <row r="62067" spans="19:19">
      <c r="S62067"/>
    </row>
    <row r="62068" spans="19:19">
      <c r="S62068"/>
    </row>
    <row r="62069" spans="19:19">
      <c r="S62069"/>
    </row>
    <row r="62070" spans="19:19">
      <c r="S62070"/>
    </row>
    <row r="62071" spans="19:19">
      <c r="S62071"/>
    </row>
    <row r="62072" spans="19:19">
      <c r="S62072"/>
    </row>
    <row r="62073" spans="19:19">
      <c r="S62073"/>
    </row>
    <row r="62074" spans="19:19">
      <c r="S62074"/>
    </row>
    <row r="62075" spans="19:19">
      <c r="S62075"/>
    </row>
    <row r="62076" spans="19:19">
      <c r="S62076"/>
    </row>
    <row r="62077" spans="19:19">
      <c r="S62077"/>
    </row>
    <row r="62078" spans="19:19">
      <c r="S62078"/>
    </row>
    <row r="62079" spans="19:19">
      <c r="S62079"/>
    </row>
    <row r="62080" spans="19:19">
      <c r="S62080"/>
    </row>
    <row r="62081" spans="19:19">
      <c r="S62081"/>
    </row>
    <row r="62082" spans="19:19">
      <c r="S62082"/>
    </row>
    <row r="62083" spans="19:19">
      <c r="S62083"/>
    </row>
    <row r="62084" spans="19:19">
      <c r="S62084"/>
    </row>
    <row r="62085" spans="19:19">
      <c r="S62085"/>
    </row>
    <row r="62086" spans="19:19">
      <c r="S62086"/>
    </row>
    <row r="62087" spans="19:19">
      <c r="S62087"/>
    </row>
    <row r="62088" spans="19:19">
      <c r="S62088"/>
    </row>
    <row r="62089" spans="19:19">
      <c r="S62089"/>
    </row>
    <row r="62090" spans="19:19">
      <c r="S62090"/>
    </row>
    <row r="62091" spans="19:19">
      <c r="S62091"/>
    </row>
    <row r="62092" spans="19:19">
      <c r="S62092"/>
    </row>
    <row r="62093" spans="19:19">
      <c r="S62093"/>
    </row>
    <row r="62094" spans="19:19">
      <c r="S62094"/>
    </row>
    <row r="62095" spans="19:19">
      <c r="S62095"/>
    </row>
    <row r="62096" spans="19:19">
      <c r="S62096"/>
    </row>
    <row r="62097" spans="19:19">
      <c r="S62097"/>
    </row>
    <row r="62098" spans="19:19">
      <c r="S62098"/>
    </row>
    <row r="62099" spans="19:19">
      <c r="S62099"/>
    </row>
    <row r="62100" spans="19:19">
      <c r="S62100"/>
    </row>
    <row r="62101" spans="19:19">
      <c r="S62101"/>
    </row>
    <row r="62102" spans="19:19">
      <c r="S62102"/>
    </row>
    <row r="62103" spans="19:19">
      <c r="S62103"/>
    </row>
    <row r="62104" spans="19:19">
      <c r="S62104"/>
    </row>
    <row r="62105" spans="19:19">
      <c r="S62105"/>
    </row>
    <row r="62106" spans="19:19">
      <c r="S62106"/>
    </row>
    <row r="62107" spans="19:19">
      <c r="S62107"/>
    </row>
    <row r="62108" spans="19:19">
      <c r="S62108"/>
    </row>
    <row r="62109" spans="19:19">
      <c r="S62109"/>
    </row>
    <row r="62110" spans="19:19">
      <c r="S62110"/>
    </row>
    <row r="62111" spans="19:19">
      <c r="S62111"/>
    </row>
    <row r="62112" spans="19:19">
      <c r="S62112"/>
    </row>
    <row r="62113" spans="19:19">
      <c r="S62113"/>
    </row>
    <row r="62114" spans="19:19">
      <c r="S62114"/>
    </row>
    <row r="62115" spans="19:19">
      <c r="S62115"/>
    </row>
    <row r="62116" spans="19:19">
      <c r="S62116"/>
    </row>
    <row r="62117" spans="19:19">
      <c r="S62117"/>
    </row>
    <row r="62118" spans="19:19">
      <c r="S62118"/>
    </row>
    <row r="62119" spans="19:19">
      <c r="S62119"/>
    </row>
    <row r="62120" spans="19:19">
      <c r="S62120"/>
    </row>
    <row r="62121" spans="19:19">
      <c r="S62121"/>
    </row>
    <row r="62122" spans="19:19">
      <c r="S62122"/>
    </row>
    <row r="62123" spans="19:19">
      <c r="S62123"/>
    </row>
    <row r="62124" spans="19:19">
      <c r="S62124"/>
    </row>
    <row r="62125" spans="19:19">
      <c r="S62125"/>
    </row>
    <row r="62126" spans="19:19">
      <c r="S62126"/>
    </row>
    <row r="62127" spans="19:19">
      <c r="S62127"/>
    </row>
    <row r="62128" spans="19:19">
      <c r="S62128"/>
    </row>
    <row r="62129" spans="19:19">
      <c r="S62129"/>
    </row>
    <row r="62130" spans="19:19">
      <c r="S62130"/>
    </row>
    <row r="62131" spans="19:19">
      <c r="S62131"/>
    </row>
    <row r="62132" spans="19:19">
      <c r="S62132"/>
    </row>
    <row r="62133" spans="19:19">
      <c r="S62133"/>
    </row>
    <row r="62134" spans="19:19">
      <c r="S62134"/>
    </row>
    <row r="62135" spans="19:19">
      <c r="S62135"/>
    </row>
    <row r="62136" spans="19:19">
      <c r="S62136"/>
    </row>
    <row r="62137" spans="19:19">
      <c r="S62137"/>
    </row>
    <row r="62138" spans="19:19">
      <c r="S62138"/>
    </row>
    <row r="62139" spans="19:19">
      <c r="S62139"/>
    </row>
    <row r="62140" spans="19:19">
      <c r="S62140"/>
    </row>
    <row r="62141" spans="19:19">
      <c r="S62141"/>
    </row>
    <row r="62142" spans="19:19">
      <c r="S62142"/>
    </row>
    <row r="62143" spans="19:19">
      <c r="S62143"/>
    </row>
    <row r="62144" spans="19:19">
      <c r="S62144"/>
    </row>
    <row r="62145" spans="19:19">
      <c r="S62145"/>
    </row>
    <row r="62146" spans="19:19">
      <c r="S62146"/>
    </row>
    <row r="62147" spans="19:19">
      <c r="S62147"/>
    </row>
    <row r="62148" spans="19:19">
      <c r="S62148"/>
    </row>
    <row r="62149" spans="19:19">
      <c r="S62149"/>
    </row>
    <row r="62150" spans="19:19">
      <c r="S62150"/>
    </row>
    <row r="62151" spans="19:19">
      <c r="S62151"/>
    </row>
    <row r="62152" spans="19:19">
      <c r="S62152"/>
    </row>
    <row r="62153" spans="19:19">
      <c r="S62153"/>
    </row>
    <row r="62154" spans="19:19">
      <c r="S62154"/>
    </row>
    <row r="62155" spans="19:19">
      <c r="S62155"/>
    </row>
    <row r="62156" spans="19:19">
      <c r="S62156"/>
    </row>
    <row r="62157" spans="19:19">
      <c r="S62157"/>
    </row>
    <row r="62158" spans="19:19">
      <c r="S62158"/>
    </row>
    <row r="62159" spans="19:19">
      <c r="S62159"/>
    </row>
    <row r="62160" spans="19:19">
      <c r="S62160"/>
    </row>
    <row r="62161" spans="19:19">
      <c r="S62161"/>
    </row>
    <row r="62162" spans="19:19">
      <c r="S62162"/>
    </row>
    <row r="62163" spans="19:19">
      <c r="S62163"/>
    </row>
    <row r="62164" spans="19:19">
      <c r="S62164"/>
    </row>
    <row r="62165" spans="19:19">
      <c r="S62165"/>
    </row>
    <row r="62166" spans="19:19">
      <c r="S62166"/>
    </row>
    <row r="62167" spans="19:19">
      <c r="S62167"/>
    </row>
    <row r="62168" spans="19:19">
      <c r="S62168"/>
    </row>
    <row r="62169" spans="19:19">
      <c r="S62169"/>
    </row>
    <row r="62170" spans="19:19">
      <c r="S62170"/>
    </row>
    <row r="62171" spans="19:19">
      <c r="S62171"/>
    </row>
    <row r="62172" spans="19:19">
      <c r="S62172"/>
    </row>
    <row r="62173" spans="19:19">
      <c r="S62173"/>
    </row>
    <row r="62174" spans="19:19">
      <c r="S62174"/>
    </row>
    <row r="62175" spans="19:19">
      <c r="S62175"/>
    </row>
    <row r="62176" spans="19:19">
      <c r="S62176"/>
    </row>
    <row r="62177" spans="19:19">
      <c r="S62177"/>
    </row>
    <row r="62178" spans="19:19">
      <c r="S62178"/>
    </row>
    <row r="62179" spans="19:19">
      <c r="S62179"/>
    </row>
    <row r="62180" spans="19:19">
      <c r="S62180"/>
    </row>
    <row r="62181" spans="19:19">
      <c r="S62181"/>
    </row>
    <row r="62182" spans="19:19">
      <c r="S62182"/>
    </row>
    <row r="62183" spans="19:19">
      <c r="S62183"/>
    </row>
    <row r="62184" spans="19:19">
      <c r="S62184"/>
    </row>
    <row r="62185" spans="19:19">
      <c r="S62185"/>
    </row>
    <row r="62186" spans="19:19">
      <c r="S62186"/>
    </row>
    <row r="62187" spans="19:19">
      <c r="S62187"/>
    </row>
    <row r="62188" spans="19:19">
      <c r="S62188"/>
    </row>
    <row r="62189" spans="19:19">
      <c r="S62189"/>
    </row>
    <row r="62190" spans="19:19">
      <c r="S62190"/>
    </row>
    <row r="62191" spans="19:19">
      <c r="S62191"/>
    </row>
    <row r="62192" spans="19:19">
      <c r="S62192"/>
    </row>
    <row r="62193" spans="19:19">
      <c r="S62193"/>
    </row>
    <row r="62194" spans="19:19">
      <c r="S62194"/>
    </row>
    <row r="62195" spans="19:19">
      <c r="S62195"/>
    </row>
    <row r="62196" spans="19:19">
      <c r="S62196"/>
    </row>
    <row r="62197" spans="19:19">
      <c r="S62197"/>
    </row>
    <row r="62198" spans="19:19">
      <c r="S62198"/>
    </row>
    <row r="62199" spans="19:19">
      <c r="S62199"/>
    </row>
    <row r="62200" spans="19:19">
      <c r="S62200"/>
    </row>
    <row r="62201" spans="19:19">
      <c r="S62201"/>
    </row>
    <row r="62202" spans="19:19">
      <c r="S62202"/>
    </row>
    <row r="62203" spans="19:19">
      <c r="S62203"/>
    </row>
    <row r="62204" spans="19:19">
      <c r="S62204"/>
    </row>
    <row r="62205" spans="19:19">
      <c r="S62205"/>
    </row>
    <row r="62206" spans="19:19">
      <c r="S62206"/>
    </row>
    <row r="62207" spans="19:19">
      <c r="S62207"/>
    </row>
    <row r="62208" spans="19:19">
      <c r="S62208"/>
    </row>
    <row r="62209" spans="19:19">
      <c r="S62209"/>
    </row>
    <row r="62210" spans="19:19">
      <c r="S62210"/>
    </row>
    <row r="62211" spans="19:19">
      <c r="S62211"/>
    </row>
    <row r="62212" spans="19:19">
      <c r="S62212"/>
    </row>
    <row r="62213" spans="19:19">
      <c r="S62213"/>
    </row>
    <row r="62214" spans="19:19">
      <c r="S62214"/>
    </row>
    <row r="62215" spans="19:19">
      <c r="S62215"/>
    </row>
    <row r="62216" spans="19:19">
      <c r="S62216"/>
    </row>
    <row r="62217" spans="19:19">
      <c r="S62217"/>
    </row>
    <row r="62218" spans="19:19">
      <c r="S62218"/>
    </row>
    <row r="62219" spans="19:19">
      <c r="S62219"/>
    </row>
    <row r="62220" spans="19:19">
      <c r="S62220"/>
    </row>
    <row r="62221" spans="19:19">
      <c r="S62221"/>
    </row>
    <row r="62222" spans="19:19">
      <c r="S62222"/>
    </row>
    <row r="62223" spans="19:19">
      <c r="S62223"/>
    </row>
    <row r="62224" spans="19:19">
      <c r="S62224"/>
    </row>
    <row r="62225" spans="19:19">
      <c r="S62225"/>
    </row>
    <row r="62226" spans="19:19">
      <c r="S62226"/>
    </row>
    <row r="62227" spans="19:19">
      <c r="S62227"/>
    </row>
    <row r="62228" spans="19:19">
      <c r="S62228"/>
    </row>
    <row r="62229" spans="19:19">
      <c r="S62229"/>
    </row>
    <row r="62230" spans="19:19">
      <c r="S62230"/>
    </row>
    <row r="62231" spans="19:19">
      <c r="S62231"/>
    </row>
    <row r="62232" spans="19:19">
      <c r="S62232"/>
    </row>
    <row r="62233" spans="19:19">
      <c r="S62233"/>
    </row>
    <row r="62234" spans="19:19">
      <c r="S62234"/>
    </row>
    <row r="62235" spans="19:19">
      <c r="S62235"/>
    </row>
    <row r="62236" spans="19:19">
      <c r="S62236"/>
    </row>
    <row r="62237" spans="19:19">
      <c r="S62237"/>
    </row>
    <row r="62238" spans="19:19">
      <c r="S62238"/>
    </row>
    <row r="62239" spans="19:19">
      <c r="S62239"/>
    </row>
    <row r="62240" spans="19:19">
      <c r="S62240"/>
    </row>
    <row r="62241" spans="19:19">
      <c r="S62241"/>
    </row>
    <row r="62242" spans="19:19">
      <c r="S62242"/>
    </row>
    <row r="62243" spans="19:19">
      <c r="S62243"/>
    </row>
    <row r="62244" spans="19:19">
      <c r="S62244"/>
    </row>
    <row r="62245" spans="19:19">
      <c r="S62245"/>
    </row>
    <row r="62246" spans="19:19">
      <c r="S62246"/>
    </row>
    <row r="62247" spans="19:19">
      <c r="S62247"/>
    </row>
    <row r="62248" spans="19:19">
      <c r="S62248"/>
    </row>
    <row r="62249" spans="19:19">
      <c r="S62249"/>
    </row>
    <row r="62250" spans="19:19">
      <c r="S62250"/>
    </row>
    <row r="62251" spans="19:19">
      <c r="S62251"/>
    </row>
    <row r="62252" spans="19:19">
      <c r="S62252"/>
    </row>
    <row r="62253" spans="19:19">
      <c r="S62253"/>
    </row>
    <row r="62254" spans="19:19">
      <c r="S62254"/>
    </row>
    <row r="62255" spans="19:19">
      <c r="S62255"/>
    </row>
    <row r="62256" spans="19:19">
      <c r="S62256"/>
    </row>
    <row r="62257" spans="19:19">
      <c r="S62257"/>
    </row>
    <row r="62258" spans="19:19">
      <c r="S62258"/>
    </row>
    <row r="62259" spans="19:19">
      <c r="S62259"/>
    </row>
    <row r="62260" spans="19:19">
      <c r="S62260"/>
    </row>
    <row r="62261" spans="19:19">
      <c r="S62261"/>
    </row>
    <row r="62262" spans="19:19">
      <c r="S62262"/>
    </row>
    <row r="62263" spans="19:19">
      <c r="S62263"/>
    </row>
    <row r="62264" spans="19:19">
      <c r="S62264"/>
    </row>
    <row r="62265" spans="19:19">
      <c r="S62265"/>
    </row>
    <row r="62266" spans="19:19">
      <c r="S62266"/>
    </row>
    <row r="62267" spans="19:19">
      <c r="S62267"/>
    </row>
    <row r="62268" spans="19:19">
      <c r="S62268"/>
    </row>
    <row r="62269" spans="19:19">
      <c r="S62269"/>
    </row>
    <row r="62270" spans="19:19">
      <c r="S62270"/>
    </row>
    <row r="62271" spans="19:19">
      <c r="S62271"/>
    </row>
    <row r="62272" spans="19:19">
      <c r="S62272"/>
    </row>
    <row r="62273" spans="19:19">
      <c r="S62273"/>
    </row>
    <row r="62274" spans="19:19">
      <c r="S62274"/>
    </row>
    <row r="62275" spans="19:19">
      <c r="S62275"/>
    </row>
    <row r="62276" spans="19:19">
      <c r="S62276"/>
    </row>
    <row r="62277" spans="19:19">
      <c r="S62277"/>
    </row>
    <row r="62278" spans="19:19">
      <c r="S62278"/>
    </row>
    <row r="62279" spans="19:19">
      <c r="S62279"/>
    </row>
    <row r="62280" spans="19:19">
      <c r="S62280"/>
    </row>
    <row r="62281" spans="19:19">
      <c r="S62281"/>
    </row>
    <row r="62282" spans="19:19">
      <c r="S62282"/>
    </row>
    <row r="62283" spans="19:19">
      <c r="S62283"/>
    </row>
    <row r="62284" spans="19:19">
      <c r="S62284"/>
    </row>
    <row r="62285" spans="19:19">
      <c r="S62285"/>
    </row>
    <row r="62286" spans="19:19">
      <c r="S62286"/>
    </row>
    <row r="62287" spans="19:19">
      <c r="S62287"/>
    </row>
    <row r="62288" spans="19:19">
      <c r="S62288"/>
    </row>
    <row r="62289" spans="19:19">
      <c r="S62289"/>
    </row>
    <row r="62290" spans="19:19">
      <c r="S62290"/>
    </row>
    <row r="62291" spans="19:19">
      <c r="S62291"/>
    </row>
    <row r="62292" spans="19:19">
      <c r="S62292"/>
    </row>
    <row r="62293" spans="19:19">
      <c r="S62293"/>
    </row>
    <row r="62294" spans="19:19">
      <c r="S62294"/>
    </row>
    <row r="62295" spans="19:19">
      <c r="S62295"/>
    </row>
    <row r="62296" spans="19:19">
      <c r="S62296"/>
    </row>
    <row r="62297" spans="19:19">
      <c r="S62297"/>
    </row>
    <row r="62298" spans="19:19">
      <c r="S62298"/>
    </row>
    <row r="62299" spans="19:19">
      <c r="S62299"/>
    </row>
    <row r="62300" spans="19:19">
      <c r="S62300"/>
    </row>
    <row r="62301" spans="19:19">
      <c r="S62301"/>
    </row>
    <row r="62302" spans="19:19">
      <c r="S62302"/>
    </row>
    <row r="62303" spans="19:19">
      <c r="S62303"/>
    </row>
    <row r="62304" spans="19:19">
      <c r="S62304"/>
    </row>
    <row r="62305" spans="19:19">
      <c r="S62305"/>
    </row>
    <row r="62306" spans="19:19">
      <c r="S62306"/>
    </row>
    <row r="62307" spans="19:19">
      <c r="S62307"/>
    </row>
    <row r="62308" spans="19:19">
      <c r="S62308"/>
    </row>
    <row r="62309" spans="19:19">
      <c r="S62309"/>
    </row>
    <row r="62310" spans="19:19">
      <c r="S62310"/>
    </row>
    <row r="62311" spans="19:19">
      <c r="S62311"/>
    </row>
    <row r="62312" spans="19:19">
      <c r="S62312"/>
    </row>
    <row r="62313" spans="19:19">
      <c r="S62313"/>
    </row>
    <row r="62314" spans="19:19">
      <c r="S62314"/>
    </row>
    <row r="62315" spans="19:19">
      <c r="S62315"/>
    </row>
    <row r="62316" spans="19:19">
      <c r="S62316"/>
    </row>
    <row r="62317" spans="19:19">
      <c r="S62317"/>
    </row>
    <row r="62318" spans="19:19">
      <c r="S62318"/>
    </row>
    <row r="62319" spans="19:19">
      <c r="S62319"/>
    </row>
    <row r="62320" spans="19:19">
      <c r="S62320"/>
    </row>
    <row r="62321" spans="19:19">
      <c r="S62321"/>
    </row>
    <row r="62322" spans="19:19">
      <c r="S62322"/>
    </row>
    <row r="62323" spans="19:19">
      <c r="S62323"/>
    </row>
    <row r="62324" spans="19:19">
      <c r="S62324"/>
    </row>
    <row r="62325" spans="19:19">
      <c r="S62325"/>
    </row>
    <row r="62326" spans="19:19">
      <c r="S62326"/>
    </row>
    <row r="62327" spans="19:19">
      <c r="S62327"/>
    </row>
    <row r="62328" spans="19:19">
      <c r="S62328"/>
    </row>
    <row r="62329" spans="19:19">
      <c r="S62329"/>
    </row>
    <row r="62330" spans="19:19">
      <c r="S62330"/>
    </row>
    <row r="62331" spans="19:19">
      <c r="S62331"/>
    </row>
    <row r="62332" spans="19:19">
      <c r="S62332"/>
    </row>
    <row r="62333" spans="19:19">
      <c r="S62333"/>
    </row>
    <row r="62334" spans="19:19">
      <c r="S62334"/>
    </row>
    <row r="62335" spans="19:19">
      <c r="S62335"/>
    </row>
    <row r="62336" spans="19:19">
      <c r="S62336"/>
    </row>
    <row r="62337" spans="19:19">
      <c r="S62337"/>
    </row>
    <row r="62338" spans="19:19">
      <c r="S62338"/>
    </row>
    <row r="62339" spans="19:19">
      <c r="S62339"/>
    </row>
    <row r="62340" spans="19:19">
      <c r="S62340"/>
    </row>
    <row r="62341" spans="19:19">
      <c r="S62341"/>
    </row>
    <row r="62342" spans="19:19">
      <c r="S62342"/>
    </row>
    <row r="62343" spans="19:19">
      <c r="S62343"/>
    </row>
    <row r="62344" spans="19:19">
      <c r="S62344"/>
    </row>
    <row r="62345" spans="19:19">
      <c r="S62345"/>
    </row>
    <row r="62346" spans="19:19">
      <c r="S62346"/>
    </row>
    <row r="62347" spans="19:19">
      <c r="S62347"/>
    </row>
    <row r="62348" spans="19:19">
      <c r="S62348"/>
    </row>
    <row r="62349" spans="19:19">
      <c r="S62349"/>
    </row>
    <row r="62350" spans="19:19">
      <c r="S62350"/>
    </row>
    <row r="62351" spans="19:19">
      <c r="S62351"/>
    </row>
    <row r="62352" spans="19:19">
      <c r="S62352"/>
    </row>
    <row r="62353" spans="19:19">
      <c r="S62353"/>
    </row>
    <row r="62354" spans="19:19">
      <c r="S62354"/>
    </row>
    <row r="62355" spans="19:19">
      <c r="S62355"/>
    </row>
    <row r="62356" spans="19:19">
      <c r="S62356"/>
    </row>
    <row r="62357" spans="19:19">
      <c r="S62357"/>
    </row>
    <row r="62358" spans="19:19">
      <c r="S62358"/>
    </row>
    <row r="62359" spans="19:19">
      <c r="S62359"/>
    </row>
    <row r="62360" spans="19:19">
      <c r="S62360"/>
    </row>
    <row r="62361" spans="19:19">
      <c r="S62361"/>
    </row>
    <row r="62362" spans="19:19">
      <c r="S62362"/>
    </row>
    <row r="62363" spans="19:19">
      <c r="S62363"/>
    </row>
    <row r="62364" spans="19:19">
      <c r="S62364"/>
    </row>
    <row r="62365" spans="19:19">
      <c r="S62365"/>
    </row>
    <row r="62366" spans="19:19">
      <c r="S62366"/>
    </row>
    <row r="62367" spans="19:19">
      <c r="S62367"/>
    </row>
    <row r="62368" spans="19:19">
      <c r="S62368"/>
    </row>
    <row r="62369" spans="19:19">
      <c r="S62369"/>
    </row>
    <row r="62370" spans="19:19">
      <c r="S62370"/>
    </row>
    <row r="62371" spans="19:19">
      <c r="S62371"/>
    </row>
    <row r="62372" spans="19:19">
      <c r="S62372"/>
    </row>
    <row r="62373" spans="19:19">
      <c r="S62373"/>
    </row>
    <row r="62374" spans="19:19">
      <c r="S62374"/>
    </row>
    <row r="62375" spans="19:19">
      <c r="S62375"/>
    </row>
    <row r="62376" spans="19:19">
      <c r="S62376"/>
    </row>
    <row r="62377" spans="19:19">
      <c r="S62377"/>
    </row>
    <row r="62378" spans="19:19">
      <c r="S62378"/>
    </row>
    <row r="62379" spans="19:19">
      <c r="S62379"/>
    </row>
    <row r="62380" spans="19:19">
      <c r="S62380"/>
    </row>
    <row r="62381" spans="19:19">
      <c r="S62381"/>
    </row>
    <row r="62382" spans="19:19">
      <c r="S62382"/>
    </row>
    <row r="62383" spans="19:19">
      <c r="S62383"/>
    </row>
    <row r="62384" spans="19:19">
      <c r="S62384"/>
    </row>
    <row r="62385" spans="19:19">
      <c r="S62385"/>
    </row>
    <row r="62386" spans="19:19">
      <c r="S62386"/>
    </row>
    <row r="62387" spans="19:19">
      <c r="S62387"/>
    </row>
    <row r="62388" spans="19:19">
      <c r="S62388"/>
    </row>
    <row r="62389" spans="19:19">
      <c r="S62389"/>
    </row>
    <row r="62390" spans="19:19">
      <c r="S62390"/>
    </row>
    <row r="62391" spans="19:19">
      <c r="S62391"/>
    </row>
    <row r="62392" spans="19:19">
      <c r="S62392"/>
    </row>
    <row r="62393" spans="19:19">
      <c r="S62393"/>
    </row>
    <row r="62394" spans="19:19">
      <c r="S62394"/>
    </row>
    <row r="62395" spans="19:19">
      <c r="S62395"/>
    </row>
    <row r="62396" spans="19:19">
      <c r="S62396"/>
    </row>
    <row r="62397" spans="19:19">
      <c r="S62397"/>
    </row>
    <row r="62398" spans="19:19">
      <c r="S62398"/>
    </row>
    <row r="62399" spans="19:19">
      <c r="S62399"/>
    </row>
    <row r="62400" spans="19:19">
      <c r="S62400"/>
    </row>
    <row r="62401" spans="19:19">
      <c r="S62401"/>
    </row>
    <row r="62402" spans="19:19">
      <c r="S62402"/>
    </row>
    <row r="62403" spans="19:19">
      <c r="S62403"/>
    </row>
    <row r="62404" spans="19:19">
      <c r="S62404"/>
    </row>
    <row r="62405" spans="19:19">
      <c r="S62405"/>
    </row>
    <row r="62406" spans="19:19">
      <c r="S62406"/>
    </row>
    <row r="62407" spans="19:19">
      <c r="S62407"/>
    </row>
    <row r="62408" spans="19:19">
      <c r="S62408"/>
    </row>
    <row r="62409" spans="19:19">
      <c r="S62409"/>
    </row>
    <row r="62410" spans="19:19">
      <c r="S62410"/>
    </row>
    <row r="62411" spans="19:19">
      <c r="S62411"/>
    </row>
    <row r="62412" spans="19:19">
      <c r="S62412"/>
    </row>
    <row r="62413" spans="19:19">
      <c r="S62413"/>
    </row>
    <row r="62414" spans="19:19">
      <c r="S62414"/>
    </row>
    <row r="62415" spans="19:19">
      <c r="S62415"/>
    </row>
    <row r="62416" spans="19:19">
      <c r="S62416"/>
    </row>
    <row r="62417" spans="19:19">
      <c r="S62417"/>
    </row>
    <row r="62418" spans="19:19">
      <c r="S62418"/>
    </row>
    <row r="62419" spans="19:19">
      <c r="S62419"/>
    </row>
    <row r="62420" spans="19:19">
      <c r="S62420"/>
    </row>
    <row r="62421" spans="19:19">
      <c r="S62421"/>
    </row>
    <row r="62422" spans="19:19">
      <c r="S62422"/>
    </row>
    <row r="62423" spans="19:19">
      <c r="S62423"/>
    </row>
    <row r="62424" spans="19:19">
      <c r="S62424"/>
    </row>
    <row r="62425" spans="19:19">
      <c r="S62425"/>
    </row>
    <row r="62426" spans="19:19">
      <c r="S62426"/>
    </row>
    <row r="62427" spans="19:19">
      <c r="S62427"/>
    </row>
    <row r="62428" spans="19:19">
      <c r="S62428"/>
    </row>
    <row r="62429" spans="19:19">
      <c r="S62429"/>
    </row>
    <row r="62430" spans="19:19">
      <c r="S62430"/>
    </row>
    <row r="62431" spans="19:19">
      <c r="S62431"/>
    </row>
    <row r="62432" spans="19:19">
      <c r="S62432"/>
    </row>
    <row r="62433" spans="19:19">
      <c r="S62433"/>
    </row>
    <row r="62434" spans="19:19">
      <c r="S62434"/>
    </row>
    <row r="62435" spans="19:19">
      <c r="S62435"/>
    </row>
    <row r="62436" spans="19:19">
      <c r="S62436"/>
    </row>
    <row r="62437" spans="19:19">
      <c r="S62437"/>
    </row>
    <row r="62438" spans="19:19">
      <c r="S62438"/>
    </row>
    <row r="62439" spans="19:19">
      <c r="S62439"/>
    </row>
    <row r="62440" spans="19:19">
      <c r="S62440"/>
    </row>
    <row r="62441" spans="19:19">
      <c r="S62441"/>
    </row>
    <row r="62442" spans="19:19">
      <c r="S62442"/>
    </row>
    <row r="62443" spans="19:19">
      <c r="S62443"/>
    </row>
    <row r="62444" spans="19:19">
      <c r="S62444"/>
    </row>
    <row r="62445" spans="19:19">
      <c r="S62445"/>
    </row>
    <row r="62446" spans="19:19">
      <c r="S62446"/>
    </row>
    <row r="62447" spans="19:19">
      <c r="S62447"/>
    </row>
    <row r="62448" spans="19:19">
      <c r="S62448"/>
    </row>
    <row r="62449" spans="19:19">
      <c r="S62449"/>
    </row>
    <row r="62450" spans="19:19">
      <c r="S62450"/>
    </row>
    <row r="62451" spans="19:19">
      <c r="S62451"/>
    </row>
    <row r="62452" spans="19:19">
      <c r="S62452"/>
    </row>
    <row r="62453" spans="19:19">
      <c r="S62453"/>
    </row>
    <row r="62454" spans="19:19">
      <c r="S62454"/>
    </row>
    <row r="62455" spans="19:19">
      <c r="S62455"/>
    </row>
    <row r="62456" spans="19:19">
      <c r="S62456"/>
    </row>
    <row r="62457" spans="19:19">
      <c r="S62457"/>
    </row>
    <row r="62458" spans="19:19">
      <c r="S62458"/>
    </row>
    <row r="62459" spans="19:19">
      <c r="S62459"/>
    </row>
    <row r="62460" spans="19:19">
      <c r="S62460"/>
    </row>
    <row r="62461" spans="19:19">
      <c r="S62461"/>
    </row>
    <row r="62462" spans="19:19">
      <c r="S62462"/>
    </row>
    <row r="62463" spans="19:19">
      <c r="S62463"/>
    </row>
    <row r="62464" spans="19:19">
      <c r="S62464"/>
    </row>
    <row r="62465" spans="19:19">
      <c r="S62465"/>
    </row>
    <row r="62466" spans="19:19">
      <c r="S62466"/>
    </row>
    <row r="62467" spans="19:19">
      <c r="S62467"/>
    </row>
    <row r="62468" spans="19:19">
      <c r="S62468"/>
    </row>
    <row r="62469" spans="19:19">
      <c r="S62469"/>
    </row>
    <row r="62470" spans="19:19">
      <c r="S62470"/>
    </row>
    <row r="62471" spans="19:19">
      <c r="S62471"/>
    </row>
    <row r="62472" spans="19:19">
      <c r="S62472"/>
    </row>
    <row r="62473" spans="19:19">
      <c r="S62473"/>
    </row>
    <row r="62474" spans="19:19">
      <c r="S62474"/>
    </row>
    <row r="62475" spans="19:19">
      <c r="S62475"/>
    </row>
    <row r="62476" spans="19:19">
      <c r="S62476"/>
    </row>
    <row r="62477" spans="19:19">
      <c r="S62477"/>
    </row>
    <row r="62478" spans="19:19">
      <c r="S62478"/>
    </row>
    <row r="62479" spans="19:19">
      <c r="S62479"/>
    </row>
    <row r="62480" spans="19:19">
      <c r="S62480"/>
    </row>
    <row r="62481" spans="19:19">
      <c r="S62481"/>
    </row>
    <row r="62482" spans="19:19">
      <c r="S62482"/>
    </row>
    <row r="62483" spans="19:19">
      <c r="S62483"/>
    </row>
    <row r="62484" spans="19:19">
      <c r="S62484"/>
    </row>
    <row r="62485" spans="19:19">
      <c r="S62485"/>
    </row>
    <row r="62486" spans="19:19">
      <c r="S62486"/>
    </row>
    <row r="62487" spans="19:19">
      <c r="S62487"/>
    </row>
    <row r="62488" spans="19:19">
      <c r="S62488"/>
    </row>
    <row r="62489" spans="19:19">
      <c r="S62489"/>
    </row>
    <row r="62490" spans="19:19">
      <c r="S62490"/>
    </row>
    <row r="62491" spans="19:19">
      <c r="S62491"/>
    </row>
    <row r="62492" spans="19:19">
      <c r="S62492"/>
    </row>
    <row r="62493" spans="19:19">
      <c r="S62493"/>
    </row>
    <row r="62494" spans="19:19">
      <c r="S62494"/>
    </row>
    <row r="62495" spans="19:19">
      <c r="S62495"/>
    </row>
    <row r="62496" spans="19:19">
      <c r="S62496"/>
    </row>
    <row r="62497" spans="19:19">
      <c r="S62497"/>
    </row>
    <row r="62498" spans="19:19">
      <c r="S62498"/>
    </row>
    <row r="62499" spans="19:19">
      <c r="S62499"/>
    </row>
    <row r="62500" spans="19:19">
      <c r="S62500"/>
    </row>
    <row r="62501" spans="19:19">
      <c r="S62501"/>
    </row>
    <row r="62502" spans="19:19">
      <c r="S62502"/>
    </row>
    <row r="62503" spans="19:19">
      <c r="S62503"/>
    </row>
    <row r="62504" spans="19:19">
      <c r="S62504"/>
    </row>
    <row r="62505" spans="19:19">
      <c r="S62505"/>
    </row>
    <row r="62506" spans="19:19">
      <c r="S62506"/>
    </row>
    <row r="62507" spans="19:19">
      <c r="S62507"/>
    </row>
    <row r="62508" spans="19:19">
      <c r="S62508"/>
    </row>
    <row r="62509" spans="19:19">
      <c r="S62509"/>
    </row>
    <row r="62510" spans="19:19">
      <c r="S62510"/>
    </row>
    <row r="62511" spans="19:19">
      <c r="S62511"/>
    </row>
    <row r="62512" spans="19:19">
      <c r="S62512"/>
    </row>
    <row r="62513" spans="19:19">
      <c r="S62513"/>
    </row>
    <row r="62514" spans="19:19">
      <c r="S62514"/>
    </row>
    <row r="62515" spans="19:19">
      <c r="S62515"/>
    </row>
    <row r="62516" spans="19:19">
      <c r="S62516"/>
    </row>
    <row r="62517" spans="19:19">
      <c r="S62517"/>
    </row>
    <row r="62518" spans="19:19">
      <c r="S62518"/>
    </row>
    <row r="62519" spans="19:19">
      <c r="S62519"/>
    </row>
    <row r="62520" spans="19:19">
      <c r="S62520"/>
    </row>
    <row r="62521" spans="19:19">
      <c r="S62521"/>
    </row>
    <row r="62522" spans="19:19">
      <c r="S62522"/>
    </row>
    <row r="62523" spans="19:19">
      <c r="S62523"/>
    </row>
    <row r="62524" spans="19:19">
      <c r="S62524"/>
    </row>
    <row r="62525" spans="19:19">
      <c r="S62525"/>
    </row>
    <row r="62526" spans="19:19">
      <c r="S62526"/>
    </row>
    <row r="62527" spans="19:19">
      <c r="S62527"/>
    </row>
    <row r="62528" spans="19:19">
      <c r="S62528"/>
    </row>
    <row r="62529" spans="19:19">
      <c r="S62529"/>
    </row>
    <row r="62530" spans="19:19">
      <c r="S62530"/>
    </row>
    <row r="62531" spans="19:19">
      <c r="S62531"/>
    </row>
    <row r="62532" spans="19:19">
      <c r="S62532"/>
    </row>
    <row r="62533" spans="19:19">
      <c r="S62533"/>
    </row>
    <row r="62534" spans="19:19">
      <c r="S62534"/>
    </row>
    <row r="62535" spans="19:19">
      <c r="S62535"/>
    </row>
    <row r="62536" spans="19:19">
      <c r="S62536"/>
    </row>
    <row r="62537" spans="19:19">
      <c r="S62537"/>
    </row>
    <row r="62538" spans="19:19">
      <c r="S62538"/>
    </row>
    <row r="62539" spans="19:19">
      <c r="S62539"/>
    </row>
    <row r="62540" spans="19:19">
      <c r="S62540"/>
    </row>
    <row r="62541" spans="19:19">
      <c r="S62541"/>
    </row>
    <row r="62542" spans="19:19">
      <c r="S62542"/>
    </row>
    <row r="62543" spans="19:19">
      <c r="S62543"/>
    </row>
    <row r="62544" spans="19:19">
      <c r="S62544"/>
    </row>
    <row r="62545" spans="19:19">
      <c r="S62545"/>
    </row>
    <row r="62546" spans="19:19">
      <c r="S62546"/>
    </row>
    <row r="62547" spans="19:19">
      <c r="S62547"/>
    </row>
    <row r="62548" spans="19:19">
      <c r="S62548"/>
    </row>
    <row r="62549" spans="19:19">
      <c r="S62549"/>
    </row>
    <row r="62550" spans="19:19">
      <c r="S62550"/>
    </row>
    <row r="62551" spans="19:19">
      <c r="S62551"/>
    </row>
    <row r="62552" spans="19:19">
      <c r="S62552"/>
    </row>
    <row r="62553" spans="19:19">
      <c r="S62553"/>
    </row>
    <row r="62554" spans="19:19">
      <c r="S62554"/>
    </row>
    <row r="62555" spans="19:19">
      <c r="S62555"/>
    </row>
    <row r="62556" spans="19:19">
      <c r="S62556"/>
    </row>
    <row r="62557" spans="19:19">
      <c r="S62557"/>
    </row>
    <row r="62558" spans="19:19">
      <c r="S62558"/>
    </row>
    <row r="62559" spans="19:19">
      <c r="S62559"/>
    </row>
    <row r="62560" spans="19:19">
      <c r="S62560"/>
    </row>
    <row r="62561" spans="19:19">
      <c r="S62561"/>
    </row>
    <row r="62562" spans="19:19">
      <c r="S62562"/>
    </row>
    <row r="62563" spans="19:19">
      <c r="S62563"/>
    </row>
    <row r="62564" spans="19:19">
      <c r="S62564"/>
    </row>
    <row r="62565" spans="19:19">
      <c r="S62565"/>
    </row>
    <row r="62566" spans="19:19">
      <c r="S62566"/>
    </row>
    <row r="62567" spans="19:19">
      <c r="S62567"/>
    </row>
    <row r="62568" spans="19:19">
      <c r="S62568"/>
    </row>
    <row r="62569" spans="19:19">
      <c r="S62569"/>
    </row>
    <row r="62570" spans="19:19">
      <c r="S62570"/>
    </row>
    <row r="62571" spans="19:19">
      <c r="S62571"/>
    </row>
    <row r="62572" spans="19:19">
      <c r="S62572"/>
    </row>
    <row r="62573" spans="19:19">
      <c r="S62573"/>
    </row>
    <row r="62574" spans="19:19">
      <c r="S62574"/>
    </row>
    <row r="62575" spans="19:19">
      <c r="S62575"/>
    </row>
    <row r="62576" spans="19:19">
      <c r="S62576"/>
    </row>
    <row r="62577" spans="19:19">
      <c r="S62577"/>
    </row>
    <row r="62578" spans="19:19">
      <c r="S62578"/>
    </row>
    <row r="62579" spans="19:19">
      <c r="S62579"/>
    </row>
    <row r="62580" spans="19:19">
      <c r="S62580"/>
    </row>
    <row r="62581" spans="19:19">
      <c r="S62581"/>
    </row>
    <row r="62582" spans="19:19">
      <c r="S62582"/>
    </row>
    <row r="62583" spans="19:19">
      <c r="S62583"/>
    </row>
    <row r="62584" spans="19:19">
      <c r="S62584"/>
    </row>
    <row r="62585" spans="19:19">
      <c r="S62585"/>
    </row>
    <row r="62586" spans="19:19">
      <c r="S62586"/>
    </row>
    <row r="62587" spans="19:19">
      <c r="S62587"/>
    </row>
    <row r="62588" spans="19:19">
      <c r="S62588"/>
    </row>
    <row r="62589" spans="19:19">
      <c r="S62589"/>
    </row>
    <row r="62590" spans="19:19">
      <c r="S62590"/>
    </row>
    <row r="62591" spans="19:19">
      <c r="S62591"/>
    </row>
    <row r="62592" spans="19:19">
      <c r="S62592"/>
    </row>
    <row r="62593" spans="19:19">
      <c r="S62593"/>
    </row>
    <row r="62594" spans="19:19">
      <c r="S62594"/>
    </row>
    <row r="62595" spans="19:19">
      <c r="S62595"/>
    </row>
    <row r="62596" spans="19:19">
      <c r="S62596"/>
    </row>
    <row r="62597" spans="19:19">
      <c r="S62597"/>
    </row>
    <row r="62598" spans="19:19">
      <c r="S62598"/>
    </row>
    <row r="62599" spans="19:19">
      <c r="S62599"/>
    </row>
    <row r="62600" spans="19:19">
      <c r="S62600"/>
    </row>
    <row r="62601" spans="19:19">
      <c r="S62601"/>
    </row>
    <row r="62602" spans="19:19">
      <c r="S62602"/>
    </row>
    <row r="62603" spans="19:19">
      <c r="S62603"/>
    </row>
    <row r="62604" spans="19:19">
      <c r="S62604"/>
    </row>
    <row r="62605" spans="19:19">
      <c r="S62605"/>
    </row>
    <row r="62606" spans="19:19">
      <c r="S62606"/>
    </row>
    <row r="62607" spans="19:19">
      <c r="S62607"/>
    </row>
    <row r="62608" spans="19:19">
      <c r="S62608"/>
    </row>
    <row r="62609" spans="19:19">
      <c r="S62609"/>
    </row>
    <row r="62610" spans="19:19">
      <c r="S62610"/>
    </row>
    <row r="62611" spans="19:19">
      <c r="S62611"/>
    </row>
    <row r="62612" spans="19:19">
      <c r="S62612"/>
    </row>
    <row r="62613" spans="19:19">
      <c r="S62613"/>
    </row>
    <row r="62614" spans="19:19">
      <c r="S62614"/>
    </row>
    <row r="62615" spans="19:19">
      <c r="S62615"/>
    </row>
    <row r="62616" spans="19:19">
      <c r="S62616"/>
    </row>
    <row r="62617" spans="19:19">
      <c r="S62617"/>
    </row>
    <row r="62618" spans="19:19">
      <c r="S62618"/>
    </row>
    <row r="62619" spans="19:19">
      <c r="S62619"/>
    </row>
    <row r="62620" spans="19:19">
      <c r="S62620"/>
    </row>
    <row r="62621" spans="19:19">
      <c r="S62621"/>
    </row>
    <row r="62622" spans="19:19">
      <c r="S62622"/>
    </row>
    <row r="62623" spans="19:19">
      <c r="S62623"/>
    </row>
    <row r="62624" spans="19:19">
      <c r="S62624"/>
    </row>
    <row r="62625" spans="19:19">
      <c r="S62625"/>
    </row>
    <row r="62626" spans="19:19">
      <c r="S62626"/>
    </row>
    <row r="62627" spans="19:19">
      <c r="S62627"/>
    </row>
    <row r="62628" spans="19:19">
      <c r="S62628"/>
    </row>
    <row r="62629" spans="19:19">
      <c r="S62629"/>
    </row>
    <row r="62630" spans="19:19">
      <c r="S62630"/>
    </row>
    <row r="62631" spans="19:19">
      <c r="S62631"/>
    </row>
    <row r="62632" spans="19:19">
      <c r="S62632"/>
    </row>
    <row r="62633" spans="19:19">
      <c r="S62633"/>
    </row>
    <row r="62634" spans="19:19">
      <c r="S62634"/>
    </row>
    <row r="62635" spans="19:19">
      <c r="S62635"/>
    </row>
    <row r="62636" spans="19:19">
      <c r="S62636"/>
    </row>
    <row r="62637" spans="19:19">
      <c r="S62637"/>
    </row>
    <row r="62638" spans="19:19">
      <c r="S62638"/>
    </row>
    <row r="62639" spans="19:19">
      <c r="S62639"/>
    </row>
    <row r="62640" spans="19:19">
      <c r="S62640"/>
    </row>
    <row r="62641" spans="19:19">
      <c r="S62641"/>
    </row>
    <row r="62642" spans="19:19">
      <c r="S62642"/>
    </row>
    <row r="62643" spans="19:19">
      <c r="S62643"/>
    </row>
    <row r="62644" spans="19:19">
      <c r="S62644"/>
    </row>
    <row r="62645" spans="19:19">
      <c r="S62645"/>
    </row>
    <row r="62646" spans="19:19">
      <c r="S62646"/>
    </row>
    <row r="62647" spans="19:19">
      <c r="S62647"/>
    </row>
    <row r="62648" spans="19:19">
      <c r="S62648"/>
    </row>
    <row r="62649" spans="19:19">
      <c r="S62649"/>
    </row>
    <row r="62650" spans="19:19">
      <c r="S62650"/>
    </row>
    <row r="62651" spans="19:19">
      <c r="S62651"/>
    </row>
    <row r="62652" spans="19:19">
      <c r="S62652"/>
    </row>
    <row r="62653" spans="19:19">
      <c r="S62653"/>
    </row>
    <row r="62654" spans="19:19">
      <c r="S62654"/>
    </row>
    <row r="62655" spans="19:19">
      <c r="S62655"/>
    </row>
    <row r="62656" spans="19:19">
      <c r="S62656"/>
    </row>
    <row r="62657" spans="19:19">
      <c r="S62657"/>
    </row>
    <row r="62658" spans="19:19">
      <c r="S62658"/>
    </row>
    <row r="62659" spans="19:19">
      <c r="S62659"/>
    </row>
    <row r="62660" spans="19:19">
      <c r="S62660"/>
    </row>
    <row r="62661" spans="19:19">
      <c r="S62661"/>
    </row>
    <row r="62662" spans="19:19">
      <c r="S62662"/>
    </row>
    <row r="62663" spans="19:19">
      <c r="S62663"/>
    </row>
    <row r="62664" spans="19:19">
      <c r="S62664"/>
    </row>
    <row r="62665" spans="19:19">
      <c r="S62665"/>
    </row>
    <row r="62666" spans="19:19">
      <c r="S62666"/>
    </row>
    <row r="62667" spans="19:19">
      <c r="S62667"/>
    </row>
    <row r="62668" spans="19:19">
      <c r="S62668"/>
    </row>
    <row r="62669" spans="19:19">
      <c r="S62669"/>
    </row>
    <row r="62670" spans="19:19">
      <c r="S62670"/>
    </row>
    <row r="62671" spans="19:19">
      <c r="S62671"/>
    </row>
    <row r="62672" spans="19:19">
      <c r="S62672"/>
    </row>
    <row r="62673" spans="19:19">
      <c r="S62673"/>
    </row>
    <row r="62674" spans="19:19">
      <c r="S62674"/>
    </row>
    <row r="62675" spans="19:19">
      <c r="S62675"/>
    </row>
    <row r="62676" spans="19:19">
      <c r="S62676"/>
    </row>
    <row r="62677" spans="19:19">
      <c r="S62677"/>
    </row>
    <row r="62678" spans="19:19">
      <c r="S62678"/>
    </row>
    <row r="62679" spans="19:19">
      <c r="S62679"/>
    </row>
    <row r="62680" spans="19:19">
      <c r="S62680"/>
    </row>
    <row r="62681" spans="19:19">
      <c r="S62681"/>
    </row>
    <row r="62682" spans="19:19">
      <c r="S62682"/>
    </row>
    <row r="62683" spans="19:19">
      <c r="S62683"/>
    </row>
    <row r="62684" spans="19:19">
      <c r="S62684"/>
    </row>
    <row r="62685" spans="19:19">
      <c r="S62685"/>
    </row>
    <row r="62686" spans="19:19">
      <c r="S62686"/>
    </row>
    <row r="62687" spans="19:19">
      <c r="S62687"/>
    </row>
    <row r="62688" spans="19:19">
      <c r="S62688"/>
    </row>
    <row r="62689" spans="19:19">
      <c r="S62689"/>
    </row>
    <row r="62690" spans="19:19">
      <c r="S62690"/>
    </row>
    <row r="62691" spans="19:19">
      <c r="S62691"/>
    </row>
    <row r="62692" spans="19:19">
      <c r="S62692"/>
    </row>
    <row r="62693" spans="19:19">
      <c r="S62693"/>
    </row>
    <row r="62694" spans="19:19">
      <c r="S62694"/>
    </row>
    <row r="62695" spans="19:19">
      <c r="S62695"/>
    </row>
    <row r="62696" spans="19:19">
      <c r="S62696"/>
    </row>
    <row r="62697" spans="19:19">
      <c r="S62697"/>
    </row>
    <row r="62698" spans="19:19">
      <c r="S62698"/>
    </row>
    <row r="62699" spans="19:19">
      <c r="S62699"/>
    </row>
    <row r="62700" spans="19:19">
      <c r="S62700"/>
    </row>
    <row r="62701" spans="19:19">
      <c r="S62701"/>
    </row>
    <row r="62702" spans="19:19">
      <c r="S62702"/>
    </row>
    <row r="62703" spans="19:19">
      <c r="S62703"/>
    </row>
    <row r="62704" spans="19:19">
      <c r="S62704"/>
    </row>
    <row r="62705" spans="19:19">
      <c r="S62705"/>
    </row>
    <row r="62706" spans="19:19">
      <c r="S62706"/>
    </row>
    <row r="62707" spans="19:19">
      <c r="S62707"/>
    </row>
    <row r="62708" spans="19:19">
      <c r="S62708"/>
    </row>
    <row r="62709" spans="19:19">
      <c r="S62709"/>
    </row>
    <row r="62710" spans="19:19">
      <c r="S62710"/>
    </row>
    <row r="62711" spans="19:19">
      <c r="S62711"/>
    </row>
    <row r="62712" spans="19:19">
      <c r="S62712"/>
    </row>
    <row r="62713" spans="19:19">
      <c r="S62713"/>
    </row>
    <row r="62714" spans="19:19">
      <c r="S62714"/>
    </row>
    <row r="62715" spans="19:19">
      <c r="S62715"/>
    </row>
    <row r="62716" spans="19:19">
      <c r="S62716"/>
    </row>
    <row r="62717" spans="19:19">
      <c r="S62717"/>
    </row>
    <row r="62718" spans="19:19">
      <c r="S62718"/>
    </row>
    <row r="62719" spans="19:19">
      <c r="S62719"/>
    </row>
    <row r="62720" spans="19:19">
      <c r="S62720"/>
    </row>
    <row r="62721" spans="19:19">
      <c r="S62721"/>
    </row>
    <row r="62722" spans="19:19">
      <c r="S62722"/>
    </row>
    <row r="62723" spans="19:19">
      <c r="S62723"/>
    </row>
    <row r="62724" spans="19:19">
      <c r="S62724"/>
    </row>
    <row r="62725" spans="19:19">
      <c r="S62725"/>
    </row>
    <row r="62726" spans="19:19">
      <c r="S62726"/>
    </row>
    <row r="62727" spans="19:19">
      <c r="S62727"/>
    </row>
    <row r="62728" spans="19:19">
      <c r="S62728"/>
    </row>
    <row r="62729" spans="19:19">
      <c r="S62729"/>
    </row>
    <row r="62730" spans="19:19">
      <c r="S62730"/>
    </row>
    <row r="62731" spans="19:19">
      <c r="S62731"/>
    </row>
    <row r="62732" spans="19:19">
      <c r="S62732"/>
    </row>
    <row r="62733" spans="19:19">
      <c r="S62733"/>
    </row>
    <row r="62734" spans="19:19">
      <c r="S62734"/>
    </row>
    <row r="62735" spans="19:19">
      <c r="S62735"/>
    </row>
    <row r="62736" spans="19:19">
      <c r="S62736"/>
    </row>
    <row r="62737" spans="19:19">
      <c r="S62737"/>
    </row>
    <row r="62738" spans="19:19">
      <c r="S62738"/>
    </row>
    <row r="62739" spans="19:19">
      <c r="S62739"/>
    </row>
    <row r="62740" spans="19:19">
      <c r="S62740"/>
    </row>
    <row r="62741" spans="19:19">
      <c r="S62741"/>
    </row>
    <row r="62742" spans="19:19">
      <c r="S62742"/>
    </row>
    <row r="62743" spans="19:19">
      <c r="S62743"/>
    </row>
    <row r="62744" spans="19:19">
      <c r="S62744"/>
    </row>
    <row r="62745" spans="19:19">
      <c r="S62745"/>
    </row>
    <row r="62746" spans="19:19">
      <c r="S62746"/>
    </row>
    <row r="62747" spans="19:19">
      <c r="S62747"/>
    </row>
    <row r="62748" spans="19:19">
      <c r="S62748"/>
    </row>
    <row r="62749" spans="19:19">
      <c r="S62749"/>
    </row>
    <row r="62750" spans="19:19">
      <c r="S62750"/>
    </row>
    <row r="62751" spans="19:19">
      <c r="S62751"/>
    </row>
    <row r="62752" spans="19:19">
      <c r="S62752"/>
    </row>
    <row r="62753" spans="19:19">
      <c r="S62753"/>
    </row>
    <row r="62754" spans="19:19">
      <c r="S62754"/>
    </row>
    <row r="62755" spans="19:19">
      <c r="S62755"/>
    </row>
    <row r="62756" spans="19:19">
      <c r="S62756"/>
    </row>
    <row r="62757" spans="19:19">
      <c r="S62757"/>
    </row>
    <row r="62758" spans="19:19">
      <c r="S62758"/>
    </row>
    <row r="62759" spans="19:19">
      <c r="S62759"/>
    </row>
    <row r="62760" spans="19:19">
      <c r="S62760"/>
    </row>
    <row r="62761" spans="19:19">
      <c r="S62761"/>
    </row>
    <row r="62762" spans="19:19">
      <c r="S62762"/>
    </row>
    <row r="62763" spans="19:19">
      <c r="S62763"/>
    </row>
    <row r="62764" spans="19:19">
      <c r="S62764"/>
    </row>
    <row r="62765" spans="19:19">
      <c r="S62765"/>
    </row>
    <row r="62766" spans="19:19">
      <c r="S62766"/>
    </row>
    <row r="62767" spans="19:19">
      <c r="S62767"/>
    </row>
    <row r="62768" spans="19:19">
      <c r="S62768"/>
    </row>
    <row r="62769" spans="19:19">
      <c r="S62769"/>
    </row>
    <row r="62770" spans="19:19">
      <c r="S62770"/>
    </row>
    <row r="62771" spans="19:19">
      <c r="S62771"/>
    </row>
    <row r="62772" spans="19:19">
      <c r="S62772"/>
    </row>
    <row r="62773" spans="19:19">
      <c r="S62773"/>
    </row>
    <row r="62774" spans="19:19">
      <c r="S62774"/>
    </row>
    <row r="62775" spans="19:19">
      <c r="S62775"/>
    </row>
    <row r="62776" spans="19:19">
      <c r="S62776"/>
    </row>
    <row r="62777" spans="19:19">
      <c r="S62777"/>
    </row>
    <row r="62778" spans="19:19">
      <c r="S62778"/>
    </row>
    <row r="62779" spans="19:19">
      <c r="S62779"/>
    </row>
    <row r="62780" spans="19:19">
      <c r="S62780"/>
    </row>
    <row r="62781" spans="19:19">
      <c r="S62781"/>
    </row>
    <row r="62782" spans="19:19">
      <c r="S62782"/>
    </row>
    <row r="62783" spans="19:19">
      <c r="S62783"/>
    </row>
    <row r="62784" spans="19:19">
      <c r="S62784"/>
    </row>
    <row r="62785" spans="19:19">
      <c r="S62785"/>
    </row>
    <row r="62786" spans="19:19">
      <c r="S62786"/>
    </row>
    <row r="62787" spans="19:19">
      <c r="S62787"/>
    </row>
    <row r="62788" spans="19:19">
      <c r="S62788"/>
    </row>
    <row r="62789" spans="19:19">
      <c r="S62789"/>
    </row>
    <row r="62790" spans="19:19">
      <c r="S62790"/>
    </row>
    <row r="62791" spans="19:19">
      <c r="S62791"/>
    </row>
    <row r="62792" spans="19:19">
      <c r="S62792"/>
    </row>
    <row r="62793" spans="19:19">
      <c r="S62793"/>
    </row>
    <row r="62794" spans="19:19">
      <c r="S62794"/>
    </row>
    <row r="62795" spans="19:19">
      <c r="S62795"/>
    </row>
    <row r="62796" spans="19:19">
      <c r="S62796"/>
    </row>
    <row r="62797" spans="19:19">
      <c r="S62797"/>
    </row>
    <row r="62798" spans="19:19">
      <c r="S62798"/>
    </row>
    <row r="62799" spans="19:19">
      <c r="S62799"/>
    </row>
    <row r="62800" spans="19:19">
      <c r="S62800"/>
    </row>
    <row r="62801" spans="19:19">
      <c r="S62801"/>
    </row>
    <row r="62802" spans="19:19">
      <c r="S62802"/>
    </row>
    <row r="62803" spans="19:19">
      <c r="S62803"/>
    </row>
    <row r="62804" spans="19:19">
      <c r="S62804"/>
    </row>
    <row r="62805" spans="19:19">
      <c r="S62805"/>
    </row>
    <row r="62806" spans="19:19">
      <c r="S62806"/>
    </row>
    <row r="62807" spans="19:19">
      <c r="S62807"/>
    </row>
    <row r="62808" spans="19:19">
      <c r="S62808"/>
    </row>
    <row r="62809" spans="19:19">
      <c r="S62809"/>
    </row>
    <row r="62810" spans="19:19">
      <c r="S62810"/>
    </row>
    <row r="62811" spans="19:19">
      <c r="S62811"/>
    </row>
    <row r="62812" spans="19:19">
      <c r="S62812"/>
    </row>
    <row r="62813" spans="19:19">
      <c r="S62813"/>
    </row>
    <row r="62814" spans="19:19">
      <c r="S62814"/>
    </row>
    <row r="62815" spans="19:19">
      <c r="S62815"/>
    </row>
    <row r="62816" spans="19:19">
      <c r="S62816"/>
    </row>
    <row r="62817" spans="19:19">
      <c r="S62817"/>
    </row>
    <row r="62818" spans="19:19">
      <c r="S62818"/>
    </row>
    <row r="62819" spans="19:19">
      <c r="S62819"/>
    </row>
    <row r="62820" spans="19:19">
      <c r="S62820"/>
    </row>
    <row r="62821" spans="19:19">
      <c r="S62821"/>
    </row>
    <row r="62822" spans="19:19">
      <c r="S62822"/>
    </row>
    <row r="62823" spans="19:19">
      <c r="S62823"/>
    </row>
    <row r="62824" spans="19:19">
      <c r="S62824"/>
    </row>
    <row r="62825" spans="19:19">
      <c r="S62825"/>
    </row>
    <row r="62826" spans="19:19">
      <c r="S62826"/>
    </row>
    <row r="62827" spans="19:19">
      <c r="S62827"/>
    </row>
    <row r="62828" spans="19:19">
      <c r="S62828"/>
    </row>
    <row r="62829" spans="19:19">
      <c r="S62829"/>
    </row>
    <row r="62830" spans="19:19">
      <c r="S62830"/>
    </row>
    <row r="62831" spans="19:19">
      <c r="S62831"/>
    </row>
    <row r="62832" spans="19:19">
      <c r="S62832"/>
    </row>
    <row r="62833" spans="19:19">
      <c r="S62833"/>
    </row>
    <row r="62834" spans="19:19">
      <c r="S62834"/>
    </row>
    <row r="62835" spans="19:19">
      <c r="S62835"/>
    </row>
    <row r="62836" spans="19:19">
      <c r="S62836"/>
    </row>
    <row r="62837" spans="19:19">
      <c r="S62837"/>
    </row>
    <row r="62838" spans="19:19">
      <c r="S62838"/>
    </row>
    <row r="62839" spans="19:19">
      <c r="S62839"/>
    </row>
    <row r="62840" spans="19:19">
      <c r="S62840"/>
    </row>
    <row r="62841" spans="19:19">
      <c r="S62841"/>
    </row>
    <row r="62842" spans="19:19">
      <c r="S62842"/>
    </row>
    <row r="62843" spans="19:19">
      <c r="S62843"/>
    </row>
    <row r="62844" spans="19:19">
      <c r="S62844"/>
    </row>
    <row r="62845" spans="19:19">
      <c r="S62845"/>
    </row>
    <row r="62846" spans="19:19">
      <c r="S62846"/>
    </row>
    <row r="62847" spans="19:19">
      <c r="S62847"/>
    </row>
    <row r="62848" spans="19:19">
      <c r="S62848"/>
    </row>
    <row r="62849" spans="19:19">
      <c r="S62849"/>
    </row>
    <row r="62850" spans="19:19">
      <c r="S62850"/>
    </row>
    <row r="62851" spans="19:19">
      <c r="S62851"/>
    </row>
    <row r="62852" spans="19:19">
      <c r="S62852"/>
    </row>
    <row r="62853" spans="19:19">
      <c r="S62853"/>
    </row>
    <row r="62854" spans="19:19">
      <c r="S62854"/>
    </row>
    <row r="62855" spans="19:19">
      <c r="S62855"/>
    </row>
    <row r="62856" spans="19:19">
      <c r="S62856"/>
    </row>
    <row r="62857" spans="19:19">
      <c r="S62857"/>
    </row>
    <row r="62858" spans="19:19">
      <c r="S62858"/>
    </row>
    <row r="62859" spans="19:19">
      <c r="S62859"/>
    </row>
    <row r="62860" spans="19:19">
      <c r="S62860"/>
    </row>
    <row r="62861" spans="19:19">
      <c r="S62861"/>
    </row>
    <row r="62862" spans="19:19">
      <c r="S62862"/>
    </row>
    <row r="62863" spans="19:19">
      <c r="S62863"/>
    </row>
    <row r="62864" spans="19:19">
      <c r="S62864"/>
    </row>
    <row r="62865" spans="19:19">
      <c r="S62865"/>
    </row>
    <row r="62866" spans="19:19">
      <c r="S62866"/>
    </row>
    <row r="62867" spans="19:19">
      <c r="S62867"/>
    </row>
    <row r="62868" spans="19:19">
      <c r="S62868"/>
    </row>
    <row r="62869" spans="19:19">
      <c r="S62869"/>
    </row>
    <row r="62870" spans="19:19">
      <c r="S62870"/>
    </row>
    <row r="62871" spans="19:19">
      <c r="S62871"/>
    </row>
    <row r="62872" spans="19:19">
      <c r="S62872"/>
    </row>
    <row r="62873" spans="19:19">
      <c r="S62873"/>
    </row>
    <row r="62874" spans="19:19">
      <c r="S62874"/>
    </row>
    <row r="62875" spans="19:19">
      <c r="S62875"/>
    </row>
    <row r="62876" spans="19:19">
      <c r="S62876"/>
    </row>
    <row r="62877" spans="19:19">
      <c r="S62877"/>
    </row>
    <row r="62878" spans="19:19">
      <c r="S62878"/>
    </row>
    <row r="62879" spans="19:19">
      <c r="S62879"/>
    </row>
    <row r="62880" spans="19:19">
      <c r="S62880"/>
    </row>
    <row r="62881" spans="19:19">
      <c r="S62881"/>
    </row>
    <row r="62882" spans="19:19">
      <c r="S62882"/>
    </row>
    <row r="62883" spans="19:19">
      <c r="S62883"/>
    </row>
    <row r="62884" spans="19:19">
      <c r="S62884"/>
    </row>
    <row r="62885" spans="19:19">
      <c r="S62885"/>
    </row>
    <row r="62886" spans="19:19">
      <c r="S62886"/>
    </row>
    <row r="62887" spans="19:19">
      <c r="S62887"/>
    </row>
    <row r="62888" spans="19:19">
      <c r="S62888"/>
    </row>
    <row r="62889" spans="19:19">
      <c r="S62889"/>
    </row>
    <row r="62890" spans="19:19">
      <c r="S62890"/>
    </row>
    <row r="62891" spans="19:19">
      <c r="S62891"/>
    </row>
    <row r="62892" spans="19:19">
      <c r="S62892"/>
    </row>
    <row r="62893" spans="19:19">
      <c r="S62893"/>
    </row>
    <row r="62894" spans="19:19">
      <c r="S62894"/>
    </row>
    <row r="62895" spans="19:19">
      <c r="S62895"/>
    </row>
    <row r="62896" spans="19:19">
      <c r="S62896"/>
    </row>
    <row r="62897" spans="19:19">
      <c r="S62897"/>
    </row>
    <row r="62898" spans="19:19">
      <c r="S62898"/>
    </row>
    <row r="62899" spans="19:19">
      <c r="S62899"/>
    </row>
    <row r="62900" spans="19:19">
      <c r="S62900"/>
    </row>
    <row r="62901" spans="19:19">
      <c r="S62901"/>
    </row>
    <row r="62902" spans="19:19">
      <c r="S62902"/>
    </row>
    <row r="62903" spans="19:19">
      <c r="S62903"/>
    </row>
    <row r="62904" spans="19:19">
      <c r="S62904"/>
    </row>
    <row r="62905" spans="19:19">
      <c r="S62905"/>
    </row>
    <row r="62906" spans="19:19">
      <c r="S62906"/>
    </row>
    <row r="62907" spans="19:19">
      <c r="S62907"/>
    </row>
    <row r="62908" spans="19:19">
      <c r="S62908"/>
    </row>
    <row r="62909" spans="19:19">
      <c r="S62909"/>
    </row>
    <row r="62910" spans="19:19">
      <c r="S62910"/>
    </row>
    <row r="62911" spans="19:19">
      <c r="S62911"/>
    </row>
    <row r="62912" spans="19:19">
      <c r="S62912"/>
    </row>
    <row r="62913" spans="19:19">
      <c r="S62913"/>
    </row>
    <row r="62914" spans="19:19">
      <c r="S62914"/>
    </row>
    <row r="62915" spans="19:19">
      <c r="S62915"/>
    </row>
    <row r="62916" spans="19:19">
      <c r="S62916"/>
    </row>
    <row r="62917" spans="19:19">
      <c r="S62917"/>
    </row>
    <row r="62918" spans="19:19">
      <c r="S62918"/>
    </row>
    <row r="62919" spans="19:19">
      <c r="S62919"/>
    </row>
    <row r="62920" spans="19:19">
      <c r="S62920"/>
    </row>
    <row r="62921" spans="19:19">
      <c r="S62921"/>
    </row>
    <row r="62922" spans="19:19">
      <c r="S62922"/>
    </row>
    <row r="62923" spans="19:19">
      <c r="S62923"/>
    </row>
    <row r="62924" spans="19:19">
      <c r="S62924"/>
    </row>
    <row r="62925" spans="19:19">
      <c r="S62925"/>
    </row>
    <row r="62926" spans="19:19">
      <c r="S62926"/>
    </row>
    <row r="62927" spans="19:19">
      <c r="S62927"/>
    </row>
    <row r="62928" spans="19:19">
      <c r="S62928"/>
    </row>
    <row r="62929" spans="19:19">
      <c r="S62929"/>
    </row>
    <row r="62930" spans="19:19">
      <c r="S62930"/>
    </row>
    <row r="62931" spans="19:19">
      <c r="S62931"/>
    </row>
    <row r="62932" spans="19:19">
      <c r="S62932"/>
    </row>
    <row r="62933" spans="19:19">
      <c r="S62933"/>
    </row>
    <row r="62934" spans="19:19">
      <c r="S62934"/>
    </row>
    <row r="62935" spans="19:19">
      <c r="S62935"/>
    </row>
    <row r="62936" spans="19:19">
      <c r="S62936"/>
    </row>
    <row r="62937" spans="19:19">
      <c r="S62937"/>
    </row>
    <row r="62938" spans="19:19">
      <c r="S62938"/>
    </row>
    <row r="62939" spans="19:19">
      <c r="S62939"/>
    </row>
    <row r="62940" spans="19:19">
      <c r="S62940"/>
    </row>
    <row r="62941" spans="19:19">
      <c r="S62941"/>
    </row>
    <row r="62942" spans="19:19">
      <c r="S62942"/>
    </row>
    <row r="62943" spans="19:19">
      <c r="S62943"/>
    </row>
    <row r="62944" spans="19:19">
      <c r="S62944"/>
    </row>
    <row r="62945" spans="19:19">
      <c r="S62945"/>
    </row>
    <row r="62946" spans="19:19">
      <c r="S62946"/>
    </row>
    <row r="62947" spans="19:19">
      <c r="S62947"/>
    </row>
    <row r="62948" spans="19:19">
      <c r="S62948"/>
    </row>
    <row r="62949" spans="19:19">
      <c r="S62949"/>
    </row>
    <row r="62950" spans="19:19">
      <c r="S62950"/>
    </row>
    <row r="62951" spans="19:19">
      <c r="S62951"/>
    </row>
    <row r="62952" spans="19:19">
      <c r="S62952"/>
    </row>
    <row r="62953" spans="19:19">
      <c r="S62953"/>
    </row>
    <row r="62954" spans="19:19">
      <c r="S62954"/>
    </row>
    <row r="62955" spans="19:19">
      <c r="S62955"/>
    </row>
    <row r="62956" spans="19:19">
      <c r="S62956"/>
    </row>
    <row r="62957" spans="19:19">
      <c r="S62957"/>
    </row>
    <row r="62958" spans="19:19">
      <c r="S62958"/>
    </row>
    <row r="62959" spans="19:19">
      <c r="S62959"/>
    </row>
    <row r="62960" spans="19:19">
      <c r="S62960"/>
    </row>
    <row r="62961" spans="19:19">
      <c r="S62961"/>
    </row>
    <row r="62962" spans="19:19">
      <c r="S62962"/>
    </row>
    <row r="62963" spans="19:19">
      <c r="S62963"/>
    </row>
    <row r="62964" spans="19:19">
      <c r="S62964"/>
    </row>
    <row r="62965" spans="19:19">
      <c r="S62965"/>
    </row>
    <row r="62966" spans="19:19">
      <c r="S62966"/>
    </row>
    <row r="62967" spans="19:19">
      <c r="S62967"/>
    </row>
    <row r="62968" spans="19:19">
      <c r="S62968"/>
    </row>
    <row r="62969" spans="19:19">
      <c r="S62969"/>
    </row>
    <row r="62970" spans="19:19">
      <c r="S62970"/>
    </row>
    <row r="62971" spans="19:19">
      <c r="S62971"/>
    </row>
    <row r="62972" spans="19:19">
      <c r="S62972"/>
    </row>
    <row r="62973" spans="19:19">
      <c r="S62973"/>
    </row>
    <row r="62974" spans="19:19">
      <c r="S62974"/>
    </row>
    <row r="62975" spans="19:19">
      <c r="S62975"/>
    </row>
    <row r="62976" spans="19:19">
      <c r="S62976"/>
    </row>
    <row r="62977" spans="19:19">
      <c r="S62977"/>
    </row>
    <row r="62978" spans="19:19">
      <c r="S62978"/>
    </row>
    <row r="62979" spans="19:19">
      <c r="S62979"/>
    </row>
    <row r="62980" spans="19:19">
      <c r="S62980"/>
    </row>
    <row r="62981" spans="19:19">
      <c r="S62981"/>
    </row>
    <row r="62982" spans="19:19">
      <c r="S62982"/>
    </row>
    <row r="62983" spans="19:19">
      <c r="S62983"/>
    </row>
    <row r="62984" spans="19:19">
      <c r="S62984"/>
    </row>
    <row r="62985" spans="19:19">
      <c r="S62985"/>
    </row>
    <row r="62986" spans="19:19">
      <c r="S62986"/>
    </row>
    <row r="62987" spans="19:19">
      <c r="S62987"/>
    </row>
    <row r="62988" spans="19:19">
      <c r="S62988"/>
    </row>
    <row r="62989" spans="19:19">
      <c r="S62989"/>
    </row>
    <row r="62990" spans="19:19">
      <c r="S62990"/>
    </row>
    <row r="62991" spans="19:19">
      <c r="S62991"/>
    </row>
    <row r="62992" spans="19:19">
      <c r="S62992"/>
    </row>
    <row r="62993" spans="19:19">
      <c r="S62993"/>
    </row>
    <row r="62994" spans="19:19">
      <c r="S62994"/>
    </row>
    <row r="62995" spans="19:19">
      <c r="S62995"/>
    </row>
    <row r="62996" spans="19:19">
      <c r="S62996"/>
    </row>
    <row r="62997" spans="19:19">
      <c r="S62997"/>
    </row>
    <row r="62998" spans="19:19">
      <c r="S62998"/>
    </row>
    <row r="62999" spans="19:19">
      <c r="S62999"/>
    </row>
    <row r="63000" spans="19:19">
      <c r="S63000"/>
    </row>
    <row r="63001" spans="19:19">
      <c r="S63001"/>
    </row>
    <row r="63002" spans="19:19">
      <c r="S63002"/>
    </row>
    <row r="63003" spans="19:19">
      <c r="S63003"/>
    </row>
    <row r="63004" spans="19:19">
      <c r="S63004"/>
    </row>
    <row r="63005" spans="19:19">
      <c r="S63005"/>
    </row>
    <row r="63006" spans="19:19">
      <c r="S63006"/>
    </row>
    <row r="63007" spans="19:19">
      <c r="S63007"/>
    </row>
    <row r="63008" spans="19:19">
      <c r="S63008"/>
    </row>
    <row r="63009" spans="19:19">
      <c r="S63009"/>
    </row>
    <row r="63010" spans="19:19">
      <c r="S63010"/>
    </row>
    <row r="63011" spans="19:19">
      <c r="S63011"/>
    </row>
    <row r="63012" spans="19:19">
      <c r="S63012"/>
    </row>
    <row r="63013" spans="19:19">
      <c r="S63013"/>
    </row>
    <row r="63014" spans="19:19">
      <c r="S63014"/>
    </row>
    <row r="63015" spans="19:19">
      <c r="S63015"/>
    </row>
    <row r="63016" spans="19:19">
      <c r="S63016"/>
    </row>
    <row r="63017" spans="19:19">
      <c r="S63017"/>
    </row>
    <row r="63018" spans="19:19">
      <c r="S63018"/>
    </row>
    <row r="63019" spans="19:19">
      <c r="S63019"/>
    </row>
    <row r="63020" spans="19:19">
      <c r="S63020"/>
    </row>
    <row r="63021" spans="19:19">
      <c r="S63021"/>
    </row>
    <row r="63022" spans="19:19">
      <c r="S63022"/>
    </row>
    <row r="63023" spans="19:19">
      <c r="S63023"/>
    </row>
    <row r="63024" spans="19:19">
      <c r="S63024"/>
    </row>
    <row r="63025" spans="19:19">
      <c r="S63025"/>
    </row>
    <row r="63026" spans="19:19">
      <c r="S63026"/>
    </row>
    <row r="63027" spans="19:19">
      <c r="S63027"/>
    </row>
    <row r="63028" spans="19:19">
      <c r="S63028"/>
    </row>
    <row r="63029" spans="19:19">
      <c r="S63029"/>
    </row>
    <row r="63030" spans="19:19">
      <c r="S63030"/>
    </row>
    <row r="63031" spans="19:19">
      <c r="S63031"/>
    </row>
    <row r="63032" spans="19:19">
      <c r="S63032"/>
    </row>
    <row r="63033" spans="19:19">
      <c r="S63033"/>
    </row>
    <row r="63034" spans="19:19">
      <c r="S63034"/>
    </row>
    <row r="63035" spans="19:19">
      <c r="S63035"/>
    </row>
    <row r="63036" spans="19:19">
      <c r="S63036"/>
    </row>
    <row r="63037" spans="19:19">
      <c r="S63037"/>
    </row>
    <row r="63038" spans="19:19">
      <c r="S63038"/>
    </row>
    <row r="63039" spans="19:19">
      <c r="S63039"/>
    </row>
    <row r="63040" spans="19:19">
      <c r="S63040"/>
    </row>
    <row r="63041" spans="19:19">
      <c r="S63041"/>
    </row>
    <row r="63042" spans="19:19">
      <c r="S63042"/>
    </row>
    <row r="63043" spans="19:19">
      <c r="S63043"/>
    </row>
    <row r="63044" spans="19:19">
      <c r="S63044"/>
    </row>
    <row r="63045" spans="19:19">
      <c r="S63045"/>
    </row>
    <row r="63046" spans="19:19">
      <c r="S63046"/>
    </row>
    <row r="63047" spans="19:19">
      <c r="S63047"/>
    </row>
    <row r="63048" spans="19:19">
      <c r="S63048"/>
    </row>
    <row r="63049" spans="19:19">
      <c r="S63049"/>
    </row>
    <row r="63050" spans="19:19">
      <c r="S63050"/>
    </row>
    <row r="63051" spans="19:19">
      <c r="S63051"/>
    </row>
    <row r="63052" spans="19:19">
      <c r="S63052"/>
    </row>
    <row r="63053" spans="19:19">
      <c r="S63053"/>
    </row>
    <row r="63054" spans="19:19">
      <c r="S63054"/>
    </row>
    <row r="63055" spans="19:19">
      <c r="S63055"/>
    </row>
    <row r="63056" spans="19:19">
      <c r="S63056"/>
    </row>
    <row r="63057" spans="19:19">
      <c r="S63057"/>
    </row>
    <row r="63058" spans="19:19">
      <c r="S63058"/>
    </row>
    <row r="63059" spans="19:19">
      <c r="S63059"/>
    </row>
    <row r="63060" spans="19:19">
      <c r="S63060"/>
    </row>
    <row r="63061" spans="19:19">
      <c r="S63061"/>
    </row>
    <row r="63062" spans="19:19">
      <c r="S63062"/>
    </row>
    <row r="63063" spans="19:19">
      <c r="S63063"/>
    </row>
    <row r="63064" spans="19:19">
      <c r="S63064"/>
    </row>
    <row r="63065" spans="19:19">
      <c r="S63065"/>
    </row>
    <row r="63066" spans="19:19">
      <c r="S63066"/>
    </row>
    <row r="63067" spans="19:19">
      <c r="S63067"/>
    </row>
    <row r="63068" spans="19:19">
      <c r="S63068"/>
    </row>
    <row r="63069" spans="19:19">
      <c r="S63069"/>
    </row>
    <row r="63070" spans="19:19">
      <c r="S63070"/>
    </row>
    <row r="63071" spans="19:19">
      <c r="S63071"/>
    </row>
    <row r="63072" spans="19:19">
      <c r="S63072"/>
    </row>
    <row r="63073" spans="19:19">
      <c r="S63073"/>
    </row>
    <row r="63074" spans="19:19">
      <c r="S63074"/>
    </row>
    <row r="63075" spans="19:19">
      <c r="S63075"/>
    </row>
    <row r="63076" spans="19:19">
      <c r="S63076"/>
    </row>
    <row r="63077" spans="19:19">
      <c r="S63077"/>
    </row>
    <row r="63078" spans="19:19">
      <c r="S63078"/>
    </row>
    <row r="63079" spans="19:19">
      <c r="S63079"/>
    </row>
    <row r="63080" spans="19:19">
      <c r="S63080"/>
    </row>
    <row r="63081" spans="19:19">
      <c r="S63081"/>
    </row>
    <row r="63082" spans="19:19">
      <c r="S63082"/>
    </row>
    <row r="63083" spans="19:19">
      <c r="S63083"/>
    </row>
    <row r="63084" spans="19:19">
      <c r="S63084"/>
    </row>
    <row r="63085" spans="19:19">
      <c r="S63085"/>
    </row>
    <row r="63086" spans="19:19">
      <c r="S63086"/>
    </row>
    <row r="63087" spans="19:19">
      <c r="S63087"/>
    </row>
    <row r="63088" spans="19:19">
      <c r="S63088"/>
    </row>
    <row r="63089" spans="19:19">
      <c r="S63089"/>
    </row>
    <row r="63090" spans="19:19">
      <c r="S63090"/>
    </row>
    <row r="63091" spans="19:19">
      <c r="S63091"/>
    </row>
    <row r="63092" spans="19:19">
      <c r="S63092"/>
    </row>
    <row r="63093" spans="19:19">
      <c r="S63093"/>
    </row>
    <row r="63094" spans="19:19">
      <c r="S63094"/>
    </row>
    <row r="63095" spans="19:19">
      <c r="S63095"/>
    </row>
    <row r="63096" spans="19:19">
      <c r="S63096"/>
    </row>
    <row r="63097" spans="19:19">
      <c r="S63097"/>
    </row>
    <row r="63098" spans="19:19">
      <c r="S63098"/>
    </row>
    <row r="63099" spans="19:19">
      <c r="S63099"/>
    </row>
    <row r="63100" spans="19:19">
      <c r="S63100"/>
    </row>
    <row r="63101" spans="19:19">
      <c r="S63101"/>
    </row>
    <row r="63102" spans="19:19">
      <c r="S63102"/>
    </row>
    <row r="63103" spans="19:19">
      <c r="S63103"/>
    </row>
    <row r="63104" spans="19:19">
      <c r="S63104"/>
    </row>
    <row r="63105" spans="19:19">
      <c r="S63105"/>
    </row>
    <row r="63106" spans="19:19">
      <c r="S63106"/>
    </row>
    <row r="63107" spans="19:19">
      <c r="S63107"/>
    </row>
    <row r="63108" spans="19:19">
      <c r="S63108"/>
    </row>
    <row r="63109" spans="19:19">
      <c r="S63109"/>
    </row>
    <row r="63110" spans="19:19">
      <c r="S63110"/>
    </row>
    <row r="63111" spans="19:19">
      <c r="S63111"/>
    </row>
    <row r="63112" spans="19:19">
      <c r="S63112"/>
    </row>
    <row r="63113" spans="19:19">
      <c r="S63113"/>
    </row>
    <row r="63114" spans="19:19">
      <c r="S63114"/>
    </row>
    <row r="63115" spans="19:19">
      <c r="S63115"/>
    </row>
    <row r="63116" spans="19:19">
      <c r="S63116"/>
    </row>
    <row r="63117" spans="19:19">
      <c r="S63117"/>
    </row>
    <row r="63118" spans="19:19">
      <c r="S63118"/>
    </row>
    <row r="63119" spans="19:19">
      <c r="S63119"/>
    </row>
    <row r="63120" spans="19:19">
      <c r="S63120"/>
    </row>
    <row r="63121" spans="19:19">
      <c r="S63121"/>
    </row>
    <row r="63122" spans="19:19">
      <c r="S63122"/>
    </row>
    <row r="63123" spans="19:19">
      <c r="S63123"/>
    </row>
    <row r="63124" spans="19:19">
      <c r="S63124"/>
    </row>
    <row r="63125" spans="19:19">
      <c r="S63125"/>
    </row>
    <row r="63126" spans="19:19">
      <c r="S63126"/>
    </row>
    <row r="63127" spans="19:19">
      <c r="S63127"/>
    </row>
    <row r="63128" spans="19:19">
      <c r="S63128"/>
    </row>
    <row r="63129" spans="19:19">
      <c r="S63129"/>
    </row>
    <row r="63130" spans="19:19">
      <c r="S63130"/>
    </row>
    <row r="63131" spans="19:19">
      <c r="S63131"/>
    </row>
    <row r="63132" spans="19:19">
      <c r="S63132"/>
    </row>
    <row r="63133" spans="19:19">
      <c r="S63133"/>
    </row>
    <row r="63134" spans="19:19">
      <c r="S63134"/>
    </row>
    <row r="63135" spans="19:19">
      <c r="S63135"/>
    </row>
    <row r="63136" spans="19:19">
      <c r="S63136"/>
    </row>
    <row r="63137" spans="19:19">
      <c r="S63137"/>
    </row>
    <row r="63138" spans="19:19">
      <c r="S63138"/>
    </row>
    <row r="63139" spans="19:19">
      <c r="S63139"/>
    </row>
    <row r="63140" spans="19:19">
      <c r="S63140"/>
    </row>
    <row r="63141" spans="19:19">
      <c r="S63141"/>
    </row>
    <row r="63142" spans="19:19">
      <c r="S63142"/>
    </row>
    <row r="63143" spans="19:19">
      <c r="S63143"/>
    </row>
    <row r="63144" spans="19:19">
      <c r="S63144"/>
    </row>
    <row r="63145" spans="19:19">
      <c r="S63145"/>
    </row>
    <row r="63146" spans="19:19">
      <c r="S63146"/>
    </row>
    <row r="63147" spans="19:19">
      <c r="S63147"/>
    </row>
    <row r="63148" spans="19:19">
      <c r="S63148"/>
    </row>
    <row r="63149" spans="19:19">
      <c r="S63149"/>
    </row>
    <row r="63150" spans="19:19">
      <c r="S63150"/>
    </row>
    <row r="63151" spans="19:19">
      <c r="S63151"/>
    </row>
    <row r="63152" spans="19:19">
      <c r="S63152"/>
    </row>
    <row r="63153" spans="19:19">
      <c r="S63153"/>
    </row>
    <row r="63154" spans="19:19">
      <c r="S63154"/>
    </row>
    <row r="63155" spans="19:19">
      <c r="S63155"/>
    </row>
    <row r="63156" spans="19:19">
      <c r="S63156"/>
    </row>
    <row r="63157" spans="19:19">
      <c r="S63157"/>
    </row>
    <row r="63158" spans="19:19">
      <c r="S63158"/>
    </row>
    <row r="63159" spans="19:19">
      <c r="S63159"/>
    </row>
    <row r="63160" spans="19:19">
      <c r="S63160"/>
    </row>
    <row r="63161" spans="19:19">
      <c r="S63161"/>
    </row>
    <row r="63162" spans="19:19">
      <c r="S63162"/>
    </row>
    <row r="63163" spans="19:19">
      <c r="S63163"/>
    </row>
    <row r="63164" spans="19:19">
      <c r="S63164"/>
    </row>
    <row r="63165" spans="19:19">
      <c r="S63165"/>
    </row>
    <row r="63166" spans="19:19">
      <c r="S63166"/>
    </row>
    <row r="63167" spans="19:19">
      <c r="S63167"/>
    </row>
    <row r="63168" spans="19:19">
      <c r="S63168"/>
    </row>
    <row r="63169" spans="19:19">
      <c r="S63169"/>
    </row>
    <row r="63170" spans="19:19">
      <c r="S63170"/>
    </row>
    <row r="63171" spans="19:19">
      <c r="S63171"/>
    </row>
    <row r="63172" spans="19:19">
      <c r="S63172"/>
    </row>
    <row r="63173" spans="19:19">
      <c r="S63173"/>
    </row>
    <row r="63174" spans="19:19">
      <c r="S63174"/>
    </row>
    <row r="63175" spans="19:19">
      <c r="S63175"/>
    </row>
    <row r="63176" spans="19:19">
      <c r="S63176"/>
    </row>
    <row r="63177" spans="19:19">
      <c r="S63177"/>
    </row>
    <row r="63178" spans="19:19">
      <c r="S63178"/>
    </row>
    <row r="63179" spans="19:19">
      <c r="S63179"/>
    </row>
    <row r="63180" spans="19:19">
      <c r="S63180"/>
    </row>
    <row r="63181" spans="19:19">
      <c r="S63181"/>
    </row>
    <row r="63182" spans="19:19">
      <c r="S63182"/>
    </row>
    <row r="63183" spans="19:19">
      <c r="S63183"/>
    </row>
    <row r="63184" spans="19:19">
      <c r="S63184"/>
    </row>
    <row r="63185" spans="19:19">
      <c r="S63185"/>
    </row>
    <row r="63186" spans="19:19">
      <c r="S63186"/>
    </row>
    <row r="63187" spans="19:19">
      <c r="S63187"/>
    </row>
    <row r="63188" spans="19:19">
      <c r="S63188"/>
    </row>
    <row r="63189" spans="19:19">
      <c r="S63189"/>
    </row>
    <row r="63190" spans="19:19">
      <c r="S63190"/>
    </row>
    <row r="63191" spans="19:19">
      <c r="S63191"/>
    </row>
    <row r="63192" spans="19:19">
      <c r="S63192"/>
    </row>
    <row r="63193" spans="19:19">
      <c r="S63193"/>
    </row>
    <row r="63194" spans="19:19">
      <c r="S63194"/>
    </row>
    <row r="63195" spans="19:19">
      <c r="S63195"/>
    </row>
    <row r="63196" spans="19:19">
      <c r="S63196"/>
    </row>
    <row r="63197" spans="19:19">
      <c r="S63197"/>
    </row>
    <row r="63198" spans="19:19">
      <c r="S63198"/>
    </row>
    <row r="63199" spans="19:19">
      <c r="S63199"/>
    </row>
    <row r="63200" spans="19:19">
      <c r="S63200"/>
    </row>
    <row r="63201" spans="19:19">
      <c r="S63201"/>
    </row>
    <row r="63202" spans="19:19">
      <c r="S63202"/>
    </row>
    <row r="63203" spans="19:19">
      <c r="S63203"/>
    </row>
    <row r="63204" spans="19:19">
      <c r="S63204"/>
    </row>
    <row r="63205" spans="19:19">
      <c r="S63205"/>
    </row>
    <row r="63206" spans="19:19">
      <c r="S63206"/>
    </row>
    <row r="63207" spans="19:19">
      <c r="S63207"/>
    </row>
    <row r="63208" spans="19:19">
      <c r="S63208"/>
    </row>
    <row r="63209" spans="19:19">
      <c r="S63209"/>
    </row>
    <row r="63210" spans="19:19">
      <c r="S63210"/>
    </row>
    <row r="63211" spans="19:19">
      <c r="S63211"/>
    </row>
    <row r="63212" spans="19:19">
      <c r="S63212"/>
    </row>
    <row r="63213" spans="19:19">
      <c r="S63213"/>
    </row>
    <row r="63214" spans="19:19">
      <c r="S63214"/>
    </row>
    <row r="63215" spans="19:19">
      <c r="S63215"/>
    </row>
    <row r="63216" spans="19:19">
      <c r="S63216"/>
    </row>
    <row r="63217" spans="19:19">
      <c r="S63217"/>
    </row>
    <row r="63218" spans="19:19">
      <c r="S63218"/>
    </row>
    <row r="63219" spans="19:19">
      <c r="S63219"/>
    </row>
    <row r="63220" spans="19:19">
      <c r="S63220"/>
    </row>
    <row r="63221" spans="19:19">
      <c r="S63221"/>
    </row>
    <row r="63222" spans="19:19">
      <c r="S63222"/>
    </row>
    <row r="63223" spans="19:19">
      <c r="S63223"/>
    </row>
    <row r="63224" spans="19:19">
      <c r="S63224"/>
    </row>
    <row r="63225" spans="19:19">
      <c r="S63225"/>
    </row>
    <row r="63226" spans="19:19">
      <c r="S63226"/>
    </row>
    <row r="63227" spans="19:19">
      <c r="S63227"/>
    </row>
    <row r="63228" spans="19:19">
      <c r="S63228"/>
    </row>
    <row r="63229" spans="19:19">
      <c r="S63229"/>
    </row>
    <row r="63230" spans="19:19">
      <c r="S63230"/>
    </row>
    <row r="63231" spans="19:19">
      <c r="S63231"/>
    </row>
    <row r="63232" spans="19:19">
      <c r="S63232"/>
    </row>
    <row r="63233" spans="19:19">
      <c r="S63233"/>
    </row>
    <row r="63234" spans="19:19">
      <c r="S63234"/>
    </row>
    <row r="63235" spans="19:19">
      <c r="S63235"/>
    </row>
    <row r="63236" spans="19:19">
      <c r="S63236"/>
    </row>
    <row r="63237" spans="19:19">
      <c r="S63237"/>
    </row>
    <row r="63238" spans="19:19">
      <c r="S63238"/>
    </row>
    <row r="63239" spans="19:19">
      <c r="S63239"/>
    </row>
    <row r="63240" spans="19:19">
      <c r="S63240"/>
    </row>
    <row r="63241" spans="19:19">
      <c r="S63241"/>
    </row>
    <row r="63242" spans="19:19">
      <c r="S63242"/>
    </row>
    <row r="63243" spans="19:19">
      <c r="S63243"/>
    </row>
    <row r="63244" spans="19:19">
      <c r="S63244"/>
    </row>
    <row r="63245" spans="19:19">
      <c r="S63245"/>
    </row>
    <row r="63246" spans="19:19">
      <c r="S63246"/>
    </row>
    <row r="63247" spans="19:19">
      <c r="S63247"/>
    </row>
    <row r="63248" spans="19:19">
      <c r="S63248"/>
    </row>
    <row r="63249" spans="19:19">
      <c r="S63249"/>
    </row>
    <row r="63250" spans="19:19">
      <c r="S63250"/>
    </row>
    <row r="63251" spans="19:19">
      <c r="S63251"/>
    </row>
    <row r="63252" spans="19:19">
      <c r="S63252"/>
    </row>
    <row r="63253" spans="19:19">
      <c r="S63253"/>
    </row>
    <row r="63254" spans="19:19">
      <c r="S63254"/>
    </row>
    <row r="63255" spans="19:19">
      <c r="S63255"/>
    </row>
    <row r="63256" spans="19:19">
      <c r="S63256"/>
    </row>
    <row r="63257" spans="19:19">
      <c r="S63257"/>
    </row>
    <row r="63258" spans="19:19">
      <c r="S63258"/>
    </row>
    <row r="63259" spans="19:19">
      <c r="S63259"/>
    </row>
    <row r="63260" spans="19:19">
      <c r="S63260"/>
    </row>
    <row r="63261" spans="19:19">
      <c r="S63261"/>
    </row>
    <row r="63262" spans="19:19">
      <c r="S63262"/>
    </row>
    <row r="63263" spans="19:19">
      <c r="S63263"/>
    </row>
    <row r="63264" spans="19:19">
      <c r="S63264"/>
    </row>
    <row r="63265" spans="19:19">
      <c r="S63265"/>
    </row>
    <row r="63266" spans="19:19">
      <c r="S63266"/>
    </row>
    <row r="63267" spans="19:19">
      <c r="S63267"/>
    </row>
    <row r="63268" spans="19:19">
      <c r="S63268"/>
    </row>
    <row r="63269" spans="19:19">
      <c r="S63269"/>
    </row>
    <row r="63270" spans="19:19">
      <c r="S63270"/>
    </row>
    <row r="63271" spans="19:19">
      <c r="S63271"/>
    </row>
    <row r="63272" spans="19:19">
      <c r="S63272"/>
    </row>
    <row r="63273" spans="19:19">
      <c r="S63273"/>
    </row>
    <row r="63274" spans="19:19">
      <c r="S63274"/>
    </row>
    <row r="63275" spans="19:19">
      <c r="S63275"/>
    </row>
    <row r="63276" spans="19:19">
      <c r="S63276"/>
    </row>
    <row r="63277" spans="19:19">
      <c r="S63277"/>
    </row>
    <row r="63278" spans="19:19">
      <c r="S63278"/>
    </row>
    <row r="63279" spans="19:19">
      <c r="S63279"/>
    </row>
    <row r="63280" spans="19:19">
      <c r="S63280"/>
    </row>
    <row r="63281" spans="19:19">
      <c r="S63281"/>
    </row>
    <row r="63282" spans="19:19">
      <c r="S63282"/>
    </row>
    <row r="63283" spans="19:19">
      <c r="S63283"/>
    </row>
    <row r="63284" spans="19:19">
      <c r="S63284"/>
    </row>
    <row r="63285" spans="19:19">
      <c r="S63285"/>
    </row>
    <row r="63286" spans="19:19">
      <c r="S63286"/>
    </row>
    <row r="63287" spans="19:19">
      <c r="S63287"/>
    </row>
    <row r="63288" spans="19:19">
      <c r="S63288"/>
    </row>
    <row r="63289" spans="19:19">
      <c r="S63289"/>
    </row>
    <row r="63290" spans="19:19">
      <c r="S63290"/>
    </row>
    <row r="63291" spans="19:19">
      <c r="S63291"/>
    </row>
    <row r="63292" spans="19:19">
      <c r="S63292"/>
    </row>
    <row r="63293" spans="19:19">
      <c r="S63293"/>
    </row>
    <row r="63294" spans="19:19">
      <c r="S63294"/>
    </row>
    <row r="63295" spans="19:19">
      <c r="S63295"/>
    </row>
    <row r="63296" spans="19:19">
      <c r="S63296"/>
    </row>
    <row r="63297" spans="19:19">
      <c r="S63297"/>
    </row>
    <row r="63298" spans="19:19">
      <c r="S63298"/>
    </row>
    <row r="63299" spans="19:19">
      <c r="S63299"/>
    </row>
    <row r="63300" spans="19:19">
      <c r="S63300"/>
    </row>
    <row r="63301" spans="19:19">
      <c r="S63301"/>
    </row>
    <row r="63302" spans="19:19">
      <c r="S63302"/>
    </row>
    <row r="63303" spans="19:19">
      <c r="S63303"/>
    </row>
    <row r="63304" spans="19:19">
      <c r="S63304"/>
    </row>
    <row r="63305" spans="19:19">
      <c r="S63305"/>
    </row>
    <row r="63306" spans="19:19">
      <c r="S63306"/>
    </row>
    <row r="63307" spans="19:19">
      <c r="S63307"/>
    </row>
    <row r="63308" spans="19:19">
      <c r="S63308"/>
    </row>
    <row r="63309" spans="19:19">
      <c r="S63309"/>
    </row>
    <row r="63310" spans="19:19">
      <c r="S63310"/>
    </row>
    <row r="63311" spans="19:19">
      <c r="S63311"/>
    </row>
    <row r="63312" spans="19:19">
      <c r="S63312"/>
    </row>
    <row r="63313" spans="19:19">
      <c r="S63313"/>
    </row>
    <row r="63314" spans="19:19">
      <c r="S63314"/>
    </row>
    <row r="63315" spans="19:19">
      <c r="S63315"/>
    </row>
    <row r="63316" spans="19:19">
      <c r="S63316"/>
    </row>
    <row r="63317" spans="19:19">
      <c r="S63317"/>
    </row>
    <row r="63318" spans="19:19">
      <c r="S63318"/>
    </row>
    <row r="63319" spans="19:19">
      <c r="S63319"/>
    </row>
    <row r="63320" spans="19:19">
      <c r="S63320"/>
    </row>
    <row r="63321" spans="19:19">
      <c r="S63321"/>
    </row>
    <row r="63322" spans="19:19">
      <c r="S63322"/>
    </row>
    <row r="63323" spans="19:19">
      <c r="S63323"/>
    </row>
    <row r="63324" spans="19:19">
      <c r="S63324"/>
    </row>
    <row r="63325" spans="19:19">
      <c r="S63325"/>
    </row>
    <row r="63326" spans="19:19">
      <c r="S63326"/>
    </row>
    <row r="63327" spans="19:19">
      <c r="S63327"/>
    </row>
    <row r="63328" spans="19:19">
      <c r="S63328"/>
    </row>
    <row r="63329" spans="19:19">
      <c r="S63329"/>
    </row>
    <row r="63330" spans="19:19">
      <c r="S63330"/>
    </row>
    <row r="63331" spans="19:19">
      <c r="S63331"/>
    </row>
    <row r="63332" spans="19:19">
      <c r="S63332"/>
    </row>
    <row r="63333" spans="19:19">
      <c r="S63333"/>
    </row>
    <row r="63334" spans="19:19">
      <c r="S63334"/>
    </row>
    <row r="63335" spans="19:19">
      <c r="S63335"/>
    </row>
    <row r="63336" spans="19:19">
      <c r="S63336"/>
    </row>
    <row r="63337" spans="19:19">
      <c r="S63337"/>
    </row>
    <row r="63338" spans="19:19">
      <c r="S63338"/>
    </row>
    <row r="63339" spans="19:19">
      <c r="S63339"/>
    </row>
    <row r="63340" spans="19:19">
      <c r="S63340"/>
    </row>
    <row r="63341" spans="19:19">
      <c r="S63341"/>
    </row>
    <row r="63342" spans="19:19">
      <c r="S63342"/>
    </row>
    <row r="63343" spans="19:19">
      <c r="S63343"/>
    </row>
    <row r="63344" spans="19:19">
      <c r="S63344"/>
    </row>
    <row r="63345" spans="19:19">
      <c r="S63345"/>
    </row>
    <row r="63346" spans="19:19">
      <c r="S63346"/>
    </row>
    <row r="63347" spans="19:19">
      <c r="S63347"/>
    </row>
    <row r="63348" spans="19:19">
      <c r="S63348"/>
    </row>
    <row r="63349" spans="19:19">
      <c r="S63349"/>
    </row>
    <row r="63350" spans="19:19">
      <c r="S63350"/>
    </row>
    <row r="63351" spans="19:19">
      <c r="S63351"/>
    </row>
    <row r="63352" spans="19:19">
      <c r="S63352"/>
    </row>
    <row r="63353" spans="19:19">
      <c r="S63353"/>
    </row>
    <row r="63354" spans="19:19">
      <c r="S63354"/>
    </row>
    <row r="63355" spans="19:19">
      <c r="S63355"/>
    </row>
    <row r="63356" spans="19:19">
      <c r="S63356"/>
    </row>
    <row r="63357" spans="19:19">
      <c r="S63357"/>
    </row>
    <row r="63358" spans="19:19">
      <c r="S63358"/>
    </row>
    <row r="63359" spans="19:19">
      <c r="S63359"/>
    </row>
    <row r="63360" spans="19:19">
      <c r="S63360"/>
    </row>
    <row r="63361" spans="19:19">
      <c r="S63361"/>
    </row>
    <row r="63362" spans="19:19">
      <c r="S63362"/>
    </row>
    <row r="63363" spans="19:19">
      <c r="S63363"/>
    </row>
    <row r="63364" spans="19:19">
      <c r="S63364"/>
    </row>
    <row r="63365" spans="19:19">
      <c r="S63365"/>
    </row>
    <row r="63366" spans="19:19">
      <c r="S63366"/>
    </row>
    <row r="63367" spans="19:19">
      <c r="S63367"/>
    </row>
    <row r="63368" spans="19:19">
      <c r="S63368"/>
    </row>
    <row r="63369" spans="19:19">
      <c r="S63369"/>
    </row>
    <row r="63370" spans="19:19">
      <c r="S63370"/>
    </row>
    <row r="63371" spans="19:19">
      <c r="S63371"/>
    </row>
    <row r="63372" spans="19:19">
      <c r="S63372"/>
    </row>
    <row r="63373" spans="19:19">
      <c r="S63373"/>
    </row>
    <row r="63374" spans="19:19">
      <c r="S63374"/>
    </row>
    <row r="63375" spans="19:19">
      <c r="S63375"/>
    </row>
    <row r="63376" spans="19:19">
      <c r="S63376"/>
    </row>
    <row r="63377" spans="19:19">
      <c r="S63377"/>
    </row>
    <row r="63378" spans="19:19">
      <c r="S63378"/>
    </row>
    <row r="63379" spans="19:19">
      <c r="S63379"/>
    </row>
    <row r="63380" spans="19:19">
      <c r="S63380"/>
    </row>
    <row r="63381" spans="19:19">
      <c r="S63381"/>
    </row>
    <row r="63382" spans="19:19">
      <c r="S63382"/>
    </row>
    <row r="63383" spans="19:19">
      <c r="S63383"/>
    </row>
    <row r="63384" spans="19:19">
      <c r="S63384"/>
    </row>
    <row r="63385" spans="19:19">
      <c r="S63385"/>
    </row>
    <row r="63386" spans="19:19">
      <c r="S63386"/>
    </row>
    <row r="63387" spans="19:19">
      <c r="S63387"/>
    </row>
    <row r="63388" spans="19:19">
      <c r="S63388"/>
    </row>
    <row r="63389" spans="19:19">
      <c r="S63389"/>
    </row>
    <row r="63390" spans="19:19">
      <c r="S63390"/>
    </row>
    <row r="63391" spans="19:19">
      <c r="S63391"/>
    </row>
    <row r="63392" spans="19:19">
      <c r="S63392"/>
    </row>
    <row r="63393" spans="19:19">
      <c r="S63393"/>
    </row>
    <row r="63394" spans="19:19">
      <c r="S63394"/>
    </row>
    <row r="63395" spans="19:19">
      <c r="S63395"/>
    </row>
    <row r="63396" spans="19:19">
      <c r="S63396"/>
    </row>
    <row r="63397" spans="19:19">
      <c r="S63397"/>
    </row>
    <row r="63398" spans="19:19">
      <c r="S63398"/>
    </row>
    <row r="63399" spans="19:19">
      <c r="S63399"/>
    </row>
    <row r="63400" spans="19:19">
      <c r="S63400"/>
    </row>
    <row r="63401" spans="19:19">
      <c r="S63401"/>
    </row>
    <row r="63402" spans="19:19">
      <c r="S63402"/>
    </row>
    <row r="63403" spans="19:19">
      <c r="S63403"/>
    </row>
    <row r="63404" spans="19:19">
      <c r="S63404"/>
    </row>
    <row r="63405" spans="19:19">
      <c r="S63405"/>
    </row>
    <row r="63406" spans="19:19">
      <c r="S63406"/>
    </row>
    <row r="63407" spans="19:19">
      <c r="S63407"/>
    </row>
    <row r="63408" spans="19:19">
      <c r="S63408"/>
    </row>
    <row r="63409" spans="19:19">
      <c r="S63409"/>
    </row>
    <row r="63410" spans="19:19">
      <c r="S63410"/>
    </row>
    <row r="63411" spans="19:19">
      <c r="S63411"/>
    </row>
    <row r="63412" spans="19:19">
      <c r="S63412"/>
    </row>
    <row r="63413" spans="19:19">
      <c r="S63413"/>
    </row>
    <row r="63414" spans="19:19">
      <c r="S63414"/>
    </row>
    <row r="63415" spans="19:19">
      <c r="S63415"/>
    </row>
    <row r="63416" spans="19:19">
      <c r="S63416"/>
    </row>
    <row r="63417" spans="19:19">
      <c r="S63417"/>
    </row>
    <row r="63418" spans="19:19">
      <c r="S63418"/>
    </row>
    <row r="63419" spans="19:19">
      <c r="S63419"/>
    </row>
    <row r="63420" spans="19:19">
      <c r="S63420"/>
    </row>
    <row r="63421" spans="19:19">
      <c r="S63421"/>
    </row>
    <row r="63422" spans="19:19">
      <c r="S63422"/>
    </row>
    <row r="63423" spans="19:19">
      <c r="S63423"/>
    </row>
    <row r="63424" spans="19:19">
      <c r="S63424"/>
    </row>
    <row r="63425" spans="19:19">
      <c r="S63425"/>
    </row>
    <row r="63426" spans="19:19">
      <c r="S63426"/>
    </row>
    <row r="63427" spans="19:19">
      <c r="S63427"/>
    </row>
    <row r="63428" spans="19:19">
      <c r="S63428"/>
    </row>
    <row r="63429" spans="19:19">
      <c r="S63429"/>
    </row>
    <row r="63430" spans="19:19">
      <c r="S63430"/>
    </row>
    <row r="63431" spans="19:19">
      <c r="S63431"/>
    </row>
    <row r="63432" spans="19:19">
      <c r="S63432"/>
    </row>
    <row r="63433" spans="19:19">
      <c r="S63433"/>
    </row>
    <row r="63434" spans="19:19">
      <c r="S63434"/>
    </row>
    <row r="63435" spans="19:19">
      <c r="S63435"/>
    </row>
    <row r="63436" spans="19:19">
      <c r="S63436"/>
    </row>
    <row r="63437" spans="19:19">
      <c r="S63437"/>
    </row>
    <row r="63438" spans="19:19">
      <c r="S63438"/>
    </row>
    <row r="63439" spans="19:19">
      <c r="S63439"/>
    </row>
    <row r="63440" spans="19:19">
      <c r="S63440"/>
    </row>
    <row r="63441" spans="19:19">
      <c r="S63441"/>
    </row>
    <row r="63442" spans="19:19">
      <c r="S63442"/>
    </row>
    <row r="63443" spans="19:19">
      <c r="S63443"/>
    </row>
    <row r="63444" spans="19:19">
      <c r="S63444"/>
    </row>
    <row r="63445" spans="19:19">
      <c r="S63445"/>
    </row>
    <row r="63446" spans="19:19">
      <c r="S63446"/>
    </row>
    <row r="63447" spans="19:19">
      <c r="S63447"/>
    </row>
    <row r="63448" spans="19:19">
      <c r="S63448"/>
    </row>
    <row r="63449" spans="19:19">
      <c r="S63449"/>
    </row>
    <row r="63450" spans="19:19">
      <c r="S63450"/>
    </row>
    <row r="63451" spans="19:19">
      <c r="S63451"/>
    </row>
    <row r="63452" spans="19:19">
      <c r="S63452"/>
    </row>
    <row r="63453" spans="19:19">
      <c r="S63453"/>
    </row>
    <row r="63454" spans="19:19">
      <c r="S63454"/>
    </row>
    <row r="63455" spans="19:19">
      <c r="S63455"/>
    </row>
    <row r="63456" spans="19:19">
      <c r="S63456"/>
    </row>
    <row r="63457" spans="19:19">
      <c r="S63457"/>
    </row>
    <row r="63458" spans="19:19">
      <c r="S63458"/>
    </row>
    <row r="63459" spans="19:19">
      <c r="S63459"/>
    </row>
    <row r="63460" spans="19:19">
      <c r="S63460"/>
    </row>
    <row r="63461" spans="19:19">
      <c r="S63461"/>
    </row>
    <row r="63462" spans="19:19">
      <c r="S63462"/>
    </row>
    <row r="63463" spans="19:19">
      <c r="S63463"/>
    </row>
    <row r="63464" spans="19:19">
      <c r="S63464"/>
    </row>
    <row r="63465" spans="19:19">
      <c r="S63465"/>
    </row>
    <row r="63466" spans="19:19">
      <c r="S63466"/>
    </row>
    <row r="63467" spans="19:19">
      <c r="S63467"/>
    </row>
    <row r="63468" spans="19:19">
      <c r="S63468"/>
    </row>
    <row r="63469" spans="19:19">
      <c r="S63469"/>
    </row>
    <row r="63470" spans="19:19">
      <c r="S63470"/>
    </row>
    <row r="63471" spans="19:19">
      <c r="S63471"/>
    </row>
    <row r="63472" spans="19:19">
      <c r="S63472"/>
    </row>
    <row r="63473" spans="19:19">
      <c r="S63473"/>
    </row>
    <row r="63474" spans="19:19">
      <c r="S63474"/>
    </row>
    <row r="63475" spans="19:19">
      <c r="S63475"/>
    </row>
    <row r="63476" spans="19:19">
      <c r="S63476"/>
    </row>
    <row r="63477" spans="19:19">
      <c r="S63477"/>
    </row>
    <row r="63478" spans="19:19">
      <c r="S63478"/>
    </row>
    <row r="63479" spans="19:19">
      <c r="S63479"/>
    </row>
    <row r="63480" spans="19:19">
      <c r="S63480"/>
    </row>
    <row r="63481" spans="19:19">
      <c r="S63481"/>
    </row>
    <row r="63482" spans="19:19">
      <c r="S63482"/>
    </row>
    <row r="63483" spans="19:19">
      <c r="S63483"/>
    </row>
    <row r="63484" spans="19:19">
      <c r="S63484"/>
    </row>
    <row r="63485" spans="19:19">
      <c r="S63485"/>
    </row>
    <row r="63486" spans="19:19">
      <c r="S63486"/>
    </row>
    <row r="63487" spans="19:19">
      <c r="S63487"/>
    </row>
    <row r="63488" spans="19:19">
      <c r="S63488"/>
    </row>
    <row r="63489" spans="19:19">
      <c r="S63489"/>
    </row>
    <row r="63490" spans="19:19">
      <c r="S63490"/>
    </row>
    <row r="63491" spans="19:19">
      <c r="S63491"/>
    </row>
    <row r="63492" spans="19:19">
      <c r="S63492"/>
    </row>
    <row r="63493" spans="19:19">
      <c r="S63493"/>
    </row>
    <row r="63494" spans="19:19">
      <c r="S63494"/>
    </row>
    <row r="63495" spans="19:19">
      <c r="S63495"/>
    </row>
    <row r="63496" spans="19:19">
      <c r="S63496"/>
    </row>
    <row r="63497" spans="19:19">
      <c r="S63497"/>
    </row>
    <row r="63498" spans="19:19">
      <c r="S63498"/>
    </row>
    <row r="63499" spans="19:19">
      <c r="S63499"/>
    </row>
    <row r="63500" spans="19:19">
      <c r="S63500"/>
    </row>
    <row r="63501" spans="19:19">
      <c r="S63501"/>
    </row>
    <row r="63502" spans="19:19">
      <c r="S63502"/>
    </row>
    <row r="63503" spans="19:19">
      <c r="S63503"/>
    </row>
    <row r="63504" spans="19:19">
      <c r="S63504"/>
    </row>
    <row r="63505" spans="19:19">
      <c r="S63505"/>
    </row>
    <row r="63506" spans="19:19">
      <c r="S63506"/>
    </row>
    <row r="63507" spans="19:19">
      <c r="S63507"/>
    </row>
    <row r="63508" spans="19:19">
      <c r="S63508"/>
    </row>
    <row r="63509" spans="19:19">
      <c r="S63509"/>
    </row>
    <row r="63510" spans="19:19">
      <c r="S63510"/>
    </row>
    <row r="63511" spans="19:19">
      <c r="S63511"/>
    </row>
    <row r="63512" spans="19:19">
      <c r="S63512"/>
    </row>
    <row r="63513" spans="19:19">
      <c r="S63513"/>
    </row>
    <row r="63514" spans="19:19">
      <c r="S63514"/>
    </row>
    <row r="63515" spans="19:19">
      <c r="S63515"/>
    </row>
    <row r="63516" spans="19:19">
      <c r="S63516"/>
    </row>
    <row r="63517" spans="19:19">
      <c r="S63517"/>
    </row>
    <row r="63518" spans="19:19">
      <c r="S63518"/>
    </row>
    <row r="63519" spans="19:19">
      <c r="S63519"/>
    </row>
    <row r="63520" spans="19:19">
      <c r="S63520"/>
    </row>
    <row r="63521" spans="19:19">
      <c r="S63521"/>
    </row>
    <row r="63522" spans="19:19">
      <c r="S63522"/>
    </row>
    <row r="63523" spans="19:19">
      <c r="S63523"/>
    </row>
    <row r="63524" spans="19:19">
      <c r="S63524"/>
    </row>
    <row r="63525" spans="19:19">
      <c r="S63525"/>
    </row>
    <row r="63526" spans="19:19">
      <c r="S63526"/>
    </row>
    <row r="63527" spans="19:19">
      <c r="S63527"/>
    </row>
    <row r="63528" spans="19:19">
      <c r="S63528"/>
    </row>
    <row r="63529" spans="19:19">
      <c r="S63529"/>
    </row>
    <row r="63530" spans="19:19">
      <c r="S63530"/>
    </row>
    <row r="63531" spans="19:19">
      <c r="S63531"/>
    </row>
    <row r="63532" spans="19:19">
      <c r="S63532"/>
    </row>
    <row r="63533" spans="19:19">
      <c r="S63533"/>
    </row>
    <row r="63534" spans="19:19">
      <c r="S63534"/>
    </row>
    <row r="63535" spans="19:19">
      <c r="S63535"/>
    </row>
    <row r="63536" spans="19:19">
      <c r="S63536"/>
    </row>
    <row r="63537" spans="19:19">
      <c r="S63537"/>
    </row>
    <row r="63538" spans="19:19">
      <c r="S63538"/>
    </row>
    <row r="63539" spans="19:19">
      <c r="S63539"/>
    </row>
    <row r="63540" spans="19:19">
      <c r="S63540"/>
    </row>
    <row r="63541" spans="19:19">
      <c r="S63541"/>
    </row>
    <row r="63542" spans="19:19">
      <c r="S63542"/>
    </row>
    <row r="63543" spans="19:19">
      <c r="S63543"/>
    </row>
    <row r="63544" spans="19:19">
      <c r="S63544"/>
    </row>
    <row r="63545" spans="19:19">
      <c r="S63545"/>
    </row>
    <row r="63546" spans="19:19">
      <c r="S63546"/>
    </row>
    <row r="63547" spans="19:19">
      <c r="S63547"/>
    </row>
    <row r="63548" spans="19:19">
      <c r="S63548"/>
    </row>
    <row r="63549" spans="19:19">
      <c r="S63549"/>
    </row>
    <row r="63550" spans="19:19">
      <c r="S63550"/>
    </row>
    <row r="63551" spans="19:19">
      <c r="S63551"/>
    </row>
    <row r="63552" spans="19:19">
      <c r="S63552"/>
    </row>
    <row r="63553" spans="19:19">
      <c r="S63553"/>
    </row>
    <row r="63554" spans="19:19">
      <c r="S63554"/>
    </row>
    <row r="63555" spans="19:19">
      <c r="S63555"/>
    </row>
    <row r="63556" spans="19:19">
      <c r="S63556"/>
    </row>
    <row r="63557" spans="19:19">
      <c r="S63557"/>
    </row>
    <row r="63558" spans="19:19">
      <c r="S63558"/>
    </row>
    <row r="63559" spans="19:19">
      <c r="S63559"/>
    </row>
    <row r="63560" spans="19:19">
      <c r="S63560"/>
    </row>
    <row r="63561" spans="19:19">
      <c r="S63561"/>
    </row>
    <row r="63562" spans="19:19">
      <c r="S63562"/>
    </row>
    <row r="63563" spans="19:19">
      <c r="S63563"/>
    </row>
    <row r="63564" spans="19:19">
      <c r="S63564"/>
    </row>
    <row r="63565" spans="19:19">
      <c r="S63565"/>
    </row>
    <row r="63566" spans="19:19">
      <c r="S63566"/>
    </row>
    <row r="63567" spans="19:19">
      <c r="S63567"/>
    </row>
    <row r="63568" spans="19:19">
      <c r="S63568"/>
    </row>
    <row r="63569" spans="19:19">
      <c r="S63569"/>
    </row>
    <row r="63570" spans="19:19">
      <c r="S63570"/>
    </row>
    <row r="63571" spans="19:19">
      <c r="S63571"/>
    </row>
    <row r="63572" spans="19:19">
      <c r="S63572"/>
    </row>
    <row r="63573" spans="19:19">
      <c r="S63573"/>
    </row>
    <row r="63574" spans="19:19">
      <c r="S63574"/>
    </row>
    <row r="63575" spans="19:19">
      <c r="S63575"/>
    </row>
    <row r="63576" spans="19:19">
      <c r="S63576"/>
    </row>
    <row r="63577" spans="19:19">
      <c r="S63577"/>
    </row>
    <row r="63578" spans="19:19">
      <c r="S63578"/>
    </row>
    <row r="63579" spans="19:19">
      <c r="S63579"/>
    </row>
    <row r="63580" spans="19:19">
      <c r="S63580"/>
    </row>
    <row r="63581" spans="19:19">
      <c r="S63581"/>
    </row>
    <row r="63582" spans="19:19">
      <c r="S63582"/>
    </row>
    <row r="63583" spans="19:19">
      <c r="S63583"/>
    </row>
    <row r="63584" spans="19:19">
      <c r="S63584"/>
    </row>
    <row r="63585" spans="19:19">
      <c r="S63585"/>
    </row>
    <row r="63586" spans="19:19">
      <c r="S63586"/>
    </row>
    <row r="63587" spans="19:19">
      <c r="S63587"/>
    </row>
    <row r="63588" spans="19:19">
      <c r="S63588"/>
    </row>
    <row r="63589" spans="19:19">
      <c r="S63589"/>
    </row>
    <row r="63590" spans="19:19">
      <c r="S63590"/>
    </row>
    <row r="63591" spans="19:19">
      <c r="S63591"/>
    </row>
    <row r="63592" spans="19:19">
      <c r="S63592"/>
    </row>
    <row r="63593" spans="19:19">
      <c r="S63593"/>
    </row>
    <row r="63594" spans="19:19">
      <c r="S63594"/>
    </row>
    <row r="63595" spans="19:19">
      <c r="S63595"/>
    </row>
    <row r="63596" spans="19:19">
      <c r="S63596"/>
    </row>
    <row r="63597" spans="19:19">
      <c r="S63597"/>
    </row>
    <row r="63598" spans="19:19">
      <c r="S63598"/>
    </row>
    <row r="63599" spans="19:19">
      <c r="S63599"/>
    </row>
    <row r="63600" spans="19:19">
      <c r="S63600"/>
    </row>
    <row r="63601" spans="19:19">
      <c r="S63601"/>
    </row>
    <row r="63602" spans="19:19">
      <c r="S63602"/>
    </row>
    <row r="63603" spans="19:19">
      <c r="S63603"/>
    </row>
    <row r="63604" spans="19:19">
      <c r="S63604"/>
    </row>
    <row r="63605" spans="19:19">
      <c r="S63605"/>
    </row>
    <row r="63606" spans="19:19">
      <c r="S63606"/>
    </row>
    <row r="63607" spans="19:19">
      <c r="S63607"/>
    </row>
    <row r="63608" spans="19:19">
      <c r="S63608"/>
    </row>
    <row r="63609" spans="19:19">
      <c r="S63609"/>
    </row>
    <row r="63610" spans="19:19">
      <c r="S63610"/>
    </row>
    <row r="63611" spans="19:19">
      <c r="S63611"/>
    </row>
    <row r="63612" spans="19:19">
      <c r="S63612"/>
    </row>
    <row r="63613" spans="19:19">
      <c r="S63613"/>
    </row>
    <row r="63614" spans="19:19">
      <c r="S63614"/>
    </row>
    <row r="63615" spans="19:19">
      <c r="S63615"/>
    </row>
    <row r="63616" spans="19:19">
      <c r="S63616"/>
    </row>
    <row r="63617" spans="19:19">
      <c r="S63617"/>
    </row>
    <row r="63618" spans="19:19">
      <c r="S63618"/>
    </row>
    <row r="63619" spans="19:19">
      <c r="S63619"/>
    </row>
    <row r="63620" spans="19:19">
      <c r="S63620"/>
    </row>
    <row r="63621" spans="19:19">
      <c r="S63621"/>
    </row>
    <row r="63622" spans="19:19">
      <c r="S63622"/>
    </row>
    <row r="63623" spans="19:19">
      <c r="S63623"/>
    </row>
    <row r="63624" spans="19:19">
      <c r="S63624"/>
    </row>
    <row r="63625" spans="19:19">
      <c r="S63625"/>
    </row>
    <row r="63626" spans="19:19">
      <c r="S63626"/>
    </row>
    <row r="63627" spans="19:19">
      <c r="S63627"/>
    </row>
    <row r="63628" spans="19:19">
      <c r="S63628"/>
    </row>
    <row r="63629" spans="19:19">
      <c r="S63629"/>
    </row>
    <row r="63630" spans="19:19">
      <c r="S63630"/>
    </row>
    <row r="63631" spans="19:19">
      <c r="S63631"/>
    </row>
    <row r="63632" spans="19:19">
      <c r="S63632"/>
    </row>
    <row r="63633" spans="19:19">
      <c r="S63633"/>
    </row>
    <row r="63634" spans="19:19">
      <c r="S63634"/>
    </row>
    <row r="63635" spans="19:19">
      <c r="S63635"/>
    </row>
    <row r="63636" spans="19:19">
      <c r="S63636"/>
    </row>
    <row r="63637" spans="19:19">
      <c r="S63637"/>
    </row>
    <row r="63638" spans="19:19">
      <c r="S63638"/>
    </row>
    <row r="63639" spans="19:19">
      <c r="S63639"/>
    </row>
    <row r="63640" spans="19:19">
      <c r="S63640"/>
    </row>
    <row r="63641" spans="19:19">
      <c r="S63641"/>
    </row>
    <row r="63642" spans="19:19">
      <c r="S63642"/>
    </row>
    <row r="63643" spans="19:19">
      <c r="S63643"/>
    </row>
    <row r="63644" spans="19:19">
      <c r="S63644"/>
    </row>
    <row r="63645" spans="19:19">
      <c r="S63645"/>
    </row>
    <row r="63646" spans="19:19">
      <c r="S63646"/>
    </row>
    <row r="63647" spans="19:19">
      <c r="S63647"/>
    </row>
    <row r="63648" spans="19:19">
      <c r="S63648"/>
    </row>
    <row r="63649" spans="19:19">
      <c r="S63649"/>
    </row>
    <row r="63650" spans="19:19">
      <c r="S63650"/>
    </row>
    <row r="63651" spans="19:19">
      <c r="S63651"/>
    </row>
    <row r="63652" spans="19:19">
      <c r="S63652"/>
    </row>
    <row r="63653" spans="19:19">
      <c r="S63653"/>
    </row>
    <row r="63654" spans="19:19">
      <c r="S63654"/>
    </row>
    <row r="63655" spans="19:19">
      <c r="S63655"/>
    </row>
    <row r="63656" spans="19:19">
      <c r="S63656"/>
    </row>
    <row r="63657" spans="19:19">
      <c r="S63657"/>
    </row>
    <row r="63658" spans="19:19">
      <c r="S63658"/>
    </row>
    <row r="63659" spans="19:19">
      <c r="S63659"/>
    </row>
    <row r="63660" spans="19:19">
      <c r="S63660"/>
    </row>
    <row r="63661" spans="19:19">
      <c r="S63661"/>
    </row>
    <row r="63662" spans="19:19">
      <c r="S63662"/>
    </row>
    <row r="63663" spans="19:19">
      <c r="S63663"/>
    </row>
    <row r="63664" spans="19:19">
      <c r="S63664"/>
    </row>
    <row r="63665" spans="19:19">
      <c r="S63665"/>
    </row>
    <row r="63666" spans="19:19">
      <c r="S63666"/>
    </row>
    <row r="63667" spans="19:19">
      <c r="S63667"/>
    </row>
    <row r="63668" spans="19:19">
      <c r="S63668"/>
    </row>
    <row r="63669" spans="19:19">
      <c r="S63669"/>
    </row>
    <row r="63670" spans="19:19">
      <c r="S63670"/>
    </row>
    <row r="63671" spans="19:19">
      <c r="S63671"/>
    </row>
    <row r="63672" spans="19:19">
      <c r="S63672"/>
    </row>
    <row r="63673" spans="19:19">
      <c r="S63673"/>
    </row>
    <row r="63674" spans="19:19">
      <c r="S63674"/>
    </row>
    <row r="63675" spans="19:19">
      <c r="S63675"/>
    </row>
    <row r="63676" spans="19:19">
      <c r="S63676"/>
    </row>
    <row r="63677" spans="19:19">
      <c r="S63677"/>
    </row>
    <row r="63678" spans="19:19">
      <c r="S63678"/>
    </row>
    <row r="63679" spans="19:19">
      <c r="S63679"/>
    </row>
    <row r="63680" spans="19:19">
      <c r="S63680"/>
    </row>
    <row r="63681" spans="19:19">
      <c r="S63681"/>
    </row>
    <row r="63682" spans="19:19">
      <c r="S63682"/>
    </row>
    <row r="63683" spans="19:19">
      <c r="S63683"/>
    </row>
    <row r="63684" spans="19:19">
      <c r="S63684"/>
    </row>
    <row r="63685" spans="19:19">
      <c r="S63685"/>
    </row>
    <row r="63686" spans="19:19">
      <c r="S63686"/>
    </row>
    <row r="63687" spans="19:19">
      <c r="S63687"/>
    </row>
    <row r="63688" spans="19:19">
      <c r="S63688"/>
    </row>
    <row r="63689" spans="19:19">
      <c r="S63689"/>
    </row>
    <row r="63690" spans="19:19">
      <c r="S63690"/>
    </row>
    <row r="63691" spans="19:19">
      <c r="S63691"/>
    </row>
    <row r="63692" spans="19:19">
      <c r="S63692"/>
    </row>
    <row r="63693" spans="19:19">
      <c r="S63693"/>
    </row>
    <row r="63694" spans="19:19">
      <c r="S63694"/>
    </row>
    <row r="63695" spans="19:19">
      <c r="S63695"/>
    </row>
    <row r="63696" spans="19:19">
      <c r="S63696"/>
    </row>
    <row r="63697" spans="19:19">
      <c r="S63697"/>
    </row>
    <row r="63698" spans="19:19">
      <c r="S63698"/>
    </row>
    <row r="63699" spans="19:19">
      <c r="S63699"/>
    </row>
    <row r="63700" spans="19:19">
      <c r="S63700"/>
    </row>
    <row r="63701" spans="19:19">
      <c r="S63701"/>
    </row>
    <row r="63702" spans="19:19">
      <c r="S63702"/>
    </row>
    <row r="63703" spans="19:19">
      <c r="S63703"/>
    </row>
    <row r="63704" spans="19:19">
      <c r="S63704"/>
    </row>
    <row r="63705" spans="19:19">
      <c r="S63705"/>
    </row>
    <row r="63706" spans="19:19">
      <c r="S63706"/>
    </row>
    <row r="63707" spans="19:19">
      <c r="S63707"/>
    </row>
    <row r="63708" spans="19:19">
      <c r="S63708"/>
    </row>
    <row r="63709" spans="19:19">
      <c r="S63709"/>
    </row>
    <row r="63710" spans="19:19">
      <c r="S63710"/>
    </row>
    <row r="63711" spans="19:19">
      <c r="S63711"/>
    </row>
    <row r="63712" spans="19:19">
      <c r="S63712"/>
    </row>
    <row r="63713" spans="19:19">
      <c r="S63713"/>
    </row>
    <row r="63714" spans="19:19">
      <c r="S63714"/>
    </row>
    <row r="63715" spans="19:19">
      <c r="S63715"/>
    </row>
    <row r="63716" spans="19:19">
      <c r="S63716"/>
    </row>
    <row r="63717" spans="19:19">
      <c r="S63717"/>
    </row>
    <row r="63718" spans="19:19">
      <c r="S63718"/>
    </row>
    <row r="63719" spans="19:19">
      <c r="S63719"/>
    </row>
    <row r="63720" spans="19:19">
      <c r="S63720"/>
    </row>
    <row r="63721" spans="19:19">
      <c r="S63721"/>
    </row>
    <row r="63722" spans="19:19">
      <c r="S63722"/>
    </row>
    <row r="63723" spans="19:19">
      <c r="S63723"/>
    </row>
    <row r="63724" spans="19:19">
      <c r="S63724"/>
    </row>
    <row r="63725" spans="19:19">
      <c r="S63725"/>
    </row>
    <row r="63726" spans="19:19">
      <c r="S63726"/>
    </row>
    <row r="63727" spans="19:19">
      <c r="S63727"/>
    </row>
    <row r="63728" spans="19:19">
      <c r="S63728"/>
    </row>
    <row r="63729" spans="19:19">
      <c r="S63729"/>
    </row>
    <row r="63730" spans="19:19">
      <c r="S63730"/>
    </row>
    <row r="63731" spans="19:19">
      <c r="S63731"/>
    </row>
    <row r="63732" spans="19:19">
      <c r="S63732"/>
    </row>
    <row r="63733" spans="19:19">
      <c r="S63733"/>
    </row>
    <row r="63734" spans="19:19">
      <c r="S63734"/>
    </row>
    <row r="63735" spans="19:19">
      <c r="S63735"/>
    </row>
    <row r="63736" spans="19:19">
      <c r="S63736"/>
    </row>
    <row r="63737" spans="19:19">
      <c r="S63737"/>
    </row>
    <row r="63738" spans="19:19">
      <c r="S63738"/>
    </row>
    <row r="63739" spans="19:19">
      <c r="S63739"/>
    </row>
    <row r="63740" spans="19:19">
      <c r="S63740"/>
    </row>
    <row r="63741" spans="19:19">
      <c r="S63741"/>
    </row>
    <row r="63742" spans="19:19">
      <c r="S63742"/>
    </row>
    <row r="63743" spans="19:19">
      <c r="S63743"/>
    </row>
    <row r="63744" spans="19:19">
      <c r="S63744"/>
    </row>
    <row r="63745" spans="19:19">
      <c r="S63745"/>
    </row>
    <row r="63746" spans="19:19">
      <c r="S63746"/>
    </row>
    <row r="63747" spans="19:19">
      <c r="S63747"/>
    </row>
    <row r="63748" spans="19:19">
      <c r="S63748"/>
    </row>
    <row r="63749" spans="19:19">
      <c r="S63749"/>
    </row>
    <row r="63750" spans="19:19">
      <c r="S63750"/>
    </row>
    <row r="63751" spans="19:19">
      <c r="S63751"/>
    </row>
    <row r="63752" spans="19:19">
      <c r="S63752"/>
    </row>
    <row r="63753" spans="19:19">
      <c r="S63753"/>
    </row>
    <row r="63754" spans="19:19">
      <c r="S63754"/>
    </row>
    <row r="63755" spans="19:19">
      <c r="S63755"/>
    </row>
    <row r="63756" spans="19:19">
      <c r="S63756"/>
    </row>
    <row r="63757" spans="19:19">
      <c r="S63757"/>
    </row>
    <row r="63758" spans="19:19">
      <c r="S63758"/>
    </row>
    <row r="63759" spans="19:19">
      <c r="S63759"/>
    </row>
    <row r="63760" spans="19:19">
      <c r="S63760"/>
    </row>
    <row r="63761" spans="19:19">
      <c r="S63761"/>
    </row>
    <row r="63762" spans="19:19">
      <c r="S63762"/>
    </row>
    <row r="63763" spans="19:19">
      <c r="S63763"/>
    </row>
    <row r="63764" spans="19:19">
      <c r="S63764"/>
    </row>
    <row r="63765" spans="19:19">
      <c r="S63765"/>
    </row>
    <row r="63766" spans="19:19">
      <c r="S63766"/>
    </row>
    <row r="63767" spans="19:19">
      <c r="S63767"/>
    </row>
    <row r="63768" spans="19:19">
      <c r="S63768"/>
    </row>
    <row r="63769" spans="19:19">
      <c r="S63769"/>
    </row>
    <row r="63770" spans="19:19">
      <c r="S63770"/>
    </row>
    <row r="63771" spans="19:19">
      <c r="S63771"/>
    </row>
    <row r="63772" spans="19:19">
      <c r="S63772"/>
    </row>
    <row r="63773" spans="19:19">
      <c r="S63773"/>
    </row>
    <row r="63774" spans="19:19">
      <c r="S63774"/>
    </row>
    <row r="63775" spans="19:19">
      <c r="S63775"/>
    </row>
    <row r="63776" spans="19:19">
      <c r="S63776"/>
    </row>
    <row r="63777" spans="19:19">
      <c r="S63777"/>
    </row>
    <row r="63778" spans="19:19">
      <c r="S63778"/>
    </row>
    <row r="63779" spans="19:19">
      <c r="S63779"/>
    </row>
    <row r="63780" spans="19:19">
      <c r="S63780"/>
    </row>
    <row r="63781" spans="19:19">
      <c r="S63781"/>
    </row>
    <row r="63782" spans="19:19">
      <c r="S63782"/>
    </row>
    <row r="63783" spans="19:19">
      <c r="S63783"/>
    </row>
    <row r="63784" spans="19:19">
      <c r="S63784"/>
    </row>
    <row r="63785" spans="19:19">
      <c r="S63785"/>
    </row>
    <row r="63786" spans="19:19">
      <c r="S63786"/>
    </row>
    <row r="63787" spans="19:19">
      <c r="S63787"/>
    </row>
    <row r="63788" spans="19:19">
      <c r="S63788"/>
    </row>
    <row r="63789" spans="19:19">
      <c r="S63789"/>
    </row>
    <row r="63790" spans="19:19">
      <c r="S63790"/>
    </row>
    <row r="63791" spans="19:19">
      <c r="S63791"/>
    </row>
    <row r="63792" spans="19:19">
      <c r="S63792"/>
    </row>
    <row r="63793" spans="19:19">
      <c r="S63793"/>
    </row>
    <row r="63794" spans="19:19">
      <c r="S63794"/>
    </row>
    <row r="63795" spans="19:19">
      <c r="S63795"/>
    </row>
    <row r="63796" spans="19:19">
      <c r="S63796"/>
    </row>
    <row r="63797" spans="19:19">
      <c r="S63797"/>
    </row>
    <row r="63798" spans="19:19">
      <c r="S63798"/>
    </row>
    <row r="63799" spans="19:19">
      <c r="S63799"/>
    </row>
    <row r="63800" spans="19:19">
      <c r="S63800"/>
    </row>
    <row r="63801" spans="19:19">
      <c r="S63801"/>
    </row>
    <row r="63802" spans="19:19">
      <c r="S63802"/>
    </row>
    <row r="63803" spans="19:19">
      <c r="S63803"/>
    </row>
    <row r="63804" spans="19:19">
      <c r="S63804"/>
    </row>
    <row r="63805" spans="19:19">
      <c r="S63805"/>
    </row>
    <row r="63806" spans="19:19">
      <c r="S63806"/>
    </row>
    <row r="63807" spans="19:19">
      <c r="S63807"/>
    </row>
    <row r="63808" spans="19:19">
      <c r="S63808"/>
    </row>
    <row r="63809" spans="19:19">
      <c r="S63809"/>
    </row>
    <row r="63810" spans="19:19">
      <c r="S63810"/>
    </row>
    <row r="63811" spans="19:19">
      <c r="S63811"/>
    </row>
    <row r="63812" spans="19:19">
      <c r="S63812"/>
    </row>
    <row r="63813" spans="19:19">
      <c r="S63813"/>
    </row>
    <row r="63814" spans="19:19">
      <c r="S63814"/>
    </row>
    <row r="63815" spans="19:19">
      <c r="S63815"/>
    </row>
    <row r="63816" spans="19:19">
      <c r="S63816"/>
    </row>
    <row r="63817" spans="19:19">
      <c r="S63817"/>
    </row>
    <row r="63818" spans="19:19">
      <c r="S63818"/>
    </row>
    <row r="63819" spans="19:19">
      <c r="S63819"/>
    </row>
    <row r="63820" spans="19:19">
      <c r="S63820"/>
    </row>
    <row r="63821" spans="19:19">
      <c r="S63821"/>
    </row>
    <row r="63822" spans="19:19">
      <c r="S63822"/>
    </row>
    <row r="63823" spans="19:19">
      <c r="S63823"/>
    </row>
    <row r="63824" spans="19:19">
      <c r="S63824"/>
    </row>
    <row r="63825" spans="19:19">
      <c r="S63825"/>
    </row>
    <row r="63826" spans="19:19">
      <c r="S63826"/>
    </row>
    <row r="63827" spans="19:19">
      <c r="S63827"/>
    </row>
    <row r="63828" spans="19:19">
      <c r="S63828"/>
    </row>
    <row r="63829" spans="19:19">
      <c r="S63829"/>
    </row>
    <row r="63830" spans="19:19">
      <c r="S63830"/>
    </row>
    <row r="63831" spans="19:19">
      <c r="S63831"/>
    </row>
    <row r="63832" spans="19:19">
      <c r="S63832"/>
    </row>
    <row r="63833" spans="19:19">
      <c r="S63833"/>
    </row>
    <row r="63834" spans="19:19">
      <c r="S63834"/>
    </row>
    <row r="63835" spans="19:19">
      <c r="S63835"/>
    </row>
    <row r="63836" spans="19:19">
      <c r="S63836"/>
    </row>
    <row r="63837" spans="19:19">
      <c r="S63837"/>
    </row>
    <row r="63838" spans="19:19">
      <c r="S63838"/>
    </row>
    <row r="63839" spans="19:19">
      <c r="S63839"/>
    </row>
    <row r="63840" spans="19:19">
      <c r="S63840"/>
    </row>
    <row r="63841" spans="19:19">
      <c r="S63841"/>
    </row>
    <row r="63842" spans="19:19">
      <c r="S63842"/>
    </row>
    <row r="63843" spans="19:19">
      <c r="S63843"/>
    </row>
    <row r="63844" spans="19:19">
      <c r="S63844"/>
    </row>
    <row r="63845" spans="19:19">
      <c r="S63845"/>
    </row>
    <row r="63846" spans="19:19">
      <c r="S63846"/>
    </row>
    <row r="63847" spans="19:19">
      <c r="S63847"/>
    </row>
    <row r="63848" spans="19:19">
      <c r="S63848"/>
    </row>
    <row r="63849" spans="19:19">
      <c r="S63849"/>
    </row>
    <row r="63850" spans="19:19">
      <c r="S63850"/>
    </row>
    <row r="63851" spans="19:19">
      <c r="S63851"/>
    </row>
    <row r="63852" spans="19:19">
      <c r="S63852"/>
    </row>
    <row r="63853" spans="19:19">
      <c r="S63853"/>
    </row>
    <row r="63854" spans="19:19">
      <c r="S63854"/>
    </row>
    <row r="63855" spans="19:19">
      <c r="S63855"/>
    </row>
    <row r="63856" spans="19:19">
      <c r="S63856"/>
    </row>
    <row r="63857" spans="19:19">
      <c r="S63857"/>
    </row>
    <row r="63858" spans="19:19">
      <c r="S63858"/>
    </row>
    <row r="63859" spans="19:19">
      <c r="S63859"/>
    </row>
    <row r="63860" spans="19:19">
      <c r="S63860"/>
    </row>
    <row r="63861" spans="19:19">
      <c r="S63861"/>
    </row>
    <row r="63862" spans="19:19">
      <c r="S63862"/>
    </row>
    <row r="63863" spans="19:19">
      <c r="S63863"/>
    </row>
    <row r="63864" spans="19:19">
      <c r="S63864"/>
    </row>
    <row r="63865" spans="19:19">
      <c r="S63865"/>
    </row>
    <row r="63866" spans="19:19">
      <c r="S63866"/>
    </row>
    <row r="63867" spans="19:19">
      <c r="S63867"/>
    </row>
    <row r="63868" spans="19:19">
      <c r="S63868"/>
    </row>
    <row r="63869" spans="19:19">
      <c r="S63869"/>
    </row>
    <row r="63870" spans="19:19">
      <c r="S63870"/>
    </row>
    <row r="63871" spans="19:19">
      <c r="S63871"/>
    </row>
    <row r="63872" spans="19:19">
      <c r="S63872"/>
    </row>
    <row r="63873" spans="19:19">
      <c r="S63873"/>
    </row>
    <row r="63874" spans="19:19">
      <c r="S63874"/>
    </row>
    <row r="63875" spans="19:19">
      <c r="S63875"/>
    </row>
    <row r="63876" spans="19:19">
      <c r="S63876"/>
    </row>
    <row r="63877" spans="19:19">
      <c r="S63877"/>
    </row>
    <row r="63878" spans="19:19">
      <c r="S63878"/>
    </row>
    <row r="63879" spans="19:19">
      <c r="S63879"/>
    </row>
    <row r="63880" spans="19:19">
      <c r="S63880"/>
    </row>
    <row r="63881" spans="19:19">
      <c r="S63881"/>
    </row>
    <row r="63882" spans="19:19">
      <c r="S63882"/>
    </row>
    <row r="63883" spans="19:19">
      <c r="S63883"/>
    </row>
    <row r="63884" spans="19:19">
      <c r="S63884"/>
    </row>
    <row r="63885" spans="19:19">
      <c r="S63885"/>
    </row>
    <row r="63886" spans="19:19">
      <c r="S63886"/>
    </row>
    <row r="63887" spans="19:19">
      <c r="S63887"/>
    </row>
    <row r="63888" spans="19:19">
      <c r="S63888"/>
    </row>
    <row r="63889" spans="19:19">
      <c r="S63889"/>
    </row>
    <row r="63890" spans="19:19">
      <c r="S63890"/>
    </row>
    <row r="63891" spans="19:19">
      <c r="S63891"/>
    </row>
    <row r="63892" spans="19:19">
      <c r="S63892"/>
    </row>
    <row r="63893" spans="19:19">
      <c r="S63893"/>
    </row>
    <row r="63894" spans="19:19">
      <c r="S63894"/>
    </row>
    <row r="63895" spans="19:19">
      <c r="S63895"/>
    </row>
    <row r="63896" spans="19:19">
      <c r="S63896"/>
    </row>
    <row r="63897" spans="19:19">
      <c r="S63897"/>
    </row>
    <row r="63898" spans="19:19">
      <c r="S63898"/>
    </row>
    <row r="63899" spans="19:19">
      <c r="S63899"/>
    </row>
    <row r="63900" spans="19:19">
      <c r="S63900"/>
    </row>
    <row r="63901" spans="19:19">
      <c r="S63901"/>
    </row>
    <row r="63902" spans="19:19">
      <c r="S63902"/>
    </row>
    <row r="63903" spans="19:19">
      <c r="S63903"/>
    </row>
    <row r="63904" spans="19:19">
      <c r="S63904"/>
    </row>
    <row r="63905" spans="19:19">
      <c r="S63905"/>
    </row>
    <row r="63906" spans="19:19">
      <c r="S63906"/>
    </row>
    <row r="63907" spans="19:19">
      <c r="S63907"/>
    </row>
    <row r="63908" spans="19:19">
      <c r="S63908"/>
    </row>
    <row r="63909" spans="19:19">
      <c r="S63909"/>
    </row>
    <row r="63910" spans="19:19">
      <c r="S63910"/>
    </row>
    <row r="63911" spans="19:19">
      <c r="S63911"/>
    </row>
    <row r="63912" spans="19:19">
      <c r="S63912"/>
    </row>
    <row r="63913" spans="19:19">
      <c r="S63913"/>
    </row>
    <row r="63914" spans="19:19">
      <c r="S63914"/>
    </row>
    <row r="63915" spans="19:19">
      <c r="S63915"/>
    </row>
    <row r="63916" spans="19:19">
      <c r="S63916"/>
    </row>
    <row r="63917" spans="19:19">
      <c r="S63917"/>
    </row>
    <row r="63918" spans="19:19">
      <c r="S63918"/>
    </row>
    <row r="63919" spans="19:19">
      <c r="S63919"/>
    </row>
    <row r="63920" spans="19:19">
      <c r="S63920"/>
    </row>
    <row r="63921" spans="19:19">
      <c r="S63921"/>
    </row>
    <row r="63922" spans="19:19">
      <c r="S63922"/>
    </row>
    <row r="63923" spans="19:19">
      <c r="S63923"/>
    </row>
    <row r="63924" spans="19:19">
      <c r="S63924"/>
    </row>
    <row r="63925" spans="19:19">
      <c r="S63925"/>
    </row>
    <row r="63926" spans="19:19">
      <c r="S63926"/>
    </row>
    <row r="63927" spans="19:19">
      <c r="S63927"/>
    </row>
    <row r="63928" spans="19:19">
      <c r="S63928"/>
    </row>
    <row r="63929" spans="19:19">
      <c r="S63929"/>
    </row>
    <row r="63930" spans="19:19">
      <c r="S63930"/>
    </row>
    <row r="63931" spans="19:19">
      <c r="S63931"/>
    </row>
    <row r="63932" spans="19:19">
      <c r="S63932"/>
    </row>
    <row r="63933" spans="19:19">
      <c r="S63933"/>
    </row>
    <row r="63934" spans="19:19">
      <c r="S63934"/>
    </row>
    <row r="63935" spans="19:19">
      <c r="S63935"/>
    </row>
    <row r="63936" spans="19:19">
      <c r="S63936"/>
    </row>
    <row r="63937" spans="19:19">
      <c r="S63937"/>
    </row>
    <row r="63938" spans="19:19">
      <c r="S63938"/>
    </row>
    <row r="63939" spans="19:19">
      <c r="S63939"/>
    </row>
    <row r="63940" spans="19:19">
      <c r="S63940"/>
    </row>
    <row r="63941" spans="19:19">
      <c r="S63941"/>
    </row>
    <row r="63942" spans="19:19">
      <c r="S63942"/>
    </row>
    <row r="63943" spans="19:19">
      <c r="S63943"/>
    </row>
    <row r="63944" spans="19:19">
      <c r="S63944"/>
    </row>
    <row r="63945" spans="19:19">
      <c r="S63945"/>
    </row>
    <row r="63946" spans="19:19">
      <c r="S63946"/>
    </row>
    <row r="63947" spans="19:19">
      <c r="S63947"/>
    </row>
    <row r="63948" spans="19:19">
      <c r="S63948"/>
    </row>
    <row r="63949" spans="19:19">
      <c r="S63949"/>
    </row>
    <row r="63950" spans="19:19">
      <c r="S63950"/>
    </row>
    <row r="63951" spans="19:19">
      <c r="S63951"/>
    </row>
    <row r="63952" spans="19:19">
      <c r="S63952"/>
    </row>
    <row r="63953" spans="19:19">
      <c r="S63953"/>
    </row>
    <row r="63954" spans="19:19">
      <c r="S63954"/>
    </row>
    <row r="63955" spans="19:19">
      <c r="S63955"/>
    </row>
    <row r="63956" spans="19:19">
      <c r="S63956"/>
    </row>
    <row r="63957" spans="19:19">
      <c r="S63957"/>
    </row>
    <row r="63958" spans="19:19">
      <c r="S63958"/>
    </row>
    <row r="63959" spans="19:19">
      <c r="S63959"/>
    </row>
    <row r="63960" spans="19:19">
      <c r="S63960"/>
    </row>
    <row r="63961" spans="19:19">
      <c r="S63961"/>
    </row>
    <row r="63962" spans="19:19">
      <c r="S63962"/>
    </row>
    <row r="63963" spans="19:19">
      <c r="S63963"/>
    </row>
    <row r="63964" spans="19:19">
      <c r="S63964"/>
    </row>
    <row r="63965" spans="19:19">
      <c r="S63965"/>
    </row>
    <row r="63966" spans="19:19">
      <c r="S63966"/>
    </row>
    <row r="63967" spans="19:19">
      <c r="S63967"/>
    </row>
    <row r="63968" spans="19:19">
      <c r="S63968"/>
    </row>
    <row r="63969" spans="19:19">
      <c r="S63969"/>
    </row>
    <row r="63970" spans="19:19">
      <c r="S63970"/>
    </row>
    <row r="63971" spans="19:19">
      <c r="S63971"/>
    </row>
    <row r="63972" spans="19:19">
      <c r="S63972"/>
    </row>
    <row r="63973" spans="19:19">
      <c r="S63973"/>
    </row>
    <row r="63974" spans="19:19">
      <c r="S63974"/>
    </row>
    <row r="63975" spans="19:19">
      <c r="S63975"/>
    </row>
    <row r="63976" spans="19:19">
      <c r="S63976"/>
    </row>
    <row r="63977" spans="19:19">
      <c r="S63977"/>
    </row>
    <row r="63978" spans="19:19">
      <c r="S63978"/>
    </row>
    <row r="63979" spans="19:19">
      <c r="S63979"/>
    </row>
    <row r="63980" spans="19:19">
      <c r="S63980"/>
    </row>
    <row r="63981" spans="19:19">
      <c r="S63981"/>
    </row>
    <row r="63982" spans="19:19">
      <c r="S63982"/>
    </row>
    <row r="63983" spans="19:19">
      <c r="S63983"/>
    </row>
    <row r="63984" spans="19:19">
      <c r="S63984"/>
    </row>
    <row r="63985" spans="19:19">
      <c r="S63985"/>
    </row>
    <row r="63986" spans="19:19">
      <c r="S63986"/>
    </row>
    <row r="63987" spans="19:19">
      <c r="S63987"/>
    </row>
    <row r="63988" spans="19:19">
      <c r="S63988"/>
    </row>
    <row r="63989" spans="19:19">
      <c r="S63989"/>
    </row>
    <row r="63990" spans="19:19">
      <c r="S63990"/>
    </row>
    <row r="63991" spans="19:19">
      <c r="S63991"/>
    </row>
    <row r="63992" spans="19:19">
      <c r="S63992"/>
    </row>
    <row r="63993" spans="19:19">
      <c r="S63993"/>
    </row>
    <row r="63994" spans="19:19">
      <c r="S63994"/>
    </row>
    <row r="63995" spans="19:19">
      <c r="S63995"/>
    </row>
    <row r="63996" spans="19:19">
      <c r="S63996"/>
    </row>
    <row r="63997" spans="19:19">
      <c r="S63997"/>
    </row>
    <row r="63998" spans="19:19">
      <c r="S63998"/>
    </row>
    <row r="63999" spans="19:19">
      <c r="S63999"/>
    </row>
    <row r="64000" spans="19:19">
      <c r="S64000"/>
    </row>
    <row r="64001" spans="19:19">
      <c r="S64001"/>
    </row>
    <row r="64002" spans="19:19">
      <c r="S64002"/>
    </row>
    <row r="64003" spans="19:19">
      <c r="S64003"/>
    </row>
    <row r="64004" spans="19:19">
      <c r="S64004"/>
    </row>
    <row r="64005" spans="19:19">
      <c r="S64005"/>
    </row>
    <row r="64006" spans="19:19">
      <c r="S64006"/>
    </row>
    <row r="64007" spans="19:19">
      <c r="S64007"/>
    </row>
    <row r="64008" spans="19:19">
      <c r="S64008"/>
    </row>
    <row r="64009" spans="19:19">
      <c r="S64009"/>
    </row>
    <row r="64010" spans="19:19">
      <c r="S64010"/>
    </row>
    <row r="64011" spans="19:19">
      <c r="S64011"/>
    </row>
    <row r="64012" spans="19:19">
      <c r="S64012"/>
    </row>
    <row r="64013" spans="19:19">
      <c r="S64013"/>
    </row>
    <row r="64014" spans="19:19">
      <c r="S64014"/>
    </row>
    <row r="64015" spans="19:19">
      <c r="S64015"/>
    </row>
    <row r="64016" spans="19:19">
      <c r="S64016"/>
    </row>
    <row r="64017" spans="19:19">
      <c r="S64017"/>
    </row>
    <row r="64018" spans="19:19">
      <c r="S64018"/>
    </row>
    <row r="64019" spans="19:19">
      <c r="S64019"/>
    </row>
    <row r="64020" spans="19:19">
      <c r="S64020"/>
    </row>
    <row r="64021" spans="19:19">
      <c r="S64021"/>
    </row>
    <row r="64022" spans="19:19">
      <c r="S64022"/>
    </row>
    <row r="64023" spans="19:19">
      <c r="S64023"/>
    </row>
    <row r="64024" spans="19:19">
      <c r="S64024"/>
    </row>
    <row r="64025" spans="19:19">
      <c r="S64025"/>
    </row>
    <row r="64026" spans="19:19">
      <c r="S64026"/>
    </row>
    <row r="64027" spans="19:19">
      <c r="S64027"/>
    </row>
    <row r="64028" spans="19:19">
      <c r="S64028"/>
    </row>
    <row r="64029" spans="19:19">
      <c r="S64029"/>
    </row>
    <row r="64030" spans="19:19">
      <c r="S64030"/>
    </row>
    <row r="64031" spans="19:19">
      <c r="S64031"/>
    </row>
    <row r="64032" spans="19:19">
      <c r="S64032"/>
    </row>
    <row r="64033" spans="19:19">
      <c r="S64033"/>
    </row>
    <row r="64034" spans="19:19">
      <c r="S64034"/>
    </row>
    <row r="64035" spans="19:19">
      <c r="S64035"/>
    </row>
    <row r="64036" spans="19:19">
      <c r="S64036"/>
    </row>
    <row r="64037" spans="19:19">
      <c r="S64037"/>
    </row>
    <row r="64038" spans="19:19">
      <c r="S64038"/>
    </row>
    <row r="64039" spans="19:19">
      <c r="S64039"/>
    </row>
    <row r="64040" spans="19:19">
      <c r="S64040"/>
    </row>
    <row r="64041" spans="19:19">
      <c r="S64041"/>
    </row>
    <row r="64042" spans="19:19">
      <c r="S64042"/>
    </row>
    <row r="64043" spans="19:19">
      <c r="S64043"/>
    </row>
    <row r="64044" spans="19:19">
      <c r="S64044"/>
    </row>
    <row r="64045" spans="19:19">
      <c r="S64045"/>
    </row>
    <row r="64046" spans="19:19">
      <c r="S64046"/>
    </row>
    <row r="64047" spans="19:19">
      <c r="S64047"/>
    </row>
    <row r="64048" spans="19:19">
      <c r="S64048"/>
    </row>
    <row r="64049" spans="19:19">
      <c r="S64049"/>
    </row>
    <row r="64050" spans="19:19">
      <c r="S64050"/>
    </row>
    <row r="64051" spans="19:19">
      <c r="S64051"/>
    </row>
    <row r="64052" spans="19:19">
      <c r="S64052"/>
    </row>
    <row r="64053" spans="19:19">
      <c r="S64053"/>
    </row>
    <row r="64054" spans="19:19">
      <c r="S64054"/>
    </row>
    <row r="64055" spans="19:19">
      <c r="S64055"/>
    </row>
    <row r="64056" spans="19:19">
      <c r="S64056"/>
    </row>
    <row r="64057" spans="19:19">
      <c r="S64057"/>
    </row>
    <row r="64058" spans="19:19">
      <c r="S64058"/>
    </row>
    <row r="64059" spans="19:19">
      <c r="S64059"/>
    </row>
    <row r="64060" spans="19:19">
      <c r="S64060"/>
    </row>
    <row r="64061" spans="19:19">
      <c r="S64061"/>
    </row>
    <row r="64062" spans="19:19">
      <c r="S64062"/>
    </row>
    <row r="64063" spans="19:19">
      <c r="S64063"/>
    </row>
    <row r="64064" spans="19:19">
      <c r="S64064"/>
    </row>
    <row r="64065" spans="19:19">
      <c r="S64065"/>
    </row>
    <row r="64066" spans="19:19">
      <c r="S64066"/>
    </row>
    <row r="64067" spans="19:19">
      <c r="S64067"/>
    </row>
    <row r="64068" spans="19:19">
      <c r="S64068"/>
    </row>
    <row r="64069" spans="19:19">
      <c r="S64069"/>
    </row>
    <row r="64070" spans="19:19">
      <c r="S64070"/>
    </row>
    <row r="64071" spans="19:19">
      <c r="S64071"/>
    </row>
    <row r="64072" spans="19:19">
      <c r="S64072"/>
    </row>
    <row r="64073" spans="19:19">
      <c r="S64073"/>
    </row>
    <row r="64074" spans="19:19">
      <c r="S64074"/>
    </row>
    <row r="64075" spans="19:19">
      <c r="S64075"/>
    </row>
    <row r="64076" spans="19:19">
      <c r="S64076"/>
    </row>
    <row r="64077" spans="19:19">
      <c r="S64077"/>
    </row>
    <row r="64078" spans="19:19">
      <c r="S64078"/>
    </row>
    <row r="64079" spans="19:19">
      <c r="S64079"/>
    </row>
    <row r="64080" spans="19:19">
      <c r="S64080"/>
    </row>
    <row r="64081" spans="19:19">
      <c r="S64081"/>
    </row>
    <row r="64082" spans="19:19">
      <c r="S64082"/>
    </row>
    <row r="64083" spans="19:19">
      <c r="S64083"/>
    </row>
    <row r="64084" spans="19:19">
      <c r="S64084"/>
    </row>
    <row r="64085" spans="19:19">
      <c r="S64085"/>
    </row>
    <row r="64086" spans="19:19">
      <c r="S64086"/>
    </row>
    <row r="64087" spans="19:19">
      <c r="S64087"/>
    </row>
    <row r="64088" spans="19:19">
      <c r="S64088"/>
    </row>
    <row r="64089" spans="19:19">
      <c r="S64089"/>
    </row>
    <row r="64090" spans="19:19">
      <c r="S64090"/>
    </row>
    <row r="64091" spans="19:19">
      <c r="S64091"/>
    </row>
    <row r="64092" spans="19:19">
      <c r="S64092"/>
    </row>
    <row r="64093" spans="19:19">
      <c r="S64093"/>
    </row>
    <row r="64094" spans="19:19">
      <c r="S64094"/>
    </row>
    <row r="64095" spans="19:19">
      <c r="S64095"/>
    </row>
    <row r="64096" spans="19:19">
      <c r="S64096"/>
    </row>
    <row r="64097" spans="19:19">
      <c r="S64097"/>
    </row>
    <row r="64098" spans="19:19">
      <c r="S64098"/>
    </row>
    <row r="64099" spans="19:19">
      <c r="S64099"/>
    </row>
    <row r="64100" spans="19:19">
      <c r="S64100"/>
    </row>
    <row r="64101" spans="19:19">
      <c r="S64101"/>
    </row>
    <row r="64102" spans="19:19">
      <c r="S64102"/>
    </row>
    <row r="64103" spans="19:19">
      <c r="S64103"/>
    </row>
    <row r="64104" spans="19:19">
      <c r="S64104"/>
    </row>
    <row r="64105" spans="19:19">
      <c r="S64105"/>
    </row>
    <row r="64106" spans="19:19">
      <c r="S64106"/>
    </row>
    <row r="64107" spans="19:19">
      <c r="S64107"/>
    </row>
    <row r="64108" spans="19:19">
      <c r="S64108"/>
    </row>
    <row r="64109" spans="19:19">
      <c r="S64109"/>
    </row>
    <row r="64110" spans="19:19">
      <c r="S64110"/>
    </row>
    <row r="64111" spans="19:19">
      <c r="S64111"/>
    </row>
    <row r="64112" spans="19:19">
      <c r="S64112"/>
    </row>
    <row r="64113" spans="19:19">
      <c r="S64113"/>
    </row>
    <row r="64114" spans="19:19">
      <c r="S64114"/>
    </row>
    <row r="64115" spans="19:19">
      <c r="S64115"/>
    </row>
    <row r="64116" spans="19:19">
      <c r="S64116"/>
    </row>
    <row r="64117" spans="19:19">
      <c r="S64117"/>
    </row>
    <row r="64118" spans="19:19">
      <c r="S64118"/>
    </row>
    <row r="64119" spans="19:19">
      <c r="S64119"/>
    </row>
    <row r="64120" spans="19:19">
      <c r="S64120"/>
    </row>
    <row r="64121" spans="19:19">
      <c r="S64121"/>
    </row>
    <row r="64122" spans="19:19">
      <c r="S64122"/>
    </row>
    <row r="64123" spans="19:19">
      <c r="S64123"/>
    </row>
    <row r="64124" spans="19:19">
      <c r="S64124"/>
    </row>
    <row r="64125" spans="19:19">
      <c r="S64125"/>
    </row>
    <row r="64126" spans="19:19">
      <c r="S64126"/>
    </row>
    <row r="64127" spans="19:19">
      <c r="S64127"/>
    </row>
    <row r="64128" spans="19:19">
      <c r="S64128"/>
    </row>
    <row r="64129" spans="19:19">
      <c r="S64129"/>
    </row>
    <row r="64130" spans="19:19">
      <c r="S64130"/>
    </row>
    <row r="64131" spans="19:19">
      <c r="S64131"/>
    </row>
    <row r="64132" spans="19:19">
      <c r="S64132"/>
    </row>
    <row r="64133" spans="19:19">
      <c r="S64133"/>
    </row>
    <row r="64134" spans="19:19">
      <c r="S64134"/>
    </row>
    <row r="64135" spans="19:19">
      <c r="S64135"/>
    </row>
    <row r="64136" spans="19:19">
      <c r="S64136"/>
    </row>
    <row r="64137" spans="19:19">
      <c r="S64137"/>
    </row>
    <row r="64138" spans="19:19">
      <c r="S64138"/>
    </row>
    <row r="64139" spans="19:19">
      <c r="S64139"/>
    </row>
    <row r="64140" spans="19:19">
      <c r="S64140"/>
    </row>
    <row r="64141" spans="19:19">
      <c r="S64141"/>
    </row>
    <row r="64142" spans="19:19">
      <c r="S64142"/>
    </row>
    <row r="64143" spans="19:19">
      <c r="S64143"/>
    </row>
    <row r="64144" spans="19:19">
      <c r="S64144"/>
    </row>
    <row r="64145" spans="19:19">
      <c r="S64145"/>
    </row>
    <row r="64146" spans="19:19">
      <c r="S64146"/>
    </row>
    <row r="64147" spans="19:19">
      <c r="S64147"/>
    </row>
    <row r="64148" spans="19:19">
      <c r="S64148"/>
    </row>
    <row r="64149" spans="19:19">
      <c r="S64149"/>
    </row>
    <row r="64150" spans="19:19">
      <c r="S64150"/>
    </row>
    <row r="64151" spans="19:19">
      <c r="S64151"/>
    </row>
    <row r="64152" spans="19:19">
      <c r="S64152"/>
    </row>
    <row r="64153" spans="19:19">
      <c r="S64153"/>
    </row>
    <row r="64154" spans="19:19">
      <c r="S64154"/>
    </row>
    <row r="64155" spans="19:19">
      <c r="S64155"/>
    </row>
    <row r="64156" spans="19:19">
      <c r="S64156"/>
    </row>
    <row r="64157" spans="19:19">
      <c r="S64157"/>
    </row>
    <row r="64158" spans="19:19">
      <c r="S64158"/>
    </row>
    <row r="64159" spans="19:19">
      <c r="S64159"/>
    </row>
    <row r="64160" spans="19:19">
      <c r="S64160"/>
    </row>
    <row r="64161" spans="19:19">
      <c r="S64161"/>
    </row>
    <row r="64162" spans="19:19">
      <c r="S64162"/>
    </row>
    <row r="64163" spans="19:19">
      <c r="S64163"/>
    </row>
    <row r="64164" spans="19:19">
      <c r="S64164"/>
    </row>
    <row r="64165" spans="19:19">
      <c r="S64165"/>
    </row>
    <row r="64166" spans="19:19">
      <c r="S64166"/>
    </row>
    <row r="64167" spans="19:19">
      <c r="S64167"/>
    </row>
    <row r="64168" spans="19:19">
      <c r="S64168"/>
    </row>
    <row r="64169" spans="19:19">
      <c r="S64169"/>
    </row>
    <row r="64170" spans="19:19">
      <c r="S64170"/>
    </row>
    <row r="64171" spans="19:19">
      <c r="S64171"/>
    </row>
    <row r="64172" spans="19:19">
      <c r="S64172"/>
    </row>
    <row r="64173" spans="19:19">
      <c r="S64173"/>
    </row>
    <row r="64174" spans="19:19">
      <c r="S64174"/>
    </row>
    <row r="64175" spans="19:19">
      <c r="S64175"/>
    </row>
    <row r="64176" spans="19:19">
      <c r="S64176"/>
    </row>
    <row r="64177" spans="19:19">
      <c r="S64177"/>
    </row>
    <row r="64178" spans="19:19">
      <c r="S64178"/>
    </row>
    <row r="64179" spans="19:19">
      <c r="S64179"/>
    </row>
    <row r="64180" spans="19:19">
      <c r="S64180"/>
    </row>
    <row r="64181" spans="19:19">
      <c r="S64181"/>
    </row>
    <row r="64182" spans="19:19">
      <c r="S64182"/>
    </row>
    <row r="64183" spans="19:19">
      <c r="S64183"/>
    </row>
    <row r="64184" spans="19:19">
      <c r="S64184"/>
    </row>
    <row r="64185" spans="19:19">
      <c r="S64185"/>
    </row>
    <row r="64186" spans="19:19">
      <c r="S64186"/>
    </row>
    <row r="64187" spans="19:19">
      <c r="S64187"/>
    </row>
    <row r="64188" spans="19:19">
      <c r="S64188"/>
    </row>
    <row r="64189" spans="19:19">
      <c r="S64189"/>
    </row>
    <row r="64190" spans="19:19">
      <c r="S64190"/>
    </row>
    <row r="64191" spans="19:19">
      <c r="S64191"/>
    </row>
    <row r="64192" spans="19:19">
      <c r="S64192"/>
    </row>
    <row r="64193" spans="19:19">
      <c r="S64193"/>
    </row>
    <row r="64194" spans="19:19">
      <c r="S64194"/>
    </row>
    <row r="64195" spans="19:19">
      <c r="S64195"/>
    </row>
    <row r="64196" spans="19:19">
      <c r="S64196"/>
    </row>
    <row r="64197" spans="19:19">
      <c r="S64197"/>
    </row>
    <row r="64198" spans="19:19">
      <c r="S64198"/>
    </row>
    <row r="64199" spans="19:19">
      <c r="S64199"/>
    </row>
    <row r="64200" spans="19:19">
      <c r="S64200"/>
    </row>
    <row r="64201" spans="19:19">
      <c r="S64201"/>
    </row>
    <row r="64202" spans="19:19">
      <c r="S64202"/>
    </row>
    <row r="64203" spans="19:19">
      <c r="S64203"/>
    </row>
    <row r="64204" spans="19:19">
      <c r="S64204"/>
    </row>
    <row r="64205" spans="19:19">
      <c r="S64205"/>
    </row>
    <row r="64206" spans="19:19">
      <c r="S64206"/>
    </row>
    <row r="64207" spans="19:19">
      <c r="S64207"/>
    </row>
    <row r="64208" spans="19:19">
      <c r="S64208"/>
    </row>
    <row r="64209" spans="19:19">
      <c r="S64209"/>
    </row>
    <row r="64210" spans="19:19">
      <c r="S64210"/>
    </row>
    <row r="64211" spans="19:19">
      <c r="S64211"/>
    </row>
    <row r="64212" spans="19:19">
      <c r="S64212"/>
    </row>
    <row r="64213" spans="19:19">
      <c r="S64213"/>
    </row>
    <row r="64214" spans="19:19">
      <c r="S64214"/>
    </row>
    <row r="64215" spans="19:19">
      <c r="S64215"/>
    </row>
    <row r="64216" spans="19:19">
      <c r="S64216"/>
    </row>
    <row r="64217" spans="19:19">
      <c r="S64217"/>
    </row>
    <row r="64218" spans="19:19">
      <c r="S64218"/>
    </row>
    <row r="64219" spans="19:19">
      <c r="S64219"/>
    </row>
    <row r="64220" spans="19:19">
      <c r="S64220"/>
    </row>
    <row r="64221" spans="19:19">
      <c r="S64221"/>
    </row>
    <row r="64222" spans="19:19">
      <c r="S64222"/>
    </row>
    <row r="64223" spans="19:19">
      <c r="S64223"/>
    </row>
    <row r="64224" spans="19:19">
      <c r="S64224"/>
    </row>
    <row r="64225" spans="19:19">
      <c r="S64225"/>
    </row>
    <row r="64226" spans="19:19">
      <c r="S64226"/>
    </row>
    <row r="64227" spans="19:19">
      <c r="S64227"/>
    </row>
    <row r="64228" spans="19:19">
      <c r="S64228"/>
    </row>
    <row r="64229" spans="19:19">
      <c r="S64229"/>
    </row>
    <row r="64230" spans="19:19">
      <c r="S64230"/>
    </row>
    <row r="64231" spans="19:19">
      <c r="S64231"/>
    </row>
    <row r="64232" spans="19:19">
      <c r="S64232"/>
    </row>
    <row r="64233" spans="19:19">
      <c r="S64233"/>
    </row>
    <row r="64234" spans="19:19">
      <c r="S64234"/>
    </row>
    <row r="64235" spans="19:19">
      <c r="S64235"/>
    </row>
    <row r="64236" spans="19:19">
      <c r="S64236"/>
    </row>
    <row r="64237" spans="19:19">
      <c r="S64237"/>
    </row>
    <row r="64238" spans="19:19">
      <c r="S64238"/>
    </row>
    <row r="64239" spans="19:19">
      <c r="S64239"/>
    </row>
    <row r="64240" spans="19:19">
      <c r="S64240"/>
    </row>
    <row r="64241" spans="19:19">
      <c r="S64241"/>
    </row>
    <row r="64242" spans="19:19">
      <c r="S64242"/>
    </row>
    <row r="64243" spans="19:19">
      <c r="S64243"/>
    </row>
    <row r="64244" spans="19:19">
      <c r="S64244"/>
    </row>
    <row r="64245" spans="19:19">
      <c r="S64245"/>
    </row>
    <row r="64246" spans="19:19">
      <c r="S64246"/>
    </row>
    <row r="64247" spans="19:19">
      <c r="S64247"/>
    </row>
    <row r="64248" spans="19:19">
      <c r="S64248"/>
    </row>
    <row r="64249" spans="19:19">
      <c r="S64249"/>
    </row>
    <row r="64250" spans="19:19">
      <c r="S64250"/>
    </row>
    <row r="64251" spans="19:19">
      <c r="S64251"/>
    </row>
    <row r="64252" spans="19:19">
      <c r="S64252"/>
    </row>
    <row r="64253" spans="19:19">
      <c r="S64253"/>
    </row>
    <row r="64254" spans="19:19">
      <c r="S64254"/>
    </row>
    <row r="64255" spans="19:19">
      <c r="S64255"/>
    </row>
    <row r="64256" spans="19:19">
      <c r="S64256"/>
    </row>
    <row r="64257" spans="19:19">
      <c r="S64257"/>
    </row>
    <row r="64258" spans="19:19">
      <c r="S64258"/>
    </row>
    <row r="64259" spans="19:19">
      <c r="S64259"/>
    </row>
    <row r="64260" spans="19:19">
      <c r="S64260"/>
    </row>
    <row r="64261" spans="19:19">
      <c r="S64261"/>
    </row>
    <row r="64262" spans="19:19">
      <c r="S64262"/>
    </row>
    <row r="64263" spans="19:19">
      <c r="S64263"/>
    </row>
    <row r="64264" spans="19:19">
      <c r="S64264"/>
    </row>
    <row r="64265" spans="19:19">
      <c r="S64265"/>
    </row>
    <row r="64266" spans="19:19">
      <c r="S64266"/>
    </row>
    <row r="64267" spans="19:19">
      <c r="S64267"/>
    </row>
    <row r="64268" spans="19:19">
      <c r="S64268"/>
    </row>
    <row r="64269" spans="19:19">
      <c r="S64269"/>
    </row>
    <row r="64270" spans="19:19">
      <c r="S64270"/>
    </row>
    <row r="64271" spans="19:19">
      <c r="S64271"/>
    </row>
    <row r="64272" spans="19:19">
      <c r="S64272"/>
    </row>
    <row r="64273" spans="19:19">
      <c r="S64273"/>
    </row>
    <row r="64274" spans="19:19">
      <c r="S64274"/>
    </row>
    <row r="64275" spans="19:19">
      <c r="S64275"/>
    </row>
    <row r="64276" spans="19:19">
      <c r="S64276"/>
    </row>
    <row r="64277" spans="19:19">
      <c r="S64277"/>
    </row>
    <row r="64278" spans="19:19">
      <c r="S64278"/>
    </row>
    <row r="64279" spans="19:19">
      <c r="S64279"/>
    </row>
    <row r="64280" spans="19:19">
      <c r="S64280"/>
    </row>
    <row r="64281" spans="19:19">
      <c r="S64281"/>
    </row>
    <row r="64282" spans="19:19">
      <c r="S64282"/>
    </row>
    <row r="64283" spans="19:19">
      <c r="S64283"/>
    </row>
    <row r="64284" spans="19:19">
      <c r="S64284"/>
    </row>
    <row r="64285" spans="19:19">
      <c r="S64285"/>
    </row>
    <row r="64286" spans="19:19">
      <c r="S64286"/>
    </row>
    <row r="64287" spans="19:19">
      <c r="S64287"/>
    </row>
    <row r="64288" spans="19:19">
      <c r="S64288"/>
    </row>
    <row r="64289" spans="19:19">
      <c r="S64289"/>
    </row>
    <row r="64290" spans="19:19">
      <c r="S64290"/>
    </row>
    <row r="64291" spans="19:19">
      <c r="S64291"/>
    </row>
    <row r="64292" spans="19:19">
      <c r="S64292"/>
    </row>
    <row r="64293" spans="19:19">
      <c r="S64293"/>
    </row>
    <row r="64294" spans="19:19">
      <c r="S64294"/>
    </row>
    <row r="64295" spans="19:19">
      <c r="S64295"/>
    </row>
    <row r="64296" spans="19:19">
      <c r="S64296"/>
    </row>
    <row r="64297" spans="19:19">
      <c r="S64297"/>
    </row>
    <row r="64298" spans="19:19">
      <c r="S64298"/>
    </row>
    <row r="64299" spans="19:19">
      <c r="S64299"/>
    </row>
    <row r="64300" spans="19:19">
      <c r="S64300"/>
    </row>
    <row r="64301" spans="19:19">
      <c r="S64301"/>
    </row>
    <row r="64302" spans="19:19">
      <c r="S64302"/>
    </row>
    <row r="64303" spans="19:19">
      <c r="S64303"/>
    </row>
    <row r="64304" spans="19:19">
      <c r="S64304"/>
    </row>
    <row r="64305" spans="19:19">
      <c r="S64305"/>
    </row>
    <row r="64306" spans="19:19">
      <c r="S64306"/>
    </row>
    <row r="64307" spans="19:19">
      <c r="S64307"/>
    </row>
    <row r="64308" spans="19:19">
      <c r="S64308"/>
    </row>
    <row r="64309" spans="19:19">
      <c r="S64309"/>
    </row>
    <row r="64310" spans="19:19">
      <c r="S64310"/>
    </row>
    <row r="64311" spans="19:19">
      <c r="S64311"/>
    </row>
    <row r="64312" spans="19:19">
      <c r="S64312"/>
    </row>
    <row r="64313" spans="19:19">
      <c r="S64313"/>
    </row>
    <row r="64314" spans="19:19">
      <c r="S64314"/>
    </row>
    <row r="64315" spans="19:19">
      <c r="S64315"/>
    </row>
    <row r="64316" spans="19:19">
      <c r="S64316"/>
    </row>
    <row r="64317" spans="19:19">
      <c r="S64317"/>
    </row>
    <row r="64318" spans="19:19">
      <c r="S64318"/>
    </row>
    <row r="64319" spans="19:19">
      <c r="S64319"/>
    </row>
    <row r="64320" spans="19:19">
      <c r="S64320"/>
    </row>
    <row r="64321" spans="19:19">
      <c r="S64321"/>
    </row>
    <row r="64322" spans="19:19">
      <c r="S64322"/>
    </row>
    <row r="64323" spans="19:19">
      <c r="S64323"/>
    </row>
    <row r="64324" spans="19:19">
      <c r="S64324"/>
    </row>
    <row r="64325" spans="19:19">
      <c r="S64325"/>
    </row>
    <row r="64326" spans="19:19">
      <c r="S64326"/>
    </row>
    <row r="64327" spans="19:19">
      <c r="S64327"/>
    </row>
    <row r="64328" spans="19:19">
      <c r="S64328"/>
    </row>
    <row r="64329" spans="19:19">
      <c r="S64329"/>
    </row>
    <row r="64330" spans="19:19">
      <c r="S64330"/>
    </row>
    <row r="64331" spans="19:19">
      <c r="S64331"/>
    </row>
    <row r="64332" spans="19:19">
      <c r="S64332"/>
    </row>
    <row r="64333" spans="19:19">
      <c r="S64333"/>
    </row>
    <row r="64334" spans="19:19">
      <c r="S64334"/>
    </row>
    <row r="64335" spans="19:19">
      <c r="S64335"/>
    </row>
    <row r="64336" spans="19:19">
      <c r="S64336"/>
    </row>
    <row r="64337" spans="19:19">
      <c r="S64337"/>
    </row>
    <row r="64338" spans="19:19">
      <c r="S64338"/>
    </row>
    <row r="64339" spans="19:19">
      <c r="S64339"/>
    </row>
    <row r="64340" spans="19:19">
      <c r="S64340"/>
    </row>
    <row r="64341" spans="19:19">
      <c r="S64341"/>
    </row>
    <row r="64342" spans="19:19">
      <c r="S64342"/>
    </row>
    <row r="64343" spans="19:19">
      <c r="S64343"/>
    </row>
    <row r="64344" spans="19:19">
      <c r="S64344"/>
    </row>
    <row r="64345" spans="19:19">
      <c r="S64345"/>
    </row>
    <row r="64346" spans="19:19">
      <c r="S64346"/>
    </row>
    <row r="64347" spans="19:19">
      <c r="S64347"/>
    </row>
    <row r="64348" spans="19:19">
      <c r="S64348"/>
    </row>
    <row r="64349" spans="19:19">
      <c r="S64349"/>
    </row>
    <row r="64350" spans="19:19">
      <c r="S64350"/>
    </row>
    <row r="64351" spans="19:19">
      <c r="S64351"/>
    </row>
    <row r="64352" spans="19:19">
      <c r="S64352"/>
    </row>
    <row r="64353" spans="19:19">
      <c r="S64353"/>
    </row>
    <row r="64354" spans="19:19">
      <c r="S64354"/>
    </row>
    <row r="64355" spans="19:19">
      <c r="S64355"/>
    </row>
    <row r="64356" spans="19:19">
      <c r="S64356"/>
    </row>
    <row r="64357" spans="19:19">
      <c r="S64357"/>
    </row>
    <row r="64358" spans="19:19">
      <c r="S64358"/>
    </row>
    <row r="64359" spans="19:19">
      <c r="S64359"/>
    </row>
    <row r="64360" spans="19:19">
      <c r="S64360"/>
    </row>
    <row r="64361" spans="19:19">
      <c r="S64361"/>
    </row>
    <row r="64362" spans="19:19">
      <c r="S64362"/>
    </row>
    <row r="64363" spans="19:19">
      <c r="S64363"/>
    </row>
    <row r="64364" spans="19:19">
      <c r="S64364"/>
    </row>
    <row r="64365" spans="19:19">
      <c r="S64365"/>
    </row>
    <row r="64366" spans="19:19">
      <c r="S64366"/>
    </row>
    <row r="64367" spans="19:19">
      <c r="S64367"/>
    </row>
    <row r="64368" spans="19:19">
      <c r="S64368"/>
    </row>
    <row r="64369" spans="19:19">
      <c r="S64369"/>
    </row>
    <row r="64370" spans="19:19">
      <c r="S64370"/>
    </row>
    <row r="64371" spans="19:19">
      <c r="S64371"/>
    </row>
    <row r="64372" spans="19:19">
      <c r="S64372"/>
    </row>
    <row r="64373" spans="19:19">
      <c r="S64373"/>
    </row>
    <row r="64374" spans="19:19">
      <c r="S64374"/>
    </row>
    <row r="64375" spans="19:19">
      <c r="S64375"/>
    </row>
    <row r="64376" spans="19:19">
      <c r="S64376"/>
    </row>
    <row r="64377" spans="19:19">
      <c r="S64377"/>
    </row>
    <row r="64378" spans="19:19">
      <c r="S64378"/>
    </row>
    <row r="64379" spans="19:19">
      <c r="S64379"/>
    </row>
    <row r="64380" spans="19:19">
      <c r="S64380"/>
    </row>
    <row r="64381" spans="19:19">
      <c r="S64381"/>
    </row>
    <row r="64382" spans="19:19">
      <c r="S64382"/>
    </row>
    <row r="64383" spans="19:19">
      <c r="S64383"/>
    </row>
    <row r="64384" spans="19:19">
      <c r="S64384"/>
    </row>
    <row r="64385" spans="19:19">
      <c r="S64385"/>
    </row>
    <row r="64386" spans="19:19">
      <c r="S64386"/>
    </row>
    <row r="64387" spans="19:19">
      <c r="S64387"/>
    </row>
    <row r="64388" spans="19:19">
      <c r="S64388"/>
    </row>
    <row r="64389" spans="19:19">
      <c r="S64389"/>
    </row>
    <row r="64390" spans="19:19">
      <c r="S64390"/>
    </row>
    <row r="64391" spans="19:19">
      <c r="S64391"/>
    </row>
    <row r="64392" spans="19:19">
      <c r="S64392"/>
    </row>
    <row r="64393" spans="19:19">
      <c r="S64393"/>
    </row>
    <row r="64394" spans="19:19">
      <c r="S64394"/>
    </row>
    <row r="64395" spans="19:19">
      <c r="S64395"/>
    </row>
    <row r="64396" spans="19:19">
      <c r="S64396"/>
    </row>
    <row r="64397" spans="19:19">
      <c r="S64397"/>
    </row>
    <row r="64398" spans="19:19">
      <c r="S64398"/>
    </row>
    <row r="64399" spans="19:19">
      <c r="S64399"/>
    </row>
    <row r="64400" spans="19:19">
      <c r="S64400"/>
    </row>
    <row r="64401" spans="19:19">
      <c r="S64401"/>
    </row>
    <row r="64402" spans="19:19">
      <c r="S64402"/>
    </row>
    <row r="64403" spans="19:19">
      <c r="S64403"/>
    </row>
    <row r="64404" spans="19:19">
      <c r="S64404"/>
    </row>
    <row r="64405" spans="19:19">
      <c r="S64405"/>
    </row>
    <row r="64406" spans="19:19">
      <c r="S64406"/>
    </row>
    <row r="64407" spans="19:19">
      <c r="S64407"/>
    </row>
    <row r="64408" spans="19:19">
      <c r="S64408"/>
    </row>
    <row r="64409" spans="19:19">
      <c r="S64409"/>
    </row>
    <row r="64410" spans="19:19">
      <c r="S64410"/>
    </row>
    <row r="64411" spans="19:19">
      <c r="S64411"/>
    </row>
    <row r="64412" spans="19:19">
      <c r="S64412"/>
    </row>
    <row r="64413" spans="19:19">
      <c r="S64413"/>
    </row>
    <row r="64414" spans="19:19">
      <c r="S64414"/>
    </row>
    <row r="64415" spans="19:19">
      <c r="S64415"/>
    </row>
    <row r="64416" spans="19:19">
      <c r="S64416"/>
    </row>
    <row r="64417" spans="19:19">
      <c r="S64417"/>
    </row>
    <row r="64418" spans="19:19">
      <c r="S64418"/>
    </row>
    <row r="64419" spans="19:19">
      <c r="S64419"/>
    </row>
    <row r="64420" spans="19:19">
      <c r="S64420"/>
    </row>
    <row r="64421" spans="19:19">
      <c r="S64421"/>
    </row>
    <row r="64422" spans="19:19">
      <c r="S64422"/>
    </row>
    <row r="64423" spans="19:19">
      <c r="S64423"/>
    </row>
    <row r="64424" spans="19:19">
      <c r="S64424"/>
    </row>
    <row r="64425" spans="19:19">
      <c r="S64425"/>
    </row>
    <row r="64426" spans="19:19">
      <c r="S64426"/>
    </row>
    <row r="64427" spans="19:19">
      <c r="S64427"/>
    </row>
    <row r="64428" spans="19:19">
      <c r="S64428"/>
    </row>
    <row r="64429" spans="19:19">
      <c r="S64429"/>
    </row>
    <row r="64430" spans="19:19">
      <c r="S64430"/>
    </row>
    <row r="64431" spans="19:19">
      <c r="S64431"/>
    </row>
    <row r="64432" spans="19:19">
      <c r="S64432"/>
    </row>
    <row r="64433" spans="19:19">
      <c r="S64433"/>
    </row>
    <row r="64434" spans="19:19">
      <c r="S64434"/>
    </row>
    <row r="64435" spans="19:19">
      <c r="S64435"/>
    </row>
    <row r="64436" spans="19:19">
      <c r="S64436"/>
    </row>
    <row r="64437" spans="19:19">
      <c r="S64437"/>
    </row>
    <row r="64438" spans="19:19">
      <c r="S64438"/>
    </row>
    <row r="64439" spans="19:19">
      <c r="S64439"/>
    </row>
    <row r="64440" spans="19:19">
      <c r="S64440"/>
    </row>
    <row r="64441" spans="19:19">
      <c r="S64441"/>
    </row>
    <row r="64442" spans="19:19">
      <c r="S64442"/>
    </row>
    <row r="64443" spans="19:19">
      <c r="S64443"/>
    </row>
    <row r="64444" spans="19:19">
      <c r="S64444"/>
    </row>
    <row r="64445" spans="19:19">
      <c r="S64445"/>
    </row>
    <row r="64446" spans="19:19">
      <c r="S64446"/>
    </row>
    <row r="64447" spans="19:19">
      <c r="S64447"/>
    </row>
    <row r="64448" spans="19:19">
      <c r="S64448"/>
    </row>
    <row r="64449" spans="19:19">
      <c r="S64449"/>
    </row>
    <row r="64450" spans="19:19">
      <c r="S64450"/>
    </row>
    <row r="64451" spans="19:19">
      <c r="S64451"/>
    </row>
    <row r="64452" spans="19:19">
      <c r="S64452"/>
    </row>
    <row r="64453" spans="19:19">
      <c r="S64453"/>
    </row>
    <row r="64454" spans="19:19">
      <c r="S64454"/>
    </row>
    <row r="64455" spans="19:19">
      <c r="S64455"/>
    </row>
    <row r="64456" spans="19:19">
      <c r="S64456"/>
    </row>
    <row r="64457" spans="19:19">
      <c r="S64457"/>
    </row>
    <row r="64458" spans="19:19">
      <c r="S64458"/>
    </row>
    <row r="64459" spans="19:19">
      <c r="S64459"/>
    </row>
    <row r="64460" spans="19:19">
      <c r="S64460"/>
    </row>
    <row r="64461" spans="19:19">
      <c r="S64461"/>
    </row>
    <row r="64462" spans="19:19">
      <c r="S64462"/>
    </row>
    <row r="64463" spans="19:19">
      <c r="S64463"/>
    </row>
    <row r="64464" spans="19:19">
      <c r="S64464"/>
    </row>
    <row r="64465" spans="19:19">
      <c r="S64465"/>
    </row>
    <row r="64466" spans="19:19">
      <c r="S64466"/>
    </row>
    <row r="64467" spans="19:19">
      <c r="S64467"/>
    </row>
    <row r="64468" spans="19:19">
      <c r="S64468"/>
    </row>
    <row r="64469" spans="19:19">
      <c r="S64469"/>
    </row>
    <row r="64470" spans="19:19">
      <c r="S64470"/>
    </row>
    <row r="64471" spans="19:19">
      <c r="S64471"/>
    </row>
    <row r="64472" spans="19:19">
      <c r="S64472"/>
    </row>
    <row r="64473" spans="19:19">
      <c r="S64473"/>
    </row>
    <row r="64474" spans="19:19">
      <c r="S64474"/>
    </row>
    <row r="64475" spans="19:19">
      <c r="S64475"/>
    </row>
    <row r="64476" spans="19:19">
      <c r="S64476"/>
    </row>
    <row r="64477" spans="19:19">
      <c r="S64477"/>
    </row>
    <row r="64478" spans="19:19">
      <c r="S64478"/>
    </row>
    <row r="64479" spans="19:19">
      <c r="S64479"/>
    </row>
    <row r="64480" spans="19:19">
      <c r="S64480"/>
    </row>
    <row r="64481" spans="19:19">
      <c r="S64481"/>
    </row>
    <row r="64482" spans="19:19">
      <c r="S64482"/>
    </row>
    <row r="64483" spans="19:19">
      <c r="S64483"/>
    </row>
    <row r="64484" spans="19:19">
      <c r="S64484"/>
    </row>
    <row r="64485" spans="19:19">
      <c r="S64485"/>
    </row>
    <row r="64486" spans="19:19">
      <c r="S64486"/>
    </row>
    <row r="64487" spans="19:19">
      <c r="S64487"/>
    </row>
    <row r="64488" spans="19:19">
      <c r="S64488"/>
    </row>
    <row r="64489" spans="19:19">
      <c r="S64489"/>
    </row>
    <row r="64490" spans="19:19">
      <c r="S64490"/>
    </row>
    <row r="64491" spans="19:19">
      <c r="S64491"/>
    </row>
    <row r="64492" spans="19:19">
      <c r="S64492"/>
    </row>
    <row r="64493" spans="19:19">
      <c r="S64493"/>
    </row>
    <row r="64494" spans="19:19">
      <c r="S64494"/>
    </row>
    <row r="64495" spans="19:19">
      <c r="S64495"/>
    </row>
    <row r="64496" spans="19:19">
      <c r="S64496"/>
    </row>
    <row r="64497" spans="19:19">
      <c r="S64497"/>
    </row>
    <row r="64498" spans="19:19">
      <c r="S64498"/>
    </row>
    <row r="64499" spans="19:19">
      <c r="S64499"/>
    </row>
    <row r="64500" spans="19:19">
      <c r="S64500"/>
    </row>
    <row r="64501" spans="19:19">
      <c r="S64501"/>
    </row>
    <row r="64502" spans="19:19">
      <c r="S64502"/>
    </row>
    <row r="64503" spans="19:19">
      <c r="S64503"/>
    </row>
    <row r="64504" spans="19:19">
      <c r="S64504"/>
    </row>
    <row r="64505" spans="19:19">
      <c r="S64505"/>
    </row>
    <row r="64506" spans="19:19">
      <c r="S64506"/>
    </row>
    <row r="64507" spans="19:19">
      <c r="S64507"/>
    </row>
    <row r="64508" spans="19:19">
      <c r="S64508"/>
    </row>
    <row r="64509" spans="19:19">
      <c r="S64509"/>
    </row>
    <row r="64510" spans="19:19">
      <c r="S64510"/>
    </row>
    <row r="64511" spans="19:19">
      <c r="S64511"/>
    </row>
    <row r="64512" spans="19:19">
      <c r="S64512"/>
    </row>
    <row r="64513" spans="19:19">
      <c r="S64513"/>
    </row>
    <row r="64514" spans="19:19">
      <c r="S64514"/>
    </row>
    <row r="64515" spans="19:19">
      <c r="S64515"/>
    </row>
    <row r="64516" spans="19:19">
      <c r="S64516"/>
    </row>
    <row r="64517" spans="19:19">
      <c r="S64517"/>
    </row>
    <row r="64518" spans="19:19">
      <c r="S64518"/>
    </row>
    <row r="64519" spans="19:19">
      <c r="S64519"/>
    </row>
    <row r="64520" spans="19:19">
      <c r="S64520"/>
    </row>
    <row r="64521" spans="19:19">
      <c r="S64521"/>
    </row>
    <row r="64522" spans="19:19">
      <c r="S64522"/>
    </row>
    <row r="64523" spans="19:19">
      <c r="S64523"/>
    </row>
    <row r="64524" spans="19:19">
      <c r="S64524"/>
    </row>
    <row r="64525" spans="19:19">
      <c r="S64525"/>
    </row>
    <row r="64526" spans="19:19">
      <c r="S64526"/>
    </row>
    <row r="64527" spans="19:19">
      <c r="S64527"/>
    </row>
    <row r="64528" spans="19:19">
      <c r="S64528"/>
    </row>
    <row r="64529" spans="19:19">
      <c r="S64529"/>
    </row>
    <row r="64530" spans="19:19">
      <c r="S64530"/>
    </row>
    <row r="64531" spans="19:19">
      <c r="S64531"/>
    </row>
    <row r="64532" spans="19:19">
      <c r="S64532"/>
    </row>
    <row r="64533" spans="19:19">
      <c r="S64533"/>
    </row>
    <row r="64534" spans="19:19">
      <c r="S64534"/>
    </row>
    <row r="64535" spans="19:19">
      <c r="S64535"/>
    </row>
    <row r="64536" spans="19:19">
      <c r="S64536"/>
    </row>
    <row r="64537" spans="19:19">
      <c r="S64537"/>
    </row>
    <row r="64538" spans="19:19">
      <c r="S64538"/>
    </row>
    <row r="64539" spans="19:19">
      <c r="S64539"/>
    </row>
    <row r="64540" spans="19:19">
      <c r="S64540"/>
    </row>
    <row r="64541" spans="19:19">
      <c r="S64541"/>
    </row>
    <row r="64542" spans="19:19">
      <c r="S64542"/>
    </row>
    <row r="64543" spans="19:19">
      <c r="S64543"/>
    </row>
    <row r="64544" spans="19:19">
      <c r="S64544"/>
    </row>
    <row r="64545" spans="19:19">
      <c r="S64545"/>
    </row>
    <row r="64546" spans="19:19">
      <c r="S64546"/>
    </row>
    <row r="64547" spans="19:19">
      <c r="S64547"/>
    </row>
    <row r="64548" spans="19:19">
      <c r="S64548"/>
    </row>
    <row r="64549" spans="19:19">
      <c r="S64549"/>
    </row>
    <row r="64550" spans="19:19">
      <c r="S64550"/>
    </row>
    <row r="64551" spans="19:19">
      <c r="S64551"/>
    </row>
    <row r="64552" spans="19:19">
      <c r="S64552"/>
    </row>
    <row r="64553" spans="19:19">
      <c r="S64553"/>
    </row>
    <row r="64554" spans="19:19">
      <c r="S64554"/>
    </row>
    <row r="64555" spans="19:19">
      <c r="S64555"/>
    </row>
    <row r="64556" spans="19:19">
      <c r="S64556"/>
    </row>
    <row r="64557" spans="19:19">
      <c r="S64557"/>
    </row>
    <row r="64558" spans="19:19">
      <c r="S64558"/>
    </row>
    <row r="64559" spans="19:19">
      <c r="S64559"/>
    </row>
    <row r="64560" spans="19:19">
      <c r="S64560"/>
    </row>
    <row r="64561" spans="19:19">
      <c r="S64561"/>
    </row>
    <row r="64562" spans="19:19">
      <c r="S64562"/>
    </row>
    <row r="64563" spans="19:19">
      <c r="S64563"/>
    </row>
    <row r="64564" spans="19:19">
      <c r="S64564"/>
    </row>
    <row r="64565" spans="19:19">
      <c r="S64565"/>
    </row>
    <row r="64566" spans="19:19">
      <c r="S64566"/>
    </row>
    <row r="64567" spans="19:19">
      <c r="S64567"/>
    </row>
    <row r="64568" spans="19:19">
      <c r="S64568"/>
    </row>
    <row r="64569" spans="19:19">
      <c r="S64569"/>
    </row>
    <row r="64570" spans="19:19">
      <c r="S64570"/>
    </row>
    <row r="64571" spans="19:19">
      <c r="S64571"/>
    </row>
    <row r="64572" spans="19:19">
      <c r="S64572"/>
    </row>
    <row r="64573" spans="19:19">
      <c r="S64573"/>
    </row>
    <row r="64574" spans="19:19">
      <c r="S64574"/>
    </row>
    <row r="64575" spans="19:19">
      <c r="S64575"/>
    </row>
    <row r="64576" spans="19:19">
      <c r="S64576"/>
    </row>
    <row r="64577" spans="19:19">
      <c r="S64577"/>
    </row>
    <row r="64578" spans="19:19">
      <c r="S64578"/>
    </row>
    <row r="64579" spans="19:19">
      <c r="S64579"/>
    </row>
    <row r="64580" spans="19:19">
      <c r="S64580"/>
    </row>
    <row r="64581" spans="19:19">
      <c r="S64581"/>
    </row>
    <row r="64582" spans="19:19">
      <c r="S64582"/>
    </row>
    <row r="64583" spans="19:19">
      <c r="S64583"/>
    </row>
    <row r="64584" spans="19:19">
      <c r="S64584"/>
    </row>
    <row r="64585" spans="19:19">
      <c r="S64585"/>
    </row>
    <row r="64586" spans="19:19">
      <c r="S64586"/>
    </row>
    <row r="64587" spans="19:19">
      <c r="S64587"/>
    </row>
    <row r="64588" spans="19:19">
      <c r="S64588"/>
    </row>
    <row r="64589" spans="19:19">
      <c r="S64589"/>
    </row>
    <row r="64590" spans="19:19">
      <c r="S64590"/>
    </row>
    <row r="64591" spans="19:19">
      <c r="S64591"/>
    </row>
    <row r="64592" spans="19:19">
      <c r="S64592"/>
    </row>
    <row r="64593" spans="19:19">
      <c r="S64593"/>
    </row>
    <row r="64594" spans="19:19">
      <c r="S64594"/>
    </row>
    <row r="64595" spans="19:19">
      <c r="S64595"/>
    </row>
    <row r="64596" spans="19:19">
      <c r="S64596"/>
    </row>
    <row r="64597" spans="19:19">
      <c r="S64597"/>
    </row>
    <row r="64598" spans="19:19">
      <c r="S64598"/>
    </row>
    <row r="64599" spans="19:19">
      <c r="S64599"/>
    </row>
    <row r="64600" spans="19:19">
      <c r="S64600"/>
    </row>
    <row r="64601" spans="19:19">
      <c r="S64601"/>
    </row>
    <row r="64602" spans="19:19">
      <c r="S64602"/>
    </row>
    <row r="64603" spans="19:19">
      <c r="S64603"/>
    </row>
    <row r="64604" spans="19:19">
      <c r="S64604"/>
    </row>
    <row r="64605" spans="19:19">
      <c r="S64605"/>
    </row>
    <row r="64606" spans="19:19">
      <c r="S64606"/>
    </row>
    <row r="64607" spans="19:19">
      <c r="S64607"/>
    </row>
    <row r="64608" spans="19:19">
      <c r="S64608"/>
    </row>
    <row r="64609" spans="19:19">
      <c r="S64609"/>
    </row>
    <row r="64610" spans="19:19">
      <c r="S64610"/>
    </row>
    <row r="64611" spans="19:19">
      <c r="S64611"/>
    </row>
    <row r="64612" spans="19:19">
      <c r="S64612"/>
    </row>
    <row r="64613" spans="19:19">
      <c r="S64613"/>
    </row>
    <row r="64614" spans="19:19">
      <c r="S64614"/>
    </row>
    <row r="64615" spans="19:19">
      <c r="S64615"/>
    </row>
    <row r="64616" spans="19:19">
      <c r="S64616"/>
    </row>
    <row r="64617" spans="19:19">
      <c r="S64617"/>
    </row>
    <row r="64618" spans="19:19">
      <c r="S64618"/>
    </row>
    <row r="64619" spans="19:19">
      <c r="S64619"/>
    </row>
    <row r="64620" spans="19:19">
      <c r="S64620"/>
    </row>
    <row r="64621" spans="19:19">
      <c r="S64621"/>
    </row>
    <row r="64622" spans="19:19">
      <c r="S64622"/>
    </row>
    <row r="64623" spans="19:19">
      <c r="S64623"/>
    </row>
    <row r="64624" spans="19:19">
      <c r="S64624"/>
    </row>
    <row r="64625" spans="19:19">
      <c r="S64625"/>
    </row>
    <row r="64626" spans="19:19">
      <c r="S64626"/>
    </row>
    <row r="64627" spans="19:19">
      <c r="S64627"/>
    </row>
    <row r="64628" spans="19:19">
      <c r="S64628"/>
    </row>
    <row r="64629" spans="19:19">
      <c r="S64629"/>
    </row>
    <row r="64630" spans="19:19">
      <c r="S64630"/>
    </row>
    <row r="64631" spans="19:19">
      <c r="S64631"/>
    </row>
    <row r="64632" spans="19:19">
      <c r="S64632"/>
    </row>
    <row r="64633" spans="19:19">
      <c r="S64633"/>
    </row>
    <row r="64634" spans="19:19">
      <c r="S64634"/>
    </row>
    <row r="64635" spans="19:19">
      <c r="S64635"/>
    </row>
    <row r="64636" spans="19:19">
      <c r="S64636"/>
    </row>
    <row r="64637" spans="19:19">
      <c r="S64637"/>
    </row>
    <row r="64638" spans="19:19">
      <c r="S64638"/>
    </row>
    <row r="64639" spans="19:19">
      <c r="S64639"/>
    </row>
    <row r="64640" spans="19:19">
      <c r="S64640"/>
    </row>
    <row r="64641" spans="19:19">
      <c r="S64641"/>
    </row>
    <row r="64642" spans="19:19">
      <c r="S64642"/>
    </row>
    <row r="64643" spans="19:19">
      <c r="S64643"/>
    </row>
    <row r="64644" spans="19:19">
      <c r="S64644"/>
    </row>
    <row r="64645" spans="19:19">
      <c r="S64645"/>
    </row>
    <row r="64646" spans="19:19">
      <c r="S64646"/>
    </row>
    <row r="64647" spans="19:19">
      <c r="S64647"/>
    </row>
    <row r="64648" spans="19:19">
      <c r="S64648"/>
    </row>
    <row r="64649" spans="19:19">
      <c r="S64649"/>
    </row>
    <row r="64650" spans="19:19">
      <c r="S64650"/>
    </row>
    <row r="64651" spans="19:19">
      <c r="S64651"/>
    </row>
    <row r="64652" spans="19:19">
      <c r="S64652"/>
    </row>
    <row r="64653" spans="19:19">
      <c r="S64653"/>
    </row>
    <row r="64654" spans="19:19">
      <c r="S64654"/>
    </row>
    <row r="64655" spans="19:19">
      <c r="S64655"/>
    </row>
    <row r="64656" spans="19:19">
      <c r="S64656"/>
    </row>
    <row r="64657" spans="19:19">
      <c r="S64657"/>
    </row>
    <row r="64658" spans="19:19">
      <c r="S64658"/>
    </row>
    <row r="64659" spans="19:19">
      <c r="S64659"/>
    </row>
    <row r="64660" spans="19:19">
      <c r="S64660"/>
    </row>
    <row r="64661" spans="19:19">
      <c r="S64661"/>
    </row>
    <row r="64662" spans="19:19">
      <c r="S64662"/>
    </row>
    <row r="64663" spans="19:19">
      <c r="S64663"/>
    </row>
    <row r="64664" spans="19:19">
      <c r="S64664"/>
    </row>
    <row r="64665" spans="19:19">
      <c r="S64665"/>
    </row>
    <row r="64666" spans="19:19">
      <c r="S64666"/>
    </row>
    <row r="64667" spans="19:19">
      <c r="S64667"/>
    </row>
    <row r="64668" spans="19:19">
      <c r="S64668"/>
    </row>
    <row r="64669" spans="19:19">
      <c r="S64669"/>
    </row>
    <row r="64670" spans="19:19">
      <c r="S64670"/>
    </row>
    <row r="64671" spans="19:19">
      <c r="S64671"/>
    </row>
    <row r="64672" spans="19:19">
      <c r="S64672"/>
    </row>
    <row r="64673" spans="19:19">
      <c r="S64673"/>
    </row>
    <row r="64674" spans="19:19">
      <c r="S64674"/>
    </row>
    <row r="64675" spans="19:19">
      <c r="S64675"/>
    </row>
    <row r="64676" spans="19:19">
      <c r="S64676"/>
    </row>
    <row r="64677" spans="19:19">
      <c r="S64677"/>
    </row>
    <row r="64678" spans="19:19">
      <c r="S64678"/>
    </row>
    <row r="64679" spans="19:19">
      <c r="S64679"/>
    </row>
    <row r="64680" spans="19:19">
      <c r="S64680"/>
    </row>
    <row r="64681" spans="19:19">
      <c r="S64681"/>
    </row>
    <row r="64682" spans="19:19">
      <c r="S64682"/>
    </row>
    <row r="64683" spans="19:19">
      <c r="S64683"/>
    </row>
    <row r="64684" spans="19:19">
      <c r="S64684"/>
    </row>
    <row r="64685" spans="19:19">
      <c r="S64685"/>
    </row>
    <row r="64686" spans="19:19">
      <c r="S64686"/>
    </row>
    <row r="64687" spans="19:19">
      <c r="S64687"/>
    </row>
    <row r="64688" spans="19:19">
      <c r="S64688"/>
    </row>
    <row r="64689" spans="19:19">
      <c r="S64689"/>
    </row>
    <row r="64690" spans="19:19">
      <c r="S64690"/>
    </row>
    <row r="64691" spans="19:19">
      <c r="S64691"/>
    </row>
    <row r="64692" spans="19:19">
      <c r="S64692"/>
    </row>
    <row r="64693" spans="19:19">
      <c r="S64693"/>
    </row>
    <row r="64694" spans="19:19">
      <c r="S64694"/>
    </row>
    <row r="64695" spans="19:19">
      <c r="S64695"/>
    </row>
    <row r="64696" spans="19:19">
      <c r="S64696"/>
    </row>
    <row r="64697" spans="19:19">
      <c r="S64697"/>
    </row>
    <row r="64698" spans="19:19">
      <c r="S64698"/>
    </row>
    <row r="64699" spans="19:19">
      <c r="S64699"/>
    </row>
    <row r="64700" spans="19:19">
      <c r="S64700"/>
    </row>
    <row r="64701" spans="19:19">
      <c r="S64701"/>
    </row>
    <row r="64702" spans="19:19">
      <c r="S64702"/>
    </row>
    <row r="64703" spans="19:19">
      <c r="S64703"/>
    </row>
    <row r="64704" spans="19:19">
      <c r="S64704"/>
    </row>
    <row r="64705" spans="19:19">
      <c r="S64705"/>
    </row>
    <row r="64706" spans="19:19">
      <c r="S64706"/>
    </row>
    <row r="64707" spans="19:19">
      <c r="S64707"/>
    </row>
    <row r="64708" spans="19:19">
      <c r="S64708"/>
    </row>
    <row r="64709" spans="19:19">
      <c r="S64709"/>
    </row>
    <row r="64710" spans="19:19">
      <c r="S64710"/>
    </row>
    <row r="64711" spans="19:19">
      <c r="S64711"/>
    </row>
    <row r="64712" spans="19:19">
      <c r="S64712"/>
    </row>
    <row r="64713" spans="19:19">
      <c r="S64713"/>
    </row>
    <row r="64714" spans="19:19">
      <c r="S64714"/>
    </row>
    <row r="64715" spans="19:19">
      <c r="S64715"/>
    </row>
    <row r="64716" spans="19:19">
      <c r="S64716"/>
    </row>
    <row r="64717" spans="19:19">
      <c r="S64717"/>
    </row>
    <row r="64718" spans="19:19">
      <c r="S64718"/>
    </row>
    <row r="64719" spans="19:19">
      <c r="S64719"/>
    </row>
    <row r="64720" spans="19:19">
      <c r="S64720"/>
    </row>
    <row r="64721" spans="19:19">
      <c r="S64721"/>
    </row>
    <row r="64722" spans="19:19">
      <c r="S64722"/>
    </row>
    <row r="64723" spans="19:19">
      <c r="S64723"/>
    </row>
    <row r="64724" spans="19:19">
      <c r="S64724"/>
    </row>
    <row r="64725" spans="19:19">
      <c r="S64725"/>
    </row>
    <row r="64726" spans="19:19">
      <c r="S64726"/>
    </row>
    <row r="64727" spans="19:19">
      <c r="S64727"/>
    </row>
    <row r="64728" spans="19:19">
      <c r="S64728"/>
    </row>
    <row r="64729" spans="19:19">
      <c r="S64729"/>
    </row>
    <row r="64730" spans="19:19">
      <c r="S64730"/>
    </row>
    <row r="64731" spans="19:19">
      <c r="S64731"/>
    </row>
    <row r="64732" spans="19:19">
      <c r="S64732"/>
    </row>
    <row r="64733" spans="19:19">
      <c r="S64733"/>
    </row>
    <row r="64734" spans="19:19">
      <c r="S64734"/>
    </row>
    <row r="64735" spans="19:19">
      <c r="S64735"/>
    </row>
    <row r="64736" spans="19:19">
      <c r="S64736"/>
    </row>
    <row r="64737" spans="19:19">
      <c r="S64737"/>
    </row>
    <row r="64738" spans="19:19">
      <c r="S64738"/>
    </row>
    <row r="64739" spans="19:19">
      <c r="S64739"/>
    </row>
    <row r="64740" spans="19:19">
      <c r="S64740"/>
    </row>
    <row r="64741" spans="19:19">
      <c r="S64741"/>
    </row>
    <row r="64742" spans="19:19">
      <c r="S64742"/>
    </row>
    <row r="64743" spans="19:19">
      <c r="S64743"/>
    </row>
    <row r="64744" spans="19:19">
      <c r="S64744"/>
    </row>
    <row r="64745" spans="19:19">
      <c r="S64745"/>
    </row>
    <row r="64746" spans="19:19">
      <c r="S64746"/>
    </row>
    <row r="64747" spans="19:19">
      <c r="S64747"/>
    </row>
    <row r="64748" spans="19:19">
      <c r="S64748"/>
    </row>
    <row r="64749" spans="19:19">
      <c r="S64749"/>
    </row>
    <row r="64750" spans="19:19">
      <c r="S64750"/>
    </row>
    <row r="64751" spans="19:19">
      <c r="S64751"/>
    </row>
    <row r="64752" spans="19:19">
      <c r="S64752"/>
    </row>
    <row r="64753" spans="19:19">
      <c r="S64753"/>
    </row>
    <row r="64754" spans="19:19">
      <c r="S64754"/>
    </row>
    <row r="64755" spans="19:19">
      <c r="S64755"/>
    </row>
    <row r="64756" spans="19:19">
      <c r="S64756"/>
    </row>
    <row r="64757" spans="19:19">
      <c r="S64757"/>
    </row>
    <row r="64758" spans="19:19">
      <c r="S64758"/>
    </row>
    <row r="64759" spans="19:19">
      <c r="S64759"/>
    </row>
    <row r="64760" spans="19:19">
      <c r="S64760"/>
    </row>
    <row r="64761" spans="19:19">
      <c r="S64761"/>
    </row>
    <row r="64762" spans="19:19">
      <c r="S64762"/>
    </row>
    <row r="64763" spans="19:19">
      <c r="S64763"/>
    </row>
    <row r="64764" spans="19:19">
      <c r="S64764"/>
    </row>
    <row r="64765" spans="19:19">
      <c r="S64765"/>
    </row>
    <row r="64766" spans="19:19">
      <c r="S64766"/>
    </row>
    <row r="64767" spans="19:19">
      <c r="S64767"/>
    </row>
    <row r="64768" spans="19:19">
      <c r="S64768"/>
    </row>
    <row r="64769" spans="19:19">
      <c r="S64769"/>
    </row>
    <row r="64770" spans="19:19">
      <c r="S64770"/>
    </row>
    <row r="64771" spans="19:19">
      <c r="S64771"/>
    </row>
    <row r="64772" spans="19:19">
      <c r="S64772"/>
    </row>
    <row r="64773" spans="19:19">
      <c r="S64773"/>
    </row>
    <row r="64774" spans="19:19">
      <c r="S64774"/>
    </row>
    <row r="64775" spans="19:19">
      <c r="S64775"/>
    </row>
    <row r="64776" spans="19:19">
      <c r="S64776"/>
    </row>
    <row r="64777" spans="19:19">
      <c r="S64777"/>
    </row>
    <row r="64778" spans="19:19">
      <c r="S64778"/>
    </row>
    <row r="64779" spans="19:19">
      <c r="S64779"/>
    </row>
    <row r="64780" spans="19:19">
      <c r="S64780"/>
    </row>
    <row r="64781" spans="19:19">
      <c r="S64781"/>
    </row>
    <row r="64782" spans="19:19">
      <c r="S64782"/>
    </row>
    <row r="64783" spans="19:19">
      <c r="S64783"/>
    </row>
    <row r="64784" spans="19:19">
      <c r="S64784"/>
    </row>
    <row r="64785" spans="19:19">
      <c r="S64785"/>
    </row>
    <row r="64786" spans="19:19">
      <c r="S64786"/>
    </row>
    <row r="64787" spans="19:19">
      <c r="S64787"/>
    </row>
    <row r="64788" spans="19:19">
      <c r="S64788"/>
    </row>
    <row r="64789" spans="19:19">
      <c r="S64789"/>
    </row>
    <row r="64790" spans="19:19">
      <c r="S64790"/>
    </row>
    <row r="64791" spans="19:19">
      <c r="S64791"/>
    </row>
    <row r="64792" spans="19:19">
      <c r="S64792"/>
    </row>
    <row r="64793" spans="19:19">
      <c r="S64793"/>
    </row>
    <row r="64794" spans="19:19">
      <c r="S64794"/>
    </row>
    <row r="64795" spans="19:19">
      <c r="S64795"/>
    </row>
    <row r="64796" spans="19:19">
      <c r="S64796"/>
    </row>
    <row r="64797" spans="19:19">
      <c r="S64797"/>
    </row>
    <row r="64798" spans="19:19">
      <c r="S64798"/>
    </row>
    <row r="64799" spans="19:19">
      <c r="S64799"/>
    </row>
    <row r="64800" spans="19:19">
      <c r="S64800"/>
    </row>
    <row r="64801" spans="19:19">
      <c r="S64801"/>
    </row>
    <row r="64802" spans="19:19">
      <c r="S64802"/>
    </row>
    <row r="64803" spans="19:19">
      <c r="S64803"/>
    </row>
    <row r="64804" spans="19:19">
      <c r="S64804"/>
    </row>
    <row r="64805" spans="19:19">
      <c r="S64805"/>
    </row>
    <row r="64806" spans="19:19">
      <c r="S64806"/>
    </row>
    <row r="64807" spans="19:19">
      <c r="S64807"/>
    </row>
    <row r="64808" spans="19:19">
      <c r="S64808"/>
    </row>
    <row r="64809" spans="19:19">
      <c r="S64809"/>
    </row>
    <row r="64810" spans="19:19">
      <c r="S64810"/>
    </row>
    <row r="64811" spans="19:19">
      <c r="S64811"/>
    </row>
    <row r="64812" spans="19:19">
      <c r="S64812"/>
    </row>
    <row r="64813" spans="19:19">
      <c r="S64813"/>
    </row>
    <row r="64814" spans="19:19">
      <c r="S64814"/>
    </row>
    <row r="64815" spans="19:19">
      <c r="S64815"/>
    </row>
    <row r="64816" spans="19:19">
      <c r="S64816"/>
    </row>
    <row r="64817" spans="19:19">
      <c r="S64817"/>
    </row>
    <row r="64818" spans="19:19">
      <c r="S64818"/>
    </row>
    <row r="64819" spans="19:19">
      <c r="S64819"/>
    </row>
    <row r="64820" spans="19:19">
      <c r="S64820"/>
    </row>
    <row r="64821" spans="19:19">
      <c r="S64821"/>
    </row>
    <row r="64822" spans="19:19">
      <c r="S64822"/>
    </row>
    <row r="64823" spans="19:19">
      <c r="S64823"/>
    </row>
    <row r="64824" spans="19:19">
      <c r="S64824"/>
    </row>
    <row r="64825" spans="19:19">
      <c r="S64825"/>
    </row>
    <row r="64826" spans="19:19">
      <c r="S64826"/>
    </row>
    <row r="64827" spans="19:19">
      <c r="S64827"/>
    </row>
    <row r="64828" spans="19:19">
      <c r="S64828"/>
    </row>
    <row r="64829" spans="19:19">
      <c r="S64829"/>
    </row>
    <row r="64830" spans="19:19">
      <c r="S64830"/>
    </row>
    <row r="64831" spans="19:19">
      <c r="S64831"/>
    </row>
    <row r="64832" spans="19:19">
      <c r="S64832"/>
    </row>
    <row r="64833" spans="19:19">
      <c r="S64833"/>
    </row>
    <row r="64834" spans="19:19">
      <c r="S64834"/>
    </row>
    <row r="64835" spans="19:19">
      <c r="S64835"/>
    </row>
    <row r="64836" spans="19:19">
      <c r="S64836"/>
    </row>
    <row r="64837" spans="19:19">
      <c r="S64837"/>
    </row>
    <row r="64838" spans="19:19">
      <c r="S64838"/>
    </row>
    <row r="64839" spans="19:19">
      <c r="S64839"/>
    </row>
    <row r="64840" spans="19:19">
      <c r="S64840"/>
    </row>
    <row r="64841" spans="19:19">
      <c r="S64841"/>
    </row>
    <row r="64842" spans="19:19">
      <c r="S64842"/>
    </row>
    <row r="64843" spans="19:19">
      <c r="S64843"/>
    </row>
    <row r="64844" spans="19:19">
      <c r="S64844"/>
    </row>
    <row r="64845" spans="19:19">
      <c r="S64845"/>
    </row>
    <row r="64846" spans="19:19">
      <c r="S64846"/>
    </row>
    <row r="64847" spans="19:19">
      <c r="S64847"/>
    </row>
    <row r="64848" spans="19:19">
      <c r="S64848"/>
    </row>
    <row r="64849" spans="19:19">
      <c r="S64849"/>
    </row>
    <row r="64850" spans="19:19">
      <c r="S64850"/>
    </row>
    <row r="64851" spans="19:19">
      <c r="S64851"/>
    </row>
    <row r="64852" spans="19:19">
      <c r="S64852"/>
    </row>
    <row r="64853" spans="19:19">
      <c r="S64853"/>
    </row>
    <row r="64854" spans="19:19">
      <c r="S64854"/>
    </row>
    <row r="64855" spans="19:19">
      <c r="S64855"/>
    </row>
    <row r="64856" spans="19:19">
      <c r="S64856"/>
    </row>
    <row r="64857" spans="19:19">
      <c r="S64857"/>
    </row>
    <row r="64858" spans="19:19">
      <c r="S64858"/>
    </row>
    <row r="64859" spans="19:19">
      <c r="S64859"/>
    </row>
    <row r="64860" spans="19:19">
      <c r="S64860"/>
    </row>
    <row r="64861" spans="19:19">
      <c r="S64861"/>
    </row>
    <row r="64862" spans="19:19">
      <c r="S64862"/>
    </row>
    <row r="64863" spans="19:19">
      <c r="S64863"/>
    </row>
    <row r="64864" spans="19:19">
      <c r="S64864"/>
    </row>
    <row r="64865" spans="19:19">
      <c r="S64865"/>
    </row>
    <row r="64866" spans="19:19">
      <c r="S64866"/>
    </row>
    <row r="64867" spans="19:19">
      <c r="S64867"/>
    </row>
    <row r="64868" spans="19:19">
      <c r="S64868"/>
    </row>
    <row r="64869" spans="19:19">
      <c r="S64869"/>
    </row>
    <row r="64870" spans="19:19">
      <c r="S64870"/>
    </row>
    <row r="64871" spans="19:19">
      <c r="S64871"/>
    </row>
    <row r="64872" spans="19:19">
      <c r="S64872"/>
    </row>
    <row r="64873" spans="19:19">
      <c r="S64873"/>
    </row>
    <row r="64874" spans="19:19">
      <c r="S64874"/>
    </row>
    <row r="64875" spans="19:19">
      <c r="S64875"/>
    </row>
    <row r="64876" spans="19:19">
      <c r="S64876"/>
    </row>
    <row r="64877" spans="19:19">
      <c r="S64877"/>
    </row>
    <row r="64878" spans="19:19">
      <c r="S64878"/>
    </row>
    <row r="64879" spans="19:19">
      <c r="S64879"/>
    </row>
    <row r="64880" spans="19:19">
      <c r="S64880"/>
    </row>
    <row r="64881" spans="19:19">
      <c r="S64881"/>
    </row>
    <row r="64882" spans="19:19">
      <c r="S64882"/>
    </row>
    <row r="64883" spans="19:19">
      <c r="S64883"/>
    </row>
    <row r="64884" spans="19:19">
      <c r="S64884"/>
    </row>
    <row r="64885" spans="19:19">
      <c r="S64885"/>
    </row>
    <row r="64886" spans="19:19">
      <c r="S64886"/>
    </row>
    <row r="64887" spans="19:19">
      <c r="S64887"/>
    </row>
    <row r="64888" spans="19:19">
      <c r="S64888"/>
    </row>
    <row r="64889" spans="19:19">
      <c r="S64889"/>
    </row>
    <row r="64890" spans="19:19">
      <c r="S64890"/>
    </row>
    <row r="64891" spans="19:19">
      <c r="S64891"/>
    </row>
    <row r="64892" spans="19:19">
      <c r="S64892"/>
    </row>
    <row r="64893" spans="19:19">
      <c r="S64893"/>
    </row>
    <row r="64894" spans="19:19">
      <c r="S64894"/>
    </row>
    <row r="64895" spans="19:19">
      <c r="S64895"/>
    </row>
    <row r="64896" spans="19:19">
      <c r="S64896"/>
    </row>
    <row r="64897" spans="19:19">
      <c r="S64897"/>
    </row>
    <row r="64898" spans="19:19">
      <c r="S64898"/>
    </row>
    <row r="64899" spans="19:19">
      <c r="S64899"/>
    </row>
    <row r="64900" spans="19:19">
      <c r="S64900"/>
    </row>
    <row r="64901" spans="19:19">
      <c r="S64901"/>
    </row>
    <row r="64902" spans="19:19">
      <c r="S64902"/>
    </row>
    <row r="64903" spans="19:19">
      <c r="S64903"/>
    </row>
    <row r="64904" spans="19:19">
      <c r="S64904"/>
    </row>
    <row r="64905" spans="19:19">
      <c r="S64905"/>
    </row>
    <row r="64906" spans="19:19">
      <c r="S64906"/>
    </row>
    <row r="64907" spans="19:19">
      <c r="S64907"/>
    </row>
    <row r="64908" spans="19:19">
      <c r="S64908"/>
    </row>
    <row r="64909" spans="19:19">
      <c r="S64909"/>
    </row>
    <row r="64910" spans="19:19">
      <c r="S64910"/>
    </row>
    <row r="64911" spans="19:19">
      <c r="S64911"/>
    </row>
    <row r="64912" spans="19:19">
      <c r="S64912"/>
    </row>
    <row r="64913" spans="19:19">
      <c r="S64913"/>
    </row>
    <row r="64914" spans="19:19">
      <c r="S64914"/>
    </row>
    <row r="64915" spans="19:19">
      <c r="S64915"/>
    </row>
    <row r="64916" spans="19:19">
      <c r="S64916"/>
    </row>
    <row r="64917" spans="19:19">
      <c r="S64917"/>
    </row>
    <row r="64918" spans="19:19">
      <c r="S64918"/>
    </row>
    <row r="64919" spans="19:19">
      <c r="S64919"/>
    </row>
    <row r="64920" spans="19:19">
      <c r="S64920"/>
    </row>
    <row r="64921" spans="19:19">
      <c r="S64921"/>
    </row>
    <row r="64922" spans="19:19">
      <c r="S64922"/>
    </row>
    <row r="64923" spans="19:19">
      <c r="S64923"/>
    </row>
    <row r="64924" spans="19:19">
      <c r="S64924"/>
    </row>
    <row r="64925" spans="19:19">
      <c r="S64925"/>
    </row>
    <row r="64926" spans="19:19">
      <c r="S64926"/>
    </row>
    <row r="64927" spans="19:19">
      <c r="S64927"/>
    </row>
    <row r="64928" spans="19:19">
      <c r="S64928"/>
    </row>
    <row r="64929" spans="19:19">
      <c r="S64929"/>
    </row>
    <row r="64930" spans="19:19">
      <c r="S64930"/>
    </row>
    <row r="64931" spans="19:19">
      <c r="S64931"/>
    </row>
    <row r="64932" spans="19:19">
      <c r="S64932"/>
    </row>
    <row r="64933" spans="19:19">
      <c r="S64933"/>
    </row>
    <row r="64934" spans="19:19">
      <c r="S64934"/>
    </row>
    <row r="64935" spans="19:19">
      <c r="S64935"/>
    </row>
    <row r="64936" spans="19:19">
      <c r="S64936"/>
    </row>
    <row r="64937" spans="19:19">
      <c r="S64937"/>
    </row>
    <row r="64938" spans="19:19">
      <c r="S64938"/>
    </row>
    <row r="64939" spans="19:19">
      <c r="S64939"/>
    </row>
    <row r="64940" spans="19:19">
      <c r="S64940"/>
    </row>
    <row r="64941" spans="19:19">
      <c r="S64941"/>
    </row>
    <row r="64942" spans="19:19">
      <c r="S64942"/>
    </row>
    <row r="64943" spans="19:19">
      <c r="S64943"/>
    </row>
    <row r="64944" spans="19:19">
      <c r="S64944"/>
    </row>
    <row r="64945" spans="19:19">
      <c r="S64945"/>
    </row>
    <row r="64946" spans="19:19">
      <c r="S64946"/>
    </row>
    <row r="64947" spans="19:19">
      <c r="S64947"/>
    </row>
    <row r="64948" spans="19:19">
      <c r="S64948"/>
    </row>
    <row r="64949" spans="19:19">
      <c r="S64949"/>
    </row>
    <row r="64950" spans="19:19">
      <c r="S64950"/>
    </row>
    <row r="64951" spans="19:19">
      <c r="S64951"/>
    </row>
    <row r="64952" spans="19:19">
      <c r="S64952"/>
    </row>
    <row r="64953" spans="19:19">
      <c r="S64953"/>
    </row>
    <row r="64954" spans="19:19">
      <c r="S64954"/>
    </row>
    <row r="64955" spans="19:19">
      <c r="S64955"/>
    </row>
    <row r="64956" spans="19:19">
      <c r="S64956"/>
    </row>
    <row r="64957" spans="19:19">
      <c r="S64957"/>
    </row>
    <row r="64958" spans="19:19">
      <c r="S64958"/>
    </row>
    <row r="64959" spans="19:19">
      <c r="S64959"/>
    </row>
    <row r="64960" spans="19:19">
      <c r="S64960"/>
    </row>
    <row r="64961" spans="19:19">
      <c r="S64961"/>
    </row>
    <row r="64962" spans="19:19">
      <c r="S64962"/>
    </row>
    <row r="64963" spans="19:19">
      <c r="S64963"/>
    </row>
    <row r="64964" spans="19:19">
      <c r="S64964"/>
    </row>
    <row r="64965" spans="19:19">
      <c r="S64965"/>
    </row>
    <row r="64966" spans="19:19">
      <c r="S64966"/>
    </row>
    <row r="64967" spans="19:19">
      <c r="S64967"/>
    </row>
    <row r="64968" spans="19:19">
      <c r="S64968"/>
    </row>
    <row r="64969" spans="19:19">
      <c r="S64969"/>
    </row>
    <row r="64970" spans="19:19">
      <c r="S64970"/>
    </row>
    <row r="64971" spans="19:19">
      <c r="S64971"/>
    </row>
    <row r="64972" spans="19:19">
      <c r="S64972"/>
    </row>
    <row r="64973" spans="19:19">
      <c r="S64973"/>
    </row>
    <row r="64974" spans="19:19">
      <c r="S64974"/>
    </row>
    <row r="64975" spans="19:19">
      <c r="S64975"/>
    </row>
    <row r="64976" spans="19:19">
      <c r="S64976"/>
    </row>
    <row r="64977" spans="19:19">
      <c r="S64977"/>
    </row>
    <row r="64978" spans="19:19">
      <c r="S64978"/>
    </row>
    <row r="64979" spans="19:19">
      <c r="S64979"/>
    </row>
    <row r="64980" spans="19:19">
      <c r="S64980"/>
    </row>
    <row r="64981" spans="19:19">
      <c r="S64981"/>
    </row>
    <row r="64982" spans="19:19">
      <c r="S64982"/>
    </row>
    <row r="64983" spans="19:19">
      <c r="S64983"/>
    </row>
    <row r="64984" spans="19:19">
      <c r="S64984"/>
    </row>
    <row r="64985" spans="19:19">
      <c r="S64985"/>
    </row>
    <row r="64986" spans="19:19">
      <c r="S64986"/>
    </row>
    <row r="64987" spans="19:19">
      <c r="S64987"/>
    </row>
    <row r="64988" spans="19:19">
      <c r="S64988"/>
    </row>
    <row r="64989" spans="19:19">
      <c r="S64989"/>
    </row>
    <row r="64990" spans="19:19">
      <c r="S64990"/>
    </row>
    <row r="64991" spans="19:19">
      <c r="S64991"/>
    </row>
    <row r="64992" spans="19:19">
      <c r="S64992"/>
    </row>
    <row r="64993" spans="19:19">
      <c r="S64993"/>
    </row>
    <row r="64994" spans="19:19">
      <c r="S64994"/>
    </row>
    <row r="64995" spans="19:19">
      <c r="S64995"/>
    </row>
    <row r="64996" spans="19:19">
      <c r="S64996"/>
    </row>
    <row r="64997" spans="19:19">
      <c r="S64997"/>
    </row>
    <row r="64998" spans="19:19">
      <c r="S64998"/>
    </row>
    <row r="64999" spans="19:19">
      <c r="S64999"/>
    </row>
    <row r="65000" spans="19:19">
      <c r="S65000"/>
    </row>
    <row r="65001" spans="19:19">
      <c r="S65001"/>
    </row>
    <row r="65002" spans="19:19">
      <c r="S65002"/>
    </row>
    <row r="65003" spans="19:19">
      <c r="S65003"/>
    </row>
    <row r="65004" spans="19:19">
      <c r="S65004"/>
    </row>
    <row r="65005" spans="19:19">
      <c r="S65005"/>
    </row>
    <row r="65006" spans="19:19">
      <c r="S65006"/>
    </row>
    <row r="65007" spans="19:19">
      <c r="S65007"/>
    </row>
    <row r="65008" spans="19:19">
      <c r="S65008"/>
    </row>
    <row r="65009" spans="19:19">
      <c r="S65009"/>
    </row>
    <row r="65010" spans="19:19">
      <c r="S65010"/>
    </row>
    <row r="65011" spans="19:19">
      <c r="S65011"/>
    </row>
    <row r="65012" spans="19:19">
      <c r="S65012"/>
    </row>
    <row r="65013" spans="19:19">
      <c r="S65013"/>
    </row>
    <row r="65014" spans="19:19">
      <c r="S65014"/>
    </row>
    <row r="65015" spans="19:19">
      <c r="S65015"/>
    </row>
    <row r="65016" spans="19:19">
      <c r="S65016"/>
    </row>
    <row r="65017" spans="19:19">
      <c r="S65017"/>
    </row>
    <row r="65018" spans="19:19">
      <c r="S65018"/>
    </row>
    <row r="65019" spans="19:19">
      <c r="S65019"/>
    </row>
    <row r="65020" spans="19:19">
      <c r="S65020"/>
    </row>
    <row r="65021" spans="19:19">
      <c r="S65021"/>
    </row>
    <row r="65022" spans="19:19">
      <c r="S65022"/>
    </row>
    <row r="65023" spans="19:19">
      <c r="S65023"/>
    </row>
    <row r="65024" spans="19:19">
      <c r="S65024"/>
    </row>
    <row r="65025" spans="19:19">
      <c r="S65025"/>
    </row>
    <row r="65026" spans="19:19">
      <c r="S65026"/>
    </row>
    <row r="65027" spans="19:19">
      <c r="S65027"/>
    </row>
    <row r="65028" spans="19:19">
      <c r="S65028"/>
    </row>
    <row r="65029" spans="19:19">
      <c r="S65029"/>
    </row>
    <row r="65030" spans="19:19">
      <c r="S65030"/>
    </row>
    <row r="65031" spans="19:19">
      <c r="S65031"/>
    </row>
    <row r="65032" spans="19:19">
      <c r="S65032"/>
    </row>
    <row r="65033" spans="19:19">
      <c r="S65033"/>
    </row>
    <row r="65034" spans="19:19">
      <c r="S65034"/>
    </row>
    <row r="65035" spans="19:19">
      <c r="S65035"/>
    </row>
    <row r="65036" spans="19:19">
      <c r="S65036"/>
    </row>
    <row r="65037" spans="19:19">
      <c r="S65037"/>
    </row>
    <row r="65038" spans="19:19">
      <c r="S65038"/>
    </row>
    <row r="65039" spans="19:19">
      <c r="S65039"/>
    </row>
    <row r="65040" spans="19:19">
      <c r="S65040"/>
    </row>
    <row r="65041" spans="19:19">
      <c r="S65041"/>
    </row>
    <row r="65042" spans="19:19">
      <c r="S65042"/>
    </row>
    <row r="65043" spans="19:19">
      <c r="S65043"/>
    </row>
    <row r="65044" spans="19:19">
      <c r="S65044"/>
    </row>
    <row r="65045" spans="19:19">
      <c r="S65045"/>
    </row>
    <row r="65046" spans="19:19">
      <c r="S65046"/>
    </row>
    <row r="65047" spans="19:19">
      <c r="S65047"/>
    </row>
    <row r="65048" spans="19:19">
      <c r="S65048"/>
    </row>
    <row r="65049" spans="19:19">
      <c r="S65049"/>
    </row>
    <row r="65050" spans="19:19">
      <c r="S65050"/>
    </row>
    <row r="65051" spans="19:19">
      <c r="S65051"/>
    </row>
    <row r="65052" spans="19:19">
      <c r="S65052"/>
    </row>
    <row r="65053" spans="19:19">
      <c r="S65053"/>
    </row>
    <row r="65054" spans="19:19">
      <c r="S65054"/>
    </row>
    <row r="65055" spans="19:19">
      <c r="S65055"/>
    </row>
    <row r="65056" spans="19:19">
      <c r="S65056"/>
    </row>
    <row r="65057" spans="19:19">
      <c r="S65057"/>
    </row>
    <row r="65058" spans="19:19">
      <c r="S65058"/>
    </row>
    <row r="65059" spans="19:19">
      <c r="S65059"/>
    </row>
    <row r="65060" spans="19:19">
      <c r="S65060"/>
    </row>
    <row r="65061" spans="19:19">
      <c r="S65061"/>
    </row>
    <row r="65062" spans="19:19">
      <c r="S65062"/>
    </row>
    <row r="65063" spans="19:19">
      <c r="S65063"/>
    </row>
    <row r="65064" spans="19:19">
      <c r="S65064"/>
    </row>
    <row r="65065" spans="19:19">
      <c r="S65065"/>
    </row>
    <row r="65066" spans="19:19">
      <c r="S65066"/>
    </row>
    <row r="65067" spans="19:19">
      <c r="S65067"/>
    </row>
    <row r="65068" spans="19:19">
      <c r="S65068"/>
    </row>
    <row r="65069" spans="19:19">
      <c r="S65069"/>
    </row>
    <row r="65070" spans="19:19">
      <c r="S65070"/>
    </row>
    <row r="65071" spans="19:19">
      <c r="S65071"/>
    </row>
    <row r="65072" spans="19:19">
      <c r="S65072"/>
    </row>
    <row r="65073" spans="19:19">
      <c r="S65073"/>
    </row>
    <row r="65074" spans="19:19">
      <c r="S65074"/>
    </row>
    <row r="65075" spans="19:19">
      <c r="S65075"/>
    </row>
    <row r="65076" spans="19:19">
      <c r="S65076"/>
    </row>
    <row r="65077" spans="19:19">
      <c r="S65077"/>
    </row>
    <row r="65078" spans="19:19">
      <c r="S65078"/>
    </row>
    <row r="65079" spans="19:19">
      <c r="S65079"/>
    </row>
    <row r="65080" spans="19:19">
      <c r="S65080"/>
    </row>
    <row r="65081" spans="19:19">
      <c r="S65081"/>
    </row>
    <row r="65082" spans="19:19">
      <c r="S65082"/>
    </row>
    <row r="65083" spans="19:19">
      <c r="S65083"/>
    </row>
    <row r="65084" spans="19:19">
      <c r="S65084"/>
    </row>
    <row r="65085" spans="19:19">
      <c r="S65085"/>
    </row>
    <row r="65086" spans="19:19">
      <c r="S65086"/>
    </row>
    <row r="65087" spans="19:19">
      <c r="S65087"/>
    </row>
    <row r="65088" spans="19:19">
      <c r="S65088"/>
    </row>
    <row r="65089" spans="19:19">
      <c r="S65089"/>
    </row>
    <row r="65090" spans="19:19">
      <c r="S65090"/>
    </row>
    <row r="65091" spans="19:19">
      <c r="S65091"/>
    </row>
    <row r="65092" spans="19:19">
      <c r="S65092"/>
    </row>
    <row r="65093" spans="19:19">
      <c r="S65093"/>
    </row>
    <row r="65094" spans="19:19">
      <c r="S65094"/>
    </row>
    <row r="65095" spans="19:19">
      <c r="S65095"/>
    </row>
    <row r="65096" spans="19:19">
      <c r="S65096"/>
    </row>
    <row r="65097" spans="19:19">
      <c r="S65097"/>
    </row>
    <row r="65098" spans="19:19">
      <c r="S65098"/>
    </row>
    <row r="65099" spans="19:19">
      <c r="S65099"/>
    </row>
    <row r="65100" spans="19:19">
      <c r="S65100"/>
    </row>
    <row r="65101" spans="19:19">
      <c r="S65101"/>
    </row>
    <row r="65102" spans="19:19">
      <c r="S65102"/>
    </row>
    <row r="65103" spans="19:19">
      <c r="S65103"/>
    </row>
    <row r="65104" spans="19:19">
      <c r="S65104"/>
    </row>
    <row r="65105" spans="19:19">
      <c r="S65105"/>
    </row>
    <row r="65106" spans="19:19">
      <c r="S65106"/>
    </row>
    <row r="65107" spans="19:19">
      <c r="S65107"/>
    </row>
    <row r="65108" spans="19:19">
      <c r="S65108"/>
    </row>
    <row r="65109" spans="19:19">
      <c r="S65109"/>
    </row>
    <row r="65110" spans="19:19">
      <c r="S65110"/>
    </row>
    <row r="65111" spans="19:19">
      <c r="S65111"/>
    </row>
    <row r="65112" spans="19:19">
      <c r="S65112"/>
    </row>
    <row r="65113" spans="19:19">
      <c r="S65113"/>
    </row>
    <row r="65114" spans="19:19">
      <c r="S65114"/>
    </row>
    <row r="65115" spans="19:19">
      <c r="S65115"/>
    </row>
    <row r="65116" spans="19:19">
      <c r="S65116"/>
    </row>
    <row r="65117" spans="19:19">
      <c r="S65117"/>
    </row>
    <row r="65118" spans="19:19">
      <c r="S65118"/>
    </row>
    <row r="65119" spans="19:19">
      <c r="S65119"/>
    </row>
    <row r="65120" spans="19:19">
      <c r="S65120"/>
    </row>
    <row r="65121" spans="19:19">
      <c r="S65121"/>
    </row>
    <row r="65122" spans="19:19">
      <c r="S65122"/>
    </row>
    <row r="65123" spans="19:19">
      <c r="S65123"/>
    </row>
    <row r="65124" spans="19:19">
      <c r="S65124"/>
    </row>
    <row r="65125" spans="19:19">
      <c r="S65125"/>
    </row>
    <row r="65126" spans="19:19">
      <c r="S65126"/>
    </row>
    <row r="65127" spans="19:19">
      <c r="S65127"/>
    </row>
    <row r="65128" spans="19:19">
      <c r="S65128"/>
    </row>
    <row r="65129" spans="19:19">
      <c r="S65129"/>
    </row>
    <row r="65130" spans="19:19">
      <c r="S65130"/>
    </row>
    <row r="65131" spans="19:19">
      <c r="S65131"/>
    </row>
    <row r="65132" spans="19:19">
      <c r="S65132"/>
    </row>
    <row r="65133" spans="19:19">
      <c r="S65133"/>
    </row>
    <row r="65134" spans="19:19">
      <c r="S65134"/>
    </row>
    <row r="65135" spans="19:19">
      <c r="S65135"/>
    </row>
    <row r="65136" spans="19:19">
      <c r="S65136"/>
    </row>
    <row r="65137" spans="19:19">
      <c r="S65137"/>
    </row>
    <row r="65138" spans="19:19">
      <c r="S65138"/>
    </row>
    <row r="65139" spans="19:19">
      <c r="S65139"/>
    </row>
    <row r="65140" spans="19:19">
      <c r="S65140"/>
    </row>
    <row r="65141" spans="19:19">
      <c r="S65141"/>
    </row>
    <row r="65142" spans="19:19">
      <c r="S65142"/>
    </row>
    <row r="65143" spans="19:19">
      <c r="S65143"/>
    </row>
    <row r="65144" spans="19:19">
      <c r="S65144"/>
    </row>
    <row r="65145" spans="19:19">
      <c r="S65145"/>
    </row>
    <row r="65146" spans="19:19">
      <c r="S65146"/>
    </row>
    <row r="65147" spans="19:19">
      <c r="S65147"/>
    </row>
    <row r="65148" spans="19:19">
      <c r="S65148"/>
    </row>
    <row r="65149" spans="19:19">
      <c r="S65149"/>
    </row>
    <row r="65150" spans="19:19">
      <c r="S65150"/>
    </row>
    <row r="65151" spans="19:19">
      <c r="S65151"/>
    </row>
    <row r="65152" spans="19:19">
      <c r="S65152"/>
    </row>
    <row r="65153" spans="19:19">
      <c r="S65153"/>
    </row>
    <row r="65154" spans="19:19">
      <c r="S65154"/>
    </row>
    <row r="65155" spans="19:19">
      <c r="S65155"/>
    </row>
    <row r="65156" spans="19:19">
      <c r="S65156"/>
    </row>
    <row r="65157" spans="19:19">
      <c r="S65157"/>
    </row>
    <row r="65158" spans="19:19">
      <c r="S65158"/>
    </row>
    <row r="65159" spans="19:19">
      <c r="S65159"/>
    </row>
    <row r="65160" spans="19:19">
      <c r="S65160"/>
    </row>
    <row r="65161" spans="19:19">
      <c r="S65161"/>
    </row>
    <row r="65162" spans="19:19">
      <c r="S65162"/>
    </row>
    <row r="65163" spans="19:19">
      <c r="S65163"/>
    </row>
    <row r="65164" spans="19:19">
      <c r="S65164"/>
    </row>
    <row r="65165" spans="19:19">
      <c r="S65165"/>
    </row>
    <row r="65166" spans="19:19">
      <c r="S65166"/>
    </row>
    <row r="65167" spans="19:19">
      <c r="S65167"/>
    </row>
    <row r="65168" spans="19:19">
      <c r="S65168"/>
    </row>
    <row r="65169" spans="19:19">
      <c r="S65169"/>
    </row>
    <row r="65170" spans="19:19">
      <c r="S65170"/>
    </row>
    <row r="65171" spans="19:19">
      <c r="S65171"/>
    </row>
    <row r="65172" spans="19:19">
      <c r="S65172"/>
    </row>
    <row r="65173" spans="19:19">
      <c r="S65173"/>
    </row>
    <row r="65174" spans="19:19">
      <c r="S65174"/>
    </row>
    <row r="65175" spans="19:19">
      <c r="S65175"/>
    </row>
    <row r="65176" spans="19:19">
      <c r="S65176"/>
    </row>
    <row r="65177" spans="19:19">
      <c r="S65177"/>
    </row>
    <row r="65178" spans="19:19">
      <c r="S65178"/>
    </row>
    <row r="65179" spans="19:19">
      <c r="S65179"/>
    </row>
    <row r="65180" spans="19:19">
      <c r="S65180"/>
    </row>
    <row r="65181" spans="19:19">
      <c r="S65181"/>
    </row>
    <row r="65182" spans="19:19">
      <c r="S65182"/>
    </row>
    <row r="65183" spans="19:19">
      <c r="S65183"/>
    </row>
    <row r="65184" spans="19:19">
      <c r="S65184"/>
    </row>
    <row r="65185" spans="19:19">
      <c r="S65185"/>
    </row>
    <row r="65186" spans="19:19">
      <c r="S65186"/>
    </row>
    <row r="65187" spans="19:19">
      <c r="S65187"/>
    </row>
    <row r="65188" spans="19:19">
      <c r="S65188"/>
    </row>
    <row r="65189" spans="19:19">
      <c r="S65189"/>
    </row>
    <row r="65190" spans="19:19">
      <c r="S65190"/>
    </row>
    <row r="65191" spans="19:19">
      <c r="S65191"/>
    </row>
    <row r="65192" spans="19:19">
      <c r="S65192"/>
    </row>
    <row r="65193" spans="19:19">
      <c r="S65193"/>
    </row>
    <row r="65194" spans="19:19">
      <c r="S65194"/>
    </row>
    <row r="65195" spans="19:19">
      <c r="S65195"/>
    </row>
    <row r="65196" spans="19:19">
      <c r="S65196"/>
    </row>
    <row r="65197" spans="19:19">
      <c r="S65197"/>
    </row>
    <row r="65198" spans="19:19">
      <c r="S65198"/>
    </row>
    <row r="65199" spans="19:19">
      <c r="S65199"/>
    </row>
    <row r="65200" spans="19:19">
      <c r="S65200"/>
    </row>
    <row r="65201" spans="19:19">
      <c r="S65201"/>
    </row>
    <row r="65202" spans="19:19">
      <c r="S65202"/>
    </row>
    <row r="65203" spans="19:19">
      <c r="S65203"/>
    </row>
    <row r="65204" spans="19:19">
      <c r="S65204"/>
    </row>
    <row r="65205" spans="19:19">
      <c r="S65205"/>
    </row>
    <row r="65206" spans="19:19">
      <c r="S65206"/>
    </row>
    <row r="65207" spans="19:19">
      <c r="S65207"/>
    </row>
    <row r="65208" spans="19:19">
      <c r="S65208"/>
    </row>
    <row r="65209" spans="19:19">
      <c r="S65209"/>
    </row>
    <row r="65210" spans="19:19">
      <c r="S65210"/>
    </row>
    <row r="65211" spans="19:19">
      <c r="S65211"/>
    </row>
    <row r="65212" spans="19:19">
      <c r="S65212"/>
    </row>
    <row r="65213" spans="19:19">
      <c r="S65213"/>
    </row>
    <row r="65214" spans="19:19">
      <c r="S65214"/>
    </row>
    <row r="65215" spans="19:19">
      <c r="S65215"/>
    </row>
    <row r="65216" spans="19:19">
      <c r="S65216"/>
    </row>
    <row r="65217" spans="19:19">
      <c r="S65217"/>
    </row>
    <row r="65218" spans="19:19">
      <c r="S65218"/>
    </row>
    <row r="65219" spans="19:19">
      <c r="S65219"/>
    </row>
    <row r="65220" spans="19:19">
      <c r="S65220"/>
    </row>
    <row r="65221" spans="19:19">
      <c r="S65221"/>
    </row>
    <row r="65222" spans="19:19">
      <c r="S65222"/>
    </row>
    <row r="65223" spans="19:19">
      <c r="S65223"/>
    </row>
    <row r="65224" spans="19:19">
      <c r="S65224"/>
    </row>
    <row r="65225" spans="19:19">
      <c r="S65225"/>
    </row>
    <row r="65226" spans="19:19">
      <c r="S65226"/>
    </row>
    <row r="65227" spans="19:19">
      <c r="S65227"/>
    </row>
    <row r="65228" spans="19:19">
      <c r="S65228"/>
    </row>
    <row r="65229" spans="19:19">
      <c r="S65229"/>
    </row>
    <row r="65230" spans="19:19">
      <c r="S65230"/>
    </row>
    <row r="65231" spans="19:19">
      <c r="S65231"/>
    </row>
    <row r="65232" spans="19:19">
      <c r="S65232"/>
    </row>
    <row r="65233" spans="19:19">
      <c r="S65233"/>
    </row>
    <row r="65234" spans="19:19">
      <c r="S65234"/>
    </row>
    <row r="65235" spans="19:19">
      <c r="S65235"/>
    </row>
    <row r="65236" spans="19:19">
      <c r="S65236"/>
    </row>
    <row r="65237" spans="19:19">
      <c r="S65237"/>
    </row>
    <row r="65238" spans="19:19">
      <c r="S65238"/>
    </row>
    <row r="65239" spans="19:19">
      <c r="S65239"/>
    </row>
    <row r="65240" spans="19:19">
      <c r="S65240"/>
    </row>
    <row r="65241" spans="19:19">
      <c r="S65241"/>
    </row>
    <row r="65242" spans="19:19">
      <c r="S65242"/>
    </row>
    <row r="65243" spans="19:19">
      <c r="S65243"/>
    </row>
    <row r="65244" spans="19:19">
      <c r="S65244"/>
    </row>
    <row r="65245" spans="19:19">
      <c r="S65245"/>
    </row>
    <row r="65246" spans="19:19">
      <c r="S65246"/>
    </row>
    <row r="65247" spans="19:19">
      <c r="S65247"/>
    </row>
    <row r="65248" spans="19:19">
      <c r="S65248"/>
    </row>
    <row r="65249" spans="19:19">
      <c r="S65249"/>
    </row>
    <row r="65250" spans="19:19">
      <c r="S65250"/>
    </row>
    <row r="65251" spans="19:19">
      <c r="S65251"/>
    </row>
    <row r="65252" spans="19:19">
      <c r="S65252"/>
    </row>
    <row r="65253" spans="19:19">
      <c r="S65253"/>
    </row>
    <row r="65254" spans="19:19">
      <c r="S65254"/>
    </row>
    <row r="65255" spans="19:19">
      <c r="S65255"/>
    </row>
    <row r="65256" spans="19:19">
      <c r="S65256"/>
    </row>
    <row r="65257" spans="19:19">
      <c r="S65257"/>
    </row>
    <row r="65258" spans="19:19">
      <c r="S65258"/>
    </row>
    <row r="65259" spans="19:19">
      <c r="S65259"/>
    </row>
    <row r="65260" spans="19:19">
      <c r="S65260"/>
    </row>
    <row r="65261" spans="19:19">
      <c r="S65261"/>
    </row>
    <row r="65262" spans="19:19">
      <c r="S65262"/>
    </row>
    <row r="65263" spans="19:19">
      <c r="S65263"/>
    </row>
    <row r="65264" spans="19:19">
      <c r="S65264"/>
    </row>
    <row r="65265" spans="19:19">
      <c r="S65265"/>
    </row>
    <row r="65266" spans="19:19">
      <c r="S65266"/>
    </row>
    <row r="65267" spans="19:19">
      <c r="S65267"/>
    </row>
    <row r="65268" spans="19:19">
      <c r="S65268"/>
    </row>
    <row r="65269" spans="19:19">
      <c r="S65269"/>
    </row>
    <row r="65270" spans="19:19">
      <c r="S65270"/>
    </row>
    <row r="65271" spans="19:19">
      <c r="S65271"/>
    </row>
    <row r="65272" spans="19:19">
      <c r="S65272"/>
    </row>
    <row r="65273" spans="19:19">
      <c r="S65273"/>
    </row>
    <row r="65274" spans="19:19">
      <c r="S65274"/>
    </row>
    <row r="65275" spans="19:19">
      <c r="S65275"/>
    </row>
    <row r="65276" spans="19:19">
      <c r="S65276"/>
    </row>
    <row r="65277" spans="19:19">
      <c r="S65277"/>
    </row>
    <row r="65278" spans="19:19">
      <c r="S65278"/>
    </row>
    <row r="65279" spans="19:19">
      <c r="S65279"/>
    </row>
    <row r="65280" spans="19:19">
      <c r="S65280"/>
    </row>
    <row r="65281" spans="19:19">
      <c r="S65281"/>
    </row>
    <row r="65282" spans="19:19">
      <c r="S65282"/>
    </row>
    <row r="65283" spans="19:19">
      <c r="S65283"/>
    </row>
    <row r="65284" spans="19:19">
      <c r="S65284"/>
    </row>
    <row r="65285" spans="19:19">
      <c r="S65285"/>
    </row>
    <row r="65286" spans="19:19">
      <c r="S65286"/>
    </row>
    <row r="65287" spans="19:19">
      <c r="S65287"/>
    </row>
    <row r="65288" spans="19:19">
      <c r="S65288"/>
    </row>
    <row r="65289" spans="19:19">
      <c r="S65289"/>
    </row>
    <row r="65290" spans="19:19">
      <c r="S65290"/>
    </row>
    <row r="65291" spans="19:19">
      <c r="S65291"/>
    </row>
    <row r="65292" spans="19:19">
      <c r="S65292"/>
    </row>
    <row r="65293" spans="19:19">
      <c r="S65293"/>
    </row>
    <row r="65294" spans="19:19">
      <c r="S65294"/>
    </row>
    <row r="65295" spans="19:19">
      <c r="S65295"/>
    </row>
    <row r="65296" spans="19:19">
      <c r="S65296"/>
    </row>
    <row r="65297" spans="19:19">
      <c r="S65297"/>
    </row>
    <row r="65298" spans="19:19">
      <c r="S65298"/>
    </row>
    <row r="65299" spans="19:19">
      <c r="S65299"/>
    </row>
    <row r="65300" spans="19:19">
      <c r="S65300"/>
    </row>
    <row r="65301" spans="19:19">
      <c r="S65301"/>
    </row>
    <row r="65302" spans="19:19">
      <c r="S65302"/>
    </row>
    <row r="65303" spans="19:19">
      <c r="S65303"/>
    </row>
    <row r="65304" spans="19:19">
      <c r="S65304"/>
    </row>
    <row r="65305" spans="19:19">
      <c r="S65305"/>
    </row>
    <row r="65306" spans="19:19">
      <c r="S65306"/>
    </row>
    <row r="65307" spans="19:19">
      <c r="S65307"/>
    </row>
    <row r="65308" spans="19:19">
      <c r="S65308"/>
    </row>
    <row r="65309" spans="19:19">
      <c r="S65309"/>
    </row>
    <row r="65310" spans="19:19">
      <c r="S65310"/>
    </row>
    <row r="65311" spans="19:19">
      <c r="S65311"/>
    </row>
    <row r="65312" spans="19:19">
      <c r="S65312"/>
    </row>
    <row r="65313" spans="19:19">
      <c r="S65313"/>
    </row>
    <row r="65314" spans="19:19">
      <c r="S65314"/>
    </row>
    <row r="65315" spans="19:19">
      <c r="S65315"/>
    </row>
    <row r="65316" spans="19:19">
      <c r="S65316"/>
    </row>
    <row r="65317" spans="19:19">
      <c r="S65317"/>
    </row>
    <row r="65318" spans="19:19">
      <c r="S65318"/>
    </row>
    <row r="65319" spans="19:19">
      <c r="S65319"/>
    </row>
    <row r="65320" spans="19:19">
      <c r="S65320"/>
    </row>
    <row r="65321" spans="19:19">
      <c r="S65321"/>
    </row>
    <row r="65322" spans="19:19">
      <c r="S65322"/>
    </row>
    <row r="65323" spans="19:19">
      <c r="S65323"/>
    </row>
    <row r="65324" spans="19:19">
      <c r="S65324"/>
    </row>
    <row r="65325" spans="19:19">
      <c r="S65325"/>
    </row>
    <row r="65326" spans="19:19">
      <c r="S65326"/>
    </row>
    <row r="65327" spans="19:19">
      <c r="S65327"/>
    </row>
    <row r="65328" spans="19:19">
      <c r="S65328"/>
    </row>
    <row r="65329" spans="19:19">
      <c r="S65329"/>
    </row>
    <row r="65330" spans="19:19">
      <c r="S65330"/>
    </row>
    <row r="65331" spans="19:19">
      <c r="S65331"/>
    </row>
    <row r="65332" spans="19:19">
      <c r="S65332"/>
    </row>
    <row r="65333" spans="19:19">
      <c r="S65333"/>
    </row>
    <row r="65334" spans="19:19">
      <c r="S65334"/>
    </row>
    <row r="65335" spans="19:19">
      <c r="S65335"/>
    </row>
    <row r="65336" spans="19:19">
      <c r="S65336"/>
    </row>
    <row r="65337" spans="19:19">
      <c r="S65337"/>
    </row>
    <row r="65338" spans="19:19">
      <c r="S65338"/>
    </row>
    <row r="65339" spans="19:19">
      <c r="S65339"/>
    </row>
    <row r="65340" spans="19:19">
      <c r="S65340"/>
    </row>
    <row r="65341" spans="19:19">
      <c r="S65341"/>
    </row>
    <row r="65342" spans="19:19">
      <c r="S65342"/>
    </row>
    <row r="65343" spans="19:19">
      <c r="S65343"/>
    </row>
    <row r="65344" spans="19:19">
      <c r="S65344"/>
    </row>
    <row r="65345" spans="19:19">
      <c r="S65345"/>
    </row>
    <row r="65346" spans="19:19">
      <c r="S65346"/>
    </row>
    <row r="65347" spans="19:19">
      <c r="S65347"/>
    </row>
    <row r="65348" spans="19:19">
      <c r="S65348"/>
    </row>
    <row r="65349" spans="19:19">
      <c r="S65349"/>
    </row>
    <row r="65350" spans="19:19">
      <c r="S65350"/>
    </row>
    <row r="65351" spans="19:19">
      <c r="S65351"/>
    </row>
    <row r="65352" spans="19:19">
      <c r="S65352"/>
    </row>
    <row r="65353" spans="19:19">
      <c r="S65353"/>
    </row>
    <row r="65354" spans="19:19">
      <c r="S65354"/>
    </row>
    <row r="65355" spans="19:19">
      <c r="S65355"/>
    </row>
    <row r="65356" spans="19:19">
      <c r="S65356"/>
    </row>
    <row r="65357" spans="19:19">
      <c r="S65357"/>
    </row>
    <row r="65358" spans="19:19">
      <c r="S65358"/>
    </row>
    <row r="65359" spans="19:19">
      <c r="S65359"/>
    </row>
    <row r="65360" spans="19:19">
      <c r="S65360"/>
    </row>
    <row r="65361" spans="19:19">
      <c r="S65361"/>
    </row>
    <row r="65362" spans="19:19">
      <c r="S65362"/>
    </row>
    <row r="65363" spans="19:19">
      <c r="S65363"/>
    </row>
    <row r="65364" spans="19:19">
      <c r="S65364"/>
    </row>
    <row r="65365" spans="19:19">
      <c r="S65365"/>
    </row>
    <row r="65366" spans="19:19">
      <c r="S65366"/>
    </row>
    <row r="65367" spans="19:19">
      <c r="S65367"/>
    </row>
    <row r="65368" spans="19:19">
      <c r="S65368"/>
    </row>
    <row r="65369" spans="19:19">
      <c r="S65369"/>
    </row>
    <row r="65370" spans="19:19">
      <c r="S65370"/>
    </row>
    <row r="65371" spans="19:19">
      <c r="S65371"/>
    </row>
    <row r="65372" spans="19:19">
      <c r="S65372"/>
    </row>
    <row r="65373" spans="19:19">
      <c r="S65373"/>
    </row>
    <row r="65374" spans="19:19">
      <c r="S65374"/>
    </row>
    <row r="65375" spans="19:19">
      <c r="S65375"/>
    </row>
    <row r="65376" spans="19:19">
      <c r="S65376"/>
    </row>
    <row r="65377" spans="19:19">
      <c r="S65377"/>
    </row>
    <row r="65378" spans="19:19">
      <c r="S65378"/>
    </row>
    <row r="65379" spans="19:19">
      <c r="S65379"/>
    </row>
    <row r="65380" spans="19:19">
      <c r="S65380"/>
    </row>
    <row r="65381" spans="19:19">
      <c r="S65381"/>
    </row>
    <row r="65382" spans="19:19">
      <c r="S65382"/>
    </row>
    <row r="65383" spans="19:19">
      <c r="S65383"/>
    </row>
    <row r="65384" spans="19:19">
      <c r="S65384"/>
    </row>
    <row r="65385" spans="19:19">
      <c r="S65385"/>
    </row>
    <row r="65386" spans="19:19">
      <c r="S65386"/>
    </row>
    <row r="65387" spans="19:19">
      <c r="S65387"/>
    </row>
    <row r="65388" spans="19:19">
      <c r="S65388"/>
    </row>
    <row r="65389" spans="19:19">
      <c r="S65389"/>
    </row>
    <row r="65390" spans="19:19">
      <c r="S65390"/>
    </row>
    <row r="65391" spans="19:19">
      <c r="S65391"/>
    </row>
    <row r="65392" spans="19:19">
      <c r="S65392"/>
    </row>
    <row r="65393" spans="19:19">
      <c r="S65393"/>
    </row>
    <row r="65394" spans="19:19">
      <c r="S65394"/>
    </row>
    <row r="65395" spans="19:19">
      <c r="S65395"/>
    </row>
    <row r="65396" spans="19:19">
      <c r="S65396"/>
    </row>
    <row r="65397" spans="19:19">
      <c r="S65397"/>
    </row>
    <row r="65398" spans="19:19">
      <c r="S65398"/>
    </row>
    <row r="65399" spans="19:19">
      <c r="S65399"/>
    </row>
    <row r="65400" spans="19:19">
      <c r="S65400"/>
    </row>
    <row r="65401" spans="19:19">
      <c r="S65401"/>
    </row>
    <row r="65402" spans="19:19">
      <c r="S65402"/>
    </row>
    <row r="65403" spans="19:19">
      <c r="S65403"/>
    </row>
    <row r="65404" spans="19:19">
      <c r="S65404"/>
    </row>
    <row r="65405" spans="19:19">
      <c r="S65405"/>
    </row>
    <row r="65406" spans="19:19">
      <c r="S65406"/>
    </row>
    <row r="65407" spans="19:19">
      <c r="S65407"/>
    </row>
    <row r="65408" spans="19:19">
      <c r="S65408"/>
    </row>
    <row r="65409" spans="19:19">
      <c r="S65409"/>
    </row>
    <row r="65410" spans="19:19">
      <c r="S65410"/>
    </row>
    <row r="65411" spans="19:19">
      <c r="S65411"/>
    </row>
    <row r="65412" spans="19:19">
      <c r="S65412"/>
    </row>
    <row r="65413" spans="19:19">
      <c r="S65413"/>
    </row>
    <row r="65414" spans="19:19">
      <c r="S65414"/>
    </row>
    <row r="65415" spans="19:19">
      <c r="S65415"/>
    </row>
    <row r="65416" spans="19:19">
      <c r="S65416"/>
    </row>
    <row r="65417" spans="19:19">
      <c r="S65417"/>
    </row>
    <row r="65418" spans="19:19">
      <c r="S65418"/>
    </row>
    <row r="65419" spans="19:19">
      <c r="S65419"/>
    </row>
    <row r="65420" spans="19:19">
      <c r="S65420"/>
    </row>
    <row r="65421" spans="19:19">
      <c r="S65421"/>
    </row>
    <row r="65422" spans="19:19">
      <c r="S65422"/>
    </row>
    <row r="65423" spans="19:19">
      <c r="S65423"/>
    </row>
    <row r="65424" spans="19:19">
      <c r="S65424"/>
    </row>
    <row r="65425" spans="19:19">
      <c r="S65425"/>
    </row>
    <row r="65426" spans="19:19">
      <c r="S65426"/>
    </row>
    <row r="65427" spans="19:19">
      <c r="S65427"/>
    </row>
    <row r="65428" spans="19:19">
      <c r="S65428"/>
    </row>
    <row r="65429" spans="19:19">
      <c r="S65429"/>
    </row>
    <row r="65430" spans="19:19">
      <c r="S65430"/>
    </row>
    <row r="65431" spans="19:19">
      <c r="S65431"/>
    </row>
    <row r="65432" spans="19:19">
      <c r="S65432"/>
    </row>
    <row r="65433" spans="19:19">
      <c r="S65433"/>
    </row>
    <row r="65434" spans="19:19">
      <c r="S65434"/>
    </row>
    <row r="65435" spans="19:19">
      <c r="S65435"/>
    </row>
    <row r="65436" spans="19:19">
      <c r="S65436"/>
    </row>
    <row r="65437" spans="19:19">
      <c r="S65437"/>
    </row>
    <row r="65438" spans="19:19">
      <c r="S65438"/>
    </row>
    <row r="65439" spans="19:19">
      <c r="S65439"/>
    </row>
    <row r="65440" spans="19:19">
      <c r="S65440"/>
    </row>
    <row r="65441" spans="19:19">
      <c r="S65441"/>
    </row>
    <row r="65442" spans="19:19">
      <c r="S65442"/>
    </row>
    <row r="65443" spans="19:19">
      <c r="S65443"/>
    </row>
    <row r="65444" spans="19:19">
      <c r="S65444"/>
    </row>
    <row r="65445" spans="19:19">
      <c r="S65445"/>
    </row>
    <row r="65446" spans="19:19">
      <c r="S65446"/>
    </row>
    <row r="65447" spans="19:19">
      <c r="S65447"/>
    </row>
    <row r="65448" spans="19:19">
      <c r="S65448"/>
    </row>
    <row r="65449" spans="19:19">
      <c r="S65449"/>
    </row>
    <row r="65450" spans="19:19">
      <c r="S65450"/>
    </row>
    <row r="65451" spans="19:19">
      <c r="S65451"/>
    </row>
    <row r="65452" spans="19:19">
      <c r="S65452"/>
    </row>
    <row r="65453" spans="19:19">
      <c r="S65453"/>
    </row>
    <row r="65454" spans="19:19">
      <c r="S65454"/>
    </row>
    <row r="65455" spans="19:19">
      <c r="S65455"/>
    </row>
    <row r="65456" spans="19:19">
      <c r="S65456"/>
    </row>
    <row r="65457" spans="19:19">
      <c r="S65457"/>
    </row>
    <row r="65458" spans="19:19">
      <c r="S65458"/>
    </row>
    <row r="65459" spans="19:19">
      <c r="S65459"/>
    </row>
    <row r="65460" spans="19:19">
      <c r="S65460"/>
    </row>
    <row r="65461" spans="19:19">
      <c r="S65461"/>
    </row>
    <row r="65462" spans="19:19">
      <c r="S65462"/>
    </row>
    <row r="65463" spans="19:19">
      <c r="S65463"/>
    </row>
    <row r="65464" spans="19:19">
      <c r="S65464"/>
    </row>
    <row r="65465" spans="19:19">
      <c r="S65465"/>
    </row>
    <row r="65466" spans="19:19">
      <c r="S65466"/>
    </row>
    <row r="65467" spans="19:19">
      <c r="S65467"/>
    </row>
    <row r="65468" spans="19:19">
      <c r="S65468"/>
    </row>
    <row r="65469" spans="19:19">
      <c r="S65469"/>
    </row>
    <row r="65470" spans="19:19">
      <c r="S65470"/>
    </row>
    <row r="65471" spans="19:19">
      <c r="S65471"/>
    </row>
    <row r="65472" spans="19:19">
      <c r="S65472"/>
    </row>
    <row r="65473" spans="19:19">
      <c r="S65473"/>
    </row>
    <row r="65474" spans="19:19">
      <c r="S65474"/>
    </row>
    <row r="65475" spans="19:19">
      <c r="S65475"/>
    </row>
    <row r="65476" spans="19:19">
      <c r="S65476"/>
    </row>
    <row r="65477" spans="19:19">
      <c r="S65477"/>
    </row>
    <row r="65478" spans="19:19">
      <c r="S65478"/>
    </row>
    <row r="65479" spans="19:19">
      <c r="S65479"/>
    </row>
    <row r="65480" spans="19:19">
      <c r="S65480"/>
    </row>
    <row r="65481" spans="19:19">
      <c r="S65481"/>
    </row>
    <row r="65482" spans="19:19">
      <c r="S65482"/>
    </row>
    <row r="65483" spans="19:19">
      <c r="S65483"/>
    </row>
    <row r="65484" spans="19:19">
      <c r="S65484"/>
    </row>
    <row r="65485" spans="19:19">
      <c r="S65485"/>
    </row>
    <row r="65486" spans="19:19">
      <c r="S65486"/>
    </row>
    <row r="65487" spans="19:19">
      <c r="S65487"/>
    </row>
    <row r="65488" spans="19:19">
      <c r="S65488"/>
    </row>
    <row r="65489" spans="19:19">
      <c r="S65489"/>
    </row>
    <row r="65490" spans="19:19">
      <c r="S65490"/>
    </row>
    <row r="65491" spans="19:19">
      <c r="S65491"/>
    </row>
    <row r="65492" spans="19:19">
      <c r="S65492"/>
    </row>
    <row r="65493" spans="19:19">
      <c r="S65493"/>
    </row>
    <row r="65494" spans="19:19">
      <c r="S65494"/>
    </row>
    <row r="65495" spans="19:19">
      <c r="S65495"/>
    </row>
    <row r="65496" spans="19:19">
      <c r="S65496"/>
    </row>
    <row r="65497" spans="19:19">
      <c r="S65497"/>
    </row>
    <row r="65498" spans="19:19">
      <c r="S65498"/>
    </row>
    <row r="65499" spans="19:19">
      <c r="S65499"/>
    </row>
    <row r="65500" spans="19:19">
      <c r="S65500"/>
    </row>
    <row r="65501" spans="19:19">
      <c r="S65501"/>
    </row>
    <row r="65502" spans="19:19">
      <c r="S65502"/>
    </row>
    <row r="65503" spans="19:19">
      <c r="S65503"/>
    </row>
    <row r="65504" spans="19:19">
      <c r="S65504"/>
    </row>
    <row r="65505" spans="19:19">
      <c r="S65505"/>
    </row>
    <row r="65506" spans="19:19">
      <c r="S65506"/>
    </row>
    <row r="65507" spans="19:19">
      <c r="S65507"/>
    </row>
    <row r="65508" spans="19:19">
      <c r="S65508"/>
    </row>
    <row r="65509" spans="19:19">
      <c r="S65509"/>
    </row>
    <row r="65510" spans="19:19">
      <c r="S65510"/>
    </row>
    <row r="65511" spans="19:19">
      <c r="S65511"/>
    </row>
    <row r="65512" spans="19:19">
      <c r="S65512"/>
    </row>
    <row r="65513" spans="19:19">
      <c r="S65513"/>
    </row>
    <row r="65514" spans="19:19">
      <c r="S65514"/>
    </row>
    <row r="65515" spans="19:19">
      <c r="S65515"/>
    </row>
    <row r="65516" spans="19:19">
      <c r="S65516"/>
    </row>
    <row r="65517" spans="19:19">
      <c r="S65517"/>
    </row>
    <row r="65518" spans="19:19">
      <c r="S65518"/>
    </row>
    <row r="65519" spans="19:19">
      <c r="S65519"/>
    </row>
    <row r="65520" spans="19:19">
      <c r="S65520"/>
    </row>
    <row r="65521" spans="19:19">
      <c r="S65521"/>
    </row>
    <row r="65522" spans="19:19">
      <c r="S65522"/>
    </row>
    <row r="65523" spans="19:19">
      <c r="S65523"/>
    </row>
    <row r="65524" spans="19:19">
      <c r="S65524"/>
    </row>
    <row r="65525" spans="19:19">
      <c r="S65525"/>
    </row>
    <row r="65526" spans="19:19">
      <c r="S65526"/>
    </row>
    <row r="65527" spans="19:19">
      <c r="S65527"/>
    </row>
    <row r="65528" spans="19:19">
      <c r="S65528"/>
    </row>
    <row r="65529" spans="19:19">
      <c r="S65529"/>
    </row>
    <row r="65530" spans="19:19">
      <c r="S65530"/>
    </row>
    <row r="65531" spans="19:19">
      <c r="S65531"/>
    </row>
    <row r="65532" spans="19:19">
      <c r="S65532"/>
    </row>
    <row r="65533" spans="19:19">
      <c r="S65533"/>
    </row>
    <row r="65534" spans="19:19">
      <c r="S65534"/>
    </row>
    <row r="65535" spans="19:19">
      <c r="S65535"/>
    </row>
  </sheetData>
  <phoneticPr fontId="8" type="noConversion"/>
  <hyperlinks>
    <hyperlink ref="H3243" r:id="rId1" display="http://vsolj.cetus-net.org/bulletin.html" xr:uid="{00000000-0004-0000-0200-000000000000}"/>
    <hyperlink ref="L64736" r:id="rId2" display="http://vsolj.cetus-net.org/bulletin.html" xr:uid="{00000000-0004-0000-0200-000001000000}"/>
    <hyperlink ref="L64729" r:id="rId3" display="http://vsolj.cetus-net.org/bulletin.html" xr:uid="{00000000-0004-0000-0200-000002000000}"/>
    <hyperlink ref="AZ2226" r:id="rId4" display="http://cdsbib.u-strasbg.fr/cgi-bin/cdsbib?1990RMxAA..21..381G" xr:uid="{00000000-0004-0000-0200-000003000000}"/>
    <hyperlink ref="AZ2229" r:id="rId5" display="http://cdsbib.u-strasbg.fr/cgi-bin/cdsbib?1990RMxAA..21..381G" xr:uid="{00000000-0004-0000-0200-000004000000}"/>
    <hyperlink ref="AZ2227" r:id="rId6" display="http://cdsbib.u-strasbg.fr/cgi-bin/cdsbib?1990RMxAA..21..381G" xr:uid="{00000000-0004-0000-0200-000005000000}"/>
    <hyperlink ref="AZ2205" r:id="rId7" display="http://cdsbib.u-strasbg.fr/cgi-bin/cdsbib?1990RMxAA..21..381G" xr:uid="{00000000-0004-0000-0200-000006000000}"/>
    <hyperlink ref="M64736" r:id="rId8" display="http://vsolj.cetus-net.org/bulletin.html" xr:uid="{00000000-0004-0000-0200-000007000000}"/>
    <hyperlink ref="BA2339" r:id="rId9" display="http://cdsbib.u-strasbg.fr/cgi-bin/cdsbib?1990RMxAA..21..381G" xr:uid="{00000000-0004-0000-0200-000008000000}"/>
    <hyperlink ref="BA608" r:id="rId10" display="http://cdsbib.u-strasbg.fr/cgi-bin/cdsbib?1990RMxAA..21..381G" xr:uid="{00000000-0004-0000-0200-000009000000}"/>
    <hyperlink ref="BA2340" r:id="rId11" display="http://cdsbib.u-strasbg.fr/cgi-bin/cdsbib?1990RMxAA..21..381G" xr:uid="{00000000-0004-0000-0200-00000A000000}"/>
    <hyperlink ref="L64733" r:id="rId12" display="https://www.aavso.org/ejaavso" xr:uid="{00000000-0004-0000-0200-00000B000000}"/>
    <hyperlink ref="H64889" r:id="rId13" display="http://vsolj.cetus-net.org/bulletin.html" xr:uid="{00000000-0004-0000-0200-00000C000000}"/>
    <hyperlink ref="H64882" r:id="rId14" display="https://www.aavso.org/ejaavso" xr:uid="{00000000-0004-0000-0200-00000D000000}"/>
    <hyperlink ref="AV1740" r:id="rId15" display="http://cdsbib.u-strasbg.fr/cgi-bin/cdsbib?1990RMxAA..21..381G" xr:uid="{00000000-0004-0000-0200-00000E000000}"/>
    <hyperlink ref="AV1737" r:id="rId16" display="http://cdsbib.u-strasbg.fr/cgi-bin/cdsbib?1990RMxAA..21..381G" xr:uid="{00000000-0004-0000-0200-00000F000000}"/>
    <hyperlink ref="AV1739" r:id="rId17" display="http://cdsbib.u-strasbg.fr/cgi-bin/cdsbib?1990RMxAA..21..381G" xr:uid="{00000000-0004-0000-0200-000010000000}"/>
    <hyperlink ref="AV1715" r:id="rId18" display="http://cdsbib.u-strasbg.fr/cgi-bin/cdsbib?1990RMxAA..21..381G" xr:uid="{00000000-0004-0000-0200-000011000000}"/>
    <hyperlink ref="I64889" r:id="rId19" display="http://vsolj.cetus-net.org/bulletin.html" xr:uid="{00000000-0004-0000-0200-000012000000}"/>
    <hyperlink ref="AW1876" r:id="rId20" display="http://cdsbib.u-strasbg.fr/cgi-bin/cdsbib?1990RMxAA..21..381G" xr:uid="{00000000-0004-0000-0200-000013000000}"/>
    <hyperlink ref="AW3520" r:id="rId21" display="http://cdsbib.u-strasbg.fr/cgi-bin/cdsbib?1990RMxAA..21..381G" xr:uid="{00000000-0004-0000-0200-000014000000}"/>
    <hyperlink ref="AW1877" r:id="rId22" display="http://cdsbib.u-strasbg.fr/cgi-bin/cdsbib?1990RMxAA..21..381G" xr:uid="{00000000-0004-0000-0200-000015000000}"/>
    <hyperlink ref="H64886" r:id="rId23" display="https://www.aavso.org/ejaavso" xr:uid="{00000000-0004-0000-0200-000016000000}"/>
    <hyperlink ref="H2727" r:id="rId24" display="http://vsolj.cetus-net.org/bulletin.html" xr:uid="{00000000-0004-0000-0200-000017000000}"/>
    <hyperlink ref="AV5965" r:id="rId25" display="http://cdsbib.u-strasbg.fr/cgi-bin/cdsbib?1990RMxAA..21..381G" xr:uid="{00000000-0004-0000-0200-000018000000}"/>
    <hyperlink ref="AV5968" r:id="rId26" display="http://cdsbib.u-strasbg.fr/cgi-bin/cdsbib?1990RMxAA..21..381G" xr:uid="{00000000-0004-0000-0200-000019000000}"/>
    <hyperlink ref="AV5966" r:id="rId27" display="http://cdsbib.u-strasbg.fr/cgi-bin/cdsbib?1990RMxAA..21..381G" xr:uid="{00000000-0004-0000-0200-00001A000000}"/>
    <hyperlink ref="AV5944" r:id="rId28" display="http://cdsbib.u-strasbg.fr/cgi-bin/cdsbib?1990RMxAA..21..381G" xr:uid="{00000000-0004-0000-0200-00001B000000}"/>
    <hyperlink ref="I2727" r:id="rId29" display="http://vsolj.cetus-net.org/bulletin.html" xr:uid="{00000000-0004-0000-0200-00001C000000}"/>
    <hyperlink ref="AW6078" r:id="rId30" display="http://cdsbib.u-strasbg.fr/cgi-bin/cdsbib?1990RMxAA..21..381G" xr:uid="{00000000-0004-0000-0200-00001D000000}"/>
    <hyperlink ref="AW630" r:id="rId31" display="http://cdsbib.u-strasbg.fr/cgi-bin/cdsbib?1990RMxAA..21..381G" xr:uid="{00000000-0004-0000-0200-00001E000000}"/>
    <hyperlink ref="AW6079" r:id="rId32" display="http://cdsbib.u-strasbg.fr/cgi-bin/cdsbib?1990RMxAA..21..381G" xr:uid="{00000000-0004-0000-02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949"/>
  <sheetViews>
    <sheetView workbookViewId="0"/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36" t="s">
        <v>47</v>
      </c>
      <c r="B1" s="30"/>
      <c r="C1" s="30"/>
      <c r="D1" s="37" t="s">
        <v>48</v>
      </c>
      <c r="E1" s="30"/>
      <c r="F1" s="30"/>
      <c r="G1" s="30"/>
      <c r="H1" s="30"/>
      <c r="I1" s="30"/>
      <c r="J1" s="30"/>
      <c r="K1" s="30"/>
      <c r="L1" s="30"/>
      <c r="M1" s="38" t="s">
        <v>49</v>
      </c>
      <c r="N1" s="30" t="s">
        <v>50</v>
      </c>
      <c r="O1" s="30">
        <f ca="1">H18*J18-I18*I18</f>
        <v>0.48428595501921645</v>
      </c>
      <c r="P1" s="30" t="s">
        <v>129</v>
      </c>
      <c r="Q1" s="30"/>
      <c r="R1" s="30"/>
      <c r="S1" s="30"/>
      <c r="T1" s="30"/>
      <c r="U1" s="6" t="s">
        <v>105</v>
      </c>
      <c r="V1" s="15" t="s">
        <v>107</v>
      </c>
      <c r="W1" s="30"/>
      <c r="X1" s="30"/>
      <c r="Y1" s="30"/>
      <c r="Z1" s="30"/>
      <c r="AA1" s="30">
        <v>1</v>
      </c>
      <c r="AB1" s="30" t="s">
        <v>51</v>
      </c>
      <c r="AC1" s="30"/>
      <c r="AD1" s="30"/>
      <c r="AE1" s="30"/>
      <c r="AF1" s="30"/>
      <c r="AG1" s="30"/>
      <c r="AH1" s="30"/>
      <c r="AI1" s="30"/>
    </row>
    <row r="2" spans="1: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8" t="s">
        <v>52</v>
      </c>
      <c r="N2" s="30" t="s">
        <v>53</v>
      </c>
      <c r="O2" s="30">
        <f ca="1">+F18*J18-H18*I18</f>
        <v>3.6350437956507733</v>
      </c>
      <c r="P2" s="30" t="s">
        <v>130</v>
      </c>
      <c r="Q2" s="30"/>
      <c r="R2" s="30"/>
      <c r="S2" s="30"/>
      <c r="T2" s="30"/>
      <c r="U2" s="30">
        <v>0</v>
      </c>
      <c r="V2" s="30">
        <f t="shared" ref="V2:V19" ca="1" si="0">+E$4+E$5*U2+E$6*U2^2</f>
        <v>1.1727437270112344E-4</v>
      </c>
      <c r="W2" s="30"/>
      <c r="X2" s="30"/>
      <c r="Y2" s="30"/>
      <c r="Z2" s="30"/>
      <c r="AA2" s="30">
        <v>2</v>
      </c>
      <c r="AB2" s="30" t="s">
        <v>31</v>
      </c>
      <c r="AC2" s="30"/>
      <c r="AD2" s="30"/>
      <c r="AE2" s="30"/>
      <c r="AF2" s="30"/>
      <c r="AG2" s="30"/>
      <c r="AH2" s="30"/>
      <c r="AI2" s="30"/>
    </row>
    <row r="3" spans="1:35" ht="13.5" thickBot="1">
      <c r="A3" s="30" t="s">
        <v>54</v>
      </c>
      <c r="B3" s="30" t="s">
        <v>55</v>
      </c>
      <c r="C3" s="30"/>
      <c r="D3" s="30"/>
      <c r="E3" s="39" t="s">
        <v>56</v>
      </c>
      <c r="F3" s="39" t="s">
        <v>57</v>
      </c>
      <c r="G3" s="39" t="s">
        <v>58</v>
      </c>
      <c r="H3" s="39" t="s">
        <v>59</v>
      </c>
      <c r="I3" s="30"/>
      <c r="J3" s="30"/>
      <c r="K3" s="30"/>
      <c r="L3" s="30"/>
      <c r="M3" s="38" t="s">
        <v>60</v>
      </c>
      <c r="N3" s="30" t="s">
        <v>61</v>
      </c>
      <c r="O3" s="30">
        <f ca="1">+F18*I18-H18*H18</f>
        <v>4.6506894090989839</v>
      </c>
      <c r="P3" s="30" t="s">
        <v>131</v>
      </c>
      <c r="Q3" s="30"/>
      <c r="R3" s="30"/>
      <c r="S3" s="30"/>
      <c r="T3" s="30"/>
      <c r="U3" s="30">
        <v>0.1</v>
      </c>
      <c r="V3" s="30">
        <f t="shared" ca="1" si="0"/>
        <v>4.504033260936317E-3</v>
      </c>
      <c r="W3" s="30"/>
      <c r="X3" s="30"/>
      <c r="Y3" s="30"/>
      <c r="Z3" s="30"/>
      <c r="AA3" s="30">
        <v>3</v>
      </c>
      <c r="AB3" s="30" t="s">
        <v>62</v>
      </c>
      <c r="AC3" s="30"/>
      <c r="AD3" s="30"/>
      <c r="AE3" s="30"/>
      <c r="AF3" s="30"/>
      <c r="AG3" s="30"/>
      <c r="AH3" s="30"/>
      <c r="AI3" s="30"/>
    </row>
    <row r="4" spans="1:35">
      <c r="A4" s="30" t="s">
        <v>63</v>
      </c>
      <c r="B4" s="30" t="s">
        <v>64</v>
      </c>
      <c r="C4" s="30"/>
      <c r="D4" s="40" t="s">
        <v>65</v>
      </c>
      <c r="E4" s="41">
        <f ca="1">(G18*O1-K18*O2+L18*O3)/O7</f>
        <v>1.1727437270112344E-4</v>
      </c>
      <c r="F4" s="42">
        <f ca="1">+E7/O7*O18</f>
        <v>4.9540168745806131E-4</v>
      </c>
      <c r="G4" s="43">
        <f>+B18</f>
        <v>1</v>
      </c>
      <c r="H4" s="44">
        <f ca="1">ABS(F4/E4)</f>
        <v>4.2242962042577235</v>
      </c>
      <c r="I4" s="30"/>
      <c r="J4" s="30"/>
      <c r="K4" s="30"/>
      <c r="L4" s="30"/>
      <c r="M4" s="38" t="s">
        <v>66</v>
      </c>
      <c r="N4" s="30" t="s">
        <v>67</v>
      </c>
      <c r="O4" s="30">
        <f ca="1">+C18*J18-H18*H18</f>
        <v>37.430015544968541</v>
      </c>
      <c r="P4" s="30" t="s">
        <v>132</v>
      </c>
      <c r="Q4" s="30"/>
      <c r="R4" s="30"/>
      <c r="S4" s="30"/>
      <c r="T4" s="30"/>
      <c r="U4" s="30">
        <v>0.2</v>
      </c>
      <c r="V4" s="30">
        <f t="shared" ca="1" si="0"/>
        <v>1.0400532391517357E-2</v>
      </c>
      <c r="W4" s="30"/>
      <c r="X4" s="30"/>
      <c r="Y4" s="30"/>
      <c r="Z4" s="30"/>
      <c r="AA4" s="30">
        <v>4</v>
      </c>
      <c r="AB4" s="30" t="s">
        <v>68</v>
      </c>
      <c r="AC4" s="30"/>
      <c r="AD4" s="30"/>
      <c r="AE4" s="30"/>
      <c r="AF4" s="30"/>
      <c r="AG4" s="30"/>
      <c r="AH4" s="30"/>
      <c r="AI4" s="30"/>
    </row>
    <row r="5" spans="1:35">
      <c r="A5" s="30" t="s">
        <v>69</v>
      </c>
      <c r="B5" s="45">
        <v>40323</v>
      </c>
      <c r="C5" s="30"/>
      <c r="D5" s="46" t="s">
        <v>70</v>
      </c>
      <c r="E5" s="47">
        <f ca="1">+(-G18*O2+K18*O4-L18*O5)/O7</f>
        <v>3.6318887670622697E-2</v>
      </c>
      <c r="F5" s="48">
        <f ca="1">P18*E7/O7</f>
        <v>4.3940423443409021E-3</v>
      </c>
      <c r="G5" s="49">
        <f>+B18/A18</f>
        <v>1E-4</v>
      </c>
      <c r="H5" s="44">
        <f ca="1">ABS(F5/E5)</f>
        <v>0.12098504734480391</v>
      </c>
      <c r="I5" s="30"/>
      <c r="J5" s="30"/>
      <c r="K5" s="30"/>
      <c r="L5" s="30"/>
      <c r="M5" s="38" t="s">
        <v>71</v>
      </c>
      <c r="N5" s="30" t="s">
        <v>72</v>
      </c>
      <c r="O5" s="30">
        <f ca="1">+C18*I18-F18*H18</f>
        <v>52.020537602904355</v>
      </c>
      <c r="P5" s="30" t="s">
        <v>133</v>
      </c>
      <c r="Q5" s="30"/>
      <c r="R5" s="30"/>
      <c r="S5" s="30"/>
      <c r="T5" s="30"/>
      <c r="U5" s="30">
        <v>0.3</v>
      </c>
      <c r="V5" s="30">
        <f t="shared" ca="1" si="0"/>
        <v>1.780677176444424E-2</v>
      </c>
      <c r="W5" s="30"/>
      <c r="X5" s="30"/>
      <c r="Y5" s="30"/>
      <c r="Z5" s="30"/>
      <c r="AA5" s="30">
        <v>5</v>
      </c>
      <c r="AB5" s="30" t="s">
        <v>73</v>
      </c>
      <c r="AC5" s="30"/>
      <c r="AD5" s="30"/>
      <c r="AE5" s="30"/>
      <c r="AF5" s="30"/>
      <c r="AG5" s="30"/>
      <c r="AH5" s="30"/>
      <c r="AI5" s="30"/>
    </row>
    <row r="6" spans="1:35" ht="13.5" thickBot="1">
      <c r="A6" s="30"/>
      <c r="B6" s="30"/>
      <c r="C6" s="30"/>
      <c r="D6" s="50" t="s">
        <v>74</v>
      </c>
      <c r="E6" s="51">
        <f ca="1">+(G18*O3-K18*O5+L18*O6)/O7</f>
        <v>7.5487012117292321E-2</v>
      </c>
      <c r="F6" s="52">
        <f ca="1">Q18*E7/O7</f>
        <v>6.257746446790933E-3</v>
      </c>
      <c r="G6" s="53">
        <f>+B18/A18^2</f>
        <v>1E-8</v>
      </c>
      <c r="H6" s="44">
        <f ca="1">ABS(F6/E6)</f>
        <v>8.2898319476039095E-2</v>
      </c>
      <c r="I6" s="30"/>
      <c r="J6" s="30"/>
      <c r="K6" s="30"/>
      <c r="L6" s="30"/>
      <c r="M6" s="54" t="s">
        <v>75</v>
      </c>
      <c r="N6" s="55" t="s">
        <v>76</v>
      </c>
      <c r="O6" s="55">
        <f ca="1">+C18*H18-F18*F18</f>
        <v>75.679393925250011</v>
      </c>
      <c r="P6" s="30" t="s">
        <v>134</v>
      </c>
      <c r="Q6" s="30"/>
      <c r="R6" s="30"/>
      <c r="S6" s="30"/>
      <c r="T6" s="30"/>
      <c r="U6" s="30">
        <v>0.4</v>
      </c>
      <c r="V6" s="30">
        <f t="shared" ca="1" si="0"/>
        <v>2.6722751379716976E-2</v>
      </c>
      <c r="W6" s="30"/>
      <c r="X6" s="30"/>
      <c r="Y6" s="30"/>
      <c r="Z6" s="30"/>
      <c r="AA6" s="30">
        <v>6</v>
      </c>
      <c r="AB6" s="30" t="s">
        <v>77</v>
      </c>
      <c r="AC6" s="30"/>
      <c r="AD6" s="30"/>
      <c r="AE6" s="30"/>
      <c r="AF6" s="30"/>
      <c r="AG6" s="30"/>
      <c r="AH6" s="30"/>
      <c r="AI6" s="30"/>
    </row>
    <row r="7" spans="1:35">
      <c r="A7" s="30"/>
      <c r="B7" s="30"/>
      <c r="C7" s="30"/>
      <c r="D7" s="37" t="s">
        <v>78</v>
      </c>
      <c r="E7" s="56">
        <f ca="1">SQRT(N18/(B15-3))</f>
        <v>1.3090179203846788E-3</v>
      </c>
      <c r="F7" s="30"/>
      <c r="G7" s="57">
        <f>+B22</f>
        <v>1.6495490053785034E-3</v>
      </c>
      <c r="H7" s="30"/>
      <c r="I7" s="30"/>
      <c r="J7" s="30"/>
      <c r="K7" s="30"/>
      <c r="L7" s="30"/>
      <c r="M7" s="38" t="s">
        <v>79</v>
      </c>
      <c r="N7" s="30" t="s">
        <v>80</v>
      </c>
      <c r="O7" s="30">
        <f ca="1">+C18*O1-F18*O2+H18*O3</f>
        <v>3.2530734848514022</v>
      </c>
      <c r="P7" s="30"/>
      <c r="Q7" s="30"/>
      <c r="R7" s="30"/>
      <c r="S7" s="30"/>
      <c r="T7" s="30"/>
      <c r="U7" s="30">
        <v>0.5</v>
      </c>
      <c r="V7" s="30">
        <f t="shared" ca="1" si="0"/>
        <v>3.7148471237335556E-2</v>
      </c>
      <c r="W7" s="30"/>
      <c r="X7" s="30"/>
      <c r="Y7" s="30"/>
      <c r="Z7" s="30"/>
      <c r="AA7" s="30">
        <v>7</v>
      </c>
      <c r="AB7" s="30" t="s">
        <v>81</v>
      </c>
      <c r="AC7" s="30"/>
      <c r="AD7" s="30"/>
      <c r="AE7" s="30"/>
      <c r="AF7" s="30"/>
      <c r="AG7" s="30"/>
      <c r="AH7" s="30"/>
      <c r="AI7" s="30"/>
    </row>
    <row r="8" spans="1:35">
      <c r="A8" s="61">
        <v>21</v>
      </c>
      <c r="B8" s="30" t="s">
        <v>85</v>
      </c>
      <c r="C8" s="71">
        <v>21</v>
      </c>
      <c r="D8" s="37" t="s">
        <v>122</v>
      </c>
      <c r="E8" s="30"/>
      <c r="F8" s="72">
        <f ca="1">CORREL(INDIRECT(E12):INDIRECT(E13),INDIRECT(M12):INDIRECT(M13))</f>
        <v>0.99774987944935523</v>
      </c>
      <c r="G8" s="56"/>
      <c r="H8" s="30"/>
      <c r="I8" s="30"/>
      <c r="J8" s="30"/>
      <c r="K8" s="57"/>
      <c r="L8" s="30"/>
      <c r="M8" s="30"/>
      <c r="N8" s="30"/>
      <c r="O8" s="30"/>
      <c r="P8" s="30"/>
      <c r="Q8" s="30"/>
      <c r="R8" s="30"/>
      <c r="S8" s="30"/>
      <c r="T8" s="30"/>
      <c r="U8" s="30">
        <v>0.6</v>
      </c>
      <c r="V8" s="30">
        <f t="shared" ca="1" si="0"/>
        <v>4.9083931337299977E-2</v>
      </c>
      <c r="W8" s="30"/>
      <c r="X8" s="30"/>
      <c r="Y8" s="30"/>
      <c r="Z8" s="30"/>
      <c r="AA8" s="30">
        <v>8</v>
      </c>
      <c r="AB8" s="30" t="s">
        <v>82</v>
      </c>
      <c r="AC8" s="30"/>
      <c r="AD8" s="30"/>
      <c r="AE8" s="30"/>
      <c r="AF8" s="30"/>
      <c r="AG8" s="30"/>
      <c r="AH8" s="30"/>
      <c r="AI8" s="30"/>
    </row>
    <row r="9" spans="1:35">
      <c r="A9" s="61">
        <f>20+COUNT(A21:A1444)</f>
        <v>63</v>
      </c>
      <c r="B9" s="30" t="s">
        <v>87</v>
      </c>
      <c r="C9" s="71">
        <v>62</v>
      </c>
      <c r="D9" s="30"/>
      <c r="E9" s="58">
        <f ca="1">E6*G6</f>
        <v>7.548701211729232E-10</v>
      </c>
      <c r="F9" s="59">
        <f ca="1">H6</f>
        <v>8.2898319476039095E-2</v>
      </c>
      <c r="G9" s="60">
        <f ca="1">F8</f>
        <v>0.99774987944935523</v>
      </c>
      <c r="H9" s="30"/>
      <c r="I9" s="30"/>
      <c r="J9" s="30"/>
      <c r="K9" s="57"/>
      <c r="L9" s="30"/>
      <c r="M9" s="30"/>
      <c r="N9" s="30"/>
      <c r="O9" s="30"/>
      <c r="P9" s="30"/>
      <c r="Q9" s="30"/>
      <c r="R9" s="30"/>
      <c r="S9" s="30"/>
      <c r="T9" s="30"/>
      <c r="U9" s="30">
        <v>0.7</v>
      </c>
      <c r="V9" s="30">
        <f t="shared" ca="1" si="0"/>
        <v>6.2529131679610245E-2</v>
      </c>
      <c r="W9" s="30"/>
      <c r="X9" s="30"/>
      <c r="Y9" s="30"/>
      <c r="Z9" s="30"/>
      <c r="AA9" s="30">
        <v>9</v>
      </c>
      <c r="AB9" s="30" t="s">
        <v>83</v>
      </c>
      <c r="AC9" s="30"/>
      <c r="AD9" s="30"/>
      <c r="AE9" s="30"/>
      <c r="AF9" s="30"/>
      <c r="AG9" s="30"/>
      <c r="AH9" s="30"/>
      <c r="AI9" s="30"/>
    </row>
    <row r="10" spans="1:35">
      <c r="A10" s="67" t="s">
        <v>8</v>
      </c>
      <c r="B10" s="76">
        <f>'A (old)'!C8</f>
        <v>0.366352923</v>
      </c>
      <c r="C10" s="30"/>
      <c r="D10" s="30" t="s">
        <v>123</v>
      </c>
      <c r="E10" s="30">
        <f ca="1">2*E9*365.2422/B10</f>
        <v>1.5051629533277401E-6</v>
      </c>
      <c r="F10" s="30" t="s">
        <v>124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>
        <v>0.8</v>
      </c>
      <c r="V10" s="30">
        <f t="shared" ca="1" si="0"/>
        <v>7.7484072264266374E-2</v>
      </c>
      <c r="W10" s="30"/>
      <c r="X10" s="30"/>
      <c r="Y10" s="30"/>
      <c r="Z10" s="30"/>
      <c r="AA10" s="30">
        <v>10</v>
      </c>
      <c r="AB10" s="30" t="s">
        <v>84</v>
      </c>
      <c r="AC10" s="30"/>
      <c r="AD10" s="30"/>
      <c r="AE10" s="30"/>
      <c r="AF10" s="30"/>
      <c r="AG10" s="30"/>
      <c r="AH10" s="30"/>
      <c r="AI10" s="30"/>
    </row>
    <row r="11" spans="1:35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>
        <v>0.9</v>
      </c>
      <c r="V11" s="30">
        <f t="shared" ca="1" si="0"/>
        <v>9.3948753091268336E-2</v>
      </c>
      <c r="W11" s="30"/>
      <c r="X11" s="30"/>
      <c r="Y11" s="30"/>
      <c r="Z11" s="30"/>
      <c r="AA11" s="30">
        <v>11</v>
      </c>
      <c r="AB11" s="30" t="s">
        <v>34</v>
      </c>
      <c r="AC11" s="30"/>
      <c r="AD11" s="30"/>
      <c r="AE11" s="30"/>
      <c r="AF11" s="30"/>
      <c r="AG11" s="30"/>
      <c r="AH11" s="30"/>
      <c r="AI11" s="30"/>
    </row>
    <row r="12" spans="1:35">
      <c r="A12" s="30"/>
      <c r="B12" s="30"/>
      <c r="C12" s="3" t="str">
        <f t="shared" ref="C12:Q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30"/>
      <c r="S12" s="30"/>
      <c r="T12" s="30"/>
      <c r="U12" s="30">
        <v>1</v>
      </c>
      <c r="V12" s="30">
        <f t="shared" ca="1" si="0"/>
        <v>0.11192317416061615</v>
      </c>
      <c r="W12" s="30"/>
      <c r="X12" s="30"/>
      <c r="Y12" s="30"/>
      <c r="Z12" s="30"/>
      <c r="AA12" s="30">
        <v>12</v>
      </c>
      <c r="AB12" s="30" t="s">
        <v>86</v>
      </c>
      <c r="AC12" s="30"/>
      <c r="AD12" s="30"/>
      <c r="AE12" s="30"/>
      <c r="AF12" s="30"/>
      <c r="AG12" s="30"/>
      <c r="AH12" s="30"/>
      <c r="AI12" s="30"/>
    </row>
    <row r="13" spans="1:35">
      <c r="A13" s="30"/>
      <c r="B13" s="30"/>
      <c r="C13" s="3" t="str">
        <f t="shared" si="1"/>
        <v>C62</v>
      </c>
      <c r="D13" s="3" t="str">
        <f t="shared" si="1"/>
        <v>D62</v>
      </c>
      <c r="E13" s="3" t="str">
        <f t="shared" si="1"/>
        <v>E62</v>
      </c>
      <c r="F13" s="3" t="str">
        <f t="shared" si="1"/>
        <v>F62</v>
      </c>
      <c r="G13" s="3" t="str">
        <f t="shared" si="1"/>
        <v>G62</v>
      </c>
      <c r="H13" s="3" t="str">
        <f t="shared" si="1"/>
        <v>H62</v>
      </c>
      <c r="I13" s="3" t="str">
        <f t="shared" si="1"/>
        <v>I62</v>
      </c>
      <c r="J13" s="3" t="str">
        <f t="shared" si="1"/>
        <v>J62</v>
      </c>
      <c r="K13" s="3" t="str">
        <f t="shared" si="1"/>
        <v>K62</v>
      </c>
      <c r="L13" s="3" t="str">
        <f t="shared" si="1"/>
        <v>L62</v>
      </c>
      <c r="M13" s="3" t="str">
        <f t="shared" si="1"/>
        <v>M62</v>
      </c>
      <c r="N13" s="3" t="str">
        <f t="shared" si="1"/>
        <v>N62</v>
      </c>
      <c r="O13" s="3" t="str">
        <f t="shared" si="1"/>
        <v>O62</v>
      </c>
      <c r="P13" s="3" t="str">
        <f t="shared" si="1"/>
        <v>P62</v>
      </c>
      <c r="Q13" s="3" t="str">
        <f t="shared" si="1"/>
        <v>Q62</v>
      </c>
      <c r="R13" s="30"/>
      <c r="S13" s="30"/>
      <c r="T13" s="30"/>
      <c r="U13" s="30">
        <v>1.1000000000000001</v>
      </c>
      <c r="V13" s="30">
        <f t="shared" ca="1" si="0"/>
        <v>0.13140733547230982</v>
      </c>
      <c r="W13" s="30"/>
      <c r="X13" s="30"/>
      <c r="Y13" s="30"/>
      <c r="Z13" s="30"/>
      <c r="AA13" s="30">
        <v>13</v>
      </c>
      <c r="AB13" s="30" t="s">
        <v>88</v>
      </c>
      <c r="AC13" s="30"/>
      <c r="AD13" s="30"/>
      <c r="AE13" s="30"/>
      <c r="AF13" s="30"/>
      <c r="AG13" s="30"/>
      <c r="AH13" s="30"/>
      <c r="AI13" s="30"/>
    </row>
    <row r="14" spans="1:3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>
        <v>1.2</v>
      </c>
      <c r="V14" s="30">
        <f t="shared" ca="1" si="0"/>
        <v>0.15240123702634928</v>
      </c>
      <c r="W14" s="30"/>
      <c r="X14" s="30"/>
      <c r="Y14" s="30"/>
      <c r="Z14" s="30"/>
      <c r="AA14" s="30">
        <v>14</v>
      </c>
      <c r="AB14" s="30" t="s">
        <v>89</v>
      </c>
      <c r="AC14" s="30"/>
      <c r="AD14" s="30"/>
      <c r="AE14" s="30"/>
      <c r="AF14" s="30"/>
      <c r="AG14" s="30"/>
      <c r="AH14" s="30"/>
      <c r="AI14" s="30"/>
    </row>
    <row r="15" spans="1:35">
      <c r="A15" s="37" t="s">
        <v>93</v>
      </c>
      <c r="B15" s="37">
        <f>C9-C8+1</f>
        <v>42</v>
      </c>
      <c r="C15" s="3" t="str">
        <f t="shared" ref="C15:Q15" si="3">VLOOKUP(C16,$AA1:$AB26,2,FALSE)</f>
        <v>C</v>
      </c>
      <c r="D15" s="3" t="str">
        <f t="shared" si="3"/>
        <v>D</v>
      </c>
      <c r="E15" s="3" t="str">
        <f t="shared" si="3"/>
        <v>E</v>
      </c>
      <c r="F15" s="3" t="str">
        <f t="shared" si="3"/>
        <v>F</v>
      </c>
      <c r="G15" s="3" t="str">
        <f t="shared" si="3"/>
        <v>G</v>
      </c>
      <c r="H15" s="3" t="str">
        <f t="shared" si="3"/>
        <v>H</v>
      </c>
      <c r="I15" s="3" t="str">
        <f t="shared" si="3"/>
        <v>I</v>
      </c>
      <c r="J15" s="3" t="str">
        <f t="shared" si="3"/>
        <v>J</v>
      </c>
      <c r="K15" s="3" t="str">
        <f t="shared" si="3"/>
        <v>K</v>
      </c>
      <c r="L15" s="3" t="str">
        <f t="shared" si="3"/>
        <v>L</v>
      </c>
      <c r="M15" s="3" t="str">
        <f t="shared" si="3"/>
        <v>M</v>
      </c>
      <c r="N15" s="3" t="str">
        <f t="shared" si="3"/>
        <v>N</v>
      </c>
      <c r="O15" s="3" t="str">
        <f t="shared" si="3"/>
        <v>O</v>
      </c>
      <c r="P15" s="3" t="str">
        <f t="shared" si="3"/>
        <v>P</v>
      </c>
      <c r="Q15" s="3" t="str">
        <f t="shared" si="3"/>
        <v>Q</v>
      </c>
      <c r="R15" s="30"/>
      <c r="S15" s="30"/>
      <c r="T15" s="30"/>
      <c r="U15" s="30">
        <v>1.3</v>
      </c>
      <c r="V15" s="30">
        <f t="shared" ca="1" si="0"/>
        <v>0.17490487882273467</v>
      </c>
      <c r="W15" s="30"/>
      <c r="X15" s="30"/>
      <c r="Y15" s="30"/>
      <c r="Z15" s="30"/>
      <c r="AA15" s="30">
        <v>15</v>
      </c>
      <c r="AB15" s="30" t="s">
        <v>90</v>
      </c>
      <c r="AC15" s="30"/>
      <c r="AD15" s="30"/>
      <c r="AE15" s="30"/>
      <c r="AF15" s="30"/>
      <c r="AG15" s="30"/>
      <c r="AH15" s="30"/>
      <c r="AI15" s="30"/>
    </row>
    <row r="16" spans="1:35">
      <c r="A16" s="3"/>
      <c r="B16" s="30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30"/>
      <c r="S16" s="30"/>
      <c r="T16" s="30"/>
      <c r="U16" s="30">
        <v>1.4</v>
      </c>
      <c r="V16" s="30">
        <f t="shared" ca="1" si="0"/>
        <v>0.1989182608614658</v>
      </c>
      <c r="W16" s="30"/>
      <c r="X16" s="30"/>
      <c r="Y16" s="30"/>
      <c r="Z16" s="30"/>
      <c r="AA16" s="30">
        <v>16</v>
      </c>
      <c r="AB16" s="30" t="s">
        <v>91</v>
      </c>
      <c r="AC16" s="30"/>
      <c r="AD16" s="30"/>
      <c r="AE16" s="30"/>
      <c r="AF16" s="30"/>
      <c r="AG16" s="30"/>
      <c r="AH16" s="30"/>
      <c r="AI16" s="30"/>
    </row>
    <row r="17" spans="1:35">
      <c r="A17" s="37" t="s">
        <v>92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>
        <v>1.5</v>
      </c>
      <c r="V17" s="30">
        <f t="shared" ca="1" si="0"/>
        <v>0.22444138314254292</v>
      </c>
      <c r="W17" s="30"/>
      <c r="X17" s="30"/>
      <c r="Y17" s="30"/>
      <c r="Z17" s="30"/>
      <c r="AA17" s="30">
        <v>17</v>
      </c>
      <c r="AB17" s="30" t="s">
        <v>94</v>
      </c>
      <c r="AC17" s="30"/>
      <c r="AD17" s="30"/>
      <c r="AE17" s="30"/>
      <c r="AF17" s="30"/>
      <c r="AG17" s="30"/>
      <c r="AH17" s="30"/>
      <c r="AI17" s="30"/>
    </row>
    <row r="18" spans="1:35">
      <c r="A18" s="62">
        <v>10000</v>
      </c>
      <c r="B18" s="62">
        <v>1</v>
      </c>
      <c r="C18" s="30">
        <f ca="1">SUM(INDIRECT(C12):INDIRECT(C13))</f>
        <v>38.9</v>
      </c>
      <c r="D18" s="73">
        <f ca="1">SUM(INDIRECT(D12):INDIRECT(D13))</f>
        <v>10.59825</v>
      </c>
      <c r="E18" s="73">
        <f ca="1">SUM(INDIRECT(E12):INDIRECT(E13))</f>
        <v>0.74306815259478753</v>
      </c>
      <c r="F18" s="37">
        <f ca="1">SUM(INDIRECT(F12):INDIRECT(F13))</f>
        <v>10.195449999999999</v>
      </c>
      <c r="G18" s="37">
        <f ca="1">SUM(INDIRECT(G12):INDIRECT(G13))</f>
        <v>0.72342199658596651</v>
      </c>
      <c r="H18" s="37">
        <f ca="1">SUM(INDIRECT(H12):INDIRECT(H13))</f>
        <v>4.6176502475000003</v>
      </c>
      <c r="I18" s="37">
        <f ca="1">SUM(INDIRECT(I12):INDIRECT(I13))</f>
        <v>2.547546524904325</v>
      </c>
      <c r="J18" s="37">
        <f ca="1">SUM(INDIRECT(J12):INDIRECT(J13))</f>
        <v>1.5103524255322713</v>
      </c>
      <c r="K18" s="37">
        <f ca="1">SUM(INDIRECT(K12):INDIRECT(K13))</f>
        <v>0.36121026103914622</v>
      </c>
      <c r="L18" s="37">
        <f ca="1">SUM(INDIRECT(L12):INDIRECT(L13))</f>
        <v>0.20707757995734841</v>
      </c>
      <c r="M18" s="30"/>
      <c r="N18" s="30">
        <f ca="1">SUM(INDIRECT(N12):INDIRECT(N13))</f>
        <v>6.6827588719640951E-5</v>
      </c>
      <c r="O18" s="30">
        <f ca="1">SQRT(SUM(INDIRECT(O12):INDIRECT(O13)))</f>
        <v>1.2311352417137795</v>
      </c>
      <c r="P18" s="30">
        <f ca="1">SQRT(SUM(INDIRECT(P12):INDIRECT(P13)))</f>
        <v>10.919745573451804</v>
      </c>
      <c r="Q18" s="30">
        <f ca="1">SQRT(SUM(INDIRECT(Q12):INDIRECT(Q13)))</f>
        <v>15.551283694417576</v>
      </c>
      <c r="R18" s="30"/>
      <c r="S18" s="30"/>
      <c r="T18" s="30"/>
      <c r="U18" s="30">
        <v>1.6</v>
      </c>
      <c r="V18" s="30">
        <f t="shared" ca="1" si="0"/>
        <v>0.25147424566596582</v>
      </c>
      <c r="W18" s="30"/>
      <c r="X18" s="30"/>
      <c r="Y18" s="30"/>
      <c r="Z18" s="30"/>
      <c r="AA18" s="30">
        <v>18</v>
      </c>
      <c r="AB18" s="30" t="s">
        <v>95</v>
      </c>
      <c r="AC18" s="30"/>
      <c r="AD18" s="30"/>
      <c r="AE18" s="30"/>
      <c r="AF18" s="30"/>
      <c r="AG18" s="30"/>
      <c r="AH18" s="30"/>
      <c r="AI18" s="30"/>
    </row>
    <row r="19" spans="1:35">
      <c r="A19" s="63" t="s">
        <v>96</v>
      </c>
      <c r="B19" s="30"/>
      <c r="C19" s="30"/>
      <c r="D19" s="30"/>
      <c r="E19" s="30"/>
      <c r="F19" s="64" t="s">
        <v>97</v>
      </c>
      <c r="G19" s="64" t="s">
        <v>98</v>
      </c>
      <c r="H19" s="64" t="s">
        <v>99</v>
      </c>
      <c r="I19" s="64" t="s">
        <v>100</v>
      </c>
      <c r="J19" s="64" t="s">
        <v>101</v>
      </c>
      <c r="K19" s="64" t="s">
        <v>102</v>
      </c>
      <c r="L19" s="64" t="s">
        <v>103</v>
      </c>
      <c r="M19" s="28"/>
      <c r="N19" s="28"/>
      <c r="O19" s="28"/>
      <c r="P19" s="28"/>
      <c r="Q19" s="28"/>
      <c r="R19" s="30"/>
      <c r="S19" s="30"/>
      <c r="T19" s="30"/>
      <c r="U19" s="30">
        <v>1.7</v>
      </c>
      <c r="V19" s="30">
        <f t="shared" ca="1" si="0"/>
        <v>0.28001684843173447</v>
      </c>
      <c r="W19" s="30"/>
      <c r="X19" s="30"/>
      <c r="Y19" s="30"/>
      <c r="Z19" s="30"/>
      <c r="AA19" s="30">
        <v>19</v>
      </c>
      <c r="AB19" s="30" t="s">
        <v>104</v>
      </c>
      <c r="AC19" s="30"/>
      <c r="AD19" s="30"/>
      <c r="AE19" s="30"/>
      <c r="AF19" s="30"/>
      <c r="AG19" s="30"/>
      <c r="AH19" s="30"/>
      <c r="AI19" s="30"/>
    </row>
    <row r="20" spans="1:35" ht="15" thickBot="1">
      <c r="A20" s="6" t="s">
        <v>105</v>
      </c>
      <c r="B20" s="6" t="s">
        <v>106</v>
      </c>
      <c r="C20" s="6" t="s">
        <v>125</v>
      </c>
      <c r="D20" s="6" t="s">
        <v>105</v>
      </c>
      <c r="E20" s="6" t="s">
        <v>106</v>
      </c>
      <c r="F20" s="6" t="s">
        <v>126</v>
      </c>
      <c r="G20" s="6" t="s">
        <v>127</v>
      </c>
      <c r="H20" s="6" t="s">
        <v>135</v>
      </c>
      <c r="I20" s="6" t="s">
        <v>136</v>
      </c>
      <c r="J20" s="6" t="s">
        <v>137</v>
      </c>
      <c r="K20" s="6" t="s">
        <v>128</v>
      </c>
      <c r="L20" s="6" t="s">
        <v>138</v>
      </c>
      <c r="M20" s="15" t="s">
        <v>107</v>
      </c>
      <c r="N20" s="6" t="s">
        <v>108</v>
      </c>
      <c r="O20" s="6" t="s">
        <v>109</v>
      </c>
      <c r="P20" s="6" t="s">
        <v>110</v>
      </c>
      <c r="Q20" s="6" t="s">
        <v>111</v>
      </c>
      <c r="R20" s="39" t="s">
        <v>112</v>
      </c>
      <c r="S20" s="30"/>
      <c r="T20" s="30"/>
      <c r="U20" s="30"/>
      <c r="V20" s="30"/>
      <c r="W20" s="30"/>
      <c r="X20" s="30"/>
      <c r="Y20" s="30"/>
      <c r="Z20" s="30"/>
      <c r="AA20" s="30">
        <v>20</v>
      </c>
      <c r="AB20" s="30" t="s">
        <v>113</v>
      </c>
      <c r="AC20" s="30"/>
      <c r="AD20" s="30"/>
      <c r="AE20" s="30"/>
      <c r="AF20" s="30"/>
      <c r="AG20" s="30"/>
      <c r="AH20" s="30"/>
      <c r="AI20" s="30"/>
    </row>
    <row r="21" spans="1:35">
      <c r="A21" s="65">
        <v>0.5</v>
      </c>
      <c r="B21" s="65">
        <v>2.35385014093481E-5</v>
      </c>
      <c r="C21" s="74">
        <v>1</v>
      </c>
      <c r="D21" s="66">
        <f>A21/A$18</f>
        <v>5.0000000000000002E-5</v>
      </c>
      <c r="E21" s="66">
        <f>B21/B$18</f>
        <v>2.35385014093481E-5</v>
      </c>
      <c r="F21" s="61">
        <f>$C21*D21</f>
        <v>5.0000000000000002E-5</v>
      </c>
      <c r="G21" s="61">
        <f>$C21*E21</f>
        <v>2.35385014093481E-5</v>
      </c>
      <c r="H21" s="61">
        <f>C21*D21*D21</f>
        <v>2.5000000000000001E-9</v>
      </c>
      <c r="I21" s="61">
        <f>C21*D21*D21*D21</f>
        <v>1.25E-13</v>
      </c>
      <c r="J21" s="61">
        <f>C21*D21*D21*D21*D21</f>
        <v>6.2499999999999999E-18</v>
      </c>
      <c r="K21" s="61">
        <f>C21*E21*D21</f>
        <v>1.1769250704674052E-9</v>
      </c>
      <c r="L21" s="61">
        <f>C21*E21*D21*D21</f>
        <v>5.8846253523370256E-14</v>
      </c>
      <c r="M21" s="61">
        <f t="shared" ref="M21:M84" ca="1" si="4">+E$4+E$5*D21+E$6*D21^2</f>
        <v>1.1909050580218486E-4</v>
      </c>
      <c r="N21" s="61">
        <f ca="1">C21*(M21-E21)^2</f>
        <v>9.1301855434886957E-9</v>
      </c>
      <c r="O21" s="75">
        <f ca="1">(C21*O$1-O$2*F21+O$3*H21)^2</f>
        <v>0.23435689045421326</v>
      </c>
      <c r="P21" s="61">
        <f ca="1">(-C21*O$2+O$4*F21-O$5*H21)^2</f>
        <v>13.199941869234451</v>
      </c>
      <c r="Q21" s="61">
        <f ca="1">+(C21*O$3-F21*O$5+H21*O$6)^2</f>
        <v>21.604727367740328</v>
      </c>
      <c r="R21" s="30">
        <f t="shared" ref="R21:R84" ca="1" si="5">+E21-M21</f>
        <v>-9.5552004392836758E-5</v>
      </c>
      <c r="S21" s="30"/>
      <c r="T21" s="30"/>
      <c r="U21" s="30"/>
      <c r="V21" s="30"/>
      <c r="W21" s="30"/>
      <c r="X21" s="30"/>
      <c r="Y21" s="30"/>
      <c r="Z21" s="30"/>
      <c r="AA21" s="30">
        <v>21</v>
      </c>
      <c r="AB21" s="30" t="s">
        <v>114</v>
      </c>
      <c r="AC21" s="30"/>
      <c r="AD21" s="30"/>
      <c r="AE21" s="30"/>
      <c r="AF21" s="30"/>
      <c r="AG21" s="30"/>
      <c r="AH21" s="30"/>
      <c r="AI21" s="30"/>
    </row>
    <row r="22" spans="1:35">
      <c r="A22" s="65">
        <v>137</v>
      </c>
      <c r="B22" s="65">
        <v>1.6495490053785034E-3</v>
      </c>
      <c r="C22" s="65">
        <v>1</v>
      </c>
      <c r="D22" s="66">
        <f t="shared" ref="D22:E85" si="6">A22/A$18</f>
        <v>1.37E-2</v>
      </c>
      <c r="E22" s="66">
        <f t="shared" si="6"/>
        <v>1.6495490053785034E-3</v>
      </c>
      <c r="F22" s="61">
        <f t="shared" ref="F22:G85" si="7">$C22*D22</f>
        <v>1.37E-2</v>
      </c>
      <c r="G22" s="61">
        <f t="shared" si="7"/>
        <v>1.6495490053785034E-3</v>
      </c>
      <c r="H22" s="61">
        <f t="shared" ref="H22:H85" si="8">C22*D22*D22</f>
        <v>1.8769000000000001E-4</v>
      </c>
      <c r="I22" s="61">
        <f t="shared" ref="I22:I85" si="9">C22*D22*D22*D22</f>
        <v>2.5713530000000002E-6</v>
      </c>
      <c r="J22" s="61">
        <f t="shared" ref="J22:J85" si="10">C22*D22*D22*D22*D22</f>
        <v>3.5227536100000002E-8</v>
      </c>
      <c r="K22" s="61">
        <f t="shared" ref="K22:K85" si="11">C22*E22*D22</f>
        <v>2.2598821373685497E-5</v>
      </c>
      <c r="L22" s="61">
        <f t="shared" ref="L22:L85" si="12">C22*E22*D22*D22</f>
        <v>3.0960385281949132E-7</v>
      </c>
      <c r="M22" s="61">
        <f t="shared" ca="1" si="4"/>
        <v>6.2901129109294907E-4</v>
      </c>
      <c r="N22" s="61">
        <f t="shared" ref="N22:N85" ca="1" si="13">C22*(M22-E22)^2</f>
        <v>1.0414972262791835E-6</v>
      </c>
      <c r="O22" s="75">
        <f t="shared" ref="O22:O85" ca="1" si="14">(C22*O$1-O$2*F22+O$3*H22)^2</f>
        <v>0.18953723503165371</v>
      </c>
      <c r="P22" s="61">
        <f t="shared" ref="P22:P85" ca="1" si="15">(-C22*O$2+O$4*F22-O$5*H22)^2</f>
        <v>9.8095262123808915</v>
      </c>
      <c r="Q22" s="61">
        <f t="shared" ref="Q22:Q85" ca="1" si="16">+(C22*O$3-F22*O$5+H22*O$6)^2</f>
        <v>15.619982138454509</v>
      </c>
      <c r="R22" s="30">
        <f t="shared" ca="1" si="5"/>
        <v>1.0205377142855543E-3</v>
      </c>
      <c r="S22" s="30"/>
      <c r="T22" s="30"/>
      <c r="U22" s="30"/>
      <c r="V22" s="30"/>
      <c r="W22" s="30"/>
      <c r="X22" s="30"/>
      <c r="Y22" s="30"/>
      <c r="Z22" s="30"/>
      <c r="AA22" s="30">
        <v>22</v>
      </c>
      <c r="AB22" s="30" t="s">
        <v>115</v>
      </c>
      <c r="AC22" s="30"/>
      <c r="AD22" s="30"/>
      <c r="AE22" s="30"/>
      <c r="AF22" s="30"/>
      <c r="AG22" s="30"/>
      <c r="AH22" s="30"/>
      <c r="AI22" s="30"/>
    </row>
    <row r="23" spans="1:35">
      <c r="A23" s="65">
        <v>528.5</v>
      </c>
      <c r="B23" s="65">
        <v>8.0194506153929979E-5</v>
      </c>
      <c r="C23" s="65">
        <v>1</v>
      </c>
      <c r="D23" s="66">
        <f t="shared" si="6"/>
        <v>5.2850000000000001E-2</v>
      </c>
      <c r="E23" s="66">
        <f t="shared" si="6"/>
        <v>8.0194506153929979E-5</v>
      </c>
      <c r="F23" s="61">
        <f t="shared" si="7"/>
        <v>5.2850000000000001E-2</v>
      </c>
      <c r="G23" s="61">
        <f t="shared" si="7"/>
        <v>8.0194506153929979E-5</v>
      </c>
      <c r="H23" s="61">
        <f t="shared" si="8"/>
        <v>2.7931225E-3</v>
      </c>
      <c r="I23" s="61">
        <f t="shared" si="9"/>
        <v>1.4761652412500001E-4</v>
      </c>
      <c r="J23" s="61">
        <f t="shared" si="10"/>
        <v>7.801533300006251E-6</v>
      </c>
      <c r="K23" s="61">
        <f t="shared" si="11"/>
        <v>4.2382796502351993E-6</v>
      </c>
      <c r="L23" s="61">
        <f t="shared" si="12"/>
        <v>2.2399307951493029E-7</v>
      </c>
      <c r="M23" s="61">
        <f t="shared" ca="1" si="4"/>
        <v>2.2475720580961149E-3</v>
      </c>
      <c r="N23" s="61">
        <f t="shared" ca="1" si="13"/>
        <v>4.6975254526628989E-6</v>
      </c>
      <c r="O23" s="75">
        <f t="shared" ca="1" si="14"/>
        <v>9.3124966587484481E-2</v>
      </c>
      <c r="P23" s="61">
        <f t="shared" ca="1" si="15"/>
        <v>3.2478066460949564</v>
      </c>
      <c r="Q23" s="61">
        <f t="shared" ca="1" si="16"/>
        <v>4.4638638989854433</v>
      </c>
      <c r="R23" s="30">
        <f t="shared" ca="1" si="5"/>
        <v>-2.1673775519421849E-3</v>
      </c>
      <c r="S23" s="30"/>
      <c r="T23" s="30"/>
      <c r="U23" s="30"/>
      <c r="V23" s="30"/>
      <c r="W23" s="30"/>
      <c r="X23" s="30"/>
      <c r="Y23" s="30"/>
      <c r="Z23" s="30"/>
      <c r="AA23" s="30">
        <v>23</v>
      </c>
      <c r="AB23" s="30" t="s">
        <v>116</v>
      </c>
      <c r="AC23" s="30"/>
      <c r="AD23" s="30"/>
      <c r="AE23" s="30"/>
      <c r="AF23" s="30"/>
      <c r="AG23" s="30"/>
      <c r="AH23" s="30"/>
      <c r="AI23" s="30"/>
    </row>
    <row r="24" spans="1:35">
      <c r="A24" s="65">
        <v>615.5</v>
      </c>
      <c r="B24" s="65">
        <v>2.1758935035904869E-3</v>
      </c>
      <c r="C24" s="65">
        <v>1</v>
      </c>
      <c r="D24" s="66">
        <f t="shared" si="6"/>
        <v>6.1550000000000001E-2</v>
      </c>
      <c r="E24" s="66">
        <f t="shared" si="6"/>
        <v>2.1758935035904869E-3</v>
      </c>
      <c r="F24" s="61">
        <f t="shared" si="7"/>
        <v>6.1550000000000001E-2</v>
      </c>
      <c r="G24" s="61">
        <f t="shared" si="7"/>
        <v>2.1758935035904869E-3</v>
      </c>
      <c r="H24" s="61">
        <f t="shared" si="8"/>
        <v>3.7884024999999999E-3</v>
      </c>
      <c r="I24" s="61">
        <f t="shared" si="9"/>
        <v>2.3317617387499999E-4</v>
      </c>
      <c r="J24" s="61">
        <f t="shared" si="10"/>
        <v>1.435199350200625E-5</v>
      </c>
      <c r="K24" s="61">
        <f t="shared" si="11"/>
        <v>1.3392624514599446E-4</v>
      </c>
      <c r="L24" s="61">
        <f t="shared" si="12"/>
        <v>8.243160388735959E-6</v>
      </c>
      <c r="M24" s="61">
        <f t="shared" ca="1" si="4"/>
        <v>2.638677094250631E-3</v>
      </c>
      <c r="N24" s="61">
        <f t="shared" ca="1" si="13"/>
        <v>2.1416865178429581E-7</v>
      </c>
      <c r="O24" s="75">
        <f t="shared" ca="1" si="14"/>
        <v>7.7377265307141244E-2</v>
      </c>
      <c r="P24" s="61">
        <f t="shared" ca="1" si="15"/>
        <v>2.3357041714573219</v>
      </c>
      <c r="Q24" s="61">
        <f t="shared" ca="1" si="16"/>
        <v>3.012062037189104</v>
      </c>
      <c r="R24" s="30">
        <f t="shared" ca="1" si="5"/>
        <v>-4.6278359066014409E-4</v>
      </c>
      <c r="S24" s="30"/>
      <c r="T24" s="30"/>
      <c r="U24" s="30"/>
      <c r="V24" s="30"/>
      <c r="W24" s="30"/>
      <c r="X24" s="30"/>
      <c r="Y24" s="30"/>
      <c r="Z24" s="30"/>
      <c r="AA24" s="30">
        <v>24</v>
      </c>
      <c r="AB24" s="30" t="s">
        <v>105</v>
      </c>
      <c r="AC24" s="30"/>
      <c r="AD24" s="30"/>
      <c r="AE24" s="30"/>
      <c r="AF24" s="30"/>
      <c r="AG24" s="30"/>
      <c r="AH24" s="30"/>
      <c r="AI24" s="30"/>
    </row>
    <row r="25" spans="1:35">
      <c r="A25" s="65">
        <v>703.5</v>
      </c>
      <c r="B25" s="65">
        <v>2.418669500912074E-3</v>
      </c>
      <c r="C25" s="65">
        <v>1</v>
      </c>
      <c r="D25" s="66">
        <f t="shared" si="6"/>
        <v>7.0349999999999996E-2</v>
      </c>
      <c r="E25" s="66">
        <f t="shared" si="6"/>
        <v>2.418669500912074E-3</v>
      </c>
      <c r="F25" s="61">
        <f t="shared" si="7"/>
        <v>7.0349999999999996E-2</v>
      </c>
      <c r="G25" s="61">
        <f t="shared" si="7"/>
        <v>2.418669500912074E-3</v>
      </c>
      <c r="H25" s="61">
        <f t="shared" si="8"/>
        <v>4.9491224999999991E-3</v>
      </c>
      <c r="I25" s="61">
        <f t="shared" si="9"/>
        <v>3.4817076787499994E-4</v>
      </c>
      <c r="J25" s="61">
        <f t="shared" si="10"/>
        <v>2.4493813520006243E-5</v>
      </c>
      <c r="K25" s="61">
        <f t="shared" si="11"/>
        <v>1.7015339938916441E-4</v>
      </c>
      <c r="L25" s="61">
        <f t="shared" si="12"/>
        <v>1.1970291647027716E-5</v>
      </c>
      <c r="M25" s="61">
        <f t="shared" ca="1" si="4"/>
        <v>3.045902590456894E-3</v>
      </c>
      <c r="N25" s="61">
        <f t="shared" ca="1" si="13"/>
        <v>3.9342134861994014E-7</v>
      </c>
      <c r="O25" s="75">
        <f t="shared" ca="1" si="14"/>
        <v>6.3291216161273298E-2</v>
      </c>
      <c r="P25" s="61">
        <f t="shared" ca="1" si="15"/>
        <v>1.5858319947426047</v>
      </c>
      <c r="Q25" s="61">
        <f t="shared" ca="1" si="16"/>
        <v>1.8648392708841814</v>
      </c>
      <c r="R25" s="30">
        <f t="shared" ca="1" si="5"/>
        <v>-6.2723308954481995E-4</v>
      </c>
      <c r="S25" s="30"/>
      <c r="T25" s="30"/>
      <c r="U25" s="30"/>
      <c r="V25" s="30"/>
      <c r="W25" s="30"/>
      <c r="X25" s="30"/>
      <c r="Y25" s="30"/>
      <c r="Z25" s="30"/>
      <c r="AA25" s="30">
        <v>25</v>
      </c>
      <c r="AB25" s="30" t="s">
        <v>106</v>
      </c>
      <c r="AC25" s="30"/>
      <c r="AD25" s="30"/>
      <c r="AE25" s="30"/>
      <c r="AF25" s="30"/>
      <c r="AG25" s="30"/>
      <c r="AH25" s="30"/>
      <c r="AI25" s="30"/>
    </row>
    <row r="26" spans="1:35">
      <c r="A26" s="65">
        <v>785</v>
      </c>
      <c r="B26" s="65">
        <v>6.7554449997260235E-3</v>
      </c>
      <c r="C26" s="65">
        <v>1</v>
      </c>
      <c r="D26" s="66">
        <f t="shared" si="6"/>
        <v>7.85E-2</v>
      </c>
      <c r="E26" s="66">
        <f t="shared" si="6"/>
        <v>6.7554449997260235E-3</v>
      </c>
      <c r="F26" s="61">
        <f t="shared" si="7"/>
        <v>7.85E-2</v>
      </c>
      <c r="G26" s="61">
        <f t="shared" si="7"/>
        <v>6.7554449997260235E-3</v>
      </c>
      <c r="H26" s="61">
        <f t="shared" si="8"/>
        <v>6.1622500000000002E-3</v>
      </c>
      <c r="I26" s="61">
        <f t="shared" si="9"/>
        <v>4.8373662500000001E-4</v>
      </c>
      <c r="J26" s="61">
        <f t="shared" si="10"/>
        <v>3.7973325062499999E-5</v>
      </c>
      <c r="K26" s="61">
        <f t="shared" si="11"/>
        <v>5.3030243247849287E-4</v>
      </c>
      <c r="L26" s="61">
        <f t="shared" si="12"/>
        <v>4.1628740949561691E-5</v>
      </c>
      <c r="M26" s="61">
        <f t="shared" ca="1" si="4"/>
        <v>3.4334768952647898E-3</v>
      </c>
      <c r="N26" s="61">
        <f t="shared" ca="1" si="13"/>
        <v>1.1035472087057763E-5</v>
      </c>
      <c r="O26" s="75">
        <f t="shared" ca="1" si="14"/>
        <v>5.1798904966606156E-2</v>
      </c>
      <c r="P26" s="61">
        <f t="shared" ca="1" si="15"/>
        <v>1.0350033282522983</v>
      </c>
      <c r="Q26" s="61">
        <f t="shared" ca="1" si="16"/>
        <v>1.0679828405395144</v>
      </c>
      <c r="R26" s="30">
        <f t="shared" ca="1" si="5"/>
        <v>3.3219681044612337E-3</v>
      </c>
      <c r="S26" s="30"/>
      <c r="T26" s="30"/>
      <c r="U26" s="30"/>
      <c r="V26" s="30"/>
      <c r="W26" s="30"/>
      <c r="X26" s="30"/>
      <c r="Y26" s="30"/>
      <c r="Z26" s="30"/>
      <c r="AA26" s="30">
        <v>26</v>
      </c>
      <c r="AB26" s="30" t="s">
        <v>117</v>
      </c>
      <c r="AC26" s="30"/>
      <c r="AD26" s="30"/>
      <c r="AE26" s="30"/>
      <c r="AF26" s="30"/>
      <c r="AG26" s="30"/>
      <c r="AH26" s="30"/>
      <c r="AI26" s="30"/>
    </row>
    <row r="27" spans="1:35">
      <c r="A27" s="65">
        <v>811.5</v>
      </c>
      <c r="B27" s="65">
        <v>4.6029855002416298E-3</v>
      </c>
      <c r="C27" s="65">
        <v>1</v>
      </c>
      <c r="D27" s="66">
        <f t="shared" si="6"/>
        <v>8.115E-2</v>
      </c>
      <c r="E27" s="66">
        <f t="shared" si="6"/>
        <v>4.6029855002416298E-3</v>
      </c>
      <c r="F27" s="61">
        <f t="shared" si="7"/>
        <v>8.115E-2</v>
      </c>
      <c r="G27" s="61">
        <f t="shared" si="7"/>
        <v>4.6029855002416298E-3</v>
      </c>
      <c r="H27" s="61">
        <f t="shared" si="8"/>
        <v>6.5853225E-3</v>
      </c>
      <c r="I27" s="61">
        <f t="shared" si="9"/>
        <v>5.3439892087500001E-4</v>
      </c>
      <c r="J27" s="61">
        <f t="shared" si="10"/>
        <v>4.3366472429006252E-5</v>
      </c>
      <c r="K27" s="61">
        <f t="shared" si="11"/>
        <v>3.7353227334460827E-4</v>
      </c>
      <c r="L27" s="61">
        <f t="shared" si="12"/>
        <v>3.031214398191496E-5</v>
      </c>
      <c r="M27" s="61">
        <f t="shared" ca="1" si="4"/>
        <v>3.5616584265259332E-3</v>
      </c>
      <c r="N27" s="61">
        <f t="shared" ca="1" si="13"/>
        <v>1.0843620744532958E-6</v>
      </c>
      <c r="O27" s="75">
        <f t="shared" ca="1" si="14"/>
        <v>4.8368518988445797E-2</v>
      </c>
      <c r="P27" s="61">
        <f t="shared" ca="1" si="15"/>
        <v>0.88391972463766122</v>
      </c>
      <c r="Q27" s="61">
        <f t="shared" ca="1" si="16"/>
        <v>0.86043433592416119</v>
      </c>
      <c r="R27" s="30">
        <f t="shared" ca="1" si="5"/>
        <v>1.0413270737156966E-3</v>
      </c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</row>
    <row r="28" spans="1:35">
      <c r="A28" s="65">
        <v>883</v>
      </c>
      <c r="B28" s="65">
        <v>4.7689910061308183E-3</v>
      </c>
      <c r="C28" s="65">
        <v>1</v>
      </c>
      <c r="D28" s="66">
        <f t="shared" si="6"/>
        <v>8.8300000000000003E-2</v>
      </c>
      <c r="E28" s="66">
        <f t="shared" si="6"/>
        <v>4.7689910061308183E-3</v>
      </c>
      <c r="F28" s="61">
        <f t="shared" si="7"/>
        <v>8.8300000000000003E-2</v>
      </c>
      <c r="G28" s="61">
        <f t="shared" si="7"/>
        <v>4.7689910061308183E-3</v>
      </c>
      <c r="H28" s="61">
        <f t="shared" si="8"/>
        <v>7.7968900000000008E-3</v>
      </c>
      <c r="I28" s="61">
        <f t="shared" si="9"/>
        <v>6.8846538700000006E-4</v>
      </c>
      <c r="J28" s="61">
        <f t="shared" si="10"/>
        <v>6.0791493672100006E-5</v>
      </c>
      <c r="K28" s="61">
        <f t="shared" si="11"/>
        <v>4.2110190584135126E-4</v>
      </c>
      <c r="L28" s="61">
        <f t="shared" si="12"/>
        <v>3.7183298285791317E-5</v>
      </c>
      <c r="M28" s="61">
        <f t="shared" ca="1" si="4"/>
        <v>3.9127960839243029E-3</v>
      </c>
      <c r="N28" s="61">
        <f t="shared" ca="1" si="13"/>
        <v>7.3306974481222091E-7</v>
      </c>
      <c r="O28" s="75">
        <f t="shared" ca="1" si="14"/>
        <v>3.9829183398938497E-2</v>
      </c>
      <c r="P28" s="61">
        <f t="shared" ca="1" si="15"/>
        <v>0.54106592070968018</v>
      </c>
      <c r="Q28" s="61">
        <f t="shared" ca="1" si="16"/>
        <v>0.41904887940987534</v>
      </c>
      <c r="R28" s="30">
        <f t="shared" ca="1" si="5"/>
        <v>8.5619492220651537E-4</v>
      </c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</row>
    <row r="29" spans="1:35">
      <c r="A29" s="65">
        <v>885.5</v>
      </c>
      <c r="B29" s="65">
        <v>3.3866835001390427E-3</v>
      </c>
      <c r="C29" s="65">
        <v>1</v>
      </c>
      <c r="D29" s="66">
        <f t="shared" si="6"/>
        <v>8.8550000000000004E-2</v>
      </c>
      <c r="E29" s="66">
        <f t="shared" si="6"/>
        <v>3.3866835001390427E-3</v>
      </c>
      <c r="F29" s="61">
        <f t="shared" si="7"/>
        <v>8.8550000000000004E-2</v>
      </c>
      <c r="G29" s="61">
        <f t="shared" si="7"/>
        <v>3.3866835001390427E-3</v>
      </c>
      <c r="H29" s="61">
        <f t="shared" si="8"/>
        <v>7.8411025000000006E-3</v>
      </c>
      <c r="I29" s="61">
        <f t="shared" si="9"/>
        <v>6.9432962637500008E-4</v>
      </c>
      <c r="J29" s="61">
        <f t="shared" si="10"/>
        <v>6.148288841550626E-5</v>
      </c>
      <c r="K29" s="61">
        <f t="shared" si="11"/>
        <v>2.9989082393731223E-4</v>
      </c>
      <c r="L29" s="61">
        <f t="shared" si="12"/>
        <v>2.6555332459648999E-5</v>
      </c>
      <c r="M29" s="61">
        <f t="shared" ca="1" si="4"/>
        <v>3.9252132753651945E-3</v>
      </c>
      <c r="N29" s="61">
        <f t="shared" ca="1" si="13"/>
        <v>2.9001431880512952E-7</v>
      </c>
      <c r="O29" s="75">
        <f t="shared" ca="1" si="14"/>
        <v>3.9549022055167686E-2</v>
      </c>
      <c r="P29" s="61">
        <f t="shared" ca="1" si="15"/>
        <v>0.53073306577052459</v>
      </c>
      <c r="Q29" s="61">
        <f t="shared" ca="1" si="16"/>
        <v>0.40663666146475769</v>
      </c>
      <c r="R29" s="30">
        <f t="shared" ca="1" si="5"/>
        <v>-5.3852977522615177E-4</v>
      </c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</row>
    <row r="30" spans="1:35">
      <c r="A30" s="65">
        <v>889.5</v>
      </c>
      <c r="B30" s="65">
        <v>4.8749915004009381E-3</v>
      </c>
      <c r="C30" s="65">
        <v>1</v>
      </c>
      <c r="D30" s="66">
        <f t="shared" si="6"/>
        <v>8.8950000000000001E-2</v>
      </c>
      <c r="E30" s="66">
        <f t="shared" si="6"/>
        <v>4.8749915004009381E-3</v>
      </c>
      <c r="F30" s="61">
        <f t="shared" si="7"/>
        <v>8.8950000000000001E-2</v>
      </c>
      <c r="G30" s="61">
        <f t="shared" si="7"/>
        <v>4.8749915004009381E-3</v>
      </c>
      <c r="H30" s="61">
        <f t="shared" si="8"/>
        <v>7.9121025000000005E-3</v>
      </c>
      <c r="I30" s="61">
        <f t="shared" si="9"/>
        <v>7.0378151737500005E-4</v>
      </c>
      <c r="J30" s="61">
        <f t="shared" si="10"/>
        <v>6.2601365970506252E-5</v>
      </c>
      <c r="K30" s="61">
        <f t="shared" si="11"/>
        <v>4.3363049396066345E-4</v>
      </c>
      <c r="L30" s="61">
        <f t="shared" si="12"/>
        <v>3.8571432437801016E-5</v>
      </c>
      <c r="M30" s="61">
        <f t="shared" ca="1" si="4"/>
        <v>3.9451004082937712E-3</v>
      </c>
      <c r="N30" s="61">
        <f t="shared" ca="1" si="13"/>
        <v>8.6469744318025962E-7</v>
      </c>
      <c r="O30" s="75">
        <f t="shared" ca="1" si="14"/>
        <v>3.9103298865365274E-2</v>
      </c>
      <c r="P30" s="61">
        <f t="shared" ca="1" si="15"/>
        <v>0.51442710464634245</v>
      </c>
      <c r="Q30" s="61">
        <f t="shared" ca="1" si="16"/>
        <v>0.38718972510069205</v>
      </c>
      <c r="R30" s="30">
        <f t="shared" ca="1" si="5"/>
        <v>9.2989109210716691E-4</v>
      </c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</row>
    <row r="31" spans="1:35">
      <c r="A31" s="65">
        <v>896.5</v>
      </c>
      <c r="B31" s="65">
        <v>2.4045304962783121E-3</v>
      </c>
      <c r="C31" s="65">
        <v>1</v>
      </c>
      <c r="D31" s="66">
        <f t="shared" si="6"/>
        <v>8.9649999999999994E-2</v>
      </c>
      <c r="E31" s="66">
        <f t="shared" si="6"/>
        <v>2.4045304962783121E-3</v>
      </c>
      <c r="F31" s="61">
        <f t="shared" si="7"/>
        <v>8.9649999999999994E-2</v>
      </c>
      <c r="G31" s="61">
        <f t="shared" si="7"/>
        <v>2.4045304962783121E-3</v>
      </c>
      <c r="H31" s="61">
        <f t="shared" si="8"/>
        <v>8.0371224999999987E-3</v>
      </c>
      <c r="I31" s="61">
        <f t="shared" si="9"/>
        <v>7.2052803212499983E-4</v>
      </c>
      <c r="J31" s="61">
        <f t="shared" si="10"/>
        <v>6.4595338080006225E-5</v>
      </c>
      <c r="K31" s="61">
        <f t="shared" si="11"/>
        <v>2.1556615899135067E-4</v>
      </c>
      <c r="L31" s="61">
        <f t="shared" si="12"/>
        <v>1.9325506153574588E-5</v>
      </c>
      <c r="M31" s="61">
        <f t="shared" ca="1" si="4"/>
        <v>3.9799610159181112E-3</v>
      </c>
      <c r="N31" s="61">
        <f t="shared" ca="1" si="13"/>
        <v>2.4819813222125277E-6</v>
      </c>
      <c r="O31" s="75">
        <f t="shared" ca="1" si="14"/>
        <v>3.8330763510655133E-2</v>
      </c>
      <c r="P31" s="61">
        <f t="shared" ca="1" si="15"/>
        <v>0.48655972917785928</v>
      </c>
      <c r="Q31" s="61">
        <f t="shared" ca="1" si="16"/>
        <v>0.35437348523075729</v>
      </c>
      <c r="R31" s="30">
        <f t="shared" ca="1" si="5"/>
        <v>-1.5754305196397991E-3</v>
      </c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</row>
    <row r="32" spans="1:35">
      <c r="A32" s="65">
        <v>896.5</v>
      </c>
      <c r="B32" s="65">
        <v>4.804530501132831E-3</v>
      </c>
      <c r="C32" s="65">
        <v>0.6</v>
      </c>
      <c r="D32" s="66">
        <f t="shared" si="6"/>
        <v>8.9649999999999994E-2</v>
      </c>
      <c r="E32" s="66">
        <f t="shared" si="6"/>
        <v>4.804530501132831E-3</v>
      </c>
      <c r="F32" s="61">
        <f t="shared" si="7"/>
        <v>5.3789999999999998E-2</v>
      </c>
      <c r="G32" s="61">
        <f t="shared" si="7"/>
        <v>2.8827183006796984E-3</v>
      </c>
      <c r="H32" s="61">
        <f t="shared" si="8"/>
        <v>4.8222734999999991E-3</v>
      </c>
      <c r="I32" s="61">
        <f t="shared" si="9"/>
        <v>4.3231681927499986E-4</v>
      </c>
      <c r="J32" s="61">
        <f t="shared" si="10"/>
        <v>3.8757202848003736E-5</v>
      </c>
      <c r="K32" s="61">
        <f t="shared" si="11"/>
        <v>2.5843569565593493E-4</v>
      </c>
      <c r="L32" s="61">
        <f t="shared" si="12"/>
        <v>2.3168760115554564E-5</v>
      </c>
      <c r="M32" s="61">
        <f t="shared" ca="1" si="4"/>
        <v>3.9799610159181112E-3</v>
      </c>
      <c r="N32" s="61">
        <f t="shared" ca="1" si="13"/>
        <v>4.0794890156836084E-7</v>
      </c>
      <c r="O32" s="75">
        <f t="shared" ca="1" si="14"/>
        <v>1.3799074863835839E-2</v>
      </c>
      <c r="P32" s="61">
        <f t="shared" ca="1" si="15"/>
        <v>0.1751615025040292</v>
      </c>
      <c r="Q32" s="61">
        <f t="shared" ca="1" si="16"/>
        <v>0.12757445468307277</v>
      </c>
      <c r="R32" s="30">
        <f t="shared" ca="1" si="5"/>
        <v>8.2456948521471979E-4</v>
      </c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</row>
    <row r="33" spans="1:35">
      <c r="A33" s="65">
        <v>897</v>
      </c>
      <c r="B33" s="65">
        <v>5.1280690022394992E-3</v>
      </c>
      <c r="C33" s="65">
        <v>0.6</v>
      </c>
      <c r="D33" s="66">
        <f t="shared" si="6"/>
        <v>8.9700000000000002E-2</v>
      </c>
      <c r="E33" s="66">
        <f t="shared" si="6"/>
        <v>5.1280690022394992E-3</v>
      </c>
      <c r="F33" s="61">
        <f t="shared" si="7"/>
        <v>5.382E-2</v>
      </c>
      <c r="G33" s="61">
        <f t="shared" si="7"/>
        <v>3.0768414013436995E-3</v>
      </c>
      <c r="H33" s="61">
        <f t="shared" si="8"/>
        <v>4.8276539999999998E-3</v>
      </c>
      <c r="I33" s="61">
        <f t="shared" si="9"/>
        <v>4.330405638E-4</v>
      </c>
      <c r="J33" s="61">
        <f t="shared" si="10"/>
        <v>3.8843738572860003E-5</v>
      </c>
      <c r="K33" s="61">
        <f t="shared" si="11"/>
        <v>2.7599267370052985E-4</v>
      </c>
      <c r="L33" s="61">
        <f t="shared" si="12"/>
        <v>2.4756542830937526E-5</v>
      </c>
      <c r="M33" s="61">
        <f t="shared" ca="1" si="4"/>
        <v>3.9824538900828039E-3</v>
      </c>
      <c r="N33" s="61">
        <f t="shared" ca="1" si="13"/>
        <v>7.8746039112107868E-7</v>
      </c>
      <c r="O33" s="75">
        <f t="shared" ca="1" si="14"/>
        <v>1.3779340410756969E-2</v>
      </c>
      <c r="P33" s="61">
        <f t="shared" ca="1" si="15"/>
        <v>0.17445658006188483</v>
      </c>
      <c r="Q33" s="61">
        <f t="shared" ca="1" si="16"/>
        <v>0.12675183571062218</v>
      </c>
      <c r="R33" s="30">
        <f t="shared" ca="1" si="5"/>
        <v>1.1456151121566954E-3</v>
      </c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</row>
    <row r="34" spans="1:35">
      <c r="A34" s="65">
        <v>899</v>
      </c>
      <c r="B34" s="65">
        <v>3.2222230001934804E-3</v>
      </c>
      <c r="C34" s="65">
        <v>0.6</v>
      </c>
      <c r="D34" s="66">
        <f t="shared" si="6"/>
        <v>8.9899999999999994E-2</v>
      </c>
      <c r="E34" s="66">
        <f t="shared" si="6"/>
        <v>3.2222230001934804E-3</v>
      </c>
      <c r="F34" s="61">
        <f t="shared" si="7"/>
        <v>5.3939999999999995E-2</v>
      </c>
      <c r="G34" s="61">
        <f t="shared" si="7"/>
        <v>1.9333338001160882E-3</v>
      </c>
      <c r="H34" s="61">
        <f t="shared" si="8"/>
        <v>4.8492059999999991E-3</v>
      </c>
      <c r="I34" s="61">
        <f t="shared" si="9"/>
        <v>4.3594361939999987E-4</v>
      </c>
      <c r="J34" s="61">
        <f t="shared" si="10"/>
        <v>3.9191331384059988E-5</v>
      </c>
      <c r="K34" s="61">
        <f t="shared" si="11"/>
        <v>1.7380670863043632E-4</v>
      </c>
      <c r="L34" s="61">
        <f t="shared" si="12"/>
        <v>1.5625223105876225E-5</v>
      </c>
      <c r="M34" s="61">
        <f t="shared" ca="1" si="4"/>
        <v>3.9924291610921817E-3</v>
      </c>
      <c r="N34" s="61">
        <f t="shared" ca="1" si="13"/>
        <v>3.5593051817178967E-7</v>
      </c>
      <c r="O34" s="75">
        <f t="shared" ca="1" si="14"/>
        <v>1.3700576475098637E-2</v>
      </c>
      <c r="P34" s="61">
        <f t="shared" ca="1" si="15"/>
        <v>0.17165239656083725</v>
      </c>
      <c r="Q34" s="61">
        <f t="shared" ca="1" si="16"/>
        <v>0.12348956318834634</v>
      </c>
      <c r="R34" s="30">
        <f t="shared" ca="1" si="5"/>
        <v>-7.7020616089870132E-4</v>
      </c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</row>
    <row r="35" spans="1:35">
      <c r="A35" s="65">
        <v>899.5</v>
      </c>
      <c r="B35" s="65">
        <v>5.2457615020102821E-3</v>
      </c>
      <c r="C35" s="65">
        <v>1</v>
      </c>
      <c r="D35" s="66">
        <f t="shared" si="6"/>
        <v>8.9950000000000002E-2</v>
      </c>
      <c r="E35" s="66">
        <f t="shared" si="6"/>
        <v>5.2457615020102821E-3</v>
      </c>
      <c r="F35" s="61">
        <f t="shared" si="7"/>
        <v>8.9950000000000002E-2</v>
      </c>
      <c r="G35" s="61">
        <f t="shared" si="7"/>
        <v>5.2457615020102821E-3</v>
      </c>
      <c r="H35" s="61">
        <f t="shared" si="8"/>
        <v>8.0910024999999997E-3</v>
      </c>
      <c r="I35" s="61">
        <f t="shared" si="9"/>
        <v>7.2778567487499996E-4</v>
      </c>
      <c r="J35" s="61">
        <f t="shared" si="10"/>
        <v>6.5464321455006245E-5</v>
      </c>
      <c r="K35" s="61">
        <f t="shared" si="11"/>
        <v>4.7185624710582489E-4</v>
      </c>
      <c r="L35" s="61">
        <f t="shared" si="12"/>
        <v>4.244346942716895E-5</v>
      </c>
      <c r="M35" s="61">
        <f t="shared" ca="1" si="4"/>
        <v>3.9949239224321776E-3</v>
      </c>
      <c r="N35" s="61">
        <f t="shared" ca="1" si="13"/>
        <v>1.564594650484811E-6</v>
      </c>
      <c r="O35" s="75">
        <f t="shared" ca="1" si="14"/>
        <v>3.8002580347755242E-2</v>
      </c>
      <c r="P35" s="61">
        <f t="shared" ca="1" si="15"/>
        <v>0.47487562029852065</v>
      </c>
      <c r="Q35" s="61">
        <f t="shared" ca="1" si="16"/>
        <v>0.34078066124275558</v>
      </c>
      <c r="R35" s="30">
        <f t="shared" ca="1" si="5"/>
        <v>1.2508375795781046E-3</v>
      </c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</row>
    <row r="36" spans="1:35">
      <c r="A36" s="65">
        <v>901.5</v>
      </c>
      <c r="B36" s="65">
        <v>5.9399154997663572E-3</v>
      </c>
      <c r="C36" s="65">
        <v>1</v>
      </c>
      <c r="D36" s="66">
        <f t="shared" si="6"/>
        <v>9.0149999999999994E-2</v>
      </c>
      <c r="E36" s="66">
        <f t="shared" si="6"/>
        <v>5.9399154997663572E-3</v>
      </c>
      <c r="F36" s="61">
        <f t="shared" si="7"/>
        <v>9.0149999999999994E-2</v>
      </c>
      <c r="G36" s="61">
        <f t="shared" si="7"/>
        <v>5.9399154997663572E-3</v>
      </c>
      <c r="H36" s="61">
        <f t="shared" si="8"/>
        <v>8.1270224999999991E-3</v>
      </c>
      <c r="I36" s="61">
        <f t="shared" si="9"/>
        <v>7.3265107837499992E-4</v>
      </c>
      <c r="J36" s="61">
        <f t="shared" si="10"/>
        <v>6.6048494715506233E-5</v>
      </c>
      <c r="K36" s="61">
        <f t="shared" si="11"/>
        <v>5.3548338230393711E-4</v>
      </c>
      <c r="L36" s="61">
        <f t="shared" si="12"/>
        <v>4.8273826914699926E-5</v>
      </c>
      <c r="M36" s="61">
        <f t="shared" ca="1" si="4"/>
        <v>4.0049067421427664E-3</v>
      </c>
      <c r="N36" s="61">
        <f t="shared" ca="1" si="13"/>
        <v>3.7442588920799924E-6</v>
      </c>
      <c r="O36" s="75">
        <f t="shared" ca="1" si="14"/>
        <v>3.7784756252069986E-2</v>
      </c>
      <c r="P36" s="61">
        <f t="shared" ca="1" si="15"/>
        <v>0.46717221422938249</v>
      </c>
      <c r="Q36" s="61">
        <f t="shared" ca="1" si="16"/>
        <v>0.33187517319896814</v>
      </c>
      <c r="R36" s="30">
        <f t="shared" ca="1" si="5"/>
        <v>1.9350087576235908E-3</v>
      </c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</row>
    <row r="37" spans="1:35">
      <c r="A37" s="65">
        <v>902</v>
      </c>
      <c r="B37" s="65">
        <v>3.4634540061233565E-3</v>
      </c>
      <c r="C37" s="65">
        <v>0.5</v>
      </c>
      <c r="D37" s="66">
        <f t="shared" si="6"/>
        <v>9.0200000000000002E-2</v>
      </c>
      <c r="E37" s="66">
        <f t="shared" si="6"/>
        <v>3.4634540061233565E-3</v>
      </c>
      <c r="F37" s="61">
        <f t="shared" si="7"/>
        <v>4.5100000000000001E-2</v>
      </c>
      <c r="G37" s="61">
        <f t="shared" si="7"/>
        <v>1.7317270030616783E-3</v>
      </c>
      <c r="H37" s="61">
        <f t="shared" si="8"/>
        <v>4.0680200000000003E-3</v>
      </c>
      <c r="I37" s="61">
        <f t="shared" si="9"/>
        <v>3.6693540400000005E-4</v>
      </c>
      <c r="J37" s="61">
        <f t="shared" si="10"/>
        <v>3.3097573440800004E-5</v>
      </c>
      <c r="K37" s="61">
        <f t="shared" si="11"/>
        <v>1.5620177567616337E-4</v>
      </c>
      <c r="L37" s="61">
        <f t="shared" si="12"/>
        <v>1.4089400165989937E-5</v>
      </c>
      <c r="M37" s="61">
        <f t="shared" ca="1" si="4"/>
        <v>4.0074033906580663E-3</v>
      </c>
      <c r="N37" s="61">
        <f t="shared" ca="1" si="13"/>
        <v>1.4794046646784479E-7</v>
      </c>
      <c r="O37" s="75">
        <f t="shared" ca="1" si="14"/>
        <v>9.4326051585425907E-3</v>
      </c>
      <c r="P37" s="61">
        <f t="shared" ca="1" si="15"/>
        <v>0.11631427315428158</v>
      </c>
      <c r="Q37" s="61">
        <f t="shared" ca="1" si="16"/>
        <v>8.2417077639004202E-2</v>
      </c>
      <c r="R37" s="30">
        <f t="shared" ca="1" si="5"/>
        <v>-5.439493845347098E-4</v>
      </c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</row>
    <row r="38" spans="1:35">
      <c r="A38" s="65">
        <v>934.5</v>
      </c>
      <c r="B38" s="65">
        <v>3.9934564993018284E-3</v>
      </c>
      <c r="C38" s="65">
        <v>1</v>
      </c>
      <c r="D38" s="66">
        <f t="shared" si="6"/>
        <v>9.3450000000000005E-2</v>
      </c>
      <c r="E38" s="66">
        <f t="shared" si="6"/>
        <v>3.9934564993018284E-3</v>
      </c>
      <c r="F38" s="61">
        <f t="shared" si="7"/>
        <v>9.3450000000000005E-2</v>
      </c>
      <c r="G38" s="61">
        <f t="shared" si="7"/>
        <v>3.9934564993018284E-3</v>
      </c>
      <c r="H38" s="61">
        <f t="shared" si="8"/>
        <v>8.7329025000000005E-3</v>
      </c>
      <c r="I38" s="61">
        <f t="shared" si="9"/>
        <v>8.1608973862500012E-4</v>
      </c>
      <c r="J38" s="61">
        <f t="shared" si="10"/>
        <v>7.6263586074506266E-5</v>
      </c>
      <c r="K38" s="61">
        <f t="shared" si="11"/>
        <v>3.7318850985975592E-4</v>
      </c>
      <c r="L38" s="61">
        <f t="shared" si="12"/>
        <v>3.4874466246394193E-5</v>
      </c>
      <c r="M38" s="61">
        <f t="shared" ca="1" si="4"/>
        <v>4.1704951423574468E-3</v>
      </c>
      <c r="N38" s="61">
        <f t="shared" ca="1" si="13"/>
        <v>3.1342681134974633E-8</v>
      </c>
      <c r="O38" s="75">
        <f t="shared" ca="1" si="14"/>
        <v>3.4300939986850257E-2</v>
      </c>
      <c r="P38" s="61">
        <f t="shared" ca="1" si="15"/>
        <v>0.34987121588984382</v>
      </c>
      <c r="Q38" s="61">
        <f t="shared" ca="1" si="16"/>
        <v>0.20274391807196435</v>
      </c>
      <c r="R38" s="30">
        <f t="shared" ca="1" si="5"/>
        <v>-1.7703864305561832E-4</v>
      </c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</row>
    <row r="39" spans="1:35">
      <c r="A39" s="65">
        <v>954</v>
      </c>
      <c r="B39" s="65">
        <v>2.0114580038352869E-3</v>
      </c>
      <c r="C39" s="65">
        <v>1</v>
      </c>
      <c r="D39" s="66">
        <f t="shared" si="6"/>
        <v>9.5399999999999999E-2</v>
      </c>
      <c r="E39" s="66">
        <f t="shared" si="6"/>
        <v>2.0114580038352869E-3</v>
      </c>
      <c r="F39" s="61">
        <f t="shared" si="7"/>
        <v>9.5399999999999999E-2</v>
      </c>
      <c r="G39" s="61">
        <f t="shared" si="7"/>
        <v>2.0114580038352869E-3</v>
      </c>
      <c r="H39" s="61">
        <f t="shared" si="8"/>
        <v>9.1011600000000005E-3</v>
      </c>
      <c r="I39" s="61">
        <f t="shared" si="9"/>
        <v>8.6825066400000005E-4</v>
      </c>
      <c r="J39" s="61">
        <f t="shared" si="10"/>
        <v>8.2831113345600003E-5</v>
      </c>
      <c r="K39" s="61">
        <f t="shared" si="11"/>
        <v>1.9189309356588638E-4</v>
      </c>
      <c r="L39" s="61">
        <f t="shared" si="12"/>
        <v>1.8306601126185559E-5</v>
      </c>
      <c r="M39" s="61">
        <f t="shared" ca="1" si="4"/>
        <v>4.2691156316799449E-3</v>
      </c>
      <c r="N39" s="61">
        <f t="shared" ca="1" si="13"/>
        <v>5.0970179645651684E-6</v>
      </c>
      <c r="O39" s="75">
        <f t="shared" ca="1" si="14"/>
        <v>3.2338629410086479E-2</v>
      </c>
      <c r="P39" s="61">
        <f t="shared" ca="1" si="15"/>
        <v>0.28908639289369265</v>
      </c>
      <c r="Q39" s="61">
        <f t="shared" ca="1" si="16"/>
        <v>0.14190318729076892</v>
      </c>
      <c r="R39" s="30">
        <f t="shared" ca="1" si="5"/>
        <v>-2.2576576278446579E-3</v>
      </c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</row>
    <row r="40" spans="1:35">
      <c r="A40" s="65">
        <v>959</v>
      </c>
      <c r="B40" s="65">
        <v>1.2468429995351471E-3</v>
      </c>
      <c r="C40" s="65">
        <v>0.6</v>
      </c>
      <c r="D40" s="66">
        <f t="shared" si="6"/>
        <v>9.5899999999999999E-2</v>
      </c>
      <c r="E40" s="66">
        <f t="shared" si="6"/>
        <v>1.2468429995351471E-3</v>
      </c>
      <c r="F40" s="61">
        <f t="shared" si="7"/>
        <v>5.7539999999999994E-2</v>
      </c>
      <c r="G40" s="61">
        <f t="shared" si="7"/>
        <v>7.4810579972108828E-4</v>
      </c>
      <c r="H40" s="61">
        <f t="shared" si="8"/>
        <v>5.5180859999999993E-3</v>
      </c>
      <c r="I40" s="61">
        <f t="shared" si="9"/>
        <v>5.2918444739999989E-4</v>
      </c>
      <c r="J40" s="61">
        <f t="shared" si="10"/>
        <v>5.0748788505659992E-5</v>
      </c>
      <c r="K40" s="61">
        <f t="shared" si="11"/>
        <v>7.1743346193252363E-5</v>
      </c>
      <c r="L40" s="61">
        <f t="shared" si="12"/>
        <v>6.8801868999329016E-6</v>
      </c>
      <c r="M40" s="61">
        <f t="shared" ca="1" si="4"/>
        <v>4.2944954082242753E-3</v>
      </c>
      <c r="N40" s="61">
        <f t="shared" ca="1" si="13"/>
        <v>5.5729111225131867E-6</v>
      </c>
      <c r="O40" s="75">
        <f t="shared" ca="1" si="14"/>
        <v>1.1464853709953374E-2</v>
      </c>
      <c r="P40" s="61">
        <f t="shared" ca="1" si="15"/>
        <v>9.8820312881597011E-2</v>
      </c>
      <c r="Q40" s="61">
        <f t="shared" ca="1" si="16"/>
        <v>4.6120704730717429E-2</v>
      </c>
      <c r="R40" s="30">
        <f t="shared" ca="1" si="5"/>
        <v>-3.0476524086891282E-3</v>
      </c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</row>
    <row r="41" spans="1:35">
      <c r="A41" s="65">
        <v>962</v>
      </c>
      <c r="B41" s="65">
        <v>4.4880740024382249E-3</v>
      </c>
      <c r="C41" s="65">
        <v>0.6</v>
      </c>
      <c r="D41" s="66">
        <f t="shared" si="6"/>
        <v>9.6199999999999994E-2</v>
      </c>
      <c r="E41" s="66">
        <f t="shared" si="6"/>
        <v>4.4880740024382249E-3</v>
      </c>
      <c r="F41" s="61">
        <f t="shared" si="7"/>
        <v>5.7719999999999994E-2</v>
      </c>
      <c r="G41" s="61">
        <f t="shared" si="7"/>
        <v>2.6928444014629347E-3</v>
      </c>
      <c r="H41" s="61">
        <f t="shared" si="8"/>
        <v>5.5526639999999988E-3</v>
      </c>
      <c r="I41" s="61">
        <f t="shared" si="9"/>
        <v>5.3416627679999989E-4</v>
      </c>
      <c r="J41" s="61">
        <f t="shared" si="10"/>
        <v>5.138679582815999E-5</v>
      </c>
      <c r="K41" s="61">
        <f t="shared" si="11"/>
        <v>2.5905163142073433E-4</v>
      </c>
      <c r="L41" s="61">
        <f t="shared" si="12"/>
        <v>2.492076694267464E-5</v>
      </c>
      <c r="M41" s="61">
        <f t="shared" ca="1" si="4"/>
        <v>4.3097413910337815E-3</v>
      </c>
      <c r="N41" s="61">
        <f t="shared" ca="1" si="13"/>
        <v>1.908151217419692E-8</v>
      </c>
      <c r="O41" s="75">
        <f t="shared" ca="1" si="14"/>
        <v>1.1359415936957832E-2</v>
      </c>
      <c r="P41" s="61">
        <f t="shared" ca="1" si="15"/>
        <v>9.5739713177511385E-2</v>
      </c>
      <c r="Q41" s="61">
        <f t="shared" ca="1" si="16"/>
        <v>4.3268351972924043E-2</v>
      </c>
      <c r="R41" s="30">
        <f t="shared" ca="1" si="5"/>
        <v>1.7833261140444336E-4</v>
      </c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</row>
    <row r="42" spans="1:35">
      <c r="A42" s="65">
        <v>1623</v>
      </c>
      <c r="B42" s="65">
        <v>7.5059710070490837E-3</v>
      </c>
      <c r="C42" s="65">
        <v>1</v>
      </c>
      <c r="D42" s="66">
        <f t="shared" si="6"/>
        <v>0.1623</v>
      </c>
      <c r="E42" s="66">
        <f t="shared" si="6"/>
        <v>7.5059710070490837E-3</v>
      </c>
      <c r="F42" s="61">
        <f t="shared" si="7"/>
        <v>0.1623</v>
      </c>
      <c r="G42" s="61">
        <f t="shared" si="7"/>
        <v>7.5059710070490837E-3</v>
      </c>
      <c r="H42" s="61">
        <f t="shared" si="8"/>
        <v>2.634129E-2</v>
      </c>
      <c r="I42" s="61">
        <f t="shared" si="9"/>
        <v>4.2751913670000001E-3</v>
      </c>
      <c r="J42" s="61">
        <f t="shared" si="10"/>
        <v>6.9386355886410004E-4</v>
      </c>
      <c r="K42" s="61">
        <f t="shared" si="11"/>
        <v>1.2182190944440663E-3</v>
      </c>
      <c r="L42" s="61">
        <f t="shared" si="12"/>
        <v>1.9771695902827196E-4</v>
      </c>
      <c r="M42" s="61">
        <f t="shared" ca="1" si="4"/>
        <v>8.0002551190582992E-3</v>
      </c>
      <c r="N42" s="61">
        <f t="shared" ca="1" si="13"/>
        <v>2.4431678338473871E-7</v>
      </c>
      <c r="O42" s="75">
        <f t="shared" ca="1" si="14"/>
        <v>2.8303033428369472E-4</v>
      </c>
      <c r="P42" s="61">
        <f t="shared" ca="1" si="15"/>
        <v>1.1439578670343431</v>
      </c>
      <c r="Q42" s="61">
        <f t="shared" ca="1" si="16"/>
        <v>3.2355050932426752</v>
      </c>
      <c r="R42" s="30">
        <f t="shared" ca="1" si="5"/>
        <v>-4.9428411200921549E-4</v>
      </c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</row>
    <row r="43" spans="1:35">
      <c r="A43" s="65">
        <v>1623</v>
      </c>
      <c r="B43" s="65">
        <v>7.5059710070490837E-3</v>
      </c>
      <c r="C43" s="65">
        <v>1</v>
      </c>
      <c r="D43" s="66">
        <f t="shared" si="6"/>
        <v>0.1623</v>
      </c>
      <c r="E43" s="66">
        <f t="shared" si="6"/>
        <v>7.5059710070490837E-3</v>
      </c>
      <c r="F43" s="61">
        <f t="shared" si="7"/>
        <v>0.1623</v>
      </c>
      <c r="G43" s="61">
        <f t="shared" si="7"/>
        <v>7.5059710070490837E-3</v>
      </c>
      <c r="H43" s="61">
        <f t="shared" si="8"/>
        <v>2.634129E-2</v>
      </c>
      <c r="I43" s="61">
        <f t="shared" si="9"/>
        <v>4.2751913670000001E-3</v>
      </c>
      <c r="J43" s="61">
        <f t="shared" si="10"/>
        <v>6.9386355886410004E-4</v>
      </c>
      <c r="K43" s="61">
        <f t="shared" si="11"/>
        <v>1.2182190944440663E-3</v>
      </c>
      <c r="L43" s="61">
        <f t="shared" si="12"/>
        <v>1.9771695902827196E-4</v>
      </c>
      <c r="M43" s="61">
        <f t="shared" ca="1" si="4"/>
        <v>8.0002551190582992E-3</v>
      </c>
      <c r="N43" s="61">
        <f t="shared" ca="1" si="13"/>
        <v>2.4431678338473871E-7</v>
      </c>
      <c r="O43" s="75">
        <f t="shared" ca="1" si="14"/>
        <v>2.8303033428369472E-4</v>
      </c>
      <c r="P43" s="61">
        <f t="shared" ca="1" si="15"/>
        <v>1.1439578670343431</v>
      </c>
      <c r="Q43" s="61">
        <f t="shared" ca="1" si="16"/>
        <v>3.2355050932426752</v>
      </c>
      <c r="R43" s="30">
        <f t="shared" ca="1" si="5"/>
        <v>-4.9428411200921549E-4</v>
      </c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</row>
    <row r="44" spans="1:35">
      <c r="A44" s="65">
        <v>1705</v>
      </c>
      <c r="B44" s="65">
        <v>7.5662849994841963E-3</v>
      </c>
      <c r="C44" s="65">
        <v>1</v>
      </c>
      <c r="D44" s="66">
        <f t="shared" si="6"/>
        <v>0.17050000000000001</v>
      </c>
      <c r="E44" s="66">
        <f t="shared" si="6"/>
        <v>7.5662849994841963E-3</v>
      </c>
      <c r="F44" s="61">
        <f t="shared" si="7"/>
        <v>0.17050000000000001</v>
      </c>
      <c r="G44" s="61">
        <f t="shared" si="7"/>
        <v>7.5662849994841963E-3</v>
      </c>
      <c r="H44" s="61">
        <f t="shared" si="8"/>
        <v>2.9070250000000006E-2</v>
      </c>
      <c r="I44" s="61">
        <f t="shared" si="9"/>
        <v>4.9564776250000013E-3</v>
      </c>
      <c r="J44" s="61">
        <f t="shared" si="10"/>
        <v>8.4507943506250034E-4</v>
      </c>
      <c r="K44" s="61">
        <f t="shared" si="11"/>
        <v>1.2900515924120556E-3</v>
      </c>
      <c r="L44" s="61">
        <f t="shared" si="12"/>
        <v>2.1995379650625548E-4</v>
      </c>
      <c r="M44" s="61">
        <f t="shared" ca="1" si="4"/>
        <v>8.5040710345450111E-3</v>
      </c>
      <c r="N44" s="61">
        <f t="shared" ca="1" si="13"/>
        <v>8.7944264755508389E-7</v>
      </c>
      <c r="O44" s="75">
        <f t="shared" ca="1" si="14"/>
        <v>8.5444168194591468E-8</v>
      </c>
      <c r="P44" s="61">
        <f t="shared" ca="1" si="15"/>
        <v>1.5240490658893155</v>
      </c>
      <c r="Q44" s="61">
        <f t="shared" ca="1" si="16"/>
        <v>4.075526593802417</v>
      </c>
      <c r="R44" s="30">
        <f t="shared" ca="1" si="5"/>
        <v>-9.3778603506081484E-4</v>
      </c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</row>
    <row r="45" spans="1:35">
      <c r="A45" s="65">
        <v>1705</v>
      </c>
      <c r="B45" s="65">
        <v>7.5662849994841963E-3</v>
      </c>
      <c r="C45" s="65">
        <v>1</v>
      </c>
      <c r="D45" s="66">
        <f t="shared" si="6"/>
        <v>0.17050000000000001</v>
      </c>
      <c r="E45" s="66">
        <f t="shared" si="6"/>
        <v>7.5662849994841963E-3</v>
      </c>
      <c r="F45" s="61">
        <f t="shared" si="7"/>
        <v>0.17050000000000001</v>
      </c>
      <c r="G45" s="61">
        <f t="shared" si="7"/>
        <v>7.5662849994841963E-3</v>
      </c>
      <c r="H45" s="61">
        <f t="shared" si="8"/>
        <v>2.9070250000000006E-2</v>
      </c>
      <c r="I45" s="61">
        <f t="shared" si="9"/>
        <v>4.9564776250000013E-3</v>
      </c>
      <c r="J45" s="61">
        <f t="shared" si="10"/>
        <v>8.4507943506250034E-4</v>
      </c>
      <c r="K45" s="61">
        <f t="shared" si="11"/>
        <v>1.2900515924120556E-3</v>
      </c>
      <c r="L45" s="61">
        <f t="shared" si="12"/>
        <v>2.1995379650625548E-4</v>
      </c>
      <c r="M45" s="61">
        <f t="shared" ca="1" si="4"/>
        <v>8.5040710345450111E-3</v>
      </c>
      <c r="N45" s="61">
        <f t="shared" ca="1" si="13"/>
        <v>8.7944264755508389E-7</v>
      </c>
      <c r="O45" s="75">
        <f t="shared" ca="1" si="14"/>
        <v>8.5444168194591468E-8</v>
      </c>
      <c r="P45" s="61">
        <f t="shared" ca="1" si="15"/>
        <v>1.5240490658893155</v>
      </c>
      <c r="Q45" s="61">
        <f t="shared" ca="1" si="16"/>
        <v>4.075526593802417</v>
      </c>
      <c r="R45" s="30">
        <f t="shared" ca="1" si="5"/>
        <v>-9.3778603506081484E-4</v>
      </c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</row>
    <row r="46" spans="1:35">
      <c r="A46" s="65">
        <v>2835</v>
      </c>
      <c r="B46" s="65">
        <v>1.7263295005250257E-2</v>
      </c>
      <c r="C46" s="65">
        <v>1</v>
      </c>
      <c r="D46" s="66">
        <f t="shared" si="6"/>
        <v>0.28349999999999997</v>
      </c>
      <c r="E46" s="66">
        <f t="shared" si="6"/>
        <v>1.7263295005250257E-2</v>
      </c>
      <c r="F46" s="61">
        <f t="shared" si="7"/>
        <v>0.28349999999999997</v>
      </c>
      <c r="G46" s="61">
        <f t="shared" si="7"/>
        <v>1.7263295005250257E-2</v>
      </c>
      <c r="H46" s="61">
        <f t="shared" si="8"/>
        <v>8.0372249999999992E-2</v>
      </c>
      <c r="I46" s="61">
        <f t="shared" si="9"/>
        <v>2.2785532874999997E-2</v>
      </c>
      <c r="J46" s="61">
        <f t="shared" si="10"/>
        <v>6.4596985700624988E-3</v>
      </c>
      <c r="K46" s="61">
        <f t="shared" si="11"/>
        <v>4.8941441339884475E-3</v>
      </c>
      <c r="L46" s="61">
        <f t="shared" si="12"/>
        <v>1.3874898619857248E-3</v>
      </c>
      <c r="M46" s="61">
        <f t="shared" ca="1" si="4"/>
        <v>1.6480740036966705E-2</v>
      </c>
      <c r="N46" s="61">
        <f t="shared" ca="1" si="13"/>
        <v>6.1239227838527082E-7</v>
      </c>
      <c r="O46" s="75">
        <f t="shared" ca="1" si="14"/>
        <v>2.9743344669194954E-2</v>
      </c>
      <c r="P46" s="61">
        <f t="shared" ca="1" si="15"/>
        <v>7.8140261133135569</v>
      </c>
      <c r="Q46" s="61">
        <f t="shared" ca="1" si="16"/>
        <v>16.117092110543624</v>
      </c>
      <c r="R46" s="30">
        <f t="shared" ca="1" si="5"/>
        <v>7.8255496828355184E-4</v>
      </c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</row>
    <row r="47" spans="1:35">
      <c r="A47" s="65">
        <v>2886</v>
      </c>
      <c r="B47" s="65">
        <v>1.7264222005906049E-2</v>
      </c>
      <c r="C47" s="65">
        <v>0.4</v>
      </c>
      <c r="D47" s="66">
        <f t="shared" si="6"/>
        <v>0.28860000000000002</v>
      </c>
      <c r="E47" s="66">
        <f t="shared" si="6"/>
        <v>1.7264222005906049E-2</v>
      </c>
      <c r="F47" s="61">
        <f t="shared" si="7"/>
        <v>0.11544000000000001</v>
      </c>
      <c r="G47" s="61">
        <f t="shared" si="7"/>
        <v>6.9056888023624197E-3</v>
      </c>
      <c r="H47" s="61">
        <f t="shared" si="8"/>
        <v>3.3315984000000007E-2</v>
      </c>
      <c r="I47" s="61">
        <f t="shared" si="9"/>
        <v>9.6149929824000026E-3</v>
      </c>
      <c r="J47" s="61">
        <f t="shared" si="10"/>
        <v>2.7748869747206409E-3</v>
      </c>
      <c r="K47" s="61">
        <f t="shared" si="11"/>
        <v>1.9929817883617947E-3</v>
      </c>
      <c r="L47" s="61">
        <f t="shared" si="12"/>
        <v>5.7517454412121403E-4</v>
      </c>
      <c r="M47" s="61">
        <f t="shared" ca="1" si="4"/>
        <v>1.6886215574211629E-2</v>
      </c>
      <c r="N47" s="61">
        <f t="shared" ca="1" si="13"/>
        <v>5.7155544960939284E-8</v>
      </c>
      <c r="O47" s="75">
        <f t="shared" ca="1" si="14"/>
        <v>5.0371354753395185E-3</v>
      </c>
      <c r="P47" s="61">
        <f t="shared" ca="1" si="15"/>
        <v>1.2854754053639101</v>
      </c>
      <c r="Q47" s="61">
        <f t="shared" ca="1" si="16"/>
        <v>2.6362121105091272</v>
      </c>
      <c r="R47" s="30">
        <f t="shared" ca="1" si="5"/>
        <v>3.7800643169441997E-4</v>
      </c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</row>
    <row r="48" spans="1:35">
      <c r="A48" s="65">
        <v>2886.5</v>
      </c>
      <c r="B48" s="65">
        <v>1.8687760501052253E-2</v>
      </c>
      <c r="C48" s="65">
        <v>1</v>
      </c>
      <c r="D48" s="66">
        <f t="shared" si="6"/>
        <v>0.28865000000000002</v>
      </c>
      <c r="E48" s="66">
        <f t="shared" si="6"/>
        <v>1.8687760501052253E-2</v>
      </c>
      <c r="F48" s="61">
        <f t="shared" si="7"/>
        <v>0.28865000000000002</v>
      </c>
      <c r="G48" s="61">
        <f t="shared" si="7"/>
        <v>1.8687760501052253E-2</v>
      </c>
      <c r="H48" s="61">
        <f t="shared" si="8"/>
        <v>8.3318822500000014E-2</v>
      </c>
      <c r="I48" s="61">
        <f t="shared" si="9"/>
        <v>2.4049978114625007E-2</v>
      </c>
      <c r="J48" s="61">
        <f t="shared" si="10"/>
        <v>6.9420261827865086E-3</v>
      </c>
      <c r="K48" s="61">
        <f t="shared" si="11"/>
        <v>5.3942220686287335E-3</v>
      </c>
      <c r="L48" s="61">
        <f t="shared" si="12"/>
        <v>1.557042200109684E-3</v>
      </c>
      <c r="M48" s="61">
        <f t="shared" ca="1" si="4"/>
        <v>1.6890210262482396E-2</v>
      </c>
      <c r="N48" s="61">
        <f t="shared" ca="1" si="13"/>
        <v>3.231186860182549E-6</v>
      </c>
      <c r="O48" s="75">
        <f t="shared" ca="1" si="14"/>
        <v>3.1498962703121983E-2</v>
      </c>
      <c r="P48" s="61">
        <f t="shared" ca="1" si="15"/>
        <v>8.0363192572704243</v>
      </c>
      <c r="Q48" s="61">
        <f t="shared" ca="1" si="16"/>
        <v>16.479708968235876</v>
      </c>
      <c r="R48" s="30">
        <f t="shared" ca="1" si="5"/>
        <v>1.7975502385698568E-3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</row>
    <row r="49" spans="1:35">
      <c r="A49" s="65">
        <v>3031</v>
      </c>
      <c r="B49" s="65">
        <v>1.8290387000888586E-2</v>
      </c>
      <c r="C49" s="65">
        <v>1</v>
      </c>
      <c r="D49" s="66">
        <f t="shared" si="6"/>
        <v>0.30309999999999998</v>
      </c>
      <c r="E49" s="66">
        <f t="shared" si="6"/>
        <v>1.8290387000888586E-2</v>
      </c>
      <c r="F49" s="61">
        <f t="shared" si="7"/>
        <v>0.30309999999999998</v>
      </c>
      <c r="G49" s="61">
        <f t="shared" si="7"/>
        <v>1.8290387000888586E-2</v>
      </c>
      <c r="H49" s="61">
        <f t="shared" si="8"/>
        <v>9.186960999999999E-2</v>
      </c>
      <c r="I49" s="61">
        <f t="shared" si="9"/>
        <v>2.7845678790999997E-2</v>
      </c>
      <c r="J49" s="61">
        <f t="shared" si="10"/>
        <v>8.4400252415520981E-3</v>
      </c>
      <c r="K49" s="61">
        <f t="shared" si="11"/>
        <v>5.5438162999693298E-3</v>
      </c>
      <c r="L49" s="61">
        <f t="shared" si="12"/>
        <v>1.6803307205207037E-3</v>
      </c>
      <c r="M49" s="61">
        <f t="shared" ca="1" si="4"/>
        <v>1.8060491588947781E-2</v>
      </c>
      <c r="N49" s="61">
        <f t="shared" ca="1" si="13"/>
        <v>5.285190043143251E-8</v>
      </c>
      <c r="O49" s="75">
        <f t="shared" ca="1" si="14"/>
        <v>3.6190799959143455E-2</v>
      </c>
      <c r="P49" s="61">
        <f t="shared" ca="1" si="15"/>
        <v>8.5901010362402204</v>
      </c>
      <c r="Q49" s="61">
        <f t="shared" ca="1" si="16"/>
        <v>17.339721592717993</v>
      </c>
      <c r="R49" s="30">
        <f t="shared" ca="1" si="5"/>
        <v>2.2989541194080518E-4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</row>
    <row r="50" spans="1:35">
      <c r="A50" s="65">
        <v>3050</v>
      </c>
      <c r="B50" s="65">
        <v>1.7284850000578444E-2</v>
      </c>
      <c r="C50" s="65">
        <v>1</v>
      </c>
      <c r="D50" s="66">
        <f t="shared" si="6"/>
        <v>0.30499999999999999</v>
      </c>
      <c r="E50" s="66">
        <f t="shared" si="6"/>
        <v>1.7284850000578444E-2</v>
      </c>
      <c r="F50" s="61">
        <f t="shared" si="7"/>
        <v>0.30499999999999999</v>
      </c>
      <c r="G50" s="61">
        <f t="shared" si="7"/>
        <v>1.7284850000578444E-2</v>
      </c>
      <c r="H50" s="61">
        <f t="shared" si="8"/>
        <v>9.3024999999999997E-2</v>
      </c>
      <c r="I50" s="61">
        <f t="shared" si="9"/>
        <v>2.8372624999999999E-2</v>
      </c>
      <c r="J50" s="61">
        <f t="shared" si="10"/>
        <v>8.6536506249999985E-3</v>
      </c>
      <c r="K50" s="61">
        <f t="shared" si="11"/>
        <v>5.2718792501764257E-3</v>
      </c>
      <c r="L50" s="61">
        <f t="shared" si="12"/>
        <v>1.6079231713038097E-3</v>
      </c>
      <c r="M50" s="61">
        <f t="shared" ca="1" si="4"/>
        <v>1.8216714414452165E-2</v>
      </c>
      <c r="N50" s="61">
        <f t="shared" ca="1" si="13"/>
        <v>8.6837128584421364E-7</v>
      </c>
      <c r="O50" s="75">
        <f t="shared" ca="1" si="14"/>
        <v>3.6776507797879589E-2</v>
      </c>
      <c r="P50" s="61">
        <f t="shared" ca="1" si="15"/>
        <v>8.6547781697735822</v>
      </c>
      <c r="Q50" s="61">
        <f t="shared" ca="1" si="16"/>
        <v>17.434791397026377</v>
      </c>
      <c r="R50" s="30">
        <f t="shared" ca="1" si="5"/>
        <v>-9.3186441387372101E-4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</row>
    <row r="51" spans="1:35">
      <c r="A51" s="65">
        <v>3605.5</v>
      </c>
      <c r="B51" s="65">
        <v>2.3536123502708506E-2</v>
      </c>
      <c r="C51" s="65">
        <v>1</v>
      </c>
      <c r="D51" s="66">
        <f t="shared" si="6"/>
        <v>0.36054999999999998</v>
      </c>
      <c r="E51" s="66">
        <f t="shared" si="6"/>
        <v>2.3536123502708506E-2</v>
      </c>
      <c r="F51" s="61">
        <f t="shared" si="7"/>
        <v>0.36054999999999998</v>
      </c>
      <c r="G51" s="61">
        <f t="shared" si="7"/>
        <v>2.3536123502708506E-2</v>
      </c>
      <c r="H51" s="61">
        <f t="shared" si="8"/>
        <v>0.12999630249999999</v>
      </c>
      <c r="I51" s="61">
        <f t="shared" si="9"/>
        <v>4.6870166866374997E-2</v>
      </c>
      <c r="J51" s="61">
        <f t="shared" si="10"/>
        <v>1.6899038663671505E-2</v>
      </c>
      <c r="K51" s="61">
        <f t="shared" si="11"/>
        <v>8.4859493289015514E-3</v>
      </c>
      <c r="L51" s="61">
        <f t="shared" si="12"/>
        <v>3.0596090305354544E-3</v>
      </c>
      <c r="M51" s="61">
        <f t="shared" ca="1" si="4"/>
        <v>2.3025081784364833E-2</v>
      </c>
      <c r="N51" s="61">
        <f t="shared" ca="1" si="13"/>
        <v>2.61163637887654E-7</v>
      </c>
      <c r="O51" s="75">
        <f t="shared" ca="1" si="14"/>
        <v>4.9176015475498318E-2</v>
      </c>
      <c r="P51" s="61">
        <f t="shared" ca="1" si="15"/>
        <v>9.5968032868513689</v>
      </c>
      <c r="Q51" s="61">
        <f t="shared" ca="1" si="16"/>
        <v>18.209627714575635</v>
      </c>
      <c r="R51" s="30">
        <f t="shared" ca="1" si="5"/>
        <v>5.1104171834367301E-4</v>
      </c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</row>
    <row r="52" spans="1:35">
      <c r="A52" s="65">
        <v>4555.5</v>
      </c>
      <c r="B52" s="65">
        <v>3.335927350417478E-2</v>
      </c>
      <c r="C52" s="65">
        <v>1</v>
      </c>
      <c r="D52" s="66">
        <f t="shared" si="6"/>
        <v>0.45555000000000001</v>
      </c>
      <c r="E52" s="66">
        <f t="shared" si="6"/>
        <v>3.335927350417478E-2</v>
      </c>
      <c r="F52" s="61">
        <f t="shared" si="7"/>
        <v>0.45555000000000001</v>
      </c>
      <c r="G52" s="61">
        <f t="shared" si="7"/>
        <v>3.335927350417478E-2</v>
      </c>
      <c r="H52" s="61">
        <f t="shared" si="8"/>
        <v>0.20752580250000002</v>
      </c>
      <c r="I52" s="61">
        <f t="shared" si="9"/>
        <v>9.4538379328875016E-2</v>
      </c>
      <c r="J52" s="61">
        <f t="shared" si="10"/>
        <v>4.3066958703269015E-2</v>
      </c>
      <c r="K52" s="61">
        <f t="shared" si="11"/>
        <v>1.5196817044826821E-2</v>
      </c>
      <c r="L52" s="61">
        <f t="shared" si="12"/>
        <v>6.9229100047708582E-3</v>
      </c>
      <c r="M52" s="61">
        <f t="shared" ca="1" si="4"/>
        <v>3.2327846419021609E-2</v>
      </c>
      <c r="N52" s="61">
        <f t="shared" ca="1" si="13"/>
        <v>1.063841831987566E-6</v>
      </c>
      <c r="O52" s="75">
        <f t="shared" ca="1" si="14"/>
        <v>4.2650590648743249E-2</v>
      </c>
      <c r="P52" s="61">
        <f t="shared" ca="1" si="15"/>
        <v>6.8675232554621948</v>
      </c>
      <c r="Q52" s="61">
        <f t="shared" ca="1" si="16"/>
        <v>11.16789150344098</v>
      </c>
      <c r="R52" s="30">
        <f t="shared" ca="1" si="5"/>
        <v>1.0314270851531707E-3</v>
      </c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</row>
    <row r="53" spans="1:35">
      <c r="A53" s="65">
        <v>4711</v>
      </c>
      <c r="B53" s="65">
        <v>3.197974700742634E-2</v>
      </c>
      <c r="C53" s="65">
        <v>1</v>
      </c>
      <c r="D53" s="66">
        <f t="shared" si="6"/>
        <v>0.47110000000000002</v>
      </c>
      <c r="E53" s="66">
        <f t="shared" si="6"/>
        <v>3.197974700742634E-2</v>
      </c>
      <c r="F53" s="61">
        <f t="shared" si="7"/>
        <v>0.47110000000000002</v>
      </c>
      <c r="G53" s="61">
        <f t="shared" si="7"/>
        <v>3.197974700742634E-2</v>
      </c>
      <c r="H53" s="61">
        <f t="shared" si="8"/>
        <v>0.22193521000000002</v>
      </c>
      <c r="I53" s="61">
        <f t="shared" si="9"/>
        <v>0.10455367743100001</v>
      </c>
      <c r="J53" s="61">
        <f t="shared" si="10"/>
        <v>4.9255237437744105E-2</v>
      </c>
      <c r="K53" s="61">
        <f t="shared" si="11"/>
        <v>1.506565881519855E-2</v>
      </c>
      <c r="L53" s="61">
        <f t="shared" si="12"/>
        <v>7.0974318678400372E-3</v>
      </c>
      <c r="M53" s="61">
        <f t="shared" ca="1" si="4"/>
        <v>3.3980328240855298E-2</v>
      </c>
      <c r="N53" s="61">
        <f t="shared" ca="1" si="13"/>
        <v>4.0023252715481308E-6</v>
      </c>
      <c r="O53" s="75">
        <f t="shared" ca="1" si="14"/>
        <v>3.8428328000691764E-2</v>
      </c>
      <c r="P53" s="61">
        <f t="shared" ca="1" si="15"/>
        <v>6.0174424806221714</v>
      </c>
      <c r="Q53" s="61">
        <f t="shared" ca="1" si="16"/>
        <v>9.3652137431187761</v>
      </c>
      <c r="R53" s="30">
        <f t="shared" ca="1" si="5"/>
        <v>-2.000581233428958E-3</v>
      </c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</row>
    <row r="54" spans="1:35">
      <c r="A54" s="65">
        <v>4835</v>
      </c>
      <c r="B54" s="65">
        <v>3.3417295002436731E-2</v>
      </c>
      <c r="C54" s="65">
        <v>1</v>
      </c>
      <c r="D54" s="66">
        <f t="shared" si="6"/>
        <v>0.48349999999999999</v>
      </c>
      <c r="E54" s="66">
        <f t="shared" si="6"/>
        <v>3.3417295002436731E-2</v>
      </c>
      <c r="F54" s="61">
        <f t="shared" si="7"/>
        <v>0.48349999999999999</v>
      </c>
      <c r="G54" s="61">
        <f t="shared" si="7"/>
        <v>3.3417295002436731E-2</v>
      </c>
      <c r="H54" s="61">
        <f t="shared" si="8"/>
        <v>0.23377224999999999</v>
      </c>
      <c r="I54" s="61">
        <f t="shared" si="9"/>
        <v>0.11302888287499999</v>
      </c>
      <c r="J54" s="61">
        <f t="shared" si="10"/>
        <v>5.4649464870062489E-2</v>
      </c>
      <c r="K54" s="61">
        <f t="shared" si="11"/>
        <v>1.6157262133678157E-2</v>
      </c>
      <c r="L54" s="61">
        <f t="shared" si="12"/>
        <v>7.8120362416333891E-3</v>
      </c>
      <c r="M54" s="61">
        <f t="shared" ca="1" si="4"/>
        <v>3.532422522988389E-2</v>
      </c>
      <c r="N54" s="61">
        <f t="shared" ca="1" si="13"/>
        <v>3.6363828923516752E-6</v>
      </c>
      <c r="O54" s="75">
        <f t="shared" ca="1" si="14"/>
        <v>3.4616683672327078E-2</v>
      </c>
      <c r="P54" s="61">
        <f t="shared" ca="1" si="15"/>
        <v>5.2964907438131092</v>
      </c>
      <c r="Q54" s="61">
        <f t="shared" ca="1" si="16"/>
        <v>7.8932808402188694</v>
      </c>
      <c r="R54" s="30">
        <f t="shared" ca="1" si="5"/>
        <v>-1.9069302274471595E-3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</row>
    <row r="55" spans="1:35">
      <c r="A55" s="65">
        <v>5725.5</v>
      </c>
      <c r="B55" s="65">
        <v>4.620936349965632E-2</v>
      </c>
      <c r="C55" s="65">
        <v>1</v>
      </c>
      <c r="D55" s="66">
        <f t="shared" si="6"/>
        <v>0.57255</v>
      </c>
      <c r="E55" s="66">
        <f t="shared" si="6"/>
        <v>4.620936349965632E-2</v>
      </c>
      <c r="F55" s="61">
        <f t="shared" si="7"/>
        <v>0.57255</v>
      </c>
      <c r="G55" s="61">
        <f t="shared" si="7"/>
        <v>4.620936349965632E-2</v>
      </c>
      <c r="H55" s="61">
        <f t="shared" si="8"/>
        <v>0.32781350250000002</v>
      </c>
      <c r="I55" s="61">
        <f t="shared" si="9"/>
        <v>0.187689620856375</v>
      </c>
      <c r="J55" s="61">
        <f t="shared" si="10"/>
        <v>0.10746169242131751</v>
      </c>
      <c r="K55" s="61">
        <f t="shared" si="11"/>
        <v>2.6457171071728226E-2</v>
      </c>
      <c r="L55" s="61">
        <f t="shared" si="12"/>
        <v>1.5148053297117995E-2</v>
      </c>
      <c r="M55" s="61">
        <f t="shared" ca="1" si="4"/>
        <v>4.5657315343945681E-2</v>
      </c>
      <c r="N55" s="61">
        <f t="shared" ca="1" si="13"/>
        <v>3.0475716622351709E-7</v>
      </c>
      <c r="O55" s="75">
        <f t="shared" ca="1" si="14"/>
        <v>5.2417000448974757E-3</v>
      </c>
      <c r="P55" s="61">
        <f t="shared" ca="1" si="15"/>
        <v>0.551272052584034</v>
      </c>
      <c r="Q55" s="61">
        <f t="shared" ca="1" si="16"/>
        <v>0.10558743706498717</v>
      </c>
      <c r="R55" s="30">
        <f t="shared" ca="1" si="5"/>
        <v>5.5204815571063826E-4</v>
      </c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</row>
    <row r="56" spans="1:35">
      <c r="A56" s="65">
        <v>5725.5</v>
      </c>
      <c r="B56" s="65">
        <v>4.6609363504103385E-2</v>
      </c>
      <c r="C56" s="65">
        <v>1</v>
      </c>
      <c r="D56" s="66">
        <f t="shared" si="6"/>
        <v>0.57255</v>
      </c>
      <c r="E56" s="66">
        <f t="shared" si="6"/>
        <v>4.6609363504103385E-2</v>
      </c>
      <c r="F56" s="61">
        <f t="shared" si="7"/>
        <v>0.57255</v>
      </c>
      <c r="G56" s="61">
        <f t="shared" si="7"/>
        <v>4.6609363504103385E-2</v>
      </c>
      <c r="H56" s="61">
        <f t="shared" si="8"/>
        <v>0.32781350250000002</v>
      </c>
      <c r="I56" s="61">
        <f t="shared" si="9"/>
        <v>0.187689620856375</v>
      </c>
      <c r="J56" s="61">
        <f t="shared" si="10"/>
        <v>0.10746169242131751</v>
      </c>
      <c r="K56" s="61">
        <f t="shared" si="11"/>
        <v>2.6686191074274394E-2</v>
      </c>
      <c r="L56" s="61">
        <f t="shared" si="12"/>
        <v>1.5279178699575804E-2</v>
      </c>
      <c r="M56" s="61">
        <f t="shared" ca="1" si="4"/>
        <v>4.5657315343945681E-2</v>
      </c>
      <c r="N56" s="61">
        <f t="shared" ca="1" si="13"/>
        <v>9.0639569925966831E-7</v>
      </c>
      <c r="O56" s="75">
        <f t="shared" ca="1" si="14"/>
        <v>5.2417000448974757E-3</v>
      </c>
      <c r="P56" s="61">
        <f t="shared" ca="1" si="15"/>
        <v>0.551272052584034</v>
      </c>
      <c r="Q56" s="61">
        <f t="shared" ca="1" si="16"/>
        <v>0.10558743706498717</v>
      </c>
      <c r="R56" s="30">
        <f t="shared" ca="1" si="5"/>
        <v>9.5204816015770355E-4</v>
      </c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</row>
    <row r="57" spans="1:35">
      <c r="A57" s="65">
        <v>6009</v>
      </c>
      <c r="B57" s="65">
        <v>5.1485693002177868E-2</v>
      </c>
      <c r="C57" s="65">
        <v>1</v>
      </c>
      <c r="D57" s="66">
        <f t="shared" si="6"/>
        <v>0.60089999999999999</v>
      </c>
      <c r="E57" s="66">
        <f t="shared" si="6"/>
        <v>5.1485693002177868E-2</v>
      </c>
      <c r="F57" s="61">
        <f t="shared" si="7"/>
        <v>0.60089999999999999</v>
      </c>
      <c r="G57" s="61">
        <f t="shared" si="7"/>
        <v>5.1485693002177868E-2</v>
      </c>
      <c r="H57" s="61">
        <f t="shared" si="8"/>
        <v>0.36108080999999997</v>
      </c>
      <c r="I57" s="61">
        <f t="shared" si="9"/>
        <v>0.21697345872899998</v>
      </c>
      <c r="J57" s="61">
        <f t="shared" si="10"/>
        <v>0.13037935135025608</v>
      </c>
      <c r="K57" s="61">
        <f t="shared" si="11"/>
        <v>3.093775292500868E-2</v>
      </c>
      <c r="L57" s="61">
        <f t="shared" si="12"/>
        <v>1.8590495732637716E-2</v>
      </c>
      <c r="M57" s="61">
        <f t="shared" ca="1" si="4"/>
        <v>4.919820545377003E-2</v>
      </c>
      <c r="N57" s="61">
        <f t="shared" ca="1" si="13"/>
        <v>5.2325992841208996E-6</v>
      </c>
      <c r="O57" s="75">
        <f t="shared" ca="1" si="14"/>
        <v>4.3002992478655399E-4</v>
      </c>
      <c r="P57" s="61">
        <f t="shared" ca="1" si="15"/>
        <v>5.3340660936523326E-3</v>
      </c>
      <c r="Q57" s="61">
        <f t="shared" ca="1" si="16"/>
        <v>0.51541662488932305</v>
      </c>
      <c r="R57" s="30">
        <f t="shared" ca="1" si="5"/>
        <v>2.2874875484078377E-3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</row>
    <row r="58" spans="1:35">
      <c r="A58" s="65">
        <v>6610</v>
      </c>
      <c r="B58" s="65">
        <v>5.6828970002243295E-2</v>
      </c>
      <c r="C58" s="65">
        <v>1</v>
      </c>
      <c r="D58" s="66">
        <f t="shared" si="6"/>
        <v>0.66100000000000003</v>
      </c>
      <c r="E58" s="66">
        <f t="shared" si="6"/>
        <v>5.6828970002243295E-2</v>
      </c>
      <c r="F58" s="61">
        <f t="shared" si="7"/>
        <v>0.66100000000000003</v>
      </c>
      <c r="G58" s="61">
        <f t="shared" si="7"/>
        <v>5.6828970002243295E-2</v>
      </c>
      <c r="H58" s="61">
        <f t="shared" si="8"/>
        <v>0.43692100000000006</v>
      </c>
      <c r="I58" s="61">
        <f t="shared" si="9"/>
        <v>0.28880478100000007</v>
      </c>
      <c r="J58" s="61">
        <f t="shared" si="10"/>
        <v>0.19089996024100006</v>
      </c>
      <c r="K58" s="61">
        <f t="shared" si="11"/>
        <v>3.756394917148282E-2</v>
      </c>
      <c r="L58" s="61">
        <f t="shared" si="12"/>
        <v>2.4829770402350144E-2</v>
      </c>
      <c r="M58" s="61">
        <f t="shared" ca="1" si="4"/>
        <v>5.7105919944282213E-2</v>
      </c>
      <c r="N58" s="61">
        <f t="shared" ca="1" si="13"/>
        <v>7.6701270395359848E-8</v>
      </c>
      <c r="O58" s="75">
        <f t="shared" ca="1" si="14"/>
        <v>1.2883583297884202E-2</v>
      </c>
      <c r="P58" s="61">
        <f t="shared" ca="1" si="15"/>
        <v>2.6330541332332955</v>
      </c>
      <c r="Q58" s="61">
        <f t="shared" ca="1" si="16"/>
        <v>11.095764370429292</v>
      </c>
      <c r="R58" s="30">
        <f t="shared" ca="1" si="5"/>
        <v>-2.7694994203891765E-4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</row>
    <row r="59" spans="1:35">
      <c r="A59" s="65">
        <v>6610</v>
      </c>
      <c r="B59" s="65">
        <v>5.6898970004112925E-2</v>
      </c>
      <c r="C59" s="65">
        <v>1</v>
      </c>
      <c r="D59" s="66">
        <f t="shared" si="6"/>
        <v>0.66100000000000003</v>
      </c>
      <c r="E59" s="66">
        <f t="shared" si="6"/>
        <v>5.6898970004112925E-2</v>
      </c>
      <c r="F59" s="61">
        <f t="shared" si="7"/>
        <v>0.66100000000000003</v>
      </c>
      <c r="G59" s="61">
        <f t="shared" si="7"/>
        <v>5.6898970004112925E-2</v>
      </c>
      <c r="H59" s="61">
        <f t="shared" si="8"/>
        <v>0.43692100000000006</v>
      </c>
      <c r="I59" s="61">
        <f t="shared" si="9"/>
        <v>0.28880478100000007</v>
      </c>
      <c r="J59" s="61">
        <f t="shared" si="10"/>
        <v>0.19089996024100006</v>
      </c>
      <c r="K59" s="61">
        <f t="shared" si="11"/>
        <v>3.7610219172718645E-2</v>
      </c>
      <c r="L59" s="61">
        <f t="shared" si="12"/>
        <v>2.4860354873167026E-2</v>
      </c>
      <c r="M59" s="61">
        <f t="shared" ca="1" si="4"/>
        <v>5.7105919944282213E-2</v>
      </c>
      <c r="N59" s="61">
        <f t="shared" ca="1" si="13"/>
        <v>4.2828277736071708E-8</v>
      </c>
      <c r="O59" s="75">
        <f t="shared" ca="1" si="14"/>
        <v>1.2883583297884202E-2</v>
      </c>
      <c r="P59" s="61">
        <f t="shared" ca="1" si="15"/>
        <v>2.6330541332332955</v>
      </c>
      <c r="Q59" s="61">
        <f t="shared" ca="1" si="16"/>
        <v>11.095764370429292</v>
      </c>
      <c r="R59" s="30">
        <f t="shared" ca="1" si="5"/>
        <v>-2.0694994016928758E-4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</row>
    <row r="60" spans="1:35">
      <c r="A60" s="65">
        <v>6610</v>
      </c>
      <c r="B60" s="65">
        <v>5.7218970003305003E-2</v>
      </c>
      <c r="C60" s="65">
        <v>1</v>
      </c>
      <c r="D60" s="66">
        <f t="shared" si="6"/>
        <v>0.66100000000000003</v>
      </c>
      <c r="E60" s="66">
        <f t="shared" si="6"/>
        <v>5.7218970003305003E-2</v>
      </c>
      <c r="F60" s="61">
        <f t="shared" si="7"/>
        <v>0.66100000000000003</v>
      </c>
      <c r="G60" s="61">
        <f t="shared" si="7"/>
        <v>5.7218970003305003E-2</v>
      </c>
      <c r="H60" s="61">
        <f t="shared" si="8"/>
        <v>0.43692100000000006</v>
      </c>
      <c r="I60" s="61">
        <f t="shared" si="9"/>
        <v>0.28880478100000007</v>
      </c>
      <c r="J60" s="61">
        <f t="shared" si="10"/>
        <v>0.19089996024100006</v>
      </c>
      <c r="K60" s="61">
        <f t="shared" si="11"/>
        <v>3.7821739172184607E-2</v>
      </c>
      <c r="L60" s="61">
        <f t="shared" si="12"/>
        <v>2.5000169592814026E-2</v>
      </c>
      <c r="M60" s="61">
        <f t="shared" ca="1" si="4"/>
        <v>5.7105919944282213E-2</v>
      </c>
      <c r="N60" s="61">
        <f t="shared" ca="1" si="13"/>
        <v>1.2780315845056322E-8</v>
      </c>
      <c r="O60" s="75">
        <f t="shared" ca="1" si="14"/>
        <v>1.2883583297884202E-2</v>
      </c>
      <c r="P60" s="61">
        <f t="shared" ca="1" si="15"/>
        <v>2.6330541332332955</v>
      </c>
      <c r="Q60" s="61">
        <f t="shared" ca="1" si="16"/>
        <v>11.095764370429292</v>
      </c>
      <c r="R60" s="30">
        <f t="shared" ca="1" si="5"/>
        <v>1.1305005902279008E-4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</row>
    <row r="61" spans="1:35">
      <c r="A61" s="65">
        <v>6610</v>
      </c>
      <c r="B61" s="65">
        <v>5.7558970001991838E-2</v>
      </c>
      <c r="C61" s="65">
        <v>1</v>
      </c>
      <c r="D61" s="66">
        <f t="shared" si="6"/>
        <v>0.66100000000000003</v>
      </c>
      <c r="E61" s="66">
        <f t="shared" si="6"/>
        <v>5.7558970001991838E-2</v>
      </c>
      <c r="F61" s="61">
        <f t="shared" si="7"/>
        <v>0.66100000000000003</v>
      </c>
      <c r="G61" s="61">
        <f t="shared" si="7"/>
        <v>5.7558970001991838E-2</v>
      </c>
      <c r="H61" s="61">
        <f t="shared" si="8"/>
        <v>0.43692100000000006</v>
      </c>
      <c r="I61" s="61">
        <f t="shared" si="9"/>
        <v>0.28880478100000007</v>
      </c>
      <c r="J61" s="61">
        <f t="shared" si="10"/>
        <v>0.19089996024100006</v>
      </c>
      <c r="K61" s="61">
        <f t="shared" si="11"/>
        <v>3.8046479171316608E-2</v>
      </c>
      <c r="L61" s="61">
        <f t="shared" si="12"/>
        <v>2.5148722732240281E-2</v>
      </c>
      <c r="M61" s="61">
        <f t="shared" ca="1" si="4"/>
        <v>5.7105919944282213E-2</v>
      </c>
      <c r="N61" s="61">
        <f t="shared" ca="1" si="13"/>
        <v>2.0525435479069478E-7</v>
      </c>
      <c r="O61" s="75">
        <f t="shared" ca="1" si="14"/>
        <v>1.2883583297884202E-2</v>
      </c>
      <c r="P61" s="61">
        <f t="shared" ca="1" si="15"/>
        <v>2.6330541332332955</v>
      </c>
      <c r="Q61" s="61">
        <f t="shared" ca="1" si="16"/>
        <v>11.095764370429292</v>
      </c>
      <c r="R61" s="30">
        <f t="shared" ca="1" si="5"/>
        <v>4.5305005770962525E-4</v>
      </c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</row>
    <row r="62" spans="1:35">
      <c r="A62" s="65">
        <v>6690</v>
      </c>
      <c r="B62" s="65">
        <v>5.6345129996770993E-2</v>
      </c>
      <c r="C62" s="65">
        <v>1</v>
      </c>
      <c r="D62" s="66">
        <f t="shared" si="6"/>
        <v>0.66900000000000004</v>
      </c>
      <c r="E62" s="66">
        <f t="shared" si="6"/>
        <v>5.6345129996770993E-2</v>
      </c>
      <c r="F62" s="61">
        <f t="shared" si="7"/>
        <v>0.66900000000000004</v>
      </c>
      <c r="G62" s="61">
        <f t="shared" si="7"/>
        <v>5.6345129996770993E-2</v>
      </c>
      <c r="H62" s="61">
        <f t="shared" si="8"/>
        <v>0.44756100000000004</v>
      </c>
      <c r="I62" s="61">
        <f t="shared" si="9"/>
        <v>0.29941830900000005</v>
      </c>
      <c r="J62" s="61">
        <f t="shared" si="10"/>
        <v>0.20031084872100005</v>
      </c>
      <c r="K62" s="61">
        <f t="shared" si="11"/>
        <v>3.7694891967839796E-2</v>
      </c>
      <c r="L62" s="61">
        <f t="shared" si="12"/>
        <v>2.5217882726484824E-2</v>
      </c>
      <c r="M62" s="61">
        <f t="shared" ca="1" si="4"/>
        <v>5.8199652854575179E-2</v>
      </c>
      <c r="N62" s="61">
        <f t="shared" ca="1" si="13"/>
        <v>3.4392550301182055E-6</v>
      </c>
      <c r="O62" s="75">
        <f t="shared" ca="1" si="14"/>
        <v>1.7931582345832142E-2</v>
      </c>
      <c r="P62" s="61">
        <f t="shared" ca="1" si="15"/>
        <v>3.522105081411314</v>
      </c>
      <c r="Q62" s="61">
        <f t="shared" ca="1" si="16"/>
        <v>13.839106640391549</v>
      </c>
      <c r="R62" s="30">
        <f t="shared" ca="1" si="5"/>
        <v>-1.8545228578041861E-3</v>
      </c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</row>
    <row r="63" spans="1:35">
      <c r="A63" s="65">
        <v>7689</v>
      </c>
      <c r="B63" s="65">
        <v>5.4775053002231289E-2</v>
      </c>
      <c r="C63" s="65">
        <v>1</v>
      </c>
      <c r="D63" s="66">
        <f t="shared" si="6"/>
        <v>0.76890000000000003</v>
      </c>
      <c r="E63" s="66">
        <f t="shared" si="6"/>
        <v>5.4775053002231289E-2</v>
      </c>
      <c r="F63" s="61">
        <f t="shared" si="7"/>
        <v>0.76890000000000003</v>
      </c>
      <c r="G63" s="61">
        <f t="shared" si="7"/>
        <v>5.4775053002231289E-2</v>
      </c>
      <c r="H63" s="61">
        <f t="shared" si="8"/>
        <v>0.59120721000000009</v>
      </c>
      <c r="I63" s="61">
        <f t="shared" si="9"/>
        <v>0.45457922376900006</v>
      </c>
      <c r="J63" s="61">
        <f t="shared" si="10"/>
        <v>0.34952596515598416</v>
      </c>
      <c r="K63" s="61">
        <f t="shared" si="11"/>
        <v>4.2116538253415638E-2</v>
      </c>
      <c r="L63" s="61">
        <f t="shared" si="12"/>
        <v>3.2383406263051286E-2</v>
      </c>
      <c r="M63" s="61">
        <f t="shared" ca="1" si="4"/>
        <v>7.2671332927743512E-2</v>
      </c>
      <c r="N63" s="61">
        <f t="shared" ca="1" si="13"/>
        <v>3.2027683517229182E-4</v>
      </c>
      <c r="O63" s="75">
        <f t="shared" ca="1" si="14"/>
        <v>0.19256465173408646</v>
      </c>
      <c r="P63" s="61">
        <f t="shared" ca="1" si="15"/>
        <v>31.472343946135016</v>
      </c>
      <c r="Q63" s="61">
        <f t="shared" ca="1" si="16"/>
        <v>88.252898479592972</v>
      </c>
      <c r="R63" s="30">
        <f t="shared" ca="1" si="5"/>
        <v>-1.7896279925512223E-2</v>
      </c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</row>
    <row r="64" spans="1:35">
      <c r="A64" s="65"/>
      <c r="B64" s="65"/>
      <c r="C64" s="65"/>
      <c r="D64" s="66">
        <f t="shared" si="6"/>
        <v>0</v>
      </c>
      <c r="E64" s="66">
        <f t="shared" si="6"/>
        <v>0</v>
      </c>
      <c r="F64" s="61">
        <f t="shared" si="7"/>
        <v>0</v>
      </c>
      <c r="G64" s="61">
        <f t="shared" si="7"/>
        <v>0</v>
      </c>
      <c r="H64" s="61">
        <f t="shared" si="8"/>
        <v>0</v>
      </c>
      <c r="I64" s="61">
        <f t="shared" si="9"/>
        <v>0</v>
      </c>
      <c r="J64" s="61">
        <f t="shared" si="10"/>
        <v>0</v>
      </c>
      <c r="K64" s="61">
        <f t="shared" si="11"/>
        <v>0</v>
      </c>
      <c r="L64" s="61">
        <f t="shared" si="12"/>
        <v>0</v>
      </c>
      <c r="M64" s="61">
        <f t="shared" ca="1" si="4"/>
        <v>1.1727437270112344E-4</v>
      </c>
      <c r="N64" s="61">
        <f t="shared" ca="1" si="13"/>
        <v>0</v>
      </c>
      <c r="O64" s="75">
        <f t="shared" ca="1" si="14"/>
        <v>0</v>
      </c>
      <c r="P64" s="61">
        <f t="shared" ca="1" si="15"/>
        <v>0</v>
      </c>
      <c r="Q64" s="61">
        <f t="shared" ca="1" si="16"/>
        <v>0</v>
      </c>
      <c r="R64" s="30">
        <f t="shared" ca="1" si="5"/>
        <v>-1.1727437270112344E-4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</row>
    <row r="65" spans="1:35">
      <c r="A65" s="65"/>
      <c r="B65" s="65"/>
      <c r="C65" s="65"/>
      <c r="D65" s="66">
        <f t="shared" si="6"/>
        <v>0</v>
      </c>
      <c r="E65" s="66">
        <f t="shared" si="6"/>
        <v>0</v>
      </c>
      <c r="F65" s="61">
        <f t="shared" si="7"/>
        <v>0</v>
      </c>
      <c r="G65" s="61">
        <f t="shared" si="7"/>
        <v>0</v>
      </c>
      <c r="H65" s="61">
        <f t="shared" si="8"/>
        <v>0</v>
      </c>
      <c r="I65" s="61">
        <f t="shared" si="9"/>
        <v>0</v>
      </c>
      <c r="J65" s="61">
        <f t="shared" si="10"/>
        <v>0</v>
      </c>
      <c r="K65" s="61">
        <f t="shared" si="11"/>
        <v>0</v>
      </c>
      <c r="L65" s="61">
        <f t="shared" si="12"/>
        <v>0</v>
      </c>
      <c r="M65" s="61">
        <f t="shared" ca="1" si="4"/>
        <v>1.1727437270112344E-4</v>
      </c>
      <c r="N65" s="61">
        <f t="shared" ca="1" si="13"/>
        <v>0</v>
      </c>
      <c r="O65" s="75">
        <f t="shared" ca="1" si="14"/>
        <v>0</v>
      </c>
      <c r="P65" s="61">
        <f t="shared" ca="1" si="15"/>
        <v>0</v>
      </c>
      <c r="Q65" s="61">
        <f t="shared" ca="1" si="16"/>
        <v>0</v>
      </c>
      <c r="R65" s="30">
        <f t="shared" ca="1" si="5"/>
        <v>-1.1727437270112344E-4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</row>
    <row r="66" spans="1:35">
      <c r="A66" s="65"/>
      <c r="B66" s="65"/>
      <c r="C66" s="65"/>
      <c r="D66" s="66">
        <f t="shared" si="6"/>
        <v>0</v>
      </c>
      <c r="E66" s="66">
        <f t="shared" si="6"/>
        <v>0</v>
      </c>
      <c r="F66" s="61">
        <f t="shared" si="7"/>
        <v>0</v>
      </c>
      <c r="G66" s="61">
        <f t="shared" si="7"/>
        <v>0</v>
      </c>
      <c r="H66" s="61">
        <f t="shared" si="8"/>
        <v>0</v>
      </c>
      <c r="I66" s="61">
        <f t="shared" si="9"/>
        <v>0</v>
      </c>
      <c r="J66" s="61">
        <f t="shared" si="10"/>
        <v>0</v>
      </c>
      <c r="K66" s="61">
        <f t="shared" si="11"/>
        <v>0</v>
      </c>
      <c r="L66" s="61">
        <f t="shared" si="12"/>
        <v>0</v>
      </c>
      <c r="M66" s="61">
        <f t="shared" ca="1" si="4"/>
        <v>1.1727437270112344E-4</v>
      </c>
      <c r="N66" s="61">
        <f t="shared" ca="1" si="13"/>
        <v>0</v>
      </c>
      <c r="O66" s="75">
        <f t="shared" ca="1" si="14"/>
        <v>0</v>
      </c>
      <c r="P66" s="61">
        <f t="shared" ca="1" si="15"/>
        <v>0</v>
      </c>
      <c r="Q66" s="61">
        <f t="shared" ca="1" si="16"/>
        <v>0</v>
      </c>
      <c r="R66" s="30">
        <f t="shared" ca="1" si="5"/>
        <v>-1.1727437270112344E-4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</row>
    <row r="67" spans="1:35">
      <c r="A67" s="65"/>
      <c r="B67" s="65"/>
      <c r="C67" s="65"/>
      <c r="D67" s="66">
        <f t="shared" si="6"/>
        <v>0</v>
      </c>
      <c r="E67" s="66">
        <f t="shared" si="6"/>
        <v>0</v>
      </c>
      <c r="F67" s="61">
        <f t="shared" si="7"/>
        <v>0</v>
      </c>
      <c r="G67" s="61">
        <f t="shared" si="7"/>
        <v>0</v>
      </c>
      <c r="H67" s="61">
        <f t="shared" si="8"/>
        <v>0</v>
      </c>
      <c r="I67" s="61">
        <f t="shared" si="9"/>
        <v>0</v>
      </c>
      <c r="J67" s="61">
        <f t="shared" si="10"/>
        <v>0</v>
      </c>
      <c r="K67" s="61">
        <f t="shared" si="11"/>
        <v>0</v>
      </c>
      <c r="L67" s="61">
        <f t="shared" si="12"/>
        <v>0</v>
      </c>
      <c r="M67" s="61">
        <f t="shared" ca="1" si="4"/>
        <v>1.1727437270112344E-4</v>
      </c>
      <c r="N67" s="61">
        <f t="shared" ca="1" si="13"/>
        <v>0</v>
      </c>
      <c r="O67" s="75">
        <f t="shared" ca="1" si="14"/>
        <v>0</v>
      </c>
      <c r="P67" s="61">
        <f t="shared" ca="1" si="15"/>
        <v>0</v>
      </c>
      <c r="Q67" s="61">
        <f t="shared" ca="1" si="16"/>
        <v>0</v>
      </c>
      <c r="R67" s="30">
        <f t="shared" ca="1" si="5"/>
        <v>-1.1727437270112344E-4</v>
      </c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</row>
    <row r="68" spans="1:35">
      <c r="A68" s="65"/>
      <c r="B68" s="65"/>
      <c r="C68" s="65"/>
      <c r="D68" s="66">
        <f t="shared" si="6"/>
        <v>0</v>
      </c>
      <c r="E68" s="66">
        <f t="shared" si="6"/>
        <v>0</v>
      </c>
      <c r="F68" s="61">
        <f t="shared" si="7"/>
        <v>0</v>
      </c>
      <c r="G68" s="61">
        <f t="shared" si="7"/>
        <v>0</v>
      </c>
      <c r="H68" s="61">
        <f t="shared" si="8"/>
        <v>0</v>
      </c>
      <c r="I68" s="61">
        <f t="shared" si="9"/>
        <v>0</v>
      </c>
      <c r="J68" s="61">
        <f t="shared" si="10"/>
        <v>0</v>
      </c>
      <c r="K68" s="61">
        <f t="shared" si="11"/>
        <v>0</v>
      </c>
      <c r="L68" s="61">
        <f t="shared" si="12"/>
        <v>0</v>
      </c>
      <c r="M68" s="61">
        <f t="shared" ca="1" si="4"/>
        <v>1.1727437270112344E-4</v>
      </c>
      <c r="N68" s="61">
        <f t="shared" ca="1" si="13"/>
        <v>0</v>
      </c>
      <c r="O68" s="75">
        <f t="shared" ca="1" si="14"/>
        <v>0</v>
      </c>
      <c r="P68" s="61">
        <f t="shared" ca="1" si="15"/>
        <v>0</v>
      </c>
      <c r="Q68" s="61">
        <f t="shared" ca="1" si="16"/>
        <v>0</v>
      </c>
      <c r="R68" s="30">
        <f t="shared" ca="1" si="5"/>
        <v>-1.1727437270112344E-4</v>
      </c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</row>
    <row r="69" spans="1:35">
      <c r="A69" s="65"/>
      <c r="B69" s="65"/>
      <c r="C69" s="65"/>
      <c r="D69" s="66">
        <f t="shared" si="6"/>
        <v>0</v>
      </c>
      <c r="E69" s="66">
        <f t="shared" si="6"/>
        <v>0</v>
      </c>
      <c r="F69" s="61">
        <f t="shared" si="7"/>
        <v>0</v>
      </c>
      <c r="G69" s="61">
        <f t="shared" si="7"/>
        <v>0</v>
      </c>
      <c r="H69" s="61">
        <f t="shared" si="8"/>
        <v>0</v>
      </c>
      <c r="I69" s="61">
        <f t="shared" si="9"/>
        <v>0</v>
      </c>
      <c r="J69" s="61">
        <f t="shared" si="10"/>
        <v>0</v>
      </c>
      <c r="K69" s="61">
        <f t="shared" si="11"/>
        <v>0</v>
      </c>
      <c r="L69" s="61">
        <f t="shared" si="12"/>
        <v>0</v>
      </c>
      <c r="M69" s="61">
        <f t="shared" ca="1" si="4"/>
        <v>1.1727437270112344E-4</v>
      </c>
      <c r="N69" s="61">
        <f t="shared" ca="1" si="13"/>
        <v>0</v>
      </c>
      <c r="O69" s="75">
        <f t="shared" ca="1" si="14"/>
        <v>0</v>
      </c>
      <c r="P69" s="61">
        <f t="shared" ca="1" si="15"/>
        <v>0</v>
      </c>
      <c r="Q69" s="61">
        <f t="shared" ca="1" si="16"/>
        <v>0</v>
      </c>
      <c r="R69" s="30">
        <f t="shared" ca="1" si="5"/>
        <v>-1.1727437270112344E-4</v>
      </c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</row>
    <row r="70" spans="1:35">
      <c r="A70" s="65"/>
      <c r="B70" s="65"/>
      <c r="C70" s="65"/>
      <c r="D70" s="66">
        <f t="shared" si="6"/>
        <v>0</v>
      </c>
      <c r="E70" s="66">
        <f t="shared" si="6"/>
        <v>0</v>
      </c>
      <c r="F70" s="61">
        <f t="shared" si="7"/>
        <v>0</v>
      </c>
      <c r="G70" s="61">
        <f t="shared" si="7"/>
        <v>0</v>
      </c>
      <c r="H70" s="61">
        <f t="shared" si="8"/>
        <v>0</v>
      </c>
      <c r="I70" s="61">
        <f t="shared" si="9"/>
        <v>0</v>
      </c>
      <c r="J70" s="61">
        <f t="shared" si="10"/>
        <v>0</v>
      </c>
      <c r="K70" s="61">
        <f t="shared" si="11"/>
        <v>0</v>
      </c>
      <c r="L70" s="61">
        <f t="shared" si="12"/>
        <v>0</v>
      </c>
      <c r="M70" s="61">
        <f t="shared" ca="1" si="4"/>
        <v>1.1727437270112344E-4</v>
      </c>
      <c r="N70" s="61">
        <f t="shared" ca="1" si="13"/>
        <v>0</v>
      </c>
      <c r="O70" s="75">
        <f t="shared" ca="1" si="14"/>
        <v>0</v>
      </c>
      <c r="P70" s="61">
        <f t="shared" ca="1" si="15"/>
        <v>0</v>
      </c>
      <c r="Q70" s="61">
        <f t="shared" ca="1" si="16"/>
        <v>0</v>
      </c>
      <c r="R70" s="30">
        <f t="shared" ca="1" si="5"/>
        <v>-1.1727437270112344E-4</v>
      </c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</row>
    <row r="71" spans="1:35">
      <c r="A71" s="65"/>
      <c r="B71" s="65"/>
      <c r="C71" s="65"/>
      <c r="D71" s="66">
        <f t="shared" si="6"/>
        <v>0</v>
      </c>
      <c r="E71" s="66">
        <f t="shared" si="6"/>
        <v>0</v>
      </c>
      <c r="F71" s="61">
        <f t="shared" si="7"/>
        <v>0</v>
      </c>
      <c r="G71" s="61">
        <f t="shared" si="7"/>
        <v>0</v>
      </c>
      <c r="H71" s="61">
        <f t="shared" si="8"/>
        <v>0</v>
      </c>
      <c r="I71" s="61">
        <f t="shared" si="9"/>
        <v>0</v>
      </c>
      <c r="J71" s="61">
        <f t="shared" si="10"/>
        <v>0</v>
      </c>
      <c r="K71" s="61">
        <f t="shared" si="11"/>
        <v>0</v>
      </c>
      <c r="L71" s="61">
        <f t="shared" si="12"/>
        <v>0</v>
      </c>
      <c r="M71" s="61">
        <f t="shared" ca="1" si="4"/>
        <v>1.1727437270112344E-4</v>
      </c>
      <c r="N71" s="61">
        <f t="shared" ca="1" si="13"/>
        <v>0</v>
      </c>
      <c r="O71" s="75">
        <f t="shared" ca="1" si="14"/>
        <v>0</v>
      </c>
      <c r="P71" s="61">
        <f t="shared" ca="1" si="15"/>
        <v>0</v>
      </c>
      <c r="Q71" s="61">
        <f t="shared" ca="1" si="16"/>
        <v>0</v>
      </c>
      <c r="R71" s="30">
        <f t="shared" ca="1" si="5"/>
        <v>-1.1727437270112344E-4</v>
      </c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</row>
    <row r="72" spans="1:35">
      <c r="A72" s="65"/>
      <c r="B72" s="65"/>
      <c r="C72" s="65"/>
      <c r="D72" s="66">
        <f t="shared" si="6"/>
        <v>0</v>
      </c>
      <c r="E72" s="66">
        <f t="shared" si="6"/>
        <v>0</v>
      </c>
      <c r="F72" s="61">
        <f t="shared" si="7"/>
        <v>0</v>
      </c>
      <c r="G72" s="61">
        <f t="shared" si="7"/>
        <v>0</v>
      </c>
      <c r="H72" s="61">
        <f t="shared" si="8"/>
        <v>0</v>
      </c>
      <c r="I72" s="61">
        <f t="shared" si="9"/>
        <v>0</v>
      </c>
      <c r="J72" s="61">
        <f t="shared" si="10"/>
        <v>0</v>
      </c>
      <c r="K72" s="61">
        <f t="shared" si="11"/>
        <v>0</v>
      </c>
      <c r="L72" s="61">
        <f t="shared" si="12"/>
        <v>0</v>
      </c>
      <c r="M72" s="61">
        <f t="shared" ca="1" si="4"/>
        <v>1.1727437270112344E-4</v>
      </c>
      <c r="N72" s="61">
        <f t="shared" ca="1" si="13"/>
        <v>0</v>
      </c>
      <c r="O72" s="75">
        <f t="shared" ca="1" si="14"/>
        <v>0</v>
      </c>
      <c r="P72" s="61">
        <f t="shared" ca="1" si="15"/>
        <v>0</v>
      </c>
      <c r="Q72" s="61">
        <f t="shared" ca="1" si="16"/>
        <v>0</v>
      </c>
      <c r="R72" s="30">
        <f t="shared" ca="1" si="5"/>
        <v>-1.1727437270112344E-4</v>
      </c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</row>
    <row r="73" spans="1:35">
      <c r="A73" s="65"/>
      <c r="B73" s="65"/>
      <c r="C73" s="65"/>
      <c r="D73" s="66">
        <f t="shared" si="6"/>
        <v>0</v>
      </c>
      <c r="E73" s="66">
        <f t="shared" si="6"/>
        <v>0</v>
      </c>
      <c r="F73" s="61">
        <f t="shared" si="7"/>
        <v>0</v>
      </c>
      <c r="G73" s="61">
        <f t="shared" si="7"/>
        <v>0</v>
      </c>
      <c r="H73" s="61">
        <f t="shared" si="8"/>
        <v>0</v>
      </c>
      <c r="I73" s="61">
        <f t="shared" si="9"/>
        <v>0</v>
      </c>
      <c r="J73" s="61">
        <f t="shared" si="10"/>
        <v>0</v>
      </c>
      <c r="K73" s="61">
        <f t="shared" si="11"/>
        <v>0</v>
      </c>
      <c r="L73" s="61">
        <f t="shared" si="12"/>
        <v>0</v>
      </c>
      <c r="M73" s="61">
        <f t="shared" ca="1" si="4"/>
        <v>1.1727437270112344E-4</v>
      </c>
      <c r="N73" s="61">
        <f t="shared" ca="1" si="13"/>
        <v>0</v>
      </c>
      <c r="O73" s="75">
        <f t="shared" ca="1" si="14"/>
        <v>0</v>
      </c>
      <c r="P73" s="61">
        <f t="shared" ca="1" si="15"/>
        <v>0</v>
      </c>
      <c r="Q73" s="61">
        <f t="shared" ca="1" si="16"/>
        <v>0</v>
      </c>
      <c r="R73" s="30">
        <f t="shared" ca="1" si="5"/>
        <v>-1.1727437270112344E-4</v>
      </c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</row>
    <row r="74" spans="1:35">
      <c r="A74" s="65"/>
      <c r="B74" s="65"/>
      <c r="C74" s="65"/>
      <c r="D74" s="66">
        <f t="shared" si="6"/>
        <v>0</v>
      </c>
      <c r="E74" s="66">
        <f t="shared" si="6"/>
        <v>0</v>
      </c>
      <c r="F74" s="61">
        <f t="shared" si="7"/>
        <v>0</v>
      </c>
      <c r="G74" s="61">
        <f t="shared" si="7"/>
        <v>0</v>
      </c>
      <c r="H74" s="61">
        <f t="shared" si="8"/>
        <v>0</v>
      </c>
      <c r="I74" s="61">
        <f t="shared" si="9"/>
        <v>0</v>
      </c>
      <c r="J74" s="61">
        <f t="shared" si="10"/>
        <v>0</v>
      </c>
      <c r="K74" s="61">
        <f t="shared" si="11"/>
        <v>0</v>
      </c>
      <c r="L74" s="61">
        <f t="shared" si="12"/>
        <v>0</v>
      </c>
      <c r="M74" s="61">
        <f t="shared" ca="1" si="4"/>
        <v>1.1727437270112344E-4</v>
      </c>
      <c r="N74" s="61">
        <f t="shared" ca="1" si="13"/>
        <v>0</v>
      </c>
      <c r="O74" s="75">
        <f t="shared" ca="1" si="14"/>
        <v>0</v>
      </c>
      <c r="P74" s="61">
        <f t="shared" ca="1" si="15"/>
        <v>0</v>
      </c>
      <c r="Q74" s="61">
        <f t="shared" ca="1" si="16"/>
        <v>0</v>
      </c>
      <c r="R74" s="30">
        <f t="shared" ca="1" si="5"/>
        <v>-1.1727437270112344E-4</v>
      </c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</row>
    <row r="75" spans="1:35">
      <c r="A75" s="65"/>
      <c r="B75" s="65"/>
      <c r="C75" s="65"/>
      <c r="D75" s="66">
        <f t="shared" si="6"/>
        <v>0</v>
      </c>
      <c r="E75" s="66">
        <f t="shared" si="6"/>
        <v>0</v>
      </c>
      <c r="F75" s="61">
        <f t="shared" si="7"/>
        <v>0</v>
      </c>
      <c r="G75" s="61">
        <f t="shared" si="7"/>
        <v>0</v>
      </c>
      <c r="H75" s="61">
        <f t="shared" si="8"/>
        <v>0</v>
      </c>
      <c r="I75" s="61">
        <f t="shared" si="9"/>
        <v>0</v>
      </c>
      <c r="J75" s="61">
        <f t="shared" si="10"/>
        <v>0</v>
      </c>
      <c r="K75" s="61">
        <f t="shared" si="11"/>
        <v>0</v>
      </c>
      <c r="L75" s="61">
        <f t="shared" si="12"/>
        <v>0</v>
      </c>
      <c r="M75" s="61">
        <f t="shared" ca="1" si="4"/>
        <v>1.1727437270112344E-4</v>
      </c>
      <c r="N75" s="61">
        <f t="shared" ca="1" si="13"/>
        <v>0</v>
      </c>
      <c r="O75" s="75">
        <f t="shared" ca="1" si="14"/>
        <v>0</v>
      </c>
      <c r="P75" s="61">
        <f t="shared" ca="1" si="15"/>
        <v>0</v>
      </c>
      <c r="Q75" s="61">
        <f t="shared" ca="1" si="16"/>
        <v>0</v>
      </c>
      <c r="R75" s="30">
        <f t="shared" ca="1" si="5"/>
        <v>-1.1727437270112344E-4</v>
      </c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</row>
    <row r="76" spans="1:35">
      <c r="A76" s="65"/>
      <c r="B76" s="65"/>
      <c r="C76" s="65"/>
      <c r="D76" s="66">
        <f t="shared" si="6"/>
        <v>0</v>
      </c>
      <c r="E76" s="66">
        <f t="shared" si="6"/>
        <v>0</v>
      </c>
      <c r="F76" s="61">
        <f t="shared" si="7"/>
        <v>0</v>
      </c>
      <c r="G76" s="61">
        <f t="shared" si="7"/>
        <v>0</v>
      </c>
      <c r="H76" s="61">
        <f t="shared" si="8"/>
        <v>0</v>
      </c>
      <c r="I76" s="61">
        <f t="shared" si="9"/>
        <v>0</v>
      </c>
      <c r="J76" s="61">
        <f t="shared" si="10"/>
        <v>0</v>
      </c>
      <c r="K76" s="61">
        <f t="shared" si="11"/>
        <v>0</v>
      </c>
      <c r="L76" s="61">
        <f t="shared" si="12"/>
        <v>0</v>
      </c>
      <c r="M76" s="61">
        <f t="shared" ca="1" si="4"/>
        <v>1.1727437270112344E-4</v>
      </c>
      <c r="N76" s="61">
        <f t="shared" ca="1" si="13"/>
        <v>0</v>
      </c>
      <c r="O76" s="75">
        <f t="shared" ca="1" si="14"/>
        <v>0</v>
      </c>
      <c r="P76" s="61">
        <f t="shared" ca="1" si="15"/>
        <v>0</v>
      </c>
      <c r="Q76" s="61">
        <f t="shared" ca="1" si="16"/>
        <v>0</v>
      </c>
      <c r="R76" s="30">
        <f t="shared" ca="1" si="5"/>
        <v>-1.1727437270112344E-4</v>
      </c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</row>
    <row r="77" spans="1:35">
      <c r="A77" s="65"/>
      <c r="B77" s="65"/>
      <c r="C77" s="65"/>
      <c r="D77" s="66">
        <f t="shared" si="6"/>
        <v>0</v>
      </c>
      <c r="E77" s="66">
        <f t="shared" si="6"/>
        <v>0</v>
      </c>
      <c r="F77" s="61">
        <f t="shared" si="7"/>
        <v>0</v>
      </c>
      <c r="G77" s="61">
        <f t="shared" si="7"/>
        <v>0</v>
      </c>
      <c r="H77" s="61">
        <f t="shared" si="8"/>
        <v>0</v>
      </c>
      <c r="I77" s="61">
        <f t="shared" si="9"/>
        <v>0</v>
      </c>
      <c r="J77" s="61">
        <f t="shared" si="10"/>
        <v>0</v>
      </c>
      <c r="K77" s="61">
        <f t="shared" si="11"/>
        <v>0</v>
      </c>
      <c r="L77" s="61">
        <f t="shared" si="12"/>
        <v>0</v>
      </c>
      <c r="M77" s="61">
        <f t="shared" ca="1" si="4"/>
        <v>1.1727437270112344E-4</v>
      </c>
      <c r="N77" s="61">
        <f t="shared" ca="1" si="13"/>
        <v>0</v>
      </c>
      <c r="O77" s="75">
        <f t="shared" ca="1" si="14"/>
        <v>0</v>
      </c>
      <c r="P77" s="61">
        <f t="shared" ca="1" si="15"/>
        <v>0</v>
      </c>
      <c r="Q77" s="61">
        <f t="shared" ca="1" si="16"/>
        <v>0</v>
      </c>
      <c r="R77" s="30">
        <f t="shared" ca="1" si="5"/>
        <v>-1.1727437270112344E-4</v>
      </c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</row>
    <row r="78" spans="1:35">
      <c r="A78" s="65"/>
      <c r="B78" s="65"/>
      <c r="C78" s="65"/>
      <c r="D78" s="66">
        <f t="shared" si="6"/>
        <v>0</v>
      </c>
      <c r="E78" s="66">
        <f t="shared" si="6"/>
        <v>0</v>
      </c>
      <c r="F78" s="61">
        <f t="shared" si="7"/>
        <v>0</v>
      </c>
      <c r="G78" s="61">
        <f t="shared" si="7"/>
        <v>0</v>
      </c>
      <c r="H78" s="61">
        <f t="shared" si="8"/>
        <v>0</v>
      </c>
      <c r="I78" s="61">
        <f t="shared" si="9"/>
        <v>0</v>
      </c>
      <c r="J78" s="61">
        <f t="shared" si="10"/>
        <v>0</v>
      </c>
      <c r="K78" s="61">
        <f t="shared" si="11"/>
        <v>0</v>
      </c>
      <c r="L78" s="61">
        <f t="shared" si="12"/>
        <v>0</v>
      </c>
      <c r="M78" s="61">
        <f t="shared" ca="1" si="4"/>
        <v>1.1727437270112344E-4</v>
      </c>
      <c r="N78" s="61">
        <f t="shared" ca="1" si="13"/>
        <v>0</v>
      </c>
      <c r="O78" s="75">
        <f t="shared" ca="1" si="14"/>
        <v>0</v>
      </c>
      <c r="P78" s="61">
        <f t="shared" ca="1" si="15"/>
        <v>0</v>
      </c>
      <c r="Q78" s="61">
        <f t="shared" ca="1" si="16"/>
        <v>0</v>
      </c>
      <c r="R78" s="30">
        <f t="shared" ca="1" si="5"/>
        <v>-1.1727437270112344E-4</v>
      </c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</row>
    <row r="79" spans="1:35">
      <c r="A79" s="65"/>
      <c r="B79" s="65"/>
      <c r="C79" s="65"/>
      <c r="D79" s="66">
        <f t="shared" si="6"/>
        <v>0</v>
      </c>
      <c r="E79" s="66">
        <f t="shared" si="6"/>
        <v>0</v>
      </c>
      <c r="F79" s="61">
        <f t="shared" si="7"/>
        <v>0</v>
      </c>
      <c r="G79" s="61">
        <f t="shared" si="7"/>
        <v>0</v>
      </c>
      <c r="H79" s="61">
        <f t="shared" si="8"/>
        <v>0</v>
      </c>
      <c r="I79" s="61">
        <f t="shared" si="9"/>
        <v>0</v>
      </c>
      <c r="J79" s="61">
        <f t="shared" si="10"/>
        <v>0</v>
      </c>
      <c r="K79" s="61">
        <f t="shared" si="11"/>
        <v>0</v>
      </c>
      <c r="L79" s="61">
        <f t="shared" si="12"/>
        <v>0</v>
      </c>
      <c r="M79" s="61">
        <f t="shared" ca="1" si="4"/>
        <v>1.1727437270112344E-4</v>
      </c>
      <c r="N79" s="61">
        <f t="shared" ca="1" si="13"/>
        <v>0</v>
      </c>
      <c r="O79" s="75">
        <f t="shared" ca="1" si="14"/>
        <v>0</v>
      </c>
      <c r="P79" s="61">
        <f t="shared" ca="1" si="15"/>
        <v>0</v>
      </c>
      <c r="Q79" s="61">
        <f t="shared" ca="1" si="16"/>
        <v>0</v>
      </c>
      <c r="R79" s="30">
        <f t="shared" ca="1" si="5"/>
        <v>-1.1727437270112344E-4</v>
      </c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</row>
    <row r="80" spans="1:35">
      <c r="A80" s="65"/>
      <c r="B80" s="65"/>
      <c r="C80" s="65"/>
      <c r="D80" s="66">
        <f t="shared" si="6"/>
        <v>0</v>
      </c>
      <c r="E80" s="66">
        <f t="shared" si="6"/>
        <v>0</v>
      </c>
      <c r="F80" s="61">
        <f t="shared" si="7"/>
        <v>0</v>
      </c>
      <c r="G80" s="61">
        <f t="shared" si="7"/>
        <v>0</v>
      </c>
      <c r="H80" s="61">
        <f t="shared" si="8"/>
        <v>0</v>
      </c>
      <c r="I80" s="61">
        <f t="shared" si="9"/>
        <v>0</v>
      </c>
      <c r="J80" s="61">
        <f t="shared" si="10"/>
        <v>0</v>
      </c>
      <c r="K80" s="61">
        <f t="shared" si="11"/>
        <v>0</v>
      </c>
      <c r="L80" s="61">
        <f t="shared" si="12"/>
        <v>0</v>
      </c>
      <c r="M80" s="61">
        <f t="shared" ca="1" si="4"/>
        <v>1.1727437270112344E-4</v>
      </c>
      <c r="N80" s="61">
        <f t="shared" ca="1" si="13"/>
        <v>0</v>
      </c>
      <c r="O80" s="75">
        <f t="shared" ca="1" si="14"/>
        <v>0</v>
      </c>
      <c r="P80" s="61">
        <f t="shared" ca="1" si="15"/>
        <v>0</v>
      </c>
      <c r="Q80" s="61">
        <f t="shared" ca="1" si="16"/>
        <v>0</v>
      </c>
      <c r="R80" s="30">
        <f t="shared" ca="1" si="5"/>
        <v>-1.1727437270112344E-4</v>
      </c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</row>
    <row r="81" spans="1:35">
      <c r="A81" s="65"/>
      <c r="B81" s="65"/>
      <c r="C81" s="65"/>
      <c r="D81" s="66">
        <f t="shared" si="6"/>
        <v>0</v>
      </c>
      <c r="E81" s="66">
        <f t="shared" si="6"/>
        <v>0</v>
      </c>
      <c r="F81" s="61">
        <f t="shared" si="7"/>
        <v>0</v>
      </c>
      <c r="G81" s="61">
        <f t="shared" si="7"/>
        <v>0</v>
      </c>
      <c r="H81" s="61">
        <f t="shared" si="8"/>
        <v>0</v>
      </c>
      <c r="I81" s="61">
        <f t="shared" si="9"/>
        <v>0</v>
      </c>
      <c r="J81" s="61">
        <f t="shared" si="10"/>
        <v>0</v>
      </c>
      <c r="K81" s="61">
        <f t="shared" si="11"/>
        <v>0</v>
      </c>
      <c r="L81" s="61">
        <f t="shared" si="12"/>
        <v>0</v>
      </c>
      <c r="M81" s="61">
        <f t="shared" ca="1" si="4"/>
        <v>1.1727437270112344E-4</v>
      </c>
      <c r="N81" s="61">
        <f t="shared" ca="1" si="13"/>
        <v>0</v>
      </c>
      <c r="O81" s="75">
        <f t="shared" ca="1" si="14"/>
        <v>0</v>
      </c>
      <c r="P81" s="61">
        <f t="shared" ca="1" si="15"/>
        <v>0</v>
      </c>
      <c r="Q81" s="61">
        <f t="shared" ca="1" si="16"/>
        <v>0</v>
      </c>
      <c r="R81" s="30">
        <f t="shared" ca="1" si="5"/>
        <v>-1.1727437270112344E-4</v>
      </c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</row>
    <row r="82" spans="1:35">
      <c r="A82" s="65"/>
      <c r="B82" s="65"/>
      <c r="C82" s="65"/>
      <c r="D82" s="66">
        <f t="shared" si="6"/>
        <v>0</v>
      </c>
      <c r="E82" s="66">
        <f t="shared" si="6"/>
        <v>0</v>
      </c>
      <c r="F82" s="61">
        <f t="shared" si="7"/>
        <v>0</v>
      </c>
      <c r="G82" s="61">
        <f t="shared" si="7"/>
        <v>0</v>
      </c>
      <c r="H82" s="61">
        <f t="shared" si="8"/>
        <v>0</v>
      </c>
      <c r="I82" s="61">
        <f t="shared" si="9"/>
        <v>0</v>
      </c>
      <c r="J82" s="61">
        <f t="shared" si="10"/>
        <v>0</v>
      </c>
      <c r="K82" s="61">
        <f t="shared" si="11"/>
        <v>0</v>
      </c>
      <c r="L82" s="61">
        <f t="shared" si="12"/>
        <v>0</v>
      </c>
      <c r="M82" s="61">
        <f t="shared" ca="1" si="4"/>
        <v>1.1727437270112344E-4</v>
      </c>
      <c r="N82" s="61">
        <f t="shared" ca="1" si="13"/>
        <v>0</v>
      </c>
      <c r="O82" s="75">
        <f t="shared" ca="1" si="14"/>
        <v>0</v>
      </c>
      <c r="P82" s="61">
        <f t="shared" ca="1" si="15"/>
        <v>0</v>
      </c>
      <c r="Q82" s="61">
        <f t="shared" ca="1" si="16"/>
        <v>0</v>
      </c>
      <c r="R82" s="30">
        <f t="shared" ca="1" si="5"/>
        <v>-1.1727437270112344E-4</v>
      </c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</row>
    <row r="83" spans="1:35">
      <c r="A83" s="65"/>
      <c r="B83" s="65"/>
      <c r="C83" s="65"/>
      <c r="D83" s="66">
        <f t="shared" si="6"/>
        <v>0</v>
      </c>
      <c r="E83" s="66">
        <f t="shared" si="6"/>
        <v>0</v>
      </c>
      <c r="F83" s="61">
        <f t="shared" si="7"/>
        <v>0</v>
      </c>
      <c r="G83" s="61">
        <f t="shared" si="7"/>
        <v>0</v>
      </c>
      <c r="H83" s="61">
        <f t="shared" si="8"/>
        <v>0</v>
      </c>
      <c r="I83" s="61">
        <f t="shared" si="9"/>
        <v>0</v>
      </c>
      <c r="J83" s="61">
        <f t="shared" si="10"/>
        <v>0</v>
      </c>
      <c r="K83" s="61">
        <f t="shared" si="11"/>
        <v>0</v>
      </c>
      <c r="L83" s="61">
        <f t="shared" si="12"/>
        <v>0</v>
      </c>
      <c r="M83" s="61">
        <f t="shared" ca="1" si="4"/>
        <v>1.1727437270112344E-4</v>
      </c>
      <c r="N83" s="61">
        <f t="shared" ca="1" si="13"/>
        <v>0</v>
      </c>
      <c r="O83" s="75">
        <f t="shared" ca="1" si="14"/>
        <v>0</v>
      </c>
      <c r="P83" s="61">
        <f t="shared" ca="1" si="15"/>
        <v>0</v>
      </c>
      <c r="Q83" s="61">
        <f t="shared" ca="1" si="16"/>
        <v>0</v>
      </c>
      <c r="R83" s="30">
        <f t="shared" ca="1" si="5"/>
        <v>-1.1727437270112344E-4</v>
      </c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</row>
    <row r="84" spans="1:35">
      <c r="A84" s="65"/>
      <c r="B84" s="65"/>
      <c r="C84" s="65"/>
      <c r="D84" s="66">
        <f t="shared" si="6"/>
        <v>0</v>
      </c>
      <c r="E84" s="66">
        <f t="shared" si="6"/>
        <v>0</v>
      </c>
      <c r="F84" s="61">
        <f t="shared" si="7"/>
        <v>0</v>
      </c>
      <c r="G84" s="61">
        <f t="shared" si="7"/>
        <v>0</v>
      </c>
      <c r="H84" s="61">
        <f t="shared" si="8"/>
        <v>0</v>
      </c>
      <c r="I84" s="61">
        <f t="shared" si="9"/>
        <v>0</v>
      </c>
      <c r="J84" s="61">
        <f t="shared" si="10"/>
        <v>0</v>
      </c>
      <c r="K84" s="61">
        <f t="shared" si="11"/>
        <v>0</v>
      </c>
      <c r="L84" s="61">
        <f t="shared" si="12"/>
        <v>0</v>
      </c>
      <c r="M84" s="61">
        <f t="shared" ca="1" si="4"/>
        <v>1.1727437270112344E-4</v>
      </c>
      <c r="N84" s="61">
        <f t="shared" ca="1" si="13"/>
        <v>0</v>
      </c>
      <c r="O84" s="75">
        <f t="shared" ca="1" si="14"/>
        <v>0</v>
      </c>
      <c r="P84" s="61">
        <f t="shared" ca="1" si="15"/>
        <v>0</v>
      </c>
      <c r="Q84" s="61">
        <f t="shared" ca="1" si="16"/>
        <v>0</v>
      </c>
      <c r="R84" s="30">
        <f t="shared" ca="1" si="5"/>
        <v>-1.1727437270112344E-4</v>
      </c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</row>
    <row r="85" spans="1:35">
      <c r="A85" s="65"/>
      <c r="B85" s="65"/>
      <c r="C85" s="65"/>
      <c r="D85" s="66">
        <f t="shared" si="6"/>
        <v>0</v>
      </c>
      <c r="E85" s="66">
        <f t="shared" si="6"/>
        <v>0</v>
      </c>
      <c r="F85" s="61">
        <f t="shared" si="7"/>
        <v>0</v>
      </c>
      <c r="G85" s="61">
        <f t="shared" si="7"/>
        <v>0</v>
      </c>
      <c r="H85" s="61">
        <f t="shared" si="8"/>
        <v>0</v>
      </c>
      <c r="I85" s="61">
        <f t="shared" si="9"/>
        <v>0</v>
      </c>
      <c r="J85" s="61">
        <f t="shared" si="10"/>
        <v>0</v>
      </c>
      <c r="K85" s="61">
        <f t="shared" si="11"/>
        <v>0</v>
      </c>
      <c r="L85" s="61">
        <f t="shared" si="12"/>
        <v>0</v>
      </c>
      <c r="M85" s="61">
        <f t="shared" ref="M85:M148" ca="1" si="17">+E$4+E$5*D85+E$6*D85^2</f>
        <v>1.1727437270112344E-4</v>
      </c>
      <c r="N85" s="61">
        <f t="shared" ca="1" si="13"/>
        <v>0</v>
      </c>
      <c r="O85" s="75">
        <f t="shared" ca="1" si="14"/>
        <v>0</v>
      </c>
      <c r="P85" s="61">
        <f t="shared" ca="1" si="15"/>
        <v>0</v>
      </c>
      <c r="Q85" s="61">
        <f t="shared" ca="1" si="16"/>
        <v>0</v>
      </c>
      <c r="R85" s="30">
        <f t="shared" ref="R85:R148" ca="1" si="18">+E85-M85</f>
        <v>-1.1727437270112344E-4</v>
      </c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</row>
    <row r="86" spans="1:35">
      <c r="A86" s="65"/>
      <c r="B86" s="65"/>
      <c r="C86" s="65"/>
      <c r="D86" s="66">
        <f t="shared" ref="D86:E144" si="19">A86/A$18</f>
        <v>0</v>
      </c>
      <c r="E86" s="66">
        <f t="shared" si="19"/>
        <v>0</v>
      </c>
      <c r="F86" s="61">
        <f t="shared" ref="F86:G144" si="20">$C86*D86</f>
        <v>0</v>
      </c>
      <c r="G86" s="61">
        <f t="shared" si="20"/>
        <v>0</v>
      </c>
      <c r="H86" s="61">
        <f t="shared" ref="H86:H149" si="21">C86*D86*D86</f>
        <v>0</v>
      </c>
      <c r="I86" s="61">
        <f t="shared" ref="I86:I149" si="22">C86*D86*D86*D86</f>
        <v>0</v>
      </c>
      <c r="J86" s="61">
        <f t="shared" ref="J86:J149" si="23">C86*D86*D86*D86*D86</f>
        <v>0</v>
      </c>
      <c r="K86" s="61">
        <f t="shared" ref="K86:K149" si="24">C86*E86*D86</f>
        <v>0</v>
      </c>
      <c r="L86" s="61">
        <f t="shared" ref="L86:L149" si="25">C86*E86*D86*D86</f>
        <v>0</v>
      </c>
      <c r="M86" s="61">
        <f t="shared" ca="1" si="17"/>
        <v>1.1727437270112344E-4</v>
      </c>
      <c r="N86" s="61">
        <f t="shared" ref="N86:N149" ca="1" si="26">C86*(M86-E86)^2</f>
        <v>0</v>
      </c>
      <c r="O86" s="75">
        <f t="shared" ref="O86:O149" ca="1" si="27">(C86*O$1-O$2*F86+O$3*H86)^2</f>
        <v>0</v>
      </c>
      <c r="P86" s="61">
        <f t="shared" ref="P86:P149" ca="1" si="28">(-C86*O$2+O$4*F86-O$5*H86)^2</f>
        <v>0</v>
      </c>
      <c r="Q86" s="61">
        <f t="shared" ref="Q86:Q149" ca="1" si="29">+(C86*O$3-F86*O$5+H86*O$6)^2</f>
        <v>0</v>
      </c>
      <c r="R86" s="30">
        <f t="shared" ca="1" si="18"/>
        <v>-1.1727437270112344E-4</v>
      </c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</row>
    <row r="87" spans="1:35">
      <c r="A87" s="65"/>
      <c r="B87" s="65"/>
      <c r="C87" s="65"/>
      <c r="D87" s="66">
        <f t="shared" si="19"/>
        <v>0</v>
      </c>
      <c r="E87" s="66">
        <f t="shared" si="19"/>
        <v>0</v>
      </c>
      <c r="F87" s="61">
        <f t="shared" si="20"/>
        <v>0</v>
      </c>
      <c r="G87" s="61">
        <f t="shared" si="20"/>
        <v>0</v>
      </c>
      <c r="H87" s="61">
        <f t="shared" si="21"/>
        <v>0</v>
      </c>
      <c r="I87" s="61">
        <f t="shared" si="22"/>
        <v>0</v>
      </c>
      <c r="J87" s="61">
        <f t="shared" si="23"/>
        <v>0</v>
      </c>
      <c r="K87" s="61">
        <f t="shared" si="24"/>
        <v>0</v>
      </c>
      <c r="L87" s="61">
        <f t="shared" si="25"/>
        <v>0</v>
      </c>
      <c r="M87" s="61">
        <f t="shared" ca="1" si="17"/>
        <v>1.1727437270112344E-4</v>
      </c>
      <c r="N87" s="61">
        <f t="shared" ca="1" si="26"/>
        <v>0</v>
      </c>
      <c r="O87" s="75">
        <f t="shared" ca="1" si="27"/>
        <v>0</v>
      </c>
      <c r="P87" s="61">
        <f t="shared" ca="1" si="28"/>
        <v>0</v>
      </c>
      <c r="Q87" s="61">
        <f t="shared" ca="1" si="29"/>
        <v>0</v>
      </c>
      <c r="R87" s="30">
        <f t="shared" ca="1" si="18"/>
        <v>-1.1727437270112344E-4</v>
      </c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</row>
    <row r="88" spans="1:35">
      <c r="A88" s="65"/>
      <c r="B88" s="65"/>
      <c r="C88" s="65"/>
      <c r="D88" s="66">
        <f t="shared" si="19"/>
        <v>0</v>
      </c>
      <c r="E88" s="66">
        <f t="shared" si="19"/>
        <v>0</v>
      </c>
      <c r="F88" s="61">
        <f t="shared" si="20"/>
        <v>0</v>
      </c>
      <c r="G88" s="61">
        <f t="shared" si="20"/>
        <v>0</v>
      </c>
      <c r="H88" s="61">
        <f t="shared" si="21"/>
        <v>0</v>
      </c>
      <c r="I88" s="61">
        <f t="shared" si="22"/>
        <v>0</v>
      </c>
      <c r="J88" s="61">
        <f t="shared" si="23"/>
        <v>0</v>
      </c>
      <c r="K88" s="61">
        <f t="shared" si="24"/>
        <v>0</v>
      </c>
      <c r="L88" s="61">
        <f t="shared" si="25"/>
        <v>0</v>
      </c>
      <c r="M88" s="61">
        <f t="shared" ca="1" si="17"/>
        <v>1.1727437270112344E-4</v>
      </c>
      <c r="N88" s="61">
        <f t="shared" ca="1" si="26"/>
        <v>0</v>
      </c>
      <c r="O88" s="75">
        <f t="shared" ca="1" si="27"/>
        <v>0</v>
      </c>
      <c r="P88" s="61">
        <f t="shared" ca="1" si="28"/>
        <v>0</v>
      </c>
      <c r="Q88" s="61">
        <f t="shared" ca="1" si="29"/>
        <v>0</v>
      </c>
      <c r="R88" s="30">
        <f t="shared" ca="1" si="18"/>
        <v>-1.1727437270112344E-4</v>
      </c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</row>
    <row r="89" spans="1:35">
      <c r="A89" s="65"/>
      <c r="B89" s="65"/>
      <c r="C89" s="65"/>
      <c r="D89" s="66">
        <f t="shared" si="19"/>
        <v>0</v>
      </c>
      <c r="E89" s="66">
        <f t="shared" si="19"/>
        <v>0</v>
      </c>
      <c r="F89" s="61">
        <f t="shared" si="20"/>
        <v>0</v>
      </c>
      <c r="G89" s="61">
        <f t="shared" si="20"/>
        <v>0</v>
      </c>
      <c r="H89" s="61">
        <f t="shared" si="21"/>
        <v>0</v>
      </c>
      <c r="I89" s="61">
        <f t="shared" si="22"/>
        <v>0</v>
      </c>
      <c r="J89" s="61">
        <f t="shared" si="23"/>
        <v>0</v>
      </c>
      <c r="K89" s="61">
        <f t="shared" si="24"/>
        <v>0</v>
      </c>
      <c r="L89" s="61">
        <f t="shared" si="25"/>
        <v>0</v>
      </c>
      <c r="M89" s="61">
        <f t="shared" ca="1" si="17"/>
        <v>1.1727437270112344E-4</v>
      </c>
      <c r="N89" s="61">
        <f t="shared" ca="1" si="26"/>
        <v>0</v>
      </c>
      <c r="O89" s="75">
        <f t="shared" ca="1" si="27"/>
        <v>0</v>
      </c>
      <c r="P89" s="61">
        <f t="shared" ca="1" si="28"/>
        <v>0</v>
      </c>
      <c r="Q89" s="61">
        <f t="shared" ca="1" si="29"/>
        <v>0</v>
      </c>
      <c r="R89" s="30">
        <f t="shared" ca="1" si="18"/>
        <v>-1.1727437270112344E-4</v>
      </c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</row>
    <row r="90" spans="1:35">
      <c r="A90" s="65"/>
      <c r="B90" s="65"/>
      <c r="C90" s="65"/>
      <c r="D90" s="66">
        <f t="shared" si="19"/>
        <v>0</v>
      </c>
      <c r="E90" s="66">
        <f t="shared" si="19"/>
        <v>0</v>
      </c>
      <c r="F90" s="61">
        <f t="shared" si="20"/>
        <v>0</v>
      </c>
      <c r="G90" s="61">
        <f t="shared" si="20"/>
        <v>0</v>
      </c>
      <c r="H90" s="61">
        <f t="shared" si="21"/>
        <v>0</v>
      </c>
      <c r="I90" s="61">
        <f t="shared" si="22"/>
        <v>0</v>
      </c>
      <c r="J90" s="61">
        <f t="shared" si="23"/>
        <v>0</v>
      </c>
      <c r="K90" s="61">
        <f t="shared" si="24"/>
        <v>0</v>
      </c>
      <c r="L90" s="61">
        <f t="shared" si="25"/>
        <v>0</v>
      </c>
      <c r="M90" s="61">
        <f t="shared" ca="1" si="17"/>
        <v>1.1727437270112344E-4</v>
      </c>
      <c r="N90" s="61">
        <f t="shared" ca="1" si="26"/>
        <v>0</v>
      </c>
      <c r="O90" s="75">
        <f t="shared" ca="1" si="27"/>
        <v>0</v>
      </c>
      <c r="P90" s="61">
        <f t="shared" ca="1" si="28"/>
        <v>0</v>
      </c>
      <c r="Q90" s="61">
        <f t="shared" ca="1" si="29"/>
        <v>0</v>
      </c>
      <c r="R90" s="30">
        <f t="shared" ca="1" si="18"/>
        <v>-1.1727437270112344E-4</v>
      </c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</row>
    <row r="91" spans="1:35">
      <c r="A91" s="65"/>
      <c r="B91" s="65"/>
      <c r="C91" s="65"/>
      <c r="D91" s="66">
        <f t="shared" si="19"/>
        <v>0</v>
      </c>
      <c r="E91" s="66">
        <f t="shared" si="19"/>
        <v>0</v>
      </c>
      <c r="F91" s="61">
        <f t="shared" si="20"/>
        <v>0</v>
      </c>
      <c r="G91" s="61">
        <f t="shared" si="20"/>
        <v>0</v>
      </c>
      <c r="H91" s="61">
        <f t="shared" si="21"/>
        <v>0</v>
      </c>
      <c r="I91" s="61">
        <f t="shared" si="22"/>
        <v>0</v>
      </c>
      <c r="J91" s="61">
        <f t="shared" si="23"/>
        <v>0</v>
      </c>
      <c r="K91" s="61">
        <f t="shared" si="24"/>
        <v>0</v>
      </c>
      <c r="L91" s="61">
        <f t="shared" si="25"/>
        <v>0</v>
      </c>
      <c r="M91" s="61">
        <f t="shared" ca="1" si="17"/>
        <v>1.1727437270112344E-4</v>
      </c>
      <c r="N91" s="61">
        <f t="shared" ca="1" si="26"/>
        <v>0</v>
      </c>
      <c r="O91" s="75">
        <f t="shared" ca="1" si="27"/>
        <v>0</v>
      </c>
      <c r="P91" s="61">
        <f t="shared" ca="1" si="28"/>
        <v>0</v>
      </c>
      <c r="Q91" s="61">
        <f t="shared" ca="1" si="29"/>
        <v>0</v>
      </c>
      <c r="R91" s="30">
        <f t="shared" ca="1" si="18"/>
        <v>-1.1727437270112344E-4</v>
      </c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</row>
    <row r="92" spans="1:35">
      <c r="A92" s="65"/>
      <c r="B92" s="65"/>
      <c r="C92" s="65"/>
      <c r="D92" s="66">
        <f t="shared" si="19"/>
        <v>0</v>
      </c>
      <c r="E92" s="66">
        <f t="shared" si="19"/>
        <v>0</v>
      </c>
      <c r="F92" s="61">
        <f t="shared" si="20"/>
        <v>0</v>
      </c>
      <c r="G92" s="61">
        <f t="shared" si="20"/>
        <v>0</v>
      </c>
      <c r="H92" s="61">
        <f t="shared" si="21"/>
        <v>0</v>
      </c>
      <c r="I92" s="61">
        <f t="shared" si="22"/>
        <v>0</v>
      </c>
      <c r="J92" s="61">
        <f t="shared" si="23"/>
        <v>0</v>
      </c>
      <c r="K92" s="61">
        <f t="shared" si="24"/>
        <v>0</v>
      </c>
      <c r="L92" s="61">
        <f t="shared" si="25"/>
        <v>0</v>
      </c>
      <c r="M92" s="61">
        <f t="shared" ca="1" si="17"/>
        <v>1.1727437270112344E-4</v>
      </c>
      <c r="N92" s="61">
        <f t="shared" ca="1" si="26"/>
        <v>0</v>
      </c>
      <c r="O92" s="75">
        <f t="shared" ca="1" si="27"/>
        <v>0</v>
      </c>
      <c r="P92" s="61">
        <f t="shared" ca="1" si="28"/>
        <v>0</v>
      </c>
      <c r="Q92" s="61">
        <f t="shared" ca="1" si="29"/>
        <v>0</v>
      </c>
      <c r="R92" s="30">
        <f t="shared" ca="1" si="18"/>
        <v>-1.1727437270112344E-4</v>
      </c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</row>
    <row r="93" spans="1:35">
      <c r="A93" s="65"/>
      <c r="B93" s="65"/>
      <c r="C93" s="65"/>
      <c r="D93" s="66">
        <f t="shared" si="19"/>
        <v>0</v>
      </c>
      <c r="E93" s="66">
        <f t="shared" si="19"/>
        <v>0</v>
      </c>
      <c r="F93" s="61">
        <f t="shared" si="20"/>
        <v>0</v>
      </c>
      <c r="G93" s="61">
        <f t="shared" si="20"/>
        <v>0</v>
      </c>
      <c r="H93" s="61">
        <f t="shared" si="21"/>
        <v>0</v>
      </c>
      <c r="I93" s="61">
        <f t="shared" si="22"/>
        <v>0</v>
      </c>
      <c r="J93" s="61">
        <f t="shared" si="23"/>
        <v>0</v>
      </c>
      <c r="K93" s="61">
        <f t="shared" si="24"/>
        <v>0</v>
      </c>
      <c r="L93" s="61">
        <f t="shared" si="25"/>
        <v>0</v>
      </c>
      <c r="M93" s="61">
        <f t="shared" ca="1" si="17"/>
        <v>1.1727437270112344E-4</v>
      </c>
      <c r="N93" s="61">
        <f t="shared" ca="1" si="26"/>
        <v>0</v>
      </c>
      <c r="O93" s="75">
        <f t="shared" ca="1" si="27"/>
        <v>0</v>
      </c>
      <c r="P93" s="61">
        <f t="shared" ca="1" si="28"/>
        <v>0</v>
      </c>
      <c r="Q93" s="61">
        <f t="shared" ca="1" si="29"/>
        <v>0</v>
      </c>
      <c r="R93" s="30">
        <f t="shared" ca="1" si="18"/>
        <v>-1.1727437270112344E-4</v>
      </c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</row>
    <row r="94" spans="1:35">
      <c r="A94" s="65"/>
      <c r="B94" s="65"/>
      <c r="C94" s="65"/>
      <c r="D94" s="66">
        <f t="shared" si="19"/>
        <v>0</v>
      </c>
      <c r="E94" s="66">
        <f t="shared" si="19"/>
        <v>0</v>
      </c>
      <c r="F94" s="61">
        <f t="shared" si="20"/>
        <v>0</v>
      </c>
      <c r="G94" s="61">
        <f t="shared" si="20"/>
        <v>0</v>
      </c>
      <c r="H94" s="61">
        <f t="shared" si="21"/>
        <v>0</v>
      </c>
      <c r="I94" s="61">
        <f t="shared" si="22"/>
        <v>0</v>
      </c>
      <c r="J94" s="61">
        <f t="shared" si="23"/>
        <v>0</v>
      </c>
      <c r="K94" s="61">
        <f t="shared" si="24"/>
        <v>0</v>
      </c>
      <c r="L94" s="61">
        <f t="shared" si="25"/>
        <v>0</v>
      </c>
      <c r="M94" s="61">
        <f t="shared" ca="1" si="17"/>
        <v>1.1727437270112344E-4</v>
      </c>
      <c r="N94" s="61">
        <f t="shared" ca="1" si="26"/>
        <v>0</v>
      </c>
      <c r="O94" s="75">
        <f t="shared" ca="1" si="27"/>
        <v>0</v>
      </c>
      <c r="P94" s="61">
        <f t="shared" ca="1" si="28"/>
        <v>0</v>
      </c>
      <c r="Q94" s="61">
        <f t="shared" ca="1" si="29"/>
        <v>0</v>
      </c>
      <c r="R94" s="30">
        <f t="shared" ca="1" si="18"/>
        <v>-1.1727437270112344E-4</v>
      </c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</row>
    <row r="95" spans="1:35">
      <c r="A95" s="65"/>
      <c r="B95" s="65"/>
      <c r="C95" s="65"/>
      <c r="D95" s="66">
        <f t="shared" si="19"/>
        <v>0</v>
      </c>
      <c r="E95" s="66">
        <f t="shared" si="19"/>
        <v>0</v>
      </c>
      <c r="F95" s="61">
        <f t="shared" si="20"/>
        <v>0</v>
      </c>
      <c r="G95" s="61">
        <f t="shared" si="20"/>
        <v>0</v>
      </c>
      <c r="H95" s="61">
        <f t="shared" si="21"/>
        <v>0</v>
      </c>
      <c r="I95" s="61">
        <f t="shared" si="22"/>
        <v>0</v>
      </c>
      <c r="J95" s="61">
        <f t="shared" si="23"/>
        <v>0</v>
      </c>
      <c r="K95" s="61">
        <f t="shared" si="24"/>
        <v>0</v>
      </c>
      <c r="L95" s="61">
        <f t="shared" si="25"/>
        <v>0</v>
      </c>
      <c r="M95" s="61">
        <f t="shared" ca="1" si="17"/>
        <v>1.1727437270112344E-4</v>
      </c>
      <c r="N95" s="61">
        <f t="shared" ca="1" si="26"/>
        <v>0</v>
      </c>
      <c r="O95" s="75">
        <f t="shared" ca="1" si="27"/>
        <v>0</v>
      </c>
      <c r="P95" s="61">
        <f t="shared" ca="1" si="28"/>
        <v>0</v>
      </c>
      <c r="Q95" s="61">
        <f t="shared" ca="1" si="29"/>
        <v>0</v>
      </c>
      <c r="R95" s="30">
        <f t="shared" ca="1" si="18"/>
        <v>-1.1727437270112344E-4</v>
      </c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</row>
    <row r="96" spans="1:35">
      <c r="A96" s="65"/>
      <c r="B96" s="65"/>
      <c r="C96" s="65"/>
      <c r="D96" s="66">
        <f t="shared" si="19"/>
        <v>0</v>
      </c>
      <c r="E96" s="66">
        <f t="shared" si="19"/>
        <v>0</v>
      </c>
      <c r="F96" s="61">
        <f t="shared" si="20"/>
        <v>0</v>
      </c>
      <c r="G96" s="61">
        <f t="shared" si="20"/>
        <v>0</v>
      </c>
      <c r="H96" s="61">
        <f t="shared" si="21"/>
        <v>0</v>
      </c>
      <c r="I96" s="61">
        <f t="shared" si="22"/>
        <v>0</v>
      </c>
      <c r="J96" s="61">
        <f t="shared" si="23"/>
        <v>0</v>
      </c>
      <c r="K96" s="61">
        <f t="shared" si="24"/>
        <v>0</v>
      </c>
      <c r="L96" s="61">
        <f t="shared" si="25"/>
        <v>0</v>
      </c>
      <c r="M96" s="61">
        <f t="shared" ca="1" si="17"/>
        <v>1.1727437270112344E-4</v>
      </c>
      <c r="N96" s="61">
        <f t="shared" ca="1" si="26"/>
        <v>0</v>
      </c>
      <c r="O96" s="75">
        <f t="shared" ca="1" si="27"/>
        <v>0</v>
      </c>
      <c r="P96" s="61">
        <f t="shared" ca="1" si="28"/>
        <v>0</v>
      </c>
      <c r="Q96" s="61">
        <f t="shared" ca="1" si="29"/>
        <v>0</v>
      </c>
      <c r="R96" s="30">
        <f t="shared" ca="1" si="18"/>
        <v>-1.1727437270112344E-4</v>
      </c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</row>
    <row r="97" spans="1:35">
      <c r="A97" s="65"/>
      <c r="B97" s="65"/>
      <c r="C97" s="65"/>
      <c r="D97" s="66">
        <f t="shared" si="19"/>
        <v>0</v>
      </c>
      <c r="E97" s="66">
        <f t="shared" si="19"/>
        <v>0</v>
      </c>
      <c r="F97" s="61">
        <f t="shared" si="20"/>
        <v>0</v>
      </c>
      <c r="G97" s="61">
        <f t="shared" si="20"/>
        <v>0</v>
      </c>
      <c r="H97" s="61">
        <f t="shared" si="21"/>
        <v>0</v>
      </c>
      <c r="I97" s="61">
        <f t="shared" si="22"/>
        <v>0</v>
      </c>
      <c r="J97" s="61">
        <f t="shared" si="23"/>
        <v>0</v>
      </c>
      <c r="K97" s="61">
        <f t="shared" si="24"/>
        <v>0</v>
      </c>
      <c r="L97" s="61">
        <f t="shared" si="25"/>
        <v>0</v>
      </c>
      <c r="M97" s="61">
        <f t="shared" ca="1" si="17"/>
        <v>1.1727437270112344E-4</v>
      </c>
      <c r="N97" s="61">
        <f t="shared" ca="1" si="26"/>
        <v>0</v>
      </c>
      <c r="O97" s="75">
        <f t="shared" ca="1" si="27"/>
        <v>0</v>
      </c>
      <c r="P97" s="61">
        <f t="shared" ca="1" si="28"/>
        <v>0</v>
      </c>
      <c r="Q97" s="61">
        <f t="shared" ca="1" si="29"/>
        <v>0</v>
      </c>
      <c r="R97" s="30">
        <f t="shared" ca="1" si="18"/>
        <v>-1.1727437270112344E-4</v>
      </c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</row>
    <row r="98" spans="1:35">
      <c r="A98" s="65"/>
      <c r="B98" s="65"/>
      <c r="C98" s="65"/>
      <c r="D98" s="66">
        <f t="shared" si="19"/>
        <v>0</v>
      </c>
      <c r="E98" s="66">
        <f t="shared" si="19"/>
        <v>0</v>
      </c>
      <c r="F98" s="61">
        <f t="shared" si="20"/>
        <v>0</v>
      </c>
      <c r="G98" s="61">
        <f t="shared" si="20"/>
        <v>0</v>
      </c>
      <c r="H98" s="61">
        <f t="shared" si="21"/>
        <v>0</v>
      </c>
      <c r="I98" s="61">
        <f t="shared" si="22"/>
        <v>0</v>
      </c>
      <c r="J98" s="61">
        <f t="shared" si="23"/>
        <v>0</v>
      </c>
      <c r="K98" s="61">
        <f t="shared" si="24"/>
        <v>0</v>
      </c>
      <c r="L98" s="61">
        <f t="shared" si="25"/>
        <v>0</v>
      </c>
      <c r="M98" s="61">
        <f t="shared" ca="1" si="17"/>
        <v>1.1727437270112344E-4</v>
      </c>
      <c r="N98" s="61">
        <f t="shared" ca="1" si="26"/>
        <v>0</v>
      </c>
      <c r="O98" s="75">
        <f t="shared" ca="1" si="27"/>
        <v>0</v>
      </c>
      <c r="P98" s="61">
        <f t="shared" ca="1" si="28"/>
        <v>0</v>
      </c>
      <c r="Q98" s="61">
        <f t="shared" ca="1" si="29"/>
        <v>0</v>
      </c>
      <c r="R98" s="30">
        <f t="shared" ca="1" si="18"/>
        <v>-1.1727437270112344E-4</v>
      </c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</row>
    <row r="99" spans="1:35">
      <c r="A99" s="65"/>
      <c r="B99" s="65"/>
      <c r="C99" s="65"/>
      <c r="D99" s="66">
        <f t="shared" si="19"/>
        <v>0</v>
      </c>
      <c r="E99" s="66">
        <f t="shared" si="19"/>
        <v>0</v>
      </c>
      <c r="F99" s="61">
        <f t="shared" si="20"/>
        <v>0</v>
      </c>
      <c r="G99" s="61">
        <f t="shared" si="20"/>
        <v>0</v>
      </c>
      <c r="H99" s="61">
        <f t="shared" si="21"/>
        <v>0</v>
      </c>
      <c r="I99" s="61">
        <f t="shared" si="22"/>
        <v>0</v>
      </c>
      <c r="J99" s="61">
        <f t="shared" si="23"/>
        <v>0</v>
      </c>
      <c r="K99" s="61">
        <f t="shared" si="24"/>
        <v>0</v>
      </c>
      <c r="L99" s="61">
        <f t="shared" si="25"/>
        <v>0</v>
      </c>
      <c r="M99" s="61">
        <f t="shared" ca="1" si="17"/>
        <v>1.1727437270112344E-4</v>
      </c>
      <c r="N99" s="61">
        <f t="shared" ca="1" si="26"/>
        <v>0</v>
      </c>
      <c r="O99" s="75">
        <f t="shared" ca="1" si="27"/>
        <v>0</v>
      </c>
      <c r="P99" s="61">
        <f t="shared" ca="1" si="28"/>
        <v>0</v>
      </c>
      <c r="Q99" s="61">
        <f t="shared" ca="1" si="29"/>
        <v>0</v>
      </c>
      <c r="R99" s="30">
        <f t="shared" ca="1" si="18"/>
        <v>-1.1727437270112344E-4</v>
      </c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</row>
    <row r="100" spans="1:35">
      <c r="A100" s="65"/>
      <c r="B100" s="65"/>
      <c r="C100" s="65"/>
      <c r="D100" s="66">
        <f t="shared" si="19"/>
        <v>0</v>
      </c>
      <c r="E100" s="66">
        <f t="shared" si="19"/>
        <v>0</v>
      </c>
      <c r="F100" s="61">
        <f t="shared" si="20"/>
        <v>0</v>
      </c>
      <c r="G100" s="61">
        <f t="shared" si="20"/>
        <v>0</v>
      </c>
      <c r="H100" s="61">
        <f t="shared" si="21"/>
        <v>0</v>
      </c>
      <c r="I100" s="61">
        <f t="shared" si="22"/>
        <v>0</v>
      </c>
      <c r="J100" s="61">
        <f t="shared" si="23"/>
        <v>0</v>
      </c>
      <c r="K100" s="61">
        <f t="shared" si="24"/>
        <v>0</v>
      </c>
      <c r="L100" s="61">
        <f t="shared" si="25"/>
        <v>0</v>
      </c>
      <c r="M100" s="61">
        <f t="shared" ca="1" si="17"/>
        <v>1.1727437270112344E-4</v>
      </c>
      <c r="N100" s="61">
        <f t="shared" ca="1" si="26"/>
        <v>0</v>
      </c>
      <c r="O100" s="75">
        <f t="shared" ca="1" si="27"/>
        <v>0</v>
      </c>
      <c r="P100" s="61">
        <f t="shared" ca="1" si="28"/>
        <v>0</v>
      </c>
      <c r="Q100" s="61">
        <f t="shared" ca="1" si="29"/>
        <v>0</v>
      </c>
      <c r="R100" s="30">
        <f t="shared" ca="1" si="18"/>
        <v>-1.1727437270112344E-4</v>
      </c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</row>
    <row r="101" spans="1:35">
      <c r="A101" s="65"/>
      <c r="B101" s="65"/>
      <c r="C101" s="65"/>
      <c r="D101" s="66">
        <f t="shared" si="19"/>
        <v>0</v>
      </c>
      <c r="E101" s="66">
        <f t="shared" si="19"/>
        <v>0</v>
      </c>
      <c r="F101" s="61">
        <f t="shared" si="20"/>
        <v>0</v>
      </c>
      <c r="G101" s="61">
        <f t="shared" si="20"/>
        <v>0</v>
      </c>
      <c r="H101" s="61">
        <f t="shared" si="21"/>
        <v>0</v>
      </c>
      <c r="I101" s="61">
        <f t="shared" si="22"/>
        <v>0</v>
      </c>
      <c r="J101" s="61">
        <f t="shared" si="23"/>
        <v>0</v>
      </c>
      <c r="K101" s="61">
        <f t="shared" si="24"/>
        <v>0</v>
      </c>
      <c r="L101" s="61">
        <f t="shared" si="25"/>
        <v>0</v>
      </c>
      <c r="M101" s="61">
        <f t="shared" ca="1" si="17"/>
        <v>1.1727437270112344E-4</v>
      </c>
      <c r="N101" s="61">
        <f t="shared" ca="1" si="26"/>
        <v>0</v>
      </c>
      <c r="O101" s="75">
        <f t="shared" ca="1" si="27"/>
        <v>0</v>
      </c>
      <c r="P101" s="61">
        <f t="shared" ca="1" si="28"/>
        <v>0</v>
      </c>
      <c r="Q101" s="61">
        <f t="shared" ca="1" si="29"/>
        <v>0</v>
      </c>
      <c r="R101" s="30">
        <f t="shared" ca="1" si="18"/>
        <v>-1.1727437270112344E-4</v>
      </c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</row>
    <row r="102" spans="1:35">
      <c r="A102" s="65"/>
      <c r="B102" s="65"/>
      <c r="C102" s="65"/>
      <c r="D102" s="66">
        <f t="shared" si="19"/>
        <v>0</v>
      </c>
      <c r="E102" s="66">
        <f t="shared" si="19"/>
        <v>0</v>
      </c>
      <c r="F102" s="61">
        <f t="shared" si="20"/>
        <v>0</v>
      </c>
      <c r="G102" s="61">
        <f t="shared" si="20"/>
        <v>0</v>
      </c>
      <c r="H102" s="61">
        <f t="shared" si="21"/>
        <v>0</v>
      </c>
      <c r="I102" s="61">
        <f t="shared" si="22"/>
        <v>0</v>
      </c>
      <c r="J102" s="61">
        <f t="shared" si="23"/>
        <v>0</v>
      </c>
      <c r="K102" s="61">
        <f t="shared" si="24"/>
        <v>0</v>
      </c>
      <c r="L102" s="61">
        <f t="shared" si="25"/>
        <v>0</v>
      </c>
      <c r="M102" s="61">
        <f t="shared" ca="1" si="17"/>
        <v>1.1727437270112344E-4</v>
      </c>
      <c r="N102" s="61">
        <f t="shared" ca="1" si="26"/>
        <v>0</v>
      </c>
      <c r="O102" s="75">
        <f t="shared" ca="1" si="27"/>
        <v>0</v>
      </c>
      <c r="P102" s="61">
        <f t="shared" ca="1" si="28"/>
        <v>0</v>
      </c>
      <c r="Q102" s="61">
        <f t="shared" ca="1" si="29"/>
        <v>0</v>
      </c>
      <c r="R102" s="30">
        <f t="shared" ca="1" si="18"/>
        <v>-1.1727437270112344E-4</v>
      </c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</row>
    <row r="103" spans="1:35">
      <c r="A103" s="65"/>
      <c r="B103" s="65"/>
      <c r="C103" s="65"/>
      <c r="D103" s="66">
        <f t="shared" si="19"/>
        <v>0</v>
      </c>
      <c r="E103" s="66">
        <f t="shared" si="19"/>
        <v>0</v>
      </c>
      <c r="F103" s="61">
        <f t="shared" si="20"/>
        <v>0</v>
      </c>
      <c r="G103" s="61">
        <f t="shared" si="20"/>
        <v>0</v>
      </c>
      <c r="H103" s="61">
        <f t="shared" si="21"/>
        <v>0</v>
      </c>
      <c r="I103" s="61">
        <f t="shared" si="22"/>
        <v>0</v>
      </c>
      <c r="J103" s="61">
        <f t="shared" si="23"/>
        <v>0</v>
      </c>
      <c r="K103" s="61">
        <f t="shared" si="24"/>
        <v>0</v>
      </c>
      <c r="L103" s="61">
        <f t="shared" si="25"/>
        <v>0</v>
      </c>
      <c r="M103" s="61">
        <f t="shared" ca="1" si="17"/>
        <v>1.1727437270112344E-4</v>
      </c>
      <c r="N103" s="61">
        <f t="shared" ca="1" si="26"/>
        <v>0</v>
      </c>
      <c r="O103" s="75">
        <f t="shared" ca="1" si="27"/>
        <v>0</v>
      </c>
      <c r="P103" s="61">
        <f t="shared" ca="1" si="28"/>
        <v>0</v>
      </c>
      <c r="Q103" s="61">
        <f t="shared" ca="1" si="29"/>
        <v>0</v>
      </c>
      <c r="R103" s="30">
        <f t="shared" ca="1" si="18"/>
        <v>-1.1727437270112344E-4</v>
      </c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</row>
    <row r="104" spans="1:35">
      <c r="A104" s="65"/>
      <c r="B104" s="65"/>
      <c r="C104" s="65"/>
      <c r="D104" s="66">
        <f t="shared" si="19"/>
        <v>0</v>
      </c>
      <c r="E104" s="66">
        <f t="shared" si="19"/>
        <v>0</v>
      </c>
      <c r="F104" s="61">
        <f t="shared" si="20"/>
        <v>0</v>
      </c>
      <c r="G104" s="61">
        <f t="shared" si="20"/>
        <v>0</v>
      </c>
      <c r="H104" s="61">
        <f t="shared" si="21"/>
        <v>0</v>
      </c>
      <c r="I104" s="61">
        <f t="shared" si="22"/>
        <v>0</v>
      </c>
      <c r="J104" s="61">
        <f t="shared" si="23"/>
        <v>0</v>
      </c>
      <c r="K104" s="61">
        <f t="shared" si="24"/>
        <v>0</v>
      </c>
      <c r="L104" s="61">
        <f t="shared" si="25"/>
        <v>0</v>
      </c>
      <c r="M104" s="61">
        <f t="shared" ca="1" si="17"/>
        <v>1.1727437270112344E-4</v>
      </c>
      <c r="N104" s="61">
        <f t="shared" ca="1" si="26"/>
        <v>0</v>
      </c>
      <c r="O104" s="75">
        <f t="shared" ca="1" si="27"/>
        <v>0</v>
      </c>
      <c r="P104" s="61">
        <f t="shared" ca="1" si="28"/>
        <v>0</v>
      </c>
      <c r="Q104" s="61">
        <f t="shared" ca="1" si="29"/>
        <v>0</v>
      </c>
      <c r="R104" s="30">
        <f t="shared" ca="1" si="18"/>
        <v>-1.1727437270112344E-4</v>
      </c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</row>
    <row r="105" spans="1:35">
      <c r="A105" s="65"/>
      <c r="B105" s="65"/>
      <c r="C105" s="65"/>
      <c r="D105" s="66">
        <f t="shared" si="19"/>
        <v>0</v>
      </c>
      <c r="E105" s="66">
        <f t="shared" si="19"/>
        <v>0</v>
      </c>
      <c r="F105" s="61">
        <f t="shared" si="20"/>
        <v>0</v>
      </c>
      <c r="G105" s="61">
        <f t="shared" si="20"/>
        <v>0</v>
      </c>
      <c r="H105" s="61">
        <f t="shared" si="21"/>
        <v>0</v>
      </c>
      <c r="I105" s="61">
        <f t="shared" si="22"/>
        <v>0</v>
      </c>
      <c r="J105" s="61">
        <f t="shared" si="23"/>
        <v>0</v>
      </c>
      <c r="K105" s="61">
        <f t="shared" si="24"/>
        <v>0</v>
      </c>
      <c r="L105" s="61">
        <f t="shared" si="25"/>
        <v>0</v>
      </c>
      <c r="M105" s="61">
        <f t="shared" ca="1" si="17"/>
        <v>1.1727437270112344E-4</v>
      </c>
      <c r="N105" s="61">
        <f t="shared" ca="1" si="26"/>
        <v>0</v>
      </c>
      <c r="O105" s="75">
        <f t="shared" ca="1" si="27"/>
        <v>0</v>
      </c>
      <c r="P105" s="61">
        <f t="shared" ca="1" si="28"/>
        <v>0</v>
      </c>
      <c r="Q105" s="61">
        <f t="shared" ca="1" si="29"/>
        <v>0</v>
      </c>
      <c r="R105" s="30">
        <f t="shared" ca="1" si="18"/>
        <v>-1.1727437270112344E-4</v>
      </c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</row>
    <row r="106" spans="1:35">
      <c r="A106" s="65"/>
      <c r="B106" s="65"/>
      <c r="C106" s="65"/>
      <c r="D106" s="66">
        <f t="shared" si="19"/>
        <v>0</v>
      </c>
      <c r="E106" s="66">
        <f t="shared" si="19"/>
        <v>0</v>
      </c>
      <c r="F106" s="61">
        <f t="shared" si="20"/>
        <v>0</v>
      </c>
      <c r="G106" s="61">
        <f t="shared" si="20"/>
        <v>0</v>
      </c>
      <c r="H106" s="61">
        <f t="shared" si="21"/>
        <v>0</v>
      </c>
      <c r="I106" s="61">
        <f t="shared" si="22"/>
        <v>0</v>
      </c>
      <c r="J106" s="61">
        <f t="shared" si="23"/>
        <v>0</v>
      </c>
      <c r="K106" s="61">
        <f t="shared" si="24"/>
        <v>0</v>
      </c>
      <c r="L106" s="61">
        <f t="shared" si="25"/>
        <v>0</v>
      </c>
      <c r="M106" s="61">
        <f t="shared" ca="1" si="17"/>
        <v>1.1727437270112344E-4</v>
      </c>
      <c r="N106" s="61">
        <f t="shared" ca="1" si="26"/>
        <v>0</v>
      </c>
      <c r="O106" s="75">
        <f t="shared" ca="1" si="27"/>
        <v>0</v>
      </c>
      <c r="P106" s="61">
        <f t="shared" ca="1" si="28"/>
        <v>0</v>
      </c>
      <c r="Q106" s="61">
        <f t="shared" ca="1" si="29"/>
        <v>0</v>
      </c>
      <c r="R106" s="30">
        <f t="shared" ca="1" si="18"/>
        <v>-1.1727437270112344E-4</v>
      </c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</row>
    <row r="107" spans="1:35">
      <c r="A107" s="65"/>
      <c r="B107" s="65"/>
      <c r="C107" s="65"/>
      <c r="D107" s="66">
        <f t="shared" si="19"/>
        <v>0</v>
      </c>
      <c r="E107" s="66">
        <f t="shared" si="19"/>
        <v>0</v>
      </c>
      <c r="F107" s="61">
        <f t="shared" si="20"/>
        <v>0</v>
      </c>
      <c r="G107" s="61">
        <f t="shared" si="20"/>
        <v>0</v>
      </c>
      <c r="H107" s="61">
        <f t="shared" si="21"/>
        <v>0</v>
      </c>
      <c r="I107" s="61">
        <f t="shared" si="22"/>
        <v>0</v>
      </c>
      <c r="J107" s="61">
        <f t="shared" si="23"/>
        <v>0</v>
      </c>
      <c r="K107" s="61">
        <f t="shared" si="24"/>
        <v>0</v>
      </c>
      <c r="L107" s="61">
        <f t="shared" si="25"/>
        <v>0</v>
      </c>
      <c r="M107" s="61">
        <f t="shared" ca="1" si="17"/>
        <v>1.1727437270112344E-4</v>
      </c>
      <c r="N107" s="61">
        <f t="shared" ca="1" si="26"/>
        <v>0</v>
      </c>
      <c r="O107" s="75">
        <f t="shared" ca="1" si="27"/>
        <v>0</v>
      </c>
      <c r="P107" s="61">
        <f t="shared" ca="1" si="28"/>
        <v>0</v>
      </c>
      <c r="Q107" s="61">
        <f t="shared" ca="1" si="29"/>
        <v>0</v>
      </c>
      <c r="R107" s="30">
        <f t="shared" ca="1" si="18"/>
        <v>-1.1727437270112344E-4</v>
      </c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</row>
    <row r="108" spans="1:35">
      <c r="A108" s="65"/>
      <c r="B108" s="65"/>
      <c r="C108" s="65"/>
      <c r="D108" s="66">
        <f t="shared" si="19"/>
        <v>0</v>
      </c>
      <c r="E108" s="66">
        <f t="shared" si="19"/>
        <v>0</v>
      </c>
      <c r="F108" s="61">
        <f t="shared" si="20"/>
        <v>0</v>
      </c>
      <c r="G108" s="61">
        <f t="shared" si="20"/>
        <v>0</v>
      </c>
      <c r="H108" s="61">
        <f t="shared" si="21"/>
        <v>0</v>
      </c>
      <c r="I108" s="61">
        <f t="shared" si="22"/>
        <v>0</v>
      </c>
      <c r="J108" s="61">
        <f t="shared" si="23"/>
        <v>0</v>
      </c>
      <c r="K108" s="61">
        <f t="shared" si="24"/>
        <v>0</v>
      </c>
      <c r="L108" s="61">
        <f t="shared" si="25"/>
        <v>0</v>
      </c>
      <c r="M108" s="61">
        <f t="shared" ca="1" si="17"/>
        <v>1.1727437270112344E-4</v>
      </c>
      <c r="N108" s="61">
        <f t="shared" ca="1" si="26"/>
        <v>0</v>
      </c>
      <c r="O108" s="75">
        <f t="shared" ca="1" si="27"/>
        <v>0</v>
      </c>
      <c r="P108" s="61">
        <f t="shared" ca="1" si="28"/>
        <v>0</v>
      </c>
      <c r="Q108" s="61">
        <f t="shared" ca="1" si="29"/>
        <v>0</v>
      </c>
      <c r="R108" s="30">
        <f t="shared" ca="1" si="18"/>
        <v>-1.1727437270112344E-4</v>
      </c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</row>
    <row r="109" spans="1:35">
      <c r="A109" s="65"/>
      <c r="B109" s="65"/>
      <c r="C109" s="65"/>
      <c r="D109" s="66">
        <f t="shared" si="19"/>
        <v>0</v>
      </c>
      <c r="E109" s="66">
        <f t="shared" si="19"/>
        <v>0</v>
      </c>
      <c r="F109" s="61">
        <f t="shared" si="20"/>
        <v>0</v>
      </c>
      <c r="G109" s="61">
        <f t="shared" si="20"/>
        <v>0</v>
      </c>
      <c r="H109" s="61">
        <f t="shared" si="21"/>
        <v>0</v>
      </c>
      <c r="I109" s="61">
        <f t="shared" si="22"/>
        <v>0</v>
      </c>
      <c r="J109" s="61">
        <f t="shared" si="23"/>
        <v>0</v>
      </c>
      <c r="K109" s="61">
        <f t="shared" si="24"/>
        <v>0</v>
      </c>
      <c r="L109" s="61">
        <f t="shared" si="25"/>
        <v>0</v>
      </c>
      <c r="M109" s="61">
        <f t="shared" ca="1" si="17"/>
        <v>1.1727437270112344E-4</v>
      </c>
      <c r="N109" s="61">
        <f t="shared" ca="1" si="26"/>
        <v>0</v>
      </c>
      <c r="O109" s="75">
        <f t="shared" ca="1" si="27"/>
        <v>0</v>
      </c>
      <c r="P109" s="61">
        <f t="shared" ca="1" si="28"/>
        <v>0</v>
      </c>
      <c r="Q109" s="61">
        <f t="shared" ca="1" si="29"/>
        <v>0</v>
      </c>
      <c r="R109" s="30">
        <f t="shared" ca="1" si="18"/>
        <v>-1.1727437270112344E-4</v>
      </c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</row>
    <row r="110" spans="1:35">
      <c r="A110" s="65"/>
      <c r="B110" s="65"/>
      <c r="C110" s="65"/>
      <c r="D110" s="66">
        <f t="shared" si="19"/>
        <v>0</v>
      </c>
      <c r="E110" s="66">
        <f t="shared" si="19"/>
        <v>0</v>
      </c>
      <c r="F110" s="61">
        <f t="shared" si="20"/>
        <v>0</v>
      </c>
      <c r="G110" s="61">
        <f t="shared" si="20"/>
        <v>0</v>
      </c>
      <c r="H110" s="61">
        <f t="shared" si="21"/>
        <v>0</v>
      </c>
      <c r="I110" s="61">
        <f t="shared" si="22"/>
        <v>0</v>
      </c>
      <c r="J110" s="61">
        <f t="shared" si="23"/>
        <v>0</v>
      </c>
      <c r="K110" s="61">
        <f t="shared" si="24"/>
        <v>0</v>
      </c>
      <c r="L110" s="61">
        <f t="shared" si="25"/>
        <v>0</v>
      </c>
      <c r="M110" s="61">
        <f t="shared" ca="1" si="17"/>
        <v>1.1727437270112344E-4</v>
      </c>
      <c r="N110" s="61">
        <f t="shared" ca="1" si="26"/>
        <v>0</v>
      </c>
      <c r="O110" s="75">
        <f t="shared" ca="1" si="27"/>
        <v>0</v>
      </c>
      <c r="P110" s="61">
        <f t="shared" ca="1" si="28"/>
        <v>0</v>
      </c>
      <c r="Q110" s="61">
        <f t="shared" ca="1" si="29"/>
        <v>0</v>
      </c>
      <c r="R110" s="30">
        <f t="shared" ca="1" si="18"/>
        <v>-1.1727437270112344E-4</v>
      </c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</row>
    <row r="111" spans="1:35">
      <c r="A111" s="65"/>
      <c r="B111" s="65"/>
      <c r="C111" s="65"/>
      <c r="D111" s="66">
        <f t="shared" si="19"/>
        <v>0</v>
      </c>
      <c r="E111" s="66">
        <f t="shared" si="19"/>
        <v>0</v>
      </c>
      <c r="F111" s="61">
        <f t="shared" si="20"/>
        <v>0</v>
      </c>
      <c r="G111" s="61">
        <f t="shared" si="20"/>
        <v>0</v>
      </c>
      <c r="H111" s="61">
        <f t="shared" si="21"/>
        <v>0</v>
      </c>
      <c r="I111" s="61">
        <f t="shared" si="22"/>
        <v>0</v>
      </c>
      <c r="J111" s="61">
        <f t="shared" si="23"/>
        <v>0</v>
      </c>
      <c r="K111" s="61">
        <f t="shared" si="24"/>
        <v>0</v>
      </c>
      <c r="L111" s="61">
        <f t="shared" si="25"/>
        <v>0</v>
      </c>
      <c r="M111" s="61">
        <f t="shared" ca="1" si="17"/>
        <v>1.1727437270112344E-4</v>
      </c>
      <c r="N111" s="61">
        <f t="shared" ca="1" si="26"/>
        <v>0</v>
      </c>
      <c r="O111" s="75">
        <f t="shared" ca="1" si="27"/>
        <v>0</v>
      </c>
      <c r="P111" s="61">
        <f t="shared" ca="1" si="28"/>
        <v>0</v>
      </c>
      <c r="Q111" s="61">
        <f t="shared" ca="1" si="29"/>
        <v>0</v>
      </c>
      <c r="R111" s="30">
        <f t="shared" ca="1" si="18"/>
        <v>-1.1727437270112344E-4</v>
      </c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</row>
    <row r="112" spans="1:35">
      <c r="A112" s="65"/>
      <c r="B112" s="65"/>
      <c r="C112" s="65"/>
      <c r="D112" s="66">
        <f t="shared" si="19"/>
        <v>0</v>
      </c>
      <c r="E112" s="66">
        <f t="shared" si="19"/>
        <v>0</v>
      </c>
      <c r="F112" s="61">
        <f t="shared" si="20"/>
        <v>0</v>
      </c>
      <c r="G112" s="61">
        <f t="shared" si="20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7"/>
        <v>1.1727437270112344E-4</v>
      </c>
      <c r="N112" s="61">
        <f t="shared" ca="1" si="26"/>
        <v>0</v>
      </c>
      <c r="O112" s="75">
        <f t="shared" ca="1" si="27"/>
        <v>0</v>
      </c>
      <c r="P112" s="61">
        <f t="shared" ca="1" si="28"/>
        <v>0</v>
      </c>
      <c r="Q112" s="61">
        <f t="shared" ca="1" si="29"/>
        <v>0</v>
      </c>
      <c r="R112" s="30">
        <f t="shared" ca="1" si="18"/>
        <v>-1.1727437270112344E-4</v>
      </c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</row>
    <row r="113" spans="1:35">
      <c r="A113" s="65"/>
      <c r="B113" s="65"/>
      <c r="C113" s="65"/>
      <c r="D113" s="66">
        <f t="shared" si="19"/>
        <v>0</v>
      </c>
      <c r="E113" s="66">
        <f t="shared" si="19"/>
        <v>0</v>
      </c>
      <c r="F113" s="61">
        <f t="shared" si="20"/>
        <v>0</v>
      </c>
      <c r="G113" s="61">
        <f t="shared" si="20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7"/>
        <v>1.1727437270112344E-4</v>
      </c>
      <c r="N113" s="61">
        <f t="shared" ca="1" si="26"/>
        <v>0</v>
      </c>
      <c r="O113" s="75">
        <f t="shared" ca="1" si="27"/>
        <v>0</v>
      </c>
      <c r="P113" s="61">
        <f t="shared" ca="1" si="28"/>
        <v>0</v>
      </c>
      <c r="Q113" s="61">
        <f t="shared" ca="1" si="29"/>
        <v>0</v>
      </c>
      <c r="R113" s="30">
        <f t="shared" ca="1" si="18"/>
        <v>-1.1727437270112344E-4</v>
      </c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</row>
    <row r="114" spans="1:35">
      <c r="A114" s="65"/>
      <c r="B114" s="65"/>
      <c r="C114" s="65"/>
      <c r="D114" s="66">
        <f t="shared" si="19"/>
        <v>0</v>
      </c>
      <c r="E114" s="66">
        <f t="shared" si="19"/>
        <v>0</v>
      </c>
      <c r="F114" s="61">
        <f t="shared" si="20"/>
        <v>0</v>
      </c>
      <c r="G114" s="61">
        <f t="shared" si="20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7"/>
        <v>1.1727437270112344E-4</v>
      </c>
      <c r="N114" s="61">
        <f t="shared" ca="1" si="26"/>
        <v>0</v>
      </c>
      <c r="O114" s="75">
        <f t="shared" ca="1" si="27"/>
        <v>0</v>
      </c>
      <c r="P114" s="61">
        <f t="shared" ca="1" si="28"/>
        <v>0</v>
      </c>
      <c r="Q114" s="61">
        <f t="shared" ca="1" si="29"/>
        <v>0</v>
      </c>
      <c r="R114" s="30">
        <f t="shared" ca="1" si="18"/>
        <v>-1.1727437270112344E-4</v>
      </c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</row>
    <row r="115" spans="1:35">
      <c r="A115" s="65"/>
      <c r="B115" s="65"/>
      <c r="C115" s="65"/>
      <c r="D115" s="66">
        <f t="shared" si="19"/>
        <v>0</v>
      </c>
      <c r="E115" s="66">
        <f t="shared" si="19"/>
        <v>0</v>
      </c>
      <c r="F115" s="61">
        <f t="shared" si="20"/>
        <v>0</v>
      </c>
      <c r="G115" s="61">
        <f t="shared" si="20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7"/>
        <v>1.1727437270112344E-4</v>
      </c>
      <c r="N115" s="61">
        <f t="shared" ca="1" si="26"/>
        <v>0</v>
      </c>
      <c r="O115" s="75">
        <f t="shared" ca="1" si="27"/>
        <v>0</v>
      </c>
      <c r="P115" s="61">
        <f t="shared" ca="1" si="28"/>
        <v>0</v>
      </c>
      <c r="Q115" s="61">
        <f t="shared" ca="1" si="29"/>
        <v>0</v>
      </c>
      <c r="R115" s="30">
        <f t="shared" ca="1" si="18"/>
        <v>-1.1727437270112344E-4</v>
      </c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</row>
    <row r="116" spans="1:35">
      <c r="A116" s="65"/>
      <c r="B116" s="65"/>
      <c r="C116" s="65"/>
      <c r="D116" s="66">
        <f t="shared" si="19"/>
        <v>0</v>
      </c>
      <c r="E116" s="66">
        <f t="shared" si="19"/>
        <v>0</v>
      </c>
      <c r="F116" s="61">
        <f t="shared" si="20"/>
        <v>0</v>
      </c>
      <c r="G116" s="61">
        <f t="shared" si="20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7"/>
        <v>1.1727437270112344E-4</v>
      </c>
      <c r="N116" s="61">
        <f t="shared" ca="1" si="26"/>
        <v>0</v>
      </c>
      <c r="O116" s="75">
        <f t="shared" ca="1" si="27"/>
        <v>0</v>
      </c>
      <c r="P116" s="61">
        <f t="shared" ca="1" si="28"/>
        <v>0</v>
      </c>
      <c r="Q116" s="61">
        <f t="shared" ca="1" si="29"/>
        <v>0</v>
      </c>
      <c r="R116" s="30">
        <f t="shared" ca="1" si="18"/>
        <v>-1.1727437270112344E-4</v>
      </c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</row>
    <row r="117" spans="1:35">
      <c r="A117" s="65"/>
      <c r="B117" s="65"/>
      <c r="C117" s="65"/>
      <c r="D117" s="66">
        <f t="shared" si="19"/>
        <v>0</v>
      </c>
      <c r="E117" s="66">
        <f t="shared" si="19"/>
        <v>0</v>
      </c>
      <c r="F117" s="61">
        <f t="shared" si="20"/>
        <v>0</v>
      </c>
      <c r="G117" s="61">
        <f t="shared" si="20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7"/>
        <v>1.1727437270112344E-4</v>
      </c>
      <c r="N117" s="61">
        <f t="shared" ca="1" si="26"/>
        <v>0</v>
      </c>
      <c r="O117" s="75">
        <f t="shared" ca="1" si="27"/>
        <v>0</v>
      </c>
      <c r="P117" s="61">
        <f t="shared" ca="1" si="28"/>
        <v>0</v>
      </c>
      <c r="Q117" s="61">
        <f t="shared" ca="1" si="29"/>
        <v>0</v>
      </c>
      <c r="R117" s="30">
        <f t="shared" ca="1" si="18"/>
        <v>-1.1727437270112344E-4</v>
      </c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</row>
    <row r="118" spans="1:35">
      <c r="A118" s="65"/>
      <c r="B118" s="65"/>
      <c r="C118" s="65"/>
      <c r="D118" s="66">
        <f t="shared" si="19"/>
        <v>0</v>
      </c>
      <c r="E118" s="66">
        <f t="shared" si="19"/>
        <v>0</v>
      </c>
      <c r="F118" s="61">
        <f t="shared" si="20"/>
        <v>0</v>
      </c>
      <c r="G118" s="61">
        <f t="shared" si="20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7"/>
        <v>1.1727437270112344E-4</v>
      </c>
      <c r="N118" s="61">
        <f t="shared" ca="1" si="26"/>
        <v>0</v>
      </c>
      <c r="O118" s="75">
        <f t="shared" ca="1" si="27"/>
        <v>0</v>
      </c>
      <c r="P118" s="61">
        <f t="shared" ca="1" si="28"/>
        <v>0</v>
      </c>
      <c r="Q118" s="61">
        <f t="shared" ca="1" si="29"/>
        <v>0</v>
      </c>
      <c r="R118" s="30">
        <f t="shared" ca="1" si="18"/>
        <v>-1.1727437270112344E-4</v>
      </c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</row>
    <row r="119" spans="1:35">
      <c r="A119" s="65"/>
      <c r="B119" s="65"/>
      <c r="C119" s="65"/>
      <c r="D119" s="66">
        <f t="shared" si="19"/>
        <v>0</v>
      </c>
      <c r="E119" s="66">
        <f t="shared" si="19"/>
        <v>0</v>
      </c>
      <c r="F119" s="61">
        <f t="shared" si="20"/>
        <v>0</v>
      </c>
      <c r="G119" s="61">
        <f t="shared" si="20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7"/>
        <v>1.1727437270112344E-4</v>
      </c>
      <c r="N119" s="61">
        <f t="shared" ca="1" si="26"/>
        <v>0</v>
      </c>
      <c r="O119" s="75">
        <f t="shared" ca="1" si="27"/>
        <v>0</v>
      </c>
      <c r="P119" s="61">
        <f t="shared" ca="1" si="28"/>
        <v>0</v>
      </c>
      <c r="Q119" s="61">
        <f t="shared" ca="1" si="29"/>
        <v>0</v>
      </c>
      <c r="R119" s="30">
        <f t="shared" ca="1" si="18"/>
        <v>-1.1727437270112344E-4</v>
      </c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</row>
    <row r="120" spans="1:35">
      <c r="A120" s="65"/>
      <c r="B120" s="65"/>
      <c r="C120" s="65"/>
      <c r="D120" s="66">
        <f t="shared" si="19"/>
        <v>0</v>
      </c>
      <c r="E120" s="66">
        <f t="shared" si="19"/>
        <v>0</v>
      </c>
      <c r="F120" s="61">
        <f t="shared" si="20"/>
        <v>0</v>
      </c>
      <c r="G120" s="61">
        <f t="shared" si="20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7"/>
        <v>1.1727437270112344E-4</v>
      </c>
      <c r="N120" s="61">
        <f t="shared" ca="1" si="26"/>
        <v>0</v>
      </c>
      <c r="O120" s="75">
        <f t="shared" ca="1" si="27"/>
        <v>0</v>
      </c>
      <c r="P120" s="61">
        <f t="shared" ca="1" si="28"/>
        <v>0</v>
      </c>
      <c r="Q120" s="61">
        <f t="shared" ca="1" si="29"/>
        <v>0</v>
      </c>
      <c r="R120" s="30">
        <f t="shared" ca="1" si="18"/>
        <v>-1.1727437270112344E-4</v>
      </c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</row>
    <row r="121" spans="1:35">
      <c r="A121" s="65"/>
      <c r="B121" s="65"/>
      <c r="C121" s="65"/>
      <c r="D121" s="66">
        <f t="shared" si="19"/>
        <v>0</v>
      </c>
      <c r="E121" s="66">
        <f t="shared" si="19"/>
        <v>0</v>
      </c>
      <c r="F121" s="61">
        <f t="shared" si="20"/>
        <v>0</v>
      </c>
      <c r="G121" s="61">
        <f t="shared" si="20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7"/>
        <v>1.1727437270112344E-4</v>
      </c>
      <c r="N121" s="61">
        <f t="shared" ca="1" si="26"/>
        <v>0</v>
      </c>
      <c r="O121" s="75">
        <f t="shared" ca="1" si="27"/>
        <v>0</v>
      </c>
      <c r="P121" s="61">
        <f t="shared" ca="1" si="28"/>
        <v>0</v>
      </c>
      <c r="Q121" s="61">
        <f t="shared" ca="1" si="29"/>
        <v>0</v>
      </c>
      <c r="R121" s="30">
        <f t="shared" ca="1" si="18"/>
        <v>-1.1727437270112344E-4</v>
      </c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</row>
    <row r="122" spans="1:35">
      <c r="A122" s="65"/>
      <c r="B122" s="65"/>
      <c r="C122" s="65"/>
      <c r="D122" s="66">
        <f t="shared" si="19"/>
        <v>0</v>
      </c>
      <c r="E122" s="66">
        <f t="shared" si="19"/>
        <v>0</v>
      </c>
      <c r="F122" s="61">
        <f t="shared" si="20"/>
        <v>0</v>
      </c>
      <c r="G122" s="61">
        <f t="shared" si="20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7"/>
        <v>1.1727437270112344E-4</v>
      </c>
      <c r="N122" s="61">
        <f t="shared" ca="1" si="26"/>
        <v>0</v>
      </c>
      <c r="O122" s="75">
        <f t="shared" ca="1" si="27"/>
        <v>0</v>
      </c>
      <c r="P122" s="61">
        <f t="shared" ca="1" si="28"/>
        <v>0</v>
      </c>
      <c r="Q122" s="61">
        <f t="shared" ca="1" si="29"/>
        <v>0</v>
      </c>
      <c r="R122" s="30">
        <f t="shared" ca="1" si="18"/>
        <v>-1.1727437270112344E-4</v>
      </c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</row>
    <row r="123" spans="1:35">
      <c r="A123" s="65"/>
      <c r="B123" s="65"/>
      <c r="C123" s="65"/>
      <c r="D123" s="66">
        <f t="shared" si="19"/>
        <v>0</v>
      </c>
      <c r="E123" s="66">
        <f t="shared" si="19"/>
        <v>0</v>
      </c>
      <c r="F123" s="61">
        <f t="shared" si="20"/>
        <v>0</v>
      </c>
      <c r="G123" s="61">
        <f t="shared" si="20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7"/>
        <v>1.1727437270112344E-4</v>
      </c>
      <c r="N123" s="61">
        <f t="shared" ca="1" si="26"/>
        <v>0</v>
      </c>
      <c r="O123" s="75">
        <f t="shared" ca="1" si="27"/>
        <v>0</v>
      </c>
      <c r="P123" s="61">
        <f t="shared" ca="1" si="28"/>
        <v>0</v>
      </c>
      <c r="Q123" s="61">
        <f t="shared" ca="1" si="29"/>
        <v>0</v>
      </c>
      <c r="R123" s="30">
        <f t="shared" ca="1" si="18"/>
        <v>-1.1727437270112344E-4</v>
      </c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</row>
    <row r="124" spans="1:35">
      <c r="A124" s="65"/>
      <c r="B124" s="65"/>
      <c r="C124" s="65"/>
      <c r="D124" s="66">
        <f t="shared" si="19"/>
        <v>0</v>
      </c>
      <c r="E124" s="66">
        <f t="shared" si="19"/>
        <v>0</v>
      </c>
      <c r="F124" s="61">
        <f t="shared" si="20"/>
        <v>0</v>
      </c>
      <c r="G124" s="61">
        <f t="shared" si="20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7"/>
        <v>1.1727437270112344E-4</v>
      </c>
      <c r="N124" s="61">
        <f t="shared" ca="1" si="26"/>
        <v>0</v>
      </c>
      <c r="O124" s="75">
        <f t="shared" ca="1" si="27"/>
        <v>0</v>
      </c>
      <c r="P124" s="61">
        <f t="shared" ca="1" si="28"/>
        <v>0</v>
      </c>
      <c r="Q124" s="61">
        <f t="shared" ca="1" si="29"/>
        <v>0</v>
      </c>
      <c r="R124" s="30">
        <f t="shared" ca="1" si="18"/>
        <v>-1.1727437270112344E-4</v>
      </c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</row>
    <row r="125" spans="1:35">
      <c r="A125" s="65"/>
      <c r="B125" s="65"/>
      <c r="C125" s="65"/>
      <c r="D125" s="66">
        <f t="shared" si="19"/>
        <v>0</v>
      </c>
      <c r="E125" s="66">
        <f t="shared" si="19"/>
        <v>0</v>
      </c>
      <c r="F125" s="61">
        <f t="shared" si="20"/>
        <v>0</v>
      </c>
      <c r="G125" s="61">
        <f t="shared" si="20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7"/>
        <v>1.1727437270112344E-4</v>
      </c>
      <c r="N125" s="61">
        <f t="shared" ca="1" si="26"/>
        <v>0</v>
      </c>
      <c r="O125" s="75">
        <f t="shared" ca="1" si="27"/>
        <v>0</v>
      </c>
      <c r="P125" s="61">
        <f t="shared" ca="1" si="28"/>
        <v>0</v>
      </c>
      <c r="Q125" s="61">
        <f t="shared" ca="1" si="29"/>
        <v>0</v>
      </c>
      <c r="R125" s="30">
        <f t="shared" ca="1" si="18"/>
        <v>-1.1727437270112344E-4</v>
      </c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</row>
    <row r="126" spans="1:35">
      <c r="A126" s="65"/>
      <c r="B126" s="65"/>
      <c r="C126" s="65"/>
      <c r="D126" s="66">
        <f t="shared" si="19"/>
        <v>0</v>
      </c>
      <c r="E126" s="66">
        <f t="shared" si="19"/>
        <v>0</v>
      </c>
      <c r="F126" s="61">
        <f t="shared" si="20"/>
        <v>0</v>
      </c>
      <c r="G126" s="61">
        <f t="shared" si="20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7"/>
        <v>1.1727437270112344E-4</v>
      </c>
      <c r="N126" s="61">
        <f t="shared" ca="1" si="26"/>
        <v>0</v>
      </c>
      <c r="O126" s="75">
        <f t="shared" ca="1" si="27"/>
        <v>0</v>
      </c>
      <c r="P126" s="61">
        <f t="shared" ca="1" si="28"/>
        <v>0</v>
      </c>
      <c r="Q126" s="61">
        <f t="shared" ca="1" si="29"/>
        <v>0</v>
      </c>
      <c r="R126" s="30">
        <f t="shared" ca="1" si="18"/>
        <v>-1.1727437270112344E-4</v>
      </c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</row>
    <row r="127" spans="1:35">
      <c r="A127" s="65"/>
      <c r="B127" s="65"/>
      <c r="C127" s="65"/>
      <c r="D127" s="66">
        <f t="shared" si="19"/>
        <v>0</v>
      </c>
      <c r="E127" s="66">
        <f t="shared" si="19"/>
        <v>0</v>
      </c>
      <c r="F127" s="61">
        <f t="shared" si="20"/>
        <v>0</v>
      </c>
      <c r="G127" s="61">
        <f t="shared" si="20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7"/>
        <v>1.1727437270112344E-4</v>
      </c>
      <c r="N127" s="61">
        <f t="shared" ca="1" si="26"/>
        <v>0</v>
      </c>
      <c r="O127" s="75">
        <f t="shared" ca="1" si="27"/>
        <v>0</v>
      </c>
      <c r="P127" s="61">
        <f t="shared" ca="1" si="28"/>
        <v>0</v>
      </c>
      <c r="Q127" s="61">
        <f t="shared" ca="1" si="29"/>
        <v>0</v>
      </c>
      <c r="R127" s="30">
        <f t="shared" ca="1" si="18"/>
        <v>-1.1727437270112344E-4</v>
      </c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</row>
    <row r="128" spans="1:35">
      <c r="A128" s="65"/>
      <c r="B128" s="65"/>
      <c r="C128" s="65"/>
      <c r="D128" s="66">
        <f t="shared" si="19"/>
        <v>0</v>
      </c>
      <c r="E128" s="66">
        <f t="shared" si="19"/>
        <v>0</v>
      </c>
      <c r="F128" s="61">
        <f t="shared" si="20"/>
        <v>0</v>
      </c>
      <c r="G128" s="61">
        <f t="shared" si="20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7"/>
        <v>1.1727437270112344E-4</v>
      </c>
      <c r="N128" s="61">
        <f t="shared" ca="1" si="26"/>
        <v>0</v>
      </c>
      <c r="O128" s="75">
        <f t="shared" ca="1" si="27"/>
        <v>0</v>
      </c>
      <c r="P128" s="61">
        <f t="shared" ca="1" si="28"/>
        <v>0</v>
      </c>
      <c r="Q128" s="61">
        <f t="shared" ca="1" si="29"/>
        <v>0</v>
      </c>
      <c r="R128" s="30">
        <f t="shared" ca="1" si="18"/>
        <v>-1.1727437270112344E-4</v>
      </c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</row>
    <row r="129" spans="1:35">
      <c r="A129" s="65"/>
      <c r="B129" s="65"/>
      <c r="C129" s="65"/>
      <c r="D129" s="66">
        <f t="shared" si="19"/>
        <v>0</v>
      </c>
      <c r="E129" s="66">
        <f t="shared" si="19"/>
        <v>0</v>
      </c>
      <c r="F129" s="61">
        <f t="shared" si="20"/>
        <v>0</v>
      </c>
      <c r="G129" s="61">
        <f t="shared" si="20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7"/>
        <v>1.1727437270112344E-4</v>
      </c>
      <c r="N129" s="61">
        <f t="shared" ca="1" si="26"/>
        <v>0</v>
      </c>
      <c r="O129" s="75">
        <f t="shared" ca="1" si="27"/>
        <v>0</v>
      </c>
      <c r="P129" s="61">
        <f t="shared" ca="1" si="28"/>
        <v>0</v>
      </c>
      <c r="Q129" s="61">
        <f t="shared" ca="1" si="29"/>
        <v>0</v>
      </c>
      <c r="R129" s="30">
        <f t="shared" ca="1" si="18"/>
        <v>-1.1727437270112344E-4</v>
      </c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</row>
    <row r="130" spans="1:35">
      <c r="A130" s="65"/>
      <c r="B130" s="65"/>
      <c r="C130" s="65"/>
      <c r="D130" s="66">
        <f t="shared" si="19"/>
        <v>0</v>
      </c>
      <c r="E130" s="66">
        <f t="shared" si="19"/>
        <v>0</v>
      </c>
      <c r="F130" s="61">
        <f t="shared" si="20"/>
        <v>0</v>
      </c>
      <c r="G130" s="61">
        <f t="shared" si="20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7"/>
        <v>1.1727437270112344E-4</v>
      </c>
      <c r="N130" s="61">
        <f t="shared" ca="1" si="26"/>
        <v>0</v>
      </c>
      <c r="O130" s="75">
        <f t="shared" ca="1" si="27"/>
        <v>0</v>
      </c>
      <c r="P130" s="61">
        <f t="shared" ca="1" si="28"/>
        <v>0</v>
      </c>
      <c r="Q130" s="61">
        <f t="shared" ca="1" si="29"/>
        <v>0</v>
      </c>
      <c r="R130" s="30">
        <f t="shared" ca="1" si="18"/>
        <v>-1.1727437270112344E-4</v>
      </c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</row>
    <row r="131" spans="1:35">
      <c r="A131" s="65"/>
      <c r="B131" s="65"/>
      <c r="C131" s="65"/>
      <c r="D131" s="66">
        <f t="shared" si="19"/>
        <v>0</v>
      </c>
      <c r="E131" s="66">
        <f t="shared" si="19"/>
        <v>0</v>
      </c>
      <c r="F131" s="61">
        <f t="shared" si="20"/>
        <v>0</v>
      </c>
      <c r="G131" s="61">
        <f t="shared" si="20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7"/>
        <v>1.1727437270112344E-4</v>
      </c>
      <c r="N131" s="61">
        <f t="shared" ca="1" si="26"/>
        <v>0</v>
      </c>
      <c r="O131" s="75">
        <f t="shared" ca="1" si="27"/>
        <v>0</v>
      </c>
      <c r="P131" s="61">
        <f t="shared" ca="1" si="28"/>
        <v>0</v>
      </c>
      <c r="Q131" s="61">
        <f t="shared" ca="1" si="29"/>
        <v>0</v>
      </c>
      <c r="R131" s="30">
        <f t="shared" ca="1" si="18"/>
        <v>-1.1727437270112344E-4</v>
      </c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</row>
    <row r="132" spans="1:35">
      <c r="A132" s="65"/>
      <c r="B132" s="65"/>
      <c r="C132" s="65"/>
      <c r="D132" s="66">
        <f t="shared" si="19"/>
        <v>0</v>
      </c>
      <c r="E132" s="66">
        <f t="shared" si="19"/>
        <v>0</v>
      </c>
      <c r="F132" s="61">
        <f t="shared" si="20"/>
        <v>0</v>
      </c>
      <c r="G132" s="61">
        <f t="shared" si="20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7"/>
        <v>1.1727437270112344E-4</v>
      </c>
      <c r="N132" s="61">
        <f t="shared" ca="1" si="26"/>
        <v>0</v>
      </c>
      <c r="O132" s="75">
        <f t="shared" ca="1" si="27"/>
        <v>0</v>
      </c>
      <c r="P132" s="61">
        <f t="shared" ca="1" si="28"/>
        <v>0</v>
      </c>
      <c r="Q132" s="61">
        <f t="shared" ca="1" si="29"/>
        <v>0</v>
      </c>
      <c r="R132" s="30">
        <f t="shared" ca="1" si="18"/>
        <v>-1.1727437270112344E-4</v>
      </c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</row>
    <row r="133" spans="1:35">
      <c r="A133" s="65"/>
      <c r="B133" s="65"/>
      <c r="C133" s="65"/>
      <c r="D133" s="66">
        <f t="shared" si="19"/>
        <v>0</v>
      </c>
      <c r="E133" s="66">
        <f t="shared" si="19"/>
        <v>0</v>
      </c>
      <c r="F133" s="61">
        <f t="shared" si="20"/>
        <v>0</v>
      </c>
      <c r="G133" s="61">
        <f t="shared" si="20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7"/>
        <v>1.1727437270112344E-4</v>
      </c>
      <c r="N133" s="61">
        <f t="shared" ca="1" si="26"/>
        <v>0</v>
      </c>
      <c r="O133" s="75">
        <f t="shared" ca="1" si="27"/>
        <v>0</v>
      </c>
      <c r="P133" s="61">
        <f t="shared" ca="1" si="28"/>
        <v>0</v>
      </c>
      <c r="Q133" s="61">
        <f t="shared" ca="1" si="29"/>
        <v>0</v>
      </c>
      <c r="R133" s="30">
        <f t="shared" ca="1" si="18"/>
        <v>-1.1727437270112344E-4</v>
      </c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</row>
    <row r="134" spans="1:35">
      <c r="A134" s="65"/>
      <c r="B134" s="65"/>
      <c r="C134" s="65"/>
      <c r="D134" s="66">
        <f t="shared" si="19"/>
        <v>0</v>
      </c>
      <c r="E134" s="66">
        <f t="shared" si="19"/>
        <v>0</v>
      </c>
      <c r="F134" s="61">
        <f t="shared" si="20"/>
        <v>0</v>
      </c>
      <c r="G134" s="61">
        <f t="shared" si="20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7"/>
        <v>1.1727437270112344E-4</v>
      </c>
      <c r="N134" s="61">
        <f t="shared" ca="1" si="26"/>
        <v>0</v>
      </c>
      <c r="O134" s="75">
        <f t="shared" ca="1" si="27"/>
        <v>0</v>
      </c>
      <c r="P134" s="61">
        <f t="shared" ca="1" si="28"/>
        <v>0</v>
      </c>
      <c r="Q134" s="61">
        <f t="shared" ca="1" si="29"/>
        <v>0</v>
      </c>
      <c r="R134" s="30">
        <f t="shared" ca="1" si="18"/>
        <v>-1.1727437270112344E-4</v>
      </c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</row>
    <row r="135" spans="1:35">
      <c r="A135" s="65"/>
      <c r="B135" s="65"/>
      <c r="C135" s="65"/>
      <c r="D135" s="66">
        <f t="shared" si="19"/>
        <v>0</v>
      </c>
      <c r="E135" s="66">
        <f t="shared" si="19"/>
        <v>0</v>
      </c>
      <c r="F135" s="61">
        <f t="shared" si="20"/>
        <v>0</v>
      </c>
      <c r="G135" s="61">
        <f t="shared" si="20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7"/>
        <v>1.1727437270112344E-4</v>
      </c>
      <c r="N135" s="61">
        <f t="shared" ca="1" si="26"/>
        <v>0</v>
      </c>
      <c r="O135" s="75">
        <f t="shared" ca="1" si="27"/>
        <v>0</v>
      </c>
      <c r="P135" s="61">
        <f t="shared" ca="1" si="28"/>
        <v>0</v>
      </c>
      <c r="Q135" s="61">
        <f t="shared" ca="1" si="29"/>
        <v>0</v>
      </c>
      <c r="R135" s="30">
        <f t="shared" ca="1" si="18"/>
        <v>-1.1727437270112344E-4</v>
      </c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</row>
    <row r="136" spans="1:35">
      <c r="A136" s="65"/>
      <c r="B136" s="65"/>
      <c r="C136" s="65"/>
      <c r="D136" s="66">
        <f t="shared" si="19"/>
        <v>0</v>
      </c>
      <c r="E136" s="66">
        <f t="shared" si="19"/>
        <v>0</v>
      </c>
      <c r="F136" s="61">
        <f t="shared" si="20"/>
        <v>0</v>
      </c>
      <c r="G136" s="61">
        <f t="shared" si="20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7"/>
        <v>1.1727437270112344E-4</v>
      </c>
      <c r="N136" s="61">
        <f t="shared" ca="1" si="26"/>
        <v>0</v>
      </c>
      <c r="O136" s="75">
        <f t="shared" ca="1" si="27"/>
        <v>0</v>
      </c>
      <c r="P136" s="61">
        <f t="shared" ca="1" si="28"/>
        <v>0</v>
      </c>
      <c r="Q136" s="61">
        <f t="shared" ca="1" si="29"/>
        <v>0</v>
      </c>
      <c r="R136" s="30">
        <f t="shared" ca="1" si="18"/>
        <v>-1.1727437270112344E-4</v>
      </c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</row>
    <row r="137" spans="1:35">
      <c r="A137" s="65"/>
      <c r="B137" s="65"/>
      <c r="C137" s="65"/>
      <c r="D137" s="66">
        <f t="shared" si="19"/>
        <v>0</v>
      </c>
      <c r="E137" s="66">
        <f t="shared" si="19"/>
        <v>0</v>
      </c>
      <c r="F137" s="61">
        <f t="shared" si="20"/>
        <v>0</v>
      </c>
      <c r="G137" s="61">
        <f t="shared" si="20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7"/>
        <v>1.1727437270112344E-4</v>
      </c>
      <c r="N137" s="61">
        <f t="shared" ca="1" si="26"/>
        <v>0</v>
      </c>
      <c r="O137" s="75">
        <f t="shared" ca="1" si="27"/>
        <v>0</v>
      </c>
      <c r="P137" s="61">
        <f t="shared" ca="1" si="28"/>
        <v>0</v>
      </c>
      <c r="Q137" s="61">
        <f t="shared" ca="1" si="29"/>
        <v>0</v>
      </c>
      <c r="R137" s="30">
        <f t="shared" ca="1" si="18"/>
        <v>-1.1727437270112344E-4</v>
      </c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</row>
    <row r="138" spans="1:35">
      <c r="A138" s="65"/>
      <c r="B138" s="65"/>
      <c r="C138" s="65"/>
      <c r="D138" s="66">
        <f t="shared" si="19"/>
        <v>0</v>
      </c>
      <c r="E138" s="66">
        <f t="shared" si="19"/>
        <v>0</v>
      </c>
      <c r="F138" s="61">
        <f t="shared" si="20"/>
        <v>0</v>
      </c>
      <c r="G138" s="61">
        <f t="shared" si="20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7"/>
        <v>1.1727437270112344E-4</v>
      </c>
      <c r="N138" s="61">
        <f t="shared" ca="1" si="26"/>
        <v>0</v>
      </c>
      <c r="O138" s="75">
        <f t="shared" ca="1" si="27"/>
        <v>0</v>
      </c>
      <c r="P138" s="61">
        <f t="shared" ca="1" si="28"/>
        <v>0</v>
      </c>
      <c r="Q138" s="61">
        <f t="shared" ca="1" si="29"/>
        <v>0</v>
      </c>
      <c r="R138" s="30">
        <f t="shared" ca="1" si="18"/>
        <v>-1.1727437270112344E-4</v>
      </c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</row>
    <row r="139" spans="1:35">
      <c r="A139" s="65"/>
      <c r="B139" s="65"/>
      <c r="C139" s="65"/>
      <c r="D139" s="66">
        <f t="shared" si="19"/>
        <v>0</v>
      </c>
      <c r="E139" s="66">
        <f t="shared" si="19"/>
        <v>0</v>
      </c>
      <c r="F139" s="61">
        <f t="shared" si="20"/>
        <v>0</v>
      </c>
      <c r="G139" s="61">
        <f t="shared" si="20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7"/>
        <v>1.1727437270112344E-4</v>
      </c>
      <c r="N139" s="61">
        <f t="shared" ca="1" si="26"/>
        <v>0</v>
      </c>
      <c r="O139" s="75">
        <f t="shared" ca="1" si="27"/>
        <v>0</v>
      </c>
      <c r="P139" s="61">
        <f t="shared" ca="1" si="28"/>
        <v>0</v>
      </c>
      <c r="Q139" s="61">
        <f t="shared" ca="1" si="29"/>
        <v>0</v>
      </c>
      <c r="R139" s="30">
        <f t="shared" ca="1" si="18"/>
        <v>-1.1727437270112344E-4</v>
      </c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</row>
    <row r="140" spans="1:35">
      <c r="A140" s="65"/>
      <c r="B140" s="65"/>
      <c r="C140" s="65"/>
      <c r="D140" s="66">
        <f t="shared" si="19"/>
        <v>0</v>
      </c>
      <c r="E140" s="66">
        <f t="shared" si="19"/>
        <v>0</v>
      </c>
      <c r="F140" s="61">
        <f t="shared" si="20"/>
        <v>0</v>
      </c>
      <c r="G140" s="61">
        <f t="shared" si="20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7"/>
        <v>1.1727437270112344E-4</v>
      </c>
      <c r="N140" s="61">
        <f t="shared" ca="1" si="26"/>
        <v>0</v>
      </c>
      <c r="O140" s="75">
        <f t="shared" ca="1" si="27"/>
        <v>0</v>
      </c>
      <c r="P140" s="61">
        <f t="shared" ca="1" si="28"/>
        <v>0</v>
      </c>
      <c r="Q140" s="61">
        <f t="shared" ca="1" si="29"/>
        <v>0</v>
      </c>
      <c r="R140" s="30">
        <f t="shared" ca="1" si="18"/>
        <v>-1.1727437270112344E-4</v>
      </c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</row>
    <row r="141" spans="1:35">
      <c r="A141" s="65"/>
      <c r="B141" s="65"/>
      <c r="C141" s="65"/>
      <c r="D141" s="66">
        <f t="shared" si="19"/>
        <v>0</v>
      </c>
      <c r="E141" s="66">
        <f t="shared" si="19"/>
        <v>0</v>
      </c>
      <c r="F141" s="61">
        <f t="shared" si="20"/>
        <v>0</v>
      </c>
      <c r="G141" s="61">
        <f t="shared" si="20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7"/>
        <v>1.1727437270112344E-4</v>
      </c>
      <c r="N141" s="61">
        <f t="shared" ca="1" si="26"/>
        <v>0</v>
      </c>
      <c r="O141" s="75">
        <f t="shared" ca="1" si="27"/>
        <v>0</v>
      </c>
      <c r="P141" s="61">
        <f t="shared" ca="1" si="28"/>
        <v>0</v>
      </c>
      <c r="Q141" s="61">
        <f t="shared" ca="1" si="29"/>
        <v>0</v>
      </c>
      <c r="R141" s="30">
        <f t="shared" ca="1" si="18"/>
        <v>-1.1727437270112344E-4</v>
      </c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</row>
    <row r="142" spans="1:35">
      <c r="A142" s="65"/>
      <c r="B142" s="65"/>
      <c r="C142" s="65"/>
      <c r="D142" s="66">
        <f t="shared" si="19"/>
        <v>0</v>
      </c>
      <c r="E142" s="66">
        <f t="shared" si="19"/>
        <v>0</v>
      </c>
      <c r="F142" s="61">
        <f t="shared" si="20"/>
        <v>0</v>
      </c>
      <c r="G142" s="61">
        <f t="shared" si="20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7"/>
        <v>1.1727437270112344E-4</v>
      </c>
      <c r="N142" s="61">
        <f t="shared" ca="1" si="26"/>
        <v>0</v>
      </c>
      <c r="O142" s="75">
        <f t="shared" ca="1" si="27"/>
        <v>0</v>
      </c>
      <c r="P142" s="61">
        <f t="shared" ca="1" si="28"/>
        <v>0</v>
      </c>
      <c r="Q142" s="61">
        <f t="shared" ca="1" si="29"/>
        <v>0</v>
      </c>
      <c r="R142" s="30">
        <f t="shared" ca="1" si="18"/>
        <v>-1.1727437270112344E-4</v>
      </c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</row>
    <row r="143" spans="1:35">
      <c r="A143" s="65"/>
      <c r="B143" s="65"/>
      <c r="C143" s="65"/>
      <c r="D143" s="66">
        <f t="shared" si="19"/>
        <v>0</v>
      </c>
      <c r="E143" s="66">
        <f t="shared" si="19"/>
        <v>0</v>
      </c>
      <c r="F143" s="61">
        <f t="shared" si="20"/>
        <v>0</v>
      </c>
      <c r="G143" s="61">
        <f t="shared" si="20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7"/>
        <v>1.1727437270112344E-4</v>
      </c>
      <c r="N143" s="61">
        <f t="shared" ca="1" si="26"/>
        <v>0</v>
      </c>
      <c r="O143" s="75">
        <f t="shared" ca="1" si="27"/>
        <v>0</v>
      </c>
      <c r="P143" s="61">
        <f t="shared" ca="1" si="28"/>
        <v>0</v>
      </c>
      <c r="Q143" s="61">
        <f t="shared" ca="1" si="29"/>
        <v>0</v>
      </c>
      <c r="R143" s="30">
        <f t="shared" ca="1" si="18"/>
        <v>-1.1727437270112344E-4</v>
      </c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</row>
    <row r="144" spans="1:35">
      <c r="A144" s="65"/>
      <c r="B144" s="65"/>
      <c r="C144" s="65"/>
      <c r="D144" s="66">
        <f t="shared" si="19"/>
        <v>0</v>
      </c>
      <c r="E144" s="66">
        <f t="shared" si="19"/>
        <v>0</v>
      </c>
      <c r="F144" s="61">
        <f t="shared" si="20"/>
        <v>0</v>
      </c>
      <c r="G144" s="61">
        <f t="shared" si="20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7"/>
        <v>1.1727437270112344E-4</v>
      </c>
      <c r="N144" s="61">
        <f t="shared" ca="1" si="26"/>
        <v>0</v>
      </c>
      <c r="O144" s="75">
        <f t="shared" ca="1" si="27"/>
        <v>0</v>
      </c>
      <c r="P144" s="61">
        <f t="shared" ca="1" si="28"/>
        <v>0</v>
      </c>
      <c r="Q144" s="61">
        <f t="shared" ca="1" si="29"/>
        <v>0</v>
      </c>
      <c r="R144" s="30">
        <f t="shared" ca="1" si="18"/>
        <v>-1.1727437270112344E-4</v>
      </c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</row>
    <row r="145" spans="1:35">
      <c r="A145" s="65"/>
      <c r="B145" s="65"/>
      <c r="C145" s="65"/>
      <c r="D145" s="66">
        <f t="shared" ref="D145:E208" si="30">A145/A$18</f>
        <v>0</v>
      </c>
      <c r="E145" s="66">
        <f t="shared" si="30"/>
        <v>0</v>
      </c>
      <c r="F145" s="61">
        <f t="shared" ref="F145:G208" si="31">$C145*D145</f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7"/>
        <v>1.1727437270112344E-4</v>
      </c>
      <c r="N145" s="61">
        <f t="shared" ca="1" si="26"/>
        <v>0</v>
      </c>
      <c r="O145" s="75">
        <f t="shared" ca="1" si="27"/>
        <v>0</v>
      </c>
      <c r="P145" s="61">
        <f t="shared" ca="1" si="28"/>
        <v>0</v>
      </c>
      <c r="Q145" s="61">
        <f t="shared" ca="1" si="29"/>
        <v>0</v>
      </c>
      <c r="R145" s="30">
        <f t="shared" ca="1" si="18"/>
        <v>-1.1727437270112344E-4</v>
      </c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</row>
    <row r="146" spans="1:35">
      <c r="A146" s="65"/>
      <c r="B146" s="65"/>
      <c r="C146" s="65"/>
      <c r="D146" s="66">
        <f t="shared" si="30"/>
        <v>0</v>
      </c>
      <c r="E146" s="6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7"/>
        <v>1.1727437270112344E-4</v>
      </c>
      <c r="N146" s="61">
        <f t="shared" ca="1" si="26"/>
        <v>0</v>
      </c>
      <c r="O146" s="75">
        <f t="shared" ca="1" si="27"/>
        <v>0</v>
      </c>
      <c r="P146" s="61">
        <f t="shared" ca="1" si="28"/>
        <v>0</v>
      </c>
      <c r="Q146" s="61">
        <f t="shared" ca="1" si="29"/>
        <v>0</v>
      </c>
      <c r="R146" s="30">
        <f t="shared" ca="1" si="18"/>
        <v>-1.1727437270112344E-4</v>
      </c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</row>
    <row r="147" spans="1:35">
      <c r="A147" s="65"/>
      <c r="B147" s="65"/>
      <c r="C147" s="65"/>
      <c r="D147" s="66">
        <f t="shared" si="30"/>
        <v>0</v>
      </c>
      <c r="E147" s="6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7"/>
        <v>1.1727437270112344E-4</v>
      </c>
      <c r="N147" s="61">
        <f t="shared" ca="1" si="26"/>
        <v>0</v>
      </c>
      <c r="O147" s="75">
        <f t="shared" ca="1" si="27"/>
        <v>0</v>
      </c>
      <c r="P147" s="61">
        <f t="shared" ca="1" si="28"/>
        <v>0</v>
      </c>
      <c r="Q147" s="61">
        <f t="shared" ca="1" si="29"/>
        <v>0</v>
      </c>
      <c r="R147" s="30">
        <f t="shared" ca="1" si="18"/>
        <v>-1.1727437270112344E-4</v>
      </c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</row>
    <row r="148" spans="1:35">
      <c r="A148" s="65"/>
      <c r="B148" s="65"/>
      <c r="C148" s="65"/>
      <c r="D148" s="66">
        <f t="shared" si="30"/>
        <v>0</v>
      </c>
      <c r="E148" s="6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ca="1" si="17"/>
        <v>1.1727437270112344E-4</v>
      </c>
      <c r="N148" s="61">
        <f t="shared" ca="1" si="26"/>
        <v>0</v>
      </c>
      <c r="O148" s="75">
        <f t="shared" ca="1" si="27"/>
        <v>0</v>
      </c>
      <c r="P148" s="61">
        <f t="shared" ca="1" si="28"/>
        <v>0</v>
      </c>
      <c r="Q148" s="61">
        <f t="shared" ca="1" si="29"/>
        <v>0</v>
      </c>
      <c r="R148" s="30">
        <f t="shared" ca="1" si="18"/>
        <v>-1.1727437270112344E-4</v>
      </c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</row>
    <row r="149" spans="1:35">
      <c r="A149" s="65"/>
      <c r="B149" s="65"/>
      <c r="C149" s="65"/>
      <c r="D149" s="66">
        <f t="shared" si="30"/>
        <v>0</v>
      </c>
      <c r="E149" s="6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si="21"/>
        <v>0</v>
      </c>
      <c r="I149" s="61">
        <f t="shared" si="22"/>
        <v>0</v>
      </c>
      <c r="J149" s="61">
        <f t="shared" si="23"/>
        <v>0</v>
      </c>
      <c r="K149" s="61">
        <f t="shared" si="24"/>
        <v>0</v>
      </c>
      <c r="L149" s="61">
        <f t="shared" si="25"/>
        <v>0</v>
      </c>
      <c r="M149" s="61">
        <f t="shared" ref="M149:M212" ca="1" si="32">+E$4+E$5*D149+E$6*D149^2</f>
        <v>1.1727437270112344E-4</v>
      </c>
      <c r="N149" s="61">
        <f t="shared" ca="1" si="26"/>
        <v>0</v>
      </c>
      <c r="O149" s="75">
        <f t="shared" ca="1" si="27"/>
        <v>0</v>
      </c>
      <c r="P149" s="61">
        <f t="shared" ca="1" si="28"/>
        <v>0</v>
      </c>
      <c r="Q149" s="61">
        <f t="shared" ca="1" si="29"/>
        <v>0</v>
      </c>
      <c r="R149" s="30">
        <f t="shared" ref="R149:R212" ca="1" si="33">+E149-M149</f>
        <v>-1.1727437270112344E-4</v>
      </c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</row>
    <row r="150" spans="1:35">
      <c r="A150" s="65"/>
      <c r="B150" s="65"/>
      <c r="C150" s="65"/>
      <c r="D150" s="66">
        <f t="shared" si="30"/>
        <v>0</v>
      </c>
      <c r="E150" s="6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ref="H150:H213" si="34">C150*D150*D150</f>
        <v>0</v>
      </c>
      <c r="I150" s="61">
        <f t="shared" ref="I150:I213" si="35">C150*D150*D150*D150</f>
        <v>0</v>
      </c>
      <c r="J150" s="61">
        <f t="shared" ref="J150:J213" si="36">C150*D150*D150*D150*D150</f>
        <v>0</v>
      </c>
      <c r="K150" s="61">
        <f t="shared" ref="K150:K213" si="37">C150*E150*D150</f>
        <v>0</v>
      </c>
      <c r="L150" s="61">
        <f t="shared" ref="L150:L213" si="38">C150*E150*D150*D150</f>
        <v>0</v>
      </c>
      <c r="M150" s="61">
        <f t="shared" ca="1" si="32"/>
        <v>1.1727437270112344E-4</v>
      </c>
      <c r="N150" s="61">
        <f t="shared" ref="N150:N213" ca="1" si="39">C150*(M150-E150)^2</f>
        <v>0</v>
      </c>
      <c r="O150" s="75">
        <f t="shared" ref="O150:O213" ca="1" si="40">(C150*O$1-O$2*F150+O$3*H150)^2</f>
        <v>0</v>
      </c>
      <c r="P150" s="61">
        <f t="shared" ref="P150:P213" ca="1" si="41">(-C150*O$2+O$4*F150-O$5*H150)^2</f>
        <v>0</v>
      </c>
      <c r="Q150" s="61">
        <f t="shared" ref="Q150:Q213" ca="1" si="42">+(C150*O$3-F150*O$5+H150*O$6)^2</f>
        <v>0</v>
      </c>
      <c r="R150" s="30">
        <f t="shared" ca="1" si="33"/>
        <v>-1.1727437270112344E-4</v>
      </c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</row>
    <row r="151" spans="1:35">
      <c r="A151" s="65"/>
      <c r="B151" s="65"/>
      <c r="C151" s="65"/>
      <c r="D151" s="66">
        <f t="shared" si="30"/>
        <v>0</v>
      </c>
      <c r="E151" s="6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1.1727437270112344E-4</v>
      </c>
      <c r="N151" s="61">
        <f t="shared" ca="1" si="39"/>
        <v>0</v>
      </c>
      <c r="O151" s="75">
        <f t="shared" ca="1" si="40"/>
        <v>0</v>
      </c>
      <c r="P151" s="61">
        <f t="shared" ca="1" si="41"/>
        <v>0</v>
      </c>
      <c r="Q151" s="61">
        <f t="shared" ca="1" si="42"/>
        <v>0</v>
      </c>
      <c r="R151" s="30">
        <f t="shared" ca="1" si="33"/>
        <v>-1.1727437270112344E-4</v>
      </c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</row>
    <row r="152" spans="1:35">
      <c r="A152" s="65"/>
      <c r="B152" s="65"/>
      <c r="C152" s="65"/>
      <c r="D152" s="66">
        <f t="shared" si="30"/>
        <v>0</v>
      </c>
      <c r="E152" s="6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1.1727437270112344E-4</v>
      </c>
      <c r="N152" s="61">
        <f t="shared" ca="1" si="39"/>
        <v>0</v>
      </c>
      <c r="O152" s="75">
        <f t="shared" ca="1" si="40"/>
        <v>0</v>
      </c>
      <c r="P152" s="61">
        <f t="shared" ca="1" si="41"/>
        <v>0</v>
      </c>
      <c r="Q152" s="61">
        <f t="shared" ca="1" si="42"/>
        <v>0</v>
      </c>
      <c r="R152" s="30">
        <f t="shared" ca="1" si="33"/>
        <v>-1.1727437270112344E-4</v>
      </c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</row>
    <row r="153" spans="1:35">
      <c r="A153" s="65"/>
      <c r="B153" s="65"/>
      <c r="C153" s="65"/>
      <c r="D153" s="66">
        <f t="shared" si="30"/>
        <v>0</v>
      </c>
      <c r="E153" s="6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1.1727437270112344E-4</v>
      </c>
      <c r="N153" s="61">
        <f t="shared" ca="1" si="39"/>
        <v>0</v>
      </c>
      <c r="O153" s="75">
        <f t="shared" ca="1" si="40"/>
        <v>0</v>
      </c>
      <c r="P153" s="61">
        <f t="shared" ca="1" si="41"/>
        <v>0</v>
      </c>
      <c r="Q153" s="61">
        <f t="shared" ca="1" si="42"/>
        <v>0</v>
      </c>
      <c r="R153" s="30">
        <f t="shared" ca="1" si="33"/>
        <v>-1.1727437270112344E-4</v>
      </c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</row>
    <row r="154" spans="1:35">
      <c r="A154" s="65"/>
      <c r="B154" s="65"/>
      <c r="C154" s="65"/>
      <c r="D154" s="66">
        <f t="shared" si="30"/>
        <v>0</v>
      </c>
      <c r="E154" s="6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1.1727437270112344E-4</v>
      </c>
      <c r="N154" s="61">
        <f t="shared" ca="1" si="39"/>
        <v>0</v>
      </c>
      <c r="O154" s="75">
        <f t="shared" ca="1" si="40"/>
        <v>0</v>
      </c>
      <c r="P154" s="61">
        <f t="shared" ca="1" si="41"/>
        <v>0</v>
      </c>
      <c r="Q154" s="61">
        <f t="shared" ca="1" si="42"/>
        <v>0</v>
      </c>
      <c r="R154" s="30">
        <f t="shared" ca="1" si="33"/>
        <v>-1.1727437270112344E-4</v>
      </c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</row>
    <row r="155" spans="1:35">
      <c r="A155" s="65"/>
      <c r="B155" s="65"/>
      <c r="C155" s="65"/>
      <c r="D155" s="66">
        <f t="shared" si="30"/>
        <v>0</v>
      </c>
      <c r="E155" s="6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1.1727437270112344E-4</v>
      </c>
      <c r="N155" s="61">
        <f t="shared" ca="1" si="39"/>
        <v>0</v>
      </c>
      <c r="O155" s="75">
        <f t="shared" ca="1" si="40"/>
        <v>0</v>
      </c>
      <c r="P155" s="61">
        <f t="shared" ca="1" si="41"/>
        <v>0</v>
      </c>
      <c r="Q155" s="61">
        <f t="shared" ca="1" si="42"/>
        <v>0</v>
      </c>
      <c r="R155" s="30">
        <f t="shared" ca="1" si="33"/>
        <v>-1.1727437270112344E-4</v>
      </c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</row>
    <row r="156" spans="1:35">
      <c r="A156" s="65"/>
      <c r="B156" s="65"/>
      <c r="C156" s="65"/>
      <c r="D156" s="66">
        <f t="shared" si="30"/>
        <v>0</v>
      </c>
      <c r="E156" s="6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1.1727437270112344E-4</v>
      </c>
      <c r="N156" s="61">
        <f t="shared" ca="1" si="39"/>
        <v>0</v>
      </c>
      <c r="O156" s="75">
        <f t="shared" ca="1" si="40"/>
        <v>0</v>
      </c>
      <c r="P156" s="61">
        <f t="shared" ca="1" si="41"/>
        <v>0</v>
      </c>
      <c r="Q156" s="61">
        <f t="shared" ca="1" si="42"/>
        <v>0</v>
      </c>
      <c r="R156" s="30">
        <f t="shared" ca="1" si="33"/>
        <v>-1.1727437270112344E-4</v>
      </c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</row>
    <row r="157" spans="1:35">
      <c r="A157" s="65"/>
      <c r="B157" s="65"/>
      <c r="C157" s="65"/>
      <c r="D157" s="66">
        <f t="shared" si="30"/>
        <v>0</v>
      </c>
      <c r="E157" s="6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1.1727437270112344E-4</v>
      </c>
      <c r="N157" s="61">
        <f t="shared" ca="1" si="39"/>
        <v>0</v>
      </c>
      <c r="O157" s="75">
        <f t="shared" ca="1" si="40"/>
        <v>0</v>
      </c>
      <c r="P157" s="61">
        <f t="shared" ca="1" si="41"/>
        <v>0</v>
      </c>
      <c r="Q157" s="61">
        <f t="shared" ca="1" si="42"/>
        <v>0</v>
      </c>
      <c r="R157" s="30">
        <f t="shared" ca="1" si="33"/>
        <v>-1.1727437270112344E-4</v>
      </c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</row>
    <row r="158" spans="1:35">
      <c r="A158" s="65"/>
      <c r="B158" s="65"/>
      <c r="C158" s="65"/>
      <c r="D158" s="66">
        <f t="shared" si="30"/>
        <v>0</v>
      </c>
      <c r="E158" s="6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1.1727437270112344E-4</v>
      </c>
      <c r="N158" s="61">
        <f t="shared" ca="1" si="39"/>
        <v>0</v>
      </c>
      <c r="O158" s="75">
        <f t="shared" ca="1" si="40"/>
        <v>0</v>
      </c>
      <c r="P158" s="61">
        <f t="shared" ca="1" si="41"/>
        <v>0</v>
      </c>
      <c r="Q158" s="61">
        <f t="shared" ca="1" si="42"/>
        <v>0</v>
      </c>
      <c r="R158" s="30">
        <f t="shared" ca="1" si="33"/>
        <v>-1.1727437270112344E-4</v>
      </c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</row>
    <row r="159" spans="1:35">
      <c r="A159" s="65"/>
      <c r="B159" s="65"/>
      <c r="C159" s="65"/>
      <c r="D159" s="66">
        <f t="shared" si="30"/>
        <v>0</v>
      </c>
      <c r="E159" s="6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1.1727437270112344E-4</v>
      </c>
      <c r="N159" s="61">
        <f t="shared" ca="1" si="39"/>
        <v>0</v>
      </c>
      <c r="O159" s="75">
        <f t="shared" ca="1" si="40"/>
        <v>0</v>
      </c>
      <c r="P159" s="61">
        <f t="shared" ca="1" si="41"/>
        <v>0</v>
      </c>
      <c r="Q159" s="61">
        <f t="shared" ca="1" si="42"/>
        <v>0</v>
      </c>
      <c r="R159" s="30">
        <f t="shared" ca="1" si="33"/>
        <v>-1.1727437270112344E-4</v>
      </c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</row>
    <row r="160" spans="1:35">
      <c r="A160" s="65"/>
      <c r="B160" s="65"/>
      <c r="C160" s="65"/>
      <c r="D160" s="66">
        <f t="shared" si="30"/>
        <v>0</v>
      </c>
      <c r="E160" s="6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1.1727437270112344E-4</v>
      </c>
      <c r="N160" s="61">
        <f t="shared" ca="1" si="39"/>
        <v>0</v>
      </c>
      <c r="O160" s="75">
        <f t="shared" ca="1" si="40"/>
        <v>0</v>
      </c>
      <c r="P160" s="61">
        <f t="shared" ca="1" si="41"/>
        <v>0</v>
      </c>
      <c r="Q160" s="61">
        <f t="shared" ca="1" si="42"/>
        <v>0</v>
      </c>
      <c r="R160" s="30">
        <f t="shared" ca="1" si="33"/>
        <v>-1.1727437270112344E-4</v>
      </c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</row>
    <row r="161" spans="1:35">
      <c r="A161" s="65"/>
      <c r="B161" s="65"/>
      <c r="C161" s="65"/>
      <c r="D161" s="66">
        <f t="shared" si="30"/>
        <v>0</v>
      </c>
      <c r="E161" s="6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1.1727437270112344E-4</v>
      </c>
      <c r="N161" s="61">
        <f t="shared" ca="1" si="39"/>
        <v>0</v>
      </c>
      <c r="O161" s="75">
        <f t="shared" ca="1" si="40"/>
        <v>0</v>
      </c>
      <c r="P161" s="61">
        <f t="shared" ca="1" si="41"/>
        <v>0</v>
      </c>
      <c r="Q161" s="61">
        <f t="shared" ca="1" si="42"/>
        <v>0</v>
      </c>
      <c r="R161" s="30">
        <f t="shared" ca="1" si="33"/>
        <v>-1.1727437270112344E-4</v>
      </c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</row>
    <row r="162" spans="1:35">
      <c r="A162" s="65"/>
      <c r="B162" s="65"/>
      <c r="C162" s="65"/>
      <c r="D162" s="66">
        <f t="shared" si="30"/>
        <v>0</v>
      </c>
      <c r="E162" s="6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1.1727437270112344E-4</v>
      </c>
      <c r="N162" s="61">
        <f t="shared" ca="1" si="39"/>
        <v>0</v>
      </c>
      <c r="O162" s="75">
        <f t="shared" ca="1" si="40"/>
        <v>0</v>
      </c>
      <c r="P162" s="61">
        <f t="shared" ca="1" si="41"/>
        <v>0</v>
      </c>
      <c r="Q162" s="61">
        <f t="shared" ca="1" si="42"/>
        <v>0</v>
      </c>
      <c r="R162" s="30">
        <f t="shared" ca="1" si="33"/>
        <v>-1.1727437270112344E-4</v>
      </c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</row>
    <row r="163" spans="1:35">
      <c r="A163" s="65"/>
      <c r="B163" s="65"/>
      <c r="C163" s="65"/>
      <c r="D163" s="66">
        <f t="shared" si="30"/>
        <v>0</v>
      </c>
      <c r="E163" s="6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1.1727437270112344E-4</v>
      </c>
      <c r="N163" s="61">
        <f t="shared" ca="1" si="39"/>
        <v>0</v>
      </c>
      <c r="O163" s="75">
        <f t="shared" ca="1" si="40"/>
        <v>0</v>
      </c>
      <c r="P163" s="61">
        <f t="shared" ca="1" si="41"/>
        <v>0</v>
      </c>
      <c r="Q163" s="61">
        <f t="shared" ca="1" si="42"/>
        <v>0</v>
      </c>
      <c r="R163" s="30">
        <f t="shared" ca="1" si="33"/>
        <v>-1.1727437270112344E-4</v>
      </c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</row>
    <row r="164" spans="1:35">
      <c r="A164" s="65"/>
      <c r="B164" s="65"/>
      <c r="C164" s="65"/>
      <c r="D164" s="66">
        <f t="shared" si="30"/>
        <v>0</v>
      </c>
      <c r="E164" s="6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1.1727437270112344E-4</v>
      </c>
      <c r="N164" s="61">
        <f t="shared" ca="1" si="39"/>
        <v>0</v>
      </c>
      <c r="O164" s="75">
        <f t="shared" ca="1" si="40"/>
        <v>0</v>
      </c>
      <c r="P164" s="61">
        <f t="shared" ca="1" si="41"/>
        <v>0</v>
      </c>
      <c r="Q164" s="61">
        <f t="shared" ca="1" si="42"/>
        <v>0</v>
      </c>
      <c r="R164" s="30">
        <f t="shared" ca="1" si="33"/>
        <v>-1.1727437270112344E-4</v>
      </c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</row>
    <row r="165" spans="1:35">
      <c r="A165" s="65"/>
      <c r="B165" s="65"/>
      <c r="C165" s="65"/>
      <c r="D165" s="66">
        <f t="shared" si="30"/>
        <v>0</v>
      </c>
      <c r="E165" s="6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1.1727437270112344E-4</v>
      </c>
      <c r="N165" s="61">
        <f t="shared" ca="1" si="39"/>
        <v>0</v>
      </c>
      <c r="O165" s="75">
        <f t="shared" ca="1" si="40"/>
        <v>0</v>
      </c>
      <c r="P165" s="61">
        <f t="shared" ca="1" si="41"/>
        <v>0</v>
      </c>
      <c r="Q165" s="61">
        <f t="shared" ca="1" si="42"/>
        <v>0</v>
      </c>
      <c r="R165" s="30">
        <f t="shared" ca="1" si="33"/>
        <v>-1.1727437270112344E-4</v>
      </c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</row>
    <row r="166" spans="1:35">
      <c r="A166" s="65"/>
      <c r="B166" s="65"/>
      <c r="C166" s="65"/>
      <c r="D166" s="66">
        <f t="shared" si="30"/>
        <v>0</v>
      </c>
      <c r="E166" s="6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1.1727437270112344E-4</v>
      </c>
      <c r="N166" s="61">
        <f t="shared" ca="1" si="39"/>
        <v>0</v>
      </c>
      <c r="O166" s="75">
        <f t="shared" ca="1" si="40"/>
        <v>0</v>
      </c>
      <c r="P166" s="61">
        <f t="shared" ca="1" si="41"/>
        <v>0</v>
      </c>
      <c r="Q166" s="61">
        <f t="shared" ca="1" si="42"/>
        <v>0</v>
      </c>
      <c r="R166" s="30">
        <f t="shared" ca="1" si="33"/>
        <v>-1.1727437270112344E-4</v>
      </c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</row>
    <row r="167" spans="1:35">
      <c r="A167" s="65"/>
      <c r="B167" s="65"/>
      <c r="C167" s="65"/>
      <c r="D167" s="66">
        <f t="shared" si="30"/>
        <v>0</v>
      </c>
      <c r="E167" s="6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1.1727437270112344E-4</v>
      </c>
      <c r="N167" s="61">
        <f t="shared" ca="1" si="39"/>
        <v>0</v>
      </c>
      <c r="O167" s="75">
        <f t="shared" ca="1" si="40"/>
        <v>0</v>
      </c>
      <c r="P167" s="61">
        <f t="shared" ca="1" si="41"/>
        <v>0</v>
      </c>
      <c r="Q167" s="61">
        <f t="shared" ca="1" si="42"/>
        <v>0</v>
      </c>
      <c r="R167" s="30">
        <f t="shared" ca="1" si="33"/>
        <v>-1.1727437270112344E-4</v>
      </c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</row>
    <row r="168" spans="1:35">
      <c r="A168" s="65"/>
      <c r="B168" s="65"/>
      <c r="C168" s="65"/>
      <c r="D168" s="66">
        <f t="shared" si="30"/>
        <v>0</v>
      </c>
      <c r="E168" s="6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1.1727437270112344E-4</v>
      </c>
      <c r="N168" s="61">
        <f t="shared" ca="1" si="39"/>
        <v>0</v>
      </c>
      <c r="O168" s="75">
        <f t="shared" ca="1" si="40"/>
        <v>0</v>
      </c>
      <c r="P168" s="61">
        <f t="shared" ca="1" si="41"/>
        <v>0</v>
      </c>
      <c r="Q168" s="61">
        <f t="shared" ca="1" si="42"/>
        <v>0</v>
      </c>
      <c r="R168" s="30">
        <f t="shared" ca="1" si="33"/>
        <v>-1.1727437270112344E-4</v>
      </c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</row>
    <row r="169" spans="1:35">
      <c r="A169" s="65"/>
      <c r="B169" s="65"/>
      <c r="C169" s="65"/>
      <c r="D169" s="66">
        <f t="shared" si="30"/>
        <v>0</v>
      </c>
      <c r="E169" s="6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1.1727437270112344E-4</v>
      </c>
      <c r="N169" s="61">
        <f t="shared" ca="1" si="39"/>
        <v>0</v>
      </c>
      <c r="O169" s="75">
        <f t="shared" ca="1" si="40"/>
        <v>0</v>
      </c>
      <c r="P169" s="61">
        <f t="shared" ca="1" si="41"/>
        <v>0</v>
      </c>
      <c r="Q169" s="61">
        <f t="shared" ca="1" si="42"/>
        <v>0</v>
      </c>
      <c r="R169" s="30">
        <f t="shared" ca="1" si="33"/>
        <v>-1.1727437270112344E-4</v>
      </c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</row>
    <row r="170" spans="1:35">
      <c r="A170" s="65"/>
      <c r="B170" s="65"/>
      <c r="C170" s="65"/>
      <c r="D170" s="66">
        <f t="shared" si="30"/>
        <v>0</v>
      </c>
      <c r="E170" s="6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1.1727437270112344E-4</v>
      </c>
      <c r="N170" s="61">
        <f t="shared" ca="1" si="39"/>
        <v>0</v>
      </c>
      <c r="O170" s="75">
        <f t="shared" ca="1" si="40"/>
        <v>0</v>
      </c>
      <c r="P170" s="61">
        <f t="shared" ca="1" si="41"/>
        <v>0</v>
      </c>
      <c r="Q170" s="61">
        <f t="shared" ca="1" si="42"/>
        <v>0</v>
      </c>
      <c r="R170" s="30">
        <f t="shared" ca="1" si="33"/>
        <v>-1.1727437270112344E-4</v>
      </c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</row>
    <row r="171" spans="1:35">
      <c r="A171" s="65"/>
      <c r="B171" s="65"/>
      <c r="C171" s="65"/>
      <c r="D171" s="66">
        <f t="shared" si="30"/>
        <v>0</v>
      </c>
      <c r="E171" s="6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1.1727437270112344E-4</v>
      </c>
      <c r="N171" s="61">
        <f t="shared" ca="1" si="39"/>
        <v>0</v>
      </c>
      <c r="O171" s="75">
        <f t="shared" ca="1" si="40"/>
        <v>0</v>
      </c>
      <c r="P171" s="61">
        <f t="shared" ca="1" si="41"/>
        <v>0</v>
      </c>
      <c r="Q171" s="61">
        <f t="shared" ca="1" si="42"/>
        <v>0</v>
      </c>
      <c r="R171" s="30">
        <f t="shared" ca="1" si="33"/>
        <v>-1.1727437270112344E-4</v>
      </c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</row>
    <row r="172" spans="1:35">
      <c r="A172" s="65"/>
      <c r="B172" s="65"/>
      <c r="C172" s="65"/>
      <c r="D172" s="66">
        <f t="shared" si="30"/>
        <v>0</v>
      </c>
      <c r="E172" s="6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1.1727437270112344E-4</v>
      </c>
      <c r="N172" s="61">
        <f t="shared" ca="1" si="39"/>
        <v>0</v>
      </c>
      <c r="O172" s="75">
        <f t="shared" ca="1" si="40"/>
        <v>0</v>
      </c>
      <c r="P172" s="61">
        <f t="shared" ca="1" si="41"/>
        <v>0</v>
      </c>
      <c r="Q172" s="61">
        <f t="shared" ca="1" si="42"/>
        <v>0</v>
      </c>
      <c r="R172" s="30">
        <f t="shared" ca="1" si="33"/>
        <v>-1.1727437270112344E-4</v>
      </c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</row>
    <row r="173" spans="1:35">
      <c r="A173" s="65"/>
      <c r="B173" s="65"/>
      <c r="C173" s="65"/>
      <c r="D173" s="66">
        <f t="shared" si="30"/>
        <v>0</v>
      </c>
      <c r="E173" s="6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1.1727437270112344E-4</v>
      </c>
      <c r="N173" s="61">
        <f t="shared" ca="1" si="39"/>
        <v>0</v>
      </c>
      <c r="O173" s="75">
        <f t="shared" ca="1" si="40"/>
        <v>0</v>
      </c>
      <c r="P173" s="61">
        <f t="shared" ca="1" si="41"/>
        <v>0</v>
      </c>
      <c r="Q173" s="61">
        <f t="shared" ca="1" si="42"/>
        <v>0</v>
      </c>
      <c r="R173" s="30">
        <f t="shared" ca="1" si="33"/>
        <v>-1.1727437270112344E-4</v>
      </c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</row>
    <row r="174" spans="1:35">
      <c r="A174" s="65"/>
      <c r="B174" s="65"/>
      <c r="C174" s="65"/>
      <c r="D174" s="66">
        <f t="shared" si="30"/>
        <v>0</v>
      </c>
      <c r="E174" s="6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1.1727437270112344E-4</v>
      </c>
      <c r="N174" s="61">
        <f t="shared" ca="1" si="39"/>
        <v>0</v>
      </c>
      <c r="O174" s="75">
        <f t="shared" ca="1" si="40"/>
        <v>0</v>
      </c>
      <c r="P174" s="61">
        <f t="shared" ca="1" si="41"/>
        <v>0</v>
      </c>
      <c r="Q174" s="61">
        <f t="shared" ca="1" si="42"/>
        <v>0</v>
      </c>
      <c r="R174" s="30">
        <f t="shared" ca="1" si="33"/>
        <v>-1.1727437270112344E-4</v>
      </c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</row>
    <row r="175" spans="1:35">
      <c r="A175" s="65"/>
      <c r="B175" s="65"/>
      <c r="C175" s="65"/>
      <c r="D175" s="66">
        <f t="shared" si="30"/>
        <v>0</v>
      </c>
      <c r="E175" s="6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1.1727437270112344E-4</v>
      </c>
      <c r="N175" s="61">
        <f t="shared" ca="1" si="39"/>
        <v>0</v>
      </c>
      <c r="O175" s="75">
        <f t="shared" ca="1" si="40"/>
        <v>0</v>
      </c>
      <c r="P175" s="61">
        <f t="shared" ca="1" si="41"/>
        <v>0</v>
      </c>
      <c r="Q175" s="61">
        <f t="shared" ca="1" si="42"/>
        <v>0</v>
      </c>
      <c r="R175" s="30">
        <f t="shared" ca="1" si="33"/>
        <v>-1.1727437270112344E-4</v>
      </c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</row>
    <row r="176" spans="1:35">
      <c r="A176" s="65"/>
      <c r="B176" s="65"/>
      <c r="C176" s="65"/>
      <c r="D176" s="66">
        <f t="shared" si="30"/>
        <v>0</v>
      </c>
      <c r="E176" s="6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1.1727437270112344E-4</v>
      </c>
      <c r="N176" s="61">
        <f t="shared" ca="1" si="39"/>
        <v>0</v>
      </c>
      <c r="O176" s="75">
        <f t="shared" ca="1" si="40"/>
        <v>0</v>
      </c>
      <c r="P176" s="61">
        <f t="shared" ca="1" si="41"/>
        <v>0</v>
      </c>
      <c r="Q176" s="61">
        <f t="shared" ca="1" si="42"/>
        <v>0</v>
      </c>
      <c r="R176" s="30">
        <f t="shared" ca="1" si="33"/>
        <v>-1.1727437270112344E-4</v>
      </c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</row>
    <row r="177" spans="1:35">
      <c r="A177" s="65"/>
      <c r="B177" s="65"/>
      <c r="C177" s="65"/>
      <c r="D177" s="66">
        <f t="shared" si="30"/>
        <v>0</v>
      </c>
      <c r="E177" s="6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1.1727437270112344E-4</v>
      </c>
      <c r="N177" s="61">
        <f t="shared" ca="1" si="39"/>
        <v>0</v>
      </c>
      <c r="O177" s="75">
        <f t="shared" ca="1" si="40"/>
        <v>0</v>
      </c>
      <c r="P177" s="61">
        <f t="shared" ca="1" si="41"/>
        <v>0</v>
      </c>
      <c r="Q177" s="61">
        <f t="shared" ca="1" si="42"/>
        <v>0</v>
      </c>
      <c r="R177" s="30">
        <f t="shared" ca="1" si="33"/>
        <v>-1.1727437270112344E-4</v>
      </c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</row>
    <row r="178" spans="1:35">
      <c r="A178" s="65"/>
      <c r="B178" s="65"/>
      <c r="C178" s="65"/>
      <c r="D178" s="66">
        <f t="shared" si="30"/>
        <v>0</v>
      </c>
      <c r="E178" s="6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1.1727437270112344E-4</v>
      </c>
      <c r="N178" s="61">
        <f t="shared" ca="1" si="39"/>
        <v>0</v>
      </c>
      <c r="O178" s="75">
        <f t="shared" ca="1" si="40"/>
        <v>0</v>
      </c>
      <c r="P178" s="61">
        <f t="shared" ca="1" si="41"/>
        <v>0</v>
      </c>
      <c r="Q178" s="61">
        <f t="shared" ca="1" si="42"/>
        <v>0</v>
      </c>
      <c r="R178" s="30">
        <f t="shared" ca="1" si="33"/>
        <v>-1.1727437270112344E-4</v>
      </c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</row>
    <row r="179" spans="1:35">
      <c r="A179" s="65"/>
      <c r="B179" s="65"/>
      <c r="C179" s="65"/>
      <c r="D179" s="66">
        <f t="shared" si="30"/>
        <v>0</v>
      </c>
      <c r="E179" s="6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1.1727437270112344E-4</v>
      </c>
      <c r="N179" s="61">
        <f t="shared" ca="1" si="39"/>
        <v>0</v>
      </c>
      <c r="O179" s="75">
        <f t="shared" ca="1" si="40"/>
        <v>0</v>
      </c>
      <c r="P179" s="61">
        <f t="shared" ca="1" si="41"/>
        <v>0</v>
      </c>
      <c r="Q179" s="61">
        <f t="shared" ca="1" si="42"/>
        <v>0</v>
      </c>
      <c r="R179" s="30">
        <f t="shared" ca="1" si="33"/>
        <v>-1.1727437270112344E-4</v>
      </c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</row>
    <row r="180" spans="1:35">
      <c r="A180" s="65"/>
      <c r="B180" s="65"/>
      <c r="C180" s="65"/>
      <c r="D180" s="66">
        <f t="shared" si="30"/>
        <v>0</v>
      </c>
      <c r="E180" s="6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1.1727437270112344E-4</v>
      </c>
      <c r="N180" s="61">
        <f t="shared" ca="1" si="39"/>
        <v>0</v>
      </c>
      <c r="O180" s="75">
        <f t="shared" ca="1" si="40"/>
        <v>0</v>
      </c>
      <c r="P180" s="61">
        <f t="shared" ca="1" si="41"/>
        <v>0</v>
      </c>
      <c r="Q180" s="61">
        <f t="shared" ca="1" si="42"/>
        <v>0</v>
      </c>
      <c r="R180" s="30">
        <f t="shared" ca="1" si="33"/>
        <v>-1.1727437270112344E-4</v>
      </c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</row>
    <row r="181" spans="1:35">
      <c r="A181" s="65"/>
      <c r="B181" s="65"/>
      <c r="C181" s="65"/>
      <c r="D181" s="66">
        <f t="shared" si="30"/>
        <v>0</v>
      </c>
      <c r="E181" s="6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1.1727437270112344E-4</v>
      </c>
      <c r="N181" s="61">
        <f t="shared" ca="1" si="39"/>
        <v>0</v>
      </c>
      <c r="O181" s="75">
        <f t="shared" ca="1" si="40"/>
        <v>0</v>
      </c>
      <c r="P181" s="61">
        <f t="shared" ca="1" si="41"/>
        <v>0</v>
      </c>
      <c r="Q181" s="61">
        <f t="shared" ca="1" si="42"/>
        <v>0</v>
      </c>
      <c r="R181" s="30">
        <f t="shared" ca="1" si="33"/>
        <v>-1.1727437270112344E-4</v>
      </c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</row>
    <row r="182" spans="1:35">
      <c r="A182" s="65"/>
      <c r="B182" s="65"/>
      <c r="C182" s="65"/>
      <c r="D182" s="66">
        <f t="shared" si="30"/>
        <v>0</v>
      </c>
      <c r="E182" s="6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1.1727437270112344E-4</v>
      </c>
      <c r="N182" s="61">
        <f t="shared" ca="1" si="39"/>
        <v>0</v>
      </c>
      <c r="O182" s="75">
        <f t="shared" ca="1" si="40"/>
        <v>0</v>
      </c>
      <c r="P182" s="61">
        <f t="shared" ca="1" si="41"/>
        <v>0</v>
      </c>
      <c r="Q182" s="61">
        <f t="shared" ca="1" si="42"/>
        <v>0</v>
      </c>
      <c r="R182" s="30">
        <f t="shared" ca="1" si="33"/>
        <v>-1.1727437270112344E-4</v>
      </c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</row>
    <row r="183" spans="1:35">
      <c r="A183" s="65"/>
      <c r="B183" s="65"/>
      <c r="C183" s="65"/>
      <c r="D183" s="66">
        <f t="shared" si="30"/>
        <v>0</v>
      </c>
      <c r="E183" s="6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1.1727437270112344E-4</v>
      </c>
      <c r="N183" s="61">
        <f t="shared" ca="1" si="39"/>
        <v>0</v>
      </c>
      <c r="O183" s="75">
        <f t="shared" ca="1" si="40"/>
        <v>0</v>
      </c>
      <c r="P183" s="61">
        <f t="shared" ca="1" si="41"/>
        <v>0</v>
      </c>
      <c r="Q183" s="61">
        <f t="shared" ca="1" si="42"/>
        <v>0</v>
      </c>
      <c r="R183" s="30">
        <f t="shared" ca="1" si="33"/>
        <v>-1.1727437270112344E-4</v>
      </c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</row>
    <row r="184" spans="1:35">
      <c r="A184" s="65"/>
      <c r="B184" s="65"/>
      <c r="C184" s="65"/>
      <c r="D184" s="66">
        <f t="shared" si="30"/>
        <v>0</v>
      </c>
      <c r="E184" s="6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1.1727437270112344E-4</v>
      </c>
      <c r="N184" s="61">
        <f t="shared" ca="1" si="39"/>
        <v>0</v>
      </c>
      <c r="O184" s="75">
        <f t="shared" ca="1" si="40"/>
        <v>0</v>
      </c>
      <c r="P184" s="61">
        <f t="shared" ca="1" si="41"/>
        <v>0</v>
      </c>
      <c r="Q184" s="61">
        <f t="shared" ca="1" si="42"/>
        <v>0</v>
      </c>
      <c r="R184" s="30">
        <f t="shared" ca="1" si="33"/>
        <v>-1.1727437270112344E-4</v>
      </c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</row>
    <row r="185" spans="1:35">
      <c r="A185" s="65"/>
      <c r="B185" s="65"/>
      <c r="C185" s="65"/>
      <c r="D185" s="66">
        <f t="shared" si="30"/>
        <v>0</v>
      </c>
      <c r="E185" s="6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1.1727437270112344E-4</v>
      </c>
      <c r="N185" s="61">
        <f t="shared" ca="1" si="39"/>
        <v>0</v>
      </c>
      <c r="O185" s="75">
        <f t="shared" ca="1" si="40"/>
        <v>0</v>
      </c>
      <c r="P185" s="61">
        <f t="shared" ca="1" si="41"/>
        <v>0</v>
      </c>
      <c r="Q185" s="61">
        <f t="shared" ca="1" si="42"/>
        <v>0</v>
      </c>
      <c r="R185" s="30">
        <f t="shared" ca="1" si="33"/>
        <v>-1.1727437270112344E-4</v>
      </c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</row>
    <row r="186" spans="1:35">
      <c r="A186" s="65"/>
      <c r="B186" s="65"/>
      <c r="C186" s="65"/>
      <c r="D186" s="66">
        <f t="shared" si="30"/>
        <v>0</v>
      </c>
      <c r="E186" s="6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1.1727437270112344E-4</v>
      </c>
      <c r="N186" s="61">
        <f t="shared" ca="1" si="39"/>
        <v>0</v>
      </c>
      <c r="O186" s="75">
        <f t="shared" ca="1" si="40"/>
        <v>0</v>
      </c>
      <c r="P186" s="61">
        <f t="shared" ca="1" si="41"/>
        <v>0</v>
      </c>
      <c r="Q186" s="61">
        <f t="shared" ca="1" si="42"/>
        <v>0</v>
      </c>
      <c r="R186" s="30">
        <f t="shared" ca="1" si="33"/>
        <v>-1.1727437270112344E-4</v>
      </c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</row>
    <row r="187" spans="1:35">
      <c r="A187" s="65"/>
      <c r="B187" s="65"/>
      <c r="C187" s="65"/>
      <c r="D187" s="66">
        <f t="shared" si="30"/>
        <v>0</v>
      </c>
      <c r="E187" s="6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1.1727437270112344E-4</v>
      </c>
      <c r="N187" s="61">
        <f t="shared" ca="1" si="39"/>
        <v>0</v>
      </c>
      <c r="O187" s="75">
        <f t="shared" ca="1" si="40"/>
        <v>0</v>
      </c>
      <c r="P187" s="61">
        <f t="shared" ca="1" si="41"/>
        <v>0</v>
      </c>
      <c r="Q187" s="61">
        <f t="shared" ca="1" si="42"/>
        <v>0</v>
      </c>
      <c r="R187" s="30">
        <f t="shared" ca="1" si="33"/>
        <v>-1.1727437270112344E-4</v>
      </c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</row>
    <row r="188" spans="1:35">
      <c r="A188" s="65"/>
      <c r="B188" s="65"/>
      <c r="C188" s="65"/>
      <c r="D188" s="66">
        <f t="shared" si="30"/>
        <v>0</v>
      </c>
      <c r="E188" s="6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1.1727437270112344E-4</v>
      </c>
      <c r="N188" s="61">
        <f t="shared" ca="1" si="39"/>
        <v>0</v>
      </c>
      <c r="O188" s="75">
        <f t="shared" ca="1" si="40"/>
        <v>0</v>
      </c>
      <c r="P188" s="61">
        <f t="shared" ca="1" si="41"/>
        <v>0</v>
      </c>
      <c r="Q188" s="61">
        <f t="shared" ca="1" si="42"/>
        <v>0</v>
      </c>
      <c r="R188" s="30">
        <f t="shared" ca="1" si="33"/>
        <v>-1.1727437270112344E-4</v>
      </c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</row>
    <row r="189" spans="1:35">
      <c r="A189" s="65"/>
      <c r="B189" s="65"/>
      <c r="C189" s="65"/>
      <c r="D189" s="66">
        <f t="shared" si="30"/>
        <v>0</v>
      </c>
      <c r="E189" s="6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1.1727437270112344E-4</v>
      </c>
      <c r="N189" s="61">
        <f t="shared" ca="1" si="39"/>
        <v>0</v>
      </c>
      <c r="O189" s="75">
        <f t="shared" ca="1" si="40"/>
        <v>0</v>
      </c>
      <c r="P189" s="61">
        <f t="shared" ca="1" si="41"/>
        <v>0</v>
      </c>
      <c r="Q189" s="61">
        <f t="shared" ca="1" si="42"/>
        <v>0</v>
      </c>
      <c r="R189" s="30">
        <f t="shared" ca="1" si="33"/>
        <v>-1.1727437270112344E-4</v>
      </c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</row>
    <row r="190" spans="1:35">
      <c r="A190" s="65"/>
      <c r="B190" s="65"/>
      <c r="C190" s="65"/>
      <c r="D190" s="66">
        <f t="shared" si="30"/>
        <v>0</v>
      </c>
      <c r="E190" s="6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1.1727437270112344E-4</v>
      </c>
      <c r="N190" s="61">
        <f t="shared" ca="1" si="39"/>
        <v>0</v>
      </c>
      <c r="O190" s="75">
        <f t="shared" ca="1" si="40"/>
        <v>0</v>
      </c>
      <c r="P190" s="61">
        <f t="shared" ca="1" si="41"/>
        <v>0</v>
      </c>
      <c r="Q190" s="61">
        <f t="shared" ca="1" si="42"/>
        <v>0</v>
      </c>
      <c r="R190" s="30">
        <f t="shared" ca="1" si="33"/>
        <v>-1.1727437270112344E-4</v>
      </c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</row>
    <row r="191" spans="1:35">
      <c r="A191" s="65"/>
      <c r="B191" s="65"/>
      <c r="C191" s="65"/>
      <c r="D191" s="66">
        <f t="shared" si="30"/>
        <v>0</v>
      </c>
      <c r="E191" s="6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1.1727437270112344E-4</v>
      </c>
      <c r="N191" s="61">
        <f t="shared" ca="1" si="39"/>
        <v>0</v>
      </c>
      <c r="O191" s="75">
        <f t="shared" ca="1" si="40"/>
        <v>0</v>
      </c>
      <c r="P191" s="61">
        <f t="shared" ca="1" si="41"/>
        <v>0</v>
      </c>
      <c r="Q191" s="61">
        <f t="shared" ca="1" si="42"/>
        <v>0</v>
      </c>
      <c r="R191" s="30">
        <f t="shared" ca="1" si="33"/>
        <v>-1.1727437270112344E-4</v>
      </c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</row>
    <row r="192" spans="1:35">
      <c r="A192" s="65"/>
      <c r="B192" s="65"/>
      <c r="C192" s="65"/>
      <c r="D192" s="66">
        <f t="shared" si="30"/>
        <v>0</v>
      </c>
      <c r="E192" s="6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1.1727437270112344E-4</v>
      </c>
      <c r="N192" s="61">
        <f t="shared" ca="1" si="39"/>
        <v>0</v>
      </c>
      <c r="O192" s="75">
        <f t="shared" ca="1" si="40"/>
        <v>0</v>
      </c>
      <c r="P192" s="61">
        <f t="shared" ca="1" si="41"/>
        <v>0</v>
      </c>
      <c r="Q192" s="61">
        <f t="shared" ca="1" si="42"/>
        <v>0</v>
      </c>
      <c r="R192" s="30">
        <f t="shared" ca="1" si="33"/>
        <v>-1.1727437270112344E-4</v>
      </c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</row>
    <row r="193" spans="1:35">
      <c r="A193" s="65"/>
      <c r="B193" s="65"/>
      <c r="C193" s="65"/>
      <c r="D193" s="66">
        <f t="shared" si="30"/>
        <v>0</v>
      </c>
      <c r="E193" s="6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1.1727437270112344E-4</v>
      </c>
      <c r="N193" s="61">
        <f t="shared" ca="1" si="39"/>
        <v>0</v>
      </c>
      <c r="O193" s="75">
        <f t="shared" ca="1" si="40"/>
        <v>0</v>
      </c>
      <c r="P193" s="61">
        <f t="shared" ca="1" si="41"/>
        <v>0</v>
      </c>
      <c r="Q193" s="61">
        <f t="shared" ca="1" si="42"/>
        <v>0</v>
      </c>
      <c r="R193" s="30">
        <f t="shared" ca="1" si="33"/>
        <v>-1.1727437270112344E-4</v>
      </c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</row>
    <row r="194" spans="1:35">
      <c r="A194" s="65"/>
      <c r="B194" s="65"/>
      <c r="C194" s="65"/>
      <c r="D194" s="66">
        <f t="shared" si="30"/>
        <v>0</v>
      </c>
      <c r="E194" s="6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1.1727437270112344E-4</v>
      </c>
      <c r="N194" s="61">
        <f t="shared" ca="1" si="39"/>
        <v>0</v>
      </c>
      <c r="O194" s="75">
        <f t="shared" ca="1" si="40"/>
        <v>0</v>
      </c>
      <c r="P194" s="61">
        <f t="shared" ca="1" si="41"/>
        <v>0</v>
      </c>
      <c r="Q194" s="61">
        <f t="shared" ca="1" si="42"/>
        <v>0</v>
      </c>
      <c r="R194" s="30">
        <f t="shared" ca="1" si="33"/>
        <v>-1.1727437270112344E-4</v>
      </c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</row>
    <row r="195" spans="1:35">
      <c r="A195" s="65"/>
      <c r="B195" s="65"/>
      <c r="C195" s="65"/>
      <c r="D195" s="66">
        <f t="shared" si="30"/>
        <v>0</v>
      </c>
      <c r="E195" s="6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1.1727437270112344E-4</v>
      </c>
      <c r="N195" s="61">
        <f t="shared" ca="1" si="39"/>
        <v>0</v>
      </c>
      <c r="O195" s="75">
        <f t="shared" ca="1" si="40"/>
        <v>0</v>
      </c>
      <c r="P195" s="61">
        <f t="shared" ca="1" si="41"/>
        <v>0</v>
      </c>
      <c r="Q195" s="61">
        <f t="shared" ca="1" si="42"/>
        <v>0</v>
      </c>
      <c r="R195" s="30">
        <f t="shared" ca="1" si="33"/>
        <v>-1.1727437270112344E-4</v>
      </c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</row>
    <row r="196" spans="1:35">
      <c r="A196" s="65"/>
      <c r="B196" s="65"/>
      <c r="C196" s="65"/>
      <c r="D196" s="66">
        <f t="shared" si="30"/>
        <v>0</v>
      </c>
      <c r="E196" s="6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1.1727437270112344E-4</v>
      </c>
      <c r="N196" s="61">
        <f t="shared" ca="1" si="39"/>
        <v>0</v>
      </c>
      <c r="O196" s="75">
        <f t="shared" ca="1" si="40"/>
        <v>0</v>
      </c>
      <c r="P196" s="61">
        <f t="shared" ca="1" si="41"/>
        <v>0</v>
      </c>
      <c r="Q196" s="61">
        <f t="shared" ca="1" si="42"/>
        <v>0</v>
      </c>
      <c r="R196" s="30">
        <f t="shared" ca="1" si="33"/>
        <v>-1.1727437270112344E-4</v>
      </c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</row>
    <row r="197" spans="1:35">
      <c r="A197" s="65"/>
      <c r="B197" s="65"/>
      <c r="C197" s="65"/>
      <c r="D197" s="66">
        <f t="shared" si="30"/>
        <v>0</v>
      </c>
      <c r="E197" s="6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1.1727437270112344E-4</v>
      </c>
      <c r="N197" s="61">
        <f t="shared" ca="1" si="39"/>
        <v>0</v>
      </c>
      <c r="O197" s="75">
        <f t="shared" ca="1" si="40"/>
        <v>0</v>
      </c>
      <c r="P197" s="61">
        <f t="shared" ca="1" si="41"/>
        <v>0</v>
      </c>
      <c r="Q197" s="61">
        <f t="shared" ca="1" si="42"/>
        <v>0</v>
      </c>
      <c r="R197" s="30">
        <f t="shared" ca="1" si="33"/>
        <v>-1.1727437270112344E-4</v>
      </c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</row>
    <row r="198" spans="1:35">
      <c r="A198" s="65"/>
      <c r="B198" s="65"/>
      <c r="C198" s="65"/>
      <c r="D198" s="66">
        <f t="shared" si="30"/>
        <v>0</v>
      </c>
      <c r="E198" s="6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1.1727437270112344E-4</v>
      </c>
      <c r="N198" s="61">
        <f t="shared" ca="1" si="39"/>
        <v>0</v>
      </c>
      <c r="O198" s="75">
        <f t="shared" ca="1" si="40"/>
        <v>0</v>
      </c>
      <c r="P198" s="61">
        <f t="shared" ca="1" si="41"/>
        <v>0</v>
      </c>
      <c r="Q198" s="61">
        <f t="shared" ca="1" si="42"/>
        <v>0</v>
      </c>
      <c r="R198" s="30">
        <f t="shared" ca="1" si="33"/>
        <v>-1.1727437270112344E-4</v>
      </c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</row>
    <row r="199" spans="1:35">
      <c r="A199" s="65"/>
      <c r="B199" s="65"/>
      <c r="C199" s="65"/>
      <c r="D199" s="66">
        <f t="shared" si="30"/>
        <v>0</v>
      </c>
      <c r="E199" s="6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1.1727437270112344E-4</v>
      </c>
      <c r="N199" s="61">
        <f t="shared" ca="1" si="39"/>
        <v>0</v>
      </c>
      <c r="O199" s="75">
        <f t="shared" ca="1" si="40"/>
        <v>0</v>
      </c>
      <c r="P199" s="61">
        <f t="shared" ca="1" si="41"/>
        <v>0</v>
      </c>
      <c r="Q199" s="61">
        <f t="shared" ca="1" si="42"/>
        <v>0</v>
      </c>
      <c r="R199" s="30">
        <f t="shared" ca="1" si="33"/>
        <v>-1.1727437270112344E-4</v>
      </c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</row>
    <row r="200" spans="1:35">
      <c r="A200" s="65"/>
      <c r="B200" s="65"/>
      <c r="C200" s="65"/>
      <c r="D200" s="66">
        <f t="shared" si="30"/>
        <v>0</v>
      </c>
      <c r="E200" s="6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1.1727437270112344E-4</v>
      </c>
      <c r="N200" s="61">
        <f t="shared" ca="1" si="39"/>
        <v>0</v>
      </c>
      <c r="O200" s="75">
        <f t="shared" ca="1" si="40"/>
        <v>0</v>
      </c>
      <c r="P200" s="61">
        <f t="shared" ca="1" si="41"/>
        <v>0</v>
      </c>
      <c r="Q200" s="61">
        <f t="shared" ca="1" si="42"/>
        <v>0</v>
      </c>
      <c r="R200" s="30">
        <f t="shared" ca="1" si="33"/>
        <v>-1.1727437270112344E-4</v>
      </c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</row>
    <row r="201" spans="1:35">
      <c r="A201" s="65"/>
      <c r="B201" s="65"/>
      <c r="C201" s="65"/>
      <c r="D201" s="66">
        <f t="shared" si="30"/>
        <v>0</v>
      </c>
      <c r="E201" s="6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1.1727437270112344E-4</v>
      </c>
      <c r="N201" s="61">
        <f t="shared" ca="1" si="39"/>
        <v>0</v>
      </c>
      <c r="O201" s="75">
        <f t="shared" ca="1" si="40"/>
        <v>0</v>
      </c>
      <c r="P201" s="61">
        <f t="shared" ca="1" si="41"/>
        <v>0</v>
      </c>
      <c r="Q201" s="61">
        <f t="shared" ca="1" si="42"/>
        <v>0</v>
      </c>
      <c r="R201" s="30">
        <f t="shared" ca="1" si="33"/>
        <v>-1.1727437270112344E-4</v>
      </c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</row>
    <row r="202" spans="1:35">
      <c r="A202" s="65"/>
      <c r="B202" s="65"/>
      <c r="C202" s="65"/>
      <c r="D202" s="66">
        <f t="shared" si="30"/>
        <v>0</v>
      </c>
      <c r="E202" s="6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1.1727437270112344E-4</v>
      </c>
      <c r="N202" s="61">
        <f t="shared" ca="1" si="39"/>
        <v>0</v>
      </c>
      <c r="O202" s="75">
        <f t="shared" ca="1" si="40"/>
        <v>0</v>
      </c>
      <c r="P202" s="61">
        <f t="shared" ca="1" si="41"/>
        <v>0</v>
      </c>
      <c r="Q202" s="61">
        <f t="shared" ca="1" si="42"/>
        <v>0</v>
      </c>
      <c r="R202" s="30">
        <f t="shared" ca="1" si="33"/>
        <v>-1.1727437270112344E-4</v>
      </c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</row>
    <row r="203" spans="1:35">
      <c r="A203" s="65"/>
      <c r="B203" s="65"/>
      <c r="C203" s="65"/>
      <c r="D203" s="66">
        <f t="shared" si="30"/>
        <v>0</v>
      </c>
      <c r="E203" s="6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1.1727437270112344E-4</v>
      </c>
      <c r="N203" s="61">
        <f t="shared" ca="1" si="39"/>
        <v>0</v>
      </c>
      <c r="O203" s="75">
        <f t="shared" ca="1" si="40"/>
        <v>0</v>
      </c>
      <c r="P203" s="61">
        <f t="shared" ca="1" si="41"/>
        <v>0</v>
      </c>
      <c r="Q203" s="61">
        <f t="shared" ca="1" si="42"/>
        <v>0</v>
      </c>
      <c r="R203" s="30">
        <f t="shared" ca="1" si="33"/>
        <v>-1.1727437270112344E-4</v>
      </c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</row>
    <row r="204" spans="1:35">
      <c r="A204" s="65"/>
      <c r="B204" s="65"/>
      <c r="C204" s="65"/>
      <c r="D204" s="66">
        <f t="shared" si="30"/>
        <v>0</v>
      </c>
      <c r="E204" s="6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1.1727437270112344E-4</v>
      </c>
      <c r="N204" s="61">
        <f t="shared" ca="1" si="39"/>
        <v>0</v>
      </c>
      <c r="O204" s="75">
        <f t="shared" ca="1" si="40"/>
        <v>0</v>
      </c>
      <c r="P204" s="61">
        <f t="shared" ca="1" si="41"/>
        <v>0</v>
      </c>
      <c r="Q204" s="61">
        <f t="shared" ca="1" si="42"/>
        <v>0</v>
      </c>
      <c r="R204" s="30">
        <f t="shared" ca="1" si="33"/>
        <v>-1.1727437270112344E-4</v>
      </c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</row>
    <row r="205" spans="1:35">
      <c r="A205" s="65"/>
      <c r="B205" s="65"/>
      <c r="C205" s="65"/>
      <c r="D205" s="66">
        <f t="shared" si="30"/>
        <v>0</v>
      </c>
      <c r="E205" s="6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1.1727437270112344E-4</v>
      </c>
      <c r="N205" s="61">
        <f t="shared" ca="1" si="39"/>
        <v>0</v>
      </c>
      <c r="O205" s="75">
        <f t="shared" ca="1" si="40"/>
        <v>0</v>
      </c>
      <c r="P205" s="61">
        <f t="shared" ca="1" si="41"/>
        <v>0</v>
      </c>
      <c r="Q205" s="61">
        <f t="shared" ca="1" si="42"/>
        <v>0</v>
      </c>
      <c r="R205" s="30">
        <f t="shared" ca="1" si="33"/>
        <v>-1.1727437270112344E-4</v>
      </c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</row>
    <row r="206" spans="1:35">
      <c r="A206" s="65"/>
      <c r="B206" s="65"/>
      <c r="C206" s="65"/>
      <c r="D206" s="66">
        <f t="shared" si="30"/>
        <v>0</v>
      </c>
      <c r="E206" s="6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1.1727437270112344E-4</v>
      </c>
      <c r="N206" s="61">
        <f t="shared" ca="1" si="39"/>
        <v>0</v>
      </c>
      <c r="O206" s="75">
        <f t="shared" ca="1" si="40"/>
        <v>0</v>
      </c>
      <c r="P206" s="61">
        <f t="shared" ca="1" si="41"/>
        <v>0</v>
      </c>
      <c r="Q206" s="61">
        <f t="shared" ca="1" si="42"/>
        <v>0</v>
      </c>
      <c r="R206" s="30">
        <f t="shared" ca="1" si="33"/>
        <v>-1.1727437270112344E-4</v>
      </c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</row>
    <row r="207" spans="1:35">
      <c r="A207" s="65"/>
      <c r="B207" s="65"/>
      <c r="C207" s="65"/>
      <c r="D207" s="66">
        <f t="shared" si="30"/>
        <v>0</v>
      </c>
      <c r="E207" s="66">
        <f t="shared" si="30"/>
        <v>0</v>
      </c>
      <c r="F207" s="61">
        <f t="shared" si="31"/>
        <v>0</v>
      </c>
      <c r="G207" s="61">
        <f t="shared" si="31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1.1727437270112344E-4</v>
      </c>
      <c r="N207" s="61">
        <f t="shared" ca="1" si="39"/>
        <v>0</v>
      </c>
      <c r="O207" s="75">
        <f t="shared" ca="1" si="40"/>
        <v>0</v>
      </c>
      <c r="P207" s="61">
        <f t="shared" ca="1" si="41"/>
        <v>0</v>
      </c>
      <c r="Q207" s="61">
        <f t="shared" ca="1" si="42"/>
        <v>0</v>
      </c>
      <c r="R207" s="30">
        <f t="shared" ca="1" si="33"/>
        <v>-1.1727437270112344E-4</v>
      </c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</row>
    <row r="208" spans="1:35">
      <c r="A208" s="65"/>
      <c r="B208" s="65"/>
      <c r="C208" s="65"/>
      <c r="D208" s="66">
        <f t="shared" si="30"/>
        <v>0</v>
      </c>
      <c r="E208" s="66">
        <f t="shared" si="30"/>
        <v>0</v>
      </c>
      <c r="F208" s="61">
        <f t="shared" si="31"/>
        <v>0</v>
      </c>
      <c r="G208" s="61">
        <f t="shared" si="31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1.1727437270112344E-4</v>
      </c>
      <c r="N208" s="61">
        <f t="shared" ca="1" si="39"/>
        <v>0</v>
      </c>
      <c r="O208" s="75">
        <f t="shared" ca="1" si="40"/>
        <v>0</v>
      </c>
      <c r="P208" s="61">
        <f t="shared" ca="1" si="41"/>
        <v>0</v>
      </c>
      <c r="Q208" s="61">
        <f t="shared" ca="1" si="42"/>
        <v>0</v>
      </c>
      <c r="R208" s="30">
        <f t="shared" ca="1" si="33"/>
        <v>-1.1727437270112344E-4</v>
      </c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</row>
    <row r="209" spans="1:35">
      <c r="A209" s="65"/>
      <c r="B209" s="65"/>
      <c r="C209" s="65"/>
      <c r="D209" s="66">
        <f t="shared" ref="D209:E272" si="43">A209/A$18</f>
        <v>0</v>
      </c>
      <c r="E209" s="66">
        <f t="shared" si="43"/>
        <v>0</v>
      </c>
      <c r="F209" s="61">
        <f t="shared" ref="F209:G272" si="44">$C209*D209</f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1.1727437270112344E-4</v>
      </c>
      <c r="N209" s="61">
        <f t="shared" ca="1" si="39"/>
        <v>0</v>
      </c>
      <c r="O209" s="75">
        <f t="shared" ca="1" si="40"/>
        <v>0</v>
      </c>
      <c r="P209" s="61">
        <f t="shared" ca="1" si="41"/>
        <v>0</v>
      </c>
      <c r="Q209" s="61">
        <f t="shared" ca="1" si="42"/>
        <v>0</v>
      </c>
      <c r="R209" s="30">
        <f t="shared" ca="1" si="33"/>
        <v>-1.1727437270112344E-4</v>
      </c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</row>
    <row r="210" spans="1:35">
      <c r="A210" s="65"/>
      <c r="B210" s="65"/>
      <c r="C210" s="65"/>
      <c r="D210" s="66">
        <f t="shared" si="43"/>
        <v>0</v>
      </c>
      <c r="E210" s="6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1.1727437270112344E-4</v>
      </c>
      <c r="N210" s="61">
        <f t="shared" ca="1" si="39"/>
        <v>0</v>
      </c>
      <c r="O210" s="75">
        <f t="shared" ca="1" si="40"/>
        <v>0</v>
      </c>
      <c r="P210" s="61">
        <f t="shared" ca="1" si="41"/>
        <v>0</v>
      </c>
      <c r="Q210" s="61">
        <f t="shared" ca="1" si="42"/>
        <v>0</v>
      </c>
      <c r="R210" s="30">
        <f t="shared" ca="1" si="33"/>
        <v>-1.1727437270112344E-4</v>
      </c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</row>
    <row r="211" spans="1:35">
      <c r="A211" s="65"/>
      <c r="B211" s="65"/>
      <c r="C211" s="65"/>
      <c r="D211" s="66">
        <f t="shared" si="43"/>
        <v>0</v>
      </c>
      <c r="E211" s="6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1.1727437270112344E-4</v>
      </c>
      <c r="N211" s="61">
        <f t="shared" ca="1" si="39"/>
        <v>0</v>
      </c>
      <c r="O211" s="75">
        <f t="shared" ca="1" si="40"/>
        <v>0</v>
      </c>
      <c r="P211" s="61">
        <f t="shared" ca="1" si="41"/>
        <v>0</v>
      </c>
      <c r="Q211" s="61">
        <f t="shared" ca="1" si="42"/>
        <v>0</v>
      </c>
      <c r="R211" s="30">
        <f t="shared" ca="1" si="33"/>
        <v>-1.1727437270112344E-4</v>
      </c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</row>
    <row r="212" spans="1:35">
      <c r="A212" s="65"/>
      <c r="B212" s="65"/>
      <c r="C212" s="65"/>
      <c r="D212" s="66">
        <f t="shared" si="43"/>
        <v>0</v>
      </c>
      <c r="E212" s="6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ca="1" si="32"/>
        <v>1.1727437270112344E-4</v>
      </c>
      <c r="N212" s="61">
        <f t="shared" ca="1" si="39"/>
        <v>0</v>
      </c>
      <c r="O212" s="75">
        <f t="shared" ca="1" si="40"/>
        <v>0</v>
      </c>
      <c r="P212" s="61">
        <f t="shared" ca="1" si="41"/>
        <v>0</v>
      </c>
      <c r="Q212" s="61">
        <f t="shared" ca="1" si="42"/>
        <v>0</v>
      </c>
      <c r="R212" s="30">
        <f t="shared" ca="1" si="33"/>
        <v>-1.1727437270112344E-4</v>
      </c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</row>
    <row r="213" spans="1:35">
      <c r="A213" s="65"/>
      <c r="B213" s="65"/>
      <c r="C213" s="65"/>
      <c r="D213" s="66">
        <f t="shared" si="43"/>
        <v>0</v>
      </c>
      <c r="E213" s="6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si="34"/>
        <v>0</v>
      </c>
      <c r="I213" s="61">
        <f t="shared" si="35"/>
        <v>0</v>
      </c>
      <c r="J213" s="61">
        <f t="shared" si="36"/>
        <v>0</v>
      </c>
      <c r="K213" s="61">
        <f t="shared" si="37"/>
        <v>0</v>
      </c>
      <c r="L213" s="61">
        <f t="shared" si="38"/>
        <v>0</v>
      </c>
      <c r="M213" s="61">
        <f t="shared" ref="M213:M276" ca="1" si="45">+E$4+E$5*D213+E$6*D213^2</f>
        <v>1.1727437270112344E-4</v>
      </c>
      <c r="N213" s="61">
        <f t="shared" ca="1" si="39"/>
        <v>0</v>
      </c>
      <c r="O213" s="75">
        <f t="shared" ca="1" si="40"/>
        <v>0</v>
      </c>
      <c r="P213" s="61">
        <f t="shared" ca="1" si="41"/>
        <v>0</v>
      </c>
      <c r="Q213" s="61">
        <f t="shared" ca="1" si="42"/>
        <v>0</v>
      </c>
      <c r="R213" s="30">
        <f t="shared" ref="R213:R276" ca="1" si="46">+E213-M213</f>
        <v>-1.1727437270112344E-4</v>
      </c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</row>
    <row r="214" spans="1:35">
      <c r="A214" s="65"/>
      <c r="B214" s="65"/>
      <c r="C214" s="65"/>
      <c r="D214" s="66">
        <f t="shared" si="43"/>
        <v>0</v>
      </c>
      <c r="E214" s="6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ref="H214:H277" si="47">C214*D214*D214</f>
        <v>0</v>
      </c>
      <c r="I214" s="61">
        <f t="shared" ref="I214:I277" si="48">C214*D214*D214*D214</f>
        <v>0</v>
      </c>
      <c r="J214" s="61">
        <f t="shared" ref="J214:J277" si="49">C214*D214*D214*D214*D214</f>
        <v>0</v>
      </c>
      <c r="K214" s="61">
        <f t="shared" ref="K214:K277" si="50">C214*E214*D214</f>
        <v>0</v>
      </c>
      <c r="L214" s="61">
        <f t="shared" ref="L214:L277" si="51">C214*E214*D214*D214</f>
        <v>0</v>
      </c>
      <c r="M214" s="61">
        <f t="shared" ca="1" si="45"/>
        <v>1.1727437270112344E-4</v>
      </c>
      <c r="N214" s="61">
        <f t="shared" ref="N214:N277" ca="1" si="52">C214*(M214-E214)^2</f>
        <v>0</v>
      </c>
      <c r="O214" s="75">
        <f t="shared" ref="O214:O277" ca="1" si="53">(C214*O$1-O$2*F214+O$3*H214)^2</f>
        <v>0</v>
      </c>
      <c r="P214" s="61">
        <f t="shared" ref="P214:P277" ca="1" si="54">(-C214*O$2+O$4*F214-O$5*H214)^2</f>
        <v>0</v>
      </c>
      <c r="Q214" s="61">
        <f t="shared" ref="Q214:Q277" ca="1" si="55">+(C214*O$3-F214*O$5+H214*O$6)^2</f>
        <v>0</v>
      </c>
      <c r="R214" s="30">
        <f t="shared" ca="1" si="46"/>
        <v>-1.1727437270112344E-4</v>
      </c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</row>
    <row r="215" spans="1:35">
      <c r="A215" s="65"/>
      <c r="B215" s="65"/>
      <c r="C215" s="65"/>
      <c r="D215" s="66">
        <f t="shared" si="43"/>
        <v>0</v>
      </c>
      <c r="E215" s="6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1.1727437270112344E-4</v>
      </c>
      <c r="N215" s="61">
        <f t="shared" ca="1" si="52"/>
        <v>0</v>
      </c>
      <c r="O215" s="75">
        <f t="shared" ca="1" si="53"/>
        <v>0</v>
      </c>
      <c r="P215" s="61">
        <f t="shared" ca="1" si="54"/>
        <v>0</v>
      </c>
      <c r="Q215" s="61">
        <f t="shared" ca="1" si="55"/>
        <v>0</v>
      </c>
      <c r="R215" s="30">
        <f t="shared" ca="1" si="46"/>
        <v>-1.1727437270112344E-4</v>
      </c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</row>
    <row r="216" spans="1:35">
      <c r="A216" s="65"/>
      <c r="B216" s="65"/>
      <c r="C216" s="65"/>
      <c r="D216" s="66">
        <f t="shared" si="43"/>
        <v>0</v>
      </c>
      <c r="E216" s="6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1.1727437270112344E-4</v>
      </c>
      <c r="N216" s="61">
        <f t="shared" ca="1" si="52"/>
        <v>0</v>
      </c>
      <c r="O216" s="75">
        <f t="shared" ca="1" si="53"/>
        <v>0</v>
      </c>
      <c r="P216" s="61">
        <f t="shared" ca="1" si="54"/>
        <v>0</v>
      </c>
      <c r="Q216" s="61">
        <f t="shared" ca="1" si="55"/>
        <v>0</v>
      </c>
      <c r="R216" s="30">
        <f t="shared" ca="1" si="46"/>
        <v>-1.1727437270112344E-4</v>
      </c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</row>
    <row r="217" spans="1:35">
      <c r="A217" s="65"/>
      <c r="B217" s="65"/>
      <c r="C217" s="65"/>
      <c r="D217" s="66">
        <f t="shared" si="43"/>
        <v>0</v>
      </c>
      <c r="E217" s="6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1.1727437270112344E-4</v>
      </c>
      <c r="N217" s="61">
        <f t="shared" ca="1" si="52"/>
        <v>0</v>
      </c>
      <c r="O217" s="75">
        <f t="shared" ca="1" si="53"/>
        <v>0</v>
      </c>
      <c r="P217" s="61">
        <f t="shared" ca="1" si="54"/>
        <v>0</v>
      </c>
      <c r="Q217" s="61">
        <f t="shared" ca="1" si="55"/>
        <v>0</v>
      </c>
      <c r="R217" s="30">
        <f t="shared" ca="1" si="46"/>
        <v>-1.1727437270112344E-4</v>
      </c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</row>
    <row r="218" spans="1:35">
      <c r="A218" s="65"/>
      <c r="B218" s="65"/>
      <c r="C218" s="65"/>
      <c r="D218" s="66">
        <f t="shared" si="43"/>
        <v>0</v>
      </c>
      <c r="E218" s="6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1.1727437270112344E-4</v>
      </c>
      <c r="N218" s="61">
        <f t="shared" ca="1" si="52"/>
        <v>0</v>
      </c>
      <c r="O218" s="75">
        <f t="shared" ca="1" si="53"/>
        <v>0</v>
      </c>
      <c r="P218" s="61">
        <f t="shared" ca="1" si="54"/>
        <v>0</v>
      </c>
      <c r="Q218" s="61">
        <f t="shared" ca="1" si="55"/>
        <v>0</v>
      </c>
      <c r="R218" s="30">
        <f t="shared" ca="1" si="46"/>
        <v>-1.1727437270112344E-4</v>
      </c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</row>
    <row r="219" spans="1:35">
      <c r="A219" s="65"/>
      <c r="B219" s="65"/>
      <c r="C219" s="65"/>
      <c r="D219" s="66">
        <f t="shared" si="43"/>
        <v>0</v>
      </c>
      <c r="E219" s="6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1.1727437270112344E-4</v>
      </c>
      <c r="N219" s="61">
        <f t="shared" ca="1" si="52"/>
        <v>0</v>
      </c>
      <c r="O219" s="75">
        <f t="shared" ca="1" si="53"/>
        <v>0</v>
      </c>
      <c r="P219" s="61">
        <f t="shared" ca="1" si="54"/>
        <v>0</v>
      </c>
      <c r="Q219" s="61">
        <f t="shared" ca="1" si="55"/>
        <v>0</v>
      </c>
      <c r="R219" s="30">
        <f t="shared" ca="1" si="46"/>
        <v>-1.1727437270112344E-4</v>
      </c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</row>
    <row r="220" spans="1:35">
      <c r="A220" s="65"/>
      <c r="B220" s="65"/>
      <c r="C220" s="65"/>
      <c r="D220" s="66">
        <f t="shared" si="43"/>
        <v>0</v>
      </c>
      <c r="E220" s="6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1.1727437270112344E-4</v>
      </c>
      <c r="N220" s="61">
        <f t="shared" ca="1" si="52"/>
        <v>0</v>
      </c>
      <c r="O220" s="75">
        <f t="shared" ca="1" si="53"/>
        <v>0</v>
      </c>
      <c r="P220" s="61">
        <f t="shared" ca="1" si="54"/>
        <v>0</v>
      </c>
      <c r="Q220" s="61">
        <f t="shared" ca="1" si="55"/>
        <v>0</v>
      </c>
      <c r="R220" s="30">
        <f t="shared" ca="1" si="46"/>
        <v>-1.1727437270112344E-4</v>
      </c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</row>
    <row r="221" spans="1:35">
      <c r="A221" s="65"/>
      <c r="B221" s="65"/>
      <c r="C221" s="65"/>
      <c r="D221" s="66">
        <f t="shared" si="43"/>
        <v>0</v>
      </c>
      <c r="E221" s="6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1.1727437270112344E-4</v>
      </c>
      <c r="N221" s="61">
        <f t="shared" ca="1" si="52"/>
        <v>0</v>
      </c>
      <c r="O221" s="75">
        <f t="shared" ca="1" si="53"/>
        <v>0</v>
      </c>
      <c r="P221" s="61">
        <f t="shared" ca="1" si="54"/>
        <v>0</v>
      </c>
      <c r="Q221" s="61">
        <f t="shared" ca="1" si="55"/>
        <v>0</v>
      </c>
      <c r="R221" s="30">
        <f t="shared" ca="1" si="46"/>
        <v>-1.1727437270112344E-4</v>
      </c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</row>
    <row r="222" spans="1:35">
      <c r="A222" s="65"/>
      <c r="B222" s="65"/>
      <c r="C222" s="65"/>
      <c r="D222" s="66">
        <f t="shared" si="43"/>
        <v>0</v>
      </c>
      <c r="E222" s="6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1.1727437270112344E-4</v>
      </c>
      <c r="N222" s="61">
        <f t="shared" ca="1" si="52"/>
        <v>0</v>
      </c>
      <c r="O222" s="75">
        <f t="shared" ca="1" si="53"/>
        <v>0</v>
      </c>
      <c r="P222" s="61">
        <f t="shared" ca="1" si="54"/>
        <v>0</v>
      </c>
      <c r="Q222" s="61">
        <f t="shared" ca="1" si="55"/>
        <v>0</v>
      </c>
      <c r="R222" s="30">
        <f t="shared" ca="1" si="46"/>
        <v>-1.1727437270112344E-4</v>
      </c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</row>
    <row r="223" spans="1:35">
      <c r="A223" s="65"/>
      <c r="B223" s="65"/>
      <c r="C223" s="65"/>
      <c r="D223" s="66">
        <f t="shared" si="43"/>
        <v>0</v>
      </c>
      <c r="E223" s="6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1.1727437270112344E-4</v>
      </c>
      <c r="N223" s="61">
        <f t="shared" ca="1" si="52"/>
        <v>0</v>
      </c>
      <c r="O223" s="75">
        <f t="shared" ca="1" si="53"/>
        <v>0</v>
      </c>
      <c r="P223" s="61">
        <f t="shared" ca="1" si="54"/>
        <v>0</v>
      </c>
      <c r="Q223" s="61">
        <f t="shared" ca="1" si="55"/>
        <v>0</v>
      </c>
      <c r="R223" s="30">
        <f t="shared" ca="1" si="46"/>
        <v>-1.1727437270112344E-4</v>
      </c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</row>
    <row r="224" spans="1:35">
      <c r="A224" s="65"/>
      <c r="B224" s="65"/>
      <c r="C224" s="65"/>
      <c r="D224" s="66">
        <f t="shared" si="43"/>
        <v>0</v>
      </c>
      <c r="E224" s="6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1.1727437270112344E-4</v>
      </c>
      <c r="N224" s="61">
        <f t="shared" ca="1" si="52"/>
        <v>0</v>
      </c>
      <c r="O224" s="75">
        <f t="shared" ca="1" si="53"/>
        <v>0</v>
      </c>
      <c r="P224" s="61">
        <f t="shared" ca="1" si="54"/>
        <v>0</v>
      </c>
      <c r="Q224" s="61">
        <f t="shared" ca="1" si="55"/>
        <v>0</v>
      </c>
      <c r="R224" s="30">
        <f t="shared" ca="1" si="46"/>
        <v>-1.1727437270112344E-4</v>
      </c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</row>
    <row r="225" spans="1:35">
      <c r="A225" s="65"/>
      <c r="B225" s="65"/>
      <c r="C225" s="65"/>
      <c r="D225" s="66">
        <f t="shared" si="43"/>
        <v>0</v>
      </c>
      <c r="E225" s="6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1.1727437270112344E-4</v>
      </c>
      <c r="N225" s="61">
        <f t="shared" ca="1" si="52"/>
        <v>0</v>
      </c>
      <c r="O225" s="75">
        <f t="shared" ca="1" si="53"/>
        <v>0</v>
      </c>
      <c r="P225" s="61">
        <f t="shared" ca="1" si="54"/>
        <v>0</v>
      </c>
      <c r="Q225" s="61">
        <f t="shared" ca="1" si="55"/>
        <v>0</v>
      </c>
      <c r="R225" s="30">
        <f t="shared" ca="1" si="46"/>
        <v>-1.1727437270112344E-4</v>
      </c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</row>
    <row r="226" spans="1:35">
      <c r="A226" s="65"/>
      <c r="B226" s="65"/>
      <c r="C226" s="65"/>
      <c r="D226" s="66">
        <f t="shared" si="43"/>
        <v>0</v>
      </c>
      <c r="E226" s="6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1.1727437270112344E-4</v>
      </c>
      <c r="N226" s="61">
        <f t="shared" ca="1" si="52"/>
        <v>0</v>
      </c>
      <c r="O226" s="75">
        <f t="shared" ca="1" si="53"/>
        <v>0</v>
      </c>
      <c r="P226" s="61">
        <f t="shared" ca="1" si="54"/>
        <v>0</v>
      </c>
      <c r="Q226" s="61">
        <f t="shared" ca="1" si="55"/>
        <v>0</v>
      </c>
      <c r="R226" s="30">
        <f t="shared" ca="1" si="46"/>
        <v>-1.1727437270112344E-4</v>
      </c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</row>
    <row r="227" spans="1:35">
      <c r="A227" s="65"/>
      <c r="B227" s="65"/>
      <c r="C227" s="65"/>
      <c r="D227" s="66">
        <f t="shared" si="43"/>
        <v>0</v>
      </c>
      <c r="E227" s="6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1.1727437270112344E-4</v>
      </c>
      <c r="N227" s="61">
        <f t="shared" ca="1" si="52"/>
        <v>0</v>
      </c>
      <c r="O227" s="75">
        <f t="shared" ca="1" si="53"/>
        <v>0</v>
      </c>
      <c r="P227" s="61">
        <f t="shared" ca="1" si="54"/>
        <v>0</v>
      </c>
      <c r="Q227" s="61">
        <f t="shared" ca="1" si="55"/>
        <v>0</v>
      </c>
      <c r="R227" s="30">
        <f t="shared" ca="1" si="46"/>
        <v>-1.1727437270112344E-4</v>
      </c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</row>
    <row r="228" spans="1:35">
      <c r="A228" s="65"/>
      <c r="B228" s="65"/>
      <c r="C228" s="65"/>
      <c r="D228" s="66">
        <f t="shared" si="43"/>
        <v>0</v>
      </c>
      <c r="E228" s="6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1.1727437270112344E-4</v>
      </c>
      <c r="N228" s="61">
        <f t="shared" ca="1" si="52"/>
        <v>0</v>
      </c>
      <c r="O228" s="75">
        <f t="shared" ca="1" si="53"/>
        <v>0</v>
      </c>
      <c r="P228" s="61">
        <f t="shared" ca="1" si="54"/>
        <v>0</v>
      </c>
      <c r="Q228" s="61">
        <f t="shared" ca="1" si="55"/>
        <v>0</v>
      </c>
      <c r="R228" s="30">
        <f t="shared" ca="1" si="46"/>
        <v>-1.1727437270112344E-4</v>
      </c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</row>
    <row r="229" spans="1:35">
      <c r="A229" s="65"/>
      <c r="B229" s="65"/>
      <c r="C229" s="65"/>
      <c r="D229" s="66">
        <f t="shared" si="43"/>
        <v>0</v>
      </c>
      <c r="E229" s="6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1.1727437270112344E-4</v>
      </c>
      <c r="N229" s="61">
        <f t="shared" ca="1" si="52"/>
        <v>0</v>
      </c>
      <c r="O229" s="75">
        <f t="shared" ca="1" si="53"/>
        <v>0</v>
      </c>
      <c r="P229" s="61">
        <f t="shared" ca="1" si="54"/>
        <v>0</v>
      </c>
      <c r="Q229" s="61">
        <f t="shared" ca="1" si="55"/>
        <v>0</v>
      </c>
      <c r="R229" s="30">
        <f t="shared" ca="1" si="46"/>
        <v>-1.1727437270112344E-4</v>
      </c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</row>
    <row r="230" spans="1:35">
      <c r="A230" s="65"/>
      <c r="B230" s="65"/>
      <c r="C230" s="65"/>
      <c r="D230" s="66">
        <f t="shared" si="43"/>
        <v>0</v>
      </c>
      <c r="E230" s="6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1.1727437270112344E-4</v>
      </c>
      <c r="N230" s="61">
        <f t="shared" ca="1" si="52"/>
        <v>0</v>
      </c>
      <c r="O230" s="75">
        <f t="shared" ca="1" si="53"/>
        <v>0</v>
      </c>
      <c r="P230" s="61">
        <f t="shared" ca="1" si="54"/>
        <v>0</v>
      </c>
      <c r="Q230" s="61">
        <f t="shared" ca="1" si="55"/>
        <v>0</v>
      </c>
      <c r="R230" s="30">
        <f t="shared" ca="1" si="46"/>
        <v>-1.1727437270112344E-4</v>
      </c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</row>
    <row r="231" spans="1:35">
      <c r="A231" s="65"/>
      <c r="B231" s="65"/>
      <c r="C231" s="65"/>
      <c r="D231" s="66">
        <f t="shared" si="43"/>
        <v>0</v>
      </c>
      <c r="E231" s="6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1.1727437270112344E-4</v>
      </c>
      <c r="N231" s="61">
        <f t="shared" ca="1" si="52"/>
        <v>0</v>
      </c>
      <c r="O231" s="75">
        <f t="shared" ca="1" si="53"/>
        <v>0</v>
      </c>
      <c r="P231" s="61">
        <f t="shared" ca="1" si="54"/>
        <v>0</v>
      </c>
      <c r="Q231" s="61">
        <f t="shared" ca="1" si="55"/>
        <v>0</v>
      </c>
      <c r="R231" s="30">
        <f t="shared" ca="1" si="46"/>
        <v>-1.1727437270112344E-4</v>
      </c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</row>
    <row r="232" spans="1:35">
      <c r="A232" s="65"/>
      <c r="B232" s="65"/>
      <c r="C232" s="65"/>
      <c r="D232" s="66">
        <f t="shared" si="43"/>
        <v>0</v>
      </c>
      <c r="E232" s="6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1.1727437270112344E-4</v>
      </c>
      <c r="N232" s="61">
        <f t="shared" ca="1" si="52"/>
        <v>0</v>
      </c>
      <c r="O232" s="75">
        <f t="shared" ca="1" si="53"/>
        <v>0</v>
      </c>
      <c r="P232" s="61">
        <f t="shared" ca="1" si="54"/>
        <v>0</v>
      </c>
      <c r="Q232" s="61">
        <f t="shared" ca="1" si="55"/>
        <v>0</v>
      </c>
      <c r="R232" s="30">
        <f t="shared" ca="1" si="46"/>
        <v>-1.1727437270112344E-4</v>
      </c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</row>
    <row r="233" spans="1:35">
      <c r="A233" s="65"/>
      <c r="B233" s="65"/>
      <c r="C233" s="65"/>
      <c r="D233" s="66">
        <f t="shared" si="43"/>
        <v>0</v>
      </c>
      <c r="E233" s="6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1.1727437270112344E-4</v>
      </c>
      <c r="N233" s="61">
        <f t="shared" ca="1" si="52"/>
        <v>0</v>
      </c>
      <c r="O233" s="75">
        <f t="shared" ca="1" si="53"/>
        <v>0</v>
      </c>
      <c r="P233" s="61">
        <f t="shared" ca="1" si="54"/>
        <v>0</v>
      </c>
      <c r="Q233" s="61">
        <f t="shared" ca="1" si="55"/>
        <v>0</v>
      </c>
      <c r="R233" s="30">
        <f t="shared" ca="1" si="46"/>
        <v>-1.1727437270112344E-4</v>
      </c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</row>
    <row r="234" spans="1:35">
      <c r="A234" s="65"/>
      <c r="B234" s="65"/>
      <c r="C234" s="65"/>
      <c r="D234" s="66">
        <f t="shared" si="43"/>
        <v>0</v>
      </c>
      <c r="E234" s="6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1.1727437270112344E-4</v>
      </c>
      <c r="N234" s="61">
        <f t="shared" ca="1" si="52"/>
        <v>0</v>
      </c>
      <c r="O234" s="75">
        <f t="shared" ca="1" si="53"/>
        <v>0</v>
      </c>
      <c r="P234" s="61">
        <f t="shared" ca="1" si="54"/>
        <v>0</v>
      </c>
      <c r="Q234" s="61">
        <f t="shared" ca="1" si="55"/>
        <v>0</v>
      </c>
      <c r="R234" s="30">
        <f t="shared" ca="1" si="46"/>
        <v>-1.1727437270112344E-4</v>
      </c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</row>
    <row r="235" spans="1:35">
      <c r="A235" s="65"/>
      <c r="B235" s="65"/>
      <c r="C235" s="65"/>
      <c r="D235" s="66">
        <f t="shared" si="43"/>
        <v>0</v>
      </c>
      <c r="E235" s="6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1.1727437270112344E-4</v>
      </c>
      <c r="N235" s="61">
        <f t="shared" ca="1" si="52"/>
        <v>0</v>
      </c>
      <c r="O235" s="75">
        <f t="shared" ca="1" si="53"/>
        <v>0</v>
      </c>
      <c r="P235" s="61">
        <f t="shared" ca="1" si="54"/>
        <v>0</v>
      </c>
      <c r="Q235" s="61">
        <f t="shared" ca="1" si="55"/>
        <v>0</v>
      </c>
      <c r="R235" s="30">
        <f t="shared" ca="1" si="46"/>
        <v>-1.1727437270112344E-4</v>
      </c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</row>
    <row r="236" spans="1:35">
      <c r="A236" s="65"/>
      <c r="B236" s="65"/>
      <c r="C236" s="65"/>
      <c r="D236" s="66">
        <f t="shared" si="43"/>
        <v>0</v>
      </c>
      <c r="E236" s="6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1.1727437270112344E-4</v>
      </c>
      <c r="N236" s="61">
        <f t="shared" ca="1" si="52"/>
        <v>0</v>
      </c>
      <c r="O236" s="75">
        <f t="shared" ca="1" si="53"/>
        <v>0</v>
      </c>
      <c r="P236" s="61">
        <f t="shared" ca="1" si="54"/>
        <v>0</v>
      </c>
      <c r="Q236" s="61">
        <f t="shared" ca="1" si="55"/>
        <v>0</v>
      </c>
      <c r="R236" s="30">
        <f t="shared" ca="1" si="46"/>
        <v>-1.1727437270112344E-4</v>
      </c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</row>
    <row r="237" spans="1:35">
      <c r="A237" s="65"/>
      <c r="B237" s="65"/>
      <c r="C237" s="65"/>
      <c r="D237" s="66">
        <f t="shared" si="43"/>
        <v>0</v>
      </c>
      <c r="E237" s="6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1.1727437270112344E-4</v>
      </c>
      <c r="N237" s="61">
        <f t="shared" ca="1" si="52"/>
        <v>0</v>
      </c>
      <c r="O237" s="75">
        <f t="shared" ca="1" si="53"/>
        <v>0</v>
      </c>
      <c r="P237" s="61">
        <f t="shared" ca="1" si="54"/>
        <v>0</v>
      </c>
      <c r="Q237" s="61">
        <f t="shared" ca="1" si="55"/>
        <v>0</v>
      </c>
      <c r="R237" s="30">
        <f t="shared" ca="1" si="46"/>
        <v>-1.1727437270112344E-4</v>
      </c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</row>
    <row r="238" spans="1:35">
      <c r="A238" s="65"/>
      <c r="B238" s="65"/>
      <c r="C238" s="65"/>
      <c r="D238" s="66">
        <f t="shared" si="43"/>
        <v>0</v>
      </c>
      <c r="E238" s="6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1.1727437270112344E-4</v>
      </c>
      <c r="N238" s="61">
        <f t="shared" ca="1" si="52"/>
        <v>0</v>
      </c>
      <c r="O238" s="75">
        <f t="shared" ca="1" si="53"/>
        <v>0</v>
      </c>
      <c r="P238" s="61">
        <f t="shared" ca="1" si="54"/>
        <v>0</v>
      </c>
      <c r="Q238" s="61">
        <f t="shared" ca="1" si="55"/>
        <v>0</v>
      </c>
      <c r="R238" s="30">
        <f t="shared" ca="1" si="46"/>
        <v>-1.1727437270112344E-4</v>
      </c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</row>
    <row r="239" spans="1:35">
      <c r="A239" s="65"/>
      <c r="B239" s="65"/>
      <c r="C239" s="65"/>
      <c r="D239" s="66">
        <f t="shared" si="43"/>
        <v>0</v>
      </c>
      <c r="E239" s="6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1.1727437270112344E-4</v>
      </c>
      <c r="N239" s="61">
        <f t="shared" ca="1" si="52"/>
        <v>0</v>
      </c>
      <c r="O239" s="75">
        <f t="shared" ca="1" si="53"/>
        <v>0</v>
      </c>
      <c r="P239" s="61">
        <f t="shared" ca="1" si="54"/>
        <v>0</v>
      </c>
      <c r="Q239" s="61">
        <f t="shared" ca="1" si="55"/>
        <v>0</v>
      </c>
      <c r="R239" s="30">
        <f t="shared" ca="1" si="46"/>
        <v>-1.1727437270112344E-4</v>
      </c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</row>
    <row r="240" spans="1:35">
      <c r="A240" s="65"/>
      <c r="B240" s="65"/>
      <c r="C240" s="65"/>
      <c r="D240" s="66">
        <f t="shared" si="43"/>
        <v>0</v>
      </c>
      <c r="E240" s="6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1.1727437270112344E-4</v>
      </c>
      <c r="N240" s="61">
        <f t="shared" ca="1" si="52"/>
        <v>0</v>
      </c>
      <c r="O240" s="75">
        <f t="shared" ca="1" si="53"/>
        <v>0</v>
      </c>
      <c r="P240" s="61">
        <f t="shared" ca="1" si="54"/>
        <v>0</v>
      </c>
      <c r="Q240" s="61">
        <f t="shared" ca="1" si="55"/>
        <v>0</v>
      </c>
      <c r="R240" s="30">
        <f t="shared" ca="1" si="46"/>
        <v>-1.1727437270112344E-4</v>
      </c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</row>
    <row r="241" spans="1:35">
      <c r="A241" s="65"/>
      <c r="B241" s="65"/>
      <c r="C241" s="65"/>
      <c r="D241" s="66">
        <f t="shared" si="43"/>
        <v>0</v>
      </c>
      <c r="E241" s="6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1.1727437270112344E-4</v>
      </c>
      <c r="N241" s="61">
        <f t="shared" ca="1" si="52"/>
        <v>0</v>
      </c>
      <c r="O241" s="75">
        <f t="shared" ca="1" si="53"/>
        <v>0</v>
      </c>
      <c r="P241" s="61">
        <f t="shared" ca="1" si="54"/>
        <v>0</v>
      </c>
      <c r="Q241" s="61">
        <f t="shared" ca="1" si="55"/>
        <v>0</v>
      </c>
      <c r="R241" s="30">
        <f t="shared" ca="1" si="46"/>
        <v>-1.1727437270112344E-4</v>
      </c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</row>
    <row r="242" spans="1:35">
      <c r="A242" s="65"/>
      <c r="B242" s="65"/>
      <c r="C242" s="65"/>
      <c r="D242" s="66">
        <f t="shared" si="43"/>
        <v>0</v>
      </c>
      <c r="E242" s="6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1.1727437270112344E-4</v>
      </c>
      <c r="N242" s="61">
        <f t="shared" ca="1" si="52"/>
        <v>0</v>
      </c>
      <c r="O242" s="75">
        <f t="shared" ca="1" si="53"/>
        <v>0</v>
      </c>
      <c r="P242" s="61">
        <f t="shared" ca="1" si="54"/>
        <v>0</v>
      </c>
      <c r="Q242" s="61">
        <f t="shared" ca="1" si="55"/>
        <v>0</v>
      </c>
      <c r="R242" s="30">
        <f t="shared" ca="1" si="46"/>
        <v>-1.1727437270112344E-4</v>
      </c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</row>
    <row r="243" spans="1:35">
      <c r="A243" s="65"/>
      <c r="B243" s="65"/>
      <c r="C243" s="65"/>
      <c r="D243" s="66">
        <f t="shared" si="43"/>
        <v>0</v>
      </c>
      <c r="E243" s="6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1.1727437270112344E-4</v>
      </c>
      <c r="N243" s="61">
        <f t="shared" ca="1" si="52"/>
        <v>0</v>
      </c>
      <c r="O243" s="75">
        <f t="shared" ca="1" si="53"/>
        <v>0</v>
      </c>
      <c r="P243" s="61">
        <f t="shared" ca="1" si="54"/>
        <v>0</v>
      </c>
      <c r="Q243" s="61">
        <f t="shared" ca="1" si="55"/>
        <v>0</v>
      </c>
      <c r="R243" s="30">
        <f t="shared" ca="1" si="46"/>
        <v>-1.1727437270112344E-4</v>
      </c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</row>
    <row r="244" spans="1:35">
      <c r="A244" s="65"/>
      <c r="B244" s="65"/>
      <c r="C244" s="65"/>
      <c r="D244" s="66">
        <f t="shared" si="43"/>
        <v>0</v>
      </c>
      <c r="E244" s="6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1.1727437270112344E-4</v>
      </c>
      <c r="N244" s="61">
        <f t="shared" ca="1" si="52"/>
        <v>0</v>
      </c>
      <c r="O244" s="75">
        <f t="shared" ca="1" si="53"/>
        <v>0</v>
      </c>
      <c r="P244" s="61">
        <f t="shared" ca="1" si="54"/>
        <v>0</v>
      </c>
      <c r="Q244" s="61">
        <f t="shared" ca="1" si="55"/>
        <v>0</v>
      </c>
      <c r="R244" s="30">
        <f t="shared" ca="1" si="46"/>
        <v>-1.1727437270112344E-4</v>
      </c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</row>
    <row r="245" spans="1:35">
      <c r="A245" s="65"/>
      <c r="B245" s="65"/>
      <c r="C245" s="65"/>
      <c r="D245" s="66">
        <f t="shared" si="43"/>
        <v>0</v>
      </c>
      <c r="E245" s="6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1.1727437270112344E-4</v>
      </c>
      <c r="N245" s="61">
        <f t="shared" ca="1" si="52"/>
        <v>0</v>
      </c>
      <c r="O245" s="75">
        <f t="shared" ca="1" si="53"/>
        <v>0</v>
      </c>
      <c r="P245" s="61">
        <f t="shared" ca="1" si="54"/>
        <v>0</v>
      </c>
      <c r="Q245" s="61">
        <f t="shared" ca="1" si="55"/>
        <v>0</v>
      </c>
      <c r="R245" s="30">
        <f t="shared" ca="1" si="46"/>
        <v>-1.1727437270112344E-4</v>
      </c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</row>
    <row r="246" spans="1:35">
      <c r="A246" s="65"/>
      <c r="B246" s="65"/>
      <c r="C246" s="65"/>
      <c r="D246" s="66">
        <f t="shared" si="43"/>
        <v>0</v>
      </c>
      <c r="E246" s="6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1.1727437270112344E-4</v>
      </c>
      <c r="N246" s="61">
        <f t="shared" ca="1" si="52"/>
        <v>0</v>
      </c>
      <c r="O246" s="75">
        <f t="shared" ca="1" si="53"/>
        <v>0</v>
      </c>
      <c r="P246" s="61">
        <f t="shared" ca="1" si="54"/>
        <v>0</v>
      </c>
      <c r="Q246" s="61">
        <f t="shared" ca="1" si="55"/>
        <v>0</v>
      </c>
      <c r="R246" s="30">
        <f t="shared" ca="1" si="46"/>
        <v>-1.1727437270112344E-4</v>
      </c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</row>
    <row r="247" spans="1:35">
      <c r="A247" s="65"/>
      <c r="B247" s="65"/>
      <c r="C247" s="65"/>
      <c r="D247" s="66">
        <f t="shared" si="43"/>
        <v>0</v>
      </c>
      <c r="E247" s="6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1.1727437270112344E-4</v>
      </c>
      <c r="N247" s="61">
        <f t="shared" ca="1" si="52"/>
        <v>0</v>
      </c>
      <c r="O247" s="75">
        <f t="shared" ca="1" si="53"/>
        <v>0</v>
      </c>
      <c r="P247" s="61">
        <f t="shared" ca="1" si="54"/>
        <v>0</v>
      </c>
      <c r="Q247" s="61">
        <f t="shared" ca="1" si="55"/>
        <v>0</v>
      </c>
      <c r="R247" s="30">
        <f t="shared" ca="1" si="46"/>
        <v>-1.1727437270112344E-4</v>
      </c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</row>
    <row r="248" spans="1:35">
      <c r="A248" s="65"/>
      <c r="B248" s="65"/>
      <c r="C248" s="65"/>
      <c r="D248" s="66">
        <f t="shared" si="43"/>
        <v>0</v>
      </c>
      <c r="E248" s="6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1.1727437270112344E-4</v>
      </c>
      <c r="N248" s="61">
        <f t="shared" ca="1" si="52"/>
        <v>0</v>
      </c>
      <c r="O248" s="75">
        <f t="shared" ca="1" si="53"/>
        <v>0</v>
      </c>
      <c r="P248" s="61">
        <f t="shared" ca="1" si="54"/>
        <v>0</v>
      </c>
      <c r="Q248" s="61">
        <f t="shared" ca="1" si="55"/>
        <v>0</v>
      </c>
      <c r="R248" s="30">
        <f t="shared" ca="1" si="46"/>
        <v>-1.1727437270112344E-4</v>
      </c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</row>
    <row r="249" spans="1:35">
      <c r="A249" s="65"/>
      <c r="B249" s="65"/>
      <c r="C249" s="65"/>
      <c r="D249" s="66">
        <f t="shared" si="43"/>
        <v>0</v>
      </c>
      <c r="E249" s="6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1.1727437270112344E-4</v>
      </c>
      <c r="N249" s="61">
        <f t="shared" ca="1" si="52"/>
        <v>0</v>
      </c>
      <c r="O249" s="75">
        <f t="shared" ca="1" si="53"/>
        <v>0</v>
      </c>
      <c r="P249" s="61">
        <f t="shared" ca="1" si="54"/>
        <v>0</v>
      </c>
      <c r="Q249" s="61">
        <f t="shared" ca="1" si="55"/>
        <v>0</v>
      </c>
      <c r="R249" s="30">
        <f t="shared" ca="1" si="46"/>
        <v>-1.1727437270112344E-4</v>
      </c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</row>
    <row r="250" spans="1:35">
      <c r="A250" s="65"/>
      <c r="B250" s="65"/>
      <c r="C250" s="65"/>
      <c r="D250" s="66">
        <f t="shared" si="43"/>
        <v>0</v>
      </c>
      <c r="E250" s="6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1.1727437270112344E-4</v>
      </c>
      <c r="N250" s="61">
        <f t="shared" ca="1" si="52"/>
        <v>0</v>
      </c>
      <c r="O250" s="75">
        <f t="shared" ca="1" si="53"/>
        <v>0</v>
      </c>
      <c r="P250" s="61">
        <f t="shared" ca="1" si="54"/>
        <v>0</v>
      </c>
      <c r="Q250" s="61">
        <f t="shared" ca="1" si="55"/>
        <v>0</v>
      </c>
      <c r="R250" s="30">
        <f t="shared" ca="1" si="46"/>
        <v>-1.1727437270112344E-4</v>
      </c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</row>
    <row r="251" spans="1:35">
      <c r="A251" s="65"/>
      <c r="B251" s="65"/>
      <c r="C251" s="65"/>
      <c r="D251" s="66">
        <f t="shared" si="43"/>
        <v>0</v>
      </c>
      <c r="E251" s="6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1.1727437270112344E-4</v>
      </c>
      <c r="N251" s="61">
        <f t="shared" ca="1" si="52"/>
        <v>0</v>
      </c>
      <c r="O251" s="75">
        <f t="shared" ca="1" si="53"/>
        <v>0</v>
      </c>
      <c r="P251" s="61">
        <f t="shared" ca="1" si="54"/>
        <v>0</v>
      </c>
      <c r="Q251" s="61">
        <f t="shared" ca="1" si="55"/>
        <v>0</v>
      </c>
      <c r="R251" s="30">
        <f t="shared" ca="1" si="46"/>
        <v>-1.1727437270112344E-4</v>
      </c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</row>
    <row r="252" spans="1:35">
      <c r="A252" s="65"/>
      <c r="B252" s="65"/>
      <c r="C252" s="65"/>
      <c r="D252" s="66">
        <f t="shared" si="43"/>
        <v>0</v>
      </c>
      <c r="E252" s="6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1.1727437270112344E-4</v>
      </c>
      <c r="N252" s="61">
        <f t="shared" ca="1" si="52"/>
        <v>0</v>
      </c>
      <c r="O252" s="75">
        <f t="shared" ca="1" si="53"/>
        <v>0</v>
      </c>
      <c r="P252" s="61">
        <f t="shared" ca="1" si="54"/>
        <v>0</v>
      </c>
      <c r="Q252" s="61">
        <f t="shared" ca="1" si="55"/>
        <v>0</v>
      </c>
      <c r="R252" s="30">
        <f t="shared" ca="1" si="46"/>
        <v>-1.1727437270112344E-4</v>
      </c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</row>
    <row r="253" spans="1:35">
      <c r="A253" s="65"/>
      <c r="B253" s="65"/>
      <c r="C253" s="65"/>
      <c r="D253" s="66">
        <f t="shared" si="43"/>
        <v>0</v>
      </c>
      <c r="E253" s="6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1.1727437270112344E-4</v>
      </c>
      <c r="N253" s="61">
        <f t="shared" ca="1" si="52"/>
        <v>0</v>
      </c>
      <c r="O253" s="75">
        <f t="shared" ca="1" si="53"/>
        <v>0</v>
      </c>
      <c r="P253" s="61">
        <f t="shared" ca="1" si="54"/>
        <v>0</v>
      </c>
      <c r="Q253" s="61">
        <f t="shared" ca="1" si="55"/>
        <v>0</v>
      </c>
      <c r="R253" s="30">
        <f t="shared" ca="1" si="46"/>
        <v>-1.1727437270112344E-4</v>
      </c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</row>
    <row r="254" spans="1:35">
      <c r="A254" s="65"/>
      <c r="B254" s="65"/>
      <c r="C254" s="65"/>
      <c r="D254" s="66">
        <f t="shared" si="43"/>
        <v>0</v>
      </c>
      <c r="E254" s="6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1.1727437270112344E-4</v>
      </c>
      <c r="N254" s="61">
        <f t="shared" ca="1" si="52"/>
        <v>0</v>
      </c>
      <c r="O254" s="75">
        <f t="shared" ca="1" si="53"/>
        <v>0</v>
      </c>
      <c r="P254" s="61">
        <f t="shared" ca="1" si="54"/>
        <v>0</v>
      </c>
      <c r="Q254" s="61">
        <f t="shared" ca="1" si="55"/>
        <v>0</v>
      </c>
      <c r="R254" s="30">
        <f t="shared" ca="1" si="46"/>
        <v>-1.1727437270112344E-4</v>
      </c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</row>
    <row r="255" spans="1:35">
      <c r="A255" s="65"/>
      <c r="B255" s="65"/>
      <c r="C255" s="65"/>
      <c r="D255" s="66">
        <f t="shared" si="43"/>
        <v>0</v>
      </c>
      <c r="E255" s="6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1.1727437270112344E-4</v>
      </c>
      <c r="N255" s="61">
        <f t="shared" ca="1" si="52"/>
        <v>0</v>
      </c>
      <c r="O255" s="75">
        <f t="shared" ca="1" si="53"/>
        <v>0</v>
      </c>
      <c r="P255" s="61">
        <f t="shared" ca="1" si="54"/>
        <v>0</v>
      </c>
      <c r="Q255" s="61">
        <f t="shared" ca="1" si="55"/>
        <v>0</v>
      </c>
      <c r="R255" s="30">
        <f t="shared" ca="1" si="46"/>
        <v>-1.1727437270112344E-4</v>
      </c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</row>
    <row r="256" spans="1:35">
      <c r="A256" s="65"/>
      <c r="B256" s="65"/>
      <c r="C256" s="65"/>
      <c r="D256" s="66">
        <f t="shared" si="43"/>
        <v>0</v>
      </c>
      <c r="E256" s="6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1.1727437270112344E-4</v>
      </c>
      <c r="N256" s="61">
        <f t="shared" ca="1" si="52"/>
        <v>0</v>
      </c>
      <c r="O256" s="75">
        <f t="shared" ca="1" si="53"/>
        <v>0</v>
      </c>
      <c r="P256" s="61">
        <f t="shared" ca="1" si="54"/>
        <v>0</v>
      </c>
      <c r="Q256" s="61">
        <f t="shared" ca="1" si="55"/>
        <v>0</v>
      </c>
      <c r="R256" s="30">
        <f t="shared" ca="1" si="46"/>
        <v>-1.1727437270112344E-4</v>
      </c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</row>
    <row r="257" spans="1:35">
      <c r="A257" s="65"/>
      <c r="B257" s="65"/>
      <c r="C257" s="65"/>
      <c r="D257" s="66">
        <f t="shared" si="43"/>
        <v>0</v>
      </c>
      <c r="E257" s="6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1.1727437270112344E-4</v>
      </c>
      <c r="N257" s="61">
        <f t="shared" ca="1" si="52"/>
        <v>0</v>
      </c>
      <c r="O257" s="75">
        <f t="shared" ca="1" si="53"/>
        <v>0</v>
      </c>
      <c r="P257" s="61">
        <f t="shared" ca="1" si="54"/>
        <v>0</v>
      </c>
      <c r="Q257" s="61">
        <f t="shared" ca="1" si="55"/>
        <v>0</v>
      </c>
      <c r="R257" s="30">
        <f t="shared" ca="1" si="46"/>
        <v>-1.1727437270112344E-4</v>
      </c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</row>
    <row r="258" spans="1:35">
      <c r="A258" s="65"/>
      <c r="B258" s="65"/>
      <c r="C258" s="65"/>
      <c r="D258" s="66">
        <f t="shared" si="43"/>
        <v>0</v>
      </c>
      <c r="E258" s="6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1.1727437270112344E-4</v>
      </c>
      <c r="N258" s="61">
        <f t="shared" ca="1" si="52"/>
        <v>0</v>
      </c>
      <c r="O258" s="75">
        <f t="shared" ca="1" si="53"/>
        <v>0</v>
      </c>
      <c r="P258" s="61">
        <f t="shared" ca="1" si="54"/>
        <v>0</v>
      </c>
      <c r="Q258" s="61">
        <f t="shared" ca="1" si="55"/>
        <v>0</v>
      </c>
      <c r="R258" s="30">
        <f t="shared" ca="1" si="46"/>
        <v>-1.1727437270112344E-4</v>
      </c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</row>
    <row r="259" spans="1:35">
      <c r="A259" s="65"/>
      <c r="B259" s="65"/>
      <c r="C259" s="65"/>
      <c r="D259" s="66">
        <f t="shared" si="43"/>
        <v>0</v>
      </c>
      <c r="E259" s="6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1.1727437270112344E-4</v>
      </c>
      <c r="N259" s="61">
        <f t="shared" ca="1" si="52"/>
        <v>0</v>
      </c>
      <c r="O259" s="75">
        <f t="shared" ca="1" si="53"/>
        <v>0</v>
      </c>
      <c r="P259" s="61">
        <f t="shared" ca="1" si="54"/>
        <v>0</v>
      </c>
      <c r="Q259" s="61">
        <f t="shared" ca="1" si="55"/>
        <v>0</v>
      </c>
      <c r="R259" s="30">
        <f t="shared" ca="1" si="46"/>
        <v>-1.1727437270112344E-4</v>
      </c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</row>
    <row r="260" spans="1:35">
      <c r="A260" s="65"/>
      <c r="B260" s="65"/>
      <c r="C260" s="65"/>
      <c r="D260" s="66">
        <f t="shared" si="43"/>
        <v>0</v>
      </c>
      <c r="E260" s="6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1.1727437270112344E-4</v>
      </c>
      <c r="N260" s="61">
        <f t="shared" ca="1" si="52"/>
        <v>0</v>
      </c>
      <c r="O260" s="75">
        <f t="shared" ca="1" si="53"/>
        <v>0</v>
      </c>
      <c r="P260" s="61">
        <f t="shared" ca="1" si="54"/>
        <v>0</v>
      </c>
      <c r="Q260" s="61">
        <f t="shared" ca="1" si="55"/>
        <v>0</v>
      </c>
      <c r="R260" s="30">
        <f t="shared" ca="1" si="46"/>
        <v>-1.1727437270112344E-4</v>
      </c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</row>
    <row r="261" spans="1:35">
      <c r="A261" s="65"/>
      <c r="B261" s="65"/>
      <c r="C261" s="65"/>
      <c r="D261" s="66">
        <f t="shared" si="43"/>
        <v>0</v>
      </c>
      <c r="E261" s="6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1.1727437270112344E-4</v>
      </c>
      <c r="N261" s="61">
        <f t="shared" ca="1" si="52"/>
        <v>0</v>
      </c>
      <c r="O261" s="75">
        <f t="shared" ca="1" si="53"/>
        <v>0</v>
      </c>
      <c r="P261" s="61">
        <f t="shared" ca="1" si="54"/>
        <v>0</v>
      </c>
      <c r="Q261" s="61">
        <f t="shared" ca="1" si="55"/>
        <v>0</v>
      </c>
      <c r="R261" s="30">
        <f t="shared" ca="1" si="46"/>
        <v>-1.1727437270112344E-4</v>
      </c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</row>
    <row r="262" spans="1:35">
      <c r="A262" s="65"/>
      <c r="B262" s="65"/>
      <c r="C262" s="65"/>
      <c r="D262" s="66">
        <f t="shared" si="43"/>
        <v>0</v>
      </c>
      <c r="E262" s="6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1.1727437270112344E-4</v>
      </c>
      <c r="N262" s="61">
        <f t="shared" ca="1" si="52"/>
        <v>0</v>
      </c>
      <c r="O262" s="75">
        <f t="shared" ca="1" si="53"/>
        <v>0</v>
      </c>
      <c r="P262" s="61">
        <f t="shared" ca="1" si="54"/>
        <v>0</v>
      </c>
      <c r="Q262" s="61">
        <f t="shared" ca="1" si="55"/>
        <v>0</v>
      </c>
      <c r="R262" s="30">
        <f t="shared" ca="1" si="46"/>
        <v>-1.1727437270112344E-4</v>
      </c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</row>
    <row r="263" spans="1:35">
      <c r="A263" s="65"/>
      <c r="B263" s="65"/>
      <c r="C263" s="65"/>
      <c r="D263" s="66">
        <f t="shared" si="43"/>
        <v>0</v>
      </c>
      <c r="E263" s="6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1.1727437270112344E-4</v>
      </c>
      <c r="N263" s="61">
        <f t="shared" ca="1" si="52"/>
        <v>0</v>
      </c>
      <c r="O263" s="75">
        <f t="shared" ca="1" si="53"/>
        <v>0</v>
      </c>
      <c r="P263" s="61">
        <f t="shared" ca="1" si="54"/>
        <v>0</v>
      </c>
      <c r="Q263" s="61">
        <f t="shared" ca="1" si="55"/>
        <v>0</v>
      </c>
      <c r="R263" s="30">
        <f t="shared" ca="1" si="46"/>
        <v>-1.1727437270112344E-4</v>
      </c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</row>
    <row r="264" spans="1:35">
      <c r="A264" s="65"/>
      <c r="B264" s="65"/>
      <c r="C264" s="65"/>
      <c r="D264" s="66">
        <f t="shared" si="43"/>
        <v>0</v>
      </c>
      <c r="E264" s="6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1.1727437270112344E-4</v>
      </c>
      <c r="N264" s="61">
        <f t="shared" ca="1" si="52"/>
        <v>0</v>
      </c>
      <c r="O264" s="75">
        <f t="shared" ca="1" si="53"/>
        <v>0</v>
      </c>
      <c r="P264" s="61">
        <f t="shared" ca="1" si="54"/>
        <v>0</v>
      </c>
      <c r="Q264" s="61">
        <f t="shared" ca="1" si="55"/>
        <v>0</v>
      </c>
      <c r="R264" s="30">
        <f t="shared" ca="1" si="46"/>
        <v>-1.1727437270112344E-4</v>
      </c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</row>
    <row r="265" spans="1:35">
      <c r="A265" s="65"/>
      <c r="B265" s="65"/>
      <c r="C265" s="65"/>
      <c r="D265" s="66">
        <f t="shared" si="43"/>
        <v>0</v>
      </c>
      <c r="E265" s="6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1.1727437270112344E-4</v>
      </c>
      <c r="N265" s="61">
        <f t="shared" ca="1" si="52"/>
        <v>0</v>
      </c>
      <c r="O265" s="75">
        <f t="shared" ca="1" si="53"/>
        <v>0</v>
      </c>
      <c r="P265" s="61">
        <f t="shared" ca="1" si="54"/>
        <v>0</v>
      </c>
      <c r="Q265" s="61">
        <f t="shared" ca="1" si="55"/>
        <v>0</v>
      </c>
      <c r="R265" s="30">
        <f t="shared" ca="1" si="46"/>
        <v>-1.1727437270112344E-4</v>
      </c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</row>
    <row r="266" spans="1:35">
      <c r="A266" s="65"/>
      <c r="B266" s="65"/>
      <c r="C266" s="65"/>
      <c r="D266" s="66">
        <f t="shared" si="43"/>
        <v>0</v>
      </c>
      <c r="E266" s="6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1.1727437270112344E-4</v>
      </c>
      <c r="N266" s="61">
        <f t="shared" ca="1" si="52"/>
        <v>0</v>
      </c>
      <c r="O266" s="75">
        <f t="shared" ca="1" si="53"/>
        <v>0</v>
      </c>
      <c r="P266" s="61">
        <f t="shared" ca="1" si="54"/>
        <v>0</v>
      </c>
      <c r="Q266" s="61">
        <f t="shared" ca="1" si="55"/>
        <v>0</v>
      </c>
      <c r="R266" s="30">
        <f t="shared" ca="1" si="46"/>
        <v>-1.1727437270112344E-4</v>
      </c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</row>
    <row r="267" spans="1:35">
      <c r="A267" s="65"/>
      <c r="B267" s="65"/>
      <c r="C267" s="65"/>
      <c r="D267" s="66">
        <f t="shared" si="43"/>
        <v>0</v>
      </c>
      <c r="E267" s="6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1.1727437270112344E-4</v>
      </c>
      <c r="N267" s="61">
        <f t="shared" ca="1" si="52"/>
        <v>0</v>
      </c>
      <c r="O267" s="75">
        <f t="shared" ca="1" si="53"/>
        <v>0</v>
      </c>
      <c r="P267" s="61">
        <f t="shared" ca="1" si="54"/>
        <v>0</v>
      </c>
      <c r="Q267" s="61">
        <f t="shared" ca="1" si="55"/>
        <v>0</v>
      </c>
      <c r="R267" s="30">
        <f t="shared" ca="1" si="46"/>
        <v>-1.1727437270112344E-4</v>
      </c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</row>
    <row r="268" spans="1:35">
      <c r="A268" s="65"/>
      <c r="B268" s="65"/>
      <c r="C268" s="65"/>
      <c r="D268" s="66">
        <f t="shared" si="43"/>
        <v>0</v>
      </c>
      <c r="E268" s="6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1.1727437270112344E-4</v>
      </c>
      <c r="N268" s="61">
        <f t="shared" ca="1" si="52"/>
        <v>0</v>
      </c>
      <c r="O268" s="75">
        <f t="shared" ca="1" si="53"/>
        <v>0</v>
      </c>
      <c r="P268" s="61">
        <f t="shared" ca="1" si="54"/>
        <v>0</v>
      </c>
      <c r="Q268" s="61">
        <f t="shared" ca="1" si="55"/>
        <v>0</v>
      </c>
      <c r="R268" s="30">
        <f t="shared" ca="1" si="46"/>
        <v>-1.1727437270112344E-4</v>
      </c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</row>
    <row r="269" spans="1:35">
      <c r="A269" s="65"/>
      <c r="B269" s="65"/>
      <c r="C269" s="65"/>
      <c r="D269" s="66">
        <f t="shared" si="43"/>
        <v>0</v>
      </c>
      <c r="E269" s="6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1.1727437270112344E-4</v>
      </c>
      <c r="N269" s="61">
        <f t="shared" ca="1" si="52"/>
        <v>0</v>
      </c>
      <c r="O269" s="75">
        <f t="shared" ca="1" si="53"/>
        <v>0</v>
      </c>
      <c r="P269" s="61">
        <f t="shared" ca="1" si="54"/>
        <v>0</v>
      </c>
      <c r="Q269" s="61">
        <f t="shared" ca="1" si="55"/>
        <v>0</v>
      </c>
      <c r="R269" s="30">
        <f t="shared" ca="1" si="46"/>
        <v>-1.1727437270112344E-4</v>
      </c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</row>
    <row r="270" spans="1:35">
      <c r="A270" s="65"/>
      <c r="B270" s="65"/>
      <c r="C270" s="65"/>
      <c r="D270" s="66">
        <f t="shared" si="43"/>
        <v>0</v>
      </c>
      <c r="E270" s="66">
        <f t="shared" si="43"/>
        <v>0</v>
      </c>
      <c r="F270" s="61">
        <f t="shared" si="44"/>
        <v>0</v>
      </c>
      <c r="G270" s="61">
        <f t="shared" si="44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1.1727437270112344E-4</v>
      </c>
      <c r="N270" s="61">
        <f t="shared" ca="1" si="52"/>
        <v>0</v>
      </c>
      <c r="O270" s="75">
        <f t="shared" ca="1" si="53"/>
        <v>0</v>
      </c>
      <c r="P270" s="61">
        <f t="shared" ca="1" si="54"/>
        <v>0</v>
      </c>
      <c r="Q270" s="61">
        <f t="shared" ca="1" si="55"/>
        <v>0</v>
      </c>
      <c r="R270" s="30">
        <f t="shared" ca="1" si="46"/>
        <v>-1.1727437270112344E-4</v>
      </c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</row>
    <row r="271" spans="1:35">
      <c r="A271" s="65"/>
      <c r="B271" s="65"/>
      <c r="C271" s="65"/>
      <c r="D271" s="66">
        <f t="shared" si="43"/>
        <v>0</v>
      </c>
      <c r="E271" s="66">
        <f t="shared" si="43"/>
        <v>0</v>
      </c>
      <c r="F271" s="61">
        <f t="shared" si="44"/>
        <v>0</v>
      </c>
      <c r="G271" s="61">
        <f t="shared" si="44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1.1727437270112344E-4</v>
      </c>
      <c r="N271" s="61">
        <f t="shared" ca="1" si="52"/>
        <v>0</v>
      </c>
      <c r="O271" s="75">
        <f t="shared" ca="1" si="53"/>
        <v>0</v>
      </c>
      <c r="P271" s="61">
        <f t="shared" ca="1" si="54"/>
        <v>0</v>
      </c>
      <c r="Q271" s="61">
        <f t="shared" ca="1" si="55"/>
        <v>0</v>
      </c>
      <c r="R271" s="30">
        <f t="shared" ca="1" si="46"/>
        <v>-1.1727437270112344E-4</v>
      </c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</row>
    <row r="272" spans="1:35">
      <c r="A272" s="65"/>
      <c r="B272" s="65"/>
      <c r="C272" s="65"/>
      <c r="D272" s="66">
        <f t="shared" si="43"/>
        <v>0</v>
      </c>
      <c r="E272" s="66">
        <f t="shared" si="43"/>
        <v>0</v>
      </c>
      <c r="F272" s="61">
        <f t="shared" si="44"/>
        <v>0</v>
      </c>
      <c r="G272" s="61">
        <f t="shared" si="44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1.1727437270112344E-4</v>
      </c>
      <c r="N272" s="61">
        <f t="shared" ca="1" si="52"/>
        <v>0</v>
      </c>
      <c r="O272" s="75">
        <f t="shared" ca="1" si="53"/>
        <v>0</v>
      </c>
      <c r="P272" s="61">
        <f t="shared" ca="1" si="54"/>
        <v>0</v>
      </c>
      <c r="Q272" s="61">
        <f t="shared" ca="1" si="55"/>
        <v>0</v>
      </c>
      <c r="R272" s="30">
        <f t="shared" ca="1" si="46"/>
        <v>-1.1727437270112344E-4</v>
      </c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</row>
    <row r="273" spans="1:35">
      <c r="A273" s="65"/>
      <c r="B273" s="65"/>
      <c r="C273" s="65"/>
      <c r="D273" s="66">
        <f t="shared" ref="D273:E336" si="56">A273/A$18</f>
        <v>0</v>
      </c>
      <c r="E273" s="66">
        <f t="shared" si="56"/>
        <v>0</v>
      </c>
      <c r="F273" s="61">
        <f t="shared" ref="F273:G336" si="57">$C273*D273</f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1.1727437270112344E-4</v>
      </c>
      <c r="N273" s="61">
        <f t="shared" ca="1" si="52"/>
        <v>0</v>
      </c>
      <c r="O273" s="75">
        <f t="shared" ca="1" si="53"/>
        <v>0</v>
      </c>
      <c r="P273" s="61">
        <f t="shared" ca="1" si="54"/>
        <v>0</v>
      </c>
      <c r="Q273" s="61">
        <f t="shared" ca="1" si="55"/>
        <v>0</v>
      </c>
      <c r="R273" s="30">
        <f t="shared" ca="1" si="46"/>
        <v>-1.1727437270112344E-4</v>
      </c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</row>
    <row r="274" spans="1:35">
      <c r="A274" s="65"/>
      <c r="B274" s="65"/>
      <c r="C274" s="65"/>
      <c r="D274" s="66">
        <f t="shared" si="56"/>
        <v>0</v>
      </c>
      <c r="E274" s="6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1.1727437270112344E-4</v>
      </c>
      <c r="N274" s="61">
        <f t="shared" ca="1" si="52"/>
        <v>0</v>
      </c>
      <c r="O274" s="75">
        <f t="shared" ca="1" si="53"/>
        <v>0</v>
      </c>
      <c r="P274" s="61">
        <f t="shared" ca="1" si="54"/>
        <v>0</v>
      </c>
      <c r="Q274" s="61">
        <f t="shared" ca="1" si="55"/>
        <v>0</v>
      </c>
      <c r="R274" s="30">
        <f t="shared" ca="1" si="46"/>
        <v>-1.1727437270112344E-4</v>
      </c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</row>
    <row r="275" spans="1:35">
      <c r="A275" s="65"/>
      <c r="B275" s="65"/>
      <c r="C275" s="65"/>
      <c r="D275" s="66">
        <f t="shared" si="56"/>
        <v>0</v>
      </c>
      <c r="E275" s="6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1.1727437270112344E-4</v>
      </c>
      <c r="N275" s="61">
        <f t="shared" ca="1" si="52"/>
        <v>0</v>
      </c>
      <c r="O275" s="75">
        <f t="shared" ca="1" si="53"/>
        <v>0</v>
      </c>
      <c r="P275" s="61">
        <f t="shared" ca="1" si="54"/>
        <v>0</v>
      </c>
      <c r="Q275" s="61">
        <f t="shared" ca="1" si="55"/>
        <v>0</v>
      </c>
      <c r="R275" s="30">
        <f t="shared" ca="1" si="46"/>
        <v>-1.1727437270112344E-4</v>
      </c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</row>
    <row r="276" spans="1:35">
      <c r="A276" s="65"/>
      <c r="B276" s="65"/>
      <c r="C276" s="65"/>
      <c r="D276" s="66">
        <f t="shared" si="56"/>
        <v>0</v>
      </c>
      <c r="E276" s="6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ca="1" si="45"/>
        <v>1.1727437270112344E-4</v>
      </c>
      <c r="N276" s="61">
        <f t="shared" ca="1" si="52"/>
        <v>0</v>
      </c>
      <c r="O276" s="75">
        <f t="shared" ca="1" si="53"/>
        <v>0</v>
      </c>
      <c r="P276" s="61">
        <f t="shared" ca="1" si="54"/>
        <v>0</v>
      </c>
      <c r="Q276" s="61">
        <f t="shared" ca="1" si="55"/>
        <v>0</v>
      </c>
      <c r="R276" s="30">
        <f t="shared" ca="1" si="46"/>
        <v>-1.1727437270112344E-4</v>
      </c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</row>
    <row r="277" spans="1:35">
      <c r="A277" s="65"/>
      <c r="B277" s="65"/>
      <c r="C277" s="65"/>
      <c r="D277" s="66">
        <f t="shared" si="56"/>
        <v>0</v>
      </c>
      <c r="E277" s="6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si="47"/>
        <v>0</v>
      </c>
      <c r="I277" s="61">
        <f t="shared" si="48"/>
        <v>0</v>
      </c>
      <c r="J277" s="61">
        <f t="shared" si="49"/>
        <v>0</v>
      </c>
      <c r="K277" s="61">
        <f t="shared" si="50"/>
        <v>0</v>
      </c>
      <c r="L277" s="61">
        <f t="shared" si="51"/>
        <v>0</v>
      </c>
      <c r="M277" s="61">
        <f t="shared" ref="M277:M337" ca="1" si="58">+E$4+E$5*D277+E$6*D277^2</f>
        <v>1.1727437270112344E-4</v>
      </c>
      <c r="N277" s="61">
        <f t="shared" ca="1" si="52"/>
        <v>0</v>
      </c>
      <c r="O277" s="75">
        <f t="shared" ca="1" si="53"/>
        <v>0</v>
      </c>
      <c r="P277" s="61">
        <f t="shared" ca="1" si="54"/>
        <v>0</v>
      </c>
      <c r="Q277" s="61">
        <f t="shared" ca="1" si="55"/>
        <v>0</v>
      </c>
      <c r="R277" s="30">
        <f t="shared" ref="R277:R337" ca="1" si="59">+E277-M277</f>
        <v>-1.1727437270112344E-4</v>
      </c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</row>
    <row r="278" spans="1:35">
      <c r="A278" s="65"/>
      <c r="B278" s="65"/>
      <c r="C278" s="65"/>
      <c r="D278" s="66">
        <f t="shared" si="56"/>
        <v>0</v>
      </c>
      <c r="E278" s="6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ref="H278:H336" si="60">C278*D278*D278</f>
        <v>0</v>
      </c>
      <c r="I278" s="61">
        <f t="shared" ref="I278:I336" si="61">C278*D278*D278*D278</f>
        <v>0</v>
      </c>
      <c r="J278" s="61">
        <f t="shared" ref="J278:J336" si="62">C278*D278*D278*D278*D278</f>
        <v>0</v>
      </c>
      <c r="K278" s="61">
        <f t="shared" ref="K278:K336" si="63">C278*E278*D278</f>
        <v>0</v>
      </c>
      <c r="L278" s="61">
        <f t="shared" ref="L278:L336" si="64">C278*E278*D278*D278</f>
        <v>0</v>
      </c>
      <c r="M278" s="61">
        <f t="shared" ca="1" si="58"/>
        <v>1.1727437270112344E-4</v>
      </c>
      <c r="N278" s="61">
        <f t="shared" ref="N278:N336" ca="1" si="65">C278*(M278-E278)^2</f>
        <v>0</v>
      </c>
      <c r="O278" s="75">
        <f t="shared" ref="O278:O336" ca="1" si="66">(C278*O$1-O$2*F278+O$3*H278)^2</f>
        <v>0</v>
      </c>
      <c r="P278" s="61">
        <f t="shared" ref="P278:P336" ca="1" si="67">(-C278*O$2+O$4*F278-O$5*H278)^2</f>
        <v>0</v>
      </c>
      <c r="Q278" s="61">
        <f t="shared" ref="Q278:Q336" ca="1" si="68">+(C278*O$3-F278*O$5+H278*O$6)^2</f>
        <v>0</v>
      </c>
      <c r="R278" s="30">
        <f t="shared" ca="1" si="59"/>
        <v>-1.1727437270112344E-4</v>
      </c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</row>
    <row r="279" spans="1:35">
      <c r="A279" s="65"/>
      <c r="B279" s="65"/>
      <c r="C279" s="65"/>
      <c r="D279" s="66">
        <f t="shared" si="56"/>
        <v>0</v>
      </c>
      <c r="E279" s="6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1.1727437270112344E-4</v>
      </c>
      <c r="N279" s="61">
        <f t="shared" ca="1" si="65"/>
        <v>0</v>
      </c>
      <c r="O279" s="75">
        <f t="shared" ca="1" si="66"/>
        <v>0</v>
      </c>
      <c r="P279" s="61">
        <f t="shared" ca="1" si="67"/>
        <v>0</v>
      </c>
      <c r="Q279" s="61">
        <f t="shared" ca="1" si="68"/>
        <v>0</v>
      </c>
      <c r="R279" s="30">
        <f t="shared" ca="1" si="59"/>
        <v>-1.1727437270112344E-4</v>
      </c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</row>
    <row r="280" spans="1:35">
      <c r="A280" s="65"/>
      <c r="B280" s="65"/>
      <c r="C280" s="65"/>
      <c r="D280" s="66">
        <f t="shared" si="56"/>
        <v>0</v>
      </c>
      <c r="E280" s="6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1.1727437270112344E-4</v>
      </c>
      <c r="N280" s="61">
        <f t="shared" ca="1" si="65"/>
        <v>0</v>
      </c>
      <c r="O280" s="75">
        <f t="shared" ca="1" si="66"/>
        <v>0</v>
      </c>
      <c r="P280" s="61">
        <f t="shared" ca="1" si="67"/>
        <v>0</v>
      </c>
      <c r="Q280" s="61">
        <f t="shared" ca="1" si="68"/>
        <v>0</v>
      </c>
      <c r="R280" s="30">
        <f t="shared" ca="1" si="59"/>
        <v>-1.1727437270112344E-4</v>
      </c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</row>
    <row r="281" spans="1:35">
      <c r="A281" s="65"/>
      <c r="B281" s="65"/>
      <c r="C281" s="65"/>
      <c r="D281" s="66">
        <f t="shared" si="56"/>
        <v>0</v>
      </c>
      <c r="E281" s="6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1.1727437270112344E-4</v>
      </c>
      <c r="N281" s="61">
        <f t="shared" ca="1" si="65"/>
        <v>0</v>
      </c>
      <c r="O281" s="75">
        <f t="shared" ca="1" si="66"/>
        <v>0</v>
      </c>
      <c r="P281" s="61">
        <f t="shared" ca="1" si="67"/>
        <v>0</v>
      </c>
      <c r="Q281" s="61">
        <f t="shared" ca="1" si="68"/>
        <v>0</v>
      </c>
      <c r="R281" s="30">
        <f t="shared" ca="1" si="59"/>
        <v>-1.1727437270112344E-4</v>
      </c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</row>
    <row r="282" spans="1:35">
      <c r="A282" s="65"/>
      <c r="B282" s="65"/>
      <c r="C282" s="65"/>
      <c r="D282" s="66">
        <f t="shared" si="56"/>
        <v>0</v>
      </c>
      <c r="E282" s="6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1.1727437270112344E-4</v>
      </c>
      <c r="N282" s="61">
        <f t="shared" ca="1" si="65"/>
        <v>0</v>
      </c>
      <c r="O282" s="75">
        <f t="shared" ca="1" si="66"/>
        <v>0</v>
      </c>
      <c r="P282" s="61">
        <f t="shared" ca="1" si="67"/>
        <v>0</v>
      </c>
      <c r="Q282" s="61">
        <f t="shared" ca="1" si="68"/>
        <v>0</v>
      </c>
      <c r="R282" s="30">
        <f t="shared" ca="1" si="59"/>
        <v>-1.1727437270112344E-4</v>
      </c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</row>
    <row r="283" spans="1:35">
      <c r="A283" s="65"/>
      <c r="B283" s="65"/>
      <c r="C283" s="65"/>
      <c r="D283" s="66">
        <f t="shared" si="56"/>
        <v>0</v>
      </c>
      <c r="E283" s="6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1.1727437270112344E-4</v>
      </c>
      <c r="N283" s="61">
        <f t="shared" ca="1" si="65"/>
        <v>0</v>
      </c>
      <c r="O283" s="75">
        <f t="shared" ca="1" si="66"/>
        <v>0</v>
      </c>
      <c r="P283" s="61">
        <f t="shared" ca="1" si="67"/>
        <v>0</v>
      </c>
      <c r="Q283" s="61">
        <f t="shared" ca="1" si="68"/>
        <v>0</v>
      </c>
      <c r="R283" s="30">
        <f t="shared" ca="1" si="59"/>
        <v>-1.1727437270112344E-4</v>
      </c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</row>
    <row r="284" spans="1:35">
      <c r="A284" s="65"/>
      <c r="B284" s="65"/>
      <c r="C284" s="65"/>
      <c r="D284" s="66">
        <f t="shared" si="56"/>
        <v>0</v>
      </c>
      <c r="E284" s="6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1.1727437270112344E-4</v>
      </c>
      <c r="N284" s="61">
        <f t="shared" ca="1" si="65"/>
        <v>0</v>
      </c>
      <c r="O284" s="75">
        <f t="shared" ca="1" si="66"/>
        <v>0</v>
      </c>
      <c r="P284" s="61">
        <f t="shared" ca="1" si="67"/>
        <v>0</v>
      </c>
      <c r="Q284" s="61">
        <f t="shared" ca="1" si="68"/>
        <v>0</v>
      </c>
      <c r="R284" s="30">
        <f t="shared" ca="1" si="59"/>
        <v>-1.1727437270112344E-4</v>
      </c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</row>
    <row r="285" spans="1:35">
      <c r="A285" s="65"/>
      <c r="B285" s="65"/>
      <c r="C285" s="65"/>
      <c r="D285" s="66">
        <f t="shared" si="56"/>
        <v>0</v>
      </c>
      <c r="E285" s="6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1.1727437270112344E-4</v>
      </c>
      <c r="N285" s="61">
        <f t="shared" ca="1" si="65"/>
        <v>0</v>
      </c>
      <c r="O285" s="75">
        <f t="shared" ca="1" si="66"/>
        <v>0</v>
      </c>
      <c r="P285" s="61">
        <f t="shared" ca="1" si="67"/>
        <v>0</v>
      </c>
      <c r="Q285" s="61">
        <f t="shared" ca="1" si="68"/>
        <v>0</v>
      </c>
      <c r="R285" s="30">
        <f t="shared" ca="1" si="59"/>
        <v>-1.1727437270112344E-4</v>
      </c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</row>
    <row r="286" spans="1:35">
      <c r="A286" s="65"/>
      <c r="B286" s="65"/>
      <c r="C286" s="65"/>
      <c r="D286" s="66">
        <f t="shared" si="56"/>
        <v>0</v>
      </c>
      <c r="E286" s="6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1.1727437270112344E-4</v>
      </c>
      <c r="N286" s="61">
        <f t="shared" ca="1" si="65"/>
        <v>0</v>
      </c>
      <c r="O286" s="75">
        <f t="shared" ca="1" si="66"/>
        <v>0</v>
      </c>
      <c r="P286" s="61">
        <f t="shared" ca="1" si="67"/>
        <v>0</v>
      </c>
      <c r="Q286" s="61">
        <f t="shared" ca="1" si="68"/>
        <v>0</v>
      </c>
      <c r="R286" s="30">
        <f t="shared" ca="1" si="59"/>
        <v>-1.1727437270112344E-4</v>
      </c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</row>
    <row r="287" spans="1:35">
      <c r="A287" s="65"/>
      <c r="B287" s="65"/>
      <c r="C287" s="65"/>
      <c r="D287" s="66">
        <f t="shared" si="56"/>
        <v>0</v>
      </c>
      <c r="E287" s="6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1.1727437270112344E-4</v>
      </c>
      <c r="N287" s="61">
        <f t="shared" ca="1" si="65"/>
        <v>0</v>
      </c>
      <c r="O287" s="75">
        <f t="shared" ca="1" si="66"/>
        <v>0</v>
      </c>
      <c r="P287" s="61">
        <f t="shared" ca="1" si="67"/>
        <v>0</v>
      </c>
      <c r="Q287" s="61">
        <f t="shared" ca="1" si="68"/>
        <v>0</v>
      </c>
      <c r="R287" s="30">
        <f t="shared" ca="1" si="59"/>
        <v>-1.1727437270112344E-4</v>
      </c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</row>
    <row r="288" spans="1:35">
      <c r="A288" s="65"/>
      <c r="B288" s="65"/>
      <c r="C288" s="65"/>
      <c r="D288" s="66">
        <f t="shared" si="56"/>
        <v>0</v>
      </c>
      <c r="E288" s="6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1.1727437270112344E-4</v>
      </c>
      <c r="N288" s="61">
        <f t="shared" ca="1" si="65"/>
        <v>0</v>
      </c>
      <c r="O288" s="75">
        <f t="shared" ca="1" si="66"/>
        <v>0</v>
      </c>
      <c r="P288" s="61">
        <f t="shared" ca="1" si="67"/>
        <v>0</v>
      </c>
      <c r="Q288" s="61">
        <f t="shared" ca="1" si="68"/>
        <v>0</v>
      </c>
      <c r="R288" s="30">
        <f t="shared" ca="1" si="59"/>
        <v>-1.1727437270112344E-4</v>
      </c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</row>
    <row r="289" spans="1:35">
      <c r="A289" s="65"/>
      <c r="B289" s="65"/>
      <c r="C289" s="65"/>
      <c r="D289" s="66">
        <f t="shared" si="56"/>
        <v>0</v>
      </c>
      <c r="E289" s="6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1.1727437270112344E-4</v>
      </c>
      <c r="N289" s="61">
        <f t="shared" ca="1" si="65"/>
        <v>0</v>
      </c>
      <c r="O289" s="75">
        <f t="shared" ca="1" si="66"/>
        <v>0</v>
      </c>
      <c r="P289" s="61">
        <f t="shared" ca="1" si="67"/>
        <v>0</v>
      </c>
      <c r="Q289" s="61">
        <f t="shared" ca="1" si="68"/>
        <v>0</v>
      </c>
      <c r="R289" s="30">
        <f t="shared" ca="1" si="59"/>
        <v>-1.1727437270112344E-4</v>
      </c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</row>
    <row r="290" spans="1:35">
      <c r="A290" s="65"/>
      <c r="B290" s="65"/>
      <c r="C290" s="65"/>
      <c r="D290" s="66">
        <f t="shared" si="56"/>
        <v>0</v>
      </c>
      <c r="E290" s="6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1.1727437270112344E-4</v>
      </c>
      <c r="N290" s="61">
        <f t="shared" ca="1" si="65"/>
        <v>0</v>
      </c>
      <c r="O290" s="75">
        <f t="shared" ca="1" si="66"/>
        <v>0</v>
      </c>
      <c r="P290" s="61">
        <f t="shared" ca="1" si="67"/>
        <v>0</v>
      </c>
      <c r="Q290" s="61">
        <f t="shared" ca="1" si="68"/>
        <v>0</v>
      </c>
      <c r="R290" s="30">
        <f t="shared" ca="1" si="59"/>
        <v>-1.1727437270112344E-4</v>
      </c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</row>
    <row r="291" spans="1:35">
      <c r="A291" s="65"/>
      <c r="B291" s="65"/>
      <c r="C291" s="65"/>
      <c r="D291" s="66">
        <f t="shared" si="56"/>
        <v>0</v>
      </c>
      <c r="E291" s="6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1.1727437270112344E-4</v>
      </c>
      <c r="N291" s="61">
        <f t="shared" ca="1" si="65"/>
        <v>0</v>
      </c>
      <c r="O291" s="75">
        <f t="shared" ca="1" si="66"/>
        <v>0</v>
      </c>
      <c r="P291" s="61">
        <f t="shared" ca="1" si="67"/>
        <v>0</v>
      </c>
      <c r="Q291" s="61">
        <f t="shared" ca="1" si="68"/>
        <v>0</v>
      </c>
      <c r="R291" s="30">
        <f t="shared" ca="1" si="59"/>
        <v>-1.1727437270112344E-4</v>
      </c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</row>
    <row r="292" spans="1:35">
      <c r="A292" s="65"/>
      <c r="B292" s="65"/>
      <c r="C292" s="65"/>
      <c r="D292" s="66">
        <f t="shared" si="56"/>
        <v>0</v>
      </c>
      <c r="E292" s="6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1.1727437270112344E-4</v>
      </c>
      <c r="N292" s="61">
        <f t="shared" ca="1" si="65"/>
        <v>0</v>
      </c>
      <c r="O292" s="75">
        <f t="shared" ca="1" si="66"/>
        <v>0</v>
      </c>
      <c r="P292" s="61">
        <f t="shared" ca="1" si="67"/>
        <v>0</v>
      </c>
      <c r="Q292" s="61">
        <f t="shared" ca="1" si="68"/>
        <v>0</v>
      </c>
      <c r="R292" s="30">
        <f t="shared" ca="1" si="59"/>
        <v>-1.1727437270112344E-4</v>
      </c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</row>
    <row r="293" spans="1:35">
      <c r="A293" s="65"/>
      <c r="B293" s="65"/>
      <c r="C293" s="65"/>
      <c r="D293" s="66">
        <f t="shared" si="56"/>
        <v>0</v>
      </c>
      <c r="E293" s="6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1.1727437270112344E-4</v>
      </c>
      <c r="N293" s="61">
        <f t="shared" ca="1" si="65"/>
        <v>0</v>
      </c>
      <c r="O293" s="75">
        <f t="shared" ca="1" si="66"/>
        <v>0</v>
      </c>
      <c r="P293" s="61">
        <f t="shared" ca="1" si="67"/>
        <v>0</v>
      </c>
      <c r="Q293" s="61">
        <f t="shared" ca="1" si="68"/>
        <v>0</v>
      </c>
      <c r="R293" s="30">
        <f t="shared" ca="1" si="59"/>
        <v>-1.1727437270112344E-4</v>
      </c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</row>
    <row r="294" spans="1:35">
      <c r="A294" s="65"/>
      <c r="B294" s="65"/>
      <c r="C294" s="65"/>
      <c r="D294" s="66">
        <f t="shared" si="56"/>
        <v>0</v>
      </c>
      <c r="E294" s="6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1.1727437270112344E-4</v>
      </c>
      <c r="N294" s="61">
        <f t="shared" ca="1" si="65"/>
        <v>0</v>
      </c>
      <c r="O294" s="75">
        <f t="shared" ca="1" si="66"/>
        <v>0</v>
      </c>
      <c r="P294" s="61">
        <f t="shared" ca="1" si="67"/>
        <v>0</v>
      </c>
      <c r="Q294" s="61">
        <f t="shared" ca="1" si="68"/>
        <v>0</v>
      </c>
      <c r="R294" s="30">
        <f t="shared" ca="1" si="59"/>
        <v>-1.1727437270112344E-4</v>
      </c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</row>
    <row r="295" spans="1:35">
      <c r="A295" s="65"/>
      <c r="B295" s="65"/>
      <c r="C295" s="65"/>
      <c r="D295" s="66">
        <f t="shared" si="56"/>
        <v>0</v>
      </c>
      <c r="E295" s="6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1.1727437270112344E-4</v>
      </c>
      <c r="N295" s="61">
        <f t="shared" ca="1" si="65"/>
        <v>0</v>
      </c>
      <c r="O295" s="75">
        <f t="shared" ca="1" si="66"/>
        <v>0</v>
      </c>
      <c r="P295" s="61">
        <f t="shared" ca="1" si="67"/>
        <v>0</v>
      </c>
      <c r="Q295" s="61">
        <f t="shared" ca="1" si="68"/>
        <v>0</v>
      </c>
      <c r="R295" s="30">
        <f t="shared" ca="1" si="59"/>
        <v>-1.1727437270112344E-4</v>
      </c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</row>
    <row r="296" spans="1:35">
      <c r="A296" s="65"/>
      <c r="B296" s="65"/>
      <c r="C296" s="65"/>
      <c r="D296" s="66">
        <f t="shared" si="56"/>
        <v>0</v>
      </c>
      <c r="E296" s="6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1.1727437270112344E-4</v>
      </c>
      <c r="N296" s="61">
        <f t="shared" ca="1" si="65"/>
        <v>0</v>
      </c>
      <c r="O296" s="75">
        <f t="shared" ca="1" si="66"/>
        <v>0</v>
      </c>
      <c r="P296" s="61">
        <f t="shared" ca="1" si="67"/>
        <v>0</v>
      </c>
      <c r="Q296" s="61">
        <f t="shared" ca="1" si="68"/>
        <v>0</v>
      </c>
      <c r="R296" s="30">
        <f t="shared" ca="1" si="59"/>
        <v>-1.1727437270112344E-4</v>
      </c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</row>
    <row r="297" spans="1:35">
      <c r="A297" s="65"/>
      <c r="B297" s="65"/>
      <c r="C297" s="65"/>
      <c r="D297" s="66">
        <f t="shared" si="56"/>
        <v>0</v>
      </c>
      <c r="E297" s="6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1.1727437270112344E-4</v>
      </c>
      <c r="N297" s="61">
        <f t="shared" ca="1" si="65"/>
        <v>0</v>
      </c>
      <c r="O297" s="75">
        <f t="shared" ca="1" si="66"/>
        <v>0</v>
      </c>
      <c r="P297" s="61">
        <f t="shared" ca="1" si="67"/>
        <v>0</v>
      </c>
      <c r="Q297" s="61">
        <f t="shared" ca="1" si="68"/>
        <v>0</v>
      </c>
      <c r="R297" s="30">
        <f t="shared" ca="1" si="59"/>
        <v>-1.1727437270112344E-4</v>
      </c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</row>
    <row r="298" spans="1:35">
      <c r="A298" s="65"/>
      <c r="B298" s="65"/>
      <c r="C298" s="65"/>
      <c r="D298" s="66">
        <f t="shared" si="56"/>
        <v>0</v>
      </c>
      <c r="E298" s="6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1.1727437270112344E-4</v>
      </c>
      <c r="N298" s="61">
        <f t="shared" ca="1" si="65"/>
        <v>0</v>
      </c>
      <c r="O298" s="75">
        <f t="shared" ca="1" si="66"/>
        <v>0</v>
      </c>
      <c r="P298" s="61">
        <f t="shared" ca="1" si="67"/>
        <v>0</v>
      </c>
      <c r="Q298" s="61">
        <f t="shared" ca="1" si="68"/>
        <v>0</v>
      </c>
      <c r="R298" s="30">
        <f t="shared" ca="1" si="59"/>
        <v>-1.1727437270112344E-4</v>
      </c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</row>
    <row r="299" spans="1:35">
      <c r="A299" s="65"/>
      <c r="B299" s="65"/>
      <c r="C299" s="65"/>
      <c r="D299" s="66">
        <f t="shared" si="56"/>
        <v>0</v>
      </c>
      <c r="E299" s="6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1.1727437270112344E-4</v>
      </c>
      <c r="N299" s="61">
        <f t="shared" ca="1" si="65"/>
        <v>0</v>
      </c>
      <c r="O299" s="75">
        <f t="shared" ca="1" si="66"/>
        <v>0</v>
      </c>
      <c r="P299" s="61">
        <f t="shared" ca="1" si="67"/>
        <v>0</v>
      </c>
      <c r="Q299" s="61">
        <f t="shared" ca="1" si="68"/>
        <v>0</v>
      </c>
      <c r="R299" s="30">
        <f t="shared" ca="1" si="59"/>
        <v>-1.1727437270112344E-4</v>
      </c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</row>
    <row r="300" spans="1:35">
      <c r="A300" s="65"/>
      <c r="B300" s="65"/>
      <c r="C300" s="65"/>
      <c r="D300" s="66">
        <f t="shared" si="56"/>
        <v>0</v>
      </c>
      <c r="E300" s="6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1.1727437270112344E-4</v>
      </c>
      <c r="N300" s="61">
        <f t="shared" ca="1" si="65"/>
        <v>0</v>
      </c>
      <c r="O300" s="75">
        <f t="shared" ca="1" si="66"/>
        <v>0</v>
      </c>
      <c r="P300" s="61">
        <f t="shared" ca="1" si="67"/>
        <v>0</v>
      </c>
      <c r="Q300" s="61">
        <f t="shared" ca="1" si="68"/>
        <v>0</v>
      </c>
      <c r="R300" s="30">
        <f t="shared" ca="1" si="59"/>
        <v>-1.1727437270112344E-4</v>
      </c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</row>
    <row r="301" spans="1:35">
      <c r="A301" s="65"/>
      <c r="B301" s="65"/>
      <c r="C301" s="65"/>
      <c r="D301" s="66">
        <f t="shared" si="56"/>
        <v>0</v>
      </c>
      <c r="E301" s="6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1.1727437270112344E-4</v>
      </c>
      <c r="N301" s="61">
        <f t="shared" ca="1" si="65"/>
        <v>0</v>
      </c>
      <c r="O301" s="75">
        <f t="shared" ca="1" si="66"/>
        <v>0</v>
      </c>
      <c r="P301" s="61">
        <f t="shared" ca="1" si="67"/>
        <v>0</v>
      </c>
      <c r="Q301" s="61">
        <f t="shared" ca="1" si="68"/>
        <v>0</v>
      </c>
      <c r="R301" s="30">
        <f t="shared" ca="1" si="59"/>
        <v>-1.1727437270112344E-4</v>
      </c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</row>
    <row r="302" spans="1:35">
      <c r="A302" s="65"/>
      <c r="B302" s="65"/>
      <c r="C302" s="65"/>
      <c r="D302" s="66">
        <f t="shared" si="56"/>
        <v>0</v>
      </c>
      <c r="E302" s="6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1.1727437270112344E-4</v>
      </c>
      <c r="N302" s="61">
        <f t="shared" ca="1" si="65"/>
        <v>0</v>
      </c>
      <c r="O302" s="75">
        <f t="shared" ca="1" si="66"/>
        <v>0</v>
      </c>
      <c r="P302" s="61">
        <f t="shared" ca="1" si="67"/>
        <v>0</v>
      </c>
      <c r="Q302" s="61">
        <f t="shared" ca="1" si="68"/>
        <v>0</v>
      </c>
      <c r="R302" s="30">
        <f t="shared" ca="1" si="59"/>
        <v>-1.1727437270112344E-4</v>
      </c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</row>
    <row r="303" spans="1:35">
      <c r="A303" s="65"/>
      <c r="B303" s="65"/>
      <c r="C303" s="65"/>
      <c r="D303" s="66">
        <f t="shared" si="56"/>
        <v>0</v>
      </c>
      <c r="E303" s="6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1.1727437270112344E-4</v>
      </c>
      <c r="N303" s="61">
        <f t="shared" ca="1" si="65"/>
        <v>0</v>
      </c>
      <c r="O303" s="75">
        <f t="shared" ca="1" si="66"/>
        <v>0</v>
      </c>
      <c r="P303" s="61">
        <f t="shared" ca="1" si="67"/>
        <v>0</v>
      </c>
      <c r="Q303" s="61">
        <f t="shared" ca="1" si="68"/>
        <v>0</v>
      </c>
      <c r="R303" s="30">
        <f t="shared" ca="1" si="59"/>
        <v>-1.1727437270112344E-4</v>
      </c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</row>
    <row r="304" spans="1:35">
      <c r="A304" s="65"/>
      <c r="B304" s="65"/>
      <c r="C304" s="65"/>
      <c r="D304" s="66">
        <f t="shared" si="56"/>
        <v>0</v>
      </c>
      <c r="E304" s="6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1.1727437270112344E-4</v>
      </c>
      <c r="N304" s="61">
        <f t="shared" ca="1" si="65"/>
        <v>0</v>
      </c>
      <c r="O304" s="75">
        <f t="shared" ca="1" si="66"/>
        <v>0</v>
      </c>
      <c r="P304" s="61">
        <f t="shared" ca="1" si="67"/>
        <v>0</v>
      </c>
      <c r="Q304" s="61">
        <f t="shared" ca="1" si="68"/>
        <v>0</v>
      </c>
      <c r="R304" s="30">
        <f t="shared" ca="1" si="59"/>
        <v>-1.1727437270112344E-4</v>
      </c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</row>
    <row r="305" spans="1:35">
      <c r="A305" s="65"/>
      <c r="B305" s="65"/>
      <c r="C305" s="65"/>
      <c r="D305" s="66">
        <f t="shared" si="56"/>
        <v>0</v>
      </c>
      <c r="E305" s="6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1.1727437270112344E-4</v>
      </c>
      <c r="N305" s="61">
        <f t="shared" ca="1" si="65"/>
        <v>0</v>
      </c>
      <c r="O305" s="75">
        <f t="shared" ca="1" si="66"/>
        <v>0</v>
      </c>
      <c r="P305" s="61">
        <f t="shared" ca="1" si="67"/>
        <v>0</v>
      </c>
      <c r="Q305" s="61">
        <f t="shared" ca="1" si="68"/>
        <v>0</v>
      </c>
      <c r="R305" s="30">
        <f t="shared" ca="1" si="59"/>
        <v>-1.1727437270112344E-4</v>
      </c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</row>
    <row r="306" spans="1:35">
      <c r="A306" s="65"/>
      <c r="B306" s="65"/>
      <c r="C306" s="65"/>
      <c r="D306" s="66">
        <f t="shared" si="56"/>
        <v>0</v>
      </c>
      <c r="E306" s="6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1.1727437270112344E-4</v>
      </c>
      <c r="N306" s="61">
        <f t="shared" ca="1" si="65"/>
        <v>0</v>
      </c>
      <c r="O306" s="75">
        <f t="shared" ca="1" si="66"/>
        <v>0</v>
      </c>
      <c r="P306" s="61">
        <f t="shared" ca="1" si="67"/>
        <v>0</v>
      </c>
      <c r="Q306" s="61">
        <f t="shared" ca="1" si="68"/>
        <v>0</v>
      </c>
      <c r="R306" s="30">
        <f t="shared" ca="1" si="59"/>
        <v>-1.1727437270112344E-4</v>
      </c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</row>
    <row r="307" spans="1:35">
      <c r="A307" s="65"/>
      <c r="B307" s="65"/>
      <c r="C307" s="65"/>
      <c r="D307" s="66">
        <f t="shared" si="56"/>
        <v>0</v>
      </c>
      <c r="E307" s="6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1.1727437270112344E-4</v>
      </c>
      <c r="N307" s="61">
        <f t="shared" ca="1" si="65"/>
        <v>0</v>
      </c>
      <c r="O307" s="75">
        <f t="shared" ca="1" si="66"/>
        <v>0</v>
      </c>
      <c r="P307" s="61">
        <f t="shared" ca="1" si="67"/>
        <v>0</v>
      </c>
      <c r="Q307" s="61">
        <f t="shared" ca="1" si="68"/>
        <v>0</v>
      </c>
      <c r="R307" s="30">
        <f t="shared" ca="1" si="59"/>
        <v>-1.1727437270112344E-4</v>
      </c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</row>
    <row r="308" spans="1:35">
      <c r="A308" s="65"/>
      <c r="B308" s="65"/>
      <c r="C308" s="65"/>
      <c r="D308" s="66">
        <f t="shared" si="56"/>
        <v>0</v>
      </c>
      <c r="E308" s="6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1.1727437270112344E-4</v>
      </c>
      <c r="N308" s="61">
        <f t="shared" ca="1" si="65"/>
        <v>0</v>
      </c>
      <c r="O308" s="75">
        <f t="shared" ca="1" si="66"/>
        <v>0</v>
      </c>
      <c r="P308" s="61">
        <f t="shared" ca="1" si="67"/>
        <v>0</v>
      </c>
      <c r="Q308" s="61">
        <f t="shared" ca="1" si="68"/>
        <v>0</v>
      </c>
      <c r="R308" s="30">
        <f t="shared" ca="1" si="59"/>
        <v>-1.1727437270112344E-4</v>
      </c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</row>
    <row r="309" spans="1:35">
      <c r="A309" s="65"/>
      <c r="B309" s="65"/>
      <c r="C309" s="65"/>
      <c r="D309" s="66">
        <f t="shared" si="56"/>
        <v>0</v>
      </c>
      <c r="E309" s="6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1.1727437270112344E-4</v>
      </c>
      <c r="N309" s="61">
        <f t="shared" ca="1" si="65"/>
        <v>0</v>
      </c>
      <c r="O309" s="75">
        <f t="shared" ca="1" si="66"/>
        <v>0</v>
      </c>
      <c r="P309" s="61">
        <f t="shared" ca="1" si="67"/>
        <v>0</v>
      </c>
      <c r="Q309" s="61">
        <f t="shared" ca="1" si="68"/>
        <v>0</v>
      </c>
      <c r="R309" s="30">
        <f t="shared" ca="1" si="59"/>
        <v>-1.1727437270112344E-4</v>
      </c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</row>
    <row r="310" spans="1:35">
      <c r="A310" s="65"/>
      <c r="B310" s="65"/>
      <c r="C310" s="65"/>
      <c r="D310" s="66">
        <f t="shared" si="56"/>
        <v>0</v>
      </c>
      <c r="E310" s="6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1.1727437270112344E-4</v>
      </c>
      <c r="N310" s="61">
        <f t="shared" ca="1" si="65"/>
        <v>0</v>
      </c>
      <c r="O310" s="75">
        <f t="shared" ca="1" si="66"/>
        <v>0</v>
      </c>
      <c r="P310" s="61">
        <f t="shared" ca="1" si="67"/>
        <v>0</v>
      </c>
      <c r="Q310" s="61">
        <f t="shared" ca="1" si="68"/>
        <v>0</v>
      </c>
      <c r="R310" s="30">
        <f t="shared" ca="1" si="59"/>
        <v>-1.1727437270112344E-4</v>
      </c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</row>
    <row r="311" spans="1:35">
      <c r="A311" s="65"/>
      <c r="B311" s="65"/>
      <c r="C311" s="65"/>
      <c r="D311" s="66">
        <f t="shared" si="56"/>
        <v>0</v>
      </c>
      <c r="E311" s="6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1.1727437270112344E-4</v>
      </c>
      <c r="N311" s="61">
        <f t="shared" ca="1" si="65"/>
        <v>0</v>
      </c>
      <c r="O311" s="75">
        <f t="shared" ca="1" si="66"/>
        <v>0</v>
      </c>
      <c r="P311" s="61">
        <f t="shared" ca="1" si="67"/>
        <v>0</v>
      </c>
      <c r="Q311" s="61">
        <f t="shared" ca="1" si="68"/>
        <v>0</v>
      </c>
      <c r="R311" s="30">
        <f t="shared" ca="1" si="59"/>
        <v>-1.1727437270112344E-4</v>
      </c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</row>
    <row r="312" spans="1:35">
      <c r="A312" s="65"/>
      <c r="B312" s="65"/>
      <c r="C312" s="65"/>
      <c r="D312" s="66">
        <f t="shared" si="56"/>
        <v>0</v>
      </c>
      <c r="E312" s="6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1.1727437270112344E-4</v>
      </c>
      <c r="N312" s="61">
        <f t="shared" ca="1" si="65"/>
        <v>0</v>
      </c>
      <c r="O312" s="75">
        <f t="shared" ca="1" si="66"/>
        <v>0</v>
      </c>
      <c r="P312" s="61">
        <f t="shared" ca="1" si="67"/>
        <v>0</v>
      </c>
      <c r="Q312" s="61">
        <f t="shared" ca="1" si="68"/>
        <v>0</v>
      </c>
      <c r="R312" s="30">
        <f t="shared" ca="1" si="59"/>
        <v>-1.1727437270112344E-4</v>
      </c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</row>
    <row r="313" spans="1:35">
      <c r="A313" s="65"/>
      <c r="B313" s="65"/>
      <c r="C313" s="65"/>
      <c r="D313" s="66">
        <f t="shared" si="56"/>
        <v>0</v>
      </c>
      <c r="E313" s="6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1.1727437270112344E-4</v>
      </c>
      <c r="N313" s="61">
        <f t="shared" ca="1" si="65"/>
        <v>0</v>
      </c>
      <c r="O313" s="75">
        <f t="shared" ca="1" si="66"/>
        <v>0</v>
      </c>
      <c r="P313" s="61">
        <f t="shared" ca="1" si="67"/>
        <v>0</v>
      </c>
      <c r="Q313" s="61">
        <f t="shared" ca="1" si="68"/>
        <v>0</v>
      </c>
      <c r="R313" s="30">
        <f t="shared" ca="1" si="59"/>
        <v>-1.1727437270112344E-4</v>
      </c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</row>
    <row r="314" spans="1:35">
      <c r="A314" s="65"/>
      <c r="B314" s="65"/>
      <c r="C314" s="65"/>
      <c r="D314" s="66">
        <f t="shared" si="56"/>
        <v>0</v>
      </c>
      <c r="E314" s="6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1.1727437270112344E-4</v>
      </c>
      <c r="N314" s="61">
        <f t="shared" ca="1" si="65"/>
        <v>0</v>
      </c>
      <c r="O314" s="75">
        <f t="shared" ca="1" si="66"/>
        <v>0</v>
      </c>
      <c r="P314" s="61">
        <f t="shared" ca="1" si="67"/>
        <v>0</v>
      </c>
      <c r="Q314" s="61">
        <f t="shared" ca="1" si="68"/>
        <v>0</v>
      </c>
      <c r="R314" s="30">
        <f t="shared" ca="1" si="59"/>
        <v>-1.1727437270112344E-4</v>
      </c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</row>
    <row r="315" spans="1:35">
      <c r="A315" s="65"/>
      <c r="B315" s="65"/>
      <c r="C315" s="65"/>
      <c r="D315" s="66">
        <f t="shared" si="56"/>
        <v>0</v>
      </c>
      <c r="E315" s="6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1.1727437270112344E-4</v>
      </c>
      <c r="N315" s="61">
        <f t="shared" ca="1" si="65"/>
        <v>0</v>
      </c>
      <c r="O315" s="75">
        <f t="shared" ca="1" si="66"/>
        <v>0</v>
      </c>
      <c r="P315" s="61">
        <f t="shared" ca="1" si="67"/>
        <v>0</v>
      </c>
      <c r="Q315" s="61">
        <f t="shared" ca="1" si="68"/>
        <v>0</v>
      </c>
      <c r="R315" s="30">
        <f t="shared" ca="1" si="59"/>
        <v>-1.1727437270112344E-4</v>
      </c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</row>
    <row r="316" spans="1:35">
      <c r="A316" s="65"/>
      <c r="B316" s="65"/>
      <c r="C316" s="65"/>
      <c r="D316" s="66">
        <f t="shared" si="56"/>
        <v>0</v>
      </c>
      <c r="E316" s="6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1.1727437270112344E-4</v>
      </c>
      <c r="N316" s="61">
        <f t="shared" ca="1" si="65"/>
        <v>0</v>
      </c>
      <c r="O316" s="75">
        <f t="shared" ca="1" si="66"/>
        <v>0</v>
      </c>
      <c r="P316" s="61">
        <f t="shared" ca="1" si="67"/>
        <v>0</v>
      </c>
      <c r="Q316" s="61">
        <f t="shared" ca="1" si="68"/>
        <v>0</v>
      </c>
      <c r="R316" s="30">
        <f t="shared" ca="1" si="59"/>
        <v>-1.1727437270112344E-4</v>
      </c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</row>
    <row r="317" spans="1:35">
      <c r="A317" s="65"/>
      <c r="B317" s="65"/>
      <c r="C317" s="65"/>
      <c r="D317" s="66">
        <f t="shared" si="56"/>
        <v>0</v>
      </c>
      <c r="E317" s="6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1.1727437270112344E-4</v>
      </c>
      <c r="N317" s="61">
        <f t="shared" ca="1" si="65"/>
        <v>0</v>
      </c>
      <c r="O317" s="75">
        <f t="shared" ca="1" si="66"/>
        <v>0</v>
      </c>
      <c r="P317" s="61">
        <f t="shared" ca="1" si="67"/>
        <v>0</v>
      </c>
      <c r="Q317" s="61">
        <f t="shared" ca="1" si="68"/>
        <v>0</v>
      </c>
      <c r="R317" s="30">
        <f t="shared" ca="1" si="59"/>
        <v>-1.1727437270112344E-4</v>
      </c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</row>
    <row r="318" spans="1:35">
      <c r="A318" s="65"/>
      <c r="B318" s="65"/>
      <c r="C318" s="65"/>
      <c r="D318" s="66">
        <f t="shared" si="56"/>
        <v>0</v>
      </c>
      <c r="E318" s="6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1.1727437270112344E-4</v>
      </c>
      <c r="N318" s="61">
        <f t="shared" ca="1" si="65"/>
        <v>0</v>
      </c>
      <c r="O318" s="75">
        <f t="shared" ca="1" si="66"/>
        <v>0</v>
      </c>
      <c r="P318" s="61">
        <f t="shared" ca="1" si="67"/>
        <v>0</v>
      </c>
      <c r="Q318" s="61">
        <f t="shared" ca="1" si="68"/>
        <v>0</v>
      </c>
      <c r="R318" s="30">
        <f t="shared" ca="1" si="59"/>
        <v>-1.1727437270112344E-4</v>
      </c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</row>
    <row r="319" spans="1:35">
      <c r="A319" s="65"/>
      <c r="B319" s="65"/>
      <c r="C319" s="65"/>
      <c r="D319" s="66">
        <f t="shared" si="56"/>
        <v>0</v>
      </c>
      <c r="E319" s="6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1.1727437270112344E-4</v>
      </c>
      <c r="N319" s="61">
        <f t="shared" ca="1" si="65"/>
        <v>0</v>
      </c>
      <c r="O319" s="75">
        <f t="shared" ca="1" si="66"/>
        <v>0</v>
      </c>
      <c r="P319" s="61">
        <f t="shared" ca="1" si="67"/>
        <v>0</v>
      </c>
      <c r="Q319" s="61">
        <f t="shared" ca="1" si="68"/>
        <v>0</v>
      </c>
      <c r="R319" s="30">
        <f t="shared" ca="1" si="59"/>
        <v>-1.1727437270112344E-4</v>
      </c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</row>
    <row r="320" spans="1:35">
      <c r="A320" s="65"/>
      <c r="B320" s="65"/>
      <c r="C320" s="65"/>
      <c r="D320" s="66">
        <f t="shared" si="56"/>
        <v>0</v>
      </c>
      <c r="E320" s="6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1.1727437270112344E-4</v>
      </c>
      <c r="N320" s="61">
        <f t="shared" ca="1" si="65"/>
        <v>0</v>
      </c>
      <c r="O320" s="75">
        <f t="shared" ca="1" si="66"/>
        <v>0</v>
      </c>
      <c r="P320" s="61">
        <f t="shared" ca="1" si="67"/>
        <v>0</v>
      </c>
      <c r="Q320" s="61">
        <f t="shared" ca="1" si="68"/>
        <v>0</v>
      </c>
      <c r="R320" s="30">
        <f t="shared" ca="1" si="59"/>
        <v>-1.1727437270112344E-4</v>
      </c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</row>
    <row r="321" spans="1:35">
      <c r="A321" s="65"/>
      <c r="B321" s="65"/>
      <c r="C321" s="65"/>
      <c r="D321" s="66">
        <f t="shared" si="56"/>
        <v>0</v>
      </c>
      <c r="E321" s="6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1.1727437270112344E-4</v>
      </c>
      <c r="N321" s="61">
        <f t="shared" ca="1" si="65"/>
        <v>0</v>
      </c>
      <c r="O321" s="75">
        <f t="shared" ca="1" si="66"/>
        <v>0</v>
      </c>
      <c r="P321" s="61">
        <f t="shared" ca="1" si="67"/>
        <v>0</v>
      </c>
      <c r="Q321" s="61">
        <f t="shared" ca="1" si="68"/>
        <v>0</v>
      </c>
      <c r="R321" s="30">
        <f t="shared" ca="1" si="59"/>
        <v>-1.1727437270112344E-4</v>
      </c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</row>
    <row r="322" spans="1:35">
      <c r="A322" s="65"/>
      <c r="B322" s="65"/>
      <c r="C322" s="65"/>
      <c r="D322" s="66">
        <f t="shared" si="56"/>
        <v>0</v>
      </c>
      <c r="E322" s="6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1.1727437270112344E-4</v>
      </c>
      <c r="N322" s="61">
        <f t="shared" ca="1" si="65"/>
        <v>0</v>
      </c>
      <c r="O322" s="75">
        <f t="shared" ca="1" si="66"/>
        <v>0</v>
      </c>
      <c r="P322" s="61">
        <f t="shared" ca="1" si="67"/>
        <v>0</v>
      </c>
      <c r="Q322" s="61">
        <f t="shared" ca="1" si="68"/>
        <v>0</v>
      </c>
      <c r="R322" s="30">
        <f t="shared" ca="1" si="59"/>
        <v>-1.1727437270112344E-4</v>
      </c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</row>
    <row r="323" spans="1:35">
      <c r="A323" s="65"/>
      <c r="B323" s="65"/>
      <c r="C323" s="65"/>
      <c r="D323" s="66">
        <f t="shared" si="56"/>
        <v>0</v>
      </c>
      <c r="E323" s="6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1.1727437270112344E-4</v>
      </c>
      <c r="N323" s="61">
        <f t="shared" ca="1" si="65"/>
        <v>0</v>
      </c>
      <c r="O323" s="75">
        <f t="shared" ca="1" si="66"/>
        <v>0</v>
      </c>
      <c r="P323" s="61">
        <f t="shared" ca="1" si="67"/>
        <v>0</v>
      </c>
      <c r="Q323" s="61">
        <f t="shared" ca="1" si="68"/>
        <v>0</v>
      </c>
      <c r="R323" s="30">
        <f t="shared" ca="1" si="59"/>
        <v>-1.1727437270112344E-4</v>
      </c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</row>
    <row r="324" spans="1:35">
      <c r="A324" s="65"/>
      <c r="B324" s="65"/>
      <c r="C324" s="65"/>
      <c r="D324" s="66">
        <f t="shared" si="56"/>
        <v>0</v>
      </c>
      <c r="E324" s="6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1.1727437270112344E-4</v>
      </c>
      <c r="N324" s="61">
        <f t="shared" ca="1" si="65"/>
        <v>0</v>
      </c>
      <c r="O324" s="75">
        <f t="shared" ca="1" si="66"/>
        <v>0</v>
      </c>
      <c r="P324" s="61">
        <f t="shared" ca="1" si="67"/>
        <v>0</v>
      </c>
      <c r="Q324" s="61">
        <f t="shared" ca="1" si="68"/>
        <v>0</v>
      </c>
      <c r="R324" s="30">
        <f t="shared" ca="1" si="59"/>
        <v>-1.1727437270112344E-4</v>
      </c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</row>
    <row r="325" spans="1:35">
      <c r="A325" s="65"/>
      <c r="B325" s="65"/>
      <c r="C325" s="65"/>
      <c r="D325" s="66">
        <f t="shared" si="56"/>
        <v>0</v>
      </c>
      <c r="E325" s="6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1.1727437270112344E-4</v>
      </c>
      <c r="N325" s="61">
        <f t="shared" ca="1" si="65"/>
        <v>0</v>
      </c>
      <c r="O325" s="75">
        <f t="shared" ca="1" si="66"/>
        <v>0</v>
      </c>
      <c r="P325" s="61">
        <f t="shared" ca="1" si="67"/>
        <v>0</v>
      </c>
      <c r="Q325" s="61">
        <f t="shared" ca="1" si="68"/>
        <v>0</v>
      </c>
      <c r="R325" s="30">
        <f t="shared" ca="1" si="59"/>
        <v>-1.1727437270112344E-4</v>
      </c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</row>
    <row r="326" spans="1:35">
      <c r="A326" s="65"/>
      <c r="B326" s="65"/>
      <c r="C326" s="65"/>
      <c r="D326" s="66">
        <f t="shared" si="56"/>
        <v>0</v>
      </c>
      <c r="E326" s="6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1.1727437270112344E-4</v>
      </c>
      <c r="N326" s="61">
        <f t="shared" ca="1" si="65"/>
        <v>0</v>
      </c>
      <c r="O326" s="75">
        <f t="shared" ca="1" si="66"/>
        <v>0</v>
      </c>
      <c r="P326" s="61">
        <f t="shared" ca="1" si="67"/>
        <v>0</v>
      </c>
      <c r="Q326" s="61">
        <f t="shared" ca="1" si="68"/>
        <v>0</v>
      </c>
      <c r="R326" s="30">
        <f t="shared" ca="1" si="59"/>
        <v>-1.1727437270112344E-4</v>
      </c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</row>
    <row r="327" spans="1:35">
      <c r="A327" s="65"/>
      <c r="B327" s="65"/>
      <c r="C327" s="65"/>
      <c r="D327" s="66">
        <f t="shared" si="56"/>
        <v>0</v>
      </c>
      <c r="E327" s="6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1.1727437270112344E-4</v>
      </c>
      <c r="N327" s="61">
        <f t="shared" ca="1" si="65"/>
        <v>0</v>
      </c>
      <c r="O327" s="75">
        <f t="shared" ca="1" si="66"/>
        <v>0</v>
      </c>
      <c r="P327" s="61">
        <f t="shared" ca="1" si="67"/>
        <v>0</v>
      </c>
      <c r="Q327" s="61">
        <f t="shared" ca="1" si="68"/>
        <v>0</v>
      </c>
      <c r="R327" s="30">
        <f t="shared" ca="1" si="59"/>
        <v>-1.1727437270112344E-4</v>
      </c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</row>
    <row r="328" spans="1:35">
      <c r="A328" s="65"/>
      <c r="B328" s="65"/>
      <c r="C328" s="65"/>
      <c r="D328" s="66">
        <f t="shared" si="56"/>
        <v>0</v>
      </c>
      <c r="E328" s="6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1.1727437270112344E-4</v>
      </c>
      <c r="N328" s="61">
        <f t="shared" ca="1" si="65"/>
        <v>0</v>
      </c>
      <c r="O328" s="75">
        <f t="shared" ca="1" si="66"/>
        <v>0</v>
      </c>
      <c r="P328" s="61">
        <f t="shared" ca="1" si="67"/>
        <v>0</v>
      </c>
      <c r="Q328" s="61">
        <f t="shared" ca="1" si="68"/>
        <v>0</v>
      </c>
      <c r="R328" s="30">
        <f t="shared" ca="1" si="59"/>
        <v>-1.1727437270112344E-4</v>
      </c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</row>
    <row r="329" spans="1:35">
      <c r="A329" s="65"/>
      <c r="B329" s="65"/>
      <c r="C329" s="65"/>
      <c r="D329" s="66">
        <f t="shared" si="56"/>
        <v>0</v>
      </c>
      <c r="E329" s="6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1.1727437270112344E-4</v>
      </c>
      <c r="N329" s="61">
        <f t="shared" ca="1" si="65"/>
        <v>0</v>
      </c>
      <c r="O329" s="75">
        <f t="shared" ca="1" si="66"/>
        <v>0</v>
      </c>
      <c r="P329" s="61">
        <f t="shared" ca="1" si="67"/>
        <v>0</v>
      </c>
      <c r="Q329" s="61">
        <f t="shared" ca="1" si="68"/>
        <v>0</v>
      </c>
      <c r="R329" s="30">
        <f t="shared" ca="1" si="59"/>
        <v>-1.1727437270112344E-4</v>
      </c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</row>
    <row r="330" spans="1:35">
      <c r="A330" s="65"/>
      <c r="B330" s="65"/>
      <c r="C330" s="65"/>
      <c r="D330" s="66">
        <f t="shared" si="56"/>
        <v>0</v>
      </c>
      <c r="E330" s="6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1.1727437270112344E-4</v>
      </c>
      <c r="N330" s="61">
        <f t="shared" ca="1" si="65"/>
        <v>0</v>
      </c>
      <c r="O330" s="75">
        <f t="shared" ca="1" si="66"/>
        <v>0</v>
      </c>
      <c r="P330" s="61">
        <f t="shared" ca="1" si="67"/>
        <v>0</v>
      </c>
      <c r="Q330" s="61">
        <f t="shared" ca="1" si="68"/>
        <v>0</v>
      </c>
      <c r="R330" s="30">
        <f t="shared" ca="1" si="59"/>
        <v>-1.1727437270112344E-4</v>
      </c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</row>
    <row r="331" spans="1:35">
      <c r="A331" s="65"/>
      <c r="B331" s="65"/>
      <c r="C331" s="65"/>
      <c r="D331" s="66">
        <f t="shared" si="56"/>
        <v>0</v>
      </c>
      <c r="E331" s="6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1.1727437270112344E-4</v>
      </c>
      <c r="N331" s="61">
        <f t="shared" ca="1" si="65"/>
        <v>0</v>
      </c>
      <c r="O331" s="75">
        <f t="shared" ca="1" si="66"/>
        <v>0</v>
      </c>
      <c r="P331" s="61">
        <f t="shared" ca="1" si="67"/>
        <v>0</v>
      </c>
      <c r="Q331" s="61">
        <f t="shared" ca="1" si="68"/>
        <v>0</v>
      </c>
      <c r="R331" s="30">
        <f t="shared" ca="1" si="59"/>
        <v>-1.1727437270112344E-4</v>
      </c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</row>
    <row r="332" spans="1:35">
      <c r="A332" s="65"/>
      <c r="B332" s="65"/>
      <c r="C332" s="65"/>
      <c r="D332" s="66">
        <f t="shared" si="56"/>
        <v>0</v>
      </c>
      <c r="E332" s="6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1.1727437270112344E-4</v>
      </c>
      <c r="N332" s="61">
        <f t="shared" ca="1" si="65"/>
        <v>0</v>
      </c>
      <c r="O332" s="75">
        <f t="shared" ca="1" si="66"/>
        <v>0</v>
      </c>
      <c r="P332" s="61">
        <f t="shared" ca="1" si="67"/>
        <v>0</v>
      </c>
      <c r="Q332" s="61">
        <f t="shared" ca="1" si="68"/>
        <v>0</v>
      </c>
      <c r="R332" s="30">
        <f t="shared" ca="1" si="59"/>
        <v>-1.1727437270112344E-4</v>
      </c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</row>
    <row r="333" spans="1:35">
      <c r="A333" s="65"/>
      <c r="B333" s="65"/>
      <c r="C333" s="65"/>
      <c r="D333" s="66">
        <f t="shared" si="56"/>
        <v>0</v>
      </c>
      <c r="E333" s="6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1.1727437270112344E-4</v>
      </c>
      <c r="N333" s="61">
        <f t="shared" ca="1" si="65"/>
        <v>0</v>
      </c>
      <c r="O333" s="75">
        <f t="shared" ca="1" si="66"/>
        <v>0</v>
      </c>
      <c r="P333" s="61">
        <f t="shared" ca="1" si="67"/>
        <v>0</v>
      </c>
      <c r="Q333" s="61">
        <f t="shared" ca="1" si="68"/>
        <v>0</v>
      </c>
      <c r="R333" s="30">
        <f t="shared" ca="1" si="59"/>
        <v>-1.1727437270112344E-4</v>
      </c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</row>
    <row r="334" spans="1:35">
      <c r="A334" s="65"/>
      <c r="B334" s="65"/>
      <c r="C334" s="65"/>
      <c r="D334" s="66">
        <f t="shared" si="56"/>
        <v>0</v>
      </c>
      <c r="E334" s="66">
        <f t="shared" si="56"/>
        <v>0</v>
      </c>
      <c r="F334" s="61">
        <f t="shared" si="57"/>
        <v>0</v>
      </c>
      <c r="G334" s="61">
        <f t="shared" si="57"/>
        <v>0</v>
      </c>
      <c r="H334" s="61">
        <f t="shared" si="60"/>
        <v>0</v>
      </c>
      <c r="I334" s="61">
        <f t="shared" si="61"/>
        <v>0</v>
      </c>
      <c r="J334" s="61">
        <f t="shared" si="62"/>
        <v>0</v>
      </c>
      <c r="K334" s="61">
        <f t="shared" si="63"/>
        <v>0</v>
      </c>
      <c r="L334" s="61">
        <f t="shared" si="64"/>
        <v>0</v>
      </c>
      <c r="M334" s="61">
        <f t="shared" ca="1" si="58"/>
        <v>1.1727437270112344E-4</v>
      </c>
      <c r="N334" s="61">
        <f t="shared" ca="1" si="65"/>
        <v>0</v>
      </c>
      <c r="O334" s="75">
        <f t="shared" ca="1" si="66"/>
        <v>0</v>
      </c>
      <c r="P334" s="61">
        <f t="shared" ca="1" si="67"/>
        <v>0</v>
      </c>
      <c r="Q334" s="61">
        <f t="shared" ca="1" si="68"/>
        <v>0</v>
      </c>
      <c r="R334" s="30">
        <f t="shared" ca="1" si="59"/>
        <v>-1.1727437270112344E-4</v>
      </c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</row>
    <row r="335" spans="1:35">
      <c r="A335" s="65"/>
      <c r="B335" s="65"/>
      <c r="C335" s="65"/>
      <c r="D335" s="66">
        <f t="shared" si="56"/>
        <v>0</v>
      </c>
      <c r="E335" s="66">
        <f t="shared" si="56"/>
        <v>0</v>
      </c>
      <c r="F335" s="61">
        <f t="shared" si="57"/>
        <v>0</v>
      </c>
      <c r="G335" s="61">
        <f t="shared" si="57"/>
        <v>0</v>
      </c>
      <c r="H335" s="61">
        <f t="shared" si="60"/>
        <v>0</v>
      </c>
      <c r="I335" s="61">
        <f t="shared" si="61"/>
        <v>0</v>
      </c>
      <c r="J335" s="61">
        <f t="shared" si="62"/>
        <v>0</v>
      </c>
      <c r="K335" s="61">
        <f t="shared" si="63"/>
        <v>0</v>
      </c>
      <c r="L335" s="61">
        <f t="shared" si="64"/>
        <v>0</v>
      </c>
      <c r="M335" s="61">
        <f t="shared" ca="1" si="58"/>
        <v>1.1727437270112344E-4</v>
      </c>
      <c r="N335" s="61">
        <f t="shared" ca="1" si="65"/>
        <v>0</v>
      </c>
      <c r="O335" s="75">
        <f t="shared" ca="1" si="66"/>
        <v>0</v>
      </c>
      <c r="P335" s="61">
        <f t="shared" ca="1" si="67"/>
        <v>0</v>
      </c>
      <c r="Q335" s="61">
        <f t="shared" ca="1" si="68"/>
        <v>0</v>
      </c>
      <c r="R335" s="30">
        <f t="shared" ca="1" si="59"/>
        <v>-1.1727437270112344E-4</v>
      </c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</row>
    <row r="336" spans="1:35">
      <c r="A336" s="65"/>
      <c r="B336" s="65"/>
      <c r="C336" s="65"/>
      <c r="D336" s="66">
        <f t="shared" si="56"/>
        <v>0</v>
      </c>
      <c r="E336" s="66">
        <f t="shared" si="56"/>
        <v>0</v>
      </c>
      <c r="F336" s="61">
        <f t="shared" si="57"/>
        <v>0</v>
      </c>
      <c r="G336" s="61">
        <f t="shared" si="57"/>
        <v>0</v>
      </c>
      <c r="H336" s="61">
        <f t="shared" si="60"/>
        <v>0</v>
      </c>
      <c r="I336" s="61">
        <f t="shared" si="61"/>
        <v>0</v>
      </c>
      <c r="J336" s="61">
        <f t="shared" si="62"/>
        <v>0</v>
      </c>
      <c r="K336" s="61">
        <f t="shared" si="63"/>
        <v>0</v>
      </c>
      <c r="L336" s="61">
        <f t="shared" si="64"/>
        <v>0</v>
      </c>
      <c r="M336" s="61">
        <f t="shared" ca="1" si="58"/>
        <v>1.1727437270112344E-4</v>
      </c>
      <c r="N336" s="61">
        <f t="shared" ca="1" si="65"/>
        <v>0</v>
      </c>
      <c r="O336" s="75">
        <f t="shared" ca="1" si="66"/>
        <v>0</v>
      </c>
      <c r="P336" s="61">
        <f t="shared" ca="1" si="67"/>
        <v>0</v>
      </c>
      <c r="Q336" s="61">
        <f t="shared" ca="1" si="68"/>
        <v>0</v>
      </c>
      <c r="R336" s="30">
        <f t="shared" ca="1" si="59"/>
        <v>-1.1727437270112344E-4</v>
      </c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</row>
    <row r="337" spans="1:35">
      <c r="A337" s="65"/>
      <c r="B337" s="65"/>
      <c r="C337" s="65"/>
      <c r="D337" s="66">
        <f>A337/A$18</f>
        <v>0</v>
      </c>
      <c r="E337" s="66">
        <f>B337/B$18</f>
        <v>0</v>
      </c>
      <c r="F337" s="61">
        <f>$C337*D337</f>
        <v>0</v>
      </c>
      <c r="G337" s="61">
        <f>$C337*E337</f>
        <v>0</v>
      </c>
      <c r="H337" s="61">
        <f>C337*D337*D337</f>
        <v>0</v>
      </c>
      <c r="I337" s="61">
        <f>C337*D337*D337*D337</f>
        <v>0</v>
      </c>
      <c r="J337" s="61">
        <f>C337*D337*D337*D337*D337</f>
        <v>0</v>
      </c>
      <c r="K337" s="61">
        <f>C337*E337*D337</f>
        <v>0</v>
      </c>
      <c r="L337" s="61">
        <f>C337*E337*D337*D337</f>
        <v>0</v>
      </c>
      <c r="M337" s="61">
        <f t="shared" ca="1" si="58"/>
        <v>1.1727437270112344E-4</v>
      </c>
      <c r="N337" s="61">
        <f ca="1">C337*(M337-E337)^2</f>
        <v>0</v>
      </c>
      <c r="O337" s="75">
        <f ca="1">(C337*O$1-O$2*F337+O$3*H337)^2</f>
        <v>0</v>
      </c>
      <c r="P337" s="61">
        <f ca="1">(-C337*O$2+O$4*F337-O$5*H337)^2</f>
        <v>0</v>
      </c>
      <c r="Q337" s="61">
        <f ca="1">+(C337*O$3-F337*O$5+H337*O$6)^2</f>
        <v>0</v>
      </c>
      <c r="R337" s="30">
        <f t="shared" ca="1" si="59"/>
        <v>-1.1727437270112344E-4</v>
      </c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</row>
    <row r="338" spans="1:3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</row>
    <row r="339" spans="1:3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</row>
    <row r="340" spans="1:3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</row>
    <row r="341" spans="1:3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</row>
    <row r="342" spans="1:3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</row>
    <row r="343" spans="1:3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</row>
    <row r="344" spans="1:3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</row>
    <row r="345" spans="1:3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</row>
    <row r="346" spans="1:3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</row>
    <row r="347" spans="1:3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</row>
    <row r="348" spans="1:3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</row>
    <row r="349" spans="1:3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</row>
    <row r="350" spans="1:3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</row>
    <row r="351" spans="1:3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</row>
    <row r="352" spans="1:3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</row>
    <row r="353" spans="1:3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</row>
    <row r="354" spans="1:3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</row>
    <row r="355" spans="1:3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</row>
    <row r="356" spans="1:3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</row>
    <row r="357" spans="1:3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</row>
    <row r="358" spans="1:3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</row>
    <row r="359" spans="1:3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</row>
    <row r="360" spans="1:3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</row>
    <row r="361" spans="1:3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</row>
    <row r="362" spans="1:3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</row>
    <row r="363" spans="1:3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</row>
    <row r="364" spans="1:3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</row>
    <row r="365" spans="1:3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</row>
    <row r="366" spans="1:3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</row>
    <row r="367" spans="1:3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</row>
    <row r="368" spans="1:3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</row>
    <row r="369" spans="1:3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</row>
    <row r="370" spans="1:3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</row>
    <row r="371" spans="1:3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</row>
    <row r="372" spans="1:3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</row>
    <row r="373" spans="1:3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</row>
    <row r="374" spans="1:3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</row>
    <row r="375" spans="1:3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</row>
    <row r="376" spans="1:3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</row>
    <row r="377" spans="1:3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</row>
    <row r="378" spans="1:3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</row>
    <row r="379" spans="1:3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</row>
    <row r="380" spans="1:3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</row>
    <row r="381" spans="1:3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</row>
    <row r="382" spans="1:3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</row>
    <row r="383" spans="1:3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</row>
    <row r="384" spans="1:3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</row>
    <row r="385" spans="1:3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</row>
    <row r="386" spans="1:3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</row>
    <row r="387" spans="1:3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</row>
    <row r="388" spans="1:3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</row>
    <row r="389" spans="1:3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</row>
    <row r="390" spans="1:3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</row>
    <row r="391" spans="1:3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</row>
    <row r="392" spans="1:3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</row>
    <row r="393" spans="1:3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</row>
    <row r="394" spans="1:3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</row>
    <row r="395" spans="1:3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</row>
    <row r="396" spans="1:3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</row>
    <row r="397" spans="1:3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</row>
    <row r="398" spans="1:3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</row>
    <row r="399" spans="1:3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</row>
    <row r="400" spans="1:3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</row>
    <row r="401" spans="1:3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</row>
    <row r="402" spans="1:3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</row>
    <row r="403" spans="1:3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</row>
    <row r="404" spans="1:3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</row>
    <row r="405" spans="1:3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</row>
    <row r="406" spans="1:3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</row>
    <row r="407" spans="1:3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</row>
    <row r="408" spans="1:3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</row>
    <row r="409" spans="1:3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</row>
    <row r="410" spans="1:3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</row>
    <row r="411" spans="1:3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</row>
    <row r="412" spans="1:3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</row>
    <row r="413" spans="1:3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</row>
    <row r="414" spans="1:3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</row>
    <row r="415" spans="1:3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</row>
    <row r="416" spans="1:3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</row>
    <row r="417" spans="1:3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</row>
    <row r="418" spans="1:3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</row>
    <row r="419" spans="1:3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</row>
    <row r="420" spans="1:3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</row>
    <row r="421" spans="1:3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</row>
    <row r="422" spans="1:3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</row>
    <row r="423" spans="1:3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</row>
    <row r="424" spans="1:3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</row>
    <row r="425" spans="1:3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</row>
    <row r="426" spans="1:3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</row>
    <row r="427" spans="1:3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</row>
    <row r="428" spans="1:3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</row>
    <row r="429" spans="1:3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</row>
    <row r="430" spans="1:3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</row>
    <row r="431" spans="1:3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</row>
    <row r="432" spans="1:3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</row>
    <row r="433" spans="1:3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</row>
    <row r="434" spans="1:3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</row>
    <row r="435" spans="1:3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</row>
    <row r="436" spans="1:3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</row>
    <row r="437" spans="1:3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</row>
    <row r="438" spans="1:3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</row>
    <row r="439" spans="1:3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</row>
    <row r="440" spans="1:3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</row>
    <row r="441" spans="1:3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</row>
    <row r="442" spans="1:3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</row>
    <row r="443" spans="1:3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</row>
    <row r="444" spans="1:3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</row>
    <row r="445" spans="1:3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</row>
    <row r="446" spans="1:3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</row>
    <row r="447" spans="1:3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</row>
    <row r="448" spans="1:3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</row>
    <row r="449" spans="1:3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</row>
    <row r="450" spans="1:3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</row>
    <row r="451" spans="1:3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</row>
    <row r="452" spans="1:3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</row>
    <row r="453" spans="1:3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</row>
    <row r="454" spans="1:3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</row>
    <row r="455" spans="1:3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</row>
    <row r="456" spans="1:3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</row>
    <row r="457" spans="1:3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</row>
    <row r="458" spans="1:3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</row>
    <row r="459" spans="1:3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</row>
    <row r="460" spans="1:3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</row>
    <row r="461" spans="1:3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</row>
    <row r="462" spans="1:3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</row>
    <row r="463" spans="1:3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</row>
    <row r="464" spans="1:3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</row>
    <row r="465" spans="1:3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</row>
    <row r="466" spans="1:3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</row>
    <row r="467" spans="1:3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</row>
    <row r="468" spans="1:3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</row>
    <row r="469" spans="1:3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</row>
    <row r="470" spans="1:3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</row>
    <row r="471" spans="1:3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</row>
    <row r="472" spans="1:3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</row>
    <row r="473" spans="1:3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</row>
    <row r="474" spans="1:3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</row>
    <row r="475" spans="1:3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</row>
    <row r="476" spans="1:3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</row>
    <row r="477" spans="1:3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</row>
    <row r="478" spans="1:3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</row>
    <row r="479" spans="1:3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</row>
    <row r="480" spans="1:3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</row>
    <row r="481" spans="1:3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</row>
    <row r="482" spans="1:3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</row>
    <row r="483" spans="1:3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</row>
    <row r="484" spans="1:3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</row>
    <row r="485" spans="1:3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</row>
    <row r="486" spans="1:3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</row>
    <row r="487" spans="1:3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</row>
    <row r="488" spans="1:3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</row>
    <row r="489" spans="1:3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</row>
    <row r="490" spans="1:3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</row>
    <row r="491" spans="1:3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</row>
    <row r="492" spans="1:3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</row>
    <row r="493" spans="1:3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</row>
    <row r="494" spans="1:3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</row>
    <row r="495" spans="1:3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</row>
    <row r="496" spans="1:3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</row>
    <row r="497" spans="1:3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</row>
    <row r="498" spans="1:3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</row>
    <row r="499" spans="1:3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</row>
    <row r="500" spans="1:3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</row>
    <row r="501" spans="1:3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</row>
    <row r="502" spans="1:3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</row>
    <row r="503" spans="1:3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</row>
    <row r="504" spans="1:3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</row>
    <row r="505" spans="1:3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</row>
    <row r="506" spans="1:3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</row>
    <row r="507" spans="1:3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</row>
    <row r="508" spans="1:3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</row>
    <row r="509" spans="1:3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</row>
    <row r="510" spans="1:3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</row>
    <row r="511" spans="1:3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</row>
    <row r="512" spans="1:3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</row>
    <row r="513" spans="1:3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</row>
    <row r="514" spans="1:3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</row>
    <row r="515" spans="1:3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</row>
    <row r="516" spans="1:3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</row>
    <row r="517" spans="1:3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</row>
    <row r="518" spans="1:3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</row>
    <row r="519" spans="1:3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</row>
    <row r="520" spans="1:3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</row>
    <row r="521" spans="1:3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</row>
    <row r="522" spans="1:3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</row>
    <row r="523" spans="1:3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</row>
    <row r="524" spans="1:3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</row>
    <row r="525" spans="1:3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</row>
    <row r="526" spans="1:3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</row>
    <row r="527" spans="1:3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</row>
    <row r="528" spans="1:3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</row>
    <row r="529" spans="1:3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</row>
    <row r="530" spans="1:3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</row>
    <row r="531" spans="1:3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</row>
    <row r="532" spans="1:3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</row>
    <row r="533" spans="1:3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</row>
    <row r="534" spans="1:3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</row>
    <row r="535" spans="1:3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</row>
    <row r="536" spans="1:3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</row>
    <row r="537" spans="1:3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</row>
    <row r="538" spans="1:3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</row>
    <row r="539" spans="1:3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</row>
    <row r="540" spans="1:3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</row>
    <row r="541" spans="1:3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</row>
    <row r="542" spans="1:3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</row>
    <row r="543" spans="1:3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</row>
    <row r="544" spans="1:3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</row>
    <row r="545" spans="1:3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</row>
    <row r="546" spans="1:3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</row>
    <row r="547" spans="1:3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</row>
    <row r="548" spans="1:3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</row>
    <row r="549" spans="1:3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</row>
    <row r="550" spans="1:3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</row>
    <row r="551" spans="1:3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</row>
    <row r="552" spans="1:3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</row>
    <row r="553" spans="1:3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</row>
    <row r="554" spans="1:3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</row>
    <row r="555" spans="1:3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</row>
    <row r="556" spans="1:3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</row>
    <row r="557" spans="1:3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</row>
    <row r="558" spans="1:3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</row>
    <row r="559" spans="1:3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</row>
    <row r="560" spans="1:3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</row>
    <row r="561" spans="1:3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</row>
    <row r="562" spans="1:3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</row>
    <row r="563" spans="1:3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</row>
    <row r="564" spans="1:3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</row>
    <row r="565" spans="1:3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</row>
    <row r="566" spans="1:3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</row>
    <row r="567" spans="1:3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</row>
    <row r="568" spans="1:3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</row>
    <row r="569" spans="1:3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</row>
    <row r="570" spans="1:3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</row>
    <row r="571" spans="1:3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</row>
    <row r="572" spans="1:3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</row>
    <row r="573" spans="1:3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</row>
    <row r="574" spans="1:3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</row>
    <row r="575" spans="1:3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</row>
    <row r="576" spans="1:3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</row>
    <row r="577" spans="1:3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</row>
    <row r="578" spans="1:3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</row>
    <row r="579" spans="1:3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</row>
    <row r="580" spans="1:3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</row>
    <row r="581" spans="1:3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</row>
    <row r="582" spans="1:3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</row>
    <row r="583" spans="1:3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</row>
    <row r="584" spans="1:3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</row>
    <row r="585" spans="1:3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</row>
    <row r="586" spans="1:3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</row>
    <row r="587" spans="1:3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</row>
    <row r="588" spans="1:3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</row>
    <row r="589" spans="1:3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</row>
    <row r="590" spans="1:3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</row>
    <row r="591" spans="1:3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</row>
    <row r="592" spans="1:3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</row>
    <row r="593" spans="1:3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</row>
    <row r="594" spans="1:3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</row>
    <row r="595" spans="1:3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</row>
    <row r="596" spans="1:3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</row>
    <row r="597" spans="1:3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</row>
    <row r="598" spans="1:3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</row>
    <row r="599" spans="1:3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</row>
    <row r="600" spans="1:3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</row>
    <row r="601" spans="1:3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</row>
    <row r="602" spans="1:3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</row>
    <row r="603" spans="1:3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</row>
    <row r="604" spans="1:3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</row>
    <row r="605" spans="1:3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</row>
    <row r="606" spans="1:3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</row>
    <row r="607" spans="1:3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</row>
    <row r="608" spans="1:3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</row>
    <row r="609" spans="1:3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</row>
    <row r="610" spans="1:3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</row>
    <row r="611" spans="1:3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</row>
    <row r="612" spans="1:3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</row>
    <row r="613" spans="1:3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</row>
    <row r="614" spans="1:3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</row>
    <row r="615" spans="1:3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</row>
    <row r="616" spans="1:3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</row>
    <row r="617" spans="1:3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</row>
    <row r="618" spans="1:3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</row>
    <row r="619" spans="1:3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</row>
    <row r="620" spans="1:3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</row>
    <row r="621" spans="1:3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</row>
    <row r="622" spans="1:3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</row>
    <row r="623" spans="1:3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</row>
    <row r="624" spans="1:3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</row>
    <row r="625" spans="1:3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</row>
    <row r="626" spans="1:3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</row>
    <row r="627" spans="1:3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</row>
    <row r="628" spans="1:3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</row>
    <row r="629" spans="1:3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</row>
    <row r="630" spans="1:3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</row>
    <row r="631" spans="1:3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</row>
    <row r="632" spans="1:3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</row>
    <row r="633" spans="1:3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</row>
    <row r="634" spans="1:3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</row>
    <row r="635" spans="1:3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</row>
    <row r="636" spans="1:3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</row>
    <row r="637" spans="1:3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</row>
    <row r="638" spans="1:3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</row>
    <row r="639" spans="1:3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</row>
    <row r="640" spans="1:3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</row>
    <row r="641" spans="1:3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</row>
    <row r="642" spans="1:3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</row>
    <row r="643" spans="1:3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</row>
    <row r="644" spans="1:3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</row>
    <row r="645" spans="1:3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</row>
    <row r="646" spans="1:3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</row>
    <row r="647" spans="1:3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</row>
    <row r="648" spans="1:3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</row>
    <row r="649" spans="1:3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</row>
    <row r="650" spans="1:3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</row>
    <row r="651" spans="1:3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</row>
    <row r="652" spans="1:3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</row>
    <row r="653" spans="1:3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</row>
    <row r="654" spans="1:3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</row>
    <row r="655" spans="1:3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</row>
    <row r="656" spans="1:3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</row>
    <row r="657" spans="1:3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</row>
    <row r="658" spans="1:3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</row>
    <row r="659" spans="1:3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</row>
    <row r="660" spans="1:3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</row>
    <row r="661" spans="1:3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</row>
    <row r="662" spans="1:3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</row>
    <row r="663" spans="1:3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</row>
    <row r="664" spans="1:3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</row>
    <row r="665" spans="1:3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</row>
    <row r="666" spans="1:3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</row>
    <row r="667" spans="1:3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</row>
    <row r="668" spans="1:3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</row>
    <row r="669" spans="1:3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</row>
    <row r="670" spans="1:3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</row>
    <row r="671" spans="1:3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</row>
    <row r="672" spans="1:3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</row>
    <row r="673" spans="1:3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</row>
    <row r="674" spans="1:3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</row>
    <row r="675" spans="1:3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</row>
    <row r="676" spans="1:3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</row>
    <row r="677" spans="1:3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</row>
    <row r="678" spans="1:3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</row>
    <row r="679" spans="1:3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</row>
    <row r="680" spans="1:3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</row>
    <row r="681" spans="1:3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</row>
    <row r="682" spans="1:3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</row>
    <row r="683" spans="1:3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</row>
    <row r="684" spans="1:3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</row>
    <row r="685" spans="1:3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</row>
    <row r="686" spans="1:3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</row>
    <row r="687" spans="1:3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</row>
    <row r="688" spans="1:3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</row>
    <row r="689" spans="1:3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</row>
    <row r="690" spans="1:3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</row>
    <row r="691" spans="1:35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</row>
    <row r="692" spans="1:35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</row>
    <row r="693" spans="1:35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</row>
    <row r="694" spans="1:35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</row>
    <row r="695" spans="1:35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</row>
    <row r="696" spans="1:35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</row>
    <row r="697" spans="1:35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</row>
    <row r="698" spans="1:35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</row>
    <row r="699" spans="1:35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</row>
    <row r="700" spans="1:35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</row>
    <row r="701" spans="1:35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</row>
    <row r="702" spans="1:35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</row>
    <row r="703" spans="1:35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</row>
    <row r="704" spans="1:35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</row>
    <row r="705" spans="1:35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</row>
    <row r="706" spans="1:35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</row>
    <row r="707" spans="1:35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</row>
    <row r="708" spans="1:35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</row>
    <row r="709" spans="1:35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</row>
    <row r="710" spans="1:35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</row>
    <row r="711" spans="1:35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</row>
    <row r="712" spans="1:35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</row>
    <row r="713" spans="1:35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</row>
    <row r="714" spans="1:35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</row>
    <row r="715" spans="1:35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</row>
    <row r="716" spans="1:35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</row>
    <row r="717" spans="1:35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</row>
    <row r="718" spans="1:35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</row>
    <row r="719" spans="1:35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</row>
    <row r="720" spans="1:35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</row>
    <row r="721" spans="1:35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</row>
    <row r="722" spans="1:35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</row>
    <row r="723" spans="1:35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</row>
    <row r="724" spans="1:35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</row>
    <row r="725" spans="1:35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</row>
    <row r="726" spans="1:35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</row>
    <row r="727" spans="1:35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</row>
    <row r="728" spans="1:35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</row>
    <row r="729" spans="1:35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</row>
    <row r="730" spans="1:35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</row>
    <row r="731" spans="1:35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</row>
    <row r="732" spans="1:35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</row>
    <row r="733" spans="1:35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</row>
    <row r="734" spans="1:35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</row>
    <row r="735" spans="1:35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</row>
    <row r="736" spans="1:35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</row>
    <row r="737" spans="1:35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</row>
    <row r="738" spans="1:35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</row>
    <row r="739" spans="1:35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</row>
    <row r="740" spans="1:35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</row>
    <row r="741" spans="1:35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</row>
    <row r="742" spans="1:35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</row>
    <row r="743" spans="1:35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</row>
    <row r="744" spans="1:35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</row>
    <row r="745" spans="1:35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</row>
    <row r="746" spans="1:35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</row>
    <row r="747" spans="1:35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</row>
    <row r="748" spans="1:35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</row>
    <row r="749" spans="1:35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</row>
    <row r="750" spans="1:35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</row>
    <row r="751" spans="1:35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</row>
    <row r="752" spans="1:35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</row>
    <row r="753" spans="1:35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</row>
    <row r="754" spans="1:35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</row>
    <row r="755" spans="1:35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</row>
    <row r="756" spans="1:35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</row>
    <row r="757" spans="1:35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</row>
    <row r="758" spans="1:35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</row>
    <row r="759" spans="1:35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</row>
    <row r="760" spans="1:35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</row>
    <row r="761" spans="1:35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</row>
    <row r="762" spans="1:35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</row>
    <row r="763" spans="1:35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</row>
    <row r="764" spans="1:35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</row>
    <row r="765" spans="1:35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</row>
    <row r="766" spans="1:35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</row>
    <row r="767" spans="1:35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</row>
    <row r="768" spans="1:35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</row>
    <row r="769" spans="1:35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</row>
    <row r="770" spans="1:35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</row>
    <row r="771" spans="1:35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</row>
    <row r="772" spans="1:35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</row>
    <row r="773" spans="1:35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</row>
    <row r="774" spans="1:35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</row>
    <row r="775" spans="1:35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</row>
    <row r="776" spans="1:35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</row>
    <row r="777" spans="1:35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</row>
    <row r="778" spans="1:35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</row>
    <row r="779" spans="1:35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</row>
    <row r="780" spans="1:35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</row>
    <row r="781" spans="1:35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</row>
    <row r="782" spans="1:35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</row>
    <row r="783" spans="1:35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</row>
    <row r="784" spans="1:35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</row>
    <row r="785" spans="1:35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</row>
    <row r="786" spans="1:35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</row>
    <row r="787" spans="1:35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</row>
    <row r="788" spans="1:35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</row>
    <row r="789" spans="1:35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</row>
    <row r="790" spans="1:35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</row>
    <row r="791" spans="1:35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</row>
    <row r="792" spans="1:35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</row>
    <row r="793" spans="1:35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</row>
    <row r="794" spans="1:35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</row>
    <row r="795" spans="1:35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</row>
    <row r="796" spans="1:35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</row>
    <row r="797" spans="1:35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</row>
    <row r="798" spans="1:35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</row>
    <row r="799" spans="1:35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</row>
    <row r="800" spans="1:35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</row>
    <row r="801" spans="1:35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</row>
    <row r="802" spans="1:35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</row>
    <row r="803" spans="1:35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</row>
    <row r="804" spans="1:35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</row>
    <row r="805" spans="1:35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</row>
    <row r="806" spans="1:35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</row>
    <row r="807" spans="1:35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</row>
    <row r="808" spans="1:35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</row>
    <row r="809" spans="1:35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</row>
    <row r="810" spans="1:35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</row>
    <row r="811" spans="1:35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</row>
    <row r="812" spans="1:35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</row>
    <row r="813" spans="1:35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</row>
    <row r="814" spans="1:35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</row>
    <row r="815" spans="1:35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</row>
    <row r="816" spans="1:35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</row>
    <row r="817" spans="1:35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</row>
    <row r="818" spans="1:35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</row>
    <row r="819" spans="1:35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</row>
    <row r="820" spans="1:35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</row>
    <row r="821" spans="1:35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</row>
    <row r="822" spans="1:35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</row>
    <row r="823" spans="1:35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</row>
    <row r="824" spans="1:35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</row>
    <row r="825" spans="1:35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</row>
    <row r="826" spans="1:35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</row>
    <row r="827" spans="1:35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</row>
    <row r="828" spans="1:35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</row>
    <row r="829" spans="1:35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</row>
    <row r="830" spans="1:35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</row>
    <row r="831" spans="1:35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</row>
    <row r="832" spans="1:35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</row>
    <row r="833" spans="1:35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</row>
    <row r="834" spans="1:35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</row>
    <row r="835" spans="1:35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</row>
    <row r="836" spans="1:35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</row>
    <row r="837" spans="1:35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</row>
    <row r="838" spans="1:35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</row>
    <row r="839" spans="1:35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</row>
    <row r="840" spans="1:35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</row>
    <row r="841" spans="1:35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</row>
    <row r="842" spans="1:35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</row>
    <row r="843" spans="1:35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</row>
    <row r="844" spans="1:35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</row>
    <row r="845" spans="1:35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</row>
    <row r="846" spans="1:35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</row>
    <row r="847" spans="1:35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</row>
    <row r="848" spans="1:35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</row>
    <row r="849" spans="1:35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</row>
    <row r="850" spans="1:35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</row>
    <row r="851" spans="1:35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</row>
    <row r="852" spans="1:35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</row>
    <row r="853" spans="1:35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</row>
    <row r="854" spans="1:35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</row>
    <row r="855" spans="1:35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</row>
    <row r="856" spans="1:35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</row>
    <row r="857" spans="1:35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</row>
    <row r="858" spans="1:35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</row>
    <row r="859" spans="1:35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</row>
    <row r="860" spans="1:35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</row>
    <row r="861" spans="1:35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</row>
    <row r="862" spans="1:35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</row>
    <row r="863" spans="1:35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</row>
    <row r="864" spans="1:35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</row>
    <row r="865" spans="1:35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</row>
    <row r="866" spans="1:35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</row>
    <row r="867" spans="1:35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</row>
    <row r="868" spans="1:35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</row>
    <row r="869" spans="1:35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</row>
    <row r="870" spans="1:35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</row>
    <row r="871" spans="1:35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</row>
    <row r="872" spans="1:35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</row>
    <row r="873" spans="1:35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</row>
    <row r="874" spans="1:35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</row>
    <row r="875" spans="1:35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</row>
    <row r="876" spans="1:35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</row>
    <row r="877" spans="1:35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</row>
    <row r="878" spans="1:35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</row>
    <row r="879" spans="1:35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</row>
    <row r="880" spans="1:35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</row>
    <row r="881" spans="1:35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</row>
    <row r="882" spans="1:35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</row>
    <row r="883" spans="1:35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</row>
    <row r="884" spans="1:35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</row>
    <row r="885" spans="1:35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</row>
    <row r="886" spans="1:35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</row>
    <row r="887" spans="1:35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</row>
    <row r="888" spans="1:35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</row>
    <row r="889" spans="1:35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</row>
    <row r="890" spans="1:35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</row>
    <row r="891" spans="1:35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</row>
    <row r="892" spans="1:35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</row>
    <row r="893" spans="1:35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</row>
    <row r="894" spans="1:35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</row>
    <row r="895" spans="1:35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</row>
    <row r="896" spans="1:35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</row>
    <row r="897" spans="1:35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</row>
    <row r="898" spans="1:35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</row>
    <row r="899" spans="1:35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</row>
    <row r="900" spans="1:35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</row>
    <row r="901" spans="1:35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</row>
    <row r="902" spans="1:35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</row>
    <row r="903" spans="1:35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</row>
    <row r="904" spans="1:35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</row>
    <row r="905" spans="1:35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</row>
    <row r="906" spans="1:35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</row>
    <row r="907" spans="1:35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</row>
    <row r="908" spans="1:35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</row>
    <row r="909" spans="1:35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</row>
    <row r="910" spans="1:35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</row>
    <row r="911" spans="1:35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</row>
    <row r="912" spans="1:35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</row>
    <row r="913" spans="1:35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</row>
    <row r="914" spans="1:35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</row>
    <row r="915" spans="1:35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</row>
    <row r="916" spans="1:35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</row>
    <row r="917" spans="1:35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</row>
    <row r="918" spans="1:35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</row>
    <row r="919" spans="1:35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</row>
    <row r="920" spans="1:35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</row>
    <row r="921" spans="1:35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</row>
    <row r="922" spans="1:35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</row>
    <row r="923" spans="1:35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</row>
    <row r="924" spans="1:35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</row>
    <row r="925" spans="1:35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</row>
    <row r="926" spans="1:35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</row>
    <row r="927" spans="1:35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</row>
    <row r="928" spans="1:35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</row>
    <row r="929" spans="1:35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</row>
    <row r="930" spans="1:35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</row>
    <row r="931" spans="1:35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</row>
    <row r="932" spans="1:35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</row>
    <row r="933" spans="1:35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</row>
    <row r="934" spans="1:35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</row>
    <row r="935" spans="1:35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</row>
    <row r="936" spans="1:35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</row>
    <row r="937" spans="1:35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</row>
    <row r="938" spans="1:35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</row>
    <row r="939" spans="1:35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</row>
    <row r="940" spans="1:35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</row>
    <row r="941" spans="1:35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</row>
    <row r="942" spans="1:35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</row>
    <row r="943" spans="1:35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</row>
    <row r="944" spans="1:35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</row>
    <row r="945" spans="1:35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</row>
    <row r="946" spans="1:35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</row>
    <row r="947" spans="1:35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</row>
    <row r="948" spans="1:35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</row>
    <row r="949" spans="1:35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312"/>
  <sheetViews>
    <sheetView workbookViewId="0">
      <selection activeCell="A86" sqref="A86:D93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0" width="10.28515625" customWidth="1"/>
    <col min="21" max="21" width="10.28515625" style="78" customWidth="1"/>
  </cols>
  <sheetData>
    <row r="1" spans="1:23" ht="21" thickBot="1">
      <c r="A1" s="1" t="s">
        <v>174</v>
      </c>
      <c r="B1" s="79"/>
      <c r="C1" s="80"/>
      <c r="E1" s="82" t="s">
        <v>171</v>
      </c>
      <c r="V1" s="4" t="s">
        <v>14</v>
      </c>
      <c r="W1" s="6" t="s">
        <v>25</v>
      </c>
    </row>
    <row r="2" spans="1:23">
      <c r="A2" t="s">
        <v>28</v>
      </c>
      <c r="B2" s="81" t="s">
        <v>140</v>
      </c>
      <c r="E2" s="82" t="s">
        <v>142</v>
      </c>
      <c r="V2" s="24">
        <v>0</v>
      </c>
      <c r="W2" s="24">
        <f t="shared" ref="W2:W17" si="0">+D$11+D$12*V2+D$13*V2^2</f>
        <v>-8.9717103582569104E-4</v>
      </c>
    </row>
    <row r="3" spans="1:23" ht="13.5" thickBot="1">
      <c r="E3" s="82" t="s">
        <v>143</v>
      </c>
      <c r="V3" s="24">
        <v>1000</v>
      </c>
      <c r="W3" s="24">
        <f t="shared" si="0"/>
        <v>4.9082644000160601E-3</v>
      </c>
    </row>
    <row r="4" spans="1:23" ht="14.25" thickTop="1" thickBot="1">
      <c r="A4" s="5" t="s">
        <v>5</v>
      </c>
      <c r="C4" s="68" t="s">
        <v>141</v>
      </c>
      <c r="D4" s="69" t="s">
        <v>141</v>
      </c>
      <c r="E4" s="82" t="s">
        <v>168</v>
      </c>
      <c r="V4" s="24">
        <v>2000</v>
      </c>
      <c r="W4" s="24">
        <f t="shared" si="0"/>
        <v>1.1628874808780783E-2</v>
      </c>
    </row>
    <row r="5" spans="1:23" ht="13.5" thickTop="1">
      <c r="A5" s="29" t="s">
        <v>38</v>
      </c>
      <c r="B5" s="30"/>
      <c r="C5" s="31">
        <v>8</v>
      </c>
      <c r="D5" s="30" t="s">
        <v>39</v>
      </c>
      <c r="V5" s="24">
        <v>3000</v>
      </c>
      <c r="W5" s="24">
        <f t="shared" si="0"/>
        <v>1.9264660190468481E-2</v>
      </c>
    </row>
    <row r="6" spans="1:23">
      <c r="A6" s="5" t="s">
        <v>6</v>
      </c>
      <c r="V6" s="24">
        <v>4000</v>
      </c>
      <c r="W6" s="24">
        <f t="shared" si="0"/>
        <v>2.7815620545079155E-2</v>
      </c>
    </row>
    <row r="7" spans="1:23">
      <c r="A7" t="s">
        <v>7</v>
      </c>
      <c r="C7" s="83">
        <v>53057.963199999998</v>
      </c>
      <c r="V7" s="24">
        <v>5000</v>
      </c>
      <c r="W7" s="24">
        <f t="shared" si="0"/>
        <v>3.7281755872612801E-2</v>
      </c>
    </row>
    <row r="8" spans="1:23">
      <c r="A8" t="s">
        <v>8</v>
      </c>
      <c r="C8" s="84">
        <v>0.366352923</v>
      </c>
      <c r="V8" s="24">
        <v>6000</v>
      </c>
      <c r="W8" s="24">
        <f t="shared" si="0"/>
        <v>4.7663066173069424E-2</v>
      </c>
    </row>
    <row r="9" spans="1:23">
      <c r="A9" s="18" t="s">
        <v>37</v>
      </c>
      <c r="C9" s="35">
        <v>24</v>
      </c>
      <c r="D9" s="18" t="str">
        <f>"F"&amp;C9</f>
        <v>F24</v>
      </c>
      <c r="E9" s="18" t="str">
        <f>"G"&amp;C9</f>
        <v>G24</v>
      </c>
      <c r="V9" s="24">
        <v>7000</v>
      </c>
      <c r="W9" s="24">
        <f t="shared" si="0"/>
        <v>5.8959551446449016E-2</v>
      </c>
    </row>
    <row r="10" spans="1:23" ht="13.5" thickBot="1">
      <c r="C10" s="4" t="s">
        <v>23</v>
      </c>
      <c r="D10" s="4" t="s">
        <v>24</v>
      </c>
      <c r="V10" s="24">
        <v>8000</v>
      </c>
      <c r="W10" s="24">
        <f t="shared" si="0"/>
        <v>7.117121169275159E-2</v>
      </c>
    </row>
    <row r="11" spans="1:23">
      <c r="A11" t="s">
        <v>19</v>
      </c>
      <c r="C11" s="14">
        <f ca="1">INTERCEPT(INDIRECT(E9):G1005,INDIRECT(D9):$F1005)</f>
        <v>-6.0423740206330956E-3</v>
      </c>
      <c r="D11" s="3">
        <f>+E11*F11</f>
        <v>-8.9717103582569104E-4</v>
      </c>
      <c r="E11" s="9">
        <v>-8.9717103582569104E-4</v>
      </c>
      <c r="F11">
        <v>1</v>
      </c>
      <c r="V11" s="24">
        <v>9000</v>
      </c>
      <c r="W11" s="24">
        <f t="shared" si="0"/>
        <v>8.429804691197712E-2</v>
      </c>
    </row>
    <row r="12" spans="1:23">
      <c r="A12" t="s">
        <v>20</v>
      </c>
      <c r="C12" s="14">
        <f ca="1">SLOPE(INDIRECT(E9):G1005,INDIRECT(D9):$F1005)</f>
        <v>9.6400232219297714E-6</v>
      </c>
      <c r="D12" s="3">
        <f>+E12*F12</f>
        <v>5.3478479493802636E-6</v>
      </c>
      <c r="E12" s="10">
        <v>5.3478479493802633E-2</v>
      </c>
      <c r="F12" s="70">
        <v>1E-4</v>
      </c>
      <c r="V12" s="24">
        <v>10000</v>
      </c>
      <c r="W12" s="24">
        <f t="shared" si="0"/>
        <v>9.8340057104125633E-2</v>
      </c>
    </row>
    <row r="13" spans="1:23" ht="13.5" thickBot="1">
      <c r="A13" t="s">
        <v>22</v>
      </c>
      <c r="C13" s="3" t="s">
        <v>17</v>
      </c>
      <c r="D13" s="3">
        <f>+E13*F13</f>
        <v>4.5758748646148694E-10</v>
      </c>
      <c r="E13" s="11">
        <v>4.5758748646148692E-2</v>
      </c>
      <c r="F13" s="70">
        <v>1E-8</v>
      </c>
      <c r="V13" s="24">
        <v>11000</v>
      </c>
      <c r="W13" s="24">
        <f t="shared" si="0"/>
        <v>0.11329724226919713</v>
      </c>
    </row>
    <row r="14" spans="1:23">
      <c r="A14" t="s">
        <v>27</v>
      </c>
      <c r="E14">
        <f>SUM(T21:T950)</f>
        <v>4.6303013521257428E-4</v>
      </c>
      <c r="V14" s="24">
        <v>12000</v>
      </c>
      <c r="W14" s="24">
        <f t="shared" si="0"/>
        <v>0.12916960240719161</v>
      </c>
    </row>
    <row r="15" spans="1:23">
      <c r="A15" s="2" t="s">
        <v>21</v>
      </c>
      <c r="C15" s="12">
        <f ca="1">(C7+C11)+(C8+C12)*INT(MAX(F21:F3533))</f>
        <v>56700.333759202847</v>
      </c>
      <c r="D15" s="8">
        <f>+C7+INT(MAX(F21:F1588))*C8+D11+D12*INT(MAX(F21:F4023))+D13*INT(MAX(F21:F4050)^2)</f>
        <v>56700.341461085765</v>
      </c>
      <c r="E15" s="32" t="s">
        <v>40</v>
      </c>
      <c r="F15" s="31">
        <v>1</v>
      </c>
      <c r="V15" s="24">
        <v>13000</v>
      </c>
      <c r="W15" s="24">
        <f t="shared" si="0"/>
        <v>0.14595713751810901</v>
      </c>
    </row>
    <row r="16" spans="1:23">
      <c r="A16" s="5" t="s">
        <v>9</v>
      </c>
      <c r="C16" s="13">
        <f ca="1">+C8+C12</f>
        <v>0.36636256302322195</v>
      </c>
      <c r="D16" s="8">
        <f>+C8+D12+2*D13*MAX(F21:F896)</f>
        <v>0.36636736951753018</v>
      </c>
      <c r="E16" s="32" t="s">
        <v>41</v>
      </c>
      <c r="F16" s="33">
        <f ca="1">NOW()+15018.5+$C$5/24</f>
        <v>60323.562728819445</v>
      </c>
      <c r="V16" s="24">
        <v>14000</v>
      </c>
      <c r="W16" s="24">
        <f t="shared" si="0"/>
        <v>0.16365984760194946</v>
      </c>
    </row>
    <row r="17" spans="1:33" ht="13.5" thickBot="1">
      <c r="A17" s="14" t="s">
        <v>35</v>
      </c>
      <c r="C17">
        <f>COUNT(C21:C4739)</f>
        <v>73</v>
      </c>
      <c r="E17" s="32" t="s">
        <v>42</v>
      </c>
      <c r="F17" s="33">
        <f ca="1">ROUND(2*(F16-$C$7)/$C$8,0)/2+F15</f>
        <v>19833</v>
      </c>
      <c r="V17" s="24">
        <v>15000</v>
      </c>
      <c r="W17" s="24">
        <f t="shared" si="0"/>
        <v>0.18227773265871283</v>
      </c>
    </row>
    <row r="18" spans="1:33" ht="14.25" thickTop="1" thickBot="1">
      <c r="A18" s="5" t="s">
        <v>45</v>
      </c>
      <c r="C18" s="16">
        <f ca="1">+C15</f>
        <v>56700.333759202847</v>
      </c>
      <c r="D18" s="17">
        <f ca="1">C16</f>
        <v>0.36636256302322195</v>
      </c>
      <c r="E18" s="32" t="s">
        <v>43</v>
      </c>
      <c r="F18" s="8">
        <f ca="1">ROUND(2*(F16-$C$15)/$C$16,0)/2+F15</f>
        <v>9890.5</v>
      </c>
    </row>
    <row r="19" spans="1:33" ht="13.5" thickBot="1">
      <c r="A19" s="5" t="s">
        <v>46</v>
      </c>
      <c r="C19" s="19">
        <f>+D15</f>
        <v>56700.341461085765</v>
      </c>
      <c r="D19" s="20">
        <f>+D16</f>
        <v>0.36636736951753018</v>
      </c>
      <c r="E19" s="32" t="s">
        <v>44</v>
      </c>
      <c r="F19" s="34">
        <f ca="1">+$C$15+$C$16*F18-15018.5-$C$5/24</f>
        <v>45305.009355450689</v>
      </c>
    </row>
    <row r="20" spans="1:33" ht="15" thickBot="1">
      <c r="A20" s="4" t="s">
        <v>10</v>
      </c>
      <c r="B20" s="4" t="s">
        <v>11</v>
      </c>
      <c r="C20" s="4" t="s">
        <v>12</v>
      </c>
      <c r="D20" s="4" t="s">
        <v>16</v>
      </c>
      <c r="E20" s="4" t="s">
        <v>13</v>
      </c>
      <c r="F20" s="4" t="s">
        <v>14</v>
      </c>
      <c r="G20" s="4" t="s">
        <v>15</v>
      </c>
      <c r="H20" s="7" t="s">
        <v>144</v>
      </c>
      <c r="I20" s="7" t="s">
        <v>145</v>
      </c>
      <c r="J20" s="7" t="s">
        <v>118</v>
      </c>
      <c r="K20" s="7" t="s">
        <v>166</v>
      </c>
      <c r="L20" s="7" t="s">
        <v>167</v>
      </c>
      <c r="M20" s="7" t="s">
        <v>36</v>
      </c>
      <c r="N20" s="7" t="s">
        <v>29</v>
      </c>
      <c r="O20" s="7" t="s">
        <v>26</v>
      </c>
      <c r="P20" s="15" t="s">
        <v>25</v>
      </c>
      <c r="Q20" s="4" t="s">
        <v>18</v>
      </c>
      <c r="R20" s="7" t="s">
        <v>119</v>
      </c>
      <c r="S20" s="6" t="s">
        <v>121</v>
      </c>
      <c r="T20" s="7" t="s">
        <v>120</v>
      </c>
      <c r="U20" s="77" t="s">
        <v>139</v>
      </c>
    </row>
    <row r="21" spans="1:33" s="24" customFormat="1">
      <c r="A21" t="s">
        <v>144</v>
      </c>
      <c r="B21" s="3" t="s">
        <v>83</v>
      </c>
      <c r="C21" s="85">
        <v>48500.175999999999</v>
      </c>
      <c r="D21" s="85" t="s">
        <v>17</v>
      </c>
      <c r="E21" s="24">
        <f t="shared" ref="E21:E52" si="1">+(C21-C$7)/C$8</f>
        <v>-12440.974027659113</v>
      </c>
      <c r="F21" s="24">
        <f t="shared" ref="F21:F52" si="2">ROUND(2*E21,0)/2</f>
        <v>-12441</v>
      </c>
      <c r="G21" s="24">
        <f t="shared" ref="G21:G52" si="3">+C21-(C$7+F21*C$8)</f>
        <v>9.5150429988279939E-3</v>
      </c>
      <c r="H21" s="24">
        <f>G21</f>
        <v>9.5150429988279939E-3</v>
      </c>
      <c r="J21" s="25"/>
      <c r="P21" s="26">
        <f t="shared" ref="P21:P52" si="4">+D$11+D$12*F21+D$13*F21^2</f>
        <v>3.3949487050514565E-3</v>
      </c>
      <c r="Q21" s="27">
        <f t="shared" ref="Q21:Q52" si="5">+C21-15018.5</f>
        <v>33481.675999999999</v>
      </c>
      <c r="R21" s="24">
        <f t="shared" ref="R21:R52" si="6">+(P21-G21)^2</f>
        <v>3.7455554164716136E-5</v>
      </c>
      <c r="S21" s="24">
        <v>0.1</v>
      </c>
      <c r="T21" s="24">
        <f t="shared" ref="T21:T52" si="7">+S21*R21</f>
        <v>3.7455554164716138E-6</v>
      </c>
      <c r="U21" s="78"/>
    </row>
    <row r="22" spans="1:33" s="24" customFormat="1">
      <c r="A22" t="s">
        <v>145</v>
      </c>
      <c r="B22" s="3" t="s">
        <v>83</v>
      </c>
      <c r="C22" s="85">
        <v>51467.811199999996</v>
      </c>
      <c r="D22" s="85">
        <v>6.0000000000000001E-3</v>
      </c>
      <c r="E22" s="24">
        <f t="shared" si="1"/>
        <v>-4340.4921870925045</v>
      </c>
      <c r="F22" s="24">
        <f t="shared" si="2"/>
        <v>-4340.5</v>
      </c>
      <c r="G22" s="24">
        <f t="shared" si="3"/>
        <v>2.8622815007111058E-3</v>
      </c>
      <c r="H22" s="24">
        <f>G22</f>
        <v>2.8622815007111058E-3</v>
      </c>
      <c r="J22" s="25"/>
      <c r="P22" s="26">
        <f t="shared" si="4"/>
        <v>-1.5488584156028627E-2</v>
      </c>
      <c r="Q22" s="27">
        <f t="shared" si="5"/>
        <v>36449.311199999996</v>
      </c>
      <c r="R22" s="24">
        <f t="shared" si="6"/>
        <v>3.367542703517098E-4</v>
      </c>
      <c r="S22" s="24">
        <v>0.05</v>
      </c>
      <c r="T22" s="24">
        <f t="shared" si="7"/>
        <v>1.6837713517585492E-5</v>
      </c>
      <c r="U22" s="78"/>
    </row>
    <row r="23" spans="1:33" s="24" customFormat="1" ht="13.5" thickBot="1">
      <c r="A23" t="s">
        <v>145</v>
      </c>
      <c r="B23" s="3" t="s">
        <v>146</v>
      </c>
      <c r="C23" s="85">
        <v>51630.644399999997</v>
      </c>
      <c r="D23" s="85">
        <v>6.0000000000000001E-3</v>
      </c>
      <c r="E23" s="24">
        <f t="shared" si="1"/>
        <v>-3896.0213236786458</v>
      </c>
      <c r="F23" s="96">
        <f t="shared" si="2"/>
        <v>-3896</v>
      </c>
      <c r="G23" s="96">
        <f t="shared" si="3"/>
        <v>-7.8119919999153353E-3</v>
      </c>
      <c r="H23" s="24">
        <f>G23</f>
        <v>-7.8119919999153353E-3</v>
      </c>
      <c r="J23" s="25"/>
      <c r="P23" s="26">
        <f t="shared" si="4"/>
        <v>-1.4786750385709797E-2</v>
      </c>
      <c r="Q23" s="27">
        <f t="shared" si="5"/>
        <v>36612.144399999997</v>
      </c>
      <c r="R23" s="24">
        <f t="shared" si="6"/>
        <v>4.8647254540210162E-5</v>
      </c>
      <c r="S23" s="96">
        <v>0.05</v>
      </c>
      <c r="T23" s="96">
        <f t="shared" si="7"/>
        <v>2.4323627270105081E-6</v>
      </c>
      <c r="U23" s="78"/>
    </row>
    <row r="24" spans="1:33" s="24" customFormat="1">
      <c r="A24" s="21" t="s">
        <v>147</v>
      </c>
      <c r="B24" s="3" t="s">
        <v>146</v>
      </c>
      <c r="C24" s="85">
        <v>53058.146399999998</v>
      </c>
      <c r="D24" s="85">
        <v>1E-4</v>
      </c>
      <c r="E24" s="24">
        <f t="shared" si="1"/>
        <v>0.50006425088489814</v>
      </c>
      <c r="F24" s="24">
        <f t="shared" si="2"/>
        <v>0.5</v>
      </c>
      <c r="G24" s="24">
        <f t="shared" si="3"/>
        <v>2.35385014093481E-5</v>
      </c>
      <c r="J24" s="24">
        <f t="shared" ref="J24:J32" si="8">G24</f>
        <v>2.35385014093481E-5</v>
      </c>
      <c r="P24" s="26">
        <f t="shared" si="4"/>
        <v>-8.9449699745412922E-4</v>
      </c>
      <c r="Q24" s="27">
        <f t="shared" si="5"/>
        <v>38039.646399999998</v>
      </c>
      <c r="R24" s="24">
        <f t="shared" si="6"/>
        <v>8.4278917717351366E-7</v>
      </c>
      <c r="S24" s="24">
        <v>1</v>
      </c>
      <c r="T24" s="24">
        <f t="shared" si="7"/>
        <v>8.4278917717351366E-7</v>
      </c>
      <c r="U24" s="78"/>
    </row>
    <row r="25" spans="1:33" s="24" customFormat="1">
      <c r="A25" s="21" t="s">
        <v>147</v>
      </c>
      <c r="B25" s="3"/>
      <c r="C25" s="85">
        <v>53108.155200000001</v>
      </c>
      <c r="D25" s="85">
        <v>2.9999999999999997E-4</v>
      </c>
      <c r="E25" s="24">
        <f t="shared" si="1"/>
        <v>137.00450262274211</v>
      </c>
      <c r="F25" s="24">
        <f t="shared" si="2"/>
        <v>137</v>
      </c>
      <c r="G25" s="24">
        <f t="shared" si="3"/>
        <v>1.6495490053785034E-3</v>
      </c>
      <c r="J25" s="24">
        <f t="shared" si="8"/>
        <v>1.6495490053785034E-3</v>
      </c>
      <c r="P25" s="26">
        <f t="shared" si="4"/>
        <v>-1.5592740722719924E-4</v>
      </c>
      <c r="Q25" s="27">
        <f t="shared" si="5"/>
        <v>38089.655200000001</v>
      </c>
      <c r="R25" s="24">
        <f t="shared" si="6"/>
        <v>3.2597450764755568E-6</v>
      </c>
      <c r="S25" s="24">
        <v>1</v>
      </c>
      <c r="T25" s="24">
        <f t="shared" si="7"/>
        <v>3.2597450764755568E-6</v>
      </c>
      <c r="U25" s="78"/>
      <c r="AC25" s="24">
        <v>12</v>
      </c>
      <c r="AE25" s="24" t="s">
        <v>30</v>
      </c>
      <c r="AG25" s="24" t="s">
        <v>31</v>
      </c>
    </row>
    <row r="26" spans="1:33" s="24" customFormat="1">
      <c r="A26" s="86" t="s">
        <v>148</v>
      </c>
      <c r="B26" s="87" t="s">
        <v>83</v>
      </c>
      <c r="C26" s="88">
        <v>53251.580800000003</v>
      </c>
      <c r="D26" s="88">
        <v>1E-4</v>
      </c>
      <c r="E26" s="24">
        <f t="shared" si="1"/>
        <v>528.50021889959112</v>
      </c>
      <c r="F26" s="24">
        <f t="shared" si="2"/>
        <v>528.5</v>
      </c>
      <c r="G26" s="24">
        <f t="shared" si="3"/>
        <v>8.0194506153929979E-5</v>
      </c>
      <c r="J26" s="24">
        <f t="shared" si="8"/>
        <v>8.0194506153929979E-5</v>
      </c>
      <c r="P26" s="26">
        <f t="shared" si="4"/>
        <v>2.0569763958371806E-3</v>
      </c>
      <c r="Q26" s="27">
        <f t="shared" si="5"/>
        <v>38233.080800000003</v>
      </c>
      <c r="R26" s="24">
        <f t="shared" si="6"/>
        <v>3.907666639379683E-6</v>
      </c>
      <c r="S26" s="24">
        <v>1</v>
      </c>
      <c r="T26" s="24">
        <f t="shared" si="7"/>
        <v>3.907666639379683E-6</v>
      </c>
      <c r="U26" s="78"/>
    </row>
    <row r="27" spans="1:33" s="24" customFormat="1">
      <c r="A27" s="86" t="s">
        <v>148</v>
      </c>
      <c r="B27" s="87" t="s">
        <v>83</v>
      </c>
      <c r="C27" s="88">
        <v>53283.455600000001</v>
      </c>
      <c r="D27" s="88">
        <v>1E-4</v>
      </c>
      <c r="E27" s="24">
        <f t="shared" si="1"/>
        <v>615.50593933708785</v>
      </c>
      <c r="F27" s="24">
        <f t="shared" si="2"/>
        <v>615.5</v>
      </c>
      <c r="G27" s="24">
        <f t="shared" si="3"/>
        <v>2.1758935035904869E-3</v>
      </c>
      <c r="J27" s="24">
        <f t="shared" si="8"/>
        <v>2.1758935035904869E-3</v>
      </c>
      <c r="P27" s="26">
        <f t="shared" si="4"/>
        <v>2.5677819347858029E-3</v>
      </c>
      <c r="Q27" s="27">
        <f t="shared" si="5"/>
        <v>38264.955600000001</v>
      </c>
      <c r="R27" s="24">
        <f t="shared" si="6"/>
        <v>1.535765425047259E-7</v>
      </c>
      <c r="S27" s="24">
        <v>1</v>
      </c>
      <c r="T27" s="24">
        <f t="shared" si="7"/>
        <v>1.535765425047259E-7</v>
      </c>
      <c r="U27" s="78"/>
      <c r="AB27" s="24" t="s">
        <v>32</v>
      </c>
      <c r="AC27" s="24">
        <v>6</v>
      </c>
      <c r="AE27" s="24" t="s">
        <v>30</v>
      </c>
      <c r="AG27" s="24" t="s">
        <v>31</v>
      </c>
    </row>
    <row r="28" spans="1:33" s="24" customFormat="1">
      <c r="A28" s="89" t="s">
        <v>149</v>
      </c>
      <c r="B28" s="90" t="s">
        <v>83</v>
      </c>
      <c r="C28" s="91">
        <v>53315.694900000002</v>
      </c>
      <c r="D28" s="21">
        <v>2.9999999999999997E-4</v>
      </c>
      <c r="E28" s="24">
        <f t="shared" si="1"/>
        <v>703.50660202048914</v>
      </c>
      <c r="F28" s="24">
        <f t="shared" si="2"/>
        <v>703.5</v>
      </c>
      <c r="G28" s="24">
        <f t="shared" si="3"/>
        <v>2.418669500912074E-3</v>
      </c>
      <c r="J28" s="24">
        <f t="shared" si="8"/>
        <v>2.418669500912074E-3</v>
      </c>
      <c r="P28" s="26">
        <f t="shared" si="4"/>
        <v>3.0915056490598237E-3</v>
      </c>
      <c r="Q28" s="27">
        <f t="shared" si="5"/>
        <v>38297.194900000002</v>
      </c>
      <c r="R28" s="24">
        <f t="shared" si="6"/>
        <v>4.5270848225430061E-7</v>
      </c>
      <c r="S28" s="24">
        <v>1</v>
      </c>
      <c r="T28" s="24">
        <f t="shared" si="7"/>
        <v>4.5270848225430061E-7</v>
      </c>
      <c r="U28" s="78"/>
    </row>
    <row r="29" spans="1:33" s="24" customFormat="1">
      <c r="A29" s="86" t="s">
        <v>150</v>
      </c>
      <c r="B29" s="98" t="s">
        <v>146</v>
      </c>
      <c r="C29" s="99">
        <v>53345.557000000001</v>
      </c>
      <c r="D29" s="99">
        <v>2.9999999999999997E-4</v>
      </c>
      <c r="E29" s="24">
        <f t="shared" si="1"/>
        <v>785.01843971912945</v>
      </c>
      <c r="F29" s="24">
        <f t="shared" si="2"/>
        <v>785</v>
      </c>
      <c r="G29" s="24">
        <f t="shared" si="3"/>
        <v>6.7554449997260235E-3</v>
      </c>
      <c r="J29" s="24">
        <f t="shared" si="8"/>
        <v>6.7554449997260235E-3</v>
      </c>
      <c r="P29" s="26">
        <f t="shared" si="4"/>
        <v>3.5828664532825461E-3</v>
      </c>
      <c r="Q29" s="27">
        <f t="shared" si="5"/>
        <v>38327.057000000001</v>
      </c>
      <c r="R29" s="24">
        <f t="shared" si="6"/>
        <v>1.0065254633353408E-5</v>
      </c>
      <c r="S29" s="24">
        <v>1</v>
      </c>
      <c r="T29" s="24">
        <f t="shared" si="7"/>
        <v>1.0065254633353408E-5</v>
      </c>
      <c r="U29" s="78"/>
      <c r="AB29" s="24" t="s">
        <v>32</v>
      </c>
      <c r="AC29" s="24">
        <v>6</v>
      </c>
      <c r="AE29" s="24" t="s">
        <v>30</v>
      </c>
      <c r="AG29" s="24" t="s">
        <v>31</v>
      </c>
    </row>
    <row r="30" spans="1:33" s="24" customFormat="1">
      <c r="A30" s="86" t="s">
        <v>148</v>
      </c>
      <c r="B30" s="98" t="s">
        <v>146</v>
      </c>
      <c r="C30" s="99">
        <v>53355.263200000001</v>
      </c>
      <c r="D30" s="99">
        <v>1E-4</v>
      </c>
      <c r="E30" s="24">
        <f t="shared" si="1"/>
        <v>811.512564347693</v>
      </c>
      <c r="F30" s="24">
        <f t="shared" si="2"/>
        <v>811.5</v>
      </c>
      <c r="G30" s="24">
        <f t="shared" si="3"/>
        <v>4.6029855002416298E-3</v>
      </c>
      <c r="J30" s="24">
        <f t="shared" si="8"/>
        <v>4.6029855002416298E-3</v>
      </c>
      <c r="P30" s="26">
        <f t="shared" si="4"/>
        <v>3.7439436921277202E-3</v>
      </c>
      <c r="Q30" s="27">
        <f t="shared" si="5"/>
        <v>38336.763200000001</v>
      </c>
      <c r="R30" s="24">
        <f t="shared" si="6"/>
        <v>7.3795282808761513E-7</v>
      </c>
      <c r="S30" s="24">
        <v>1</v>
      </c>
      <c r="T30" s="24">
        <f t="shared" si="7"/>
        <v>7.3795282808761513E-7</v>
      </c>
      <c r="U30" s="78"/>
    </row>
    <row r="31" spans="1:33" s="24" customFormat="1">
      <c r="A31" s="86" t="s">
        <v>148</v>
      </c>
      <c r="B31" s="98" t="s">
        <v>83</v>
      </c>
      <c r="C31" s="99">
        <v>53381.457600000002</v>
      </c>
      <c r="D31" s="99">
        <v>1E-4</v>
      </c>
      <c r="E31" s="24">
        <f t="shared" si="1"/>
        <v>883.01301747769389</v>
      </c>
      <c r="F31" s="24">
        <f t="shared" si="2"/>
        <v>883</v>
      </c>
      <c r="G31" s="24">
        <f t="shared" si="3"/>
        <v>4.7689910061308183E-3</v>
      </c>
      <c r="J31" s="24">
        <f t="shared" si="8"/>
        <v>4.7689910061308183E-3</v>
      </c>
      <c r="P31" s="26">
        <f t="shared" si="4"/>
        <v>4.1817546332087521E-3</v>
      </c>
      <c r="Q31" s="27">
        <f t="shared" si="5"/>
        <v>38362.957600000002</v>
      </c>
      <c r="R31" s="24">
        <f t="shared" si="6"/>
        <v>3.4484655768266395E-7</v>
      </c>
      <c r="S31" s="24">
        <v>1</v>
      </c>
      <c r="T31" s="24">
        <f t="shared" si="7"/>
        <v>3.4484655768266395E-7</v>
      </c>
      <c r="U31" s="78"/>
      <c r="AB31" s="24" t="s">
        <v>32</v>
      </c>
      <c r="AC31" s="24">
        <v>7</v>
      </c>
      <c r="AE31" s="24" t="s">
        <v>30</v>
      </c>
      <c r="AG31" s="24" t="s">
        <v>31</v>
      </c>
    </row>
    <row r="32" spans="1:33" s="24" customFormat="1">
      <c r="A32" s="86" t="s">
        <v>148</v>
      </c>
      <c r="B32" s="98" t="s">
        <v>83</v>
      </c>
      <c r="C32" s="99">
        <v>53382.372100000001</v>
      </c>
      <c r="D32" s="99">
        <v>1E-4</v>
      </c>
      <c r="E32" s="24">
        <f t="shared" si="1"/>
        <v>885.50924431958788</v>
      </c>
      <c r="F32" s="24">
        <f t="shared" si="2"/>
        <v>885.5</v>
      </c>
      <c r="G32" s="24">
        <f t="shared" si="3"/>
        <v>3.3866835001390427E-3</v>
      </c>
      <c r="J32" s="24">
        <f t="shared" si="8"/>
        <v>3.3866835001390427E-3</v>
      </c>
      <c r="P32" s="26">
        <f t="shared" si="4"/>
        <v>4.1971473617567201E-3</v>
      </c>
      <c r="Q32" s="27">
        <f t="shared" si="5"/>
        <v>38363.872100000001</v>
      </c>
      <c r="R32" s="24">
        <f t="shared" si="6"/>
        <v>6.5685167098823771E-7</v>
      </c>
      <c r="S32" s="24">
        <v>1</v>
      </c>
      <c r="T32" s="24">
        <f t="shared" si="7"/>
        <v>6.5685167098823771E-7</v>
      </c>
      <c r="U32" s="78"/>
      <c r="AB32" s="24" t="s">
        <v>32</v>
      </c>
      <c r="AC32" s="24">
        <v>6</v>
      </c>
      <c r="AE32" s="24" t="s">
        <v>30</v>
      </c>
      <c r="AG32" s="24" t="s">
        <v>31</v>
      </c>
    </row>
    <row r="33" spans="1:33" s="24" customFormat="1">
      <c r="A33" s="92" t="s">
        <v>151</v>
      </c>
      <c r="B33" s="94"/>
      <c r="C33" s="100">
        <v>53383.839</v>
      </c>
      <c r="D33" s="100">
        <v>1E-4</v>
      </c>
      <c r="E33" s="24">
        <f t="shared" si="1"/>
        <v>889.51330681754007</v>
      </c>
      <c r="F33" s="24">
        <f t="shared" si="2"/>
        <v>889.5</v>
      </c>
      <c r="G33" s="24">
        <f t="shared" si="3"/>
        <v>4.8749915004009381E-3</v>
      </c>
      <c r="K33" s="24">
        <f>G33</f>
        <v>4.8749915004009381E-3</v>
      </c>
      <c r="P33" s="26">
        <f t="shared" si="4"/>
        <v>4.221787624708118E-3</v>
      </c>
      <c r="Q33" s="27">
        <f t="shared" si="5"/>
        <v>38365.339</v>
      </c>
      <c r="R33" s="24">
        <f t="shared" si="6"/>
        <v>4.2667530322012117E-7</v>
      </c>
      <c r="S33" s="24">
        <v>1</v>
      </c>
      <c r="T33" s="24">
        <f t="shared" si="7"/>
        <v>4.2667530322012117E-7</v>
      </c>
      <c r="U33" s="78"/>
      <c r="AB33" s="24" t="s">
        <v>32</v>
      </c>
      <c r="AC33" s="24">
        <v>10</v>
      </c>
      <c r="AE33" s="24" t="s">
        <v>30</v>
      </c>
      <c r="AG33" s="24" t="s">
        <v>31</v>
      </c>
    </row>
    <row r="34" spans="1:33" s="24" customFormat="1">
      <c r="A34" s="86" t="s">
        <v>148</v>
      </c>
      <c r="B34" s="98" t="s">
        <v>83</v>
      </c>
      <c r="C34" s="99">
        <v>53386.400999999998</v>
      </c>
      <c r="D34" s="99">
        <v>4.0000000000000002E-4</v>
      </c>
      <c r="E34" s="24">
        <f t="shared" si="1"/>
        <v>896.50656342654509</v>
      </c>
      <c r="F34" s="24">
        <f t="shared" si="2"/>
        <v>896.5</v>
      </c>
      <c r="G34" s="24">
        <f t="shared" si="3"/>
        <v>2.4045304962783121E-3</v>
      </c>
      <c r="J34" s="24">
        <f t="shared" ref="J34:J48" si="9">G34</f>
        <v>2.4045304962783121E-3</v>
      </c>
      <c r="P34" s="26">
        <f t="shared" si="4"/>
        <v>4.264943319109522E-3</v>
      </c>
      <c r="Q34" s="27">
        <f t="shared" si="5"/>
        <v>38367.900999999998</v>
      </c>
      <c r="R34" s="24">
        <f t="shared" si="6"/>
        <v>3.4611358713547907E-6</v>
      </c>
      <c r="S34" s="24">
        <v>1</v>
      </c>
      <c r="T34" s="24">
        <f t="shared" si="7"/>
        <v>3.4611358713547907E-6</v>
      </c>
      <c r="U34" s="78"/>
      <c r="AB34" s="24" t="s">
        <v>32</v>
      </c>
      <c r="AC34" s="24">
        <v>8</v>
      </c>
      <c r="AE34" s="24" t="s">
        <v>33</v>
      </c>
      <c r="AG34" s="24" t="s">
        <v>31</v>
      </c>
    </row>
    <row r="35" spans="1:33" s="24" customFormat="1">
      <c r="A35" s="86" t="s">
        <v>152</v>
      </c>
      <c r="B35" s="98"/>
      <c r="C35" s="95">
        <v>53386.403400000003</v>
      </c>
      <c r="D35" s="95">
        <v>1.5E-3</v>
      </c>
      <c r="E35" s="24">
        <f t="shared" si="1"/>
        <v>896.51311448661363</v>
      </c>
      <c r="F35" s="24">
        <f t="shared" si="2"/>
        <v>896.5</v>
      </c>
      <c r="G35" s="24">
        <f t="shared" si="3"/>
        <v>4.804530501132831E-3</v>
      </c>
      <c r="J35" s="24">
        <f t="shared" si="9"/>
        <v>4.804530501132831E-3</v>
      </c>
      <c r="P35" s="26">
        <f t="shared" si="4"/>
        <v>4.264943319109522E-3</v>
      </c>
      <c r="Q35" s="27">
        <f t="shared" si="5"/>
        <v>38367.903400000003</v>
      </c>
      <c r="R35" s="24">
        <f t="shared" si="6"/>
        <v>2.9115432700385557E-7</v>
      </c>
      <c r="S35" s="24">
        <v>0.6</v>
      </c>
      <c r="T35" s="24">
        <f t="shared" si="7"/>
        <v>1.7469259620231335E-7</v>
      </c>
      <c r="U35" s="78"/>
      <c r="AB35" s="24" t="s">
        <v>32</v>
      </c>
      <c r="AC35" s="24">
        <v>5</v>
      </c>
      <c r="AE35" s="24" t="s">
        <v>30</v>
      </c>
      <c r="AG35" s="24" t="s">
        <v>31</v>
      </c>
    </row>
    <row r="36" spans="1:33" s="24" customFormat="1">
      <c r="A36" s="86" t="s">
        <v>152</v>
      </c>
      <c r="B36" s="98"/>
      <c r="C36" s="95">
        <v>53386.586900000002</v>
      </c>
      <c r="D36" s="95">
        <v>1.6000000000000001E-3</v>
      </c>
      <c r="E36" s="24">
        <f t="shared" si="1"/>
        <v>897.0139976200046</v>
      </c>
      <c r="F36" s="24">
        <f t="shared" si="2"/>
        <v>897</v>
      </c>
      <c r="G36" s="24">
        <f t="shared" si="3"/>
        <v>5.1280690022394992E-3</v>
      </c>
      <c r="J36" s="24">
        <f t="shared" si="9"/>
        <v>5.1280690022394992E-3</v>
      </c>
      <c r="P36" s="26">
        <f t="shared" si="4"/>
        <v>4.2680275846626965E-3</v>
      </c>
      <c r="Q36" s="27">
        <f t="shared" si="5"/>
        <v>38368.086900000002</v>
      </c>
      <c r="R36" s="24">
        <f t="shared" si="6"/>
        <v>7.3967123994751641E-7</v>
      </c>
      <c r="S36" s="24">
        <v>0.6</v>
      </c>
      <c r="T36" s="24">
        <f t="shared" si="7"/>
        <v>4.4380274396850985E-7</v>
      </c>
      <c r="U36" s="78"/>
      <c r="AB36" s="24" t="s">
        <v>32</v>
      </c>
      <c r="AC36" s="24">
        <v>6</v>
      </c>
      <c r="AE36" s="24" t="s">
        <v>30</v>
      </c>
      <c r="AG36" s="24" t="s">
        <v>31</v>
      </c>
    </row>
    <row r="37" spans="1:33" s="24" customFormat="1">
      <c r="A37" s="86" t="s">
        <v>152</v>
      </c>
      <c r="B37" s="98"/>
      <c r="C37" s="95">
        <v>53387.3177</v>
      </c>
      <c r="D37" s="95">
        <v>1.4E-3</v>
      </c>
      <c r="E37" s="24">
        <f t="shared" si="1"/>
        <v>899.00879540683036</v>
      </c>
      <c r="F37" s="24">
        <f t="shared" si="2"/>
        <v>899</v>
      </c>
      <c r="G37" s="24">
        <f t="shared" si="3"/>
        <v>3.2222230001934804E-3</v>
      </c>
      <c r="J37" s="24">
        <f t="shared" si="9"/>
        <v>3.2222230001934804E-3</v>
      </c>
      <c r="P37" s="26">
        <f t="shared" si="4"/>
        <v>4.280366934812826E-3</v>
      </c>
      <c r="Q37" s="27">
        <f t="shared" si="5"/>
        <v>38368.8177</v>
      </c>
      <c r="R37" s="24">
        <f t="shared" si="6"/>
        <v>1.1196685863717098E-6</v>
      </c>
      <c r="S37" s="24">
        <v>0.6</v>
      </c>
      <c r="T37" s="24">
        <f t="shared" si="7"/>
        <v>6.7180115182302593E-7</v>
      </c>
      <c r="U37" s="78"/>
      <c r="AB37" s="24" t="s">
        <v>32</v>
      </c>
      <c r="AC37" s="24">
        <v>6</v>
      </c>
      <c r="AE37" s="24" t="s">
        <v>30</v>
      </c>
      <c r="AG37" s="24" t="s">
        <v>31</v>
      </c>
    </row>
    <row r="38" spans="1:33" s="24" customFormat="1">
      <c r="A38" s="86" t="s">
        <v>152</v>
      </c>
      <c r="B38" s="98"/>
      <c r="C38" s="95">
        <v>53387.502899999999</v>
      </c>
      <c r="D38" s="95">
        <v>8.0000000000000004E-4</v>
      </c>
      <c r="E38" s="24">
        <f t="shared" si="1"/>
        <v>899.51431887442914</v>
      </c>
      <c r="F38" s="24">
        <f t="shared" si="2"/>
        <v>899.5</v>
      </c>
      <c r="G38" s="24">
        <f t="shared" si="3"/>
        <v>5.2457615020102821E-3</v>
      </c>
      <c r="J38" s="24">
        <f t="shared" si="9"/>
        <v>5.2457615020102821E-3</v>
      </c>
      <c r="P38" s="26">
        <f t="shared" si="4"/>
        <v>4.2834523443347171E-3</v>
      </c>
      <c r="Q38" s="27">
        <f t="shared" si="5"/>
        <v>38369.002899999999</v>
      </c>
      <c r="R38" s="24">
        <f t="shared" si="6"/>
        <v>9.2603891494625548E-7</v>
      </c>
      <c r="S38" s="24">
        <v>1</v>
      </c>
      <c r="T38" s="24">
        <f t="shared" si="7"/>
        <v>9.2603891494625548E-7</v>
      </c>
      <c r="U38" s="78"/>
    </row>
    <row r="39" spans="1:33" s="24" customFormat="1">
      <c r="A39" s="86" t="s">
        <v>148</v>
      </c>
      <c r="B39" s="98" t="s">
        <v>83</v>
      </c>
      <c r="C39" s="99">
        <v>53388.236299999997</v>
      </c>
      <c r="D39" s="99">
        <v>1E-4</v>
      </c>
      <c r="E39" s="24">
        <f t="shared" si="1"/>
        <v>901.51621364298092</v>
      </c>
      <c r="F39" s="24">
        <f t="shared" si="2"/>
        <v>901.5</v>
      </c>
      <c r="G39" s="24">
        <f t="shared" si="3"/>
        <v>5.9399154997663572E-3</v>
      </c>
      <c r="J39" s="24">
        <f t="shared" si="9"/>
        <v>5.9399154997663572E-3</v>
      </c>
      <c r="P39" s="26">
        <f t="shared" si="4"/>
        <v>4.2957962703597113E-3</v>
      </c>
      <c r="Q39" s="27">
        <f t="shared" si="5"/>
        <v>38369.736299999997</v>
      </c>
      <c r="R39" s="24">
        <f t="shared" si="6"/>
        <v>2.703128040504703E-6</v>
      </c>
      <c r="S39" s="24">
        <v>1</v>
      </c>
      <c r="T39" s="24">
        <f t="shared" si="7"/>
        <v>2.703128040504703E-6</v>
      </c>
      <c r="U39" s="78"/>
      <c r="AB39" s="24" t="s">
        <v>32</v>
      </c>
      <c r="AC39" s="24">
        <v>6</v>
      </c>
      <c r="AE39" s="24" t="s">
        <v>30</v>
      </c>
      <c r="AG39" s="24" t="s">
        <v>31</v>
      </c>
    </row>
    <row r="40" spans="1:33" s="24" customFormat="1">
      <c r="A40" s="86" t="s">
        <v>152</v>
      </c>
      <c r="B40" s="98"/>
      <c r="C40" s="95">
        <v>53388.417000000001</v>
      </c>
      <c r="D40" s="95">
        <v>2.0999999999999999E-3</v>
      </c>
      <c r="E40" s="24">
        <f t="shared" si="1"/>
        <v>902.00945387298839</v>
      </c>
      <c r="F40" s="24">
        <f t="shared" si="2"/>
        <v>902</v>
      </c>
      <c r="G40" s="24">
        <f t="shared" si="3"/>
        <v>3.4634540061233565E-3</v>
      </c>
      <c r="J40" s="24">
        <f t="shared" si="9"/>
        <v>3.4634540061233565E-3</v>
      </c>
      <c r="P40" s="26">
        <f t="shared" si="4"/>
        <v>4.2988828238503191E-3</v>
      </c>
      <c r="Q40" s="27">
        <f t="shared" si="5"/>
        <v>38369.917000000001</v>
      </c>
      <c r="R40" s="24">
        <f t="shared" si="6"/>
        <v>6.9794130948867041E-7</v>
      </c>
      <c r="S40" s="24">
        <v>0.5</v>
      </c>
      <c r="T40" s="24">
        <f t="shared" si="7"/>
        <v>3.489706547443352E-7</v>
      </c>
      <c r="U40" s="78"/>
    </row>
    <row r="41" spans="1:33" s="24" customFormat="1">
      <c r="A41" s="86" t="s">
        <v>148</v>
      </c>
      <c r="B41" s="98" t="s">
        <v>83</v>
      </c>
      <c r="C41" s="99">
        <v>53400.324000000001</v>
      </c>
      <c r="D41" s="99">
        <v>1E-4</v>
      </c>
      <c r="E41" s="24">
        <f t="shared" si="1"/>
        <v>934.51090057223917</v>
      </c>
      <c r="F41" s="24">
        <f t="shared" si="2"/>
        <v>934.5</v>
      </c>
      <c r="G41" s="24">
        <f t="shared" si="3"/>
        <v>3.9934564993018284E-3</v>
      </c>
      <c r="J41" s="24">
        <f t="shared" si="9"/>
        <v>3.9934564993018284E-3</v>
      </c>
      <c r="P41" s="26">
        <f t="shared" si="4"/>
        <v>4.4999995633189889E-3</v>
      </c>
      <c r="Q41" s="27">
        <f t="shared" si="5"/>
        <v>38381.824000000001</v>
      </c>
      <c r="R41" s="24">
        <f t="shared" si="6"/>
        <v>2.5658587570389308E-7</v>
      </c>
      <c r="S41" s="24">
        <v>1</v>
      </c>
      <c r="T41" s="24">
        <f t="shared" si="7"/>
        <v>2.5658587570389308E-7</v>
      </c>
      <c r="U41" s="78"/>
    </row>
    <row r="42" spans="1:33" s="24" customFormat="1">
      <c r="A42" s="86" t="s">
        <v>152</v>
      </c>
      <c r="B42" s="98"/>
      <c r="C42" s="95">
        <v>53407.465900000003</v>
      </c>
      <c r="D42" s="95">
        <v>8.0000000000000004E-4</v>
      </c>
      <c r="E42" s="24">
        <f t="shared" si="1"/>
        <v>954.00549049257768</v>
      </c>
      <c r="F42" s="24">
        <f t="shared" si="2"/>
        <v>954</v>
      </c>
      <c r="G42" s="24">
        <f t="shared" si="3"/>
        <v>2.0114580038352869E-3</v>
      </c>
      <c r="J42" s="24">
        <f t="shared" si="9"/>
        <v>2.0114580038352869E-3</v>
      </c>
      <c r="P42" s="26">
        <f t="shared" si="4"/>
        <v>4.6211336007114636E-3</v>
      </c>
      <c r="Q42" s="27">
        <f t="shared" si="5"/>
        <v>38388.965900000003</v>
      </c>
      <c r="R42" s="24">
        <f t="shared" si="6"/>
        <v>6.8104067209310288E-6</v>
      </c>
      <c r="S42" s="24">
        <v>1</v>
      </c>
      <c r="T42" s="24">
        <f t="shared" si="7"/>
        <v>6.8104067209310288E-6</v>
      </c>
      <c r="U42" s="78"/>
      <c r="AB42" s="24" t="s">
        <v>32</v>
      </c>
      <c r="AG42" s="24" t="s">
        <v>34</v>
      </c>
    </row>
    <row r="43" spans="1:33" s="24" customFormat="1">
      <c r="A43" s="93" t="s">
        <v>153</v>
      </c>
      <c r="B43" s="94" t="s">
        <v>146</v>
      </c>
      <c r="C43" s="95">
        <v>53409.296900000001</v>
      </c>
      <c r="D43" s="95">
        <v>1E-3</v>
      </c>
      <c r="E43" s="24">
        <f t="shared" si="1"/>
        <v>959.00340339307968</v>
      </c>
      <c r="F43" s="24">
        <f t="shared" si="2"/>
        <v>959</v>
      </c>
      <c r="G43" s="24">
        <f t="shared" si="3"/>
        <v>1.2468429995351471E-3</v>
      </c>
      <c r="J43" s="24">
        <f t="shared" si="9"/>
        <v>1.2468429995351471E-3</v>
      </c>
      <c r="P43" s="26">
        <f t="shared" si="4"/>
        <v>4.6522496647663685E-3</v>
      </c>
      <c r="Q43" s="27">
        <f t="shared" si="5"/>
        <v>38390.796900000001</v>
      </c>
      <c r="R43" s="24">
        <f t="shared" si="6"/>
        <v>1.1596794555601229E-5</v>
      </c>
      <c r="S43" s="24">
        <v>0.6</v>
      </c>
      <c r="T43" s="24">
        <f t="shared" si="7"/>
        <v>6.9580767333607366E-6</v>
      </c>
      <c r="U43" s="78"/>
      <c r="AB43" s="24" t="s">
        <v>32</v>
      </c>
      <c r="AC43" s="24">
        <v>8</v>
      </c>
      <c r="AE43" s="24" t="s">
        <v>30</v>
      </c>
      <c r="AG43" s="24" t="s">
        <v>31</v>
      </c>
    </row>
    <row r="44" spans="1:33" s="24" customFormat="1">
      <c r="A44" s="86" t="s">
        <v>152</v>
      </c>
      <c r="B44" s="98"/>
      <c r="C44" s="95">
        <v>53410.3992</v>
      </c>
      <c r="D44" s="95">
        <v>1E-3</v>
      </c>
      <c r="E44" s="24">
        <f t="shared" si="1"/>
        <v>962.01225068429858</v>
      </c>
      <c r="F44" s="24">
        <f t="shared" si="2"/>
        <v>962</v>
      </c>
      <c r="G44" s="24">
        <f t="shared" si="3"/>
        <v>4.4880740024382249E-3</v>
      </c>
      <c r="J44" s="24">
        <f t="shared" si="9"/>
        <v>4.4880740024382249E-3</v>
      </c>
      <c r="P44" s="26">
        <f t="shared" si="4"/>
        <v>4.6709302852989869E-3</v>
      </c>
      <c r="Q44" s="27">
        <f t="shared" si="5"/>
        <v>38391.8992</v>
      </c>
      <c r="R44" s="24">
        <f t="shared" si="6"/>
        <v>3.3436420181655027E-8</v>
      </c>
      <c r="S44" s="24">
        <v>0.6</v>
      </c>
      <c r="T44" s="24">
        <f t="shared" si="7"/>
        <v>2.0061852108993017E-8</v>
      </c>
      <c r="U44" s="78"/>
      <c r="AB44" s="24" t="s">
        <v>32</v>
      </c>
      <c r="AG44" s="24" t="s">
        <v>34</v>
      </c>
    </row>
    <row r="45" spans="1:33" s="24" customFormat="1">
      <c r="A45" s="93" t="s">
        <v>154</v>
      </c>
      <c r="B45" s="98" t="s">
        <v>83</v>
      </c>
      <c r="C45" s="99">
        <v>53652.561500000003</v>
      </c>
      <c r="D45" s="99">
        <v>5.0000000000000001E-4</v>
      </c>
      <c r="E45" s="24">
        <f t="shared" si="1"/>
        <v>1623.0204883611782</v>
      </c>
      <c r="F45" s="24">
        <f t="shared" si="2"/>
        <v>1623</v>
      </c>
      <c r="G45" s="24">
        <f t="shared" si="3"/>
        <v>7.5059710070490837E-3</v>
      </c>
      <c r="J45" s="24">
        <f t="shared" si="9"/>
        <v>7.5059710070490837E-3</v>
      </c>
      <c r="P45" s="26">
        <f t="shared" si="4"/>
        <v>8.9877306541437871E-3</v>
      </c>
      <c r="Q45" s="27">
        <f t="shared" si="5"/>
        <v>38634.061500000003</v>
      </c>
      <c r="R45" s="24">
        <f t="shared" si="6"/>
        <v>2.1956116517582201E-6</v>
      </c>
      <c r="S45" s="24">
        <v>1</v>
      </c>
      <c r="T45" s="24">
        <f t="shared" si="7"/>
        <v>2.1956116517582201E-6</v>
      </c>
      <c r="U45" s="78"/>
    </row>
    <row r="46" spans="1:33" s="24" customFormat="1">
      <c r="A46" s="93" t="s">
        <v>155</v>
      </c>
      <c r="B46" s="98" t="s">
        <v>83</v>
      </c>
      <c r="C46" s="99">
        <v>53652.561500000003</v>
      </c>
      <c r="D46" s="99">
        <v>5.0000000000000001E-4</v>
      </c>
      <c r="E46" s="24">
        <f t="shared" si="1"/>
        <v>1623.0204883611782</v>
      </c>
      <c r="F46" s="24">
        <f t="shared" si="2"/>
        <v>1623</v>
      </c>
      <c r="G46" s="24">
        <f t="shared" si="3"/>
        <v>7.5059710070490837E-3</v>
      </c>
      <c r="J46" s="24">
        <f t="shared" si="9"/>
        <v>7.5059710070490837E-3</v>
      </c>
      <c r="P46" s="26">
        <f t="shared" si="4"/>
        <v>8.9877306541437871E-3</v>
      </c>
      <c r="Q46" s="27">
        <f t="shared" si="5"/>
        <v>38634.061500000003</v>
      </c>
      <c r="R46" s="24">
        <f t="shared" si="6"/>
        <v>2.1956116517582201E-6</v>
      </c>
      <c r="S46" s="24">
        <v>1</v>
      </c>
      <c r="T46" s="24">
        <f t="shared" si="7"/>
        <v>2.1956116517582201E-6</v>
      </c>
      <c r="U46" s="78"/>
    </row>
    <row r="47" spans="1:33" s="24" customFormat="1">
      <c r="A47" s="93" t="s">
        <v>154</v>
      </c>
      <c r="B47" s="98" t="s">
        <v>83</v>
      </c>
      <c r="C47" s="99">
        <v>53682.602500000001</v>
      </c>
      <c r="D47" s="99">
        <v>5.0000000000000001E-4</v>
      </c>
      <c r="E47" s="24">
        <f t="shared" si="1"/>
        <v>1705.0206529947695</v>
      </c>
      <c r="F47" s="24">
        <f t="shared" si="2"/>
        <v>1705</v>
      </c>
      <c r="G47" s="24">
        <f t="shared" si="3"/>
        <v>7.5662849994841963E-3</v>
      </c>
      <c r="J47" s="24">
        <f t="shared" si="9"/>
        <v>7.5662849994841963E-3</v>
      </c>
      <c r="P47" s="26">
        <f t="shared" si="4"/>
        <v>9.5511279806983623E-3</v>
      </c>
      <c r="Q47" s="27">
        <f t="shared" si="5"/>
        <v>38664.102500000001</v>
      </c>
      <c r="R47" s="24">
        <f t="shared" si="6"/>
        <v>3.9396016600751386E-6</v>
      </c>
      <c r="S47" s="24">
        <v>1</v>
      </c>
      <c r="T47" s="24">
        <f t="shared" si="7"/>
        <v>3.9396016600751386E-6</v>
      </c>
      <c r="U47" s="78"/>
    </row>
    <row r="48" spans="1:33" s="24" customFormat="1">
      <c r="A48" s="93" t="s">
        <v>155</v>
      </c>
      <c r="B48" s="98" t="s">
        <v>83</v>
      </c>
      <c r="C48" s="99">
        <v>53682.602500000001</v>
      </c>
      <c r="D48" s="99">
        <v>5.0000000000000001E-4</v>
      </c>
      <c r="E48" s="24">
        <f t="shared" si="1"/>
        <v>1705.0206529947695</v>
      </c>
      <c r="F48" s="24">
        <f t="shared" si="2"/>
        <v>1705</v>
      </c>
      <c r="G48" s="24">
        <f t="shared" si="3"/>
        <v>7.5662849994841963E-3</v>
      </c>
      <c r="J48" s="24">
        <f t="shared" si="9"/>
        <v>7.5662849994841963E-3</v>
      </c>
      <c r="P48" s="26">
        <f t="shared" si="4"/>
        <v>9.5511279806983623E-3</v>
      </c>
      <c r="Q48" s="27">
        <f t="shared" si="5"/>
        <v>38664.102500000001</v>
      </c>
      <c r="R48" s="24">
        <f t="shared" si="6"/>
        <v>3.9396016600751386E-6</v>
      </c>
      <c r="S48" s="24">
        <v>1</v>
      </c>
      <c r="T48" s="24">
        <f t="shared" si="7"/>
        <v>3.9396016600751386E-6</v>
      </c>
      <c r="U48" s="78"/>
    </row>
    <row r="49" spans="1:21" s="24" customFormat="1">
      <c r="A49" s="92" t="s">
        <v>156</v>
      </c>
      <c r="B49" s="94"/>
      <c r="C49" s="100">
        <v>54096.591</v>
      </c>
      <c r="D49" s="100">
        <v>2.9999999999999997E-4</v>
      </c>
      <c r="E49" s="24">
        <f t="shared" si="1"/>
        <v>2835.0471220342961</v>
      </c>
      <c r="F49" s="24">
        <f t="shared" si="2"/>
        <v>2835</v>
      </c>
      <c r="G49" s="24">
        <f t="shared" si="3"/>
        <v>1.7263295005250257E-2</v>
      </c>
      <c r="K49" s="24">
        <f>G49</f>
        <v>1.7263295005250257E-2</v>
      </c>
      <c r="P49" s="26">
        <f t="shared" si="4"/>
        <v>1.7941711486542781E-2</v>
      </c>
      <c r="Q49" s="27">
        <f t="shared" si="5"/>
        <v>39078.091</v>
      </c>
      <c r="R49" s="24">
        <f t="shared" si="6"/>
        <v>4.6024892208933002E-7</v>
      </c>
      <c r="S49" s="24">
        <v>1</v>
      </c>
      <c r="T49" s="24">
        <f t="shared" si="7"/>
        <v>4.6024892208933002E-7</v>
      </c>
      <c r="U49" s="78"/>
    </row>
    <row r="50" spans="1:21" s="24" customFormat="1">
      <c r="A50" s="95" t="s">
        <v>157</v>
      </c>
      <c r="B50" s="98"/>
      <c r="C50" s="95">
        <v>54115.275000000001</v>
      </c>
      <c r="D50" s="95">
        <v>2.5000000000000001E-3</v>
      </c>
      <c r="E50" s="24">
        <f t="shared" si="1"/>
        <v>2886.0471245646459</v>
      </c>
      <c r="F50" s="24">
        <f t="shared" si="2"/>
        <v>2886</v>
      </c>
      <c r="G50" s="24">
        <f t="shared" si="3"/>
        <v>1.7264222005906049E-2</v>
      </c>
      <c r="J50" s="24">
        <f>G50</f>
        <v>1.7264222005906049E-2</v>
      </c>
      <c r="P50" s="26">
        <f t="shared" si="4"/>
        <v>1.8347962490473525E-2</v>
      </c>
      <c r="Q50" s="27">
        <f t="shared" si="5"/>
        <v>39096.775000000001</v>
      </c>
      <c r="R50" s="24">
        <f t="shared" si="6"/>
        <v>1.1744934378905479E-6</v>
      </c>
      <c r="S50" s="24">
        <v>0.4</v>
      </c>
      <c r="T50" s="24">
        <f t="shared" si="7"/>
        <v>4.6979737515621918E-7</v>
      </c>
      <c r="U50" s="78"/>
    </row>
    <row r="51" spans="1:21" s="24" customFormat="1">
      <c r="A51" s="95" t="s">
        <v>157</v>
      </c>
      <c r="B51" s="98"/>
      <c r="C51" s="95">
        <v>54115.459600000002</v>
      </c>
      <c r="D51" s="95">
        <v>1E-4</v>
      </c>
      <c r="E51" s="97">
        <f t="shared" si="1"/>
        <v>2886.5510102672324</v>
      </c>
      <c r="F51" s="97">
        <f t="shared" si="2"/>
        <v>2886.5</v>
      </c>
      <c r="G51" s="24">
        <f t="shared" si="3"/>
        <v>1.8687760501052253E-2</v>
      </c>
      <c r="J51" s="24">
        <f>G51</f>
        <v>1.8687760501052253E-2</v>
      </c>
      <c r="P51" s="26">
        <f t="shared" si="4"/>
        <v>1.8351957126331017E-2</v>
      </c>
      <c r="Q51" s="27">
        <f t="shared" si="5"/>
        <v>39096.959600000002</v>
      </c>
      <c r="R51" s="24">
        <f t="shared" si="6"/>
        <v>1.1276390647417069E-7</v>
      </c>
      <c r="S51" s="24">
        <v>1</v>
      </c>
      <c r="T51" s="24">
        <f t="shared" si="7"/>
        <v>1.1276390647417069E-7</v>
      </c>
      <c r="U51" s="78"/>
    </row>
    <row r="52" spans="1:21" s="24" customFormat="1">
      <c r="A52" s="95" t="s">
        <v>158</v>
      </c>
      <c r="B52" s="94" t="s">
        <v>83</v>
      </c>
      <c r="C52" s="95">
        <v>54168.397199999999</v>
      </c>
      <c r="D52" s="95">
        <v>2.0000000000000001E-4</v>
      </c>
      <c r="E52" s="97">
        <f t="shared" si="1"/>
        <v>3031.0499255931995</v>
      </c>
      <c r="F52" s="97">
        <f t="shared" si="2"/>
        <v>3031</v>
      </c>
      <c r="G52" s="24">
        <f t="shared" si="3"/>
        <v>1.8290387000888586E-2</v>
      </c>
      <c r="J52" s="24">
        <f>G52</f>
        <v>1.8290387000888586E-2</v>
      </c>
      <c r="P52" s="26">
        <f t="shared" si="4"/>
        <v>1.9515994490955597E-2</v>
      </c>
      <c r="Q52" s="27">
        <f t="shared" si="5"/>
        <v>39149.897199999999</v>
      </c>
      <c r="R52" s="24">
        <f t="shared" si="6"/>
        <v>1.5021137197083593E-6</v>
      </c>
      <c r="S52" s="24">
        <v>1</v>
      </c>
      <c r="T52" s="24">
        <f t="shared" si="7"/>
        <v>1.5021137197083593E-6</v>
      </c>
      <c r="U52" s="78"/>
    </row>
    <row r="53" spans="1:21" s="24" customFormat="1">
      <c r="A53" s="95" t="s">
        <v>158</v>
      </c>
      <c r="B53" s="94" t="s">
        <v>83</v>
      </c>
      <c r="C53" s="95">
        <v>54175.356899999999</v>
      </c>
      <c r="D53" s="95">
        <v>5.9999999999999995E-4</v>
      </c>
      <c r="E53" s="97">
        <f t="shared" ref="E53:E85" si="10">+(C53-C$7)/C$8</f>
        <v>3050.0471808709999</v>
      </c>
      <c r="F53" s="97">
        <f t="shared" ref="F53:F84" si="11">ROUND(2*E53,0)/2</f>
        <v>3050</v>
      </c>
      <c r="G53" s="24">
        <f t="shared" ref="G53:G84" si="12">+C53-(C$7+F53*C$8)</f>
        <v>1.7284850000578444E-2</v>
      </c>
      <c r="J53" s="24">
        <f>G53</f>
        <v>1.7284850000578444E-2</v>
      </c>
      <c r="P53" s="26">
        <f t="shared" ref="P53:P85" si="13">+D$11+D$12*F53+D$13*F53^2</f>
        <v>1.9670472802592095E-2</v>
      </c>
      <c r="Q53" s="27">
        <f t="shared" ref="Q53:Q85" si="14">+C53-15018.5</f>
        <v>39156.856899999999</v>
      </c>
      <c r="R53" s="24">
        <f t="shared" ref="R53:R85" si="15">+(P53-G53)^2</f>
        <v>5.6911961534874604E-6</v>
      </c>
      <c r="S53" s="24">
        <v>1</v>
      </c>
      <c r="T53" s="24">
        <f t="shared" ref="T53:T84" si="16">+S53*R53</f>
        <v>5.6911961534874604E-6</v>
      </c>
      <c r="U53" s="78"/>
    </row>
    <row r="54" spans="1:21" s="24" customFormat="1">
      <c r="A54" s="89" t="s">
        <v>159</v>
      </c>
      <c r="B54" s="101" t="s">
        <v>146</v>
      </c>
      <c r="C54" s="89">
        <v>54378.872199999998</v>
      </c>
      <c r="D54" s="89">
        <v>2.9999999999999997E-4</v>
      </c>
      <c r="E54" s="97">
        <f t="shared" si="10"/>
        <v>3605.5642443993811</v>
      </c>
      <c r="F54" s="97">
        <f t="shared" si="11"/>
        <v>3605.5</v>
      </c>
      <c r="G54" s="24">
        <f t="shared" si="12"/>
        <v>2.3536123502708506E-2</v>
      </c>
      <c r="J54" s="24">
        <f>G54</f>
        <v>2.3536123502708506E-2</v>
      </c>
      <c r="P54" s="26">
        <f t="shared" si="13"/>
        <v>2.433296287669106E-2</v>
      </c>
      <c r="Q54" s="27">
        <f t="shared" si="14"/>
        <v>39360.372199999998</v>
      </c>
      <c r="R54" s="24">
        <f t="shared" si="15"/>
        <v>6.349529879289083E-7</v>
      </c>
      <c r="S54" s="24">
        <v>1</v>
      </c>
      <c r="T54" s="24">
        <f t="shared" si="16"/>
        <v>6.349529879289083E-7</v>
      </c>
      <c r="U54" s="78"/>
    </row>
    <row r="55" spans="1:21" s="24" customFormat="1">
      <c r="A55" s="102" t="s">
        <v>160</v>
      </c>
      <c r="B55" s="98"/>
      <c r="C55" s="99">
        <v>54726.917300000001</v>
      </c>
      <c r="D55" s="99">
        <v>2.9999999999999997E-4</v>
      </c>
      <c r="E55" s="97">
        <f t="shared" si="10"/>
        <v>4555.5910577517152</v>
      </c>
      <c r="F55" s="97">
        <f t="shared" si="11"/>
        <v>4555.5</v>
      </c>
      <c r="G55" s="24">
        <f t="shared" si="12"/>
        <v>3.335927350417478E-2</v>
      </c>
      <c r="K55" s="24">
        <f>G55</f>
        <v>3.335927350417478E-2</v>
      </c>
      <c r="P55" s="26">
        <f t="shared" si="13"/>
        <v>3.2961071331763896E-2</v>
      </c>
      <c r="Q55" s="27">
        <f t="shared" si="14"/>
        <v>39708.417300000001</v>
      </c>
      <c r="R55" s="24">
        <f t="shared" si="15"/>
        <v>1.5856497011274775E-7</v>
      </c>
      <c r="S55" s="24">
        <v>1</v>
      </c>
      <c r="T55" s="24">
        <f t="shared" si="16"/>
        <v>1.5856497011274775E-7</v>
      </c>
      <c r="U55" s="78"/>
    </row>
    <row r="56" spans="1:21" s="24" customFormat="1">
      <c r="A56" s="95" t="s">
        <v>161</v>
      </c>
      <c r="B56" s="94" t="s">
        <v>146</v>
      </c>
      <c r="C56" s="95">
        <v>54783.883800000003</v>
      </c>
      <c r="D56" s="95">
        <v>5.9999999999999995E-4</v>
      </c>
      <c r="E56" s="97">
        <f t="shared" si="10"/>
        <v>4711.0872921846594</v>
      </c>
      <c r="F56" s="97">
        <f t="shared" si="11"/>
        <v>4711</v>
      </c>
      <c r="G56" s="24">
        <f t="shared" si="12"/>
        <v>3.197974700742634E-2</v>
      </c>
      <c r="J56" s="24">
        <f>G56</f>
        <v>3.197974700742634E-2</v>
      </c>
      <c r="P56" s="26">
        <f t="shared" si="13"/>
        <v>3.4452018143824953E-2</v>
      </c>
      <c r="Q56" s="27">
        <f t="shared" si="14"/>
        <v>39765.383800000003</v>
      </c>
      <c r="R56" s="24">
        <f t="shared" si="15"/>
        <v>6.1121245718696883E-6</v>
      </c>
      <c r="S56" s="24">
        <v>1</v>
      </c>
      <c r="T56" s="24">
        <f t="shared" si="16"/>
        <v>6.1121245718696883E-6</v>
      </c>
      <c r="U56" s="78"/>
    </row>
    <row r="57" spans="1:21" s="24" customFormat="1">
      <c r="A57" s="89" t="s">
        <v>162</v>
      </c>
      <c r="B57" s="101" t="s">
        <v>83</v>
      </c>
      <c r="C57" s="89">
        <v>54829.313000000002</v>
      </c>
      <c r="D57" s="89">
        <v>1E-4</v>
      </c>
      <c r="E57" s="97">
        <f t="shared" si="10"/>
        <v>4835.0912161276892</v>
      </c>
      <c r="F57" s="97">
        <f t="shared" si="11"/>
        <v>4835</v>
      </c>
      <c r="G57" s="24">
        <f t="shared" si="12"/>
        <v>3.3417295002436731E-2</v>
      </c>
      <c r="J57" s="24">
        <f>G57</f>
        <v>3.3417295002436731E-2</v>
      </c>
      <c r="P57" s="26">
        <f t="shared" si="13"/>
        <v>3.5656799427622517E-2</v>
      </c>
      <c r="Q57" s="27">
        <f t="shared" si="14"/>
        <v>39810.813000000002</v>
      </c>
      <c r="R57" s="24">
        <f t="shared" si="15"/>
        <v>5.0153800704267168E-6</v>
      </c>
      <c r="S57" s="24">
        <v>1</v>
      </c>
      <c r="T57" s="24">
        <f t="shared" si="16"/>
        <v>5.0153800704267168E-6</v>
      </c>
      <c r="U57" s="78"/>
    </row>
    <row r="58" spans="1:21" s="24" customFormat="1">
      <c r="A58" s="93" t="s">
        <v>163</v>
      </c>
      <c r="B58" s="94" t="s">
        <v>146</v>
      </c>
      <c r="C58" s="95">
        <v>55155.563069999997</v>
      </c>
      <c r="D58" s="95">
        <v>2.0000000000000001E-4</v>
      </c>
      <c r="E58" s="97">
        <f t="shared" si="10"/>
        <v>5725.626133464747</v>
      </c>
      <c r="F58" s="97">
        <f t="shared" si="11"/>
        <v>5725.5</v>
      </c>
      <c r="G58" s="24">
        <f t="shared" si="12"/>
        <v>4.620936349965632E-2</v>
      </c>
      <c r="L58" s="24">
        <f t="shared" ref="L58:L64" si="17">G58</f>
        <v>4.620936349965632E-2</v>
      </c>
      <c r="P58" s="26">
        <f t="shared" si="13"/>
        <v>4.4722268062062143E-2</v>
      </c>
      <c r="Q58" s="27">
        <f t="shared" si="14"/>
        <v>40137.063069999997</v>
      </c>
      <c r="R58" s="24">
        <f t="shared" si="15"/>
        <v>2.2114528405134167E-6</v>
      </c>
      <c r="S58" s="24">
        <v>1</v>
      </c>
      <c r="T58" s="24">
        <f t="shared" si="16"/>
        <v>2.2114528405134167E-6</v>
      </c>
      <c r="U58" s="78"/>
    </row>
    <row r="59" spans="1:21" s="24" customFormat="1">
      <c r="A59" s="93" t="s">
        <v>163</v>
      </c>
      <c r="B59" s="94" t="s">
        <v>146</v>
      </c>
      <c r="C59" s="95">
        <v>55155.563470000001</v>
      </c>
      <c r="D59" s="95">
        <v>2.9999999999999997E-4</v>
      </c>
      <c r="E59" s="97">
        <f t="shared" si="10"/>
        <v>5725.6272253081015</v>
      </c>
      <c r="F59" s="97">
        <f t="shared" si="11"/>
        <v>5725.5</v>
      </c>
      <c r="G59" s="24">
        <f t="shared" si="12"/>
        <v>4.6609363504103385E-2</v>
      </c>
      <c r="L59" s="24">
        <f t="shared" si="17"/>
        <v>4.6609363504103385E-2</v>
      </c>
      <c r="P59" s="26">
        <f t="shared" si="13"/>
        <v>4.4722268062062143E-2</v>
      </c>
      <c r="Q59" s="27">
        <f t="shared" si="14"/>
        <v>40137.063470000001</v>
      </c>
      <c r="R59" s="24">
        <f t="shared" si="15"/>
        <v>3.5611292073728316E-6</v>
      </c>
      <c r="S59" s="24">
        <v>1</v>
      </c>
      <c r="T59" s="24">
        <f t="shared" si="16"/>
        <v>3.5611292073728316E-6</v>
      </c>
      <c r="U59" s="78"/>
    </row>
    <row r="60" spans="1:21" s="24" customFormat="1">
      <c r="A60" s="93" t="s">
        <v>163</v>
      </c>
      <c r="B60" s="94" t="s">
        <v>83</v>
      </c>
      <c r="C60" s="95">
        <v>55259.429400000001</v>
      </c>
      <c r="D60" s="95">
        <v>4.0000000000000002E-4</v>
      </c>
      <c r="E60" s="97">
        <f t="shared" si="10"/>
        <v>6009.1405357778531</v>
      </c>
      <c r="F60" s="97">
        <f t="shared" si="11"/>
        <v>6009</v>
      </c>
      <c r="G60" s="24">
        <f t="shared" si="12"/>
        <v>5.1485693002177868E-2</v>
      </c>
      <c r="L60" s="24">
        <f t="shared" si="17"/>
        <v>5.1485693002177868E-2</v>
      </c>
      <c r="P60" s="26">
        <f t="shared" si="13"/>
        <v>4.7760653317738086E-2</v>
      </c>
      <c r="Q60" s="27">
        <f t="shared" si="14"/>
        <v>40240.929400000001</v>
      </c>
      <c r="R60" s="24">
        <f t="shared" si="15"/>
        <v>1.3875920650651232E-5</v>
      </c>
      <c r="S60" s="24">
        <v>1</v>
      </c>
      <c r="T60" s="24">
        <f t="shared" si="16"/>
        <v>1.3875920650651232E-5</v>
      </c>
      <c r="U60" s="78"/>
    </row>
    <row r="61" spans="1:21" s="24" customFormat="1">
      <c r="A61" s="93" t="s">
        <v>163</v>
      </c>
      <c r="B61" s="94" t="s">
        <v>83</v>
      </c>
      <c r="C61" s="95">
        <v>55479.612849999998</v>
      </c>
      <c r="D61" s="95">
        <v>2.9999999999999997E-4</v>
      </c>
      <c r="E61" s="97">
        <f t="shared" si="10"/>
        <v>6610.155120831394</v>
      </c>
      <c r="F61" s="97">
        <f t="shared" si="11"/>
        <v>6610</v>
      </c>
      <c r="G61" s="24">
        <f t="shared" si="12"/>
        <v>5.6828970002243295E-2</v>
      </c>
      <c r="L61" s="24">
        <f t="shared" si="17"/>
        <v>5.6828970002243295E-2</v>
      </c>
      <c r="P61" s="26">
        <f t="shared" si="13"/>
        <v>5.444506212680178E-2</v>
      </c>
      <c r="Q61" s="27">
        <f t="shared" si="14"/>
        <v>40461.112849999998</v>
      </c>
      <c r="R61" s="24">
        <f t="shared" si="15"/>
        <v>5.6830167585920799E-6</v>
      </c>
      <c r="S61" s="24">
        <v>1</v>
      </c>
      <c r="T61" s="24">
        <f t="shared" si="16"/>
        <v>5.6830167585920799E-6</v>
      </c>
      <c r="U61" s="78"/>
    </row>
    <row r="62" spans="1:21" s="24" customFormat="1">
      <c r="A62" s="93" t="s">
        <v>163</v>
      </c>
      <c r="B62" s="94" t="s">
        <v>83</v>
      </c>
      <c r="C62" s="95">
        <v>55479.61292</v>
      </c>
      <c r="D62" s="95">
        <v>2.0000000000000001E-4</v>
      </c>
      <c r="E62" s="97">
        <f t="shared" si="10"/>
        <v>6610.1553119039845</v>
      </c>
      <c r="F62" s="97">
        <f t="shared" si="11"/>
        <v>6610</v>
      </c>
      <c r="G62" s="24">
        <f t="shared" si="12"/>
        <v>5.6898970004112925E-2</v>
      </c>
      <c r="L62" s="24">
        <f t="shared" si="17"/>
        <v>5.6898970004112925E-2</v>
      </c>
      <c r="P62" s="26">
        <f t="shared" si="13"/>
        <v>5.444506212680178E-2</v>
      </c>
      <c r="Q62" s="27">
        <f t="shared" si="14"/>
        <v>40461.11292</v>
      </c>
      <c r="R62" s="24">
        <f t="shared" si="15"/>
        <v>6.0216638703296922E-6</v>
      </c>
      <c r="S62" s="24">
        <v>1</v>
      </c>
      <c r="T62" s="24">
        <f t="shared" si="16"/>
        <v>6.0216638703296922E-6</v>
      </c>
      <c r="U62" s="78"/>
    </row>
    <row r="63" spans="1:21" s="24" customFormat="1">
      <c r="A63" s="93" t="s">
        <v>163</v>
      </c>
      <c r="B63" s="94" t="s">
        <v>83</v>
      </c>
      <c r="C63" s="95">
        <v>55479.613239999999</v>
      </c>
      <c r="D63" s="95">
        <v>2.0000000000000001E-4</v>
      </c>
      <c r="E63" s="97">
        <f t="shared" si="10"/>
        <v>6610.1561853786561</v>
      </c>
      <c r="F63" s="97">
        <f t="shared" si="11"/>
        <v>6610</v>
      </c>
      <c r="G63" s="24">
        <f t="shared" si="12"/>
        <v>5.7218970003305003E-2</v>
      </c>
      <c r="L63" s="24">
        <f t="shared" si="17"/>
        <v>5.7218970003305003E-2</v>
      </c>
      <c r="P63" s="26">
        <f t="shared" si="13"/>
        <v>5.444506212680178E-2</v>
      </c>
      <c r="Q63" s="27">
        <f t="shared" si="14"/>
        <v>40461.113239999999</v>
      </c>
      <c r="R63" s="24">
        <f t="shared" si="15"/>
        <v>7.6945649073266217E-6</v>
      </c>
      <c r="S63" s="24">
        <v>1</v>
      </c>
      <c r="T63" s="24">
        <f t="shared" si="16"/>
        <v>7.6945649073266217E-6</v>
      </c>
      <c r="U63" s="78"/>
    </row>
    <row r="64" spans="1:21" s="24" customFormat="1">
      <c r="A64" s="93" t="s">
        <v>163</v>
      </c>
      <c r="B64" s="94" t="s">
        <v>83</v>
      </c>
      <c r="C64" s="95">
        <v>55479.613579999997</v>
      </c>
      <c r="D64" s="95">
        <v>1E-4</v>
      </c>
      <c r="E64" s="97">
        <f t="shared" si="10"/>
        <v>6610.1571134454935</v>
      </c>
      <c r="F64" s="97">
        <f t="shared" si="11"/>
        <v>6610</v>
      </c>
      <c r="G64" s="24">
        <f t="shared" si="12"/>
        <v>5.7558970001991838E-2</v>
      </c>
      <c r="L64" s="24">
        <f t="shared" si="17"/>
        <v>5.7558970001991838E-2</v>
      </c>
      <c r="P64" s="26">
        <f t="shared" si="13"/>
        <v>5.444506212680178E-2</v>
      </c>
      <c r="Q64" s="27">
        <f t="shared" si="14"/>
        <v>40461.113579999997</v>
      </c>
      <c r="R64" s="24">
        <f t="shared" si="15"/>
        <v>9.6964222551706636E-6</v>
      </c>
      <c r="S64" s="24">
        <v>1</v>
      </c>
      <c r="T64" s="24">
        <f t="shared" si="16"/>
        <v>9.6964222551706636E-6</v>
      </c>
      <c r="U64" s="78"/>
    </row>
    <row r="65" spans="1:21" s="24" customFormat="1">
      <c r="A65" s="93" t="s">
        <v>164</v>
      </c>
      <c r="B65" s="94" t="s">
        <v>146</v>
      </c>
      <c r="C65" s="95">
        <v>55508.920599999998</v>
      </c>
      <c r="D65" s="95">
        <v>5.0000000000000001E-4</v>
      </c>
      <c r="E65" s="97">
        <f t="shared" si="10"/>
        <v>6690.1538001376866</v>
      </c>
      <c r="F65" s="97">
        <f t="shared" si="11"/>
        <v>6690</v>
      </c>
      <c r="G65" s="24">
        <f t="shared" si="12"/>
        <v>5.6345129996770993E-2</v>
      </c>
      <c r="J65" s="24">
        <f t="shared" ref="J65:J81" si="18">G65</f>
        <v>5.6345129996770993E-2</v>
      </c>
      <c r="P65" s="26">
        <f t="shared" si="13"/>
        <v>5.5359763048347228E-2</v>
      </c>
      <c r="Q65" s="27">
        <f t="shared" si="14"/>
        <v>40490.420599999998</v>
      </c>
      <c r="R65" s="24">
        <f t="shared" si="15"/>
        <v>9.7094802304596183E-7</v>
      </c>
      <c r="S65" s="24">
        <v>1</v>
      </c>
      <c r="T65" s="24">
        <f t="shared" si="16"/>
        <v>9.7094802304596183E-7</v>
      </c>
      <c r="U65" s="78"/>
    </row>
    <row r="66" spans="1:21" s="24" customFormat="1">
      <c r="A66" s="93" t="s">
        <v>169</v>
      </c>
      <c r="B66" s="94" t="s">
        <v>83</v>
      </c>
      <c r="C66" s="95">
        <v>55819.598910000001</v>
      </c>
      <c r="D66" s="95">
        <v>2.9999999999999997E-4</v>
      </c>
      <c r="E66" s="97">
        <f t="shared" si="10"/>
        <v>7538.183911255438</v>
      </c>
      <c r="F66" s="97">
        <f t="shared" si="11"/>
        <v>7538</v>
      </c>
      <c r="G66" s="24">
        <f t="shared" si="12"/>
        <v>6.737642599910032E-2</v>
      </c>
      <c r="J66" s="24">
        <f t="shared" si="18"/>
        <v>6.737642599910032E-2</v>
      </c>
      <c r="P66" s="26">
        <f t="shared" si="13"/>
        <v>6.5415688543674869E-2</v>
      </c>
      <c r="Q66" s="27">
        <f t="shared" si="14"/>
        <v>40801.098910000001</v>
      </c>
      <c r="R66" s="24">
        <f t="shared" si="15"/>
        <v>3.8444913691082742E-6</v>
      </c>
      <c r="S66" s="24">
        <v>1</v>
      </c>
      <c r="T66" s="24">
        <f t="shared" si="16"/>
        <v>3.8444913691082742E-6</v>
      </c>
      <c r="U66" s="78"/>
    </row>
    <row r="67" spans="1:21" s="24" customFormat="1">
      <c r="A67" s="93" t="s">
        <v>169</v>
      </c>
      <c r="B67" s="94" t="s">
        <v>83</v>
      </c>
      <c r="C67" s="95">
        <v>55819.59908</v>
      </c>
      <c r="D67" s="95">
        <v>2.9999999999999997E-4</v>
      </c>
      <c r="E67" s="97">
        <f t="shared" si="10"/>
        <v>7538.1843752888572</v>
      </c>
      <c r="F67" s="97">
        <f t="shared" si="11"/>
        <v>7538</v>
      </c>
      <c r="G67" s="24">
        <f t="shared" si="12"/>
        <v>6.7546425998443738E-2</v>
      </c>
      <c r="J67" s="24">
        <f t="shared" si="18"/>
        <v>6.7546425998443738E-2</v>
      </c>
      <c r="P67" s="26">
        <f t="shared" si="13"/>
        <v>6.5415688543674869E-2</v>
      </c>
      <c r="Q67" s="27">
        <f t="shared" si="14"/>
        <v>40801.09908</v>
      </c>
      <c r="R67" s="24">
        <f t="shared" si="15"/>
        <v>4.540042101154918E-6</v>
      </c>
      <c r="S67" s="24">
        <v>1</v>
      </c>
      <c r="T67" s="24">
        <f t="shared" si="16"/>
        <v>4.540042101154918E-6</v>
      </c>
      <c r="U67" s="78"/>
    </row>
    <row r="68" spans="1:21" s="24" customFormat="1">
      <c r="A68" s="93" t="s">
        <v>169</v>
      </c>
      <c r="B68" s="94" t="s">
        <v>83</v>
      </c>
      <c r="C68" s="95">
        <v>55819.599320000001</v>
      </c>
      <c r="D68" s="95">
        <v>2.9999999999999997E-4</v>
      </c>
      <c r="E68" s="97">
        <f t="shared" si="10"/>
        <v>7538.1850303948659</v>
      </c>
      <c r="F68" s="97">
        <f t="shared" si="11"/>
        <v>7538</v>
      </c>
      <c r="G68" s="24">
        <f t="shared" si="12"/>
        <v>6.7786425999656785E-2</v>
      </c>
      <c r="J68" s="24">
        <f t="shared" si="18"/>
        <v>6.7786425999656785E-2</v>
      </c>
      <c r="P68" s="26">
        <f t="shared" si="13"/>
        <v>6.5415688543674869E-2</v>
      </c>
      <c r="Q68" s="27">
        <f t="shared" si="14"/>
        <v>40801.099320000001</v>
      </c>
      <c r="R68" s="24">
        <f t="shared" si="15"/>
        <v>5.6203960851956101E-6</v>
      </c>
      <c r="S68" s="24">
        <v>1</v>
      </c>
      <c r="T68" s="24">
        <f t="shared" si="16"/>
        <v>5.6203960851956101E-6</v>
      </c>
      <c r="U68" s="78"/>
    </row>
    <row r="69" spans="1:21" s="24" customFormat="1">
      <c r="A69" s="93" t="s">
        <v>169</v>
      </c>
      <c r="B69" s="94" t="s">
        <v>83</v>
      </c>
      <c r="C69" s="95">
        <v>55819.599779999997</v>
      </c>
      <c r="D69" s="95">
        <v>2.9999999999999997E-4</v>
      </c>
      <c r="E69" s="97">
        <f t="shared" si="10"/>
        <v>7538.1862860146975</v>
      </c>
      <c r="F69" s="97">
        <f t="shared" si="11"/>
        <v>7538</v>
      </c>
      <c r="G69" s="24">
        <f t="shared" si="12"/>
        <v>6.8246425995312165E-2</v>
      </c>
      <c r="J69" s="24">
        <f t="shared" si="18"/>
        <v>6.8246425995312165E-2</v>
      </c>
      <c r="P69" s="26">
        <f t="shared" si="13"/>
        <v>6.5415688543674869E-2</v>
      </c>
      <c r="Q69" s="27">
        <f t="shared" si="14"/>
        <v>40801.099779999997</v>
      </c>
      <c r="R69" s="24">
        <f t="shared" si="15"/>
        <v>8.0130745201020178E-6</v>
      </c>
      <c r="S69" s="24">
        <v>1</v>
      </c>
      <c r="T69" s="24">
        <f t="shared" si="16"/>
        <v>8.0130745201020178E-6</v>
      </c>
      <c r="U69" s="78"/>
    </row>
    <row r="70" spans="1:21" s="24" customFormat="1">
      <c r="A70" s="93" t="s">
        <v>169</v>
      </c>
      <c r="B70" s="94" t="s">
        <v>83</v>
      </c>
      <c r="C70" s="95">
        <v>55851.469879999997</v>
      </c>
      <c r="D70" s="95">
        <v>2.0000000000000001E-4</v>
      </c>
      <c r="E70" s="97">
        <f t="shared" si="10"/>
        <v>7625.1791772929255</v>
      </c>
      <c r="F70" s="97">
        <f t="shared" si="11"/>
        <v>7625</v>
      </c>
      <c r="G70" s="24">
        <f t="shared" si="12"/>
        <v>6.5642124995065387E-2</v>
      </c>
      <c r="J70" s="24">
        <f t="shared" si="18"/>
        <v>6.5642124995065387E-2</v>
      </c>
      <c r="P70" s="26">
        <f t="shared" si="13"/>
        <v>6.6484592033248704E-2</v>
      </c>
      <c r="Q70" s="27">
        <f t="shared" si="14"/>
        <v>40832.969879999997</v>
      </c>
      <c r="R70" s="24">
        <f t="shared" si="15"/>
        <v>7.0975071042537073E-7</v>
      </c>
      <c r="S70" s="24">
        <v>1</v>
      </c>
      <c r="T70" s="24">
        <f t="shared" si="16"/>
        <v>7.0975071042537073E-7</v>
      </c>
      <c r="U70" s="78"/>
    </row>
    <row r="71" spans="1:21" s="24" customFormat="1">
      <c r="A71" s="93" t="s">
        <v>169</v>
      </c>
      <c r="B71" s="94" t="s">
        <v>83</v>
      </c>
      <c r="C71" s="95">
        <v>55851.470079999999</v>
      </c>
      <c r="D71" s="95">
        <v>4.0000000000000002E-4</v>
      </c>
      <c r="E71" s="97">
        <f t="shared" si="10"/>
        <v>7625.1797232146037</v>
      </c>
      <c r="F71" s="97">
        <f t="shared" si="11"/>
        <v>7625</v>
      </c>
      <c r="G71" s="24">
        <f t="shared" si="12"/>
        <v>6.584212499728892E-2</v>
      </c>
      <c r="J71" s="24">
        <f t="shared" si="18"/>
        <v>6.584212499728892E-2</v>
      </c>
      <c r="P71" s="26">
        <f t="shared" si="13"/>
        <v>6.6484592033248704E-2</v>
      </c>
      <c r="Q71" s="27">
        <f t="shared" si="14"/>
        <v>40832.970079999999</v>
      </c>
      <c r="R71" s="24">
        <f t="shared" si="15"/>
        <v>4.1276389229495104E-7</v>
      </c>
      <c r="S71" s="24">
        <v>1</v>
      </c>
      <c r="T71" s="24">
        <f t="shared" si="16"/>
        <v>4.1276389229495104E-7</v>
      </c>
      <c r="U71" s="78"/>
    </row>
    <row r="72" spans="1:21" s="24" customFormat="1">
      <c r="A72" s="89" t="s">
        <v>165</v>
      </c>
      <c r="B72" s="101" t="s">
        <v>83</v>
      </c>
      <c r="C72" s="89">
        <v>55874.905599999998</v>
      </c>
      <c r="D72" s="89">
        <v>5.9999999999999995E-4</v>
      </c>
      <c r="E72" s="97">
        <f t="shared" si="10"/>
        <v>7689.1495144423889</v>
      </c>
      <c r="F72" s="97">
        <f t="shared" si="11"/>
        <v>7689</v>
      </c>
      <c r="G72" s="24">
        <f t="shared" si="12"/>
        <v>5.4775053002231289E-2</v>
      </c>
      <c r="J72" s="24">
        <f t="shared" si="18"/>
        <v>5.4775053002231289E-2</v>
      </c>
      <c r="P72" s="26">
        <f t="shared" si="13"/>
        <v>6.727533396714E-2</v>
      </c>
      <c r="Q72" s="27">
        <f t="shared" si="14"/>
        <v>40856.405599999998</v>
      </c>
      <c r="R72" s="24">
        <f t="shared" si="15"/>
        <v>1.5625702420165905E-4</v>
      </c>
      <c r="S72" s="24">
        <v>1</v>
      </c>
      <c r="T72" s="24">
        <f t="shared" si="16"/>
        <v>1.5625702420165905E-4</v>
      </c>
      <c r="U72" s="78"/>
    </row>
    <row r="73" spans="1:21" s="24" customFormat="1">
      <c r="A73" s="93" t="s">
        <v>169</v>
      </c>
      <c r="B73" s="94" t="s">
        <v>146</v>
      </c>
      <c r="C73" s="95">
        <v>55956.435660000003</v>
      </c>
      <c r="D73" s="95">
        <v>2.0000000000000001E-4</v>
      </c>
      <c r="E73" s="97">
        <f t="shared" si="10"/>
        <v>7911.6946475134428</v>
      </c>
      <c r="F73" s="97">
        <f t="shared" si="11"/>
        <v>7911.5</v>
      </c>
      <c r="G73" s="24">
        <f t="shared" si="12"/>
        <v>7.1309685503365472E-2</v>
      </c>
      <c r="J73" s="24">
        <f t="shared" si="18"/>
        <v>7.1309685503365472E-2</v>
      </c>
      <c r="P73" s="26">
        <f t="shared" si="13"/>
        <v>7.0053567207992801E-2</v>
      </c>
      <c r="Q73" s="27">
        <f t="shared" si="14"/>
        <v>40937.935660000003</v>
      </c>
      <c r="R73" s="24">
        <f t="shared" si="15"/>
        <v>1.5778331719699454E-6</v>
      </c>
      <c r="S73" s="24">
        <v>1</v>
      </c>
      <c r="T73" s="24">
        <f t="shared" si="16"/>
        <v>1.5778331719699454E-6</v>
      </c>
      <c r="U73" s="78"/>
    </row>
    <row r="74" spans="1:21" s="24" customFormat="1">
      <c r="A74" s="93" t="s">
        <v>169</v>
      </c>
      <c r="B74" s="94" t="s">
        <v>146</v>
      </c>
      <c r="C74" s="95">
        <v>55956.435850000002</v>
      </c>
      <c r="D74" s="95">
        <v>2.9999999999999997E-4</v>
      </c>
      <c r="E74" s="97">
        <f t="shared" si="10"/>
        <v>7911.6951661390276</v>
      </c>
      <c r="F74" s="97">
        <f t="shared" si="11"/>
        <v>7911.5</v>
      </c>
      <c r="G74" s="24">
        <f t="shared" si="12"/>
        <v>7.1499685502203647E-2</v>
      </c>
      <c r="J74" s="24">
        <f t="shared" si="18"/>
        <v>7.1499685502203647E-2</v>
      </c>
      <c r="P74" s="26">
        <f t="shared" si="13"/>
        <v>7.0053567207992801E-2</v>
      </c>
      <c r="Q74" s="27">
        <f t="shared" si="14"/>
        <v>40937.935850000002</v>
      </c>
      <c r="R74" s="24">
        <f t="shared" si="15"/>
        <v>2.0912581208512879E-6</v>
      </c>
      <c r="S74" s="24">
        <v>1</v>
      </c>
      <c r="T74" s="24">
        <f t="shared" si="16"/>
        <v>2.0912581208512879E-6</v>
      </c>
      <c r="U74" s="78"/>
    </row>
    <row r="75" spans="1:21" s="24" customFormat="1">
      <c r="A75" s="93" t="s">
        <v>169</v>
      </c>
      <c r="B75" s="94" t="s">
        <v>146</v>
      </c>
      <c r="C75" s="95">
        <v>55956.436020000001</v>
      </c>
      <c r="D75" s="95">
        <v>2.9999999999999997E-4</v>
      </c>
      <c r="E75" s="97">
        <f t="shared" si="10"/>
        <v>7911.6956301724467</v>
      </c>
      <c r="F75" s="97">
        <f t="shared" si="11"/>
        <v>7911.5</v>
      </c>
      <c r="G75" s="24">
        <f t="shared" si="12"/>
        <v>7.1669685501547065E-2</v>
      </c>
      <c r="J75" s="24">
        <f t="shared" si="18"/>
        <v>7.1669685501547065E-2</v>
      </c>
      <c r="P75" s="26">
        <f t="shared" si="13"/>
        <v>7.0053567207992801E-2</v>
      </c>
      <c r="Q75" s="27">
        <f t="shared" si="14"/>
        <v>40937.936020000001</v>
      </c>
      <c r="R75" s="24">
        <f t="shared" si="15"/>
        <v>2.6118383387607462E-6</v>
      </c>
      <c r="S75" s="24">
        <v>1</v>
      </c>
      <c r="T75" s="24">
        <f t="shared" si="16"/>
        <v>2.6118383387607462E-6</v>
      </c>
      <c r="U75" s="78"/>
    </row>
    <row r="76" spans="1:21" s="24" customFormat="1">
      <c r="A76" s="93" t="s">
        <v>169</v>
      </c>
      <c r="B76" s="94" t="s">
        <v>146</v>
      </c>
      <c r="C76" s="95">
        <v>55956.436329999997</v>
      </c>
      <c r="D76" s="95">
        <v>2.9999999999999997E-4</v>
      </c>
      <c r="E76" s="97">
        <f t="shared" si="10"/>
        <v>7911.696476351025</v>
      </c>
      <c r="F76" s="97">
        <f t="shared" si="11"/>
        <v>7911.5</v>
      </c>
      <c r="G76" s="24">
        <f t="shared" si="12"/>
        <v>7.1979685497353785E-2</v>
      </c>
      <c r="J76" s="24">
        <f t="shared" si="18"/>
        <v>7.1979685497353785E-2</v>
      </c>
      <c r="P76" s="26">
        <f t="shared" si="13"/>
        <v>7.0053567207992801E-2</v>
      </c>
      <c r="Q76" s="27">
        <f t="shared" si="14"/>
        <v>40937.936329999997</v>
      </c>
      <c r="R76" s="24">
        <f t="shared" si="15"/>
        <v>3.7099316646108835E-6</v>
      </c>
      <c r="S76" s="24">
        <v>1</v>
      </c>
      <c r="T76" s="24">
        <f t="shared" si="16"/>
        <v>3.7099316646108835E-6</v>
      </c>
      <c r="U76" s="78"/>
    </row>
    <row r="77" spans="1:21" s="24" customFormat="1">
      <c r="A77" s="93" t="s">
        <v>169</v>
      </c>
      <c r="B77" s="94" t="s">
        <v>146</v>
      </c>
      <c r="C77" s="95">
        <v>55970.361680000002</v>
      </c>
      <c r="D77" s="95">
        <v>2.0000000000000001E-4</v>
      </c>
      <c r="E77" s="97">
        <f t="shared" si="10"/>
        <v>7949.7072280763641</v>
      </c>
      <c r="F77" s="97">
        <f t="shared" si="11"/>
        <v>7949.5</v>
      </c>
      <c r="G77" s="24">
        <f t="shared" si="12"/>
        <v>7.5918611502856947E-2</v>
      </c>
      <c r="J77" s="24">
        <f t="shared" si="18"/>
        <v>7.5918611502856947E-2</v>
      </c>
      <c r="P77" s="26">
        <f t="shared" si="13"/>
        <v>7.0532581644734346E-2</v>
      </c>
      <c r="Q77" s="27">
        <f t="shared" si="14"/>
        <v>40951.861680000002</v>
      </c>
      <c r="R77" s="24">
        <f t="shared" si="15"/>
        <v>2.9009317632588169E-5</v>
      </c>
      <c r="S77" s="24">
        <v>1</v>
      </c>
      <c r="T77" s="24">
        <f t="shared" si="16"/>
        <v>2.9009317632588169E-5</v>
      </c>
      <c r="U77" s="78"/>
    </row>
    <row r="78" spans="1:21" s="24" customFormat="1">
      <c r="A78" s="93" t="s">
        <v>169</v>
      </c>
      <c r="B78" s="94" t="s">
        <v>146</v>
      </c>
      <c r="C78" s="95">
        <v>56291.293940000003</v>
      </c>
      <c r="D78" s="95">
        <v>2.0000000000000001E-4</v>
      </c>
      <c r="E78" s="97">
        <f t="shared" si="10"/>
        <v>8825.7266067998717</v>
      </c>
      <c r="F78" s="97">
        <f t="shared" si="11"/>
        <v>8825.5</v>
      </c>
      <c r="G78" s="24">
        <f t="shared" si="12"/>
        <v>8.3018063502095174E-2</v>
      </c>
      <c r="J78" s="24">
        <f t="shared" si="18"/>
        <v>8.3018063502095174E-2</v>
      </c>
      <c r="P78" s="26">
        <f t="shared" si="13"/>
        <v>8.194149880319436E-2</v>
      </c>
      <c r="Q78" s="27">
        <f t="shared" si="14"/>
        <v>41272.793940000003</v>
      </c>
      <c r="R78" s="24">
        <f t="shared" si="15"/>
        <v>1.158991550919401E-6</v>
      </c>
      <c r="S78" s="24">
        <v>1</v>
      </c>
      <c r="T78" s="24">
        <f t="shared" si="16"/>
        <v>1.158991550919401E-6</v>
      </c>
      <c r="U78" s="78"/>
    </row>
    <row r="79" spans="1:21" s="24" customFormat="1">
      <c r="A79" s="93" t="s">
        <v>169</v>
      </c>
      <c r="B79" s="94" t="s">
        <v>146</v>
      </c>
      <c r="C79" s="95">
        <v>56291.294000000002</v>
      </c>
      <c r="D79" s="95">
        <v>2.9999999999999997E-4</v>
      </c>
      <c r="E79" s="97">
        <f t="shared" si="10"/>
        <v>8825.7267705763697</v>
      </c>
      <c r="F79" s="97">
        <f t="shared" si="11"/>
        <v>8825.5</v>
      </c>
      <c r="G79" s="24">
        <f t="shared" si="12"/>
        <v>8.3078063500579447E-2</v>
      </c>
      <c r="J79" s="24">
        <f t="shared" si="18"/>
        <v>8.3078063500579447E-2</v>
      </c>
      <c r="P79" s="26">
        <f t="shared" si="13"/>
        <v>8.194149880319436E-2</v>
      </c>
      <c r="Q79" s="27">
        <f t="shared" si="14"/>
        <v>41272.794000000002</v>
      </c>
      <c r="R79" s="24">
        <f t="shared" si="15"/>
        <v>1.291779311342054E-6</v>
      </c>
      <c r="S79" s="24">
        <v>1</v>
      </c>
      <c r="T79" s="24">
        <f t="shared" si="16"/>
        <v>1.291779311342054E-6</v>
      </c>
      <c r="U79" s="78"/>
    </row>
    <row r="80" spans="1:21" s="24" customFormat="1">
      <c r="A80" s="93" t="s">
        <v>169</v>
      </c>
      <c r="B80" s="94" t="s">
        <v>146</v>
      </c>
      <c r="C80" s="95">
        <v>56291.294289999998</v>
      </c>
      <c r="D80" s="95">
        <v>2.0000000000000001E-4</v>
      </c>
      <c r="E80" s="97">
        <f t="shared" si="10"/>
        <v>8825.7275621627832</v>
      </c>
      <c r="F80" s="97">
        <f t="shared" si="11"/>
        <v>8825.5</v>
      </c>
      <c r="G80" s="24">
        <f t="shared" si="12"/>
        <v>8.3368063496891409E-2</v>
      </c>
      <c r="J80" s="24">
        <f t="shared" si="18"/>
        <v>8.3368063496891409E-2</v>
      </c>
      <c r="P80" s="26">
        <f t="shared" si="13"/>
        <v>8.194149880319436E-2</v>
      </c>
      <c r="Q80" s="27">
        <f t="shared" si="14"/>
        <v>41272.794289999998</v>
      </c>
      <c r="R80" s="24">
        <f t="shared" si="15"/>
        <v>2.0350868253029563E-6</v>
      </c>
      <c r="S80" s="24">
        <v>1</v>
      </c>
      <c r="T80" s="24">
        <f t="shared" si="16"/>
        <v>2.0350868253029563E-6</v>
      </c>
      <c r="U80" s="78"/>
    </row>
    <row r="81" spans="1:21" s="24" customFormat="1">
      <c r="A81" s="93" t="s">
        <v>169</v>
      </c>
      <c r="B81" s="94" t="s">
        <v>146</v>
      </c>
      <c r="C81" s="95">
        <v>56291.294520000003</v>
      </c>
      <c r="D81" s="95">
        <v>2.9999999999999997E-4</v>
      </c>
      <c r="E81" s="97">
        <f t="shared" si="10"/>
        <v>8825.7281899727186</v>
      </c>
      <c r="F81" s="97">
        <f t="shared" si="11"/>
        <v>8825.5</v>
      </c>
      <c r="G81" s="24">
        <f t="shared" si="12"/>
        <v>8.3598063501995057E-2</v>
      </c>
      <c r="J81" s="24">
        <f t="shared" si="18"/>
        <v>8.3598063501995057E-2</v>
      </c>
      <c r="P81" s="26">
        <f t="shared" si="13"/>
        <v>8.194149880319436E-2</v>
      </c>
      <c r="Q81" s="27">
        <f t="shared" si="14"/>
        <v>41272.794520000003</v>
      </c>
      <c r="R81" s="24">
        <f t="shared" si="15"/>
        <v>2.7442066013126446E-6</v>
      </c>
      <c r="S81" s="24">
        <v>1</v>
      </c>
      <c r="T81" s="24">
        <f t="shared" si="16"/>
        <v>2.7442066013126446E-6</v>
      </c>
      <c r="U81" s="78"/>
    </row>
    <row r="82" spans="1:21" s="24" customFormat="1">
      <c r="A82" s="95" t="s">
        <v>170</v>
      </c>
      <c r="B82" s="94" t="s">
        <v>83</v>
      </c>
      <c r="C82" s="95">
        <v>56334.341099999998</v>
      </c>
      <c r="D82" s="95">
        <v>3.3E-3</v>
      </c>
      <c r="E82" s="97">
        <f t="shared" si="10"/>
        <v>8943.2284944536932</v>
      </c>
      <c r="F82" s="97">
        <f t="shared" si="11"/>
        <v>8943</v>
      </c>
      <c r="G82" s="24">
        <f t="shared" si="12"/>
        <v>8.3709610997175332E-2</v>
      </c>
      <c r="K82" s="24">
        <f>G82</f>
        <v>8.3709610997175332E-2</v>
      </c>
      <c r="P82" s="26">
        <f t="shared" si="13"/>
        <v>8.3525221519496484E-2</v>
      </c>
      <c r="Q82" s="27">
        <f t="shared" si="14"/>
        <v>41315.841099999998</v>
      </c>
      <c r="R82" s="24">
        <f t="shared" si="15"/>
        <v>3.3999479478678365E-8</v>
      </c>
      <c r="S82" s="24">
        <v>1</v>
      </c>
      <c r="T82" s="24">
        <f t="shared" si="16"/>
        <v>3.3999479478678365E-8</v>
      </c>
      <c r="U82" s="78"/>
    </row>
    <row r="83" spans="1:21" s="24" customFormat="1">
      <c r="A83" s="103" t="s">
        <v>172</v>
      </c>
      <c r="B83" s="104"/>
      <c r="C83" s="95">
        <v>56632.7425</v>
      </c>
      <c r="D83" s="95">
        <v>5.0000000000000001E-4</v>
      </c>
      <c r="E83" s="97">
        <f t="shared" si="10"/>
        <v>9757.7474494450853</v>
      </c>
      <c r="F83" s="97">
        <f t="shared" si="11"/>
        <v>9757.5</v>
      </c>
      <c r="G83" s="24">
        <f t="shared" si="12"/>
        <v>9.0653827501228079E-2</v>
      </c>
      <c r="K83" s="24">
        <f>G83</f>
        <v>9.0653827501228079E-2</v>
      </c>
      <c r="P83" s="26">
        <f t="shared" si="13"/>
        <v>9.4850813671188444E-2</v>
      </c>
      <c r="Q83" s="27">
        <f t="shared" si="14"/>
        <v>41614.2425</v>
      </c>
      <c r="R83" s="24">
        <f t="shared" si="15"/>
        <v>1.7614692910838574E-5</v>
      </c>
      <c r="S83" s="24">
        <v>1</v>
      </c>
      <c r="T83" s="24">
        <f t="shared" si="16"/>
        <v>1.7614692910838574E-5</v>
      </c>
      <c r="U83" s="78"/>
    </row>
    <row r="84" spans="1:21" s="24" customFormat="1">
      <c r="A84" s="105" t="s">
        <v>173</v>
      </c>
      <c r="B84" s="106" t="s">
        <v>83</v>
      </c>
      <c r="C84" s="107">
        <v>56670.476999999999</v>
      </c>
      <c r="D84" s="108">
        <v>2.5000000000000001E-3</v>
      </c>
      <c r="E84" s="97">
        <f t="shared" si="10"/>
        <v>9860.7478559683841</v>
      </c>
      <c r="F84" s="97">
        <f t="shared" si="11"/>
        <v>9860.5</v>
      </c>
      <c r="G84" s="24">
        <f t="shared" si="12"/>
        <v>9.0802758502832148E-2</v>
      </c>
      <c r="J84" s="24">
        <f>G84</f>
        <v>9.0802758502832148E-2</v>
      </c>
      <c r="P84" s="26">
        <f t="shared" si="13"/>
        <v>9.6326267994842951E-2</v>
      </c>
      <c r="Q84" s="27">
        <f t="shared" si="14"/>
        <v>41651.976999999999</v>
      </c>
      <c r="R84" s="24">
        <f t="shared" si="15"/>
        <v>3.0509157108333439E-5</v>
      </c>
      <c r="S84" s="24">
        <v>1</v>
      </c>
      <c r="T84" s="24">
        <f t="shared" si="16"/>
        <v>3.0509157108333439E-5</v>
      </c>
      <c r="U84" s="78"/>
    </row>
    <row r="85" spans="1:21" s="24" customFormat="1">
      <c r="A85" s="105" t="s">
        <v>173</v>
      </c>
      <c r="B85" s="106" t="s">
        <v>83</v>
      </c>
      <c r="C85" s="107">
        <v>56700.335099999997</v>
      </c>
      <c r="D85" s="108">
        <v>3.3E-3</v>
      </c>
      <c r="E85" s="97">
        <f t="shared" si="10"/>
        <v>9942.2487752335965</v>
      </c>
      <c r="F85" s="97">
        <f>ROUND(2*E85,0)/2</f>
        <v>9942</v>
      </c>
      <c r="G85" s="24">
        <f>+C85-(C$7+F85*C$8)</f>
        <v>9.113953400083119E-2</v>
      </c>
      <c r="J85" s="24">
        <f>G85</f>
        <v>9.113953400083119E-2</v>
      </c>
      <c r="P85" s="26">
        <f t="shared" si="13"/>
        <v>9.7500619763070714E-2</v>
      </c>
      <c r="Q85" s="27">
        <f t="shared" si="14"/>
        <v>41681.835099999997</v>
      </c>
      <c r="R85" s="24">
        <f t="shared" si="15"/>
        <v>4.0463412074566386E-5</v>
      </c>
      <c r="S85" s="24">
        <v>1</v>
      </c>
      <c r="T85" s="24">
        <f>+S85*R85</f>
        <v>4.0463412074566386E-5</v>
      </c>
      <c r="U85" s="78"/>
    </row>
    <row r="86" spans="1:21" s="24" customFormat="1">
      <c r="A86" s="75" t="s">
        <v>187</v>
      </c>
      <c r="B86" s="12" t="s">
        <v>146</v>
      </c>
      <c r="C86" s="75">
        <v>52665.043299999998</v>
      </c>
      <c r="D86" s="75" t="s">
        <v>180</v>
      </c>
      <c r="P86" s="26"/>
      <c r="U86" s="78"/>
    </row>
    <row r="87" spans="1:21" s="24" customFormat="1">
      <c r="A87" s="8" t="s">
        <v>187</v>
      </c>
      <c r="B87" s="8" t="s">
        <v>83</v>
      </c>
      <c r="C87" s="75">
        <v>52671.093800000002</v>
      </c>
      <c r="D87" s="75" t="s">
        <v>180</v>
      </c>
      <c r="P87" s="26"/>
      <c r="U87" s="78"/>
    </row>
    <row r="88" spans="1:21" s="24" customFormat="1">
      <c r="A88" s="8" t="s">
        <v>336</v>
      </c>
      <c r="B88" s="8" t="s">
        <v>146</v>
      </c>
      <c r="C88" s="75">
        <v>55155.563000000002</v>
      </c>
      <c r="D88" s="75" t="s">
        <v>180</v>
      </c>
      <c r="P88" s="26"/>
      <c r="U88" s="78"/>
    </row>
    <row r="89" spans="1:21" s="24" customFormat="1">
      <c r="A89" s="8" t="s">
        <v>336</v>
      </c>
      <c r="B89" s="8" t="s">
        <v>146</v>
      </c>
      <c r="C89" s="75">
        <v>55155.563399999999</v>
      </c>
      <c r="D89" s="75" t="s">
        <v>180</v>
      </c>
      <c r="P89" s="26"/>
      <c r="U89" s="78"/>
    </row>
    <row r="90" spans="1:21" s="24" customFormat="1">
      <c r="A90" s="8" t="s">
        <v>336</v>
      </c>
      <c r="B90" s="8" t="s">
        <v>83</v>
      </c>
      <c r="C90" s="75">
        <v>55479.612800000003</v>
      </c>
      <c r="D90" s="75" t="s">
        <v>180</v>
      </c>
      <c r="P90" s="26"/>
      <c r="U90" s="78"/>
    </row>
    <row r="91" spans="1:21" s="24" customFormat="1">
      <c r="A91" s="8" t="s">
        <v>336</v>
      </c>
      <c r="B91" s="8" t="s">
        <v>83</v>
      </c>
      <c r="C91" s="75">
        <v>55479.6129</v>
      </c>
      <c r="D91" s="75" t="s">
        <v>180</v>
      </c>
      <c r="P91" s="26"/>
      <c r="U91" s="78"/>
    </row>
    <row r="92" spans="1:21" s="24" customFormat="1">
      <c r="A92" s="8" t="s">
        <v>336</v>
      </c>
      <c r="B92" s="8" t="s">
        <v>83</v>
      </c>
      <c r="C92" s="75">
        <v>55479.6132</v>
      </c>
      <c r="D92" s="75" t="s">
        <v>180</v>
      </c>
      <c r="P92" s="26"/>
      <c r="U92" s="78"/>
    </row>
    <row r="93" spans="1:21" s="24" customFormat="1">
      <c r="A93" s="8" t="s">
        <v>336</v>
      </c>
      <c r="B93" s="8" t="s">
        <v>83</v>
      </c>
      <c r="C93" s="75">
        <v>55479.613499999999</v>
      </c>
      <c r="D93" s="75" t="s">
        <v>180</v>
      </c>
      <c r="P93" s="26"/>
      <c r="U93" s="78"/>
    </row>
    <row r="94" spans="1:21" s="24" customFormat="1">
      <c r="A94" s="104"/>
      <c r="B94" s="104"/>
      <c r="C94" s="95"/>
      <c r="D94" s="95"/>
      <c r="P94" s="26"/>
      <c r="U94" s="78"/>
    </row>
    <row r="95" spans="1:21" s="24" customFormat="1">
      <c r="A95" s="104"/>
      <c r="B95" s="104"/>
      <c r="C95" s="95"/>
      <c r="D95" s="95"/>
      <c r="P95" s="26"/>
      <c r="U95" s="78"/>
    </row>
    <row r="96" spans="1:21" s="24" customFormat="1">
      <c r="A96" s="104"/>
      <c r="B96" s="104"/>
      <c r="C96" s="95"/>
      <c r="D96" s="95"/>
      <c r="P96" s="26"/>
      <c r="U96" s="78"/>
    </row>
    <row r="97" spans="1:21" s="24" customFormat="1">
      <c r="A97" s="104"/>
      <c r="B97" s="104"/>
      <c r="C97" s="95"/>
      <c r="D97" s="95"/>
      <c r="P97" s="26"/>
      <c r="U97" s="78"/>
    </row>
    <row r="98" spans="1:21" s="24" customFormat="1">
      <c r="A98" s="104"/>
      <c r="B98" s="104"/>
      <c r="C98" s="95"/>
      <c r="D98" s="95"/>
      <c r="P98" s="26"/>
      <c r="U98" s="78"/>
    </row>
    <row r="99" spans="1:21" s="24" customFormat="1">
      <c r="A99" s="104"/>
      <c r="B99" s="104"/>
      <c r="C99" s="95"/>
      <c r="D99" s="95"/>
      <c r="P99" s="26"/>
      <c r="U99" s="78"/>
    </row>
    <row r="100" spans="1:21" s="24" customFormat="1">
      <c r="A100" s="104"/>
      <c r="B100" s="104"/>
      <c r="C100" s="95"/>
      <c r="D100" s="95"/>
      <c r="P100" s="26"/>
      <c r="U100" s="78"/>
    </row>
    <row r="101" spans="1:21" s="24" customFormat="1">
      <c r="A101" s="104"/>
      <c r="B101" s="104"/>
      <c r="C101" s="95"/>
      <c r="D101" s="95"/>
      <c r="P101" s="26"/>
      <c r="U101" s="78"/>
    </row>
    <row r="102" spans="1:21" s="24" customFormat="1">
      <c r="A102" s="104"/>
      <c r="B102" s="104"/>
      <c r="C102" s="95"/>
      <c r="D102" s="95"/>
      <c r="P102" s="26"/>
      <c r="U102" s="78"/>
    </row>
    <row r="103" spans="1:21" s="24" customFormat="1">
      <c r="A103" s="104"/>
      <c r="B103" s="104"/>
      <c r="C103" s="95"/>
      <c r="D103" s="95"/>
      <c r="P103" s="26"/>
      <c r="U103" s="78"/>
    </row>
    <row r="104" spans="1:21" s="24" customFormat="1">
      <c r="A104" s="104"/>
      <c r="B104" s="104"/>
      <c r="C104" s="95"/>
      <c r="D104" s="95"/>
      <c r="P104" s="26"/>
      <c r="U104" s="78"/>
    </row>
    <row r="105" spans="1:21" s="24" customFormat="1">
      <c r="A105" s="104"/>
      <c r="B105" s="104"/>
      <c r="C105" s="95"/>
      <c r="D105" s="95"/>
      <c r="P105" s="26"/>
      <c r="U105" s="78"/>
    </row>
    <row r="106" spans="1:21" s="24" customFormat="1">
      <c r="A106" s="104"/>
      <c r="B106" s="104"/>
      <c r="C106" s="95"/>
      <c r="D106" s="95"/>
      <c r="P106" s="26"/>
      <c r="U106" s="78"/>
    </row>
    <row r="107" spans="1:21" s="24" customFormat="1">
      <c r="A107" s="104"/>
      <c r="B107" s="104"/>
      <c r="C107" s="95"/>
      <c r="D107" s="95"/>
      <c r="P107" s="26"/>
      <c r="U107" s="78"/>
    </row>
    <row r="108" spans="1:21" s="24" customFormat="1">
      <c r="A108" s="104"/>
      <c r="B108" s="104"/>
      <c r="C108" s="95"/>
      <c r="D108" s="95"/>
      <c r="P108" s="26"/>
      <c r="U108" s="78"/>
    </row>
    <row r="109" spans="1:21" s="24" customFormat="1">
      <c r="A109" s="104"/>
      <c r="B109" s="104"/>
      <c r="C109" s="95"/>
      <c r="D109" s="95"/>
      <c r="P109" s="26"/>
      <c r="U109" s="78"/>
    </row>
    <row r="110" spans="1:21" s="24" customFormat="1">
      <c r="A110" s="104"/>
      <c r="B110" s="104"/>
      <c r="C110" s="95"/>
      <c r="D110" s="95"/>
      <c r="P110" s="26"/>
      <c r="U110" s="78"/>
    </row>
    <row r="111" spans="1:21" s="24" customFormat="1">
      <c r="A111" s="104"/>
      <c r="B111" s="104"/>
      <c r="C111" s="95"/>
      <c r="D111" s="95"/>
      <c r="P111" s="26"/>
      <c r="U111" s="78"/>
    </row>
    <row r="112" spans="1:21" s="24" customFormat="1">
      <c r="A112" s="104"/>
      <c r="B112" s="104"/>
      <c r="C112" s="95"/>
      <c r="D112" s="95"/>
      <c r="P112" s="26"/>
      <c r="U112" s="78"/>
    </row>
    <row r="113" spans="1:21" s="24" customFormat="1">
      <c r="A113" s="104"/>
      <c r="B113" s="104"/>
      <c r="C113" s="95"/>
      <c r="D113" s="95"/>
      <c r="P113" s="26"/>
      <c r="U113" s="78"/>
    </row>
    <row r="114" spans="1:21" s="24" customFormat="1">
      <c r="A114" s="104"/>
      <c r="B114" s="104"/>
      <c r="C114" s="95"/>
      <c r="D114" s="95"/>
      <c r="P114" s="26"/>
      <c r="U114" s="78"/>
    </row>
    <row r="115" spans="1:21" s="24" customFormat="1">
      <c r="A115" s="104"/>
      <c r="B115" s="104"/>
      <c r="C115" s="95"/>
      <c r="D115" s="95"/>
      <c r="P115" s="26"/>
      <c r="U115" s="78"/>
    </row>
    <row r="116" spans="1:21" s="24" customFormat="1">
      <c r="A116" s="104"/>
      <c r="B116" s="104"/>
      <c r="C116" s="95"/>
      <c r="D116" s="95"/>
      <c r="P116" s="26"/>
      <c r="U116" s="78"/>
    </row>
    <row r="117" spans="1:21" s="24" customFormat="1">
      <c r="A117" s="104"/>
      <c r="B117" s="104"/>
      <c r="C117" s="95"/>
      <c r="D117" s="95"/>
      <c r="P117" s="26"/>
      <c r="U117" s="78"/>
    </row>
    <row r="118" spans="1:21" s="24" customFormat="1">
      <c r="A118" s="104"/>
      <c r="B118" s="104"/>
      <c r="C118" s="95"/>
      <c r="D118" s="95"/>
      <c r="P118" s="26"/>
      <c r="U118" s="78"/>
    </row>
    <row r="119" spans="1:21" s="24" customFormat="1">
      <c r="A119" s="104"/>
      <c r="B119" s="104"/>
      <c r="C119" s="95"/>
      <c r="D119" s="95"/>
      <c r="P119" s="26"/>
      <c r="U119" s="78"/>
    </row>
    <row r="120" spans="1:21" s="24" customFormat="1">
      <c r="A120" s="104"/>
      <c r="B120" s="104"/>
      <c r="C120" s="95"/>
      <c r="D120" s="95"/>
      <c r="P120" s="26"/>
      <c r="U120" s="78"/>
    </row>
    <row r="121" spans="1:21" s="24" customFormat="1">
      <c r="C121" s="23"/>
      <c r="D121" s="23"/>
      <c r="P121" s="26"/>
      <c r="U121" s="78"/>
    </row>
    <row r="122" spans="1:21" s="24" customFormat="1">
      <c r="C122" s="23"/>
      <c r="D122" s="23"/>
      <c r="P122" s="26"/>
      <c r="U122" s="78"/>
    </row>
    <row r="123" spans="1:21" s="24" customFormat="1">
      <c r="C123" s="23"/>
      <c r="D123" s="23"/>
      <c r="P123" s="26"/>
      <c r="U123" s="78"/>
    </row>
    <row r="124" spans="1:21" s="24" customFormat="1">
      <c r="C124" s="23"/>
      <c r="D124" s="23"/>
      <c r="P124" s="26"/>
      <c r="U124" s="78"/>
    </row>
    <row r="125" spans="1:21" s="24" customFormat="1">
      <c r="C125" s="23"/>
      <c r="D125" s="23"/>
      <c r="P125" s="26"/>
      <c r="U125" s="78"/>
    </row>
    <row r="126" spans="1:21" s="24" customFormat="1">
      <c r="C126" s="23"/>
      <c r="D126" s="23"/>
      <c r="P126" s="26"/>
      <c r="U126" s="78"/>
    </row>
    <row r="127" spans="1:21" s="24" customFormat="1">
      <c r="C127" s="23"/>
      <c r="D127" s="23"/>
      <c r="P127" s="26"/>
      <c r="U127" s="78"/>
    </row>
    <row r="128" spans="1:21" s="24" customFormat="1">
      <c r="C128" s="23"/>
      <c r="D128" s="23"/>
      <c r="P128" s="26"/>
      <c r="U128" s="78"/>
    </row>
    <row r="129" spans="3:21" s="24" customFormat="1">
      <c r="C129" s="23"/>
      <c r="D129" s="23"/>
      <c r="P129" s="26"/>
      <c r="U129" s="78"/>
    </row>
    <row r="130" spans="3:21" s="24" customFormat="1">
      <c r="C130" s="23"/>
      <c r="D130" s="23"/>
      <c r="P130" s="26"/>
      <c r="U130" s="78"/>
    </row>
    <row r="131" spans="3:21" s="24" customFormat="1">
      <c r="C131" s="23"/>
      <c r="D131" s="23"/>
      <c r="P131" s="26"/>
      <c r="U131" s="78"/>
    </row>
    <row r="132" spans="3:21" s="24" customFormat="1">
      <c r="C132" s="23"/>
      <c r="D132" s="23"/>
      <c r="P132" s="26"/>
      <c r="U132" s="78"/>
    </row>
    <row r="133" spans="3:21" s="24" customFormat="1">
      <c r="C133" s="23"/>
      <c r="D133" s="23"/>
      <c r="P133" s="26"/>
      <c r="U133" s="78"/>
    </row>
    <row r="134" spans="3:21" s="24" customFormat="1">
      <c r="C134" s="23"/>
      <c r="D134" s="23"/>
      <c r="P134" s="26"/>
      <c r="U134" s="78"/>
    </row>
    <row r="135" spans="3:21" s="24" customFormat="1">
      <c r="C135" s="23"/>
      <c r="D135" s="23"/>
      <c r="P135" s="26"/>
      <c r="U135" s="78"/>
    </row>
    <row r="136" spans="3:21" s="24" customFormat="1">
      <c r="C136" s="23"/>
      <c r="D136" s="23"/>
      <c r="P136" s="26"/>
      <c r="U136" s="78"/>
    </row>
    <row r="137" spans="3:21">
      <c r="C137" s="22"/>
      <c r="D137" s="22"/>
      <c r="P137" s="14"/>
    </row>
    <row r="138" spans="3:21">
      <c r="C138" s="22"/>
      <c r="D138" s="22"/>
      <c r="P138" s="14"/>
    </row>
    <row r="139" spans="3:21">
      <c r="C139" s="22"/>
      <c r="D139" s="22"/>
      <c r="P139" s="14"/>
    </row>
    <row r="140" spans="3:21">
      <c r="C140" s="22"/>
      <c r="D140" s="22"/>
      <c r="P140" s="14"/>
    </row>
    <row r="141" spans="3:21">
      <c r="C141" s="22"/>
      <c r="D141" s="22"/>
      <c r="P141" s="14"/>
    </row>
    <row r="142" spans="3:21">
      <c r="C142" s="22"/>
      <c r="D142" s="22"/>
      <c r="P142" s="14"/>
    </row>
    <row r="143" spans="3:21">
      <c r="C143" s="22"/>
      <c r="D143" s="22"/>
      <c r="P143" s="14"/>
    </row>
    <row r="144" spans="3:21">
      <c r="C144" s="22"/>
      <c r="D144" s="22"/>
      <c r="P144" s="14"/>
    </row>
    <row r="145" spans="3:16">
      <c r="C145" s="22"/>
      <c r="D145" s="22"/>
      <c r="P145" s="14"/>
    </row>
    <row r="146" spans="3:16">
      <c r="C146" s="22"/>
      <c r="D146" s="22"/>
      <c r="P146" s="14"/>
    </row>
    <row r="147" spans="3:16">
      <c r="C147" s="22"/>
      <c r="D147" s="22"/>
      <c r="P147" s="14"/>
    </row>
    <row r="148" spans="3:16">
      <c r="C148" s="22"/>
      <c r="D148" s="22"/>
      <c r="P148" s="14"/>
    </row>
    <row r="149" spans="3:16">
      <c r="C149" s="22"/>
      <c r="D149" s="22"/>
      <c r="P149" s="14"/>
    </row>
    <row r="150" spans="3:16">
      <c r="C150" s="22"/>
      <c r="D150" s="22"/>
      <c r="P150" s="14"/>
    </row>
    <row r="151" spans="3:16">
      <c r="C151" s="22"/>
      <c r="D151" s="22"/>
      <c r="P151" s="14"/>
    </row>
    <row r="152" spans="3:16">
      <c r="C152" s="22"/>
      <c r="D152" s="22"/>
      <c r="P152" s="14"/>
    </row>
    <row r="153" spans="3:16">
      <c r="C153" s="22"/>
      <c r="D153" s="22"/>
      <c r="P153" s="14"/>
    </row>
    <row r="154" spans="3:16">
      <c r="C154" s="22"/>
      <c r="D154" s="22"/>
      <c r="P154" s="14"/>
    </row>
    <row r="155" spans="3:16">
      <c r="C155" s="22"/>
      <c r="D155" s="22"/>
      <c r="P155" s="14"/>
    </row>
    <row r="156" spans="3:16">
      <c r="C156" s="22"/>
      <c r="D156" s="22"/>
      <c r="P156" s="14"/>
    </row>
    <row r="157" spans="3:16">
      <c r="C157" s="22"/>
      <c r="D157" s="22"/>
      <c r="P157" s="14"/>
    </row>
    <row r="158" spans="3:16">
      <c r="C158" s="22"/>
      <c r="D158" s="22"/>
      <c r="P158" s="14"/>
    </row>
    <row r="159" spans="3:16">
      <c r="C159" s="22"/>
      <c r="D159" s="22"/>
      <c r="P159" s="14"/>
    </row>
    <row r="160" spans="3:16">
      <c r="C160" s="22"/>
      <c r="D160" s="22"/>
      <c r="P160" s="14"/>
    </row>
    <row r="161" spans="3:16">
      <c r="C161" s="22"/>
      <c r="D161" s="22"/>
      <c r="P161" s="14"/>
    </row>
    <row r="162" spans="3:16">
      <c r="C162" s="22"/>
      <c r="D162" s="22"/>
      <c r="P162" s="14"/>
    </row>
    <row r="163" spans="3:16">
      <c r="C163" s="22"/>
      <c r="D163" s="22"/>
      <c r="P163" s="14"/>
    </row>
    <row r="164" spans="3:16">
      <c r="C164" s="22"/>
      <c r="D164" s="22"/>
      <c r="P164" s="14"/>
    </row>
    <row r="165" spans="3:16">
      <c r="C165" s="22"/>
      <c r="D165" s="22"/>
      <c r="P165" s="14"/>
    </row>
    <row r="166" spans="3:16">
      <c r="C166" s="22"/>
      <c r="D166" s="22"/>
      <c r="P166" s="14"/>
    </row>
    <row r="167" spans="3:16">
      <c r="C167" s="22"/>
      <c r="D167" s="22"/>
      <c r="P167" s="14"/>
    </row>
    <row r="168" spans="3:16">
      <c r="C168" s="22"/>
      <c r="D168" s="22"/>
      <c r="P168" s="14"/>
    </row>
    <row r="169" spans="3:16">
      <c r="C169" s="22"/>
      <c r="D169" s="22"/>
      <c r="P169" s="14"/>
    </row>
    <row r="170" spans="3:16">
      <c r="C170" s="22"/>
      <c r="D170" s="22"/>
      <c r="P170" s="14"/>
    </row>
    <row r="171" spans="3:16">
      <c r="C171" s="22"/>
      <c r="D171" s="22"/>
      <c r="P171" s="14"/>
    </row>
    <row r="172" spans="3:16">
      <c r="C172" s="22"/>
      <c r="D172" s="22"/>
      <c r="P172" s="14"/>
    </row>
    <row r="173" spans="3:16">
      <c r="C173" s="22"/>
      <c r="D173" s="22"/>
      <c r="P173" s="14"/>
    </row>
    <row r="174" spans="3:16">
      <c r="C174" s="22"/>
      <c r="D174" s="22"/>
      <c r="P174" s="14"/>
    </row>
    <row r="175" spans="3:16">
      <c r="C175" s="22"/>
      <c r="D175" s="22"/>
      <c r="P175" s="14"/>
    </row>
    <row r="176" spans="3:16">
      <c r="C176" s="22"/>
      <c r="D176" s="22"/>
      <c r="P176" s="14"/>
    </row>
    <row r="177" spans="3:16">
      <c r="C177" s="22"/>
      <c r="D177" s="22"/>
      <c r="P177" s="14"/>
    </row>
    <row r="178" spans="3:16">
      <c r="C178" s="22"/>
      <c r="D178" s="22"/>
      <c r="P178" s="14"/>
    </row>
    <row r="179" spans="3:16">
      <c r="C179" s="22"/>
      <c r="D179" s="22"/>
      <c r="P179" s="14"/>
    </row>
    <row r="180" spans="3:16">
      <c r="C180" s="22"/>
      <c r="D180" s="22"/>
      <c r="P180" s="14"/>
    </row>
    <row r="181" spans="3:16">
      <c r="C181" s="22"/>
      <c r="D181" s="22"/>
      <c r="P181" s="14"/>
    </row>
    <row r="182" spans="3:16">
      <c r="C182" s="22"/>
      <c r="D182" s="22"/>
      <c r="P182" s="14"/>
    </row>
    <row r="183" spans="3:16">
      <c r="C183" s="22"/>
      <c r="D183" s="22"/>
      <c r="P183" s="14"/>
    </row>
    <row r="184" spans="3:16">
      <c r="C184" s="22"/>
      <c r="D184" s="22"/>
      <c r="P184" s="14"/>
    </row>
    <row r="185" spans="3:16">
      <c r="C185" s="22"/>
      <c r="D185" s="22"/>
      <c r="P185" s="14"/>
    </row>
    <row r="186" spans="3:16">
      <c r="C186" s="22"/>
      <c r="D186" s="22"/>
      <c r="P186" s="14"/>
    </row>
    <row r="187" spans="3:16">
      <c r="C187" s="22"/>
      <c r="D187" s="22"/>
      <c r="P187" s="14"/>
    </row>
    <row r="188" spans="3:16">
      <c r="C188" s="22"/>
      <c r="D188" s="22"/>
      <c r="P188" s="14"/>
    </row>
    <row r="189" spans="3:16">
      <c r="C189" s="22"/>
      <c r="D189" s="22"/>
      <c r="P189" s="14"/>
    </row>
    <row r="190" spans="3:16">
      <c r="C190" s="22"/>
      <c r="D190" s="22"/>
      <c r="P190" s="14"/>
    </row>
    <row r="191" spans="3:16">
      <c r="C191" s="22"/>
      <c r="D191" s="22"/>
      <c r="P191" s="14"/>
    </row>
    <row r="192" spans="3:16">
      <c r="C192" s="22"/>
      <c r="D192" s="22"/>
      <c r="P192" s="14"/>
    </row>
    <row r="193" spans="3:16">
      <c r="C193" s="22"/>
      <c r="D193" s="22"/>
      <c r="P193" s="14"/>
    </row>
    <row r="194" spans="3:16">
      <c r="C194" s="22"/>
      <c r="D194" s="22"/>
      <c r="P194" s="14"/>
    </row>
    <row r="195" spans="3:16">
      <c r="C195" s="22"/>
      <c r="D195" s="22"/>
      <c r="P195" s="14"/>
    </row>
    <row r="196" spans="3:16">
      <c r="C196" s="22"/>
      <c r="D196" s="22"/>
      <c r="P196" s="14"/>
    </row>
    <row r="197" spans="3:16">
      <c r="C197" s="22"/>
      <c r="D197" s="22"/>
      <c r="P197" s="14"/>
    </row>
    <row r="198" spans="3:16">
      <c r="C198" s="22"/>
      <c r="D198" s="22"/>
      <c r="P198" s="14"/>
    </row>
    <row r="199" spans="3:16">
      <c r="C199" s="22"/>
      <c r="D199" s="22"/>
      <c r="P199" s="14"/>
    </row>
    <row r="200" spans="3:16">
      <c r="C200" s="22"/>
      <c r="D200" s="22"/>
      <c r="P200" s="14"/>
    </row>
    <row r="201" spans="3:16">
      <c r="C201" s="22"/>
      <c r="D201" s="22"/>
      <c r="P201" s="14"/>
    </row>
    <row r="202" spans="3:16">
      <c r="C202" s="22"/>
      <c r="D202" s="22"/>
      <c r="P202" s="14"/>
    </row>
    <row r="203" spans="3:16">
      <c r="C203" s="22"/>
      <c r="D203" s="22"/>
      <c r="P203" s="14"/>
    </row>
    <row r="204" spans="3:16">
      <c r="C204" s="22"/>
      <c r="D204" s="22"/>
      <c r="P204" s="14"/>
    </row>
    <row r="205" spans="3:16">
      <c r="C205" s="22"/>
      <c r="D205" s="22"/>
      <c r="P205" s="14"/>
    </row>
    <row r="206" spans="3:16">
      <c r="C206" s="22"/>
      <c r="D206" s="22"/>
      <c r="P206" s="14"/>
    </row>
    <row r="207" spans="3:16">
      <c r="C207" s="22"/>
      <c r="D207" s="22"/>
      <c r="P207" s="14"/>
    </row>
    <row r="208" spans="3:16">
      <c r="C208" s="22"/>
      <c r="D208" s="22"/>
      <c r="P208" s="14"/>
    </row>
    <row r="209" spans="3:16">
      <c r="C209" s="22"/>
      <c r="D209" s="22"/>
      <c r="P209" s="14"/>
    </row>
    <row r="210" spans="3:16">
      <c r="C210" s="22"/>
      <c r="D210" s="22"/>
      <c r="P210" s="14"/>
    </row>
    <row r="211" spans="3:16">
      <c r="C211" s="22"/>
      <c r="D211" s="22"/>
      <c r="P211" s="14"/>
    </row>
    <row r="212" spans="3:16">
      <c r="C212" s="22"/>
      <c r="D212" s="22"/>
      <c r="P212" s="14"/>
    </row>
    <row r="213" spans="3:16">
      <c r="C213" s="22"/>
      <c r="D213" s="22"/>
      <c r="P213" s="14"/>
    </row>
    <row r="214" spans="3:16">
      <c r="C214" s="22"/>
      <c r="D214" s="22"/>
      <c r="P214" s="14"/>
    </row>
    <row r="215" spans="3:16">
      <c r="C215" s="22"/>
      <c r="D215" s="22"/>
      <c r="P215" s="14"/>
    </row>
    <row r="216" spans="3:16">
      <c r="C216" s="22"/>
      <c r="D216" s="22"/>
      <c r="P216" s="14"/>
    </row>
    <row r="217" spans="3:16">
      <c r="C217" s="22"/>
      <c r="D217" s="22"/>
      <c r="P217" s="14"/>
    </row>
    <row r="218" spans="3:16">
      <c r="C218" s="22"/>
      <c r="D218" s="22"/>
      <c r="P218" s="14"/>
    </row>
    <row r="219" spans="3:16">
      <c r="C219" s="22"/>
      <c r="D219" s="22"/>
      <c r="P219" s="14"/>
    </row>
    <row r="220" spans="3:16">
      <c r="C220" s="22"/>
      <c r="D220" s="22"/>
      <c r="P220" s="14"/>
    </row>
    <row r="221" spans="3:16">
      <c r="C221" s="22"/>
      <c r="D221" s="22"/>
      <c r="P221" s="14"/>
    </row>
    <row r="222" spans="3:16">
      <c r="C222" s="22"/>
      <c r="D222" s="22"/>
      <c r="P222" s="14"/>
    </row>
    <row r="223" spans="3:16">
      <c r="C223" s="22"/>
      <c r="D223" s="22"/>
      <c r="P223" s="14"/>
    </row>
    <row r="224" spans="3:16">
      <c r="C224" s="22"/>
      <c r="D224" s="22"/>
      <c r="P224" s="14"/>
    </row>
    <row r="225" spans="3:16">
      <c r="C225" s="22"/>
      <c r="D225" s="22"/>
      <c r="P225" s="14"/>
    </row>
    <row r="226" spans="3:16">
      <c r="C226" s="22"/>
      <c r="D226" s="22"/>
      <c r="P226" s="14"/>
    </row>
    <row r="227" spans="3:16">
      <c r="C227" s="22"/>
      <c r="D227" s="22"/>
      <c r="P227" s="14"/>
    </row>
    <row r="228" spans="3:16">
      <c r="C228" s="22"/>
      <c r="D228" s="22"/>
      <c r="P228" s="14"/>
    </row>
    <row r="229" spans="3:16">
      <c r="C229" s="22"/>
      <c r="D229" s="22"/>
      <c r="P229" s="14"/>
    </row>
    <row r="230" spans="3:16">
      <c r="C230" s="22"/>
      <c r="D230" s="22"/>
      <c r="P230" s="14"/>
    </row>
    <row r="231" spans="3:16">
      <c r="C231" s="22"/>
      <c r="D231" s="22"/>
      <c r="P231" s="14"/>
    </row>
    <row r="232" spans="3:16">
      <c r="C232" s="22"/>
      <c r="D232" s="22"/>
      <c r="P232" s="14"/>
    </row>
    <row r="233" spans="3:16">
      <c r="C233" s="22"/>
      <c r="D233" s="22"/>
      <c r="P233" s="14"/>
    </row>
    <row r="234" spans="3:16">
      <c r="C234" s="22"/>
      <c r="D234" s="22"/>
      <c r="P234" s="14"/>
    </row>
    <row r="235" spans="3:16">
      <c r="C235" s="22"/>
      <c r="D235" s="22"/>
      <c r="P235" s="14"/>
    </row>
    <row r="236" spans="3:16">
      <c r="C236" s="22"/>
      <c r="D236" s="22"/>
      <c r="P236" s="14"/>
    </row>
    <row r="237" spans="3:16">
      <c r="C237" s="22"/>
      <c r="D237" s="22"/>
      <c r="P237" s="14"/>
    </row>
    <row r="238" spans="3:16">
      <c r="C238" s="22"/>
      <c r="D238" s="22"/>
      <c r="P238" s="14"/>
    </row>
    <row r="239" spans="3:16">
      <c r="C239" s="22"/>
      <c r="D239" s="22"/>
      <c r="P239" s="14"/>
    </row>
    <row r="240" spans="3:16">
      <c r="C240" s="22"/>
      <c r="D240" s="22"/>
      <c r="P240" s="14"/>
    </row>
    <row r="241" spans="3:16">
      <c r="C241" s="22"/>
      <c r="D241" s="22"/>
      <c r="P241" s="14"/>
    </row>
    <row r="242" spans="3:16">
      <c r="C242" s="22"/>
      <c r="D242" s="22"/>
      <c r="P242" s="14"/>
    </row>
    <row r="243" spans="3:16">
      <c r="C243" s="22"/>
      <c r="D243" s="22"/>
      <c r="P243" s="14"/>
    </row>
    <row r="244" spans="3:16">
      <c r="C244" s="22"/>
      <c r="D244" s="22"/>
      <c r="P244" s="14"/>
    </row>
    <row r="245" spans="3:16">
      <c r="C245" s="22"/>
      <c r="D245" s="22"/>
      <c r="P245" s="14"/>
    </row>
    <row r="246" spans="3:16">
      <c r="C246" s="22"/>
      <c r="D246" s="22"/>
      <c r="P246" s="14"/>
    </row>
    <row r="247" spans="3:16">
      <c r="C247" s="22"/>
      <c r="D247" s="22"/>
      <c r="P247" s="14"/>
    </row>
    <row r="248" spans="3:16">
      <c r="C248" s="22"/>
      <c r="D248" s="22"/>
      <c r="P248" s="14"/>
    </row>
    <row r="249" spans="3:16">
      <c r="C249" s="22"/>
      <c r="D249" s="22"/>
      <c r="P249" s="14"/>
    </row>
    <row r="250" spans="3:16">
      <c r="C250" s="22"/>
      <c r="D250" s="22"/>
      <c r="P250" s="14"/>
    </row>
    <row r="251" spans="3:16">
      <c r="C251" s="22"/>
      <c r="D251" s="22"/>
      <c r="P251" s="14"/>
    </row>
    <row r="252" spans="3:16">
      <c r="C252" s="22"/>
      <c r="D252" s="22"/>
      <c r="P252" s="14"/>
    </row>
    <row r="253" spans="3:16">
      <c r="C253" s="22"/>
      <c r="D253" s="22"/>
      <c r="P253" s="14"/>
    </row>
    <row r="254" spans="3:16">
      <c r="C254" s="22"/>
      <c r="D254" s="22"/>
      <c r="P254" s="14"/>
    </row>
    <row r="255" spans="3:16">
      <c r="C255" s="22"/>
      <c r="D255" s="22"/>
      <c r="P255" s="14"/>
    </row>
    <row r="256" spans="3:16">
      <c r="C256" s="22"/>
      <c r="D256" s="22"/>
      <c r="P256" s="14"/>
    </row>
    <row r="257" spans="3:16">
      <c r="C257" s="22"/>
      <c r="D257" s="22"/>
      <c r="P257" s="14"/>
    </row>
    <row r="258" spans="3:16">
      <c r="C258" s="22"/>
      <c r="D258" s="22"/>
      <c r="P258" s="14"/>
    </row>
    <row r="259" spans="3:16">
      <c r="C259" s="22"/>
      <c r="D259" s="22"/>
      <c r="P259" s="14"/>
    </row>
    <row r="260" spans="3:16">
      <c r="C260" s="22"/>
      <c r="D260" s="22"/>
      <c r="P260" s="14"/>
    </row>
    <row r="261" spans="3:16">
      <c r="C261" s="22"/>
      <c r="D261" s="22"/>
      <c r="P261" s="14"/>
    </row>
    <row r="262" spans="3:16">
      <c r="C262" s="22"/>
      <c r="D262" s="22"/>
      <c r="P262" s="14"/>
    </row>
    <row r="263" spans="3:16">
      <c r="C263" s="22"/>
      <c r="D263" s="22"/>
      <c r="P263" s="14"/>
    </row>
    <row r="264" spans="3:16">
      <c r="C264" s="22"/>
      <c r="D264" s="22"/>
      <c r="P264" s="14"/>
    </row>
    <row r="265" spans="3:16">
      <c r="C265" s="22"/>
      <c r="D265" s="22"/>
      <c r="P265" s="14"/>
    </row>
    <row r="266" spans="3:16">
      <c r="C266" s="22"/>
      <c r="D266" s="22"/>
      <c r="P266" s="14"/>
    </row>
    <row r="267" spans="3:16">
      <c r="C267" s="22"/>
      <c r="D267" s="22"/>
      <c r="P267" s="14"/>
    </row>
    <row r="268" spans="3:16">
      <c r="C268" s="22"/>
      <c r="D268" s="22"/>
      <c r="P268" s="14"/>
    </row>
    <row r="269" spans="3:16">
      <c r="C269" s="22"/>
      <c r="D269" s="22"/>
      <c r="P269" s="14"/>
    </row>
    <row r="270" spans="3:16">
      <c r="P270" s="14"/>
    </row>
    <row r="271" spans="3:16">
      <c r="P271" s="14"/>
    </row>
    <row r="272" spans="3:16">
      <c r="P272" s="14"/>
    </row>
    <row r="273" spans="16:16">
      <c r="P273" s="14"/>
    </row>
    <row r="274" spans="16:16">
      <c r="P274" s="14"/>
    </row>
    <row r="275" spans="16:16">
      <c r="P275" s="14"/>
    </row>
    <row r="276" spans="16:16">
      <c r="P276" s="14"/>
    </row>
    <row r="277" spans="16:16">
      <c r="P277" s="14"/>
    </row>
    <row r="278" spans="16:16">
      <c r="P278" s="14"/>
    </row>
    <row r="279" spans="16:16">
      <c r="P279" s="14"/>
    </row>
    <row r="280" spans="16:16">
      <c r="P280" s="14"/>
    </row>
    <row r="281" spans="16:16">
      <c r="P281" s="14"/>
    </row>
    <row r="282" spans="16:16">
      <c r="P282" s="14"/>
    </row>
    <row r="283" spans="16:16">
      <c r="P283" s="14"/>
    </row>
    <row r="284" spans="16:16">
      <c r="P284" s="14"/>
    </row>
    <row r="285" spans="16:16">
      <c r="P285" s="14"/>
    </row>
    <row r="286" spans="16:16">
      <c r="P286" s="14"/>
    </row>
    <row r="287" spans="16:16">
      <c r="P287" s="14"/>
    </row>
    <row r="288" spans="16:16">
      <c r="P288" s="14"/>
    </row>
    <row r="289" spans="16:16">
      <c r="P289" s="14"/>
    </row>
    <row r="290" spans="16:16">
      <c r="P290" s="14"/>
    </row>
    <row r="291" spans="16:16">
      <c r="P291" s="14"/>
    </row>
    <row r="292" spans="16:16">
      <c r="P292" s="14"/>
    </row>
    <row r="293" spans="16:16">
      <c r="P293" s="14"/>
    </row>
    <row r="294" spans="16:16">
      <c r="P294" s="14"/>
    </row>
    <row r="295" spans="16:16">
      <c r="P295" s="14"/>
    </row>
    <row r="296" spans="16:16">
      <c r="P296" s="14"/>
    </row>
    <row r="297" spans="16:16">
      <c r="P297" s="14"/>
    </row>
    <row r="298" spans="16:16">
      <c r="P298" s="14"/>
    </row>
    <row r="299" spans="16:16">
      <c r="P299" s="14"/>
    </row>
    <row r="300" spans="16:16">
      <c r="P300" s="14"/>
    </row>
    <row r="301" spans="16:16">
      <c r="P301" s="14"/>
    </row>
    <row r="302" spans="16:16">
      <c r="P302" s="14"/>
    </row>
    <row r="303" spans="16:16">
      <c r="P303" s="14"/>
    </row>
    <row r="304" spans="16:16">
      <c r="P304" s="14"/>
    </row>
    <row r="305" spans="16:16">
      <c r="P305" s="14"/>
    </row>
    <row r="306" spans="16:16">
      <c r="P306" s="14"/>
    </row>
    <row r="307" spans="16:16">
      <c r="P307" s="14"/>
    </row>
    <row r="308" spans="16:16">
      <c r="P308" s="14"/>
    </row>
    <row r="309" spans="16:16">
      <c r="P309" s="14"/>
    </row>
    <row r="310" spans="16:16">
      <c r="P310" s="14"/>
    </row>
    <row r="311" spans="16:16">
      <c r="P311" s="14"/>
    </row>
    <row r="312" spans="16:16">
      <c r="P312" s="14"/>
    </row>
  </sheetData>
  <sheetProtection sheet="1" objects="1" scenarios="1"/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139"/>
  <sheetViews>
    <sheetView topLeftCell="A37" workbookViewId="0">
      <selection activeCell="A65" sqref="A65:D72"/>
    </sheetView>
  </sheetViews>
  <sheetFormatPr defaultRowHeight="12.75"/>
  <cols>
    <col min="1" max="1" width="19.7109375" style="22" customWidth="1"/>
    <col min="2" max="2" width="4.42578125" style="30" customWidth="1"/>
    <col min="3" max="3" width="12.7109375" style="22" customWidth="1"/>
    <col min="4" max="4" width="5.42578125" style="30" customWidth="1"/>
    <col min="5" max="5" width="14.85546875" style="30" customWidth="1"/>
    <col min="6" max="6" width="9.140625" style="30"/>
    <col min="7" max="7" width="12" style="30" customWidth="1"/>
    <col min="8" max="8" width="14.140625" style="22" customWidth="1"/>
    <col min="9" max="9" width="22.5703125" style="30" customWidth="1"/>
    <col min="10" max="10" width="25.140625" style="30" customWidth="1"/>
    <col min="11" max="11" width="15.7109375" style="30" customWidth="1"/>
    <col min="12" max="12" width="14.140625" style="30" customWidth="1"/>
    <col min="13" max="13" width="9.5703125" style="30" customWidth="1"/>
    <col min="14" max="14" width="14.140625" style="30" customWidth="1"/>
    <col min="15" max="15" width="23.42578125" style="30" customWidth="1"/>
    <col min="16" max="16" width="16.5703125" style="30" customWidth="1"/>
    <col min="17" max="17" width="41" style="30" customWidth="1"/>
    <col min="18" max="16384" width="9.140625" style="30"/>
  </cols>
  <sheetData>
    <row r="1" spans="1:16" ht="15.75">
      <c r="A1" s="109" t="s">
        <v>175</v>
      </c>
      <c r="I1" s="110" t="s">
        <v>62</v>
      </c>
      <c r="J1" s="111" t="s">
        <v>176</v>
      </c>
    </row>
    <row r="2" spans="1:16">
      <c r="I2" s="112" t="s">
        <v>73</v>
      </c>
      <c r="J2" s="113" t="s">
        <v>177</v>
      </c>
    </row>
    <row r="3" spans="1:16">
      <c r="A3" s="114" t="s">
        <v>178</v>
      </c>
      <c r="I3" s="112" t="s">
        <v>77</v>
      </c>
      <c r="J3" s="113" t="s">
        <v>179</v>
      </c>
    </row>
    <row r="4" spans="1:16">
      <c r="I4" s="112" t="s">
        <v>91</v>
      </c>
      <c r="J4" s="113" t="s">
        <v>179</v>
      </c>
    </row>
    <row r="5" spans="1:16" ht="13.5" thickBot="1">
      <c r="I5" s="115" t="s">
        <v>115</v>
      </c>
      <c r="J5" s="116" t="s">
        <v>180</v>
      </c>
    </row>
    <row r="10" spans="1:16" ht="13.5" thickBot="1"/>
    <row r="11" spans="1:16" ht="12.75" customHeight="1" thickBot="1">
      <c r="A11" s="22" t="str">
        <f t="shared" ref="A11:A42" si="0">P11</f>
        <v>IBVS 5592 </v>
      </c>
      <c r="B11" s="3" t="str">
        <f t="shared" ref="B11:B42" si="1">IF(H11=INT(H11),"I","II")</f>
        <v>II</v>
      </c>
      <c r="C11" s="22">
        <f t="shared" ref="C11:C42" si="2">1*G11</f>
        <v>53058.146399999998</v>
      </c>
      <c r="D11" s="30" t="str">
        <f t="shared" ref="D11:D42" si="3">VLOOKUP(F11,I$1:J$5,2,FALSE)</f>
        <v>vis</v>
      </c>
      <c r="E11" s="117">
        <f>VLOOKUP(C11,'A (old)'!C$21:E$973,3,FALSE)</f>
        <v>0.50006425088489814</v>
      </c>
      <c r="F11" s="3" t="s">
        <v>115</v>
      </c>
      <c r="G11" s="30" t="str">
        <f t="shared" ref="G11:G42" si="4">MID(I11,3,LEN(I11)-3)</f>
        <v>53058.1464</v>
      </c>
      <c r="H11" s="22">
        <f t="shared" ref="H11:H42" si="5">1*K11</f>
        <v>-4710.5</v>
      </c>
      <c r="I11" s="118" t="s">
        <v>191</v>
      </c>
      <c r="J11" s="119" t="s">
        <v>192</v>
      </c>
      <c r="K11" s="118">
        <v>-4710.5</v>
      </c>
      <c r="L11" s="118" t="s">
        <v>193</v>
      </c>
      <c r="M11" s="119" t="s">
        <v>184</v>
      </c>
      <c r="N11" s="119" t="s">
        <v>185</v>
      </c>
      <c r="O11" s="120" t="s">
        <v>194</v>
      </c>
      <c r="P11" s="121" t="s">
        <v>195</v>
      </c>
    </row>
    <row r="12" spans="1:16" ht="12.75" customHeight="1" thickBot="1">
      <c r="A12" s="22" t="str">
        <f t="shared" si="0"/>
        <v>IBVS 5592 </v>
      </c>
      <c r="B12" s="3" t="str">
        <f t="shared" si="1"/>
        <v>I</v>
      </c>
      <c r="C12" s="22">
        <f t="shared" si="2"/>
        <v>53108.155200000001</v>
      </c>
      <c r="D12" s="30" t="str">
        <f t="shared" si="3"/>
        <v>vis</v>
      </c>
      <c r="E12" s="117">
        <f>VLOOKUP(C12,'A (old)'!C$21:E$973,3,FALSE)</f>
        <v>137.00450262274211</v>
      </c>
      <c r="F12" s="3" t="s">
        <v>115</v>
      </c>
      <c r="G12" s="30" t="str">
        <f t="shared" si="4"/>
        <v>53108.1552</v>
      </c>
      <c r="H12" s="22">
        <f t="shared" si="5"/>
        <v>-4574</v>
      </c>
      <c r="I12" s="118" t="s">
        <v>196</v>
      </c>
      <c r="J12" s="119" t="s">
        <v>197</v>
      </c>
      <c r="K12" s="118">
        <v>-4574</v>
      </c>
      <c r="L12" s="118" t="s">
        <v>198</v>
      </c>
      <c r="M12" s="119" t="s">
        <v>184</v>
      </c>
      <c r="N12" s="119" t="s">
        <v>185</v>
      </c>
      <c r="O12" s="120" t="s">
        <v>194</v>
      </c>
      <c r="P12" s="121" t="s">
        <v>195</v>
      </c>
    </row>
    <row r="13" spans="1:16" ht="12.75" customHeight="1" thickBot="1">
      <c r="A13" s="22" t="str">
        <f t="shared" si="0"/>
        <v>IBVS 5668 </v>
      </c>
      <c r="B13" s="3" t="str">
        <f t="shared" si="1"/>
        <v>II</v>
      </c>
      <c r="C13" s="22">
        <f t="shared" si="2"/>
        <v>53251.580800000003</v>
      </c>
      <c r="D13" s="30" t="str">
        <f t="shared" si="3"/>
        <v>vis</v>
      </c>
      <c r="E13" s="117">
        <f>VLOOKUP(C13,'A (old)'!C$21:E$973,3,FALSE)</f>
        <v>528.50021889959112</v>
      </c>
      <c r="F13" s="3" t="s">
        <v>115</v>
      </c>
      <c r="G13" s="30" t="str">
        <f t="shared" si="4"/>
        <v>53251.5808</v>
      </c>
      <c r="H13" s="22">
        <f t="shared" si="5"/>
        <v>-4182.5</v>
      </c>
      <c r="I13" s="118" t="s">
        <v>199</v>
      </c>
      <c r="J13" s="119" t="s">
        <v>200</v>
      </c>
      <c r="K13" s="118">
        <v>-4182.5</v>
      </c>
      <c r="L13" s="118" t="s">
        <v>201</v>
      </c>
      <c r="M13" s="119" t="s">
        <v>184</v>
      </c>
      <c r="N13" s="119" t="s">
        <v>185</v>
      </c>
      <c r="O13" s="120" t="s">
        <v>202</v>
      </c>
      <c r="P13" s="121" t="s">
        <v>203</v>
      </c>
    </row>
    <row r="14" spans="1:16" ht="12.75" customHeight="1" thickBot="1">
      <c r="A14" s="22" t="str">
        <f t="shared" si="0"/>
        <v>IBVS 5668 </v>
      </c>
      <c r="B14" s="3" t="str">
        <f t="shared" si="1"/>
        <v>II</v>
      </c>
      <c r="C14" s="22">
        <f t="shared" si="2"/>
        <v>53283.455600000001</v>
      </c>
      <c r="D14" s="30" t="str">
        <f t="shared" si="3"/>
        <v>vis</v>
      </c>
      <c r="E14" s="117">
        <f>VLOOKUP(C14,'A (old)'!C$21:E$973,3,FALSE)</f>
        <v>615.50593933708785</v>
      </c>
      <c r="F14" s="3" t="s">
        <v>115</v>
      </c>
      <c r="G14" s="30" t="str">
        <f t="shared" si="4"/>
        <v>53283.4556</v>
      </c>
      <c r="H14" s="22">
        <f t="shared" si="5"/>
        <v>-4095.5</v>
      </c>
      <c r="I14" s="118" t="s">
        <v>204</v>
      </c>
      <c r="J14" s="119" t="s">
        <v>205</v>
      </c>
      <c r="K14" s="118">
        <v>-4095.5</v>
      </c>
      <c r="L14" s="118" t="s">
        <v>206</v>
      </c>
      <c r="M14" s="119" t="s">
        <v>184</v>
      </c>
      <c r="N14" s="119" t="s">
        <v>185</v>
      </c>
      <c r="O14" s="120" t="s">
        <v>202</v>
      </c>
      <c r="P14" s="121" t="s">
        <v>203</v>
      </c>
    </row>
    <row r="15" spans="1:16" ht="12.75" customHeight="1" thickBot="1">
      <c r="A15" s="22" t="str">
        <f t="shared" si="0"/>
        <v>IBVS 5603 </v>
      </c>
      <c r="B15" s="3" t="str">
        <f t="shared" si="1"/>
        <v>II</v>
      </c>
      <c r="C15" s="22">
        <f t="shared" si="2"/>
        <v>53315.694900000002</v>
      </c>
      <c r="D15" s="30" t="str">
        <f t="shared" si="3"/>
        <v>vis</v>
      </c>
      <c r="E15" s="117">
        <f>VLOOKUP(C15,'A (old)'!C$21:E$973,3,FALSE)</f>
        <v>703.50660202048914</v>
      </c>
      <c r="F15" s="3" t="s">
        <v>115</v>
      </c>
      <c r="G15" s="30" t="str">
        <f t="shared" si="4"/>
        <v>53315.6949</v>
      </c>
      <c r="H15" s="22">
        <f t="shared" si="5"/>
        <v>-4007.5</v>
      </c>
      <c r="I15" s="118" t="s">
        <v>207</v>
      </c>
      <c r="J15" s="119" t="s">
        <v>208</v>
      </c>
      <c r="K15" s="118">
        <v>-4007.5</v>
      </c>
      <c r="L15" s="118" t="s">
        <v>209</v>
      </c>
      <c r="M15" s="119" t="s">
        <v>184</v>
      </c>
      <c r="N15" s="119" t="s">
        <v>185</v>
      </c>
      <c r="O15" s="120" t="s">
        <v>210</v>
      </c>
      <c r="P15" s="121" t="s">
        <v>211</v>
      </c>
    </row>
    <row r="16" spans="1:16" ht="12.75" customHeight="1" thickBot="1">
      <c r="A16" s="22" t="str">
        <f t="shared" si="0"/>
        <v>IBVS 5649 </v>
      </c>
      <c r="B16" s="3" t="str">
        <f t="shared" si="1"/>
        <v>I</v>
      </c>
      <c r="C16" s="22">
        <f t="shared" si="2"/>
        <v>53345.557000000001</v>
      </c>
      <c r="D16" s="30" t="str">
        <f t="shared" si="3"/>
        <v>vis</v>
      </c>
      <c r="E16" s="117">
        <f>VLOOKUP(C16,'A (old)'!C$21:E$973,3,FALSE)</f>
        <v>785.01843971912945</v>
      </c>
      <c r="F16" s="3" t="s">
        <v>115</v>
      </c>
      <c r="G16" s="30" t="str">
        <f t="shared" si="4"/>
        <v>53345.5570</v>
      </c>
      <c r="H16" s="22">
        <f t="shared" si="5"/>
        <v>-3926</v>
      </c>
      <c r="I16" s="118" t="s">
        <v>212</v>
      </c>
      <c r="J16" s="119" t="s">
        <v>213</v>
      </c>
      <c r="K16" s="118">
        <v>-3926</v>
      </c>
      <c r="L16" s="118" t="s">
        <v>214</v>
      </c>
      <c r="M16" s="119" t="s">
        <v>184</v>
      </c>
      <c r="N16" s="119" t="s">
        <v>185</v>
      </c>
      <c r="O16" s="120" t="s">
        <v>215</v>
      </c>
      <c r="P16" s="121" t="s">
        <v>216</v>
      </c>
    </row>
    <row r="17" spans="1:16" ht="12.75" customHeight="1" thickBot="1">
      <c r="A17" s="22" t="str">
        <f t="shared" si="0"/>
        <v>IBVS 5668 </v>
      </c>
      <c r="B17" s="3" t="str">
        <f t="shared" si="1"/>
        <v>II</v>
      </c>
      <c r="C17" s="22">
        <f t="shared" si="2"/>
        <v>53355.263200000001</v>
      </c>
      <c r="D17" s="30" t="str">
        <f t="shared" si="3"/>
        <v>vis</v>
      </c>
      <c r="E17" s="117">
        <f>VLOOKUP(C17,'A (old)'!C$21:E$973,3,FALSE)</f>
        <v>811.512564347693</v>
      </c>
      <c r="F17" s="3" t="s">
        <v>115</v>
      </c>
      <c r="G17" s="30" t="str">
        <f t="shared" si="4"/>
        <v>53355.2632</v>
      </c>
      <c r="H17" s="22">
        <f t="shared" si="5"/>
        <v>-3899.5</v>
      </c>
      <c r="I17" s="118" t="s">
        <v>217</v>
      </c>
      <c r="J17" s="119" t="s">
        <v>218</v>
      </c>
      <c r="K17" s="118">
        <v>-3899.5</v>
      </c>
      <c r="L17" s="118" t="s">
        <v>219</v>
      </c>
      <c r="M17" s="119" t="s">
        <v>184</v>
      </c>
      <c r="N17" s="119" t="s">
        <v>185</v>
      </c>
      <c r="O17" s="120" t="s">
        <v>202</v>
      </c>
      <c r="P17" s="121" t="s">
        <v>203</v>
      </c>
    </row>
    <row r="18" spans="1:16" ht="12.75" customHeight="1" thickBot="1">
      <c r="A18" s="22" t="str">
        <f t="shared" si="0"/>
        <v>IBVS 5668 </v>
      </c>
      <c r="B18" s="3" t="str">
        <f t="shared" si="1"/>
        <v>I</v>
      </c>
      <c r="C18" s="22">
        <f t="shared" si="2"/>
        <v>53381.457600000002</v>
      </c>
      <c r="D18" s="30" t="str">
        <f t="shared" si="3"/>
        <v>vis</v>
      </c>
      <c r="E18" s="117">
        <f>VLOOKUP(C18,'A (old)'!C$21:E$973,3,FALSE)</f>
        <v>883.01301747769389</v>
      </c>
      <c r="F18" s="3" t="s">
        <v>115</v>
      </c>
      <c r="G18" s="30" t="str">
        <f t="shared" si="4"/>
        <v>53381.4576</v>
      </c>
      <c r="H18" s="22">
        <f t="shared" si="5"/>
        <v>-3828</v>
      </c>
      <c r="I18" s="118" t="s">
        <v>220</v>
      </c>
      <c r="J18" s="119" t="s">
        <v>221</v>
      </c>
      <c r="K18" s="118">
        <v>-3828</v>
      </c>
      <c r="L18" s="118" t="s">
        <v>222</v>
      </c>
      <c r="M18" s="119" t="s">
        <v>184</v>
      </c>
      <c r="N18" s="119" t="s">
        <v>185</v>
      </c>
      <c r="O18" s="120" t="s">
        <v>202</v>
      </c>
      <c r="P18" s="121" t="s">
        <v>203</v>
      </c>
    </row>
    <row r="19" spans="1:16" ht="12.75" customHeight="1" thickBot="1">
      <c r="A19" s="22" t="str">
        <f t="shared" si="0"/>
        <v>IBVS 5668 </v>
      </c>
      <c r="B19" s="3" t="str">
        <f t="shared" si="1"/>
        <v>II</v>
      </c>
      <c r="C19" s="22">
        <f t="shared" si="2"/>
        <v>53382.372100000001</v>
      </c>
      <c r="D19" s="30" t="str">
        <f t="shared" si="3"/>
        <v>vis</v>
      </c>
      <c r="E19" s="117">
        <f>VLOOKUP(C19,'A (old)'!C$21:E$973,3,FALSE)</f>
        <v>885.50924431958788</v>
      </c>
      <c r="F19" s="3" t="s">
        <v>115</v>
      </c>
      <c r="G19" s="30" t="str">
        <f t="shared" si="4"/>
        <v>53382.3721</v>
      </c>
      <c r="H19" s="22">
        <f t="shared" si="5"/>
        <v>-3825.5</v>
      </c>
      <c r="I19" s="118" t="s">
        <v>223</v>
      </c>
      <c r="J19" s="119" t="s">
        <v>224</v>
      </c>
      <c r="K19" s="118">
        <v>-3825.5</v>
      </c>
      <c r="L19" s="118" t="s">
        <v>225</v>
      </c>
      <c r="M19" s="119" t="s">
        <v>184</v>
      </c>
      <c r="N19" s="119" t="s">
        <v>185</v>
      </c>
      <c r="O19" s="120" t="s">
        <v>202</v>
      </c>
      <c r="P19" s="121" t="s">
        <v>203</v>
      </c>
    </row>
    <row r="20" spans="1:16" ht="12.75" customHeight="1" thickBot="1">
      <c r="A20" s="22" t="str">
        <f t="shared" si="0"/>
        <v>IBVS 5672 </v>
      </c>
      <c r="B20" s="3" t="str">
        <f t="shared" si="1"/>
        <v>II</v>
      </c>
      <c r="C20" s="22">
        <f t="shared" si="2"/>
        <v>53383.839</v>
      </c>
      <c r="D20" s="30" t="str">
        <f t="shared" si="3"/>
        <v>vis</v>
      </c>
      <c r="E20" s="117">
        <f>VLOOKUP(C20,'A (old)'!C$21:E$973,3,FALSE)</f>
        <v>889.51330681754007</v>
      </c>
      <c r="F20" s="3" t="s">
        <v>115</v>
      </c>
      <c r="G20" s="30" t="str">
        <f t="shared" si="4"/>
        <v>53383.8390</v>
      </c>
      <c r="H20" s="22">
        <f t="shared" si="5"/>
        <v>-3821.5</v>
      </c>
      <c r="I20" s="118" t="s">
        <v>226</v>
      </c>
      <c r="J20" s="119" t="s">
        <v>227</v>
      </c>
      <c r="K20" s="118">
        <v>-3821.5</v>
      </c>
      <c r="L20" s="118" t="s">
        <v>222</v>
      </c>
      <c r="M20" s="119" t="s">
        <v>184</v>
      </c>
      <c r="N20" s="119" t="s">
        <v>185</v>
      </c>
      <c r="O20" s="120" t="s">
        <v>228</v>
      </c>
      <c r="P20" s="121" t="s">
        <v>229</v>
      </c>
    </row>
    <row r="21" spans="1:16" ht="12.75" customHeight="1" thickBot="1">
      <c r="A21" s="22" t="str">
        <f t="shared" si="0"/>
        <v>IBVS 5668 </v>
      </c>
      <c r="B21" s="3" t="str">
        <f t="shared" si="1"/>
        <v>II</v>
      </c>
      <c r="C21" s="22">
        <f t="shared" si="2"/>
        <v>53386.400999999998</v>
      </c>
      <c r="D21" s="30" t="str">
        <f t="shared" si="3"/>
        <v>vis</v>
      </c>
      <c r="E21" s="117">
        <f>VLOOKUP(C21,'A (old)'!C$21:E$973,3,FALSE)</f>
        <v>896.50656342654509</v>
      </c>
      <c r="F21" s="3" t="s">
        <v>115</v>
      </c>
      <c r="G21" s="30" t="str">
        <f t="shared" si="4"/>
        <v>53386.4010</v>
      </c>
      <c r="H21" s="22">
        <f t="shared" si="5"/>
        <v>-3814.5</v>
      </c>
      <c r="I21" s="118" t="s">
        <v>230</v>
      </c>
      <c r="J21" s="119" t="s">
        <v>231</v>
      </c>
      <c r="K21" s="118">
        <v>-3814.5</v>
      </c>
      <c r="L21" s="118" t="s">
        <v>232</v>
      </c>
      <c r="M21" s="119" t="s">
        <v>184</v>
      </c>
      <c r="N21" s="119" t="s">
        <v>185</v>
      </c>
      <c r="O21" s="120" t="s">
        <v>202</v>
      </c>
      <c r="P21" s="121" t="s">
        <v>203</v>
      </c>
    </row>
    <row r="22" spans="1:16" ht="12.75" customHeight="1" thickBot="1">
      <c r="A22" s="22" t="str">
        <f t="shared" si="0"/>
        <v>BAVM 173 </v>
      </c>
      <c r="B22" s="3" t="str">
        <f t="shared" si="1"/>
        <v>II</v>
      </c>
      <c r="C22" s="22">
        <f t="shared" si="2"/>
        <v>53386.403400000003</v>
      </c>
      <c r="D22" s="30" t="str">
        <f t="shared" si="3"/>
        <v>vis</v>
      </c>
      <c r="E22" s="117">
        <f>VLOOKUP(C22,'A (old)'!C$21:E$973,3,FALSE)</f>
        <v>896.51311448661363</v>
      </c>
      <c r="F22" s="3" t="s">
        <v>115</v>
      </c>
      <c r="G22" s="30" t="str">
        <f t="shared" si="4"/>
        <v>53386.4034</v>
      </c>
      <c r="H22" s="22">
        <f t="shared" si="5"/>
        <v>-3814.5</v>
      </c>
      <c r="I22" s="118" t="s">
        <v>233</v>
      </c>
      <c r="J22" s="119" t="s">
        <v>234</v>
      </c>
      <c r="K22" s="118">
        <v>-3814.5</v>
      </c>
      <c r="L22" s="118" t="s">
        <v>235</v>
      </c>
      <c r="M22" s="119" t="s">
        <v>184</v>
      </c>
      <c r="N22" s="119" t="s">
        <v>236</v>
      </c>
      <c r="O22" s="120" t="s">
        <v>237</v>
      </c>
      <c r="P22" s="121" t="s">
        <v>238</v>
      </c>
    </row>
    <row r="23" spans="1:16" ht="12.75" customHeight="1" thickBot="1">
      <c r="A23" s="22" t="str">
        <f t="shared" si="0"/>
        <v>BAVM 173 </v>
      </c>
      <c r="B23" s="3" t="str">
        <f t="shared" si="1"/>
        <v>I</v>
      </c>
      <c r="C23" s="22">
        <f t="shared" si="2"/>
        <v>53386.586900000002</v>
      </c>
      <c r="D23" s="30" t="str">
        <f t="shared" si="3"/>
        <v>vis</v>
      </c>
      <c r="E23" s="117">
        <f>VLOOKUP(C23,'A (old)'!C$21:E$973,3,FALSE)</f>
        <v>897.0139976200046</v>
      </c>
      <c r="F23" s="3" t="s">
        <v>115</v>
      </c>
      <c r="G23" s="30" t="str">
        <f t="shared" si="4"/>
        <v>53386.5869</v>
      </c>
      <c r="H23" s="22">
        <f t="shared" si="5"/>
        <v>-3814</v>
      </c>
      <c r="I23" s="118" t="s">
        <v>239</v>
      </c>
      <c r="J23" s="119" t="s">
        <v>240</v>
      </c>
      <c r="K23" s="118" t="s">
        <v>241</v>
      </c>
      <c r="L23" s="118" t="s">
        <v>242</v>
      </c>
      <c r="M23" s="119" t="s">
        <v>184</v>
      </c>
      <c r="N23" s="119" t="s">
        <v>236</v>
      </c>
      <c r="O23" s="120" t="s">
        <v>237</v>
      </c>
      <c r="P23" s="121" t="s">
        <v>238</v>
      </c>
    </row>
    <row r="24" spans="1:16" ht="12.75" customHeight="1" thickBot="1">
      <c r="A24" s="22" t="str">
        <f t="shared" si="0"/>
        <v>BAVM 173 </v>
      </c>
      <c r="B24" s="3" t="str">
        <f t="shared" si="1"/>
        <v>I</v>
      </c>
      <c r="C24" s="22">
        <f t="shared" si="2"/>
        <v>53387.3177</v>
      </c>
      <c r="D24" s="30" t="str">
        <f t="shared" si="3"/>
        <v>vis</v>
      </c>
      <c r="E24" s="117">
        <f>VLOOKUP(C24,'A (old)'!C$21:E$973,3,FALSE)</f>
        <v>899.00879540683036</v>
      </c>
      <c r="F24" s="3" t="s">
        <v>115</v>
      </c>
      <c r="G24" s="30" t="str">
        <f t="shared" si="4"/>
        <v>53387.3177</v>
      </c>
      <c r="H24" s="22">
        <f t="shared" si="5"/>
        <v>-3812</v>
      </c>
      <c r="I24" s="118" t="s">
        <v>243</v>
      </c>
      <c r="J24" s="119" t="s">
        <v>244</v>
      </c>
      <c r="K24" s="118" t="s">
        <v>245</v>
      </c>
      <c r="L24" s="118" t="s">
        <v>246</v>
      </c>
      <c r="M24" s="119" t="s">
        <v>184</v>
      </c>
      <c r="N24" s="119" t="s">
        <v>247</v>
      </c>
      <c r="O24" s="120" t="s">
        <v>237</v>
      </c>
      <c r="P24" s="121" t="s">
        <v>238</v>
      </c>
    </row>
    <row r="25" spans="1:16" ht="12.75" customHeight="1" thickBot="1">
      <c r="A25" s="22" t="str">
        <f t="shared" si="0"/>
        <v>BAVM 173 </v>
      </c>
      <c r="B25" s="3" t="str">
        <f t="shared" si="1"/>
        <v>II</v>
      </c>
      <c r="C25" s="22">
        <f t="shared" si="2"/>
        <v>53387.502899999999</v>
      </c>
      <c r="D25" s="30" t="str">
        <f t="shared" si="3"/>
        <v>vis</v>
      </c>
      <c r="E25" s="117">
        <f>VLOOKUP(C25,'A (old)'!C$21:E$973,3,FALSE)</f>
        <v>899.51431887442914</v>
      </c>
      <c r="F25" s="3" t="s">
        <v>115</v>
      </c>
      <c r="G25" s="30" t="str">
        <f t="shared" si="4"/>
        <v>53387.5029</v>
      </c>
      <c r="H25" s="22">
        <f t="shared" si="5"/>
        <v>-3811.5</v>
      </c>
      <c r="I25" s="118" t="s">
        <v>248</v>
      </c>
      <c r="J25" s="119" t="s">
        <v>249</v>
      </c>
      <c r="K25" s="118" t="s">
        <v>250</v>
      </c>
      <c r="L25" s="118" t="s">
        <v>251</v>
      </c>
      <c r="M25" s="119" t="s">
        <v>184</v>
      </c>
      <c r="N25" s="119" t="s">
        <v>247</v>
      </c>
      <c r="O25" s="120" t="s">
        <v>237</v>
      </c>
      <c r="P25" s="121" t="s">
        <v>238</v>
      </c>
    </row>
    <row r="26" spans="1:16" ht="12.75" customHeight="1" thickBot="1">
      <c r="A26" s="22" t="str">
        <f t="shared" si="0"/>
        <v>IBVS 5668 </v>
      </c>
      <c r="B26" s="3" t="str">
        <f t="shared" si="1"/>
        <v>II</v>
      </c>
      <c r="C26" s="22">
        <f t="shared" si="2"/>
        <v>53388.236299999997</v>
      </c>
      <c r="D26" s="30" t="str">
        <f t="shared" si="3"/>
        <v>vis</v>
      </c>
      <c r="E26" s="117">
        <f>VLOOKUP(C26,'A (old)'!C$21:E$973,3,FALSE)</f>
        <v>901.51621364298092</v>
      </c>
      <c r="F26" s="3" t="s">
        <v>115</v>
      </c>
      <c r="G26" s="30" t="str">
        <f t="shared" si="4"/>
        <v>53388.2363</v>
      </c>
      <c r="H26" s="22">
        <f t="shared" si="5"/>
        <v>-3809.5</v>
      </c>
      <c r="I26" s="118" t="s">
        <v>252</v>
      </c>
      <c r="J26" s="119" t="s">
        <v>253</v>
      </c>
      <c r="K26" s="118" t="s">
        <v>254</v>
      </c>
      <c r="L26" s="118" t="s">
        <v>255</v>
      </c>
      <c r="M26" s="119" t="s">
        <v>184</v>
      </c>
      <c r="N26" s="119" t="s">
        <v>185</v>
      </c>
      <c r="O26" s="120" t="s">
        <v>202</v>
      </c>
      <c r="P26" s="121" t="s">
        <v>203</v>
      </c>
    </row>
    <row r="27" spans="1:16" ht="12.75" customHeight="1" thickBot="1">
      <c r="A27" s="22" t="str">
        <f t="shared" si="0"/>
        <v>BAVM 173 </v>
      </c>
      <c r="B27" s="3" t="str">
        <f t="shared" si="1"/>
        <v>I</v>
      </c>
      <c r="C27" s="22">
        <f t="shared" si="2"/>
        <v>53388.417000000001</v>
      </c>
      <c r="D27" s="30" t="str">
        <f t="shared" si="3"/>
        <v>vis</v>
      </c>
      <c r="E27" s="117">
        <f>VLOOKUP(C27,'A (old)'!C$21:E$973,3,FALSE)</f>
        <v>902.00945387298839</v>
      </c>
      <c r="F27" s="3" t="s">
        <v>115</v>
      </c>
      <c r="G27" s="30" t="str">
        <f t="shared" si="4"/>
        <v>53388.4170</v>
      </c>
      <c r="H27" s="22">
        <f t="shared" si="5"/>
        <v>-3809</v>
      </c>
      <c r="I27" s="118" t="s">
        <v>256</v>
      </c>
      <c r="J27" s="119" t="s">
        <v>257</v>
      </c>
      <c r="K27" s="118" t="s">
        <v>258</v>
      </c>
      <c r="L27" s="118" t="s">
        <v>259</v>
      </c>
      <c r="M27" s="119" t="s">
        <v>184</v>
      </c>
      <c r="N27" s="119" t="s">
        <v>247</v>
      </c>
      <c r="O27" s="120" t="s">
        <v>237</v>
      </c>
      <c r="P27" s="121" t="s">
        <v>238</v>
      </c>
    </row>
    <row r="28" spans="1:16" ht="12.75" customHeight="1" thickBot="1">
      <c r="A28" s="22" t="str">
        <f t="shared" si="0"/>
        <v>IBVS 5668 </v>
      </c>
      <c r="B28" s="3" t="str">
        <f t="shared" si="1"/>
        <v>II</v>
      </c>
      <c r="C28" s="22">
        <f t="shared" si="2"/>
        <v>53400.324000000001</v>
      </c>
      <c r="D28" s="30" t="str">
        <f t="shared" si="3"/>
        <v>vis</v>
      </c>
      <c r="E28" s="117">
        <f>VLOOKUP(C28,'A (old)'!C$21:E$973,3,FALSE)</f>
        <v>934.51090057223917</v>
      </c>
      <c r="F28" s="3" t="s">
        <v>115</v>
      </c>
      <c r="G28" s="30" t="str">
        <f t="shared" si="4"/>
        <v>53400.3240</v>
      </c>
      <c r="H28" s="22">
        <f t="shared" si="5"/>
        <v>-3776.5</v>
      </c>
      <c r="I28" s="118" t="s">
        <v>260</v>
      </c>
      <c r="J28" s="119" t="s">
        <v>261</v>
      </c>
      <c r="K28" s="118" t="s">
        <v>262</v>
      </c>
      <c r="L28" s="118" t="s">
        <v>263</v>
      </c>
      <c r="M28" s="119" t="s">
        <v>184</v>
      </c>
      <c r="N28" s="119" t="s">
        <v>185</v>
      </c>
      <c r="O28" s="120" t="s">
        <v>202</v>
      </c>
      <c r="P28" s="121" t="s">
        <v>203</v>
      </c>
    </row>
    <row r="29" spans="1:16" ht="12.75" customHeight="1" thickBot="1">
      <c r="A29" s="22" t="str">
        <f t="shared" si="0"/>
        <v>BAVM 173 </v>
      </c>
      <c r="B29" s="3" t="str">
        <f t="shared" si="1"/>
        <v>I</v>
      </c>
      <c r="C29" s="22">
        <f t="shared" si="2"/>
        <v>53407.465900000003</v>
      </c>
      <c r="D29" s="30" t="str">
        <f t="shared" si="3"/>
        <v>vis</v>
      </c>
      <c r="E29" s="117">
        <f>VLOOKUP(C29,'A (old)'!C$21:E$973,3,FALSE)</f>
        <v>954.00549049257768</v>
      </c>
      <c r="F29" s="3" t="s">
        <v>115</v>
      </c>
      <c r="G29" s="30" t="str">
        <f t="shared" si="4"/>
        <v>53407.4659</v>
      </c>
      <c r="H29" s="22">
        <f t="shared" si="5"/>
        <v>-3757</v>
      </c>
      <c r="I29" s="118" t="s">
        <v>264</v>
      </c>
      <c r="J29" s="119" t="s">
        <v>265</v>
      </c>
      <c r="K29" s="118" t="s">
        <v>266</v>
      </c>
      <c r="L29" s="118" t="s">
        <v>267</v>
      </c>
      <c r="M29" s="119" t="s">
        <v>184</v>
      </c>
      <c r="N29" s="119" t="s">
        <v>247</v>
      </c>
      <c r="O29" s="120" t="s">
        <v>237</v>
      </c>
      <c r="P29" s="121" t="s">
        <v>238</v>
      </c>
    </row>
    <row r="30" spans="1:16" ht="12.75" customHeight="1" thickBot="1">
      <c r="A30" s="22" t="str">
        <f t="shared" si="0"/>
        <v>IBVS 5653 </v>
      </c>
      <c r="B30" s="3" t="str">
        <f t="shared" si="1"/>
        <v>I</v>
      </c>
      <c r="C30" s="22">
        <f t="shared" si="2"/>
        <v>53409.296900000001</v>
      </c>
      <c r="D30" s="30" t="str">
        <f t="shared" si="3"/>
        <v>vis</v>
      </c>
      <c r="E30" s="117">
        <f>VLOOKUP(C30,'A (old)'!C$21:E$973,3,FALSE)</f>
        <v>959.00340339307968</v>
      </c>
      <c r="F30" s="3" t="s">
        <v>115</v>
      </c>
      <c r="G30" s="30" t="str">
        <f t="shared" si="4"/>
        <v>53409.2969</v>
      </c>
      <c r="H30" s="22">
        <f t="shared" si="5"/>
        <v>-3752</v>
      </c>
      <c r="I30" s="118" t="s">
        <v>268</v>
      </c>
      <c r="J30" s="119" t="s">
        <v>269</v>
      </c>
      <c r="K30" s="118" t="s">
        <v>270</v>
      </c>
      <c r="L30" s="118" t="s">
        <v>271</v>
      </c>
      <c r="M30" s="119" t="s">
        <v>184</v>
      </c>
      <c r="N30" s="119" t="s">
        <v>185</v>
      </c>
      <c r="O30" s="120" t="s">
        <v>272</v>
      </c>
      <c r="P30" s="121" t="s">
        <v>273</v>
      </c>
    </row>
    <row r="31" spans="1:16" ht="12.75" customHeight="1" thickBot="1">
      <c r="A31" s="22" t="str">
        <f t="shared" si="0"/>
        <v>BAVM 173 </v>
      </c>
      <c r="B31" s="3" t="str">
        <f t="shared" si="1"/>
        <v>I</v>
      </c>
      <c r="C31" s="22">
        <f t="shared" si="2"/>
        <v>53410.3992</v>
      </c>
      <c r="D31" s="30" t="str">
        <f t="shared" si="3"/>
        <v>vis</v>
      </c>
      <c r="E31" s="117">
        <f>VLOOKUP(C31,'A (old)'!C$21:E$973,3,FALSE)</f>
        <v>962.01225068429858</v>
      </c>
      <c r="F31" s="3" t="s">
        <v>115</v>
      </c>
      <c r="G31" s="30" t="str">
        <f t="shared" si="4"/>
        <v>53410.3992</v>
      </c>
      <c r="H31" s="22">
        <f t="shared" si="5"/>
        <v>-3749</v>
      </c>
      <c r="I31" s="118" t="s">
        <v>274</v>
      </c>
      <c r="J31" s="119" t="s">
        <v>275</v>
      </c>
      <c r="K31" s="118" t="s">
        <v>276</v>
      </c>
      <c r="L31" s="118" t="s">
        <v>277</v>
      </c>
      <c r="M31" s="119" t="s">
        <v>184</v>
      </c>
      <c r="N31" s="119" t="s">
        <v>247</v>
      </c>
      <c r="O31" s="120" t="s">
        <v>237</v>
      </c>
      <c r="P31" s="121" t="s">
        <v>238</v>
      </c>
    </row>
    <row r="32" spans="1:16" ht="12.75" customHeight="1" thickBot="1">
      <c r="A32" s="22" t="str">
        <f t="shared" si="0"/>
        <v>IBVS 5754 </v>
      </c>
      <c r="B32" s="3" t="str">
        <f t="shared" si="1"/>
        <v>I</v>
      </c>
      <c r="C32" s="22">
        <f t="shared" si="2"/>
        <v>53652.561500000003</v>
      </c>
      <c r="D32" s="30" t="str">
        <f t="shared" si="3"/>
        <v>vis</v>
      </c>
      <c r="E32" s="117">
        <f>VLOOKUP(C32,'A (old)'!C$21:E$973,3,FALSE)</f>
        <v>1623.0204883611782</v>
      </c>
      <c r="F32" s="3" t="s">
        <v>115</v>
      </c>
      <c r="G32" s="30" t="str">
        <f t="shared" si="4"/>
        <v>53652.5615</v>
      </c>
      <c r="H32" s="22">
        <f t="shared" si="5"/>
        <v>-3088</v>
      </c>
      <c r="I32" s="118" t="s">
        <v>278</v>
      </c>
      <c r="J32" s="119" t="s">
        <v>279</v>
      </c>
      <c r="K32" s="118" t="s">
        <v>280</v>
      </c>
      <c r="L32" s="118" t="s">
        <v>267</v>
      </c>
      <c r="M32" s="119" t="s">
        <v>184</v>
      </c>
      <c r="N32" s="119" t="s">
        <v>185</v>
      </c>
      <c r="O32" s="120" t="s">
        <v>281</v>
      </c>
      <c r="P32" s="121" t="s">
        <v>282</v>
      </c>
    </row>
    <row r="33" spans="1:16" ht="12.75" customHeight="1" thickBot="1">
      <c r="A33" s="22" t="str">
        <f t="shared" si="0"/>
        <v>IBVS 5754 </v>
      </c>
      <c r="B33" s="3" t="str">
        <f t="shared" si="1"/>
        <v>I</v>
      </c>
      <c r="C33" s="22">
        <f t="shared" si="2"/>
        <v>53682.602500000001</v>
      </c>
      <c r="D33" s="30" t="str">
        <f t="shared" si="3"/>
        <v>vis</v>
      </c>
      <c r="E33" s="117">
        <f>VLOOKUP(C33,'A (old)'!C$21:E$973,3,FALSE)</f>
        <v>1705.0206529947695</v>
      </c>
      <c r="F33" s="3" t="s">
        <v>115</v>
      </c>
      <c r="G33" s="30" t="str">
        <f t="shared" si="4"/>
        <v>53682.6025</v>
      </c>
      <c r="H33" s="22">
        <f t="shared" si="5"/>
        <v>-3006</v>
      </c>
      <c r="I33" s="118" t="s">
        <v>283</v>
      </c>
      <c r="J33" s="119" t="s">
        <v>284</v>
      </c>
      <c r="K33" s="118" t="s">
        <v>285</v>
      </c>
      <c r="L33" s="118" t="s">
        <v>286</v>
      </c>
      <c r="M33" s="119" t="s">
        <v>184</v>
      </c>
      <c r="N33" s="119" t="s">
        <v>185</v>
      </c>
      <c r="O33" s="120" t="s">
        <v>281</v>
      </c>
      <c r="P33" s="121" t="s">
        <v>282</v>
      </c>
    </row>
    <row r="34" spans="1:16" ht="12.75" customHeight="1" thickBot="1">
      <c r="A34" s="22" t="str">
        <f t="shared" si="0"/>
        <v>IBVS 5760 </v>
      </c>
      <c r="B34" s="3" t="str">
        <f t="shared" si="1"/>
        <v>I</v>
      </c>
      <c r="C34" s="22">
        <f t="shared" si="2"/>
        <v>54096.591</v>
      </c>
      <c r="D34" s="30" t="str">
        <f t="shared" si="3"/>
        <v>vis</v>
      </c>
      <c r="E34" s="117">
        <f>VLOOKUP(C34,'A (old)'!C$21:E$973,3,FALSE)</f>
        <v>2835.0471220342961</v>
      </c>
      <c r="F34" s="3" t="s">
        <v>115</v>
      </c>
      <c r="G34" s="30" t="str">
        <f t="shared" si="4"/>
        <v>54096.5910</v>
      </c>
      <c r="H34" s="22">
        <f t="shared" si="5"/>
        <v>-1876</v>
      </c>
      <c r="I34" s="118" t="s">
        <v>287</v>
      </c>
      <c r="J34" s="119" t="s">
        <v>288</v>
      </c>
      <c r="K34" s="118" t="s">
        <v>289</v>
      </c>
      <c r="L34" s="118" t="s">
        <v>290</v>
      </c>
      <c r="M34" s="119" t="s">
        <v>291</v>
      </c>
      <c r="N34" s="119" t="s">
        <v>95</v>
      </c>
      <c r="O34" s="120" t="s">
        <v>228</v>
      </c>
      <c r="P34" s="121" t="s">
        <v>292</v>
      </c>
    </row>
    <row r="35" spans="1:16" ht="12.75" customHeight="1" thickBot="1">
      <c r="A35" s="22" t="str">
        <f t="shared" si="0"/>
        <v>BAVM 186 </v>
      </c>
      <c r="B35" s="3" t="str">
        <f t="shared" si="1"/>
        <v>I</v>
      </c>
      <c r="C35" s="22">
        <f t="shared" si="2"/>
        <v>54115.275000000001</v>
      </c>
      <c r="D35" s="30" t="str">
        <f t="shared" si="3"/>
        <v>vis</v>
      </c>
      <c r="E35" s="117">
        <f>VLOOKUP(C35,'A (old)'!C$21:E$973,3,FALSE)</f>
        <v>2886.0471245646459</v>
      </c>
      <c r="F35" s="3" t="s">
        <v>115</v>
      </c>
      <c r="G35" s="30" t="str">
        <f t="shared" si="4"/>
        <v>54115.2750</v>
      </c>
      <c r="H35" s="22">
        <f t="shared" si="5"/>
        <v>-1825</v>
      </c>
      <c r="I35" s="118" t="s">
        <v>293</v>
      </c>
      <c r="J35" s="119" t="s">
        <v>294</v>
      </c>
      <c r="K35" s="118" t="s">
        <v>295</v>
      </c>
      <c r="L35" s="118" t="s">
        <v>296</v>
      </c>
      <c r="M35" s="119" t="s">
        <v>291</v>
      </c>
      <c r="N35" s="119" t="s">
        <v>236</v>
      </c>
      <c r="O35" s="120" t="s">
        <v>237</v>
      </c>
      <c r="P35" s="121" t="s">
        <v>297</v>
      </c>
    </row>
    <row r="36" spans="1:16" ht="12.75" customHeight="1" thickBot="1">
      <c r="A36" s="22" t="str">
        <f t="shared" si="0"/>
        <v>BAVM 186 </v>
      </c>
      <c r="B36" s="3" t="str">
        <f t="shared" si="1"/>
        <v>II</v>
      </c>
      <c r="C36" s="22">
        <f t="shared" si="2"/>
        <v>54115.459600000002</v>
      </c>
      <c r="D36" s="30" t="str">
        <f t="shared" si="3"/>
        <v>vis</v>
      </c>
      <c r="E36" s="117">
        <f>VLOOKUP(C36,'A (old)'!C$21:E$973,3,FALSE)</f>
        <v>2886.5510102672324</v>
      </c>
      <c r="F36" s="3" t="s">
        <v>115</v>
      </c>
      <c r="G36" s="30" t="str">
        <f t="shared" si="4"/>
        <v>54115.4596</v>
      </c>
      <c r="H36" s="22">
        <f t="shared" si="5"/>
        <v>-1824.5</v>
      </c>
      <c r="I36" s="118" t="s">
        <v>298</v>
      </c>
      <c r="J36" s="119" t="s">
        <v>299</v>
      </c>
      <c r="K36" s="118" t="s">
        <v>300</v>
      </c>
      <c r="L36" s="118" t="s">
        <v>301</v>
      </c>
      <c r="M36" s="119" t="s">
        <v>291</v>
      </c>
      <c r="N36" s="119" t="s">
        <v>236</v>
      </c>
      <c r="O36" s="120" t="s">
        <v>237</v>
      </c>
      <c r="P36" s="121" t="s">
        <v>297</v>
      </c>
    </row>
    <row r="37" spans="1:16" ht="12.75" customHeight="1" thickBot="1">
      <c r="A37" s="22" t="str">
        <f t="shared" si="0"/>
        <v>BAVM 201 </v>
      </c>
      <c r="B37" s="3" t="str">
        <f t="shared" si="1"/>
        <v>I</v>
      </c>
      <c r="C37" s="22">
        <f t="shared" si="2"/>
        <v>54168.397199999999</v>
      </c>
      <c r="D37" s="30" t="str">
        <f t="shared" si="3"/>
        <v>vis</v>
      </c>
      <c r="E37" s="117">
        <f>VLOOKUP(C37,'A (old)'!C$21:E$973,3,FALSE)</f>
        <v>3031.0499255931995</v>
      </c>
      <c r="F37" s="3" t="s">
        <v>115</v>
      </c>
      <c r="G37" s="30" t="str">
        <f t="shared" si="4"/>
        <v>54168.3972</v>
      </c>
      <c r="H37" s="22">
        <f t="shared" si="5"/>
        <v>-1680</v>
      </c>
      <c r="I37" s="118" t="s">
        <v>302</v>
      </c>
      <c r="J37" s="119" t="s">
        <v>303</v>
      </c>
      <c r="K37" s="118" t="s">
        <v>304</v>
      </c>
      <c r="L37" s="118" t="s">
        <v>305</v>
      </c>
      <c r="M37" s="119" t="s">
        <v>291</v>
      </c>
      <c r="N37" s="119" t="s">
        <v>236</v>
      </c>
      <c r="O37" s="120" t="s">
        <v>306</v>
      </c>
      <c r="P37" s="121" t="s">
        <v>307</v>
      </c>
    </row>
    <row r="38" spans="1:16" ht="12.75" customHeight="1" thickBot="1">
      <c r="A38" s="22" t="str">
        <f t="shared" si="0"/>
        <v>BAVM 201 </v>
      </c>
      <c r="B38" s="3" t="str">
        <f t="shared" si="1"/>
        <v>I</v>
      </c>
      <c r="C38" s="22">
        <f t="shared" si="2"/>
        <v>54175.356899999999</v>
      </c>
      <c r="D38" s="30" t="str">
        <f t="shared" si="3"/>
        <v>vis</v>
      </c>
      <c r="E38" s="117">
        <f>VLOOKUP(C38,'A (old)'!C$21:E$973,3,FALSE)</f>
        <v>3050.0471808709999</v>
      </c>
      <c r="F38" s="3" t="s">
        <v>115</v>
      </c>
      <c r="G38" s="30" t="str">
        <f t="shared" si="4"/>
        <v>54175.3569</v>
      </c>
      <c r="H38" s="22">
        <f t="shared" si="5"/>
        <v>-1661</v>
      </c>
      <c r="I38" s="118" t="s">
        <v>308</v>
      </c>
      <c r="J38" s="119" t="s">
        <v>309</v>
      </c>
      <c r="K38" s="118" t="s">
        <v>310</v>
      </c>
      <c r="L38" s="118" t="s">
        <v>311</v>
      </c>
      <c r="M38" s="119" t="s">
        <v>291</v>
      </c>
      <c r="N38" s="119" t="s">
        <v>236</v>
      </c>
      <c r="O38" s="120" t="s">
        <v>306</v>
      </c>
      <c r="P38" s="121" t="s">
        <v>307</v>
      </c>
    </row>
    <row r="39" spans="1:16" ht="12.75" customHeight="1" thickBot="1">
      <c r="A39" s="22" t="str">
        <f t="shared" si="0"/>
        <v>IBVS 5820 </v>
      </c>
      <c r="B39" s="3" t="str">
        <f t="shared" si="1"/>
        <v>II</v>
      </c>
      <c r="C39" s="22">
        <f t="shared" si="2"/>
        <v>54378.872199999998</v>
      </c>
      <c r="D39" s="30" t="str">
        <f t="shared" si="3"/>
        <v>vis</v>
      </c>
      <c r="E39" s="117">
        <f>VLOOKUP(C39,'A (old)'!C$21:E$973,3,FALSE)</f>
        <v>3605.5642443993811</v>
      </c>
      <c r="F39" s="3" t="s">
        <v>115</v>
      </c>
      <c r="G39" s="30" t="str">
        <f t="shared" si="4"/>
        <v>54378.8722</v>
      </c>
      <c r="H39" s="22">
        <f t="shared" si="5"/>
        <v>-1105.5</v>
      </c>
      <c r="I39" s="118" t="s">
        <v>312</v>
      </c>
      <c r="J39" s="119" t="s">
        <v>313</v>
      </c>
      <c r="K39" s="118" t="s">
        <v>314</v>
      </c>
      <c r="L39" s="118" t="s">
        <v>315</v>
      </c>
      <c r="M39" s="119" t="s">
        <v>291</v>
      </c>
      <c r="N39" s="119" t="s">
        <v>95</v>
      </c>
      <c r="O39" s="120" t="s">
        <v>228</v>
      </c>
      <c r="P39" s="121" t="s">
        <v>316</v>
      </c>
    </row>
    <row r="40" spans="1:16" ht="12.75" customHeight="1" thickBot="1">
      <c r="A40" s="22" t="str">
        <f t="shared" si="0"/>
        <v>IBVS 5875 </v>
      </c>
      <c r="B40" s="3" t="str">
        <f t="shared" si="1"/>
        <v>II</v>
      </c>
      <c r="C40" s="22">
        <f t="shared" si="2"/>
        <v>54726.917300000001</v>
      </c>
      <c r="D40" s="30" t="str">
        <f t="shared" si="3"/>
        <v>vis</v>
      </c>
      <c r="E40" s="117">
        <f>VLOOKUP(C40,'A (old)'!C$21:E$973,3,FALSE)</f>
        <v>4555.5910577517152</v>
      </c>
      <c r="F40" s="3" t="s">
        <v>115</v>
      </c>
      <c r="G40" s="30" t="str">
        <f t="shared" si="4"/>
        <v>54726.9173</v>
      </c>
      <c r="H40" s="22">
        <f t="shared" si="5"/>
        <v>-155.5</v>
      </c>
      <c r="I40" s="118" t="s">
        <v>317</v>
      </c>
      <c r="J40" s="119" t="s">
        <v>318</v>
      </c>
      <c r="K40" s="118" t="s">
        <v>319</v>
      </c>
      <c r="L40" s="118" t="s">
        <v>201</v>
      </c>
      <c r="M40" s="119" t="s">
        <v>291</v>
      </c>
      <c r="N40" s="119" t="s">
        <v>95</v>
      </c>
      <c r="O40" s="120" t="s">
        <v>228</v>
      </c>
      <c r="P40" s="121" t="s">
        <v>320</v>
      </c>
    </row>
    <row r="41" spans="1:16" ht="12.75" customHeight="1" thickBot="1">
      <c r="A41" s="22" t="str">
        <f t="shared" si="0"/>
        <v>IBVS 5871 </v>
      </c>
      <c r="B41" s="3" t="str">
        <f t="shared" si="1"/>
        <v>I</v>
      </c>
      <c r="C41" s="22">
        <f t="shared" si="2"/>
        <v>54783.883800000003</v>
      </c>
      <c r="D41" s="30" t="str">
        <f t="shared" si="3"/>
        <v>vis</v>
      </c>
      <c r="E41" s="117">
        <f>VLOOKUP(C41,'A (old)'!C$21:E$973,3,FALSE)</f>
        <v>4711.0872921846594</v>
      </c>
      <c r="F41" s="3" t="s">
        <v>115</v>
      </c>
      <c r="G41" s="30" t="str">
        <f t="shared" si="4"/>
        <v>54783.8838</v>
      </c>
      <c r="H41" s="22">
        <f t="shared" si="5"/>
        <v>0</v>
      </c>
      <c r="I41" s="118" t="s">
        <v>321</v>
      </c>
      <c r="J41" s="119" t="s">
        <v>322</v>
      </c>
      <c r="K41" s="118" t="s">
        <v>323</v>
      </c>
      <c r="L41" s="118" t="s">
        <v>324</v>
      </c>
      <c r="M41" s="119" t="s">
        <v>291</v>
      </c>
      <c r="N41" s="119" t="s">
        <v>115</v>
      </c>
      <c r="O41" s="120" t="s">
        <v>272</v>
      </c>
      <c r="P41" s="121" t="s">
        <v>325</v>
      </c>
    </row>
    <row r="42" spans="1:16" ht="12.75" customHeight="1" thickBot="1">
      <c r="A42" s="22" t="str">
        <f t="shared" si="0"/>
        <v>BAVM 209 </v>
      </c>
      <c r="B42" s="3" t="str">
        <f t="shared" si="1"/>
        <v>I</v>
      </c>
      <c r="C42" s="22">
        <f t="shared" si="2"/>
        <v>54829.313000000002</v>
      </c>
      <c r="D42" s="30" t="str">
        <f t="shared" si="3"/>
        <v>vis</v>
      </c>
      <c r="E42" s="117">
        <f>VLOOKUP(C42,'A (old)'!C$21:E$973,3,FALSE)</f>
        <v>4835.0912161276892</v>
      </c>
      <c r="F42" s="3" t="s">
        <v>115</v>
      </c>
      <c r="G42" s="30" t="str">
        <f t="shared" si="4"/>
        <v>54829.3130</v>
      </c>
      <c r="H42" s="22">
        <f t="shared" si="5"/>
        <v>124</v>
      </c>
      <c r="I42" s="118" t="s">
        <v>326</v>
      </c>
      <c r="J42" s="119" t="s">
        <v>327</v>
      </c>
      <c r="K42" s="118" t="s">
        <v>328</v>
      </c>
      <c r="L42" s="118" t="s">
        <v>296</v>
      </c>
      <c r="M42" s="119" t="s">
        <v>291</v>
      </c>
      <c r="N42" s="119" t="s">
        <v>329</v>
      </c>
      <c r="O42" s="120" t="s">
        <v>306</v>
      </c>
      <c r="P42" s="121" t="s">
        <v>330</v>
      </c>
    </row>
    <row r="43" spans="1:16" ht="12.75" customHeight="1" thickBot="1">
      <c r="A43" s="22" t="str">
        <f t="shared" ref="A43:A72" si="6">P43</f>
        <v>OEJV 0137 </v>
      </c>
      <c r="B43" s="3" t="str">
        <f t="shared" ref="B43:B72" si="7">IF(H43=INT(H43),"I","II")</f>
        <v>I</v>
      </c>
      <c r="C43" s="22">
        <f t="shared" ref="C43:C72" si="8">1*G43</f>
        <v>55259.429400000001</v>
      </c>
      <c r="D43" s="30" t="str">
        <f t="shared" ref="D43:D72" si="9">VLOOKUP(F43,I$1:J$5,2,FALSE)</f>
        <v>vis</v>
      </c>
      <c r="E43" s="117">
        <f>VLOOKUP(C43,'A (old)'!C$21:E$973,3,FALSE)</f>
        <v>6009.1405357778531</v>
      </c>
      <c r="F43" s="3" t="s">
        <v>115</v>
      </c>
      <c r="G43" s="30" t="str">
        <f t="shared" ref="G43:G72" si="10">MID(I43,3,LEN(I43)-3)</f>
        <v>55259.4294</v>
      </c>
      <c r="H43" s="22">
        <f t="shared" ref="H43:H72" si="11">1*K43</f>
        <v>1298</v>
      </c>
      <c r="I43" s="118" t="s">
        <v>340</v>
      </c>
      <c r="J43" s="119" t="s">
        <v>341</v>
      </c>
      <c r="K43" s="118" t="s">
        <v>342</v>
      </c>
      <c r="L43" s="118" t="s">
        <v>343</v>
      </c>
      <c r="M43" s="119" t="s">
        <v>291</v>
      </c>
      <c r="N43" s="119" t="s">
        <v>83</v>
      </c>
      <c r="O43" s="120" t="s">
        <v>335</v>
      </c>
      <c r="P43" s="121" t="s">
        <v>336</v>
      </c>
    </row>
    <row r="44" spans="1:16" ht="12.75" customHeight="1" thickBot="1">
      <c r="A44" s="22" t="str">
        <f t="shared" si="6"/>
        <v>IBVS 5960 </v>
      </c>
      <c r="B44" s="3" t="str">
        <f t="shared" si="7"/>
        <v>I</v>
      </c>
      <c r="C44" s="22">
        <f t="shared" si="8"/>
        <v>55508.920599999998</v>
      </c>
      <c r="D44" s="30" t="str">
        <f t="shared" si="9"/>
        <v>vis</v>
      </c>
      <c r="E44" s="117">
        <f>VLOOKUP(C44,'A (old)'!C$21:E$973,3,FALSE)</f>
        <v>6690.1538001376866</v>
      </c>
      <c r="F44" s="3" t="s">
        <v>115</v>
      </c>
      <c r="G44" s="30" t="str">
        <f t="shared" si="10"/>
        <v>55508.9206</v>
      </c>
      <c r="H44" s="22">
        <f t="shared" si="11"/>
        <v>1979</v>
      </c>
      <c r="I44" s="118" t="s">
        <v>355</v>
      </c>
      <c r="J44" s="119" t="s">
        <v>356</v>
      </c>
      <c r="K44" s="118" t="s">
        <v>357</v>
      </c>
      <c r="L44" s="118" t="s">
        <v>358</v>
      </c>
      <c r="M44" s="119" t="s">
        <v>291</v>
      </c>
      <c r="N44" s="119" t="s">
        <v>115</v>
      </c>
      <c r="O44" s="120" t="s">
        <v>272</v>
      </c>
      <c r="P44" s="121" t="s">
        <v>359</v>
      </c>
    </row>
    <row r="45" spans="1:16" ht="12.75" customHeight="1" thickBot="1">
      <c r="A45" s="22" t="str">
        <f t="shared" si="6"/>
        <v>OEJV 0160 </v>
      </c>
      <c r="B45" s="3" t="str">
        <f t="shared" si="7"/>
        <v>I</v>
      </c>
      <c r="C45" s="22">
        <f t="shared" si="8"/>
        <v>55819.598910000001</v>
      </c>
      <c r="D45" s="30" t="str">
        <f t="shared" si="9"/>
        <v>vis</v>
      </c>
      <c r="E45" s="117">
        <f>VLOOKUP(C45,'A (old)'!C$21:E$973,3,FALSE)</f>
        <v>7538.183911255438</v>
      </c>
      <c r="F45" s="3" t="s">
        <v>115</v>
      </c>
      <c r="G45" s="30" t="str">
        <f t="shared" si="10"/>
        <v>55819.59891</v>
      </c>
      <c r="H45" s="22">
        <f t="shared" si="11"/>
        <v>2827</v>
      </c>
      <c r="I45" s="118" t="s">
        <v>360</v>
      </c>
      <c r="J45" s="119" t="s">
        <v>361</v>
      </c>
      <c r="K45" s="118" t="s">
        <v>362</v>
      </c>
      <c r="L45" s="118" t="s">
        <v>363</v>
      </c>
      <c r="M45" s="119" t="s">
        <v>291</v>
      </c>
      <c r="N45" s="119" t="s">
        <v>31</v>
      </c>
      <c r="O45" s="120" t="s">
        <v>348</v>
      </c>
      <c r="P45" s="121" t="s">
        <v>364</v>
      </c>
    </row>
    <row r="46" spans="1:16" ht="12.75" customHeight="1" thickBot="1">
      <c r="A46" s="22" t="str">
        <f t="shared" si="6"/>
        <v>OEJV 0160 </v>
      </c>
      <c r="B46" s="3" t="str">
        <f t="shared" si="7"/>
        <v>I</v>
      </c>
      <c r="C46" s="22">
        <f t="shared" si="8"/>
        <v>55819.59908</v>
      </c>
      <c r="D46" s="30" t="str">
        <f t="shared" si="9"/>
        <v>vis</v>
      </c>
      <c r="E46" s="117">
        <f>VLOOKUP(C46,'A (old)'!C$21:E$973,3,FALSE)</f>
        <v>7538.1843752888572</v>
      </c>
      <c r="F46" s="3" t="s">
        <v>115</v>
      </c>
      <c r="G46" s="30" t="str">
        <f t="shared" si="10"/>
        <v>55819.59908</v>
      </c>
      <c r="H46" s="22">
        <f t="shared" si="11"/>
        <v>2827</v>
      </c>
      <c r="I46" s="118" t="s">
        <v>365</v>
      </c>
      <c r="J46" s="119" t="s">
        <v>361</v>
      </c>
      <c r="K46" s="118" t="s">
        <v>362</v>
      </c>
      <c r="L46" s="118" t="s">
        <v>366</v>
      </c>
      <c r="M46" s="119" t="s">
        <v>291</v>
      </c>
      <c r="N46" s="119" t="s">
        <v>115</v>
      </c>
      <c r="O46" s="120" t="s">
        <v>348</v>
      </c>
      <c r="P46" s="121" t="s">
        <v>364</v>
      </c>
    </row>
    <row r="47" spans="1:16" ht="12.75" customHeight="1" thickBot="1">
      <c r="A47" s="22" t="str">
        <f t="shared" si="6"/>
        <v>OEJV 0160 </v>
      </c>
      <c r="B47" s="3" t="str">
        <f t="shared" si="7"/>
        <v>I</v>
      </c>
      <c r="C47" s="22">
        <f t="shared" si="8"/>
        <v>55819.599320000001</v>
      </c>
      <c r="D47" s="30" t="str">
        <f t="shared" si="9"/>
        <v>vis</v>
      </c>
      <c r="E47" s="117">
        <f>VLOOKUP(C47,'A (old)'!C$21:E$973,3,FALSE)</f>
        <v>7538.1850303948659</v>
      </c>
      <c r="F47" s="3" t="s">
        <v>115</v>
      </c>
      <c r="G47" s="30" t="str">
        <f t="shared" si="10"/>
        <v>55819.59932</v>
      </c>
      <c r="H47" s="22">
        <f t="shared" si="11"/>
        <v>2827</v>
      </c>
      <c r="I47" s="118" t="s">
        <v>367</v>
      </c>
      <c r="J47" s="119" t="s">
        <v>368</v>
      </c>
      <c r="K47" s="118" t="s">
        <v>362</v>
      </c>
      <c r="L47" s="118" t="s">
        <v>369</v>
      </c>
      <c r="M47" s="119" t="s">
        <v>291</v>
      </c>
      <c r="N47" s="119" t="s">
        <v>95</v>
      </c>
      <c r="O47" s="120" t="s">
        <v>348</v>
      </c>
      <c r="P47" s="121" t="s">
        <v>364</v>
      </c>
    </row>
    <row r="48" spans="1:16" ht="12.75" customHeight="1" thickBot="1">
      <c r="A48" s="22" t="str">
        <f t="shared" si="6"/>
        <v>OEJV 0160 </v>
      </c>
      <c r="B48" s="3" t="str">
        <f t="shared" si="7"/>
        <v>I</v>
      </c>
      <c r="C48" s="22">
        <f t="shared" si="8"/>
        <v>55819.599779999997</v>
      </c>
      <c r="D48" s="30" t="str">
        <f t="shared" si="9"/>
        <v>vis</v>
      </c>
      <c r="E48" s="117">
        <f>VLOOKUP(C48,'A (old)'!C$21:E$973,3,FALSE)</f>
        <v>7538.1862860146975</v>
      </c>
      <c r="F48" s="3" t="s">
        <v>115</v>
      </c>
      <c r="G48" s="30" t="str">
        <f t="shared" si="10"/>
        <v>55819.59978</v>
      </c>
      <c r="H48" s="22">
        <f t="shared" si="11"/>
        <v>2827</v>
      </c>
      <c r="I48" s="118" t="s">
        <v>370</v>
      </c>
      <c r="J48" s="119" t="s">
        <v>368</v>
      </c>
      <c r="K48" s="118" t="s">
        <v>362</v>
      </c>
      <c r="L48" s="118" t="s">
        <v>371</v>
      </c>
      <c r="M48" s="119" t="s">
        <v>291</v>
      </c>
      <c r="N48" s="119" t="s">
        <v>83</v>
      </c>
      <c r="O48" s="120" t="s">
        <v>348</v>
      </c>
      <c r="P48" s="121" t="s">
        <v>364</v>
      </c>
    </row>
    <row r="49" spans="1:16" ht="12.75" customHeight="1" thickBot="1">
      <c r="A49" s="22" t="str">
        <f t="shared" si="6"/>
        <v>OEJV 0160 </v>
      </c>
      <c r="B49" s="3" t="str">
        <f t="shared" si="7"/>
        <v>I</v>
      </c>
      <c r="C49" s="22">
        <f t="shared" si="8"/>
        <v>55851.469879999997</v>
      </c>
      <c r="D49" s="30" t="str">
        <f t="shared" si="9"/>
        <v>vis</v>
      </c>
      <c r="E49" s="117">
        <f>VLOOKUP(C49,'A (old)'!C$21:E$973,3,FALSE)</f>
        <v>7625.1791772929255</v>
      </c>
      <c r="F49" s="3" t="s">
        <v>115</v>
      </c>
      <c r="G49" s="30" t="str">
        <f t="shared" si="10"/>
        <v>55851.46988</v>
      </c>
      <c r="H49" s="22">
        <f t="shared" si="11"/>
        <v>2914</v>
      </c>
      <c r="I49" s="118" t="s">
        <v>372</v>
      </c>
      <c r="J49" s="119" t="s">
        <v>373</v>
      </c>
      <c r="K49" s="118" t="s">
        <v>374</v>
      </c>
      <c r="L49" s="118" t="s">
        <v>375</v>
      </c>
      <c r="M49" s="119" t="s">
        <v>291</v>
      </c>
      <c r="N49" s="119" t="s">
        <v>115</v>
      </c>
      <c r="O49" s="120" t="s">
        <v>335</v>
      </c>
      <c r="P49" s="121" t="s">
        <v>364</v>
      </c>
    </row>
    <row r="50" spans="1:16" ht="12.75" customHeight="1" thickBot="1">
      <c r="A50" s="22" t="str">
        <f t="shared" si="6"/>
        <v>OEJV 0160 </v>
      </c>
      <c r="B50" s="3" t="str">
        <f t="shared" si="7"/>
        <v>I</v>
      </c>
      <c r="C50" s="22">
        <f t="shared" si="8"/>
        <v>55851.470079999999</v>
      </c>
      <c r="D50" s="30" t="str">
        <f t="shared" si="9"/>
        <v>vis</v>
      </c>
      <c r="E50" s="117">
        <f>VLOOKUP(C50,'A (old)'!C$21:E$973,3,FALSE)</f>
        <v>7625.1797232146037</v>
      </c>
      <c r="F50" s="3" t="s">
        <v>115</v>
      </c>
      <c r="G50" s="30" t="str">
        <f t="shared" si="10"/>
        <v>55851.47008</v>
      </c>
      <c r="H50" s="22">
        <f t="shared" si="11"/>
        <v>2914</v>
      </c>
      <c r="I50" s="118" t="s">
        <v>376</v>
      </c>
      <c r="J50" s="119" t="s">
        <v>373</v>
      </c>
      <c r="K50" s="118" t="s">
        <v>374</v>
      </c>
      <c r="L50" s="118" t="s">
        <v>377</v>
      </c>
      <c r="M50" s="119" t="s">
        <v>291</v>
      </c>
      <c r="N50" s="119" t="s">
        <v>95</v>
      </c>
      <c r="O50" s="120" t="s">
        <v>335</v>
      </c>
      <c r="P50" s="121" t="s">
        <v>364</v>
      </c>
    </row>
    <row r="51" spans="1:16" ht="12.75" customHeight="1" thickBot="1">
      <c r="A51" s="22" t="str">
        <f t="shared" si="6"/>
        <v>IBVS 6011 </v>
      </c>
      <c r="B51" s="3" t="str">
        <f t="shared" si="7"/>
        <v>I</v>
      </c>
      <c r="C51" s="22">
        <f t="shared" si="8"/>
        <v>55874.905599999998</v>
      </c>
      <c r="D51" s="30" t="str">
        <f t="shared" si="9"/>
        <v>vis</v>
      </c>
      <c r="E51" s="117">
        <f>VLOOKUP(C51,'A (old)'!C$21:E$973,3,FALSE)</f>
        <v>7689.1495144423889</v>
      </c>
      <c r="F51" s="3" t="s">
        <v>115</v>
      </c>
      <c r="G51" s="30" t="str">
        <f t="shared" si="10"/>
        <v>55874.9056</v>
      </c>
      <c r="H51" s="22">
        <f t="shared" si="11"/>
        <v>2978</v>
      </c>
      <c r="I51" s="118" t="s">
        <v>378</v>
      </c>
      <c r="J51" s="119" t="s">
        <v>379</v>
      </c>
      <c r="K51" s="118" t="s">
        <v>380</v>
      </c>
      <c r="L51" s="118" t="s">
        <v>381</v>
      </c>
      <c r="M51" s="119" t="s">
        <v>291</v>
      </c>
      <c r="N51" s="119" t="s">
        <v>115</v>
      </c>
      <c r="O51" s="120" t="s">
        <v>272</v>
      </c>
      <c r="P51" s="121" t="s">
        <v>382</v>
      </c>
    </row>
    <row r="52" spans="1:16" ht="12.75" customHeight="1" thickBot="1">
      <c r="A52" s="22" t="str">
        <f t="shared" si="6"/>
        <v>OEJV 0160 </v>
      </c>
      <c r="B52" s="3" t="str">
        <f t="shared" si="7"/>
        <v>II</v>
      </c>
      <c r="C52" s="22">
        <f t="shared" si="8"/>
        <v>55956.435660000003</v>
      </c>
      <c r="D52" s="30" t="str">
        <f t="shared" si="9"/>
        <v>vis</v>
      </c>
      <c r="E52" s="117">
        <f>VLOOKUP(C52,'A (old)'!C$21:E$973,3,FALSE)</f>
        <v>7911.6946475134428</v>
      </c>
      <c r="F52" s="3" t="s">
        <v>115</v>
      </c>
      <c r="G52" s="30" t="str">
        <f t="shared" si="10"/>
        <v>55956.43566</v>
      </c>
      <c r="H52" s="22">
        <f t="shared" si="11"/>
        <v>3200.5</v>
      </c>
      <c r="I52" s="118" t="s">
        <v>383</v>
      </c>
      <c r="J52" s="119" t="s">
        <v>384</v>
      </c>
      <c r="K52" s="118" t="s">
        <v>385</v>
      </c>
      <c r="L52" s="118" t="s">
        <v>386</v>
      </c>
      <c r="M52" s="119" t="s">
        <v>291</v>
      </c>
      <c r="N52" s="119" t="s">
        <v>95</v>
      </c>
      <c r="O52" s="120" t="s">
        <v>348</v>
      </c>
      <c r="P52" s="121" t="s">
        <v>364</v>
      </c>
    </row>
    <row r="53" spans="1:16" ht="12.75" customHeight="1" thickBot="1">
      <c r="A53" s="22" t="str">
        <f t="shared" si="6"/>
        <v>OEJV 0160 </v>
      </c>
      <c r="B53" s="3" t="str">
        <f t="shared" si="7"/>
        <v>II</v>
      </c>
      <c r="C53" s="22">
        <f t="shared" si="8"/>
        <v>55956.435850000002</v>
      </c>
      <c r="D53" s="30" t="str">
        <f t="shared" si="9"/>
        <v>vis</v>
      </c>
      <c r="E53" s="117">
        <f>VLOOKUP(C53,'A (old)'!C$21:E$973,3,FALSE)</f>
        <v>7911.6951661390276</v>
      </c>
      <c r="F53" s="3" t="s">
        <v>115</v>
      </c>
      <c r="G53" s="30" t="str">
        <f t="shared" si="10"/>
        <v>55956.43585</v>
      </c>
      <c r="H53" s="22">
        <f t="shared" si="11"/>
        <v>3200.5</v>
      </c>
      <c r="I53" s="118" t="s">
        <v>387</v>
      </c>
      <c r="J53" s="119" t="s">
        <v>384</v>
      </c>
      <c r="K53" s="118" t="s">
        <v>385</v>
      </c>
      <c r="L53" s="118" t="s">
        <v>388</v>
      </c>
      <c r="M53" s="119" t="s">
        <v>291</v>
      </c>
      <c r="N53" s="119" t="s">
        <v>31</v>
      </c>
      <c r="O53" s="120" t="s">
        <v>348</v>
      </c>
      <c r="P53" s="121" t="s">
        <v>364</v>
      </c>
    </row>
    <row r="54" spans="1:16" ht="12.75" customHeight="1" thickBot="1">
      <c r="A54" s="22" t="str">
        <f t="shared" si="6"/>
        <v>OEJV 0160 </v>
      </c>
      <c r="B54" s="3" t="str">
        <f t="shared" si="7"/>
        <v>II</v>
      </c>
      <c r="C54" s="22">
        <f t="shared" si="8"/>
        <v>55956.436020000001</v>
      </c>
      <c r="D54" s="30" t="str">
        <f t="shared" si="9"/>
        <v>vis</v>
      </c>
      <c r="E54" s="117">
        <f>VLOOKUP(C54,'A (old)'!C$21:E$973,3,FALSE)</f>
        <v>7911.6956301724467</v>
      </c>
      <c r="F54" s="3" t="s">
        <v>115</v>
      </c>
      <c r="G54" s="30" t="str">
        <f t="shared" si="10"/>
        <v>55956.43602</v>
      </c>
      <c r="H54" s="22">
        <f t="shared" si="11"/>
        <v>3200.5</v>
      </c>
      <c r="I54" s="118" t="s">
        <v>389</v>
      </c>
      <c r="J54" s="119" t="s">
        <v>384</v>
      </c>
      <c r="K54" s="118" t="s">
        <v>385</v>
      </c>
      <c r="L54" s="118" t="s">
        <v>390</v>
      </c>
      <c r="M54" s="119" t="s">
        <v>291</v>
      </c>
      <c r="N54" s="119" t="s">
        <v>83</v>
      </c>
      <c r="O54" s="120" t="s">
        <v>348</v>
      </c>
      <c r="P54" s="121" t="s">
        <v>364</v>
      </c>
    </row>
    <row r="55" spans="1:16" ht="12.75" customHeight="1" thickBot="1">
      <c r="A55" s="22" t="str">
        <f t="shared" si="6"/>
        <v>OEJV 0160 </v>
      </c>
      <c r="B55" s="3" t="str">
        <f t="shared" si="7"/>
        <v>II</v>
      </c>
      <c r="C55" s="22">
        <f t="shared" si="8"/>
        <v>55956.436329999997</v>
      </c>
      <c r="D55" s="30" t="str">
        <f t="shared" si="9"/>
        <v>vis</v>
      </c>
      <c r="E55" s="117">
        <f>VLOOKUP(C55,'A (old)'!C$21:E$973,3,FALSE)</f>
        <v>7911.696476351025</v>
      </c>
      <c r="F55" s="3" t="s">
        <v>115</v>
      </c>
      <c r="G55" s="30" t="str">
        <f t="shared" si="10"/>
        <v>55956.43633</v>
      </c>
      <c r="H55" s="22">
        <f t="shared" si="11"/>
        <v>3200.5</v>
      </c>
      <c r="I55" s="118" t="s">
        <v>391</v>
      </c>
      <c r="J55" s="119" t="s">
        <v>392</v>
      </c>
      <c r="K55" s="118" t="s">
        <v>385</v>
      </c>
      <c r="L55" s="118" t="s">
        <v>393</v>
      </c>
      <c r="M55" s="119" t="s">
        <v>291</v>
      </c>
      <c r="N55" s="119" t="s">
        <v>115</v>
      </c>
      <c r="O55" s="120" t="s">
        <v>348</v>
      </c>
      <c r="P55" s="121" t="s">
        <v>364</v>
      </c>
    </row>
    <row r="56" spans="1:16" ht="12.75" customHeight="1" thickBot="1">
      <c r="A56" s="22" t="str">
        <f t="shared" si="6"/>
        <v>OEJV 0160 </v>
      </c>
      <c r="B56" s="3" t="str">
        <f t="shared" si="7"/>
        <v>II</v>
      </c>
      <c r="C56" s="22">
        <f t="shared" si="8"/>
        <v>55970.361680000002</v>
      </c>
      <c r="D56" s="30" t="str">
        <f t="shared" si="9"/>
        <v>vis</v>
      </c>
      <c r="E56" s="117">
        <f>VLOOKUP(C56,'A (old)'!C$21:E$973,3,FALSE)</f>
        <v>7949.7072280763641</v>
      </c>
      <c r="F56" s="3" t="s">
        <v>115</v>
      </c>
      <c r="G56" s="30" t="str">
        <f t="shared" si="10"/>
        <v>55970.36168</v>
      </c>
      <c r="H56" s="22">
        <f t="shared" si="11"/>
        <v>3238.5</v>
      </c>
      <c r="I56" s="118" t="s">
        <v>394</v>
      </c>
      <c r="J56" s="119" t="s">
        <v>395</v>
      </c>
      <c r="K56" s="118" t="s">
        <v>396</v>
      </c>
      <c r="L56" s="118" t="s">
        <v>397</v>
      </c>
      <c r="M56" s="119" t="s">
        <v>291</v>
      </c>
      <c r="N56" s="119" t="s">
        <v>62</v>
      </c>
      <c r="O56" s="120" t="s">
        <v>335</v>
      </c>
      <c r="P56" s="121" t="s">
        <v>364</v>
      </c>
    </row>
    <row r="57" spans="1:16" ht="12.75" customHeight="1" thickBot="1">
      <c r="A57" s="22" t="str">
        <f t="shared" si="6"/>
        <v>OEJV 0160 </v>
      </c>
      <c r="B57" s="3" t="str">
        <f t="shared" si="7"/>
        <v>II</v>
      </c>
      <c r="C57" s="22">
        <f t="shared" si="8"/>
        <v>56291.293940000003</v>
      </c>
      <c r="D57" s="30" t="str">
        <f t="shared" si="9"/>
        <v>vis</v>
      </c>
      <c r="E57" s="117">
        <f>VLOOKUP(C57,'A (old)'!C$21:E$973,3,FALSE)</f>
        <v>8825.7266067998717</v>
      </c>
      <c r="F57" s="3" t="s">
        <v>115</v>
      </c>
      <c r="G57" s="30" t="str">
        <f t="shared" si="10"/>
        <v>56291.29394</v>
      </c>
      <c r="H57" s="22">
        <f t="shared" si="11"/>
        <v>4114.5</v>
      </c>
      <c r="I57" s="118" t="s">
        <v>398</v>
      </c>
      <c r="J57" s="119" t="s">
        <v>399</v>
      </c>
      <c r="K57" s="118" t="s">
        <v>400</v>
      </c>
      <c r="L57" s="118" t="s">
        <v>401</v>
      </c>
      <c r="M57" s="119" t="s">
        <v>291</v>
      </c>
      <c r="N57" s="119" t="s">
        <v>83</v>
      </c>
      <c r="O57" s="120" t="s">
        <v>348</v>
      </c>
      <c r="P57" s="121" t="s">
        <v>364</v>
      </c>
    </row>
    <row r="58" spans="1:16" ht="12.75" customHeight="1" thickBot="1">
      <c r="A58" s="22" t="str">
        <f t="shared" si="6"/>
        <v>OEJV 0160 </v>
      </c>
      <c r="B58" s="3" t="str">
        <f t="shared" si="7"/>
        <v>II</v>
      </c>
      <c r="C58" s="22">
        <f t="shared" si="8"/>
        <v>56291.294000000002</v>
      </c>
      <c r="D58" s="30" t="str">
        <f t="shared" si="9"/>
        <v>vis</v>
      </c>
      <c r="E58" s="117">
        <f>VLOOKUP(C58,'A (old)'!C$21:E$973,3,FALSE)</f>
        <v>8825.7267705763697</v>
      </c>
      <c r="F58" s="3" t="s">
        <v>115</v>
      </c>
      <c r="G58" s="30" t="str">
        <f t="shared" si="10"/>
        <v>56291.294</v>
      </c>
      <c r="H58" s="22">
        <f t="shared" si="11"/>
        <v>4114.5</v>
      </c>
      <c r="I58" s="118" t="s">
        <v>402</v>
      </c>
      <c r="J58" s="119" t="s">
        <v>399</v>
      </c>
      <c r="K58" s="118" t="s">
        <v>400</v>
      </c>
      <c r="L58" s="118" t="s">
        <v>403</v>
      </c>
      <c r="M58" s="119" t="s">
        <v>291</v>
      </c>
      <c r="N58" s="119" t="s">
        <v>95</v>
      </c>
      <c r="O58" s="120" t="s">
        <v>348</v>
      </c>
      <c r="P58" s="121" t="s">
        <v>364</v>
      </c>
    </row>
    <row r="59" spans="1:16" ht="12.75" customHeight="1" thickBot="1">
      <c r="A59" s="22" t="str">
        <f t="shared" si="6"/>
        <v>OEJV 0160 </v>
      </c>
      <c r="B59" s="3" t="str">
        <f t="shared" si="7"/>
        <v>II</v>
      </c>
      <c r="C59" s="22">
        <f t="shared" si="8"/>
        <v>56291.294289999998</v>
      </c>
      <c r="D59" s="30" t="str">
        <f t="shared" si="9"/>
        <v>vis</v>
      </c>
      <c r="E59" s="117">
        <f>VLOOKUP(C59,'A (old)'!C$21:E$973,3,FALSE)</f>
        <v>8825.7275621627832</v>
      </c>
      <c r="F59" s="3" t="s">
        <v>115</v>
      </c>
      <c r="G59" s="30" t="str">
        <f t="shared" si="10"/>
        <v>56291.29429</v>
      </c>
      <c r="H59" s="22">
        <f t="shared" si="11"/>
        <v>4114.5</v>
      </c>
      <c r="I59" s="118" t="s">
        <v>404</v>
      </c>
      <c r="J59" s="119" t="s">
        <v>399</v>
      </c>
      <c r="K59" s="118" t="s">
        <v>400</v>
      </c>
      <c r="L59" s="118" t="s">
        <v>405</v>
      </c>
      <c r="M59" s="119" t="s">
        <v>291</v>
      </c>
      <c r="N59" s="119" t="s">
        <v>115</v>
      </c>
      <c r="O59" s="120" t="s">
        <v>348</v>
      </c>
      <c r="P59" s="121" t="s">
        <v>364</v>
      </c>
    </row>
    <row r="60" spans="1:16" ht="12.75" customHeight="1" thickBot="1">
      <c r="A60" s="22" t="str">
        <f t="shared" si="6"/>
        <v>OEJV 0160 </v>
      </c>
      <c r="B60" s="3" t="str">
        <f t="shared" si="7"/>
        <v>II</v>
      </c>
      <c r="C60" s="22">
        <f t="shared" si="8"/>
        <v>56291.294520000003</v>
      </c>
      <c r="D60" s="30" t="str">
        <f t="shared" si="9"/>
        <v>vis</v>
      </c>
      <c r="E60" s="117">
        <f>VLOOKUP(C60,'A (old)'!C$21:E$973,3,FALSE)</f>
        <v>8825.7281899727186</v>
      </c>
      <c r="F60" s="3" t="s">
        <v>115</v>
      </c>
      <c r="G60" s="30" t="str">
        <f t="shared" si="10"/>
        <v>56291.29452</v>
      </c>
      <c r="H60" s="22">
        <f t="shared" si="11"/>
        <v>4114.5</v>
      </c>
      <c r="I60" s="118" t="s">
        <v>406</v>
      </c>
      <c r="J60" s="119" t="s">
        <v>407</v>
      </c>
      <c r="K60" s="118" t="s">
        <v>400</v>
      </c>
      <c r="L60" s="118" t="s">
        <v>408</v>
      </c>
      <c r="M60" s="119" t="s">
        <v>291</v>
      </c>
      <c r="N60" s="119" t="s">
        <v>31</v>
      </c>
      <c r="O60" s="120" t="s">
        <v>348</v>
      </c>
      <c r="P60" s="121" t="s">
        <v>364</v>
      </c>
    </row>
    <row r="61" spans="1:16" ht="12.75" customHeight="1" thickBot="1">
      <c r="A61" s="22" t="str">
        <f t="shared" si="6"/>
        <v>BAVM 232 </v>
      </c>
      <c r="B61" s="3" t="str">
        <f t="shared" si="7"/>
        <v>I</v>
      </c>
      <c r="C61" s="22">
        <f t="shared" si="8"/>
        <v>56334.341099999998</v>
      </c>
      <c r="D61" s="30" t="str">
        <f t="shared" si="9"/>
        <v>vis</v>
      </c>
      <c r="E61" s="117">
        <f>VLOOKUP(C61,'A (old)'!C$21:E$973,3,FALSE)</f>
        <v>8943.2284944536932</v>
      </c>
      <c r="F61" s="3" t="s">
        <v>115</v>
      </c>
      <c r="G61" s="30" t="str">
        <f t="shared" si="10"/>
        <v>56334.3411</v>
      </c>
      <c r="H61" s="22">
        <f t="shared" si="11"/>
        <v>4232</v>
      </c>
      <c r="I61" s="118" t="s">
        <v>409</v>
      </c>
      <c r="J61" s="119" t="s">
        <v>410</v>
      </c>
      <c r="K61" s="118" t="s">
        <v>411</v>
      </c>
      <c r="L61" s="118" t="s">
        <v>412</v>
      </c>
      <c r="M61" s="119" t="s">
        <v>291</v>
      </c>
      <c r="N61" s="119" t="s">
        <v>236</v>
      </c>
      <c r="O61" s="120" t="s">
        <v>237</v>
      </c>
      <c r="P61" s="121" t="s">
        <v>413</v>
      </c>
    </row>
    <row r="62" spans="1:16" ht="12.75" customHeight="1" thickBot="1">
      <c r="A62" s="22" t="str">
        <f t="shared" si="6"/>
        <v>IBVS 6092 </v>
      </c>
      <c r="B62" s="3" t="str">
        <f t="shared" si="7"/>
        <v>II</v>
      </c>
      <c r="C62" s="22">
        <f t="shared" si="8"/>
        <v>56632.7425</v>
      </c>
      <c r="D62" s="30" t="str">
        <f t="shared" si="9"/>
        <v>vis</v>
      </c>
      <c r="E62" s="117">
        <f>VLOOKUP(C62,'A (old)'!C$21:E$973,3,FALSE)</f>
        <v>9757.7474494450853</v>
      </c>
      <c r="F62" s="3" t="s">
        <v>115</v>
      </c>
      <c r="G62" s="30" t="str">
        <f t="shared" si="10"/>
        <v>56632.7425</v>
      </c>
      <c r="H62" s="22">
        <f t="shared" si="11"/>
        <v>5046.5</v>
      </c>
      <c r="I62" s="118" t="s">
        <v>414</v>
      </c>
      <c r="J62" s="119" t="s">
        <v>415</v>
      </c>
      <c r="K62" s="118">
        <v>5046.5</v>
      </c>
      <c r="L62" s="118" t="s">
        <v>416</v>
      </c>
      <c r="M62" s="119" t="s">
        <v>291</v>
      </c>
      <c r="N62" s="119" t="s">
        <v>95</v>
      </c>
      <c r="O62" s="120" t="s">
        <v>228</v>
      </c>
      <c r="P62" s="121" t="s">
        <v>417</v>
      </c>
    </row>
    <row r="63" spans="1:16" ht="12.75" customHeight="1" thickBot="1">
      <c r="A63" s="22" t="str">
        <f t="shared" si="6"/>
        <v>BAVM 234 </v>
      </c>
      <c r="B63" s="3" t="str">
        <f t="shared" si="7"/>
        <v>II</v>
      </c>
      <c r="C63" s="22">
        <f t="shared" si="8"/>
        <v>56670.476999999999</v>
      </c>
      <c r="D63" s="30" t="str">
        <f t="shared" si="9"/>
        <v>vis</v>
      </c>
      <c r="E63" s="117">
        <f>VLOOKUP(C63,'A (old)'!C$21:E$973,3,FALSE)</f>
        <v>9860.7478559683841</v>
      </c>
      <c r="F63" s="3" t="s">
        <v>115</v>
      </c>
      <c r="G63" s="30" t="str">
        <f t="shared" si="10"/>
        <v>56670.477</v>
      </c>
      <c r="H63" s="22">
        <f t="shared" si="11"/>
        <v>5149.5</v>
      </c>
      <c r="I63" s="118" t="s">
        <v>418</v>
      </c>
      <c r="J63" s="119" t="s">
        <v>419</v>
      </c>
      <c r="K63" s="118">
        <v>5149.5</v>
      </c>
      <c r="L63" s="118" t="s">
        <v>420</v>
      </c>
      <c r="M63" s="119" t="s">
        <v>291</v>
      </c>
      <c r="N63" s="119" t="s">
        <v>236</v>
      </c>
      <c r="O63" s="120" t="s">
        <v>237</v>
      </c>
      <c r="P63" s="121" t="s">
        <v>421</v>
      </c>
    </row>
    <row r="64" spans="1:16" ht="12.75" customHeight="1" thickBot="1">
      <c r="A64" s="22" t="str">
        <f t="shared" si="6"/>
        <v>BAVM 234 </v>
      </c>
      <c r="B64" s="3" t="str">
        <f t="shared" si="7"/>
        <v>I</v>
      </c>
      <c r="C64" s="22">
        <f t="shared" si="8"/>
        <v>56700.335099999997</v>
      </c>
      <c r="D64" s="30" t="str">
        <f t="shared" si="9"/>
        <v>vis</v>
      </c>
      <c r="E64" s="117">
        <f>VLOOKUP(C64,'A (old)'!C$21:E$973,3,FALSE)</f>
        <v>9942.2487752335965</v>
      </c>
      <c r="F64" s="3" t="s">
        <v>115</v>
      </c>
      <c r="G64" s="30" t="str">
        <f t="shared" si="10"/>
        <v>56700.3351</v>
      </c>
      <c r="H64" s="22">
        <f t="shared" si="11"/>
        <v>5231</v>
      </c>
      <c r="I64" s="118" t="s">
        <v>422</v>
      </c>
      <c r="J64" s="119" t="s">
        <v>423</v>
      </c>
      <c r="K64" s="118">
        <v>5231</v>
      </c>
      <c r="L64" s="118" t="s">
        <v>424</v>
      </c>
      <c r="M64" s="119" t="s">
        <v>291</v>
      </c>
      <c r="N64" s="119" t="s">
        <v>236</v>
      </c>
      <c r="O64" s="120" t="s">
        <v>237</v>
      </c>
      <c r="P64" s="121" t="s">
        <v>421</v>
      </c>
    </row>
    <row r="65" spans="1:16" ht="12.75" customHeight="1" thickBot="1">
      <c r="A65" s="22" t="str">
        <f t="shared" si="6"/>
        <v>VSB 42 </v>
      </c>
      <c r="B65" s="3" t="str">
        <f t="shared" si="7"/>
        <v>II</v>
      </c>
      <c r="C65" s="22">
        <f t="shared" si="8"/>
        <v>52665.043299999998</v>
      </c>
      <c r="D65" s="30" t="str">
        <f t="shared" si="9"/>
        <v>vis</v>
      </c>
      <c r="E65" s="117">
        <f>VLOOKUP(C65,'A (old)'!C$21:E$973,3,FALSE)</f>
        <v>-1072.517442422592</v>
      </c>
      <c r="F65" s="3" t="s">
        <v>115</v>
      </c>
      <c r="G65" s="30" t="str">
        <f t="shared" si="10"/>
        <v>52665.0433</v>
      </c>
      <c r="H65" s="22">
        <f t="shared" si="11"/>
        <v>-5783.5</v>
      </c>
      <c r="I65" s="118" t="s">
        <v>181</v>
      </c>
      <c r="J65" s="119" t="s">
        <v>182</v>
      </c>
      <c r="K65" s="118">
        <v>-5783.5</v>
      </c>
      <c r="L65" s="118" t="s">
        <v>183</v>
      </c>
      <c r="M65" s="119" t="s">
        <v>184</v>
      </c>
      <c r="N65" s="119" t="s">
        <v>185</v>
      </c>
      <c r="O65" s="120" t="s">
        <v>186</v>
      </c>
      <c r="P65" s="121" t="s">
        <v>187</v>
      </c>
    </row>
    <row r="66" spans="1:16" ht="12.75" customHeight="1" thickBot="1">
      <c r="A66" s="22" t="str">
        <f t="shared" si="6"/>
        <v>VSB 42 </v>
      </c>
      <c r="B66" s="3" t="str">
        <f t="shared" si="7"/>
        <v>I</v>
      </c>
      <c r="C66" s="22">
        <f t="shared" si="8"/>
        <v>52671.093800000002</v>
      </c>
      <c r="D66" s="30" t="str">
        <f t="shared" si="9"/>
        <v>vis</v>
      </c>
      <c r="E66" s="117">
        <f>VLOOKUP(C66,'A (old)'!C$21:E$973,3,FALSE)</f>
        <v>-1056.0019470623849</v>
      </c>
      <c r="F66" s="3" t="s">
        <v>115</v>
      </c>
      <c r="G66" s="30" t="str">
        <f t="shared" si="10"/>
        <v>52671.0938</v>
      </c>
      <c r="H66" s="22">
        <f t="shared" si="11"/>
        <v>-5767</v>
      </c>
      <c r="I66" s="118" t="s">
        <v>188</v>
      </c>
      <c r="J66" s="119" t="s">
        <v>189</v>
      </c>
      <c r="K66" s="118">
        <v>-5767</v>
      </c>
      <c r="L66" s="118" t="s">
        <v>190</v>
      </c>
      <c r="M66" s="119" t="s">
        <v>184</v>
      </c>
      <c r="N66" s="119" t="s">
        <v>185</v>
      </c>
      <c r="O66" s="120" t="s">
        <v>186</v>
      </c>
      <c r="P66" s="121" t="s">
        <v>187</v>
      </c>
    </row>
    <row r="67" spans="1:16" ht="12.75" customHeight="1" thickBot="1">
      <c r="A67" s="22" t="str">
        <f t="shared" si="6"/>
        <v>OEJV 0137 </v>
      </c>
      <c r="B67" s="3" t="str">
        <f t="shared" si="7"/>
        <v>II</v>
      </c>
      <c r="C67" s="22">
        <f t="shared" si="8"/>
        <v>55155.563000000002</v>
      </c>
      <c r="D67" s="30" t="str">
        <f t="shared" si="9"/>
        <v>vis</v>
      </c>
      <c r="E67" s="117">
        <f>VLOOKUP(C67,'A (old)'!C$21:E$973,3,FALSE)</f>
        <v>5725.6259423921765</v>
      </c>
      <c r="F67" s="3" t="s">
        <v>115</v>
      </c>
      <c r="G67" s="30" t="str">
        <f t="shared" si="10"/>
        <v>55155.5630</v>
      </c>
      <c r="H67" s="22">
        <f t="shared" si="11"/>
        <v>1014.5</v>
      </c>
      <c r="I67" s="118" t="s">
        <v>331</v>
      </c>
      <c r="J67" s="119" t="s">
        <v>332</v>
      </c>
      <c r="K67" s="118" t="s">
        <v>333</v>
      </c>
      <c r="L67" s="118" t="s">
        <v>334</v>
      </c>
      <c r="M67" s="119" t="s">
        <v>291</v>
      </c>
      <c r="N67" s="119" t="s">
        <v>83</v>
      </c>
      <c r="O67" s="120" t="s">
        <v>335</v>
      </c>
      <c r="P67" s="121" t="s">
        <v>336</v>
      </c>
    </row>
    <row r="68" spans="1:16" ht="12.75" customHeight="1" thickBot="1">
      <c r="A68" s="22" t="str">
        <f t="shared" si="6"/>
        <v>OEJV 0137 </v>
      </c>
      <c r="B68" s="3" t="str">
        <f t="shared" si="7"/>
        <v>II</v>
      </c>
      <c r="C68" s="22">
        <f t="shared" si="8"/>
        <v>55155.563399999999</v>
      </c>
      <c r="D68" s="30" t="str">
        <f t="shared" si="9"/>
        <v>vis</v>
      </c>
      <c r="E68" s="117">
        <f>VLOOKUP(C68,'A (old)'!C$21:E$973,3,FALSE)</f>
        <v>5725.6270342355119</v>
      </c>
      <c r="F68" s="3" t="s">
        <v>115</v>
      </c>
      <c r="G68" s="30" t="str">
        <f t="shared" si="10"/>
        <v>55155.5634</v>
      </c>
      <c r="H68" s="22">
        <f t="shared" si="11"/>
        <v>1014.5</v>
      </c>
      <c r="I68" s="118" t="s">
        <v>337</v>
      </c>
      <c r="J68" s="119" t="s">
        <v>338</v>
      </c>
      <c r="K68" s="118" t="s">
        <v>333</v>
      </c>
      <c r="L68" s="118" t="s">
        <v>339</v>
      </c>
      <c r="M68" s="119" t="s">
        <v>291</v>
      </c>
      <c r="N68" s="119" t="s">
        <v>95</v>
      </c>
      <c r="O68" s="120" t="s">
        <v>335</v>
      </c>
      <c r="P68" s="121" t="s">
        <v>336</v>
      </c>
    </row>
    <row r="69" spans="1:16" ht="12.75" customHeight="1" thickBot="1">
      <c r="A69" s="22" t="str">
        <f t="shared" si="6"/>
        <v>OEJV 0137 </v>
      </c>
      <c r="B69" s="3" t="str">
        <f t="shared" si="7"/>
        <v>I</v>
      </c>
      <c r="C69" s="22">
        <f t="shared" si="8"/>
        <v>55479.612800000003</v>
      </c>
      <c r="D69" s="30" t="str">
        <f t="shared" si="9"/>
        <v>vis</v>
      </c>
      <c r="E69" s="117">
        <f>VLOOKUP(C69,'A (old)'!C$21:E$973,3,FALSE)</f>
        <v>6610.1549843509893</v>
      </c>
      <c r="F69" s="3" t="s">
        <v>115</v>
      </c>
      <c r="G69" s="30" t="str">
        <f t="shared" si="10"/>
        <v>55479.6128</v>
      </c>
      <c r="H69" s="22">
        <f t="shared" si="11"/>
        <v>1899</v>
      </c>
      <c r="I69" s="118" t="s">
        <v>344</v>
      </c>
      <c r="J69" s="119" t="s">
        <v>345</v>
      </c>
      <c r="K69" s="118" t="s">
        <v>346</v>
      </c>
      <c r="L69" s="118" t="s">
        <v>347</v>
      </c>
      <c r="M69" s="119" t="s">
        <v>291</v>
      </c>
      <c r="N69" s="119" t="s">
        <v>31</v>
      </c>
      <c r="O69" s="120" t="s">
        <v>348</v>
      </c>
      <c r="P69" s="121" t="s">
        <v>336</v>
      </c>
    </row>
    <row r="70" spans="1:16" ht="12.75" customHeight="1" thickBot="1">
      <c r="A70" s="22" t="str">
        <f t="shared" si="6"/>
        <v>OEJV 0137 </v>
      </c>
      <c r="B70" s="3" t="str">
        <f t="shared" si="7"/>
        <v>I</v>
      </c>
      <c r="C70" s="22">
        <f t="shared" si="8"/>
        <v>55479.6129</v>
      </c>
      <c r="D70" s="30" t="str">
        <f t="shared" si="9"/>
        <v>vis</v>
      </c>
      <c r="E70" s="117">
        <f>VLOOKUP(C70,'A (old)'!C$21:E$973,3,FALSE)</f>
        <v>6610.1552573118188</v>
      </c>
      <c r="F70" s="3" t="s">
        <v>115</v>
      </c>
      <c r="G70" s="30" t="str">
        <f t="shared" si="10"/>
        <v>55479.6129</v>
      </c>
      <c r="H70" s="22">
        <f t="shared" si="11"/>
        <v>1899</v>
      </c>
      <c r="I70" s="118" t="s">
        <v>349</v>
      </c>
      <c r="J70" s="119" t="s">
        <v>345</v>
      </c>
      <c r="K70" s="118" t="s">
        <v>346</v>
      </c>
      <c r="L70" s="118" t="s">
        <v>350</v>
      </c>
      <c r="M70" s="119" t="s">
        <v>291</v>
      </c>
      <c r="N70" s="119" t="s">
        <v>95</v>
      </c>
      <c r="O70" s="120" t="s">
        <v>348</v>
      </c>
      <c r="P70" s="121" t="s">
        <v>336</v>
      </c>
    </row>
    <row r="71" spans="1:16" ht="12.75" customHeight="1" thickBot="1">
      <c r="A71" s="22" t="str">
        <f t="shared" si="6"/>
        <v>OEJV 0137 </v>
      </c>
      <c r="B71" s="3" t="str">
        <f t="shared" si="7"/>
        <v>I</v>
      </c>
      <c r="C71" s="22">
        <f t="shared" si="8"/>
        <v>55479.6132</v>
      </c>
      <c r="D71" s="30" t="str">
        <f t="shared" si="9"/>
        <v>vis</v>
      </c>
      <c r="E71" s="117">
        <f>VLOOKUP(C71,'A (old)'!C$21:E$973,3,FALSE)</f>
        <v>6610.1560761943247</v>
      </c>
      <c r="F71" s="3" t="s">
        <v>115</v>
      </c>
      <c r="G71" s="30" t="str">
        <f t="shared" si="10"/>
        <v>55479.6132</v>
      </c>
      <c r="H71" s="22">
        <f t="shared" si="11"/>
        <v>1899</v>
      </c>
      <c r="I71" s="118" t="s">
        <v>351</v>
      </c>
      <c r="J71" s="119" t="s">
        <v>352</v>
      </c>
      <c r="K71" s="118" t="s">
        <v>346</v>
      </c>
      <c r="L71" s="118" t="s">
        <v>183</v>
      </c>
      <c r="M71" s="119" t="s">
        <v>291</v>
      </c>
      <c r="N71" s="119" t="s">
        <v>115</v>
      </c>
      <c r="O71" s="120" t="s">
        <v>348</v>
      </c>
      <c r="P71" s="121" t="s">
        <v>336</v>
      </c>
    </row>
    <row r="72" spans="1:16" ht="12.75" customHeight="1">
      <c r="A72" s="22" t="str">
        <f t="shared" si="6"/>
        <v>OEJV 0137 </v>
      </c>
      <c r="B72" s="3" t="str">
        <f t="shared" si="7"/>
        <v>I</v>
      </c>
      <c r="C72" s="22">
        <f t="shared" si="8"/>
        <v>55479.613499999999</v>
      </c>
      <c r="D72" s="30" t="str">
        <f t="shared" si="9"/>
        <v>vis</v>
      </c>
      <c r="E72" s="117">
        <f>VLOOKUP(C72,'A (old)'!C$21:E$973,3,FALSE)</f>
        <v>6610.1568950768306</v>
      </c>
      <c r="F72" s="3" t="s">
        <v>115</v>
      </c>
      <c r="G72" s="30" t="str">
        <f t="shared" si="10"/>
        <v>55479.6135</v>
      </c>
      <c r="H72" s="22">
        <f t="shared" si="11"/>
        <v>1899</v>
      </c>
      <c r="I72" s="122" t="s">
        <v>353</v>
      </c>
      <c r="J72" s="123" t="s">
        <v>352</v>
      </c>
      <c r="K72" s="122" t="s">
        <v>346</v>
      </c>
      <c r="L72" s="122" t="s">
        <v>354</v>
      </c>
      <c r="M72" s="123" t="s">
        <v>291</v>
      </c>
      <c r="N72" s="123" t="s">
        <v>83</v>
      </c>
      <c r="O72" s="124" t="s">
        <v>348</v>
      </c>
      <c r="P72" s="125" t="s">
        <v>336</v>
      </c>
    </row>
    <row r="73" spans="1:16" ht="12.75" customHeight="1">
      <c r="B73" s="3"/>
      <c r="E73" s="117"/>
      <c r="F73" s="3"/>
      <c r="I73" s="126"/>
      <c r="J73" s="127"/>
      <c r="K73" s="126"/>
      <c r="L73" s="126"/>
      <c r="M73" s="127"/>
      <c r="N73" s="127"/>
      <c r="O73" s="128"/>
      <c r="P73" s="128"/>
    </row>
    <row r="74" spans="1:16" ht="12.75" customHeight="1">
      <c r="B74" s="3"/>
      <c r="E74" s="117"/>
      <c r="F74" s="3"/>
      <c r="I74" s="126"/>
      <c r="J74" s="127"/>
      <c r="K74" s="126"/>
      <c r="L74" s="126"/>
      <c r="M74" s="127"/>
      <c r="N74" s="127"/>
      <c r="O74" s="128"/>
      <c r="P74" s="128"/>
    </row>
    <row r="75" spans="1:16" ht="12.75" customHeight="1">
      <c r="B75" s="3"/>
      <c r="E75" s="117"/>
      <c r="F75" s="3"/>
      <c r="I75" s="126"/>
      <c r="J75" s="127"/>
      <c r="K75" s="126"/>
      <c r="L75" s="126"/>
      <c r="M75" s="127"/>
      <c r="N75" s="127"/>
      <c r="O75" s="128"/>
      <c r="P75" s="128"/>
    </row>
    <row r="76" spans="1:16" ht="12.75" customHeight="1">
      <c r="B76" s="3"/>
      <c r="E76" s="117"/>
      <c r="F76" s="3"/>
      <c r="I76" s="126"/>
      <c r="J76" s="127"/>
      <c r="K76" s="126"/>
      <c r="L76" s="126"/>
      <c r="M76" s="127"/>
      <c r="N76" s="127"/>
      <c r="O76" s="128"/>
      <c r="P76" s="128"/>
    </row>
    <row r="77" spans="1:16" ht="12.75" customHeight="1">
      <c r="B77" s="3"/>
      <c r="E77" s="117"/>
      <c r="F77" s="3"/>
      <c r="I77" s="126"/>
      <c r="J77" s="127"/>
      <c r="K77" s="126"/>
      <c r="L77" s="126"/>
      <c r="M77" s="127"/>
      <c r="N77" s="127"/>
      <c r="O77" s="128"/>
      <c r="P77" s="128"/>
    </row>
    <row r="78" spans="1:16" ht="12.75" customHeight="1">
      <c r="B78" s="3"/>
      <c r="E78" s="117"/>
      <c r="F78" s="3"/>
      <c r="I78" s="126"/>
      <c r="J78" s="127"/>
      <c r="K78" s="126"/>
      <c r="L78" s="126"/>
      <c r="M78" s="127"/>
      <c r="N78" s="127"/>
      <c r="O78" s="128"/>
      <c r="P78" s="128"/>
    </row>
    <row r="79" spans="1:16" ht="12.75" customHeight="1">
      <c r="B79" s="3"/>
      <c r="E79" s="117"/>
      <c r="F79" s="3"/>
      <c r="I79" s="126"/>
      <c r="J79" s="127"/>
      <c r="K79" s="126"/>
      <c r="L79" s="126"/>
      <c r="M79" s="127"/>
      <c r="N79" s="127"/>
      <c r="O79" s="128"/>
      <c r="P79" s="128"/>
    </row>
    <row r="80" spans="1:16" ht="12.75" customHeight="1">
      <c r="B80" s="3"/>
      <c r="E80" s="117"/>
      <c r="F80" s="3"/>
      <c r="I80" s="126"/>
      <c r="J80" s="127"/>
      <c r="K80" s="126"/>
      <c r="L80" s="126"/>
      <c r="M80" s="127"/>
      <c r="N80" s="127"/>
      <c r="O80" s="128"/>
      <c r="P80" s="128"/>
    </row>
    <row r="81" spans="2:16" ht="12.75" customHeight="1">
      <c r="B81" s="3"/>
      <c r="E81" s="117"/>
      <c r="F81" s="3"/>
      <c r="I81" s="126"/>
      <c r="J81" s="127"/>
      <c r="K81" s="126"/>
      <c r="L81" s="126"/>
      <c r="M81" s="127"/>
      <c r="N81" s="127"/>
      <c r="O81" s="128"/>
      <c r="P81" s="128"/>
    </row>
    <row r="82" spans="2:16" ht="12.75" customHeight="1">
      <c r="B82" s="3"/>
      <c r="E82" s="117"/>
      <c r="F82" s="3"/>
      <c r="I82" s="126"/>
      <c r="J82" s="127"/>
      <c r="K82" s="126"/>
      <c r="L82" s="126"/>
      <c r="M82" s="127"/>
      <c r="N82" s="127"/>
      <c r="O82" s="128"/>
      <c r="P82" s="128"/>
    </row>
    <row r="83" spans="2:16" ht="12.75" customHeight="1">
      <c r="B83" s="3"/>
      <c r="E83" s="117"/>
      <c r="F83" s="3"/>
      <c r="I83" s="126"/>
      <c r="J83" s="127"/>
      <c r="K83" s="126"/>
      <c r="L83" s="126"/>
      <c r="M83" s="127"/>
      <c r="N83" s="127"/>
      <c r="O83" s="128"/>
      <c r="P83" s="128"/>
    </row>
    <row r="84" spans="2:16" ht="12.75" customHeight="1">
      <c r="B84" s="3"/>
      <c r="E84" s="117"/>
      <c r="F84" s="3"/>
      <c r="I84" s="126"/>
      <c r="J84" s="127"/>
      <c r="K84" s="126"/>
      <c r="L84" s="126"/>
      <c r="M84" s="127"/>
      <c r="N84" s="127"/>
      <c r="O84" s="128"/>
      <c r="P84" s="128"/>
    </row>
    <row r="85" spans="2:16" ht="12.75" customHeight="1">
      <c r="B85" s="3"/>
      <c r="E85" s="117"/>
      <c r="F85" s="3"/>
      <c r="I85" s="126"/>
      <c r="J85" s="127"/>
      <c r="K85" s="126"/>
      <c r="L85" s="126"/>
      <c r="M85" s="127"/>
      <c r="N85" s="127"/>
      <c r="O85" s="128"/>
      <c r="P85" s="128"/>
    </row>
    <row r="86" spans="2:16" ht="12.75" customHeight="1">
      <c r="B86" s="3"/>
      <c r="E86" s="117"/>
      <c r="F86" s="3"/>
      <c r="I86" s="126"/>
      <c r="J86" s="127"/>
      <c r="K86" s="126"/>
      <c r="L86" s="126"/>
      <c r="M86" s="127"/>
      <c r="N86" s="127"/>
      <c r="O86" s="128"/>
      <c r="P86" s="128"/>
    </row>
    <row r="87" spans="2:16" ht="12.75" customHeight="1">
      <c r="B87" s="3"/>
      <c r="E87" s="117"/>
      <c r="F87" s="3"/>
      <c r="I87" s="126"/>
      <c r="J87" s="127"/>
      <c r="K87" s="126"/>
      <c r="L87" s="126"/>
      <c r="M87" s="127"/>
      <c r="N87" s="127"/>
      <c r="O87" s="128"/>
      <c r="P87" s="128"/>
    </row>
    <row r="88" spans="2:16" ht="12.75" customHeight="1">
      <c r="B88" s="3"/>
      <c r="E88" s="117"/>
      <c r="F88" s="3"/>
      <c r="I88" s="126"/>
      <c r="J88" s="127"/>
      <c r="K88" s="126"/>
      <c r="L88" s="126"/>
      <c r="M88" s="127"/>
      <c r="N88" s="127"/>
      <c r="O88" s="128"/>
      <c r="P88" s="128"/>
    </row>
    <row r="89" spans="2:16" ht="12.75" customHeight="1">
      <c r="B89" s="3"/>
      <c r="E89" s="117"/>
      <c r="F89" s="3"/>
      <c r="I89" s="126"/>
      <c r="J89" s="127"/>
      <c r="K89" s="126"/>
      <c r="L89" s="126"/>
      <c r="M89" s="127"/>
      <c r="N89" s="127"/>
      <c r="O89" s="128"/>
      <c r="P89" s="128"/>
    </row>
    <row r="90" spans="2:16" ht="12.75" customHeight="1">
      <c r="B90" s="3"/>
      <c r="E90" s="117"/>
      <c r="F90" s="3"/>
      <c r="I90" s="126"/>
      <c r="J90" s="127"/>
      <c r="K90" s="126"/>
      <c r="L90" s="126"/>
      <c r="M90" s="127"/>
      <c r="N90" s="127"/>
      <c r="O90" s="128"/>
      <c r="P90" s="128"/>
    </row>
    <row r="91" spans="2:16" ht="12.75" customHeight="1">
      <c r="B91" s="3"/>
      <c r="E91" s="117"/>
      <c r="F91" s="3"/>
      <c r="I91" s="126"/>
      <c r="J91" s="127"/>
      <c r="K91" s="126"/>
      <c r="L91" s="126"/>
      <c r="M91" s="127"/>
      <c r="N91" s="127"/>
      <c r="O91" s="128"/>
      <c r="P91" s="128"/>
    </row>
    <row r="92" spans="2:16" ht="12.75" customHeight="1">
      <c r="B92" s="3"/>
      <c r="E92" s="117"/>
      <c r="F92" s="3"/>
      <c r="I92" s="126"/>
      <c r="J92" s="127"/>
      <c r="K92" s="126"/>
      <c r="L92" s="126"/>
      <c r="M92" s="127"/>
      <c r="N92" s="127"/>
      <c r="O92" s="128"/>
      <c r="P92" s="128"/>
    </row>
    <row r="93" spans="2:16" ht="12.75" customHeight="1">
      <c r="B93" s="3"/>
      <c r="E93" s="117"/>
      <c r="F93" s="3"/>
      <c r="I93" s="126"/>
      <c r="J93" s="127"/>
      <c r="K93" s="126"/>
      <c r="L93" s="126"/>
      <c r="M93" s="127"/>
      <c r="N93" s="127"/>
      <c r="O93" s="128"/>
      <c r="P93" s="128"/>
    </row>
    <row r="94" spans="2:16" ht="12.75" customHeight="1">
      <c r="B94" s="3"/>
      <c r="E94" s="117"/>
      <c r="F94" s="3"/>
      <c r="I94" s="126"/>
      <c r="J94" s="127"/>
      <c r="K94" s="126"/>
      <c r="L94" s="126"/>
      <c r="M94" s="127"/>
      <c r="N94" s="127"/>
      <c r="O94" s="128"/>
      <c r="P94" s="128"/>
    </row>
    <row r="95" spans="2:16" ht="12.75" customHeight="1">
      <c r="B95" s="3"/>
      <c r="E95" s="117"/>
      <c r="F95" s="3"/>
      <c r="I95" s="126"/>
      <c r="J95" s="127"/>
      <c r="K95" s="126"/>
      <c r="L95" s="126"/>
      <c r="M95" s="127"/>
      <c r="N95" s="127"/>
      <c r="O95" s="128"/>
      <c r="P95" s="128"/>
    </row>
    <row r="96" spans="2:16" ht="12.75" customHeight="1">
      <c r="B96" s="3"/>
      <c r="E96" s="117"/>
      <c r="F96" s="3"/>
      <c r="I96" s="126"/>
      <c r="J96" s="127"/>
      <c r="K96" s="126"/>
      <c r="L96" s="126"/>
      <c r="M96" s="127"/>
      <c r="N96" s="127"/>
      <c r="O96" s="128"/>
      <c r="P96" s="128"/>
    </row>
    <row r="97" spans="2:16" ht="12.75" customHeight="1">
      <c r="B97" s="3"/>
      <c r="E97" s="117"/>
      <c r="F97" s="3"/>
      <c r="I97" s="126"/>
      <c r="J97" s="127"/>
      <c r="K97" s="126"/>
      <c r="L97" s="126"/>
      <c r="M97" s="127"/>
      <c r="N97" s="127"/>
      <c r="O97" s="128"/>
      <c r="P97" s="128"/>
    </row>
    <row r="98" spans="2:16" ht="12.75" customHeight="1">
      <c r="B98" s="3"/>
      <c r="E98" s="117"/>
      <c r="F98" s="3"/>
      <c r="I98" s="126"/>
      <c r="J98" s="127"/>
      <c r="K98" s="126"/>
      <c r="L98" s="126"/>
      <c r="M98" s="127"/>
      <c r="N98" s="127"/>
      <c r="O98" s="128"/>
      <c r="P98" s="128"/>
    </row>
    <row r="99" spans="2:16" ht="12.75" customHeight="1">
      <c r="B99" s="3"/>
      <c r="E99" s="117"/>
      <c r="F99" s="3"/>
      <c r="I99" s="126"/>
      <c r="J99" s="127"/>
      <c r="K99" s="126"/>
      <c r="L99" s="126"/>
      <c r="M99" s="127"/>
      <c r="N99" s="127"/>
      <c r="O99" s="128"/>
      <c r="P99" s="128"/>
    </row>
    <row r="100" spans="2:16" ht="12.75" customHeight="1">
      <c r="B100" s="3"/>
      <c r="E100" s="117"/>
      <c r="F100" s="3"/>
      <c r="I100" s="126"/>
      <c r="J100" s="127"/>
      <c r="K100" s="126"/>
      <c r="L100" s="126"/>
      <c r="M100" s="127"/>
      <c r="N100" s="127"/>
      <c r="O100" s="128"/>
      <c r="P100" s="128"/>
    </row>
    <row r="101" spans="2:16" ht="12.75" customHeight="1">
      <c r="B101" s="3"/>
      <c r="E101" s="117"/>
      <c r="F101" s="3"/>
      <c r="I101" s="126"/>
      <c r="J101" s="127"/>
      <c r="K101" s="126"/>
      <c r="L101" s="126"/>
      <c r="M101" s="127"/>
      <c r="N101" s="127"/>
      <c r="O101" s="128"/>
      <c r="P101" s="128"/>
    </row>
    <row r="102" spans="2:16" ht="12.75" customHeight="1">
      <c r="B102" s="3"/>
      <c r="E102" s="117"/>
      <c r="F102" s="3"/>
      <c r="I102" s="126"/>
      <c r="J102" s="127"/>
      <c r="K102" s="126"/>
      <c r="L102" s="126"/>
      <c r="M102" s="127"/>
      <c r="N102" s="127"/>
      <c r="O102" s="128"/>
      <c r="P102" s="128"/>
    </row>
    <row r="103" spans="2:16" ht="12.75" customHeight="1">
      <c r="B103" s="3"/>
      <c r="E103" s="117"/>
      <c r="F103" s="3"/>
      <c r="I103" s="126"/>
      <c r="J103" s="127"/>
      <c r="K103" s="126"/>
      <c r="L103" s="126"/>
      <c r="M103" s="127"/>
      <c r="N103" s="127"/>
      <c r="O103" s="128"/>
      <c r="P103" s="128"/>
    </row>
    <row r="104" spans="2:16" ht="12.75" customHeight="1">
      <c r="B104" s="3"/>
      <c r="E104" s="117"/>
      <c r="F104" s="3"/>
      <c r="I104" s="126"/>
      <c r="J104" s="127"/>
      <c r="K104" s="126"/>
      <c r="L104" s="126"/>
      <c r="M104" s="127"/>
      <c r="N104" s="127"/>
      <c r="O104" s="128"/>
      <c r="P104" s="128"/>
    </row>
    <row r="105" spans="2:16" ht="12.75" customHeight="1">
      <c r="B105" s="3"/>
      <c r="E105" s="117"/>
      <c r="F105" s="3"/>
      <c r="I105" s="126"/>
      <c r="J105" s="127"/>
      <c r="K105" s="126"/>
      <c r="L105" s="126"/>
      <c r="M105" s="127"/>
      <c r="N105" s="127"/>
      <c r="O105" s="128"/>
      <c r="P105" s="128"/>
    </row>
    <row r="106" spans="2:16" ht="12.75" customHeight="1">
      <c r="B106" s="3"/>
      <c r="E106" s="117"/>
      <c r="F106" s="3"/>
      <c r="I106" s="126"/>
      <c r="J106" s="127"/>
      <c r="K106" s="126"/>
      <c r="L106" s="126"/>
      <c r="M106" s="127"/>
      <c r="N106" s="127"/>
      <c r="O106" s="128"/>
      <c r="P106" s="128"/>
    </row>
    <row r="107" spans="2:16" ht="12.75" customHeight="1">
      <c r="B107" s="3"/>
      <c r="E107" s="117"/>
      <c r="F107" s="3"/>
      <c r="I107" s="126"/>
      <c r="J107" s="127"/>
      <c r="K107" s="126"/>
      <c r="L107" s="126"/>
      <c r="M107" s="127"/>
      <c r="N107" s="127"/>
      <c r="O107" s="128"/>
      <c r="P107" s="128"/>
    </row>
    <row r="108" spans="2:16" ht="12.75" customHeight="1">
      <c r="B108" s="3"/>
      <c r="E108" s="117"/>
      <c r="F108" s="3"/>
      <c r="I108" s="126"/>
      <c r="J108" s="127"/>
      <c r="K108" s="126"/>
      <c r="L108" s="126"/>
      <c r="M108" s="127"/>
      <c r="N108" s="127"/>
      <c r="O108" s="128"/>
      <c r="P108" s="128"/>
    </row>
    <row r="109" spans="2:16" ht="12.75" customHeight="1">
      <c r="B109" s="3"/>
      <c r="E109" s="117"/>
      <c r="F109" s="3"/>
      <c r="I109" s="126"/>
      <c r="J109" s="127"/>
      <c r="K109" s="126"/>
      <c r="L109" s="126"/>
      <c r="M109" s="127"/>
      <c r="N109" s="127"/>
      <c r="O109" s="128"/>
      <c r="P109" s="128"/>
    </row>
    <row r="110" spans="2:16" ht="12.75" customHeight="1">
      <c r="B110" s="3"/>
      <c r="E110" s="117"/>
      <c r="F110" s="3"/>
      <c r="I110" s="126"/>
      <c r="J110" s="127"/>
      <c r="K110" s="126"/>
      <c r="L110" s="126"/>
      <c r="M110" s="127"/>
      <c r="N110" s="127"/>
      <c r="O110" s="128"/>
      <c r="P110" s="128"/>
    </row>
    <row r="111" spans="2:16" ht="12.75" customHeight="1">
      <c r="B111" s="3"/>
      <c r="E111" s="117"/>
      <c r="F111" s="3"/>
      <c r="I111" s="126"/>
      <c r="J111" s="127"/>
      <c r="K111" s="126"/>
      <c r="L111" s="126"/>
      <c r="M111" s="127"/>
      <c r="N111" s="127"/>
      <c r="O111" s="128"/>
      <c r="P111" s="128"/>
    </row>
    <row r="112" spans="2:16" ht="12.75" customHeight="1">
      <c r="B112" s="3"/>
      <c r="E112" s="117"/>
      <c r="F112" s="3"/>
      <c r="I112" s="126"/>
      <c r="J112" s="127"/>
      <c r="K112" s="126"/>
      <c r="L112" s="126"/>
      <c r="M112" s="127"/>
      <c r="N112" s="127"/>
      <c r="O112" s="128"/>
      <c r="P112" s="128"/>
    </row>
    <row r="113" spans="2:16" ht="12.75" customHeight="1">
      <c r="B113" s="3"/>
      <c r="E113" s="117"/>
      <c r="F113" s="3"/>
      <c r="I113" s="126"/>
      <c r="J113" s="127"/>
      <c r="K113" s="126"/>
      <c r="L113" s="126"/>
      <c r="M113" s="127"/>
      <c r="N113" s="127"/>
      <c r="O113" s="128"/>
      <c r="P113" s="128"/>
    </row>
    <row r="114" spans="2:16" ht="12.75" customHeight="1">
      <c r="B114" s="3"/>
      <c r="E114" s="117"/>
      <c r="F114" s="3"/>
      <c r="I114" s="126"/>
      <c r="J114" s="127"/>
      <c r="K114" s="126"/>
      <c r="L114" s="126"/>
      <c r="M114" s="127"/>
      <c r="N114" s="127"/>
      <c r="O114" s="128"/>
      <c r="P114" s="128"/>
    </row>
    <row r="115" spans="2:16" ht="12.75" customHeight="1">
      <c r="B115" s="3"/>
      <c r="E115" s="117"/>
      <c r="F115" s="3"/>
      <c r="I115" s="126"/>
      <c r="J115" s="127"/>
      <c r="K115" s="126"/>
      <c r="L115" s="126"/>
      <c r="M115" s="127"/>
      <c r="N115" s="127"/>
      <c r="O115" s="128"/>
      <c r="P115" s="128"/>
    </row>
    <row r="116" spans="2:16" ht="12.75" customHeight="1">
      <c r="B116" s="3"/>
      <c r="E116" s="117"/>
      <c r="F116" s="3"/>
      <c r="I116" s="126"/>
      <c r="J116" s="127"/>
      <c r="K116" s="126"/>
      <c r="L116" s="126"/>
      <c r="M116" s="127"/>
      <c r="N116" s="127"/>
      <c r="O116" s="128"/>
      <c r="P116" s="128"/>
    </row>
    <row r="117" spans="2:16" ht="12.75" customHeight="1">
      <c r="B117" s="3"/>
      <c r="E117" s="117"/>
      <c r="F117" s="3"/>
      <c r="I117" s="126"/>
      <c r="J117" s="127"/>
      <c r="K117" s="126"/>
      <c r="L117" s="126"/>
      <c r="M117" s="127"/>
      <c r="N117" s="127"/>
      <c r="O117" s="128"/>
      <c r="P117" s="128"/>
    </row>
    <row r="118" spans="2:16" ht="12.75" customHeight="1">
      <c r="B118" s="3"/>
      <c r="E118" s="117"/>
      <c r="F118" s="3"/>
      <c r="I118" s="126"/>
      <c r="J118" s="127"/>
      <c r="K118" s="126"/>
      <c r="L118" s="126"/>
      <c r="M118" s="127"/>
      <c r="N118" s="127"/>
      <c r="O118" s="128"/>
      <c r="P118" s="128"/>
    </row>
    <row r="119" spans="2:16" ht="12.75" customHeight="1">
      <c r="B119" s="3"/>
      <c r="E119" s="117"/>
      <c r="F119" s="3"/>
      <c r="I119" s="126"/>
      <c r="J119" s="127"/>
      <c r="K119" s="126"/>
      <c r="L119" s="126"/>
      <c r="M119" s="127"/>
      <c r="N119" s="127"/>
      <c r="O119" s="128"/>
      <c r="P119" s="128"/>
    </row>
    <row r="120" spans="2:16" ht="12.75" customHeight="1">
      <c r="B120" s="3"/>
      <c r="E120" s="117"/>
      <c r="F120" s="3"/>
      <c r="I120" s="126"/>
      <c r="J120" s="127"/>
      <c r="K120" s="126"/>
      <c r="L120" s="126"/>
      <c r="M120" s="127"/>
      <c r="N120" s="127"/>
      <c r="O120" s="128"/>
      <c r="P120" s="128"/>
    </row>
    <row r="121" spans="2:16" ht="12.75" customHeight="1">
      <c r="B121" s="3"/>
      <c r="E121" s="117"/>
      <c r="F121" s="3"/>
      <c r="I121" s="126"/>
      <c r="J121" s="127"/>
      <c r="K121" s="126"/>
      <c r="L121" s="126"/>
      <c r="M121" s="127"/>
      <c r="N121" s="127"/>
      <c r="O121" s="128"/>
      <c r="P121" s="128"/>
    </row>
    <row r="122" spans="2:16" ht="12.75" customHeight="1">
      <c r="B122" s="3"/>
      <c r="E122" s="117"/>
      <c r="F122" s="3"/>
      <c r="I122" s="126"/>
      <c r="J122" s="127"/>
      <c r="K122" s="126"/>
      <c r="L122" s="126"/>
      <c r="M122" s="127"/>
      <c r="N122" s="127"/>
      <c r="O122" s="128"/>
      <c r="P122" s="128"/>
    </row>
    <row r="123" spans="2:16" ht="12.75" customHeight="1">
      <c r="B123" s="3"/>
      <c r="E123" s="117"/>
      <c r="F123" s="3"/>
      <c r="I123" s="126"/>
      <c r="J123" s="127"/>
      <c r="K123" s="126"/>
      <c r="L123" s="126"/>
      <c r="M123" s="127"/>
      <c r="N123" s="127"/>
      <c r="O123" s="128"/>
      <c r="P123" s="128"/>
    </row>
    <row r="124" spans="2:16" ht="12.75" customHeight="1">
      <c r="B124" s="3"/>
      <c r="E124" s="117"/>
      <c r="F124" s="3"/>
      <c r="I124" s="126"/>
      <c r="J124" s="127"/>
      <c r="K124" s="126"/>
      <c r="L124" s="126"/>
      <c r="M124" s="127"/>
      <c r="N124" s="127"/>
      <c r="O124" s="128"/>
      <c r="P124" s="128"/>
    </row>
    <row r="125" spans="2:16" ht="12.75" customHeight="1">
      <c r="B125" s="3"/>
      <c r="E125" s="117"/>
      <c r="F125" s="3"/>
      <c r="I125" s="126"/>
      <c r="J125" s="127"/>
      <c r="K125" s="126"/>
      <c r="L125" s="126"/>
      <c r="M125" s="127"/>
      <c r="N125" s="127"/>
      <c r="O125" s="128"/>
      <c r="P125" s="128"/>
    </row>
    <row r="126" spans="2:16" ht="12.75" customHeight="1">
      <c r="B126" s="3"/>
      <c r="E126" s="117"/>
      <c r="F126" s="3"/>
      <c r="I126" s="126"/>
      <c r="J126" s="127"/>
      <c r="K126" s="126"/>
      <c r="L126" s="126"/>
      <c r="M126" s="127"/>
      <c r="N126" s="127"/>
      <c r="O126" s="128"/>
      <c r="P126" s="128"/>
    </row>
    <row r="127" spans="2:16" ht="12.75" customHeight="1">
      <c r="B127" s="3"/>
      <c r="E127" s="117"/>
      <c r="F127" s="3"/>
      <c r="I127" s="126"/>
      <c r="J127" s="127"/>
      <c r="K127" s="126"/>
      <c r="L127" s="126"/>
      <c r="M127" s="127"/>
      <c r="N127" s="127"/>
      <c r="O127" s="128"/>
      <c r="P127" s="128"/>
    </row>
    <row r="128" spans="2:16" ht="12.75" customHeight="1">
      <c r="B128" s="3"/>
      <c r="E128" s="117"/>
      <c r="F128" s="3"/>
      <c r="I128" s="126"/>
      <c r="J128" s="127"/>
      <c r="K128" s="126"/>
      <c r="L128" s="126"/>
      <c r="M128" s="127"/>
      <c r="N128" s="127"/>
      <c r="O128" s="128"/>
      <c r="P128" s="128"/>
    </row>
    <row r="129" spans="2:16" ht="12.75" customHeight="1">
      <c r="B129" s="3"/>
      <c r="E129" s="117"/>
      <c r="F129" s="3"/>
      <c r="I129" s="126"/>
      <c r="J129" s="127"/>
      <c r="K129" s="126"/>
      <c r="L129" s="126"/>
      <c r="M129" s="127"/>
      <c r="N129" s="127"/>
      <c r="O129" s="128"/>
      <c r="P129" s="128"/>
    </row>
    <row r="130" spans="2:16" ht="12.75" customHeight="1">
      <c r="B130" s="3"/>
      <c r="E130" s="117"/>
      <c r="F130" s="3"/>
      <c r="I130" s="126"/>
      <c r="J130" s="127"/>
      <c r="K130" s="126"/>
      <c r="L130" s="126"/>
      <c r="M130" s="127"/>
      <c r="N130" s="127"/>
      <c r="O130" s="128"/>
      <c r="P130" s="128"/>
    </row>
    <row r="131" spans="2:16" ht="12.75" customHeight="1">
      <c r="B131" s="3"/>
      <c r="E131" s="117"/>
      <c r="F131" s="3"/>
      <c r="I131" s="126"/>
      <c r="J131" s="127"/>
      <c r="K131" s="126"/>
      <c r="L131" s="126"/>
      <c r="M131" s="127"/>
      <c r="N131" s="127"/>
      <c r="O131" s="128"/>
      <c r="P131" s="128"/>
    </row>
    <row r="132" spans="2:16" ht="12.75" customHeight="1">
      <c r="B132" s="3"/>
      <c r="E132" s="117"/>
      <c r="F132" s="3"/>
      <c r="I132" s="126"/>
      <c r="J132" s="127"/>
      <c r="K132" s="126"/>
      <c r="L132" s="126"/>
      <c r="M132" s="127"/>
      <c r="N132" s="127"/>
      <c r="O132" s="128"/>
      <c r="P132" s="128"/>
    </row>
    <row r="133" spans="2:16" ht="12.75" customHeight="1">
      <c r="B133" s="3"/>
      <c r="E133" s="117"/>
      <c r="F133" s="3"/>
      <c r="I133" s="126"/>
      <c r="J133" s="127"/>
      <c r="K133" s="126"/>
      <c r="L133" s="126"/>
      <c r="M133" s="127"/>
      <c r="N133" s="127"/>
      <c r="O133" s="128"/>
      <c r="P133" s="128"/>
    </row>
    <row r="134" spans="2:16" ht="12.75" customHeight="1">
      <c r="B134" s="3"/>
      <c r="E134" s="117"/>
      <c r="F134" s="3"/>
      <c r="I134" s="126"/>
      <c r="J134" s="127"/>
      <c r="K134" s="126"/>
      <c r="L134" s="126"/>
      <c r="M134" s="127"/>
      <c r="N134" s="127"/>
      <c r="O134" s="128"/>
      <c r="P134" s="128"/>
    </row>
    <row r="135" spans="2:16" ht="12.75" customHeight="1">
      <c r="B135" s="3"/>
      <c r="E135" s="117"/>
      <c r="F135" s="3"/>
      <c r="I135" s="126"/>
      <c r="J135" s="127"/>
      <c r="K135" s="126"/>
      <c r="L135" s="126"/>
      <c r="M135" s="127"/>
      <c r="N135" s="127"/>
      <c r="O135" s="128"/>
      <c r="P135" s="128"/>
    </row>
    <row r="136" spans="2:16" ht="12.75" customHeight="1">
      <c r="B136" s="3"/>
      <c r="E136" s="117"/>
      <c r="F136" s="3"/>
      <c r="I136" s="126"/>
      <c r="J136" s="127"/>
      <c r="K136" s="126"/>
      <c r="L136" s="126"/>
      <c r="M136" s="127"/>
      <c r="N136" s="127"/>
      <c r="O136" s="128"/>
      <c r="P136" s="128"/>
    </row>
    <row r="137" spans="2:16" ht="12.75" customHeight="1">
      <c r="B137" s="3"/>
      <c r="E137" s="117"/>
      <c r="F137" s="3"/>
      <c r="I137" s="126"/>
      <c r="J137" s="127"/>
      <c r="K137" s="126"/>
      <c r="L137" s="126"/>
      <c r="M137" s="127"/>
      <c r="N137" s="127"/>
      <c r="O137" s="128"/>
      <c r="P137" s="128"/>
    </row>
    <row r="138" spans="2:16" ht="12.75" customHeight="1">
      <c r="B138" s="3"/>
      <c r="E138" s="117"/>
      <c r="F138" s="3"/>
      <c r="I138" s="126"/>
      <c r="J138" s="127"/>
      <c r="K138" s="126"/>
      <c r="L138" s="126"/>
      <c r="M138" s="127"/>
      <c r="N138" s="127"/>
      <c r="O138" s="128"/>
      <c r="P138" s="128"/>
    </row>
    <row r="139" spans="2:16" ht="12.75" customHeight="1">
      <c r="B139" s="3"/>
      <c r="E139" s="117"/>
      <c r="F139" s="3"/>
      <c r="I139" s="126"/>
      <c r="J139" s="127"/>
      <c r="K139" s="126"/>
      <c r="L139" s="126"/>
      <c r="M139" s="127"/>
      <c r="N139" s="127"/>
      <c r="O139" s="128"/>
      <c r="P139" s="128"/>
    </row>
    <row r="140" spans="2:16" ht="12.75" customHeight="1">
      <c r="B140" s="3"/>
      <c r="E140" s="117"/>
      <c r="F140" s="3"/>
      <c r="I140" s="126"/>
      <c r="J140" s="127"/>
      <c r="K140" s="126"/>
      <c r="L140" s="126"/>
      <c r="M140" s="127"/>
      <c r="N140" s="127"/>
      <c r="O140" s="128"/>
      <c r="P140" s="128"/>
    </row>
    <row r="141" spans="2:16" ht="12.75" customHeight="1">
      <c r="B141" s="3"/>
      <c r="E141" s="117"/>
      <c r="F141" s="3"/>
      <c r="I141" s="126"/>
      <c r="J141" s="127"/>
      <c r="K141" s="126"/>
      <c r="L141" s="126"/>
      <c r="M141" s="127"/>
      <c r="N141" s="127"/>
      <c r="O141" s="128"/>
      <c r="P141" s="128"/>
    </row>
    <row r="142" spans="2:16" ht="12.75" customHeight="1">
      <c r="B142" s="3"/>
      <c r="E142" s="117"/>
      <c r="F142" s="3"/>
      <c r="I142" s="126"/>
      <c r="J142" s="127"/>
      <c r="K142" s="126"/>
      <c r="L142" s="126"/>
      <c r="M142" s="127"/>
      <c r="N142" s="127"/>
      <c r="O142" s="128"/>
      <c r="P142" s="128"/>
    </row>
    <row r="143" spans="2:16" ht="12.75" customHeight="1">
      <c r="B143" s="3"/>
      <c r="E143" s="117"/>
      <c r="F143" s="3"/>
      <c r="I143" s="126"/>
      <c r="J143" s="127"/>
      <c r="K143" s="126"/>
      <c r="L143" s="126"/>
      <c r="M143" s="127"/>
      <c r="N143" s="127"/>
      <c r="O143" s="128"/>
      <c r="P143" s="128"/>
    </row>
    <row r="144" spans="2:16" ht="12.75" customHeight="1">
      <c r="B144" s="3"/>
      <c r="E144" s="117"/>
      <c r="F144" s="3"/>
      <c r="I144" s="126"/>
      <c r="J144" s="127"/>
      <c r="K144" s="126"/>
      <c r="L144" s="126"/>
      <c r="M144" s="127"/>
      <c r="N144" s="127"/>
      <c r="O144" s="128"/>
      <c r="P144" s="128"/>
    </row>
    <row r="145" spans="2:16" ht="12.75" customHeight="1">
      <c r="B145" s="3"/>
      <c r="E145" s="117"/>
      <c r="F145" s="3"/>
      <c r="I145" s="126"/>
      <c r="J145" s="127"/>
      <c r="K145" s="126"/>
      <c r="L145" s="126"/>
      <c r="M145" s="127"/>
      <c r="N145" s="127"/>
      <c r="O145" s="128"/>
      <c r="P145" s="129"/>
    </row>
    <row r="146" spans="2:16" ht="12.75" customHeight="1">
      <c r="B146" s="3"/>
      <c r="E146" s="117"/>
      <c r="F146" s="3"/>
      <c r="I146" s="126"/>
      <c r="J146" s="127"/>
      <c r="K146" s="126"/>
      <c r="L146" s="126"/>
      <c r="M146" s="127"/>
      <c r="N146" s="127"/>
      <c r="O146" s="128"/>
      <c r="P146" s="128"/>
    </row>
    <row r="147" spans="2:16" ht="12.75" customHeight="1">
      <c r="B147" s="3"/>
      <c r="E147" s="117"/>
      <c r="F147" s="3"/>
      <c r="I147" s="126"/>
      <c r="J147" s="127"/>
      <c r="K147" s="126"/>
      <c r="L147" s="126"/>
      <c r="M147" s="127"/>
      <c r="N147" s="127"/>
      <c r="O147" s="128"/>
      <c r="P147" s="129"/>
    </row>
    <row r="148" spans="2:16" ht="12.75" customHeight="1">
      <c r="B148" s="3"/>
      <c r="E148" s="117"/>
      <c r="F148" s="3"/>
      <c r="I148" s="126"/>
      <c r="J148" s="127"/>
      <c r="K148" s="126"/>
      <c r="L148" s="126"/>
      <c r="M148" s="127"/>
      <c r="N148" s="127"/>
      <c r="O148" s="128"/>
      <c r="P148" s="128"/>
    </row>
    <row r="149" spans="2:16" ht="12.75" customHeight="1">
      <c r="B149" s="3"/>
      <c r="E149" s="117"/>
      <c r="F149" s="3"/>
      <c r="I149" s="126"/>
      <c r="J149" s="127"/>
      <c r="K149" s="126"/>
      <c r="L149" s="126"/>
      <c r="M149" s="127"/>
      <c r="N149" s="127"/>
      <c r="O149" s="128"/>
      <c r="P149" s="128"/>
    </row>
    <row r="150" spans="2:16" ht="12.75" customHeight="1">
      <c r="B150" s="3"/>
      <c r="E150" s="117"/>
      <c r="F150" s="3"/>
      <c r="I150" s="126"/>
      <c r="J150" s="127"/>
      <c r="K150" s="126"/>
      <c r="L150" s="126"/>
      <c r="M150" s="127"/>
      <c r="N150" s="127"/>
      <c r="O150" s="128"/>
      <c r="P150" s="128"/>
    </row>
    <row r="151" spans="2:16" ht="12.75" customHeight="1">
      <c r="B151" s="3"/>
      <c r="E151" s="117"/>
      <c r="F151" s="3"/>
      <c r="I151" s="126"/>
      <c r="J151" s="127"/>
      <c r="K151" s="126"/>
      <c r="L151" s="126"/>
      <c r="M151" s="127"/>
      <c r="N151" s="127"/>
      <c r="O151" s="128"/>
      <c r="P151" s="128"/>
    </row>
    <row r="152" spans="2:16" ht="12.75" customHeight="1">
      <c r="B152" s="3"/>
      <c r="E152" s="117"/>
      <c r="F152" s="3"/>
      <c r="I152" s="126"/>
      <c r="J152" s="127"/>
      <c r="K152" s="126"/>
      <c r="L152" s="126"/>
      <c r="M152" s="127"/>
      <c r="N152" s="127"/>
      <c r="O152" s="128"/>
      <c r="P152" s="128"/>
    </row>
    <row r="153" spans="2:16" ht="12.75" customHeight="1">
      <c r="B153" s="3"/>
      <c r="E153" s="117"/>
      <c r="F153" s="3"/>
      <c r="I153" s="126"/>
      <c r="J153" s="127"/>
      <c r="K153" s="126"/>
      <c r="L153" s="126"/>
      <c r="M153" s="127"/>
      <c r="N153" s="127"/>
      <c r="O153" s="128"/>
      <c r="P153" s="128"/>
    </row>
    <row r="154" spans="2:16" ht="12.75" customHeight="1">
      <c r="B154" s="3"/>
      <c r="E154" s="117"/>
      <c r="F154" s="3"/>
      <c r="I154" s="126"/>
      <c r="J154" s="127"/>
      <c r="K154" s="126"/>
      <c r="L154" s="126"/>
      <c r="M154" s="127"/>
      <c r="N154" s="127"/>
      <c r="O154" s="128"/>
      <c r="P154" s="128"/>
    </row>
    <row r="155" spans="2:16" ht="12.75" customHeight="1">
      <c r="B155" s="3"/>
      <c r="E155" s="117"/>
      <c r="F155" s="3"/>
      <c r="I155" s="126"/>
      <c r="J155" s="127"/>
      <c r="K155" s="126"/>
      <c r="L155" s="126"/>
      <c r="M155" s="127"/>
      <c r="N155" s="127"/>
      <c r="O155" s="128"/>
      <c r="P155" s="128"/>
    </row>
    <row r="156" spans="2:16" ht="12.75" customHeight="1">
      <c r="B156" s="3"/>
      <c r="E156" s="117"/>
      <c r="F156" s="3"/>
      <c r="I156" s="126"/>
      <c r="J156" s="127"/>
      <c r="K156" s="126"/>
      <c r="L156" s="126"/>
      <c r="M156" s="127"/>
      <c r="N156" s="127"/>
      <c r="O156" s="128"/>
      <c r="P156" s="128"/>
    </row>
    <row r="157" spans="2:16" ht="12.75" customHeight="1">
      <c r="B157" s="3"/>
      <c r="E157" s="117"/>
      <c r="F157" s="3"/>
      <c r="I157" s="126"/>
      <c r="J157" s="127"/>
      <c r="K157" s="126"/>
      <c r="L157" s="126"/>
      <c r="M157" s="127"/>
      <c r="N157" s="127"/>
      <c r="O157" s="128"/>
      <c r="P157" s="128"/>
    </row>
    <row r="158" spans="2:16" ht="12.75" customHeight="1">
      <c r="B158" s="3"/>
      <c r="E158" s="117"/>
      <c r="F158" s="3"/>
      <c r="I158" s="126"/>
      <c r="J158" s="127"/>
      <c r="K158" s="126"/>
      <c r="L158" s="126"/>
      <c r="M158" s="127"/>
      <c r="N158" s="127"/>
      <c r="O158" s="128"/>
      <c r="P158" s="128"/>
    </row>
    <row r="159" spans="2:16" ht="12.75" customHeight="1">
      <c r="B159" s="3"/>
      <c r="E159" s="117"/>
      <c r="F159" s="3"/>
      <c r="I159" s="126"/>
      <c r="J159" s="127"/>
      <c r="K159" s="126"/>
      <c r="L159" s="126"/>
      <c r="M159" s="127"/>
      <c r="N159" s="127"/>
      <c r="O159" s="128"/>
      <c r="P159" s="128"/>
    </row>
    <row r="160" spans="2:16" ht="12.75" customHeight="1">
      <c r="B160" s="3"/>
      <c r="E160" s="117"/>
      <c r="F160" s="3"/>
      <c r="I160" s="126"/>
      <c r="J160" s="127"/>
      <c r="K160" s="126"/>
      <c r="L160" s="126"/>
      <c r="M160" s="127"/>
      <c r="N160" s="127"/>
      <c r="O160" s="128"/>
      <c r="P160" s="128"/>
    </row>
    <row r="161" spans="2:16" ht="12.75" customHeight="1">
      <c r="B161" s="3"/>
      <c r="E161" s="117"/>
      <c r="F161" s="3"/>
      <c r="I161" s="126"/>
      <c r="J161" s="127"/>
      <c r="K161" s="126"/>
      <c r="L161" s="126"/>
      <c r="M161" s="127"/>
      <c r="N161" s="127"/>
      <c r="O161" s="128"/>
      <c r="P161" s="128"/>
    </row>
    <row r="162" spans="2:16" ht="12.75" customHeight="1">
      <c r="B162" s="3"/>
      <c r="E162" s="117"/>
      <c r="F162" s="3"/>
      <c r="I162" s="126"/>
      <c r="J162" s="127"/>
      <c r="K162" s="126"/>
      <c r="L162" s="126"/>
      <c r="M162" s="127"/>
      <c r="N162" s="127"/>
      <c r="O162" s="128"/>
      <c r="P162" s="128"/>
    </row>
    <row r="163" spans="2:16" ht="12.75" customHeight="1">
      <c r="B163" s="3"/>
      <c r="E163" s="117"/>
      <c r="F163" s="3"/>
      <c r="I163" s="126"/>
      <c r="J163" s="127"/>
      <c r="K163" s="126"/>
      <c r="L163" s="126"/>
      <c r="M163" s="127"/>
      <c r="N163" s="127"/>
      <c r="O163" s="128"/>
      <c r="P163" s="128"/>
    </row>
    <row r="164" spans="2:16" ht="12.75" customHeight="1">
      <c r="B164" s="3"/>
      <c r="E164" s="117"/>
      <c r="F164" s="3"/>
      <c r="I164" s="126"/>
      <c r="J164" s="127"/>
      <c r="K164" s="126"/>
      <c r="L164" s="126"/>
      <c r="M164" s="127"/>
      <c r="N164" s="127"/>
      <c r="O164" s="128"/>
      <c r="P164" s="128"/>
    </row>
    <row r="165" spans="2:16" ht="12.75" customHeight="1">
      <c r="B165" s="3"/>
      <c r="E165" s="117"/>
      <c r="F165" s="3"/>
      <c r="I165" s="126"/>
      <c r="J165" s="127"/>
      <c r="K165" s="126"/>
      <c r="L165" s="126"/>
      <c r="M165" s="127"/>
      <c r="N165" s="127"/>
      <c r="O165" s="128"/>
      <c r="P165" s="128"/>
    </row>
    <row r="166" spans="2:16" ht="12.75" customHeight="1">
      <c r="B166" s="3"/>
      <c r="E166" s="117"/>
      <c r="F166" s="3"/>
      <c r="I166" s="126"/>
      <c r="J166" s="127"/>
      <c r="K166" s="126"/>
      <c r="L166" s="126"/>
      <c r="M166" s="127"/>
      <c r="N166" s="127"/>
      <c r="O166" s="128"/>
      <c r="P166" s="128"/>
    </row>
    <row r="167" spans="2:16" ht="12.75" customHeight="1">
      <c r="B167" s="3"/>
      <c r="E167" s="117"/>
      <c r="F167" s="3"/>
      <c r="I167" s="126"/>
      <c r="J167" s="127"/>
      <c r="K167" s="126"/>
      <c r="L167" s="126"/>
      <c r="M167" s="127"/>
      <c r="N167" s="127"/>
      <c r="O167" s="128"/>
      <c r="P167" s="128"/>
    </row>
    <row r="168" spans="2:16" ht="12.75" customHeight="1">
      <c r="B168" s="3"/>
      <c r="E168" s="117"/>
      <c r="F168" s="3"/>
      <c r="I168" s="126"/>
      <c r="J168" s="127"/>
      <c r="K168" s="126"/>
      <c r="L168" s="126"/>
      <c r="M168" s="127"/>
      <c r="N168" s="127"/>
      <c r="O168" s="128"/>
      <c r="P168" s="128"/>
    </row>
    <row r="169" spans="2:16" ht="12.75" customHeight="1">
      <c r="B169" s="3"/>
      <c r="E169" s="117"/>
      <c r="F169" s="3"/>
      <c r="I169" s="126"/>
      <c r="J169" s="127"/>
      <c r="K169" s="126"/>
      <c r="L169" s="126"/>
      <c r="M169" s="127"/>
      <c r="N169" s="127"/>
      <c r="O169" s="128"/>
      <c r="P169" s="128"/>
    </row>
    <row r="170" spans="2:16" ht="12.75" customHeight="1">
      <c r="B170" s="3"/>
      <c r="E170" s="117"/>
      <c r="F170" s="3"/>
      <c r="I170" s="126"/>
      <c r="J170" s="127"/>
      <c r="K170" s="126"/>
      <c r="L170" s="126"/>
      <c r="M170" s="127"/>
      <c r="N170" s="127"/>
      <c r="O170" s="128"/>
      <c r="P170" s="128"/>
    </row>
    <row r="171" spans="2:16" ht="12.75" customHeight="1">
      <c r="B171" s="3"/>
      <c r="E171" s="117"/>
      <c r="F171" s="3"/>
      <c r="I171" s="126"/>
      <c r="J171" s="127"/>
      <c r="K171" s="126"/>
      <c r="L171" s="126"/>
      <c r="M171" s="127"/>
      <c r="N171" s="127"/>
      <c r="O171" s="128"/>
      <c r="P171" s="129"/>
    </row>
    <row r="172" spans="2:16" ht="12.75" customHeight="1">
      <c r="B172" s="3"/>
      <c r="E172" s="117"/>
      <c r="F172" s="3"/>
      <c r="I172" s="126"/>
      <c r="J172" s="127"/>
      <c r="K172" s="126"/>
      <c r="L172" s="126"/>
      <c r="M172" s="127"/>
      <c r="N172" s="127"/>
      <c r="O172" s="128"/>
      <c r="P172" s="128"/>
    </row>
    <row r="173" spans="2:16" ht="12.75" customHeight="1">
      <c r="B173" s="3"/>
      <c r="E173" s="117"/>
      <c r="F173" s="3"/>
      <c r="I173" s="126"/>
      <c r="J173" s="127"/>
      <c r="K173" s="126"/>
      <c r="L173" s="126"/>
      <c r="M173" s="127"/>
      <c r="N173" s="127"/>
      <c r="O173" s="128"/>
      <c r="P173" s="129"/>
    </row>
    <row r="174" spans="2:16" ht="12.75" customHeight="1">
      <c r="B174" s="3"/>
      <c r="E174" s="117"/>
      <c r="F174" s="3"/>
      <c r="I174" s="126"/>
      <c r="J174" s="127"/>
      <c r="K174" s="126"/>
      <c r="L174" s="126"/>
      <c r="M174" s="127"/>
      <c r="N174" s="127"/>
      <c r="O174" s="128"/>
      <c r="P174" s="128"/>
    </row>
    <row r="175" spans="2:16" ht="12.75" customHeight="1">
      <c r="B175" s="3"/>
      <c r="E175" s="117"/>
      <c r="F175" s="3"/>
      <c r="I175" s="126"/>
      <c r="J175" s="127"/>
      <c r="K175" s="126"/>
      <c r="L175" s="126"/>
      <c r="M175" s="127"/>
      <c r="N175" s="127"/>
      <c r="O175" s="128"/>
      <c r="P175" s="129"/>
    </row>
    <row r="176" spans="2:16" ht="12.75" customHeight="1">
      <c r="B176" s="3"/>
      <c r="E176" s="117"/>
      <c r="F176" s="3"/>
      <c r="I176" s="126"/>
      <c r="J176" s="127"/>
      <c r="K176" s="126"/>
      <c r="L176" s="126"/>
      <c r="M176" s="127"/>
      <c r="N176" s="127"/>
      <c r="O176" s="128"/>
      <c r="P176" s="129"/>
    </row>
    <row r="177" spans="2:16" ht="12.75" customHeight="1">
      <c r="B177" s="3"/>
      <c r="E177" s="117"/>
      <c r="F177" s="3"/>
      <c r="I177" s="126"/>
      <c r="J177" s="127"/>
      <c r="K177" s="126"/>
      <c r="L177" s="126"/>
      <c r="M177" s="127"/>
      <c r="N177" s="127"/>
      <c r="O177" s="128"/>
      <c r="P177" s="129"/>
    </row>
    <row r="178" spans="2:16" ht="12.75" customHeight="1">
      <c r="B178" s="3"/>
      <c r="E178" s="117"/>
      <c r="F178" s="3"/>
      <c r="I178" s="126"/>
      <c r="J178" s="127"/>
      <c r="K178" s="126"/>
      <c r="L178" s="126"/>
      <c r="M178" s="127"/>
      <c r="N178" s="127"/>
      <c r="O178" s="128"/>
      <c r="P178" s="129"/>
    </row>
    <row r="179" spans="2:16" ht="12.75" customHeight="1">
      <c r="B179" s="3"/>
      <c r="E179" s="117"/>
      <c r="F179" s="3"/>
      <c r="I179" s="126"/>
      <c r="J179" s="127"/>
      <c r="K179" s="126"/>
      <c r="L179" s="126"/>
      <c r="M179" s="127"/>
      <c r="N179" s="127"/>
      <c r="O179" s="128"/>
      <c r="P179" s="129"/>
    </row>
    <row r="180" spans="2:16" ht="12.75" customHeight="1">
      <c r="B180" s="3"/>
      <c r="E180" s="117"/>
      <c r="F180" s="3"/>
      <c r="I180" s="126"/>
      <c r="J180" s="127"/>
      <c r="K180" s="126"/>
      <c r="L180" s="126"/>
      <c r="M180" s="127"/>
      <c r="N180" s="127"/>
      <c r="O180" s="128"/>
      <c r="P180" s="129"/>
    </row>
    <row r="181" spans="2:16" ht="12.75" customHeight="1">
      <c r="B181" s="3"/>
      <c r="E181" s="117"/>
      <c r="F181" s="3"/>
      <c r="I181" s="126"/>
      <c r="J181" s="127"/>
      <c r="K181" s="126"/>
      <c r="L181" s="126"/>
      <c r="M181" s="127"/>
      <c r="N181" s="127"/>
      <c r="O181" s="128"/>
      <c r="P181" s="128"/>
    </row>
    <row r="182" spans="2:16" ht="12.75" customHeight="1">
      <c r="B182" s="3"/>
      <c r="E182" s="117"/>
      <c r="F182" s="3"/>
      <c r="I182" s="126"/>
      <c r="J182" s="127"/>
      <c r="K182" s="126"/>
      <c r="L182" s="126"/>
      <c r="M182" s="127"/>
      <c r="N182" s="127"/>
      <c r="O182" s="128"/>
      <c r="P182" s="129"/>
    </row>
    <row r="183" spans="2:16" ht="12.75" customHeight="1">
      <c r="B183" s="3"/>
      <c r="E183" s="117"/>
      <c r="F183" s="3"/>
      <c r="I183" s="126"/>
      <c r="J183" s="127"/>
      <c r="K183" s="126"/>
      <c r="L183" s="126"/>
      <c r="M183" s="127"/>
      <c r="N183" s="127"/>
      <c r="O183" s="128"/>
      <c r="P183" s="128"/>
    </row>
    <row r="184" spans="2:16" ht="12.75" customHeight="1">
      <c r="B184" s="3"/>
      <c r="E184" s="117"/>
      <c r="F184" s="3"/>
      <c r="I184" s="126"/>
      <c r="J184" s="127"/>
      <c r="K184" s="126"/>
      <c r="L184" s="126"/>
      <c r="M184" s="127"/>
      <c r="N184" s="127"/>
      <c r="O184" s="128"/>
      <c r="P184" s="128"/>
    </row>
    <row r="185" spans="2:16" ht="12.75" customHeight="1">
      <c r="B185" s="3"/>
      <c r="E185" s="117"/>
      <c r="F185" s="3"/>
      <c r="I185" s="126"/>
      <c r="J185" s="127"/>
      <c r="K185" s="126"/>
      <c r="L185" s="126"/>
      <c r="M185" s="127"/>
      <c r="N185" s="127"/>
      <c r="O185" s="128"/>
      <c r="P185" s="128"/>
    </row>
    <row r="186" spans="2:16" ht="12.75" customHeight="1">
      <c r="B186" s="3"/>
      <c r="E186" s="117"/>
      <c r="F186" s="3"/>
      <c r="I186" s="126"/>
      <c r="J186" s="127"/>
      <c r="K186" s="126"/>
      <c r="L186" s="126"/>
      <c r="M186" s="127"/>
      <c r="N186" s="127"/>
      <c r="O186" s="128"/>
      <c r="P186" s="128"/>
    </row>
    <row r="187" spans="2:16" ht="12.75" customHeight="1">
      <c r="B187" s="3"/>
      <c r="E187" s="117"/>
      <c r="F187" s="3"/>
      <c r="I187" s="126"/>
      <c r="J187" s="127"/>
      <c r="K187" s="126"/>
      <c r="L187" s="126"/>
      <c r="M187" s="127"/>
      <c r="N187" s="127"/>
      <c r="O187" s="128"/>
      <c r="P187" s="129"/>
    </row>
    <row r="188" spans="2:16" ht="12.75" customHeight="1">
      <c r="B188" s="3"/>
      <c r="E188" s="117"/>
      <c r="F188" s="3"/>
      <c r="I188" s="126"/>
      <c r="J188" s="127"/>
      <c r="K188" s="126"/>
      <c r="L188" s="126"/>
      <c r="M188" s="127"/>
      <c r="N188" s="127"/>
      <c r="O188" s="128"/>
      <c r="P188" s="129"/>
    </row>
    <row r="189" spans="2:16">
      <c r="B189" s="3"/>
      <c r="E189" s="117"/>
      <c r="F189" s="3"/>
    </row>
    <row r="190" spans="2:16">
      <c r="B190" s="3"/>
      <c r="E190" s="117"/>
      <c r="F190" s="3"/>
    </row>
    <row r="191" spans="2:16">
      <c r="B191" s="3"/>
      <c r="E191" s="117"/>
      <c r="F191" s="3"/>
    </row>
    <row r="192" spans="2:16">
      <c r="B192" s="3"/>
      <c r="E192" s="117"/>
      <c r="F192" s="3"/>
    </row>
    <row r="193" spans="2:6">
      <c r="B193" s="3"/>
      <c r="E193" s="117"/>
      <c r="F193" s="3"/>
    </row>
    <row r="194" spans="2:6">
      <c r="B194" s="3"/>
      <c r="E194" s="117"/>
      <c r="F194" s="3"/>
    </row>
    <row r="195" spans="2:6">
      <c r="B195" s="3"/>
      <c r="E195" s="117"/>
      <c r="F195" s="3"/>
    </row>
    <row r="196" spans="2:6">
      <c r="B196" s="3"/>
      <c r="E196" s="117"/>
      <c r="F196" s="3"/>
    </row>
    <row r="197" spans="2:6">
      <c r="B197" s="3"/>
      <c r="E197" s="117"/>
      <c r="F197" s="3"/>
    </row>
    <row r="198" spans="2:6">
      <c r="B198" s="3"/>
      <c r="E198" s="117"/>
      <c r="F198" s="3"/>
    </row>
    <row r="199" spans="2:6">
      <c r="B199" s="3"/>
      <c r="E199" s="117"/>
      <c r="F199" s="3"/>
    </row>
    <row r="200" spans="2:6">
      <c r="B200" s="3"/>
      <c r="E200" s="117"/>
      <c r="F200" s="3"/>
    </row>
    <row r="201" spans="2:6">
      <c r="B201" s="3"/>
      <c r="E201" s="117"/>
      <c r="F201" s="3"/>
    </row>
    <row r="202" spans="2:6">
      <c r="B202" s="3"/>
      <c r="E202" s="117"/>
      <c r="F202" s="3"/>
    </row>
    <row r="203" spans="2:6">
      <c r="B203" s="3"/>
      <c r="E203" s="117"/>
      <c r="F203" s="3"/>
    </row>
    <row r="204" spans="2:6">
      <c r="B204" s="3"/>
      <c r="E204" s="117"/>
      <c r="F204" s="3"/>
    </row>
    <row r="205" spans="2:6">
      <c r="B205" s="3"/>
      <c r="E205" s="117"/>
      <c r="F205" s="3"/>
    </row>
    <row r="206" spans="2:6">
      <c r="B206" s="3"/>
      <c r="E206" s="117"/>
      <c r="F206" s="3"/>
    </row>
    <row r="207" spans="2:6">
      <c r="B207" s="3"/>
      <c r="E207" s="117"/>
      <c r="F207" s="3"/>
    </row>
    <row r="208" spans="2:6">
      <c r="B208" s="3"/>
      <c r="E208" s="117"/>
      <c r="F208" s="3"/>
    </row>
    <row r="209" spans="2:6">
      <c r="B209" s="3"/>
      <c r="E209" s="117"/>
      <c r="F209" s="3"/>
    </row>
    <row r="210" spans="2:6">
      <c r="B210" s="3"/>
      <c r="E210" s="117"/>
      <c r="F210" s="3"/>
    </row>
    <row r="211" spans="2:6">
      <c r="B211" s="3"/>
      <c r="E211" s="117"/>
      <c r="F211" s="3"/>
    </row>
    <row r="212" spans="2:6">
      <c r="B212" s="3"/>
      <c r="E212" s="117"/>
      <c r="F212" s="3"/>
    </row>
    <row r="213" spans="2:6">
      <c r="B213" s="3"/>
      <c r="E213" s="117"/>
      <c r="F213" s="3"/>
    </row>
    <row r="214" spans="2:6">
      <c r="B214" s="3"/>
      <c r="E214" s="117"/>
      <c r="F214" s="3"/>
    </row>
    <row r="215" spans="2:6">
      <c r="B215" s="3"/>
      <c r="E215" s="117"/>
      <c r="F215" s="3"/>
    </row>
    <row r="216" spans="2:6">
      <c r="B216" s="3"/>
      <c r="E216" s="117"/>
      <c r="F216" s="3"/>
    </row>
    <row r="217" spans="2:6">
      <c r="B217" s="3"/>
      <c r="E217" s="117"/>
      <c r="F217" s="3"/>
    </row>
    <row r="218" spans="2:6">
      <c r="B218" s="3"/>
      <c r="E218" s="117"/>
      <c r="F218" s="3"/>
    </row>
    <row r="219" spans="2:6">
      <c r="B219" s="3"/>
      <c r="E219" s="117"/>
      <c r="F219" s="3"/>
    </row>
    <row r="220" spans="2:6">
      <c r="B220" s="3"/>
      <c r="E220" s="117"/>
      <c r="F220" s="3"/>
    </row>
    <row r="221" spans="2:6">
      <c r="B221" s="3"/>
      <c r="E221" s="117"/>
      <c r="F221" s="3"/>
    </row>
    <row r="222" spans="2:6">
      <c r="B222" s="3"/>
      <c r="E222" s="117"/>
      <c r="F222" s="3"/>
    </row>
    <row r="223" spans="2:6">
      <c r="B223" s="3"/>
      <c r="E223" s="117"/>
      <c r="F223" s="3"/>
    </row>
    <row r="224" spans="2:6">
      <c r="B224" s="3"/>
      <c r="E224" s="117"/>
      <c r="F224" s="3"/>
    </row>
    <row r="225" spans="2:6">
      <c r="B225" s="3"/>
      <c r="E225" s="117"/>
      <c r="F225" s="3"/>
    </row>
    <row r="226" spans="2:6">
      <c r="B226" s="3"/>
      <c r="E226" s="117"/>
      <c r="F226" s="3"/>
    </row>
    <row r="227" spans="2:6">
      <c r="B227" s="3"/>
      <c r="E227" s="117"/>
      <c r="F227" s="3"/>
    </row>
    <row r="228" spans="2:6">
      <c r="B228" s="3"/>
      <c r="E228" s="117"/>
      <c r="F228" s="3"/>
    </row>
    <row r="229" spans="2:6">
      <c r="B229" s="3"/>
      <c r="E229" s="117"/>
      <c r="F229" s="3"/>
    </row>
    <row r="230" spans="2:6">
      <c r="B230" s="3"/>
      <c r="E230" s="117"/>
      <c r="F230" s="3"/>
    </row>
    <row r="231" spans="2:6">
      <c r="B231" s="3"/>
      <c r="E231" s="117"/>
      <c r="F231" s="3"/>
    </row>
    <row r="232" spans="2:6">
      <c r="B232" s="3"/>
      <c r="E232" s="117"/>
      <c r="F232" s="3"/>
    </row>
    <row r="233" spans="2:6">
      <c r="B233" s="3"/>
      <c r="E233" s="117"/>
      <c r="F233" s="3"/>
    </row>
    <row r="234" spans="2:6">
      <c r="B234" s="3"/>
      <c r="E234" s="117"/>
      <c r="F234" s="3"/>
    </row>
    <row r="235" spans="2:6">
      <c r="B235" s="3"/>
      <c r="E235" s="117"/>
      <c r="F235" s="3"/>
    </row>
    <row r="236" spans="2:6">
      <c r="B236" s="3"/>
      <c r="E236" s="117"/>
      <c r="F236" s="3"/>
    </row>
    <row r="237" spans="2:6">
      <c r="B237" s="3"/>
      <c r="E237" s="117"/>
      <c r="F237" s="3"/>
    </row>
    <row r="238" spans="2:6">
      <c r="B238" s="3"/>
      <c r="E238" s="117"/>
      <c r="F238" s="3"/>
    </row>
    <row r="239" spans="2:6">
      <c r="B239" s="3"/>
      <c r="E239" s="117"/>
      <c r="F239" s="3"/>
    </row>
    <row r="240" spans="2:6">
      <c r="B240" s="3"/>
      <c r="E240" s="117"/>
      <c r="F240" s="3"/>
    </row>
    <row r="241" spans="2:6">
      <c r="B241" s="3"/>
      <c r="E241" s="117"/>
      <c r="F241" s="3"/>
    </row>
    <row r="242" spans="2:6">
      <c r="B242" s="3"/>
      <c r="E242" s="117"/>
      <c r="F242" s="3"/>
    </row>
    <row r="243" spans="2:6">
      <c r="B243" s="3"/>
      <c r="E243" s="117"/>
      <c r="F243" s="3"/>
    </row>
    <row r="244" spans="2:6">
      <c r="B244" s="3"/>
      <c r="E244" s="117"/>
      <c r="F244" s="3"/>
    </row>
    <row r="245" spans="2:6">
      <c r="B245" s="3"/>
      <c r="E245" s="117"/>
      <c r="F245" s="3"/>
    </row>
    <row r="246" spans="2:6">
      <c r="B246" s="3"/>
      <c r="E246" s="117"/>
      <c r="F246" s="3"/>
    </row>
    <row r="247" spans="2:6">
      <c r="B247" s="3"/>
      <c r="E247" s="117"/>
      <c r="F247" s="3"/>
    </row>
    <row r="248" spans="2:6">
      <c r="B248" s="3"/>
      <c r="E248" s="117"/>
      <c r="F248" s="3"/>
    </row>
    <row r="249" spans="2:6">
      <c r="B249" s="3"/>
      <c r="E249" s="117"/>
      <c r="F249" s="3"/>
    </row>
    <row r="250" spans="2:6">
      <c r="B250" s="3"/>
      <c r="E250" s="117"/>
      <c r="F250" s="3"/>
    </row>
    <row r="251" spans="2:6">
      <c r="B251" s="3"/>
      <c r="E251" s="117"/>
      <c r="F251" s="3"/>
    </row>
    <row r="252" spans="2:6">
      <c r="B252" s="3"/>
      <c r="E252" s="117"/>
      <c r="F252" s="3"/>
    </row>
    <row r="253" spans="2:6">
      <c r="B253" s="3"/>
      <c r="E253" s="117"/>
      <c r="F253" s="3"/>
    </row>
    <row r="254" spans="2:6">
      <c r="B254" s="3"/>
      <c r="E254" s="117"/>
      <c r="F254" s="3"/>
    </row>
    <row r="255" spans="2:6">
      <c r="B255" s="3"/>
      <c r="E255" s="117"/>
      <c r="F255" s="3"/>
    </row>
    <row r="256" spans="2:6">
      <c r="B256" s="3"/>
      <c r="E256" s="117"/>
      <c r="F256" s="3"/>
    </row>
    <row r="257" spans="2:6">
      <c r="B257" s="3"/>
      <c r="E257" s="117"/>
      <c r="F257" s="3"/>
    </row>
    <row r="258" spans="2:6">
      <c r="B258" s="3"/>
      <c r="E258" s="117"/>
      <c r="F258" s="3"/>
    </row>
    <row r="259" spans="2:6">
      <c r="B259" s="3"/>
      <c r="E259" s="117"/>
      <c r="F259" s="3"/>
    </row>
    <row r="260" spans="2:6">
      <c r="B260" s="3"/>
      <c r="E260" s="117"/>
      <c r="F260" s="3"/>
    </row>
    <row r="261" spans="2:6">
      <c r="B261" s="3"/>
      <c r="E261" s="117"/>
      <c r="F261" s="3"/>
    </row>
    <row r="262" spans="2:6">
      <c r="B262" s="3"/>
      <c r="E262" s="117"/>
      <c r="F262" s="3"/>
    </row>
    <row r="263" spans="2:6">
      <c r="B263" s="3"/>
      <c r="E263" s="117"/>
      <c r="F263" s="3"/>
    </row>
    <row r="264" spans="2:6">
      <c r="B264" s="3"/>
      <c r="E264" s="117"/>
      <c r="F264" s="3"/>
    </row>
    <row r="265" spans="2:6">
      <c r="B265" s="3"/>
      <c r="E265" s="117"/>
      <c r="F265" s="3"/>
    </row>
    <row r="266" spans="2:6">
      <c r="B266" s="3"/>
      <c r="E266" s="117"/>
      <c r="F266" s="3"/>
    </row>
    <row r="267" spans="2:6">
      <c r="B267" s="3"/>
      <c r="E267" s="117"/>
      <c r="F267" s="3"/>
    </row>
    <row r="268" spans="2:6">
      <c r="B268" s="3"/>
      <c r="E268" s="117"/>
      <c r="F268" s="3"/>
    </row>
    <row r="269" spans="2:6">
      <c r="B269" s="3"/>
      <c r="E269" s="117"/>
      <c r="F269" s="3"/>
    </row>
    <row r="270" spans="2:6">
      <c r="B270" s="3"/>
      <c r="E270" s="117"/>
      <c r="F270" s="3"/>
    </row>
    <row r="271" spans="2:6">
      <c r="B271" s="3"/>
      <c r="E271" s="117"/>
      <c r="F271" s="3"/>
    </row>
    <row r="272" spans="2:6">
      <c r="B272" s="3"/>
      <c r="E272" s="117"/>
      <c r="F272" s="3"/>
    </row>
    <row r="273" spans="2:6">
      <c r="B273" s="3"/>
      <c r="E273" s="117"/>
      <c r="F273" s="3"/>
    </row>
    <row r="274" spans="2:6">
      <c r="B274" s="3"/>
      <c r="E274" s="117"/>
      <c r="F274" s="3"/>
    </row>
    <row r="275" spans="2:6">
      <c r="B275" s="3"/>
      <c r="E275" s="117"/>
      <c r="F275" s="3"/>
    </row>
    <row r="276" spans="2:6">
      <c r="B276" s="3"/>
      <c r="E276" s="117"/>
      <c r="F276" s="3"/>
    </row>
    <row r="277" spans="2:6">
      <c r="B277" s="3"/>
      <c r="E277" s="117"/>
      <c r="F277" s="3"/>
    </row>
    <row r="278" spans="2:6">
      <c r="B278" s="3"/>
      <c r="E278" s="117"/>
      <c r="F278" s="3"/>
    </row>
    <row r="279" spans="2:6">
      <c r="B279" s="3"/>
      <c r="E279" s="117"/>
      <c r="F279" s="3"/>
    </row>
    <row r="280" spans="2:6">
      <c r="B280" s="3"/>
      <c r="E280" s="117"/>
      <c r="F280" s="3"/>
    </row>
    <row r="281" spans="2:6">
      <c r="B281" s="3"/>
      <c r="E281" s="117"/>
      <c r="F281" s="3"/>
    </row>
    <row r="282" spans="2:6">
      <c r="B282" s="3"/>
      <c r="E282" s="117"/>
      <c r="F282" s="3"/>
    </row>
    <row r="283" spans="2:6">
      <c r="B283" s="3"/>
      <c r="E283" s="117"/>
      <c r="F283" s="3"/>
    </row>
    <row r="284" spans="2:6">
      <c r="B284" s="3"/>
      <c r="E284" s="117"/>
      <c r="F284" s="3"/>
    </row>
    <row r="285" spans="2:6">
      <c r="B285" s="3"/>
      <c r="E285" s="117"/>
      <c r="F285" s="3"/>
    </row>
    <row r="286" spans="2:6">
      <c r="B286" s="3"/>
      <c r="E286" s="117"/>
      <c r="F286" s="3"/>
    </row>
    <row r="287" spans="2:6">
      <c r="B287" s="3"/>
      <c r="E287" s="117"/>
      <c r="F287" s="3"/>
    </row>
    <row r="288" spans="2:6">
      <c r="B288" s="3"/>
      <c r="E288" s="117"/>
      <c r="F288" s="3"/>
    </row>
    <row r="289" spans="2:6">
      <c r="B289" s="3"/>
      <c r="E289" s="117"/>
      <c r="F289" s="3"/>
    </row>
    <row r="290" spans="2:6">
      <c r="B290" s="3"/>
      <c r="E290" s="117"/>
      <c r="F290" s="3"/>
    </row>
    <row r="291" spans="2:6">
      <c r="B291" s="3"/>
      <c r="E291" s="117"/>
      <c r="F291" s="3"/>
    </row>
    <row r="292" spans="2:6">
      <c r="B292" s="3"/>
      <c r="E292" s="117"/>
      <c r="F292" s="3"/>
    </row>
    <row r="293" spans="2:6">
      <c r="B293" s="3"/>
      <c r="E293" s="117"/>
      <c r="F293" s="3"/>
    </row>
    <row r="294" spans="2:6">
      <c r="B294" s="3"/>
      <c r="E294" s="117"/>
      <c r="F294" s="3"/>
    </row>
    <row r="295" spans="2:6">
      <c r="B295" s="3"/>
      <c r="E295" s="117"/>
      <c r="F295" s="3"/>
    </row>
    <row r="296" spans="2:6">
      <c r="B296" s="3"/>
      <c r="E296" s="117"/>
      <c r="F296" s="3"/>
    </row>
    <row r="297" spans="2:6">
      <c r="B297" s="3"/>
      <c r="E297" s="117"/>
      <c r="F297" s="3"/>
    </row>
    <row r="298" spans="2:6">
      <c r="B298" s="3"/>
      <c r="E298" s="117"/>
      <c r="F298" s="3"/>
    </row>
    <row r="299" spans="2:6">
      <c r="B299" s="3"/>
      <c r="E299" s="117"/>
      <c r="F299" s="3"/>
    </row>
    <row r="300" spans="2:6">
      <c r="B300" s="3"/>
      <c r="E300" s="117"/>
      <c r="F300" s="3"/>
    </row>
    <row r="301" spans="2:6">
      <c r="B301" s="3"/>
      <c r="E301" s="117"/>
      <c r="F301" s="3"/>
    </row>
    <row r="302" spans="2:6">
      <c r="B302" s="3"/>
      <c r="E302" s="117"/>
      <c r="F302" s="3"/>
    </row>
    <row r="303" spans="2:6">
      <c r="B303" s="3"/>
      <c r="E303" s="117"/>
      <c r="F303" s="3"/>
    </row>
    <row r="304" spans="2:6">
      <c r="B304" s="3"/>
      <c r="E304" s="117"/>
      <c r="F304" s="3"/>
    </row>
    <row r="305" spans="2:6">
      <c r="B305" s="3"/>
      <c r="E305" s="117"/>
      <c r="F305" s="3"/>
    </row>
    <row r="306" spans="2:6">
      <c r="B306" s="3"/>
      <c r="E306" s="117"/>
      <c r="F306" s="3"/>
    </row>
    <row r="307" spans="2:6">
      <c r="B307" s="3"/>
      <c r="E307" s="117"/>
      <c r="F307" s="3"/>
    </row>
    <row r="308" spans="2:6">
      <c r="B308" s="3"/>
      <c r="E308" s="117"/>
      <c r="F308" s="3"/>
    </row>
    <row r="309" spans="2:6">
      <c r="B309" s="3"/>
      <c r="E309" s="117"/>
      <c r="F309" s="3"/>
    </row>
    <row r="310" spans="2:6">
      <c r="B310" s="3"/>
      <c r="E310" s="117"/>
      <c r="F310" s="3"/>
    </row>
    <row r="311" spans="2:6">
      <c r="B311" s="3"/>
      <c r="E311" s="117"/>
      <c r="F311" s="3"/>
    </row>
    <row r="312" spans="2:6">
      <c r="B312" s="3"/>
      <c r="E312" s="117"/>
      <c r="F312" s="3"/>
    </row>
    <row r="313" spans="2:6">
      <c r="B313" s="3"/>
      <c r="E313" s="117"/>
      <c r="F313" s="3"/>
    </row>
    <row r="314" spans="2:6">
      <c r="B314" s="3"/>
      <c r="E314" s="117"/>
      <c r="F314" s="3"/>
    </row>
    <row r="315" spans="2:6">
      <c r="B315" s="3"/>
      <c r="E315" s="117"/>
      <c r="F315" s="3"/>
    </row>
    <row r="316" spans="2:6">
      <c r="B316" s="3"/>
      <c r="E316" s="117"/>
      <c r="F316" s="3"/>
    </row>
    <row r="317" spans="2:6">
      <c r="B317" s="3"/>
      <c r="E317" s="117"/>
      <c r="F317" s="3"/>
    </row>
    <row r="318" spans="2:6">
      <c r="B318" s="3"/>
      <c r="E318" s="117"/>
      <c r="F318" s="3"/>
    </row>
    <row r="319" spans="2:6">
      <c r="B319" s="3"/>
      <c r="E319" s="117"/>
      <c r="F319" s="3"/>
    </row>
    <row r="320" spans="2:6">
      <c r="B320" s="3"/>
      <c r="E320" s="117"/>
      <c r="F320" s="3"/>
    </row>
    <row r="321" spans="2:6">
      <c r="B321" s="3"/>
      <c r="E321" s="117"/>
      <c r="F321" s="3"/>
    </row>
    <row r="322" spans="2:6">
      <c r="B322" s="3"/>
      <c r="E322" s="117"/>
      <c r="F322" s="3"/>
    </row>
    <row r="323" spans="2:6">
      <c r="B323" s="3"/>
      <c r="E323" s="117"/>
      <c r="F323" s="3"/>
    </row>
    <row r="324" spans="2:6">
      <c r="B324" s="3"/>
      <c r="E324" s="117"/>
      <c r="F324" s="3"/>
    </row>
    <row r="325" spans="2:6">
      <c r="B325" s="3"/>
      <c r="E325" s="117"/>
      <c r="F325" s="3"/>
    </row>
    <row r="326" spans="2:6">
      <c r="B326" s="3"/>
      <c r="E326" s="117"/>
      <c r="F326" s="3"/>
    </row>
    <row r="327" spans="2:6">
      <c r="B327" s="3"/>
      <c r="E327" s="117"/>
      <c r="F327" s="3"/>
    </row>
    <row r="328" spans="2:6">
      <c r="B328" s="3"/>
      <c r="E328" s="117"/>
      <c r="F328" s="3"/>
    </row>
    <row r="329" spans="2:6">
      <c r="B329" s="3"/>
      <c r="E329" s="117"/>
      <c r="F329" s="3"/>
    </row>
    <row r="330" spans="2:6">
      <c r="B330" s="3"/>
      <c r="E330" s="117"/>
      <c r="F330" s="3"/>
    </row>
    <row r="331" spans="2:6">
      <c r="B331" s="3"/>
      <c r="E331" s="117"/>
      <c r="F331" s="3"/>
    </row>
    <row r="332" spans="2:6">
      <c r="B332" s="3"/>
      <c r="E332" s="117"/>
      <c r="F332" s="3"/>
    </row>
    <row r="333" spans="2:6">
      <c r="B333" s="3"/>
      <c r="E333" s="117"/>
      <c r="F333" s="3"/>
    </row>
    <row r="334" spans="2:6">
      <c r="B334" s="3"/>
      <c r="E334" s="117"/>
      <c r="F334" s="3"/>
    </row>
    <row r="335" spans="2:6">
      <c r="B335" s="3"/>
      <c r="E335" s="117"/>
      <c r="F335" s="3"/>
    </row>
    <row r="336" spans="2:6">
      <c r="B336" s="3"/>
      <c r="E336" s="117"/>
      <c r="F336" s="3"/>
    </row>
    <row r="337" spans="2:6">
      <c r="B337" s="3"/>
      <c r="E337" s="117"/>
      <c r="F337" s="3"/>
    </row>
    <row r="338" spans="2:6">
      <c r="B338" s="3"/>
      <c r="E338" s="117"/>
      <c r="F338" s="3"/>
    </row>
    <row r="339" spans="2:6">
      <c r="B339" s="3"/>
      <c r="E339" s="117"/>
      <c r="F339" s="3"/>
    </row>
    <row r="340" spans="2:6">
      <c r="B340" s="3"/>
      <c r="E340" s="117"/>
      <c r="F340" s="3"/>
    </row>
    <row r="341" spans="2:6">
      <c r="B341" s="3"/>
      <c r="E341" s="117"/>
      <c r="F341" s="3"/>
    </row>
    <row r="342" spans="2:6">
      <c r="B342" s="3"/>
      <c r="E342" s="117"/>
      <c r="F342" s="3"/>
    </row>
    <row r="343" spans="2:6">
      <c r="B343" s="3"/>
      <c r="E343" s="117"/>
      <c r="F343" s="3"/>
    </row>
    <row r="344" spans="2:6">
      <c r="B344" s="3"/>
      <c r="E344" s="117"/>
      <c r="F344" s="3"/>
    </row>
    <row r="345" spans="2:6">
      <c r="B345" s="3"/>
      <c r="E345" s="117"/>
      <c r="F345" s="3"/>
    </row>
    <row r="346" spans="2:6">
      <c r="B346" s="3"/>
      <c r="E346" s="117"/>
      <c r="F346" s="3"/>
    </row>
    <row r="347" spans="2:6">
      <c r="B347" s="3"/>
      <c r="E347" s="117"/>
      <c r="F347" s="3"/>
    </row>
    <row r="348" spans="2:6">
      <c r="B348" s="3"/>
      <c r="E348" s="117"/>
      <c r="F348" s="3"/>
    </row>
    <row r="349" spans="2:6">
      <c r="B349" s="3"/>
      <c r="E349" s="117"/>
      <c r="F349" s="3"/>
    </row>
    <row r="350" spans="2:6">
      <c r="B350" s="3"/>
      <c r="E350" s="117"/>
      <c r="F350" s="3"/>
    </row>
    <row r="351" spans="2:6">
      <c r="B351" s="3"/>
      <c r="E351" s="117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  <row r="725" spans="2:6">
      <c r="B725" s="3"/>
      <c r="F725" s="3"/>
    </row>
    <row r="726" spans="2:6">
      <c r="B726" s="3"/>
      <c r="F726" s="3"/>
    </row>
    <row r="727" spans="2:6">
      <c r="B727" s="3"/>
      <c r="F727" s="3"/>
    </row>
    <row r="728" spans="2:6">
      <c r="B728" s="3"/>
      <c r="F728" s="3"/>
    </row>
    <row r="729" spans="2:6">
      <c r="B729" s="3"/>
      <c r="F729" s="3"/>
    </row>
    <row r="730" spans="2:6">
      <c r="B730" s="3"/>
      <c r="F730" s="3"/>
    </row>
    <row r="731" spans="2:6">
      <c r="B731" s="3"/>
      <c r="F731" s="3"/>
    </row>
    <row r="732" spans="2:6">
      <c r="B732" s="3"/>
      <c r="F732" s="3"/>
    </row>
    <row r="733" spans="2:6">
      <c r="B733" s="3"/>
      <c r="F733" s="3"/>
    </row>
    <row r="734" spans="2:6">
      <c r="B734" s="3"/>
      <c r="F734" s="3"/>
    </row>
    <row r="735" spans="2:6">
      <c r="B735" s="3"/>
      <c r="F735" s="3"/>
    </row>
    <row r="736" spans="2:6">
      <c r="B736" s="3"/>
      <c r="F736" s="3"/>
    </row>
    <row r="737" spans="2:6">
      <c r="B737" s="3"/>
      <c r="F737" s="3"/>
    </row>
    <row r="738" spans="2:6">
      <c r="B738" s="3"/>
      <c r="F738" s="3"/>
    </row>
    <row r="739" spans="2:6">
      <c r="B739" s="3"/>
      <c r="F739" s="3"/>
    </row>
    <row r="740" spans="2:6">
      <c r="B740" s="3"/>
      <c r="F740" s="3"/>
    </row>
    <row r="741" spans="2:6">
      <c r="B741" s="3"/>
      <c r="F741" s="3"/>
    </row>
    <row r="742" spans="2:6">
      <c r="B742" s="3"/>
      <c r="F742" s="3"/>
    </row>
    <row r="743" spans="2:6">
      <c r="B743" s="3"/>
      <c r="F743" s="3"/>
    </row>
    <row r="744" spans="2:6">
      <c r="B744" s="3"/>
      <c r="F744" s="3"/>
    </row>
    <row r="745" spans="2:6">
      <c r="B745" s="3"/>
      <c r="F745" s="3"/>
    </row>
    <row r="746" spans="2:6">
      <c r="B746" s="3"/>
      <c r="F746" s="3"/>
    </row>
    <row r="747" spans="2:6">
      <c r="B747" s="3"/>
      <c r="F747" s="3"/>
    </row>
    <row r="748" spans="2:6">
      <c r="B748" s="3"/>
      <c r="F748" s="3"/>
    </row>
    <row r="749" spans="2:6">
      <c r="B749" s="3"/>
      <c r="F749" s="3"/>
    </row>
    <row r="750" spans="2:6">
      <c r="B750" s="3"/>
      <c r="F750" s="3"/>
    </row>
    <row r="751" spans="2:6">
      <c r="B751" s="3"/>
      <c r="F751" s="3"/>
    </row>
    <row r="752" spans="2:6">
      <c r="B752" s="3"/>
      <c r="F752" s="3"/>
    </row>
    <row r="753" spans="2:6">
      <c r="B753" s="3"/>
      <c r="F753" s="3"/>
    </row>
    <row r="754" spans="2:6">
      <c r="B754" s="3"/>
      <c r="F754" s="3"/>
    </row>
    <row r="755" spans="2:6">
      <c r="B755" s="3"/>
      <c r="F755" s="3"/>
    </row>
    <row r="756" spans="2:6">
      <c r="B756" s="3"/>
      <c r="F756" s="3"/>
    </row>
    <row r="757" spans="2:6">
      <c r="B757" s="3"/>
      <c r="F757" s="3"/>
    </row>
    <row r="758" spans="2:6">
      <c r="B758" s="3"/>
      <c r="F758" s="3"/>
    </row>
    <row r="759" spans="2:6">
      <c r="B759" s="3"/>
      <c r="F759" s="3"/>
    </row>
    <row r="760" spans="2:6">
      <c r="B760" s="3"/>
      <c r="F760" s="3"/>
    </row>
    <row r="761" spans="2:6">
      <c r="B761" s="3"/>
      <c r="F761" s="3"/>
    </row>
    <row r="762" spans="2:6">
      <c r="B762" s="3"/>
      <c r="F762" s="3"/>
    </row>
    <row r="763" spans="2:6">
      <c r="B763" s="3"/>
      <c r="F763" s="3"/>
    </row>
    <row r="764" spans="2:6">
      <c r="B764" s="3"/>
      <c r="F764" s="3"/>
    </row>
    <row r="765" spans="2:6">
      <c r="B765" s="3"/>
      <c r="F765" s="3"/>
    </row>
    <row r="766" spans="2:6">
      <c r="B766" s="3"/>
      <c r="F766" s="3"/>
    </row>
    <row r="767" spans="2:6">
      <c r="B767" s="3"/>
      <c r="F767" s="3"/>
    </row>
    <row r="768" spans="2:6">
      <c r="B768" s="3"/>
      <c r="F768" s="3"/>
    </row>
    <row r="769" spans="2:6">
      <c r="B769" s="3"/>
      <c r="F769" s="3"/>
    </row>
    <row r="770" spans="2:6">
      <c r="B770" s="3"/>
      <c r="F770" s="3"/>
    </row>
    <row r="771" spans="2:6">
      <c r="B771" s="3"/>
      <c r="F771" s="3"/>
    </row>
    <row r="772" spans="2:6">
      <c r="B772" s="3"/>
      <c r="F772" s="3"/>
    </row>
    <row r="773" spans="2:6">
      <c r="B773" s="3"/>
      <c r="F773" s="3"/>
    </row>
    <row r="774" spans="2:6">
      <c r="B774" s="3"/>
      <c r="F774" s="3"/>
    </row>
    <row r="775" spans="2:6">
      <c r="B775" s="3"/>
      <c r="F775" s="3"/>
    </row>
    <row r="776" spans="2:6">
      <c r="B776" s="3"/>
      <c r="F776" s="3"/>
    </row>
    <row r="777" spans="2:6">
      <c r="B777" s="3"/>
      <c r="F777" s="3"/>
    </row>
    <row r="778" spans="2:6">
      <c r="B778" s="3"/>
      <c r="F778" s="3"/>
    </row>
    <row r="779" spans="2:6">
      <c r="B779" s="3"/>
      <c r="F779" s="3"/>
    </row>
    <row r="780" spans="2:6">
      <c r="B780" s="3"/>
      <c r="F780" s="3"/>
    </row>
    <row r="781" spans="2:6">
      <c r="B781" s="3"/>
      <c r="F781" s="3"/>
    </row>
    <row r="782" spans="2:6">
      <c r="B782" s="3"/>
      <c r="F782" s="3"/>
    </row>
    <row r="783" spans="2:6">
      <c r="B783" s="3"/>
      <c r="F783" s="3"/>
    </row>
    <row r="784" spans="2:6">
      <c r="B784" s="3"/>
      <c r="F784" s="3"/>
    </row>
    <row r="785" spans="2:6">
      <c r="B785" s="3"/>
      <c r="F785" s="3"/>
    </row>
    <row r="786" spans="2:6">
      <c r="B786" s="3"/>
      <c r="F786" s="3"/>
    </row>
    <row r="787" spans="2:6">
      <c r="B787" s="3"/>
      <c r="F787" s="3"/>
    </row>
    <row r="788" spans="2:6">
      <c r="B788" s="3"/>
      <c r="F788" s="3"/>
    </row>
    <row r="789" spans="2:6">
      <c r="B789" s="3"/>
      <c r="F789" s="3"/>
    </row>
    <row r="790" spans="2:6">
      <c r="B790" s="3"/>
      <c r="F790" s="3"/>
    </row>
    <row r="791" spans="2:6">
      <c r="B791" s="3"/>
      <c r="F791" s="3"/>
    </row>
    <row r="792" spans="2:6">
      <c r="B792" s="3"/>
      <c r="F792" s="3"/>
    </row>
    <row r="793" spans="2:6">
      <c r="B793" s="3"/>
      <c r="F793" s="3"/>
    </row>
    <row r="794" spans="2:6">
      <c r="B794" s="3"/>
      <c r="F794" s="3"/>
    </row>
    <row r="795" spans="2:6">
      <c r="B795" s="3"/>
      <c r="F795" s="3"/>
    </row>
    <row r="796" spans="2:6">
      <c r="B796" s="3"/>
      <c r="F796" s="3"/>
    </row>
    <row r="797" spans="2:6">
      <c r="B797" s="3"/>
      <c r="F797" s="3"/>
    </row>
    <row r="798" spans="2:6">
      <c r="B798" s="3"/>
      <c r="F798" s="3"/>
    </row>
    <row r="799" spans="2:6">
      <c r="B799" s="3"/>
      <c r="F799" s="3"/>
    </row>
    <row r="800" spans="2:6">
      <c r="B800" s="3"/>
      <c r="F800" s="3"/>
    </row>
    <row r="801" spans="2:6">
      <c r="B801" s="3"/>
      <c r="F801" s="3"/>
    </row>
    <row r="802" spans="2:6">
      <c r="B802" s="3"/>
      <c r="F802" s="3"/>
    </row>
    <row r="803" spans="2:6">
      <c r="B803" s="3"/>
      <c r="F803" s="3"/>
    </row>
    <row r="804" spans="2:6">
      <c r="B804" s="3"/>
      <c r="F804" s="3"/>
    </row>
    <row r="805" spans="2:6">
      <c r="B805" s="3"/>
      <c r="F805" s="3"/>
    </row>
    <row r="806" spans="2:6">
      <c r="B806" s="3"/>
      <c r="F806" s="3"/>
    </row>
    <row r="807" spans="2:6">
      <c r="B807" s="3"/>
      <c r="F807" s="3"/>
    </row>
    <row r="808" spans="2:6">
      <c r="B808" s="3"/>
      <c r="F808" s="3"/>
    </row>
    <row r="809" spans="2:6">
      <c r="B809" s="3"/>
      <c r="F809" s="3"/>
    </row>
    <row r="810" spans="2:6">
      <c r="B810" s="3"/>
      <c r="F810" s="3"/>
    </row>
    <row r="811" spans="2:6">
      <c r="B811" s="3"/>
      <c r="F811" s="3"/>
    </row>
    <row r="812" spans="2:6">
      <c r="B812" s="3"/>
      <c r="F812" s="3"/>
    </row>
    <row r="813" spans="2:6">
      <c r="B813" s="3"/>
      <c r="F813" s="3"/>
    </row>
    <row r="814" spans="2:6">
      <c r="B814" s="3"/>
      <c r="F814" s="3"/>
    </row>
    <row r="815" spans="2:6">
      <c r="B815" s="3"/>
      <c r="F815" s="3"/>
    </row>
    <row r="816" spans="2:6">
      <c r="B816" s="3"/>
      <c r="F816" s="3"/>
    </row>
    <row r="817" spans="2:6">
      <c r="B817" s="3"/>
      <c r="F817" s="3"/>
    </row>
    <row r="818" spans="2:6">
      <c r="B818" s="3"/>
      <c r="F818" s="3"/>
    </row>
    <row r="819" spans="2:6">
      <c r="B819" s="3"/>
      <c r="F819" s="3"/>
    </row>
    <row r="820" spans="2:6">
      <c r="B820" s="3"/>
      <c r="F820" s="3"/>
    </row>
    <row r="821" spans="2:6">
      <c r="B821" s="3"/>
      <c r="F821" s="3"/>
    </row>
    <row r="822" spans="2:6">
      <c r="B822" s="3"/>
      <c r="F822" s="3"/>
    </row>
    <row r="823" spans="2:6">
      <c r="B823" s="3"/>
      <c r="F823" s="3"/>
    </row>
    <row r="824" spans="2:6">
      <c r="B824" s="3"/>
      <c r="F824" s="3"/>
    </row>
    <row r="825" spans="2:6">
      <c r="B825" s="3"/>
      <c r="F825" s="3"/>
    </row>
    <row r="826" spans="2:6">
      <c r="B826" s="3"/>
      <c r="F826" s="3"/>
    </row>
    <row r="827" spans="2:6">
      <c r="B827" s="3"/>
      <c r="F827" s="3"/>
    </row>
    <row r="828" spans="2:6">
      <c r="B828" s="3"/>
      <c r="F828" s="3"/>
    </row>
    <row r="829" spans="2:6">
      <c r="B829" s="3"/>
      <c r="F829" s="3"/>
    </row>
    <row r="830" spans="2:6">
      <c r="B830" s="3"/>
      <c r="F830" s="3"/>
    </row>
    <row r="831" spans="2:6">
      <c r="B831" s="3"/>
      <c r="F831" s="3"/>
    </row>
    <row r="832" spans="2:6">
      <c r="B832" s="3"/>
      <c r="F832" s="3"/>
    </row>
    <row r="833" spans="2:6">
      <c r="B833" s="3"/>
      <c r="F833" s="3"/>
    </row>
    <row r="834" spans="2:6">
      <c r="B834" s="3"/>
      <c r="F834" s="3"/>
    </row>
    <row r="835" spans="2:6">
      <c r="B835" s="3"/>
      <c r="F835" s="3"/>
    </row>
    <row r="836" spans="2:6">
      <c r="B836" s="3"/>
      <c r="F836" s="3"/>
    </row>
    <row r="837" spans="2:6">
      <c r="B837" s="3"/>
      <c r="F837" s="3"/>
    </row>
    <row r="838" spans="2:6">
      <c r="B838" s="3"/>
      <c r="F838" s="3"/>
    </row>
    <row r="839" spans="2:6">
      <c r="B839" s="3"/>
      <c r="F839" s="3"/>
    </row>
    <row r="840" spans="2:6">
      <c r="B840" s="3"/>
      <c r="F840" s="3"/>
    </row>
    <row r="841" spans="2:6">
      <c r="B841" s="3"/>
      <c r="F841" s="3"/>
    </row>
    <row r="842" spans="2:6">
      <c r="B842" s="3"/>
      <c r="F842" s="3"/>
    </row>
    <row r="843" spans="2:6">
      <c r="B843" s="3"/>
      <c r="F843" s="3"/>
    </row>
    <row r="844" spans="2:6">
      <c r="B844" s="3"/>
      <c r="F844" s="3"/>
    </row>
    <row r="845" spans="2:6">
      <c r="B845" s="3"/>
      <c r="F845" s="3"/>
    </row>
    <row r="846" spans="2:6">
      <c r="B846" s="3"/>
      <c r="F846" s="3"/>
    </row>
    <row r="847" spans="2:6">
      <c r="B847" s="3"/>
      <c r="F847" s="3"/>
    </row>
    <row r="848" spans="2:6">
      <c r="B848" s="3"/>
      <c r="F848" s="3"/>
    </row>
    <row r="849" spans="2:6">
      <c r="B849" s="3"/>
      <c r="F849" s="3"/>
    </row>
    <row r="850" spans="2:6">
      <c r="B850" s="3"/>
      <c r="F850" s="3"/>
    </row>
    <row r="851" spans="2:6">
      <c r="B851" s="3"/>
      <c r="F851" s="3"/>
    </row>
    <row r="852" spans="2:6">
      <c r="B852" s="3"/>
      <c r="F852" s="3"/>
    </row>
    <row r="853" spans="2:6">
      <c r="B853" s="3"/>
      <c r="F853" s="3"/>
    </row>
    <row r="854" spans="2:6">
      <c r="B854" s="3"/>
      <c r="F854" s="3"/>
    </row>
    <row r="855" spans="2:6">
      <c r="B855" s="3"/>
      <c r="F855" s="3"/>
    </row>
    <row r="856" spans="2:6">
      <c r="B856" s="3"/>
      <c r="F856" s="3"/>
    </row>
    <row r="857" spans="2:6">
      <c r="B857" s="3"/>
      <c r="F857" s="3"/>
    </row>
    <row r="858" spans="2:6">
      <c r="B858" s="3"/>
      <c r="F858" s="3"/>
    </row>
    <row r="859" spans="2:6">
      <c r="B859" s="3"/>
      <c r="F859" s="3"/>
    </row>
    <row r="860" spans="2:6">
      <c r="B860" s="3"/>
      <c r="F860" s="3"/>
    </row>
    <row r="861" spans="2:6">
      <c r="B861" s="3"/>
      <c r="F861" s="3"/>
    </row>
    <row r="862" spans="2:6">
      <c r="B862" s="3"/>
      <c r="F862" s="3"/>
    </row>
    <row r="863" spans="2:6">
      <c r="B863" s="3"/>
      <c r="F863" s="3"/>
    </row>
    <row r="864" spans="2:6">
      <c r="B864" s="3"/>
      <c r="F864" s="3"/>
    </row>
    <row r="865" spans="2:6">
      <c r="B865" s="3"/>
      <c r="F865" s="3"/>
    </row>
    <row r="866" spans="2:6">
      <c r="B866" s="3"/>
      <c r="F866" s="3"/>
    </row>
    <row r="867" spans="2:6">
      <c r="B867" s="3"/>
      <c r="F867" s="3"/>
    </row>
    <row r="868" spans="2:6">
      <c r="B868" s="3"/>
      <c r="F868" s="3"/>
    </row>
    <row r="869" spans="2:6">
      <c r="B869" s="3"/>
      <c r="F869" s="3"/>
    </row>
    <row r="870" spans="2:6">
      <c r="B870" s="3"/>
      <c r="F870" s="3"/>
    </row>
    <row r="871" spans="2:6">
      <c r="B871" s="3"/>
      <c r="F871" s="3"/>
    </row>
    <row r="872" spans="2:6">
      <c r="B872" s="3"/>
      <c r="F872" s="3"/>
    </row>
    <row r="873" spans="2:6">
      <c r="B873" s="3"/>
      <c r="F873" s="3"/>
    </row>
    <row r="874" spans="2:6">
      <c r="B874" s="3"/>
      <c r="F874" s="3"/>
    </row>
    <row r="875" spans="2:6">
      <c r="B875" s="3"/>
      <c r="F875" s="3"/>
    </row>
    <row r="876" spans="2:6">
      <c r="B876" s="3"/>
      <c r="F876" s="3"/>
    </row>
    <row r="877" spans="2:6">
      <c r="B877" s="3"/>
      <c r="F877" s="3"/>
    </row>
    <row r="878" spans="2:6">
      <c r="B878" s="3"/>
      <c r="F878" s="3"/>
    </row>
    <row r="879" spans="2:6">
      <c r="B879" s="3"/>
      <c r="F879" s="3"/>
    </row>
    <row r="880" spans="2:6">
      <c r="B880" s="3"/>
      <c r="F880" s="3"/>
    </row>
    <row r="881" spans="2:6">
      <c r="B881" s="3"/>
      <c r="F881" s="3"/>
    </row>
    <row r="882" spans="2:6">
      <c r="B882" s="3"/>
      <c r="F882" s="3"/>
    </row>
    <row r="883" spans="2:6">
      <c r="B883" s="3"/>
      <c r="F883" s="3"/>
    </row>
    <row r="884" spans="2:6">
      <c r="B884" s="3"/>
      <c r="F884" s="3"/>
    </row>
    <row r="885" spans="2:6">
      <c r="B885" s="3"/>
      <c r="F885" s="3"/>
    </row>
    <row r="886" spans="2:6">
      <c r="B886" s="3"/>
      <c r="F886" s="3"/>
    </row>
    <row r="887" spans="2:6">
      <c r="B887" s="3"/>
      <c r="F887" s="3"/>
    </row>
    <row r="888" spans="2:6">
      <c r="B888" s="3"/>
      <c r="F888" s="3"/>
    </row>
    <row r="889" spans="2:6">
      <c r="B889" s="3"/>
      <c r="F889" s="3"/>
    </row>
    <row r="890" spans="2:6">
      <c r="B890" s="3"/>
      <c r="F890" s="3"/>
    </row>
    <row r="891" spans="2:6">
      <c r="B891" s="3"/>
      <c r="F891" s="3"/>
    </row>
    <row r="892" spans="2:6">
      <c r="B892" s="3"/>
      <c r="F892" s="3"/>
    </row>
    <row r="893" spans="2:6">
      <c r="B893" s="3"/>
      <c r="F893" s="3"/>
    </row>
    <row r="894" spans="2:6">
      <c r="B894" s="3"/>
      <c r="F894" s="3"/>
    </row>
    <row r="895" spans="2:6">
      <c r="B895" s="3"/>
      <c r="F895" s="3"/>
    </row>
    <row r="896" spans="2:6">
      <c r="B896" s="3"/>
      <c r="F896" s="3"/>
    </row>
    <row r="897" spans="2:6">
      <c r="B897" s="3"/>
      <c r="F897" s="3"/>
    </row>
    <row r="898" spans="2:6">
      <c r="B898" s="3"/>
      <c r="F898" s="3"/>
    </row>
    <row r="899" spans="2:6">
      <c r="B899" s="3"/>
      <c r="F899" s="3"/>
    </row>
    <row r="900" spans="2:6">
      <c r="B900" s="3"/>
      <c r="F900" s="3"/>
    </row>
    <row r="901" spans="2:6">
      <c r="B901" s="3"/>
      <c r="F901" s="3"/>
    </row>
    <row r="902" spans="2:6">
      <c r="B902" s="3"/>
      <c r="F902" s="3"/>
    </row>
    <row r="903" spans="2:6">
      <c r="B903" s="3"/>
      <c r="F903" s="3"/>
    </row>
    <row r="904" spans="2:6">
      <c r="B904" s="3"/>
      <c r="F904" s="3"/>
    </row>
    <row r="905" spans="2:6">
      <c r="B905" s="3"/>
      <c r="F905" s="3"/>
    </row>
    <row r="906" spans="2:6">
      <c r="B906" s="3"/>
      <c r="F906" s="3"/>
    </row>
    <row r="907" spans="2:6">
      <c r="B907" s="3"/>
      <c r="F907" s="3"/>
    </row>
    <row r="908" spans="2:6">
      <c r="B908" s="3"/>
      <c r="F908" s="3"/>
    </row>
    <row r="909" spans="2:6">
      <c r="B909" s="3"/>
      <c r="F909" s="3"/>
    </row>
    <row r="910" spans="2:6">
      <c r="B910" s="3"/>
      <c r="F910" s="3"/>
    </row>
    <row r="911" spans="2:6">
      <c r="B911" s="3"/>
      <c r="F911" s="3"/>
    </row>
    <row r="912" spans="2:6">
      <c r="B912" s="3"/>
      <c r="F912" s="3"/>
    </row>
    <row r="913" spans="2:6">
      <c r="B913" s="3"/>
      <c r="F913" s="3"/>
    </row>
    <row r="914" spans="2:6">
      <c r="B914" s="3"/>
      <c r="F914" s="3"/>
    </row>
    <row r="915" spans="2:6">
      <c r="B915" s="3"/>
      <c r="F915" s="3"/>
    </row>
    <row r="916" spans="2:6">
      <c r="B916" s="3"/>
      <c r="F916" s="3"/>
    </row>
    <row r="917" spans="2:6">
      <c r="B917" s="3"/>
      <c r="F917" s="3"/>
    </row>
    <row r="918" spans="2:6">
      <c r="B918" s="3"/>
      <c r="F918" s="3"/>
    </row>
    <row r="919" spans="2:6">
      <c r="B919" s="3"/>
      <c r="F919" s="3"/>
    </row>
    <row r="920" spans="2:6">
      <c r="B920" s="3"/>
      <c r="F920" s="3"/>
    </row>
    <row r="921" spans="2:6">
      <c r="B921" s="3"/>
      <c r="F921" s="3"/>
    </row>
    <row r="922" spans="2:6">
      <c r="B922" s="3"/>
      <c r="F922" s="3"/>
    </row>
    <row r="923" spans="2:6">
      <c r="B923" s="3"/>
      <c r="F923" s="3"/>
    </row>
    <row r="924" spans="2:6">
      <c r="B924" s="3"/>
      <c r="F924" s="3"/>
    </row>
    <row r="925" spans="2:6">
      <c r="B925" s="3"/>
      <c r="F925" s="3"/>
    </row>
    <row r="926" spans="2:6">
      <c r="B926" s="3"/>
      <c r="F926" s="3"/>
    </row>
    <row r="927" spans="2:6">
      <c r="B927" s="3"/>
      <c r="F927" s="3"/>
    </row>
    <row r="928" spans="2:6">
      <c r="B928" s="3"/>
      <c r="F928" s="3"/>
    </row>
    <row r="929" spans="2:6">
      <c r="B929" s="3"/>
      <c r="F929" s="3"/>
    </row>
    <row r="930" spans="2:6">
      <c r="B930" s="3"/>
      <c r="F930" s="3"/>
    </row>
    <row r="931" spans="2:6">
      <c r="B931" s="3"/>
      <c r="F931" s="3"/>
    </row>
    <row r="932" spans="2:6">
      <c r="B932" s="3"/>
      <c r="F932" s="3"/>
    </row>
    <row r="933" spans="2:6">
      <c r="B933" s="3"/>
      <c r="F933" s="3"/>
    </row>
    <row r="934" spans="2:6">
      <c r="B934" s="3"/>
      <c r="F934" s="3"/>
    </row>
    <row r="935" spans="2:6">
      <c r="B935" s="3"/>
      <c r="F935" s="3"/>
    </row>
    <row r="936" spans="2:6">
      <c r="B936" s="3"/>
      <c r="F936" s="3"/>
    </row>
    <row r="937" spans="2:6">
      <c r="B937" s="3"/>
      <c r="F937" s="3"/>
    </row>
    <row r="938" spans="2:6">
      <c r="B938" s="3"/>
      <c r="F938" s="3"/>
    </row>
    <row r="939" spans="2:6">
      <c r="B939" s="3"/>
      <c r="F939" s="3"/>
    </row>
    <row r="940" spans="2:6">
      <c r="B940" s="3"/>
      <c r="F940" s="3"/>
    </row>
    <row r="941" spans="2:6">
      <c r="B941" s="3"/>
      <c r="F941" s="3"/>
    </row>
    <row r="942" spans="2:6">
      <c r="B942" s="3"/>
      <c r="F942" s="3"/>
    </row>
    <row r="943" spans="2:6">
      <c r="B943" s="3"/>
      <c r="F943" s="3"/>
    </row>
    <row r="944" spans="2:6">
      <c r="B944" s="3"/>
      <c r="F944" s="3"/>
    </row>
    <row r="945" spans="2:6">
      <c r="B945" s="3"/>
      <c r="F945" s="3"/>
    </row>
    <row r="946" spans="2:6">
      <c r="B946" s="3"/>
      <c r="F946" s="3"/>
    </row>
    <row r="947" spans="2:6">
      <c r="B947" s="3"/>
      <c r="F947" s="3"/>
    </row>
    <row r="948" spans="2:6">
      <c r="B948" s="3"/>
      <c r="F948" s="3"/>
    </row>
    <row r="949" spans="2:6">
      <c r="B949" s="3"/>
      <c r="F949" s="3"/>
    </row>
    <row r="950" spans="2:6">
      <c r="B950" s="3"/>
      <c r="F950" s="3"/>
    </row>
    <row r="951" spans="2:6">
      <c r="B951" s="3"/>
      <c r="F951" s="3"/>
    </row>
    <row r="952" spans="2:6">
      <c r="B952" s="3"/>
      <c r="F952" s="3"/>
    </row>
    <row r="953" spans="2:6">
      <c r="B953" s="3"/>
      <c r="F953" s="3"/>
    </row>
    <row r="954" spans="2:6">
      <c r="B954" s="3"/>
      <c r="F954" s="3"/>
    </row>
    <row r="955" spans="2:6">
      <c r="B955" s="3"/>
      <c r="F955" s="3"/>
    </row>
    <row r="956" spans="2:6">
      <c r="B956" s="3"/>
      <c r="F956" s="3"/>
    </row>
    <row r="957" spans="2:6">
      <c r="B957" s="3"/>
      <c r="F957" s="3"/>
    </row>
    <row r="958" spans="2:6">
      <c r="B958" s="3"/>
      <c r="F958" s="3"/>
    </row>
    <row r="959" spans="2:6">
      <c r="B959" s="3"/>
      <c r="F959" s="3"/>
    </row>
    <row r="960" spans="2:6">
      <c r="B960" s="3"/>
      <c r="F960" s="3"/>
    </row>
    <row r="961" spans="2:6">
      <c r="B961" s="3"/>
      <c r="F961" s="3"/>
    </row>
    <row r="962" spans="2:6">
      <c r="B962" s="3"/>
      <c r="F962" s="3"/>
    </row>
    <row r="963" spans="2:6">
      <c r="B963" s="3"/>
      <c r="F963" s="3"/>
    </row>
    <row r="964" spans="2:6">
      <c r="B964" s="3"/>
      <c r="F964" s="3"/>
    </row>
    <row r="965" spans="2:6">
      <c r="B965" s="3"/>
      <c r="F965" s="3"/>
    </row>
    <row r="966" spans="2:6">
      <c r="B966" s="3"/>
      <c r="F966" s="3"/>
    </row>
    <row r="967" spans="2:6">
      <c r="B967" s="3"/>
      <c r="F967" s="3"/>
    </row>
    <row r="968" spans="2:6">
      <c r="B968" s="3"/>
      <c r="F968" s="3"/>
    </row>
    <row r="969" spans="2:6">
      <c r="B969" s="3"/>
      <c r="F969" s="3"/>
    </row>
    <row r="970" spans="2:6">
      <c r="B970" s="3"/>
      <c r="F970" s="3"/>
    </row>
    <row r="971" spans="2:6">
      <c r="B971" s="3"/>
      <c r="F971" s="3"/>
    </row>
    <row r="972" spans="2:6">
      <c r="B972" s="3"/>
      <c r="F972" s="3"/>
    </row>
    <row r="973" spans="2:6">
      <c r="B973" s="3"/>
      <c r="F973" s="3"/>
    </row>
    <row r="974" spans="2:6">
      <c r="B974" s="3"/>
      <c r="F974" s="3"/>
    </row>
    <row r="975" spans="2:6">
      <c r="B975" s="3"/>
      <c r="F975" s="3"/>
    </row>
    <row r="976" spans="2:6">
      <c r="B976" s="3"/>
      <c r="F976" s="3"/>
    </row>
    <row r="977" spans="2:6">
      <c r="B977" s="3"/>
      <c r="F977" s="3"/>
    </row>
    <row r="978" spans="2:6">
      <c r="B978" s="3"/>
      <c r="F978" s="3"/>
    </row>
    <row r="979" spans="2:6">
      <c r="B979" s="3"/>
      <c r="F979" s="3"/>
    </row>
    <row r="980" spans="2:6">
      <c r="B980" s="3"/>
      <c r="F980" s="3"/>
    </row>
    <row r="981" spans="2:6">
      <c r="B981" s="3"/>
      <c r="F981" s="3"/>
    </row>
    <row r="982" spans="2:6">
      <c r="B982" s="3"/>
      <c r="F982" s="3"/>
    </row>
    <row r="983" spans="2:6">
      <c r="B983" s="3"/>
      <c r="F983" s="3"/>
    </row>
    <row r="984" spans="2:6">
      <c r="B984" s="3"/>
      <c r="F984" s="3"/>
    </row>
    <row r="985" spans="2:6">
      <c r="B985" s="3"/>
      <c r="F985" s="3"/>
    </row>
    <row r="986" spans="2:6">
      <c r="B986" s="3"/>
      <c r="F986" s="3"/>
    </row>
    <row r="987" spans="2:6">
      <c r="B987" s="3"/>
      <c r="F987" s="3"/>
    </row>
    <row r="988" spans="2:6">
      <c r="B988" s="3"/>
      <c r="F988" s="3"/>
    </row>
    <row r="989" spans="2:6">
      <c r="B989" s="3"/>
      <c r="F989" s="3"/>
    </row>
    <row r="990" spans="2:6">
      <c r="B990" s="3"/>
      <c r="F990" s="3"/>
    </row>
    <row r="991" spans="2:6">
      <c r="B991" s="3"/>
      <c r="F991" s="3"/>
    </row>
    <row r="992" spans="2:6">
      <c r="B992" s="3"/>
      <c r="F992" s="3"/>
    </row>
    <row r="993" spans="2:6">
      <c r="B993" s="3"/>
      <c r="F993" s="3"/>
    </row>
    <row r="994" spans="2:6">
      <c r="B994" s="3"/>
      <c r="F994" s="3"/>
    </row>
    <row r="995" spans="2:6">
      <c r="B995" s="3"/>
      <c r="F995" s="3"/>
    </row>
    <row r="996" spans="2:6">
      <c r="B996" s="3"/>
      <c r="F996" s="3"/>
    </row>
    <row r="997" spans="2:6">
      <c r="B997" s="3"/>
      <c r="F997" s="3"/>
    </row>
    <row r="998" spans="2:6">
      <c r="B998" s="3"/>
      <c r="F998" s="3"/>
    </row>
    <row r="999" spans="2:6">
      <c r="B999" s="3"/>
      <c r="F999" s="3"/>
    </row>
    <row r="1000" spans="2:6">
      <c r="B1000" s="3"/>
      <c r="F1000" s="3"/>
    </row>
    <row r="1001" spans="2:6">
      <c r="B1001" s="3"/>
      <c r="F1001" s="3"/>
    </row>
    <row r="1002" spans="2:6">
      <c r="B1002" s="3"/>
      <c r="F1002" s="3"/>
    </row>
    <row r="1003" spans="2:6">
      <c r="B1003" s="3"/>
      <c r="F1003" s="3"/>
    </row>
    <row r="1004" spans="2:6">
      <c r="B1004" s="3"/>
      <c r="F1004" s="3"/>
    </row>
    <row r="1005" spans="2:6">
      <c r="B1005" s="3"/>
      <c r="F1005" s="3"/>
    </row>
    <row r="1006" spans="2:6">
      <c r="B1006" s="3"/>
      <c r="F1006" s="3"/>
    </row>
    <row r="1007" spans="2:6">
      <c r="B1007" s="3"/>
      <c r="F1007" s="3"/>
    </row>
    <row r="1008" spans="2:6">
      <c r="B1008" s="3"/>
      <c r="F1008" s="3"/>
    </row>
    <row r="1009" spans="2:6">
      <c r="B1009" s="3"/>
      <c r="F1009" s="3"/>
    </row>
    <row r="1010" spans="2:6">
      <c r="B1010" s="3"/>
      <c r="F1010" s="3"/>
    </row>
    <row r="1011" spans="2:6">
      <c r="B1011" s="3"/>
      <c r="F1011" s="3"/>
    </row>
    <row r="1012" spans="2:6">
      <c r="B1012" s="3"/>
      <c r="F1012" s="3"/>
    </row>
    <row r="1013" spans="2:6">
      <c r="B1013" s="3"/>
      <c r="F1013" s="3"/>
    </row>
    <row r="1014" spans="2:6">
      <c r="B1014" s="3"/>
      <c r="F1014" s="3"/>
    </row>
    <row r="1015" spans="2:6">
      <c r="B1015" s="3"/>
      <c r="F1015" s="3"/>
    </row>
    <row r="1016" spans="2:6">
      <c r="B1016" s="3"/>
      <c r="F1016" s="3"/>
    </row>
    <row r="1017" spans="2:6">
      <c r="B1017" s="3"/>
      <c r="F1017" s="3"/>
    </row>
    <row r="1018" spans="2:6">
      <c r="B1018" s="3"/>
      <c r="F1018" s="3"/>
    </row>
    <row r="1019" spans="2:6">
      <c r="B1019" s="3"/>
      <c r="F1019" s="3"/>
    </row>
    <row r="1020" spans="2:6">
      <c r="B1020" s="3"/>
      <c r="F1020" s="3"/>
    </row>
    <row r="1021" spans="2:6">
      <c r="B1021" s="3"/>
      <c r="F1021" s="3"/>
    </row>
    <row r="1022" spans="2:6">
      <c r="B1022" s="3"/>
      <c r="F1022" s="3"/>
    </row>
    <row r="1023" spans="2:6">
      <c r="B1023" s="3"/>
      <c r="F1023" s="3"/>
    </row>
    <row r="1024" spans="2:6">
      <c r="B1024" s="3"/>
      <c r="F1024" s="3"/>
    </row>
    <row r="1025" spans="2:6">
      <c r="B1025" s="3"/>
      <c r="F1025" s="3"/>
    </row>
    <row r="1026" spans="2:6">
      <c r="B1026" s="3"/>
      <c r="F1026" s="3"/>
    </row>
    <row r="1027" spans="2:6">
      <c r="B1027" s="3"/>
      <c r="F1027" s="3"/>
    </row>
    <row r="1028" spans="2:6">
      <c r="B1028" s="3"/>
      <c r="F1028" s="3"/>
    </row>
    <row r="1029" spans="2:6">
      <c r="B1029" s="3"/>
      <c r="F1029" s="3"/>
    </row>
    <row r="1030" spans="2:6">
      <c r="B1030" s="3"/>
      <c r="F1030" s="3"/>
    </row>
    <row r="1031" spans="2:6">
      <c r="B1031" s="3"/>
      <c r="F1031" s="3"/>
    </row>
    <row r="1032" spans="2:6">
      <c r="B1032" s="3"/>
      <c r="F1032" s="3"/>
    </row>
    <row r="1033" spans="2:6">
      <c r="B1033" s="3"/>
      <c r="F1033" s="3"/>
    </row>
    <row r="1034" spans="2:6">
      <c r="B1034" s="3"/>
      <c r="F1034" s="3"/>
    </row>
    <row r="1035" spans="2:6">
      <c r="B1035" s="3"/>
      <c r="F1035" s="3"/>
    </row>
    <row r="1036" spans="2:6">
      <c r="B1036" s="3"/>
      <c r="F1036" s="3"/>
    </row>
    <row r="1037" spans="2:6">
      <c r="B1037" s="3"/>
      <c r="F1037" s="3"/>
    </row>
    <row r="1038" spans="2:6">
      <c r="B1038" s="3"/>
      <c r="F1038" s="3"/>
    </row>
    <row r="1039" spans="2:6">
      <c r="B1039" s="3"/>
      <c r="F1039" s="3"/>
    </row>
    <row r="1040" spans="2:6">
      <c r="B1040" s="3"/>
      <c r="F1040" s="3"/>
    </row>
    <row r="1041" spans="2:6">
      <c r="B1041" s="3"/>
      <c r="F1041" s="3"/>
    </row>
    <row r="1042" spans="2:6">
      <c r="B1042" s="3"/>
      <c r="F1042" s="3"/>
    </row>
    <row r="1043" spans="2:6">
      <c r="B1043" s="3"/>
      <c r="F1043" s="3"/>
    </row>
    <row r="1044" spans="2:6">
      <c r="B1044" s="3"/>
      <c r="F1044" s="3"/>
    </row>
    <row r="1045" spans="2:6">
      <c r="B1045" s="3"/>
      <c r="F1045" s="3"/>
    </row>
    <row r="1046" spans="2:6">
      <c r="B1046" s="3"/>
      <c r="F1046" s="3"/>
    </row>
    <row r="1047" spans="2:6">
      <c r="B1047" s="3"/>
      <c r="F1047" s="3"/>
    </row>
    <row r="1048" spans="2:6">
      <c r="B1048" s="3"/>
      <c r="F1048" s="3"/>
    </row>
    <row r="1049" spans="2:6">
      <c r="B1049" s="3"/>
      <c r="F1049" s="3"/>
    </row>
    <row r="1050" spans="2:6">
      <c r="B1050" s="3"/>
      <c r="F1050" s="3"/>
    </row>
    <row r="1051" spans="2:6">
      <c r="B1051" s="3"/>
      <c r="F1051" s="3"/>
    </row>
    <row r="1052" spans="2:6">
      <c r="B1052" s="3"/>
      <c r="F1052" s="3"/>
    </row>
    <row r="1053" spans="2:6">
      <c r="B1053" s="3"/>
      <c r="F1053" s="3"/>
    </row>
    <row r="1054" spans="2:6">
      <c r="B1054" s="3"/>
      <c r="F1054" s="3"/>
    </row>
    <row r="1055" spans="2:6">
      <c r="B1055" s="3"/>
      <c r="F1055" s="3"/>
    </row>
    <row r="1056" spans="2:6">
      <c r="B1056" s="3"/>
      <c r="F1056" s="3"/>
    </row>
    <row r="1057" spans="2:6">
      <c r="B1057" s="3"/>
      <c r="F1057" s="3"/>
    </row>
    <row r="1058" spans="2:6">
      <c r="B1058" s="3"/>
      <c r="F1058" s="3"/>
    </row>
    <row r="1059" spans="2:6">
      <c r="B1059" s="3"/>
      <c r="F1059" s="3"/>
    </row>
    <row r="1060" spans="2:6">
      <c r="B1060" s="3"/>
      <c r="F1060" s="3"/>
    </row>
    <row r="1061" spans="2:6">
      <c r="B1061" s="3"/>
      <c r="F1061" s="3"/>
    </row>
    <row r="1062" spans="2:6">
      <c r="B1062" s="3"/>
      <c r="F1062" s="3"/>
    </row>
    <row r="1063" spans="2:6">
      <c r="B1063" s="3"/>
      <c r="F1063" s="3"/>
    </row>
    <row r="1064" spans="2:6">
      <c r="B1064" s="3"/>
      <c r="F1064" s="3"/>
    </row>
    <row r="1065" spans="2:6">
      <c r="B1065" s="3"/>
      <c r="F1065" s="3"/>
    </row>
    <row r="1066" spans="2:6">
      <c r="B1066" s="3"/>
      <c r="F1066" s="3"/>
    </row>
    <row r="1067" spans="2:6">
      <c r="B1067" s="3"/>
      <c r="F1067" s="3"/>
    </row>
    <row r="1068" spans="2:6">
      <c r="B1068" s="3"/>
      <c r="F1068" s="3"/>
    </row>
    <row r="1069" spans="2:6">
      <c r="B1069" s="3"/>
      <c r="F1069" s="3"/>
    </row>
    <row r="1070" spans="2:6">
      <c r="B1070" s="3"/>
      <c r="F1070" s="3"/>
    </row>
    <row r="1071" spans="2:6">
      <c r="B1071" s="3"/>
      <c r="F1071" s="3"/>
    </row>
    <row r="1072" spans="2:6">
      <c r="B1072" s="3"/>
      <c r="F1072" s="3"/>
    </row>
    <row r="1073" spans="2:6">
      <c r="B1073" s="3"/>
      <c r="F1073" s="3"/>
    </row>
    <row r="1074" spans="2:6">
      <c r="B1074" s="3"/>
      <c r="F1074" s="3"/>
    </row>
    <row r="1075" spans="2:6">
      <c r="B1075" s="3"/>
      <c r="F1075" s="3"/>
    </row>
    <row r="1076" spans="2:6">
      <c r="B1076" s="3"/>
      <c r="F1076" s="3"/>
    </row>
    <row r="1077" spans="2:6">
      <c r="B1077" s="3"/>
      <c r="F1077" s="3"/>
    </row>
    <row r="1078" spans="2:6">
      <c r="B1078" s="3"/>
      <c r="F1078" s="3"/>
    </row>
    <row r="1079" spans="2:6">
      <c r="B1079" s="3"/>
      <c r="F1079" s="3"/>
    </row>
    <row r="1080" spans="2:6">
      <c r="B1080" s="3"/>
      <c r="F1080" s="3"/>
    </row>
    <row r="1081" spans="2:6">
      <c r="B1081" s="3"/>
      <c r="F1081" s="3"/>
    </row>
    <row r="1082" spans="2:6">
      <c r="B1082" s="3"/>
      <c r="F1082" s="3"/>
    </row>
    <row r="1083" spans="2:6">
      <c r="B1083" s="3"/>
      <c r="F1083" s="3"/>
    </row>
    <row r="1084" spans="2:6">
      <c r="B1084" s="3"/>
      <c r="F1084" s="3"/>
    </row>
    <row r="1085" spans="2:6">
      <c r="B1085" s="3"/>
      <c r="F1085" s="3"/>
    </row>
    <row r="1086" spans="2:6">
      <c r="B1086" s="3"/>
      <c r="F1086" s="3"/>
    </row>
    <row r="1087" spans="2:6">
      <c r="B1087" s="3"/>
      <c r="F1087" s="3"/>
    </row>
    <row r="1088" spans="2:6">
      <c r="B1088" s="3"/>
      <c r="F1088" s="3"/>
    </row>
    <row r="1089" spans="2:6">
      <c r="B1089" s="3"/>
      <c r="F1089" s="3"/>
    </row>
    <row r="1090" spans="2:6">
      <c r="B1090" s="3"/>
      <c r="F1090" s="3"/>
    </row>
    <row r="1091" spans="2:6">
      <c r="B1091" s="3"/>
      <c r="F1091" s="3"/>
    </row>
    <row r="1092" spans="2:6">
      <c r="B1092" s="3"/>
      <c r="F1092" s="3"/>
    </row>
    <row r="1093" spans="2:6">
      <c r="B1093" s="3"/>
      <c r="F1093" s="3"/>
    </row>
    <row r="1094" spans="2:6">
      <c r="B1094" s="3"/>
      <c r="F1094" s="3"/>
    </row>
    <row r="1095" spans="2:6">
      <c r="B1095" s="3"/>
      <c r="F1095" s="3"/>
    </row>
    <row r="1096" spans="2:6">
      <c r="B1096" s="3"/>
      <c r="F1096" s="3"/>
    </row>
    <row r="1097" spans="2:6">
      <c r="B1097" s="3"/>
      <c r="F1097" s="3"/>
    </row>
    <row r="1098" spans="2:6">
      <c r="B1098" s="3"/>
      <c r="F1098" s="3"/>
    </row>
    <row r="1099" spans="2:6">
      <c r="B1099" s="3"/>
      <c r="F1099" s="3"/>
    </row>
    <row r="1100" spans="2:6">
      <c r="B1100" s="3"/>
      <c r="F1100" s="3"/>
    </row>
    <row r="1101" spans="2:6">
      <c r="B1101" s="3"/>
      <c r="F1101" s="3"/>
    </row>
    <row r="1102" spans="2:6">
      <c r="B1102" s="3"/>
      <c r="F1102" s="3"/>
    </row>
    <row r="1103" spans="2:6">
      <c r="B1103" s="3"/>
      <c r="F1103" s="3"/>
    </row>
    <row r="1104" spans="2:6">
      <c r="B1104" s="3"/>
      <c r="F1104" s="3"/>
    </row>
    <row r="1105" spans="2:6">
      <c r="B1105" s="3"/>
      <c r="F1105" s="3"/>
    </row>
    <row r="1106" spans="2:6">
      <c r="B1106" s="3"/>
      <c r="F1106" s="3"/>
    </row>
    <row r="1107" spans="2:6">
      <c r="B1107" s="3"/>
      <c r="F1107" s="3"/>
    </row>
    <row r="1108" spans="2:6">
      <c r="B1108" s="3"/>
      <c r="F1108" s="3"/>
    </row>
    <row r="1109" spans="2:6">
      <c r="B1109" s="3"/>
      <c r="F1109" s="3"/>
    </row>
    <row r="1110" spans="2:6">
      <c r="B1110" s="3"/>
      <c r="F1110" s="3"/>
    </row>
    <row r="1111" spans="2:6">
      <c r="B1111" s="3"/>
      <c r="F1111" s="3"/>
    </row>
    <row r="1112" spans="2:6">
      <c r="B1112" s="3"/>
      <c r="F1112" s="3"/>
    </row>
    <row r="1113" spans="2:6">
      <c r="B1113" s="3"/>
      <c r="F1113" s="3"/>
    </row>
    <row r="1114" spans="2:6">
      <c r="B1114" s="3"/>
      <c r="F1114" s="3"/>
    </row>
    <row r="1115" spans="2:6">
      <c r="B1115" s="3"/>
      <c r="F1115" s="3"/>
    </row>
    <row r="1116" spans="2:6">
      <c r="B1116" s="3"/>
      <c r="F1116" s="3"/>
    </row>
    <row r="1117" spans="2:6">
      <c r="B1117" s="3"/>
      <c r="F1117" s="3"/>
    </row>
    <row r="1118" spans="2:6">
      <c r="B1118" s="3"/>
      <c r="F1118" s="3"/>
    </row>
    <row r="1119" spans="2:6">
      <c r="B1119" s="3"/>
      <c r="F1119" s="3"/>
    </row>
    <row r="1120" spans="2:6">
      <c r="B1120" s="3"/>
      <c r="F1120" s="3"/>
    </row>
    <row r="1121" spans="2:6">
      <c r="B1121" s="3"/>
      <c r="F1121" s="3"/>
    </row>
    <row r="1122" spans="2:6">
      <c r="B1122" s="3"/>
      <c r="F1122" s="3"/>
    </row>
    <row r="1123" spans="2:6">
      <c r="B1123" s="3"/>
      <c r="F1123" s="3"/>
    </row>
    <row r="1124" spans="2:6">
      <c r="B1124" s="3"/>
      <c r="F1124" s="3"/>
    </row>
    <row r="1125" spans="2:6">
      <c r="B1125" s="3"/>
      <c r="F1125" s="3"/>
    </row>
    <row r="1126" spans="2:6">
      <c r="B1126" s="3"/>
      <c r="F1126" s="3"/>
    </row>
    <row r="1127" spans="2:6">
      <c r="B1127" s="3"/>
      <c r="F1127" s="3"/>
    </row>
    <row r="1128" spans="2:6">
      <c r="B1128" s="3"/>
      <c r="F1128" s="3"/>
    </row>
    <row r="1129" spans="2:6">
      <c r="B1129" s="3"/>
      <c r="F1129" s="3"/>
    </row>
    <row r="1130" spans="2:6">
      <c r="B1130" s="3"/>
      <c r="F1130" s="3"/>
    </row>
    <row r="1131" spans="2:6">
      <c r="B1131" s="3"/>
      <c r="F1131" s="3"/>
    </row>
    <row r="1132" spans="2:6">
      <c r="B1132" s="3"/>
      <c r="F1132" s="3"/>
    </row>
    <row r="1133" spans="2:6">
      <c r="B1133" s="3"/>
      <c r="F1133" s="3"/>
    </row>
    <row r="1134" spans="2:6">
      <c r="B1134" s="3"/>
      <c r="F1134" s="3"/>
    </row>
    <row r="1135" spans="2:6">
      <c r="B1135" s="3"/>
      <c r="F1135" s="3"/>
    </row>
    <row r="1136" spans="2:6">
      <c r="B1136" s="3"/>
      <c r="F1136" s="3"/>
    </row>
    <row r="1137" spans="2:6">
      <c r="B1137" s="3"/>
      <c r="F1137" s="3"/>
    </row>
    <row r="1138" spans="2:6">
      <c r="B1138" s="3"/>
      <c r="F1138" s="3"/>
    </row>
    <row r="1139" spans="2:6">
      <c r="B1139" s="3"/>
      <c r="F1139" s="3"/>
    </row>
  </sheetData>
  <phoneticPr fontId="8" type="noConversion"/>
  <hyperlinks>
    <hyperlink ref="A3" r:id="rId1" xr:uid="{00000000-0004-0000-0500-000000000000}"/>
    <hyperlink ref="P65" r:id="rId2" display="http://vsolj.cetus-net.org/no42.pdf" xr:uid="{00000000-0004-0000-0500-000001000000}"/>
    <hyperlink ref="P66" r:id="rId3" display="http://vsolj.cetus-net.org/no42.pdf" xr:uid="{00000000-0004-0000-0500-000002000000}"/>
    <hyperlink ref="P11" r:id="rId4" display="http://www.konkoly.hu/cgi-bin/IBVS?5592" xr:uid="{00000000-0004-0000-0500-000003000000}"/>
    <hyperlink ref="P12" r:id="rId5" display="http://www.konkoly.hu/cgi-bin/IBVS?5592" xr:uid="{00000000-0004-0000-0500-000004000000}"/>
    <hyperlink ref="P13" r:id="rId6" display="http://www.konkoly.hu/cgi-bin/IBVS?5668" xr:uid="{00000000-0004-0000-0500-000005000000}"/>
    <hyperlink ref="P14" r:id="rId7" display="http://www.konkoly.hu/cgi-bin/IBVS?5668" xr:uid="{00000000-0004-0000-0500-000006000000}"/>
    <hyperlink ref="P15" r:id="rId8" display="http://www.konkoly.hu/cgi-bin/IBVS?5603" xr:uid="{00000000-0004-0000-0500-000007000000}"/>
    <hyperlink ref="P16" r:id="rId9" display="http://www.konkoly.hu/cgi-bin/IBVS?5649" xr:uid="{00000000-0004-0000-0500-000008000000}"/>
    <hyperlink ref="P17" r:id="rId10" display="http://www.konkoly.hu/cgi-bin/IBVS?5668" xr:uid="{00000000-0004-0000-0500-000009000000}"/>
    <hyperlink ref="P18" r:id="rId11" display="http://www.konkoly.hu/cgi-bin/IBVS?5668" xr:uid="{00000000-0004-0000-0500-00000A000000}"/>
    <hyperlink ref="P19" r:id="rId12" display="http://www.konkoly.hu/cgi-bin/IBVS?5668" xr:uid="{00000000-0004-0000-0500-00000B000000}"/>
    <hyperlink ref="P20" r:id="rId13" display="http://www.konkoly.hu/cgi-bin/IBVS?5672" xr:uid="{00000000-0004-0000-0500-00000C000000}"/>
    <hyperlink ref="P21" r:id="rId14" display="http://www.konkoly.hu/cgi-bin/IBVS?5668" xr:uid="{00000000-0004-0000-0500-00000D000000}"/>
    <hyperlink ref="P22" r:id="rId15" display="http://www.bav-astro.de/sfs/BAVM_link.php?BAVMnr=173" xr:uid="{00000000-0004-0000-0500-00000E000000}"/>
    <hyperlink ref="P23" r:id="rId16" display="http://www.bav-astro.de/sfs/BAVM_link.php?BAVMnr=173" xr:uid="{00000000-0004-0000-0500-00000F000000}"/>
    <hyperlink ref="P24" r:id="rId17" display="http://www.bav-astro.de/sfs/BAVM_link.php?BAVMnr=173" xr:uid="{00000000-0004-0000-0500-000010000000}"/>
    <hyperlink ref="P25" r:id="rId18" display="http://www.bav-astro.de/sfs/BAVM_link.php?BAVMnr=173" xr:uid="{00000000-0004-0000-0500-000011000000}"/>
    <hyperlink ref="P26" r:id="rId19" display="http://www.konkoly.hu/cgi-bin/IBVS?5668" xr:uid="{00000000-0004-0000-0500-000012000000}"/>
    <hyperlink ref="P27" r:id="rId20" display="http://www.bav-astro.de/sfs/BAVM_link.php?BAVMnr=173" xr:uid="{00000000-0004-0000-0500-000013000000}"/>
    <hyperlink ref="P28" r:id="rId21" display="http://www.konkoly.hu/cgi-bin/IBVS?5668" xr:uid="{00000000-0004-0000-0500-000014000000}"/>
    <hyperlink ref="P29" r:id="rId22" display="http://www.bav-astro.de/sfs/BAVM_link.php?BAVMnr=173" xr:uid="{00000000-0004-0000-0500-000015000000}"/>
    <hyperlink ref="P30" r:id="rId23" display="http://www.konkoly.hu/cgi-bin/IBVS?5653" xr:uid="{00000000-0004-0000-0500-000016000000}"/>
    <hyperlink ref="P31" r:id="rId24" display="http://www.bav-astro.de/sfs/BAVM_link.php?BAVMnr=173" xr:uid="{00000000-0004-0000-0500-000017000000}"/>
    <hyperlink ref="P32" r:id="rId25" display="http://www.konkoly.hu/cgi-bin/IBVS?5754" xr:uid="{00000000-0004-0000-0500-000018000000}"/>
    <hyperlink ref="P33" r:id="rId26" display="http://www.konkoly.hu/cgi-bin/IBVS?5754" xr:uid="{00000000-0004-0000-0500-000019000000}"/>
    <hyperlink ref="P34" r:id="rId27" display="http://www.konkoly.hu/cgi-bin/IBVS?5760" xr:uid="{00000000-0004-0000-0500-00001A000000}"/>
    <hyperlink ref="P35" r:id="rId28" display="http://www.bav-astro.de/sfs/BAVM_link.php?BAVMnr=186" xr:uid="{00000000-0004-0000-0500-00001B000000}"/>
    <hyperlink ref="P36" r:id="rId29" display="http://www.bav-astro.de/sfs/BAVM_link.php?BAVMnr=186" xr:uid="{00000000-0004-0000-0500-00001C000000}"/>
    <hyperlink ref="P37" r:id="rId30" display="http://www.bav-astro.de/sfs/BAVM_link.php?BAVMnr=201" xr:uid="{00000000-0004-0000-0500-00001D000000}"/>
    <hyperlink ref="P38" r:id="rId31" display="http://www.bav-astro.de/sfs/BAVM_link.php?BAVMnr=201" xr:uid="{00000000-0004-0000-0500-00001E000000}"/>
    <hyperlink ref="P39" r:id="rId32" display="http://www.konkoly.hu/cgi-bin/IBVS?5820" xr:uid="{00000000-0004-0000-0500-00001F000000}"/>
    <hyperlink ref="P40" r:id="rId33" display="http://www.konkoly.hu/cgi-bin/IBVS?5875" xr:uid="{00000000-0004-0000-0500-000020000000}"/>
    <hyperlink ref="P41" r:id="rId34" display="http://www.konkoly.hu/cgi-bin/IBVS?5871" xr:uid="{00000000-0004-0000-0500-000021000000}"/>
    <hyperlink ref="P42" r:id="rId35" display="http://www.bav-astro.de/sfs/BAVM_link.php?BAVMnr=209" xr:uid="{00000000-0004-0000-0500-000022000000}"/>
    <hyperlink ref="P67" r:id="rId36" display="http://var.astro.cz/oejv/issues/oejv0137.pdf" xr:uid="{00000000-0004-0000-0500-000023000000}"/>
    <hyperlink ref="P68" r:id="rId37" display="http://var.astro.cz/oejv/issues/oejv0137.pdf" xr:uid="{00000000-0004-0000-0500-000024000000}"/>
    <hyperlink ref="P43" r:id="rId38" display="http://var.astro.cz/oejv/issues/oejv0137.pdf" xr:uid="{00000000-0004-0000-0500-000025000000}"/>
    <hyperlink ref="P69" r:id="rId39" display="http://var.astro.cz/oejv/issues/oejv0137.pdf" xr:uid="{00000000-0004-0000-0500-000026000000}"/>
    <hyperlink ref="P70" r:id="rId40" display="http://var.astro.cz/oejv/issues/oejv0137.pdf" xr:uid="{00000000-0004-0000-0500-000027000000}"/>
    <hyperlink ref="P71" r:id="rId41" display="http://var.astro.cz/oejv/issues/oejv0137.pdf" xr:uid="{00000000-0004-0000-0500-000028000000}"/>
    <hyperlink ref="P72" r:id="rId42" display="http://var.astro.cz/oejv/issues/oejv0137.pdf" xr:uid="{00000000-0004-0000-0500-000029000000}"/>
    <hyperlink ref="P44" r:id="rId43" display="http://www.konkoly.hu/cgi-bin/IBVS?5960" xr:uid="{00000000-0004-0000-0500-00002A000000}"/>
    <hyperlink ref="P45" r:id="rId44" display="http://var.astro.cz/oejv/issues/oejv0160.pdf" xr:uid="{00000000-0004-0000-0500-00002B000000}"/>
    <hyperlink ref="P46" r:id="rId45" display="http://var.astro.cz/oejv/issues/oejv0160.pdf" xr:uid="{00000000-0004-0000-0500-00002C000000}"/>
    <hyperlink ref="P47" r:id="rId46" display="http://var.astro.cz/oejv/issues/oejv0160.pdf" xr:uid="{00000000-0004-0000-0500-00002D000000}"/>
    <hyperlink ref="P48" r:id="rId47" display="http://var.astro.cz/oejv/issues/oejv0160.pdf" xr:uid="{00000000-0004-0000-0500-00002E000000}"/>
    <hyperlink ref="P49" r:id="rId48" display="http://var.astro.cz/oejv/issues/oejv0160.pdf" xr:uid="{00000000-0004-0000-0500-00002F000000}"/>
    <hyperlink ref="P50" r:id="rId49" display="http://var.astro.cz/oejv/issues/oejv0160.pdf" xr:uid="{00000000-0004-0000-0500-000030000000}"/>
    <hyperlink ref="P51" r:id="rId50" display="http://www.konkoly.hu/cgi-bin/IBVS?6011" xr:uid="{00000000-0004-0000-0500-000031000000}"/>
    <hyperlink ref="P52" r:id="rId51" display="http://var.astro.cz/oejv/issues/oejv0160.pdf" xr:uid="{00000000-0004-0000-0500-000032000000}"/>
    <hyperlink ref="P53" r:id="rId52" display="http://var.astro.cz/oejv/issues/oejv0160.pdf" xr:uid="{00000000-0004-0000-0500-000033000000}"/>
    <hyperlink ref="P54" r:id="rId53" display="http://var.astro.cz/oejv/issues/oejv0160.pdf" xr:uid="{00000000-0004-0000-0500-000034000000}"/>
    <hyperlink ref="P55" r:id="rId54" display="http://var.astro.cz/oejv/issues/oejv0160.pdf" xr:uid="{00000000-0004-0000-0500-000035000000}"/>
    <hyperlink ref="P56" r:id="rId55" display="http://var.astro.cz/oejv/issues/oejv0160.pdf" xr:uid="{00000000-0004-0000-0500-000036000000}"/>
    <hyperlink ref="P57" r:id="rId56" display="http://var.astro.cz/oejv/issues/oejv0160.pdf" xr:uid="{00000000-0004-0000-0500-000037000000}"/>
    <hyperlink ref="P58" r:id="rId57" display="http://var.astro.cz/oejv/issues/oejv0160.pdf" xr:uid="{00000000-0004-0000-0500-000038000000}"/>
    <hyperlink ref="P59" r:id="rId58" display="http://var.astro.cz/oejv/issues/oejv0160.pdf" xr:uid="{00000000-0004-0000-0500-000039000000}"/>
    <hyperlink ref="P60" r:id="rId59" display="http://var.astro.cz/oejv/issues/oejv0160.pdf" xr:uid="{00000000-0004-0000-0500-00003A000000}"/>
    <hyperlink ref="P61" r:id="rId60" display="http://www.bav-astro.de/sfs/BAVM_link.php?BAVMnr=232" xr:uid="{00000000-0004-0000-0500-00003B000000}"/>
    <hyperlink ref="P62" r:id="rId61" display="http://www.konkoly.hu/cgi-bin/IBVS?6092" xr:uid="{00000000-0004-0000-0500-00003C000000}"/>
    <hyperlink ref="P63" r:id="rId62" display="http://www.bav-astro.de/sfs/BAVM_link.php?BAVMnr=234" xr:uid="{00000000-0004-0000-0500-00003D000000}"/>
    <hyperlink ref="P64" r:id="rId63" display="http://www.bav-astro.de/sfs/BAVM_link.php?BAVMnr=234" xr:uid="{00000000-0004-0000-0500-00003E000000}"/>
  </hyperlink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AG312"/>
  <sheetViews>
    <sheetView workbookViewId="0">
      <selection activeCell="A45" sqref="A45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0" width="10.28515625" customWidth="1"/>
    <col min="21" max="21" width="10.28515625" style="78" customWidth="1"/>
  </cols>
  <sheetData>
    <row r="1" spans="1:23" ht="21" thickBot="1">
      <c r="A1" s="1" t="s">
        <v>174</v>
      </c>
      <c r="B1" s="79"/>
      <c r="C1" s="80"/>
      <c r="E1" s="82" t="s">
        <v>171</v>
      </c>
      <c r="V1" s="4" t="s">
        <v>14</v>
      </c>
      <c r="W1" s="6" t="s">
        <v>25</v>
      </c>
    </row>
    <row r="2" spans="1:23">
      <c r="A2" t="s">
        <v>28</v>
      </c>
      <c r="B2" s="81" t="s">
        <v>140</v>
      </c>
      <c r="E2" s="82" t="s">
        <v>142</v>
      </c>
      <c r="V2" s="24">
        <v>0</v>
      </c>
      <c r="W2" s="24">
        <f t="shared" ref="W2:W15" si="0">+D$11+D$12*V2+D$13*V2^2</f>
        <v>-1.6984957863407548E-3</v>
      </c>
    </row>
    <row r="3" spans="1:23" ht="13.5" thickBot="1">
      <c r="E3" s="82" t="s">
        <v>143</v>
      </c>
      <c r="V3" s="24">
        <v>1000</v>
      </c>
      <c r="W3" s="24">
        <f t="shared" si="0"/>
        <v>5.0343819459152273E-3</v>
      </c>
    </row>
    <row r="4" spans="1:23" ht="14.25" thickTop="1" thickBot="1">
      <c r="A4" s="5" t="s">
        <v>5</v>
      </c>
      <c r="C4" s="68" t="s">
        <v>141</v>
      </c>
      <c r="D4" s="69" t="s">
        <v>141</v>
      </c>
      <c r="E4" s="82" t="s">
        <v>168</v>
      </c>
      <c r="V4" s="24">
        <v>2000</v>
      </c>
      <c r="W4" s="24">
        <f t="shared" si="0"/>
        <v>1.2418296972537738E-2</v>
      </c>
    </row>
    <row r="5" spans="1:23" ht="13.5" thickTop="1">
      <c r="A5" s="29" t="s">
        <v>38</v>
      </c>
      <c r="B5" s="30"/>
      <c r="C5" s="31">
        <v>8</v>
      </c>
      <c r="D5" s="30" t="s">
        <v>39</v>
      </c>
      <c r="V5" s="24">
        <v>3000</v>
      </c>
      <c r="W5" s="24">
        <f t="shared" si="0"/>
        <v>2.0453249293526779E-2</v>
      </c>
    </row>
    <row r="6" spans="1:23">
      <c r="A6" s="5" t="s">
        <v>6</v>
      </c>
      <c r="V6" s="24">
        <v>4000</v>
      </c>
      <c r="W6" s="24">
        <f t="shared" si="0"/>
        <v>2.9139238908882342E-2</v>
      </c>
    </row>
    <row r="7" spans="1:23">
      <c r="A7" t="s">
        <v>7</v>
      </c>
      <c r="C7" s="83">
        <v>53057.963199999998</v>
      </c>
      <c r="V7" s="24">
        <v>5000</v>
      </c>
      <c r="W7" s="24">
        <f t="shared" si="0"/>
        <v>3.8476265818604437E-2</v>
      </c>
    </row>
    <row r="8" spans="1:23">
      <c r="A8" t="s">
        <v>8</v>
      </c>
      <c r="C8" s="84">
        <v>0.366352923</v>
      </c>
      <c r="V8" s="24">
        <v>6000</v>
      </c>
      <c r="W8" s="24">
        <f t="shared" si="0"/>
        <v>4.8464330022693056E-2</v>
      </c>
    </row>
    <row r="9" spans="1:23">
      <c r="A9" s="18" t="s">
        <v>37</v>
      </c>
      <c r="C9" s="35">
        <v>24</v>
      </c>
      <c r="D9" s="18" t="str">
        <f>"F"&amp;C9</f>
        <v>F24</v>
      </c>
      <c r="E9" s="18" t="str">
        <f>"G"&amp;C9</f>
        <v>G24</v>
      </c>
      <c r="V9" s="24">
        <v>7000</v>
      </c>
      <c r="W9" s="24">
        <f t="shared" si="0"/>
        <v>5.9103431521148199E-2</v>
      </c>
    </row>
    <row r="10" spans="1:23" ht="13.5" thickBot="1">
      <c r="C10" s="4" t="s">
        <v>23</v>
      </c>
      <c r="D10" s="4" t="s">
        <v>24</v>
      </c>
      <c r="V10" s="24">
        <v>8000</v>
      </c>
      <c r="W10" s="24">
        <f t="shared" si="0"/>
        <v>7.039357031396988E-2</v>
      </c>
    </row>
    <row r="11" spans="1:23">
      <c r="A11" t="s">
        <v>19</v>
      </c>
      <c r="C11" s="14">
        <f ca="1">INTERCEPT(INDIRECT(E9):G1005,INDIRECT(D9):$F1005)</f>
        <v>-4.5098345365758644E-3</v>
      </c>
      <c r="D11" s="3">
        <f>+E11*F11</f>
        <v>-1.6984957863407548E-3</v>
      </c>
      <c r="E11" s="9">
        <v>-1.6984957863407548E-3</v>
      </c>
      <c r="F11">
        <v>1</v>
      </c>
      <c r="V11" s="24">
        <v>9000</v>
      </c>
      <c r="W11" s="24">
        <f t="shared" si="0"/>
        <v>8.2334746401158079E-2</v>
      </c>
    </row>
    <row r="12" spans="1:23">
      <c r="A12" t="s">
        <v>20</v>
      </c>
      <c r="C12" s="14">
        <f ca="1">SLOPE(INDIRECT(E9):G1005,INDIRECT(D9):$F1005)</f>
        <v>9.4063255178349494E-6</v>
      </c>
      <c r="D12" s="3">
        <f>+E12*F12</f>
        <v>6.4073590850727182E-6</v>
      </c>
      <c r="E12" s="10">
        <v>6.4073590850727183E-2</v>
      </c>
      <c r="F12" s="70">
        <v>1E-4</v>
      </c>
      <c r="V12" s="24">
        <v>10000</v>
      </c>
      <c r="W12" s="24">
        <f t="shared" si="0"/>
        <v>9.4926959782712816E-2</v>
      </c>
    </row>
    <row r="13" spans="1:23" ht="13.5" thickBot="1">
      <c r="A13" t="s">
        <v>22</v>
      </c>
      <c r="C13" s="3" t="s">
        <v>17</v>
      </c>
      <c r="D13" s="3">
        <f>+E13*F13</f>
        <v>3.2551864718326391E-10</v>
      </c>
      <c r="E13" s="11">
        <v>3.2551864718326391E-2</v>
      </c>
      <c r="F13" s="70">
        <v>1E-8</v>
      </c>
      <c r="V13" s="24">
        <v>11000</v>
      </c>
      <c r="W13" s="24">
        <f t="shared" si="0"/>
        <v>0.10817021045863408</v>
      </c>
    </row>
    <row r="14" spans="1:23">
      <c r="A14" t="s">
        <v>27</v>
      </c>
      <c r="E14">
        <f>SUM(T21:T950)</f>
        <v>1.619520663185611E-3</v>
      </c>
      <c r="V14" s="24">
        <v>12000</v>
      </c>
      <c r="W14" s="24">
        <f t="shared" si="0"/>
        <v>0.12206449842892188</v>
      </c>
    </row>
    <row r="15" spans="1:23">
      <c r="A15" s="2" t="s">
        <v>21</v>
      </c>
      <c r="C15" s="12">
        <f ca="1">(C7+C11)+(C8+C12)*INT(MAX(F21:F3533))</f>
        <v>57738.603809628279</v>
      </c>
      <c r="D15" s="8">
        <f>+C7+INT(MAX(F21:F1588))*C8+D11+D12*INT(MAX(F21:F4023))+D13*INT(MAX(F21:F4050)^2)</f>
        <v>57738.621439335875</v>
      </c>
      <c r="E15" s="32" t="s">
        <v>40</v>
      </c>
      <c r="F15" s="31">
        <v>1</v>
      </c>
      <c r="V15" s="24">
        <v>13000</v>
      </c>
      <c r="W15" s="24">
        <f t="shared" si="0"/>
        <v>0.13660982369357619</v>
      </c>
    </row>
    <row r="16" spans="1:23">
      <c r="A16" s="5" t="s">
        <v>9</v>
      </c>
      <c r="C16" s="13">
        <f ca="1">+C8+C12</f>
        <v>0.36636232932551782</v>
      </c>
      <c r="D16" s="8">
        <f>+C8+D12+2*D13*MAX(F21:F896)</f>
        <v>0.36636764801155791</v>
      </c>
      <c r="E16" s="32" t="s">
        <v>41</v>
      </c>
      <c r="F16" s="33">
        <f ca="1">NOW()+15018.5+$C$5/24</f>
        <v>60323.562728819445</v>
      </c>
      <c r="V16" s="24"/>
      <c r="W16" s="24"/>
    </row>
    <row r="17" spans="1:33" ht="13.5" thickBot="1">
      <c r="A17" s="14" t="s">
        <v>35</v>
      </c>
      <c r="C17">
        <f>COUNT(C21:C4739)</f>
        <v>99</v>
      </c>
      <c r="E17" s="32" t="s">
        <v>42</v>
      </c>
      <c r="F17" s="33">
        <f ca="1">ROUND(2*(F16-$C$7)/$C$8,0)/2+F15</f>
        <v>19833</v>
      </c>
      <c r="V17" s="24"/>
      <c r="W17" s="24"/>
    </row>
    <row r="18" spans="1:33" ht="14.25" thickTop="1" thickBot="1">
      <c r="A18" s="5" t="s">
        <v>45</v>
      </c>
      <c r="C18" s="16">
        <f ca="1">+C15</f>
        <v>57738.603809628279</v>
      </c>
      <c r="D18" s="17">
        <f ca="1">C16</f>
        <v>0.36636232932551782</v>
      </c>
      <c r="E18" s="32" t="s">
        <v>43</v>
      </c>
      <c r="F18" s="8">
        <f ca="1">ROUND(2*(F16-$C$15)/$C$16,0)/2+F15</f>
        <v>7056.5</v>
      </c>
    </row>
    <row r="19" spans="1:33" ht="13.5" thickBot="1">
      <c r="A19" s="5" t="s">
        <v>46</v>
      </c>
      <c r="C19" s="19">
        <f>+D15</f>
        <v>57738.621439335875</v>
      </c>
      <c r="D19" s="20">
        <f>+D16</f>
        <v>0.36636764801155791</v>
      </c>
      <c r="E19" s="32" t="s">
        <v>44</v>
      </c>
      <c r="F19" s="34">
        <f ca="1">+$C$15+$C$16*F18-15018.5-$C$5/24</f>
        <v>45305.006253180458</v>
      </c>
    </row>
    <row r="20" spans="1:33" ht="15" thickBot="1">
      <c r="A20" s="4" t="s">
        <v>10</v>
      </c>
      <c r="B20" s="4" t="s">
        <v>11</v>
      </c>
      <c r="C20" s="4" t="s">
        <v>12</v>
      </c>
      <c r="D20" s="4" t="s">
        <v>16</v>
      </c>
      <c r="E20" s="4" t="s">
        <v>13</v>
      </c>
      <c r="F20" s="4" t="s">
        <v>14</v>
      </c>
      <c r="G20" s="4" t="s">
        <v>15</v>
      </c>
      <c r="H20" s="7" t="s">
        <v>179</v>
      </c>
      <c r="I20" s="7" t="s">
        <v>180</v>
      </c>
      <c r="J20" s="7" t="s">
        <v>425</v>
      </c>
      <c r="K20" s="7" t="s">
        <v>176</v>
      </c>
      <c r="L20" s="7" t="s">
        <v>426</v>
      </c>
      <c r="M20" s="7" t="s">
        <v>427</v>
      </c>
      <c r="N20" s="7" t="s">
        <v>29</v>
      </c>
      <c r="O20" s="7" t="s">
        <v>26</v>
      </c>
      <c r="P20" s="15" t="s">
        <v>25</v>
      </c>
      <c r="Q20" s="4" t="s">
        <v>18</v>
      </c>
      <c r="R20" s="7" t="s">
        <v>119</v>
      </c>
      <c r="S20" s="6" t="s">
        <v>121</v>
      </c>
      <c r="T20" s="7" t="s">
        <v>120</v>
      </c>
      <c r="U20" s="77" t="s">
        <v>139</v>
      </c>
    </row>
    <row r="21" spans="1:33" s="24" customFormat="1">
      <c r="A21" t="s">
        <v>144</v>
      </c>
      <c r="B21" s="3" t="s">
        <v>83</v>
      </c>
      <c r="C21" s="85">
        <v>48500.175999999999</v>
      </c>
      <c r="D21" s="85" t="s">
        <v>17</v>
      </c>
      <c r="E21" s="24">
        <f t="shared" ref="E21:E52" si="1">+(C21-C$7)/C$8</f>
        <v>-12440.974027659113</v>
      </c>
      <c r="F21" s="24">
        <f t="shared" ref="F21:F52" si="2">ROUND(2*E21,0)/2</f>
        <v>-12441</v>
      </c>
      <c r="G21" s="24">
        <f t="shared" ref="G21:G52" si="3">+C21-(C$7+F21*C$8)</f>
        <v>9.5150429988279939E-3</v>
      </c>
      <c r="H21" s="24">
        <f>G21</f>
        <v>9.5150429988279939E-3</v>
      </c>
      <c r="J21" s="25"/>
      <c r="P21" s="26">
        <f t="shared" ref="P21:P52" si="4">+D$11+D$12*F21+D$13*F21^2</f>
        <v>-3.1029168415529926E-2</v>
      </c>
      <c r="Q21" s="27">
        <f t="shared" ref="Q21:Q52" si="5">+C21-15018.5</f>
        <v>33481.675999999999</v>
      </c>
      <c r="R21" s="24">
        <f t="shared" ref="R21:R52" si="6">+(P21-G21)^2</f>
        <v>1.6438330792121511E-3</v>
      </c>
      <c r="S21" s="24">
        <v>0.1</v>
      </c>
      <c r="U21" s="78"/>
    </row>
    <row r="22" spans="1:33" s="24" customFormat="1">
      <c r="A22" s="104" t="s">
        <v>145</v>
      </c>
      <c r="B22" s="94" t="s">
        <v>83</v>
      </c>
      <c r="C22" s="100">
        <v>51467.811199999996</v>
      </c>
      <c r="D22" s="100">
        <v>6.0000000000000001E-3</v>
      </c>
      <c r="E22" s="24">
        <f t="shared" si="1"/>
        <v>-4340.4921870925045</v>
      </c>
      <c r="F22" s="24">
        <f t="shared" si="2"/>
        <v>-4340.5</v>
      </c>
      <c r="G22" s="24">
        <f t="shared" si="3"/>
        <v>2.8622815007111058E-3</v>
      </c>
      <c r="H22" s="24">
        <f>G22</f>
        <v>2.8622815007111058E-3</v>
      </c>
      <c r="P22" s="26">
        <f t="shared" si="4"/>
        <v>-2.3376886031905367E-2</v>
      </c>
      <c r="Q22" s="27">
        <f t="shared" si="5"/>
        <v>36449.311199999996</v>
      </c>
      <c r="R22" s="24">
        <f t="shared" si="6"/>
        <v>6.8849391280471439E-4</v>
      </c>
      <c r="S22" s="24">
        <v>0.05</v>
      </c>
      <c r="T22" s="24">
        <f>+S22*R22</f>
        <v>3.4424695640235724E-5</v>
      </c>
      <c r="U22" s="78"/>
    </row>
    <row r="23" spans="1:33" s="24" customFormat="1" ht="13.5" thickBot="1">
      <c r="A23" s="104" t="s">
        <v>145</v>
      </c>
      <c r="B23" s="94" t="s">
        <v>146</v>
      </c>
      <c r="C23" s="100">
        <v>51630.644399999997</v>
      </c>
      <c r="D23" s="100">
        <v>6.0000000000000001E-3</v>
      </c>
      <c r="E23" s="24">
        <f t="shared" si="1"/>
        <v>-3896.0213236786458</v>
      </c>
      <c r="F23" s="24">
        <f t="shared" si="2"/>
        <v>-3896</v>
      </c>
      <c r="G23" s="96">
        <f t="shared" si="3"/>
        <v>-7.8119919999153353E-3</v>
      </c>
      <c r="H23" s="24">
        <f>G23</f>
        <v>-7.8119919999153353E-3</v>
      </c>
      <c r="P23" s="26">
        <f t="shared" si="4"/>
        <v>-2.1720579131620385E-2</v>
      </c>
      <c r="Q23" s="27">
        <f t="shared" si="5"/>
        <v>36612.144399999997</v>
      </c>
      <c r="R23" s="24">
        <f t="shared" si="6"/>
        <v>1.9344879600023131E-4</v>
      </c>
      <c r="S23" s="24">
        <v>0.05</v>
      </c>
      <c r="T23" s="96">
        <f>+S23*R23</f>
        <v>9.6724398000115657E-6</v>
      </c>
      <c r="U23" s="78"/>
    </row>
    <row r="24" spans="1:33" s="24" customFormat="1">
      <c r="A24" s="75" t="s">
        <v>187</v>
      </c>
      <c r="B24" s="12" t="s">
        <v>146</v>
      </c>
      <c r="C24" s="75">
        <v>52665.043299999998</v>
      </c>
      <c r="D24" s="75" t="s">
        <v>180</v>
      </c>
      <c r="E24" s="24">
        <f t="shared" si="1"/>
        <v>-1072.517442422592</v>
      </c>
      <c r="F24" s="24">
        <f t="shared" si="2"/>
        <v>-1072.5</v>
      </c>
      <c r="G24" s="24">
        <f t="shared" si="3"/>
        <v>-6.3900825043674558E-3</v>
      </c>
      <c r="J24" s="25"/>
      <c r="K24" s="24">
        <f t="shared" ref="K24:K37" si="7">G24</f>
        <v>-6.3900825043674558E-3</v>
      </c>
      <c r="P24" s="26">
        <f t="shared" si="4"/>
        <v>-8.1959585466671505E-3</v>
      </c>
      <c r="Q24" s="27">
        <f t="shared" si="5"/>
        <v>37646.543299999998</v>
      </c>
      <c r="R24" s="24">
        <f t="shared" si="6"/>
        <v>3.2611882801520086E-6</v>
      </c>
      <c r="S24" s="24">
        <v>1</v>
      </c>
      <c r="T24" s="24">
        <f>+S24*R24</f>
        <v>3.2611882801520086E-6</v>
      </c>
      <c r="U24" s="78"/>
    </row>
    <row r="25" spans="1:33" s="24" customFormat="1">
      <c r="A25" s="8" t="s">
        <v>187</v>
      </c>
      <c r="B25" s="8" t="s">
        <v>83</v>
      </c>
      <c r="C25" s="75">
        <v>52671.093800000002</v>
      </c>
      <c r="D25" s="75" t="s">
        <v>180</v>
      </c>
      <c r="E25" s="24">
        <f t="shared" si="1"/>
        <v>-1056.0019470623849</v>
      </c>
      <c r="F25" s="24">
        <f t="shared" si="2"/>
        <v>-1056</v>
      </c>
      <c r="G25" s="24">
        <f t="shared" si="3"/>
        <v>-7.1331199433188885E-4</v>
      </c>
      <c r="J25" s="25"/>
      <c r="K25" s="24">
        <f t="shared" si="7"/>
        <v>-7.1331199433188885E-4</v>
      </c>
      <c r="P25" s="26">
        <f t="shared" si="4"/>
        <v>-8.1016694180321876E-3</v>
      </c>
      <c r="Q25" s="27">
        <f t="shared" si="5"/>
        <v>37652.593800000002</v>
      </c>
      <c r="R25" s="24">
        <f t="shared" si="6"/>
        <v>5.4587825420347318E-5</v>
      </c>
      <c r="S25" s="24">
        <v>1</v>
      </c>
      <c r="T25" s="24">
        <f>+S25*R25</f>
        <v>5.4587825420347318E-5</v>
      </c>
      <c r="U25" s="78"/>
    </row>
    <row r="26" spans="1:33" s="24" customFormat="1">
      <c r="A26" s="133" t="s">
        <v>430</v>
      </c>
      <c r="B26" s="134" t="s">
        <v>83</v>
      </c>
      <c r="C26" s="133">
        <v>52992.382999999914</v>
      </c>
      <c r="D26" s="133">
        <v>2.9999999999999997E-4</v>
      </c>
      <c r="E26" s="97">
        <f t="shared" si="1"/>
        <v>-179.00826193239902</v>
      </c>
      <c r="F26" s="24">
        <f t="shared" si="2"/>
        <v>-179</v>
      </c>
      <c r="G26" s="24">
        <f t="shared" si="3"/>
        <v>-3.0267830807133578E-3</v>
      </c>
      <c r="K26" s="24">
        <f t="shared" si="7"/>
        <v>-3.0267830807133578E-3</v>
      </c>
      <c r="P26" s="26">
        <f t="shared" si="4"/>
        <v>-2.8349831195943723E-3</v>
      </c>
      <c r="Q26" s="27">
        <f t="shared" si="5"/>
        <v>37973.882999999914</v>
      </c>
      <c r="R26" s="24">
        <f t="shared" si="6"/>
        <v>3.6787225085244343E-8</v>
      </c>
      <c r="S26" s="24">
        <v>1</v>
      </c>
      <c r="T26" s="24">
        <f>+S26*R26</f>
        <v>3.6787225085244343E-8</v>
      </c>
      <c r="U26" s="78"/>
    </row>
    <row r="27" spans="1:33" s="24" customFormat="1">
      <c r="A27" s="21" t="s">
        <v>147</v>
      </c>
      <c r="B27" s="3" t="s">
        <v>146</v>
      </c>
      <c r="C27" s="85">
        <v>53058.146399999998</v>
      </c>
      <c r="D27" s="85">
        <v>1E-4</v>
      </c>
      <c r="E27" s="24">
        <f t="shared" si="1"/>
        <v>0.50006425088489814</v>
      </c>
      <c r="F27" s="24">
        <f t="shared" si="2"/>
        <v>0.5</v>
      </c>
      <c r="G27" s="24">
        <f t="shared" si="3"/>
        <v>2.35385014093481E-5</v>
      </c>
      <c r="K27" s="24">
        <f t="shared" si="7"/>
        <v>2.35385014093481E-5</v>
      </c>
      <c r="P27" s="26">
        <f t="shared" si="4"/>
        <v>-1.6952920254185567E-3</v>
      </c>
      <c r="Q27" s="27">
        <f t="shared" si="5"/>
        <v>38039.646399999998</v>
      </c>
      <c r="R27" s="24">
        <f t="shared" si="6"/>
        <v>2.954378379955493E-6</v>
      </c>
      <c r="S27" s="24">
        <v>1</v>
      </c>
      <c r="U27" s="78"/>
    </row>
    <row r="28" spans="1:33" s="24" customFormat="1">
      <c r="A28" s="21" t="s">
        <v>147</v>
      </c>
      <c r="B28" s="3"/>
      <c r="C28" s="85">
        <v>53108.155200000001</v>
      </c>
      <c r="D28" s="85">
        <v>2.9999999999999997E-4</v>
      </c>
      <c r="E28" s="24">
        <f t="shared" si="1"/>
        <v>137.00450262274211</v>
      </c>
      <c r="F28" s="24">
        <f t="shared" si="2"/>
        <v>137</v>
      </c>
      <c r="G28" s="24">
        <f t="shared" si="3"/>
        <v>1.6495490053785034E-3</v>
      </c>
      <c r="K28" s="24">
        <f t="shared" si="7"/>
        <v>1.6495490053785034E-3</v>
      </c>
      <c r="P28" s="26">
        <f t="shared" si="4"/>
        <v>-8.1457793219680979E-4</v>
      </c>
      <c r="Q28" s="27">
        <f t="shared" si="5"/>
        <v>38089.655200000001</v>
      </c>
      <c r="R28" s="24">
        <f t="shared" si="6"/>
        <v>6.0719215644842904E-6</v>
      </c>
      <c r="S28" s="24">
        <v>1</v>
      </c>
      <c r="U28" s="78"/>
    </row>
    <row r="29" spans="1:33" s="24" customFormat="1">
      <c r="A29" s="86" t="s">
        <v>148</v>
      </c>
      <c r="B29" s="87" t="s">
        <v>83</v>
      </c>
      <c r="C29" s="88">
        <v>53251.580800000003</v>
      </c>
      <c r="D29" s="88">
        <v>1E-4</v>
      </c>
      <c r="E29" s="24">
        <f t="shared" si="1"/>
        <v>528.50021889959112</v>
      </c>
      <c r="F29" s="24">
        <f t="shared" si="2"/>
        <v>528.5</v>
      </c>
      <c r="G29" s="24">
        <f t="shared" si="3"/>
        <v>8.0194506153929979E-5</v>
      </c>
      <c r="K29" s="24">
        <f t="shared" si="7"/>
        <v>8.0194506153929979E-5</v>
      </c>
      <c r="P29" s="26">
        <f t="shared" si="4"/>
        <v>1.7787148358818904E-3</v>
      </c>
      <c r="Q29" s="27">
        <f t="shared" si="5"/>
        <v>38233.080800000003</v>
      </c>
      <c r="R29" s="24">
        <f t="shared" si="6"/>
        <v>2.8849713104991796E-6</v>
      </c>
      <c r="S29" s="24">
        <v>1</v>
      </c>
      <c r="T29" s="24">
        <f t="shared" ref="T29:T60" si="8">+S29*R29</f>
        <v>2.8849713104991796E-6</v>
      </c>
      <c r="U29" s="78"/>
    </row>
    <row r="30" spans="1:33" s="24" customFormat="1">
      <c r="A30" s="86" t="s">
        <v>148</v>
      </c>
      <c r="B30" s="87" t="s">
        <v>83</v>
      </c>
      <c r="C30" s="88">
        <v>53283.455600000001</v>
      </c>
      <c r="D30" s="88">
        <v>1E-4</v>
      </c>
      <c r="E30" s="24">
        <f t="shared" si="1"/>
        <v>615.50593933708785</v>
      </c>
      <c r="F30" s="24">
        <f t="shared" si="2"/>
        <v>615.5</v>
      </c>
      <c r="G30" s="24">
        <f t="shared" si="3"/>
        <v>2.1758935035904869E-3</v>
      </c>
      <c r="K30" s="24">
        <f t="shared" si="7"/>
        <v>2.1758935035904869E-3</v>
      </c>
      <c r="P30" s="26">
        <f t="shared" si="4"/>
        <v>2.3685532962000721E-3</v>
      </c>
      <c r="Q30" s="27">
        <f t="shared" si="5"/>
        <v>38264.955600000001</v>
      </c>
      <c r="R30" s="24">
        <f t="shared" si="6"/>
        <v>3.7117795688368356E-8</v>
      </c>
      <c r="S30" s="24">
        <v>1</v>
      </c>
      <c r="T30" s="24">
        <f t="shared" si="8"/>
        <v>3.7117795688368356E-8</v>
      </c>
      <c r="U30" s="78"/>
      <c r="AB30" s="24" t="s">
        <v>32</v>
      </c>
      <c r="AC30" s="24">
        <v>6</v>
      </c>
      <c r="AE30" s="24" t="s">
        <v>30</v>
      </c>
      <c r="AG30" s="24" t="s">
        <v>31</v>
      </c>
    </row>
    <row r="31" spans="1:33" s="24" customFormat="1">
      <c r="A31" s="89" t="s">
        <v>149</v>
      </c>
      <c r="B31" s="90" t="s">
        <v>83</v>
      </c>
      <c r="C31" s="91">
        <v>53315.694900000002</v>
      </c>
      <c r="D31" s="21">
        <v>2.9999999999999997E-4</v>
      </c>
      <c r="E31" s="24">
        <f t="shared" si="1"/>
        <v>703.50660202048914</v>
      </c>
      <c r="F31" s="24">
        <f t="shared" si="2"/>
        <v>703.5</v>
      </c>
      <c r="G31" s="24">
        <f t="shared" si="3"/>
        <v>2.418669500912074E-3</v>
      </c>
      <c r="K31" s="24">
        <f t="shared" si="7"/>
        <v>2.418669500912074E-3</v>
      </c>
      <c r="P31" s="26">
        <f t="shared" si="4"/>
        <v>2.970184496102327E-3</v>
      </c>
      <c r="Q31" s="27">
        <f t="shared" si="5"/>
        <v>38297.194900000002</v>
      </c>
      <c r="R31" s="24">
        <f t="shared" si="6"/>
        <v>3.0416878991970483E-7</v>
      </c>
      <c r="S31" s="24">
        <v>1</v>
      </c>
      <c r="T31" s="24">
        <f t="shared" si="8"/>
        <v>3.0416878991970483E-7</v>
      </c>
      <c r="U31" s="78"/>
    </row>
    <row r="32" spans="1:33" s="24" customFormat="1">
      <c r="A32" s="133" t="s">
        <v>430</v>
      </c>
      <c r="B32" s="134" t="s">
        <v>83</v>
      </c>
      <c r="C32" s="133">
        <v>53331.267500000075</v>
      </c>
      <c r="D32" s="133">
        <v>4.0000000000000002E-4</v>
      </c>
      <c r="E32" s="97">
        <f t="shared" si="1"/>
        <v>746.0137011110354</v>
      </c>
      <c r="F32" s="24">
        <f t="shared" si="2"/>
        <v>746</v>
      </c>
      <c r="G32" s="24">
        <f t="shared" si="3"/>
        <v>5.0194420764455572E-3</v>
      </c>
      <c r="K32" s="24">
        <f t="shared" si="7"/>
        <v>5.0194420764455572E-3</v>
      </c>
      <c r="P32" s="26">
        <f t="shared" si="4"/>
        <v>3.2625504265793338E-3</v>
      </c>
      <c r="Q32" s="27">
        <f t="shared" si="5"/>
        <v>38312.767500000075</v>
      </c>
      <c r="R32" s="24">
        <f t="shared" si="6"/>
        <v>3.0866682693696604E-6</v>
      </c>
      <c r="S32" s="24">
        <v>1</v>
      </c>
      <c r="T32" s="24">
        <f t="shared" si="8"/>
        <v>3.0866682693696604E-6</v>
      </c>
      <c r="U32" s="78"/>
    </row>
    <row r="33" spans="1:21" s="24" customFormat="1">
      <c r="A33" s="133" t="s">
        <v>430</v>
      </c>
      <c r="B33" s="134" t="s">
        <v>146</v>
      </c>
      <c r="C33" s="133">
        <v>53331.446599999908</v>
      </c>
      <c r="D33" s="133">
        <v>5.9999999999999995E-4</v>
      </c>
      <c r="E33" s="97">
        <f t="shared" si="1"/>
        <v>746.50257396720713</v>
      </c>
      <c r="F33" s="24">
        <f t="shared" si="2"/>
        <v>746.5</v>
      </c>
      <c r="G33" s="24">
        <f t="shared" si="3"/>
        <v>9.4298041221918538E-4</v>
      </c>
      <c r="K33" s="24">
        <f t="shared" si="7"/>
        <v>9.4298041221918538E-4</v>
      </c>
      <c r="P33" s="26">
        <f t="shared" si="4"/>
        <v>3.2659970244123307E-3</v>
      </c>
      <c r="Q33" s="27">
        <f t="shared" si="5"/>
        <v>38312.946599999908</v>
      </c>
      <c r="R33" s="24">
        <f t="shared" si="6"/>
        <v>5.3964061805253185E-6</v>
      </c>
      <c r="S33" s="24">
        <v>1</v>
      </c>
      <c r="T33" s="24">
        <f t="shared" si="8"/>
        <v>5.3964061805253185E-6</v>
      </c>
      <c r="U33" s="78"/>
    </row>
    <row r="34" spans="1:21" s="24" customFormat="1">
      <c r="A34" s="133" t="s">
        <v>430</v>
      </c>
      <c r="B34" s="134" t="s">
        <v>83</v>
      </c>
      <c r="C34" s="133">
        <v>53331.633899999782</v>
      </c>
      <c r="D34" s="133">
        <v>2.9999999999999997E-4</v>
      </c>
      <c r="E34" s="97">
        <f t="shared" si="1"/>
        <v>747.0138296120108</v>
      </c>
      <c r="F34" s="24">
        <f t="shared" si="2"/>
        <v>747</v>
      </c>
      <c r="G34" s="24">
        <f t="shared" si="3"/>
        <v>5.0665187809499912E-3</v>
      </c>
      <c r="K34" s="24">
        <f t="shared" si="7"/>
        <v>5.0665187809499912E-3</v>
      </c>
      <c r="P34" s="26">
        <f t="shared" si="4"/>
        <v>3.269443785004651E-3</v>
      </c>
      <c r="Q34" s="27">
        <f t="shared" si="5"/>
        <v>38313.133899999782</v>
      </c>
      <c r="R34" s="24">
        <f t="shared" si="6"/>
        <v>3.2294785410519444E-6</v>
      </c>
      <c r="S34" s="24">
        <v>1</v>
      </c>
      <c r="T34" s="24">
        <f t="shared" si="8"/>
        <v>3.2294785410519444E-6</v>
      </c>
      <c r="U34" s="78"/>
    </row>
    <row r="35" spans="1:21" s="24" customFormat="1">
      <c r="A35" s="133" t="s">
        <v>430</v>
      </c>
      <c r="B35" s="134" t="s">
        <v>83</v>
      </c>
      <c r="C35" s="133">
        <v>53332.365900000092</v>
      </c>
      <c r="D35" s="133">
        <v>1E-4</v>
      </c>
      <c r="E35" s="97">
        <f t="shared" si="1"/>
        <v>749.01190292971489</v>
      </c>
      <c r="F35" s="24">
        <f t="shared" si="2"/>
        <v>749</v>
      </c>
      <c r="G35" s="24">
        <f t="shared" si="3"/>
        <v>4.3606730905594304E-3</v>
      </c>
      <c r="K35" s="24">
        <f t="shared" si="7"/>
        <v>4.3606730905594304E-3</v>
      </c>
      <c r="P35" s="26">
        <f t="shared" si="4"/>
        <v>3.2832324549671691E-3</v>
      </c>
      <c r="Q35" s="27">
        <f t="shared" si="5"/>
        <v>38313.865900000092</v>
      </c>
      <c r="R35" s="24">
        <f t="shared" si="6"/>
        <v>1.1608783232254562E-6</v>
      </c>
      <c r="S35" s="24">
        <v>1</v>
      </c>
      <c r="T35" s="24">
        <f t="shared" si="8"/>
        <v>1.1608783232254562E-6</v>
      </c>
      <c r="U35" s="78"/>
    </row>
    <row r="36" spans="1:21" s="24" customFormat="1">
      <c r="A36" s="133" t="s">
        <v>430</v>
      </c>
      <c r="B36" s="134" t="s">
        <v>146</v>
      </c>
      <c r="C36" s="133">
        <v>53332.546800000127</v>
      </c>
      <c r="D36" s="133">
        <v>1E-4</v>
      </c>
      <c r="E36" s="97">
        <f t="shared" si="1"/>
        <v>749.5056890814792</v>
      </c>
      <c r="F36" s="24">
        <f t="shared" si="2"/>
        <v>749.5</v>
      </c>
      <c r="G36" s="24">
        <f t="shared" si="3"/>
        <v>2.0842116282437928E-3</v>
      </c>
      <c r="K36" s="24">
        <f t="shared" si="7"/>
        <v>2.0842116282437928E-3</v>
      </c>
      <c r="P36" s="26">
        <f t="shared" si="4"/>
        <v>3.2866800293561071E-3</v>
      </c>
      <c r="Q36" s="27">
        <f t="shared" si="5"/>
        <v>38314.046800000127</v>
      </c>
      <c r="R36" s="24">
        <f t="shared" si="6"/>
        <v>1.4459302556736057E-6</v>
      </c>
      <c r="S36" s="24">
        <v>1</v>
      </c>
      <c r="T36" s="24">
        <f t="shared" si="8"/>
        <v>1.4459302556736057E-6</v>
      </c>
      <c r="U36" s="78"/>
    </row>
    <row r="37" spans="1:21" s="24" customFormat="1">
      <c r="A37" s="133" t="s">
        <v>430</v>
      </c>
      <c r="B37" s="134" t="s">
        <v>83</v>
      </c>
      <c r="C37" s="133">
        <v>53336.396199999843</v>
      </c>
      <c r="D37" s="133">
        <v>1E-4</v>
      </c>
      <c r="E37" s="97">
        <f t="shared" si="1"/>
        <v>760.0130434876985</v>
      </c>
      <c r="F37" s="24">
        <f t="shared" si="2"/>
        <v>760</v>
      </c>
      <c r="G37" s="24">
        <f t="shared" si="3"/>
        <v>4.7785198476049118E-3</v>
      </c>
      <c r="K37" s="24">
        <f t="shared" si="7"/>
        <v>4.7785198476049118E-3</v>
      </c>
      <c r="P37" s="26">
        <f t="shared" si="4"/>
        <v>3.3591166889275635E-3</v>
      </c>
      <c r="Q37" s="27">
        <f t="shared" si="5"/>
        <v>38317.896199999843</v>
      </c>
      <c r="R37" s="24">
        <f t="shared" si="6"/>
        <v>2.0147053268632333E-6</v>
      </c>
      <c r="S37" s="24">
        <v>1</v>
      </c>
      <c r="T37" s="24">
        <f t="shared" si="8"/>
        <v>2.0147053268632333E-6</v>
      </c>
      <c r="U37" s="78"/>
    </row>
    <row r="38" spans="1:21" s="24" customFormat="1">
      <c r="A38" s="86" t="s">
        <v>150</v>
      </c>
      <c r="B38" s="98" t="s">
        <v>146</v>
      </c>
      <c r="C38" s="99">
        <v>53345.557000000001</v>
      </c>
      <c r="D38" s="99">
        <v>2.9999999999999997E-4</v>
      </c>
      <c r="E38" s="24">
        <f t="shared" si="1"/>
        <v>785.01843971912945</v>
      </c>
      <c r="F38" s="24">
        <f t="shared" si="2"/>
        <v>785</v>
      </c>
      <c r="G38" s="24">
        <f t="shared" si="3"/>
        <v>6.7554449997260235E-3</v>
      </c>
      <c r="J38" s="24">
        <f>G38</f>
        <v>6.7554449997260235E-3</v>
      </c>
      <c r="P38" s="26">
        <f t="shared" si="4"/>
        <v>3.5318738238018354E-3</v>
      </c>
      <c r="Q38" s="27">
        <f t="shared" si="5"/>
        <v>38327.057000000001</v>
      </c>
      <c r="R38" s="24">
        <f t="shared" si="6"/>
        <v>1.0391411126249253E-5</v>
      </c>
      <c r="S38" s="24">
        <v>1</v>
      </c>
      <c r="T38" s="24">
        <f t="shared" si="8"/>
        <v>1.0391411126249253E-5</v>
      </c>
      <c r="U38" s="78"/>
    </row>
    <row r="39" spans="1:21" s="24" customFormat="1">
      <c r="A39" s="133" t="s">
        <v>430</v>
      </c>
      <c r="B39" s="134" t="s">
        <v>146</v>
      </c>
      <c r="C39" s="133">
        <v>53351.229600000195</v>
      </c>
      <c r="D39" s="133">
        <v>2.9999999999999997E-4</v>
      </c>
      <c r="E39" s="97">
        <f t="shared" si="1"/>
        <v>800.5024160819836</v>
      </c>
      <c r="F39" s="24">
        <f t="shared" si="2"/>
        <v>800.5</v>
      </c>
      <c r="G39" s="24">
        <f t="shared" si="3"/>
        <v>8.8513869559392333E-4</v>
      </c>
      <c r="K39" s="24">
        <f t="shared" ref="K39:K52" si="9">G39</f>
        <v>8.8513869559392333E-4</v>
      </c>
      <c r="P39" s="26">
        <f t="shared" si="4"/>
        <v>3.639187591754653E-3</v>
      </c>
      <c r="Q39" s="27">
        <f t="shared" si="5"/>
        <v>38332.729600000195</v>
      </c>
      <c r="R39" s="24">
        <f t="shared" si="6"/>
        <v>7.5847853224441338E-6</v>
      </c>
      <c r="S39" s="24">
        <v>1</v>
      </c>
      <c r="T39" s="24">
        <f t="shared" si="8"/>
        <v>7.5847853224441338E-6</v>
      </c>
      <c r="U39" s="78"/>
    </row>
    <row r="40" spans="1:21" s="24" customFormat="1">
      <c r="A40" s="133" t="s">
        <v>430</v>
      </c>
      <c r="B40" s="134" t="s">
        <v>83</v>
      </c>
      <c r="C40" s="133">
        <v>53351.416000000201</v>
      </c>
      <c r="D40" s="133">
        <v>1E-4</v>
      </c>
      <c r="E40" s="97">
        <f t="shared" si="1"/>
        <v>801.01121507962648</v>
      </c>
      <c r="F40" s="24">
        <f t="shared" si="2"/>
        <v>801</v>
      </c>
      <c r="G40" s="24">
        <f t="shared" si="3"/>
        <v>4.1086772034759633E-3</v>
      </c>
      <c r="K40" s="24">
        <f t="shared" si="9"/>
        <v>4.1086772034759633E-3</v>
      </c>
      <c r="P40" s="26">
        <f t="shared" si="4"/>
        <v>3.6426519303539213E-3</v>
      </c>
      <c r="Q40" s="27">
        <f t="shared" si="5"/>
        <v>38332.916000000201</v>
      </c>
      <c r="R40" s="24">
        <f t="shared" si="6"/>
        <v>2.1717955518847387E-7</v>
      </c>
      <c r="S40" s="24">
        <v>1</v>
      </c>
      <c r="T40" s="24">
        <f t="shared" si="8"/>
        <v>2.1717955518847387E-7</v>
      </c>
      <c r="U40" s="78"/>
    </row>
    <row r="41" spans="1:21" s="24" customFormat="1">
      <c r="A41" s="133" t="s">
        <v>430</v>
      </c>
      <c r="B41" s="134" t="s">
        <v>146</v>
      </c>
      <c r="C41" s="133">
        <v>53351.596200000029</v>
      </c>
      <c r="D41" s="133">
        <v>2.0000000000000001E-4</v>
      </c>
      <c r="E41" s="97">
        <f t="shared" si="1"/>
        <v>801.5030905049739</v>
      </c>
      <c r="F41" s="24">
        <f t="shared" si="2"/>
        <v>801.5</v>
      </c>
      <c r="G41" s="24">
        <f t="shared" si="3"/>
        <v>1.1322155332891271E-3</v>
      </c>
      <c r="K41" s="24">
        <f t="shared" si="9"/>
        <v>1.1322155332891271E-3</v>
      </c>
      <c r="P41" s="26">
        <f t="shared" si="4"/>
        <v>3.6461164317125139E-3</v>
      </c>
      <c r="Q41" s="27">
        <f t="shared" si="5"/>
        <v>38333.096200000029</v>
      </c>
      <c r="R41" s="24">
        <f t="shared" si="6"/>
        <v>6.3196977270939111E-6</v>
      </c>
      <c r="S41" s="24">
        <v>1</v>
      </c>
      <c r="T41" s="24">
        <f t="shared" si="8"/>
        <v>6.3196977270939111E-6</v>
      </c>
      <c r="U41" s="78"/>
    </row>
    <row r="42" spans="1:21" s="24" customFormat="1">
      <c r="A42" s="133" t="s">
        <v>430</v>
      </c>
      <c r="B42" s="134" t="s">
        <v>146</v>
      </c>
      <c r="C42" s="133">
        <v>53352.329299999867</v>
      </c>
      <c r="D42" s="133">
        <v>6.9999999999999999E-4</v>
      </c>
      <c r="E42" s="97">
        <f t="shared" si="1"/>
        <v>803.50416639058267</v>
      </c>
      <c r="F42" s="24">
        <f t="shared" si="2"/>
        <v>803.5</v>
      </c>
      <c r="G42" s="24">
        <f t="shared" si="3"/>
        <v>1.5263693712768145E-3</v>
      </c>
      <c r="K42" s="24">
        <f t="shared" si="9"/>
        <v>1.5263693712768145E-3</v>
      </c>
      <c r="P42" s="26">
        <f t="shared" si="4"/>
        <v>3.659976064740117E-3</v>
      </c>
      <c r="Q42" s="27">
        <f t="shared" si="5"/>
        <v>38333.829299999867</v>
      </c>
      <c r="R42" s="24">
        <f t="shared" si="6"/>
        <v>4.5522775223914072E-6</v>
      </c>
      <c r="S42" s="24">
        <v>1</v>
      </c>
      <c r="T42" s="24">
        <f t="shared" si="8"/>
        <v>4.5522775223914072E-6</v>
      </c>
      <c r="U42" s="78"/>
    </row>
    <row r="43" spans="1:21" s="24" customFormat="1">
      <c r="A43" s="133" t="s">
        <v>430</v>
      </c>
      <c r="B43" s="134" t="s">
        <v>83</v>
      </c>
      <c r="C43" s="133">
        <v>53352.514800000004</v>
      </c>
      <c r="D43" s="133">
        <v>4.0000000000000002E-4</v>
      </c>
      <c r="E43" s="97">
        <f t="shared" si="1"/>
        <v>804.01050874106488</v>
      </c>
      <c r="F43" s="24">
        <f t="shared" si="2"/>
        <v>804</v>
      </c>
      <c r="G43" s="24">
        <f t="shared" si="3"/>
        <v>3.8499080037581734E-3</v>
      </c>
      <c r="K43" s="24">
        <f t="shared" si="9"/>
        <v>3.8499080037581734E-3</v>
      </c>
      <c r="P43" s="26">
        <f t="shared" si="4"/>
        <v>3.6634413798953265E-3</v>
      </c>
      <c r="Q43" s="27">
        <f t="shared" si="5"/>
        <v>38334.014800000004</v>
      </c>
      <c r="R43" s="24">
        <f t="shared" si="6"/>
        <v>3.4769801814808445E-8</v>
      </c>
      <c r="S43" s="24">
        <v>1</v>
      </c>
      <c r="T43" s="24">
        <f t="shared" si="8"/>
        <v>3.4769801814808445E-8</v>
      </c>
      <c r="U43" s="78"/>
    </row>
    <row r="44" spans="1:21" s="24" customFormat="1">
      <c r="A44" s="133" t="s">
        <v>430</v>
      </c>
      <c r="B44" s="134" t="s">
        <v>83</v>
      </c>
      <c r="C44" s="133">
        <v>53353.248000000138</v>
      </c>
      <c r="D44" s="133">
        <v>8.0000000000000004E-4</v>
      </c>
      <c r="E44" s="97">
        <f t="shared" si="1"/>
        <v>806.01185758831662</v>
      </c>
      <c r="F44" s="24">
        <f t="shared" si="2"/>
        <v>806</v>
      </c>
      <c r="G44" s="24">
        <f t="shared" si="3"/>
        <v>4.3440621375339106E-3</v>
      </c>
      <c r="K44" s="24">
        <f t="shared" si="9"/>
        <v>4.3440621375339106E-3</v>
      </c>
      <c r="P44" s="26">
        <f t="shared" si="4"/>
        <v>3.6773042681094025E-3</v>
      </c>
      <c r="Q44" s="27">
        <f t="shared" si="5"/>
        <v>38334.748000000138</v>
      </c>
      <c r="R44" s="24">
        <f t="shared" si="6"/>
        <v>4.4456605643950941E-7</v>
      </c>
      <c r="S44" s="24">
        <v>1</v>
      </c>
      <c r="T44" s="24">
        <f t="shared" si="8"/>
        <v>4.4456605643950941E-7</v>
      </c>
      <c r="U44" s="78"/>
    </row>
    <row r="45" spans="1:21" s="24" customFormat="1">
      <c r="A45" s="133" t="s">
        <v>430</v>
      </c>
      <c r="B45" s="134" t="s">
        <v>146</v>
      </c>
      <c r="C45" s="133">
        <v>53353.430099999998</v>
      </c>
      <c r="D45" s="133">
        <v>5.9999999999999995E-4</v>
      </c>
      <c r="E45" s="97">
        <f t="shared" si="1"/>
        <v>806.50891926962856</v>
      </c>
      <c r="F45" s="24">
        <f t="shared" si="2"/>
        <v>806.5</v>
      </c>
      <c r="G45" s="24">
        <f t="shared" si="3"/>
        <v>3.2676004993845709E-3</v>
      </c>
      <c r="K45" s="24">
        <f t="shared" si="9"/>
        <v>3.2676004993845709E-3</v>
      </c>
      <c r="P45" s="26">
        <f t="shared" si="4"/>
        <v>3.6807703970612301E-3</v>
      </c>
      <c r="Q45" s="27">
        <f t="shared" si="5"/>
        <v>38334.930099999998</v>
      </c>
      <c r="R45" s="24">
        <f t="shared" si="6"/>
        <v>1.7070936434614109E-7</v>
      </c>
      <c r="S45" s="24">
        <v>1</v>
      </c>
      <c r="T45" s="24">
        <f t="shared" si="8"/>
        <v>1.7070936434614109E-7</v>
      </c>
      <c r="U45" s="78"/>
    </row>
    <row r="46" spans="1:21" s="24" customFormat="1">
      <c r="A46" s="133" t="s">
        <v>430</v>
      </c>
      <c r="B46" s="134" t="s">
        <v>83</v>
      </c>
      <c r="C46" s="133">
        <v>53353.614800000098</v>
      </c>
      <c r="D46" s="133">
        <v>4.0000000000000002E-4</v>
      </c>
      <c r="E46" s="97">
        <f t="shared" si="1"/>
        <v>807.01307793332194</v>
      </c>
      <c r="F46" s="24">
        <f t="shared" si="2"/>
        <v>807</v>
      </c>
      <c r="G46" s="24">
        <f t="shared" si="3"/>
        <v>4.7911391011439264E-3</v>
      </c>
      <c r="K46" s="24">
        <f t="shared" si="9"/>
        <v>4.7911391011439264E-3</v>
      </c>
      <c r="P46" s="26">
        <f t="shared" si="4"/>
        <v>3.6842366887723825E-3</v>
      </c>
      <c r="Q46" s="27">
        <f t="shared" si="5"/>
        <v>38335.114800000098</v>
      </c>
      <c r="R46" s="24">
        <f t="shared" si="6"/>
        <v>1.2252329505139434E-6</v>
      </c>
      <c r="S46" s="24">
        <v>1</v>
      </c>
      <c r="T46" s="24">
        <f t="shared" si="8"/>
        <v>1.2252329505139434E-6</v>
      </c>
      <c r="U46" s="78"/>
    </row>
    <row r="47" spans="1:21" s="24" customFormat="1">
      <c r="A47" s="86" t="s">
        <v>148</v>
      </c>
      <c r="B47" s="98" t="s">
        <v>146</v>
      </c>
      <c r="C47" s="99">
        <v>53355.263200000001</v>
      </c>
      <c r="D47" s="99">
        <v>1E-4</v>
      </c>
      <c r="E47" s="24">
        <f t="shared" si="1"/>
        <v>811.512564347693</v>
      </c>
      <c r="F47" s="24">
        <f t="shared" si="2"/>
        <v>811.5</v>
      </c>
      <c r="G47" s="24">
        <f t="shared" si="3"/>
        <v>4.6029855002416298E-3</v>
      </c>
      <c r="K47" s="24">
        <f t="shared" si="9"/>
        <v>4.6029855002416298E-3</v>
      </c>
      <c r="P47" s="26">
        <f t="shared" si="4"/>
        <v>3.7154406383423065E-3</v>
      </c>
      <c r="Q47" s="27">
        <f t="shared" si="5"/>
        <v>38336.763200000001</v>
      </c>
      <c r="R47" s="24">
        <f t="shared" si="6"/>
        <v>7.8773588188388886E-7</v>
      </c>
      <c r="S47" s="24">
        <v>1</v>
      </c>
      <c r="T47" s="24">
        <f t="shared" si="8"/>
        <v>7.8773588188388886E-7</v>
      </c>
      <c r="U47" s="78"/>
    </row>
    <row r="48" spans="1:21" s="24" customFormat="1">
      <c r="A48" s="133" t="s">
        <v>430</v>
      </c>
      <c r="B48" s="134" t="s">
        <v>83</v>
      </c>
      <c r="C48" s="133">
        <v>53375.227400000207</v>
      </c>
      <c r="D48" s="133">
        <v>6.9999999999999999E-4</v>
      </c>
      <c r="E48" s="97">
        <f t="shared" si="1"/>
        <v>866.00701149642202</v>
      </c>
      <c r="F48" s="24">
        <f t="shared" si="2"/>
        <v>866</v>
      </c>
      <c r="G48" s="24">
        <f t="shared" si="3"/>
        <v>2.5686822118586861E-3</v>
      </c>
      <c r="K48" s="24">
        <f t="shared" si="9"/>
        <v>2.5686822118586861E-3</v>
      </c>
      <c r="P48" s="26">
        <f t="shared" si="4"/>
        <v>4.0944018438991911E-3</v>
      </c>
      <c r="Q48" s="27">
        <f t="shared" si="5"/>
        <v>38356.727400000207</v>
      </c>
      <c r="R48" s="24">
        <f t="shared" si="6"/>
        <v>2.3278203955938141E-6</v>
      </c>
      <c r="S48" s="24">
        <v>1</v>
      </c>
      <c r="T48" s="24">
        <f t="shared" si="8"/>
        <v>2.3278203955938141E-6</v>
      </c>
      <c r="U48" s="78"/>
    </row>
    <row r="49" spans="1:33" s="24" customFormat="1">
      <c r="A49" s="86" t="s">
        <v>148</v>
      </c>
      <c r="B49" s="98" t="s">
        <v>83</v>
      </c>
      <c r="C49" s="99">
        <v>53381.457600000002</v>
      </c>
      <c r="D49" s="99">
        <v>1E-4</v>
      </c>
      <c r="E49" s="24">
        <f t="shared" si="1"/>
        <v>883.01301747769389</v>
      </c>
      <c r="F49" s="24">
        <f t="shared" si="2"/>
        <v>883</v>
      </c>
      <c r="G49" s="24">
        <f t="shared" si="3"/>
        <v>4.7689910061308183E-3</v>
      </c>
      <c r="K49" s="24">
        <f t="shared" si="9"/>
        <v>4.7689910061308183E-3</v>
      </c>
      <c r="P49" s="26">
        <f t="shared" si="4"/>
        <v>4.2130055942821267E-3</v>
      </c>
      <c r="Q49" s="27">
        <f t="shared" si="5"/>
        <v>38362.957600000002</v>
      </c>
      <c r="R49" s="24">
        <f t="shared" si="6"/>
        <v>3.0911977818855922E-7</v>
      </c>
      <c r="S49" s="24">
        <v>1</v>
      </c>
      <c r="T49" s="24">
        <f t="shared" si="8"/>
        <v>3.0911977818855922E-7</v>
      </c>
      <c r="U49" s="78"/>
      <c r="AB49" s="24" t="s">
        <v>32</v>
      </c>
      <c r="AC49" s="24">
        <v>6</v>
      </c>
      <c r="AE49" s="24" t="s">
        <v>30</v>
      </c>
      <c r="AG49" s="24" t="s">
        <v>31</v>
      </c>
    </row>
    <row r="50" spans="1:33" s="24" customFormat="1">
      <c r="A50" s="86" t="s">
        <v>148</v>
      </c>
      <c r="B50" s="98" t="s">
        <v>83</v>
      </c>
      <c r="C50" s="99">
        <v>53382.372100000001</v>
      </c>
      <c r="D50" s="99">
        <v>1E-4</v>
      </c>
      <c r="E50" s="24">
        <f t="shared" si="1"/>
        <v>885.50924431958788</v>
      </c>
      <c r="F50" s="24">
        <f t="shared" si="2"/>
        <v>885.5</v>
      </c>
      <c r="G50" s="24">
        <f t="shared" si="3"/>
        <v>3.3866835001390427E-3</v>
      </c>
      <c r="K50" s="24">
        <f t="shared" si="9"/>
        <v>3.3866835001390427E-3</v>
      </c>
      <c r="P50" s="26">
        <f t="shared" si="4"/>
        <v>4.2304631913136674E-3</v>
      </c>
      <c r="Q50" s="27">
        <f t="shared" si="5"/>
        <v>38363.872100000001</v>
      </c>
      <c r="R50" s="24">
        <f t="shared" si="6"/>
        <v>7.1196416723874508E-7</v>
      </c>
      <c r="S50" s="24">
        <v>1</v>
      </c>
      <c r="T50" s="24">
        <f t="shared" si="8"/>
        <v>7.1196416723874508E-7</v>
      </c>
      <c r="U50" s="78"/>
    </row>
    <row r="51" spans="1:33" s="24" customFormat="1">
      <c r="A51" s="92" t="s">
        <v>151</v>
      </c>
      <c r="B51" s="94"/>
      <c r="C51" s="100">
        <v>53383.839</v>
      </c>
      <c r="D51" s="100">
        <v>1E-4</v>
      </c>
      <c r="E51" s="24">
        <f t="shared" si="1"/>
        <v>889.51330681754007</v>
      </c>
      <c r="F51" s="24">
        <f t="shared" si="2"/>
        <v>889.5</v>
      </c>
      <c r="G51" s="24">
        <f t="shared" si="3"/>
        <v>4.8749915004009381E-3</v>
      </c>
      <c r="K51" s="24">
        <f t="shared" si="9"/>
        <v>4.8749915004009381E-3</v>
      </c>
      <c r="P51" s="26">
        <f t="shared" si="4"/>
        <v>4.2584038100489602E-3</v>
      </c>
      <c r="Q51" s="27">
        <f t="shared" si="5"/>
        <v>38365.339</v>
      </c>
      <c r="R51" s="24">
        <f t="shared" si="6"/>
        <v>3.8018037989358657E-7</v>
      </c>
      <c r="S51" s="24">
        <v>1</v>
      </c>
      <c r="T51" s="24">
        <f t="shared" si="8"/>
        <v>3.8018037989358657E-7</v>
      </c>
      <c r="U51" s="78"/>
      <c r="AB51" s="24" t="s">
        <v>32</v>
      </c>
      <c r="AC51" s="24">
        <v>8</v>
      </c>
      <c r="AE51" s="24" t="s">
        <v>33</v>
      </c>
      <c r="AG51" s="24" t="s">
        <v>31</v>
      </c>
    </row>
    <row r="52" spans="1:33" s="24" customFormat="1">
      <c r="A52" s="86" t="s">
        <v>148</v>
      </c>
      <c r="B52" s="98" t="s">
        <v>83</v>
      </c>
      <c r="C52" s="99">
        <v>53386.400999999998</v>
      </c>
      <c r="D52" s="99">
        <v>4.0000000000000002E-4</v>
      </c>
      <c r="E52" s="24">
        <f t="shared" si="1"/>
        <v>896.50656342654509</v>
      </c>
      <c r="F52" s="24">
        <f t="shared" si="2"/>
        <v>896.5</v>
      </c>
      <c r="G52" s="24">
        <f t="shared" si="3"/>
        <v>2.4045304962783121E-3</v>
      </c>
      <c r="K52" s="24">
        <f t="shared" si="9"/>
        <v>2.4045304962783121E-3</v>
      </c>
      <c r="P52" s="26">
        <f t="shared" si="4"/>
        <v>4.3073249577715534E-3</v>
      </c>
      <c r="Q52" s="27">
        <f t="shared" si="5"/>
        <v>38367.900999999998</v>
      </c>
      <c r="R52" s="24">
        <f t="shared" si="6"/>
        <v>3.6206267626893544E-6</v>
      </c>
      <c r="S52" s="24">
        <v>1</v>
      </c>
      <c r="T52" s="24">
        <f t="shared" si="8"/>
        <v>3.6206267626893544E-6</v>
      </c>
      <c r="U52" s="78"/>
      <c r="AB52" s="24" t="s">
        <v>32</v>
      </c>
      <c r="AC52" s="24">
        <v>7</v>
      </c>
      <c r="AE52" s="24" t="s">
        <v>30</v>
      </c>
      <c r="AG52" s="24" t="s">
        <v>31</v>
      </c>
    </row>
    <row r="53" spans="1:33" s="24" customFormat="1">
      <c r="A53" s="86" t="s">
        <v>152</v>
      </c>
      <c r="B53" s="98"/>
      <c r="C53" s="95">
        <v>53386.403400000003</v>
      </c>
      <c r="D53" s="95">
        <v>1.5E-3</v>
      </c>
      <c r="E53" s="24">
        <f t="shared" ref="E53:E84" si="10">+(C53-C$7)/C$8</f>
        <v>896.51311448661363</v>
      </c>
      <c r="F53" s="24">
        <f t="shared" ref="F53:F84" si="11">ROUND(2*E53,0)/2</f>
        <v>896.5</v>
      </c>
      <c r="G53" s="24">
        <f t="shared" ref="G53:G84" si="12">+C53-(C$7+F53*C$8)</f>
        <v>4.804530501132831E-3</v>
      </c>
      <c r="J53" s="24">
        <f>G53</f>
        <v>4.804530501132831E-3</v>
      </c>
      <c r="P53" s="26">
        <f t="shared" ref="P53:P84" si="13">+D$11+D$12*F53+D$13*F53^2</f>
        <v>4.3073249577715534E-3</v>
      </c>
      <c r="Q53" s="27">
        <f t="shared" ref="Q53:Q84" si="14">+C53-15018.5</f>
        <v>38367.903400000003</v>
      </c>
      <c r="R53" s="24">
        <f t="shared" ref="R53:R84" si="15">+(P53-G53)^2</f>
        <v>2.4721335234918323E-7</v>
      </c>
      <c r="S53" s="24">
        <v>1</v>
      </c>
      <c r="T53" s="24">
        <f t="shared" si="8"/>
        <v>2.4721335234918323E-7</v>
      </c>
      <c r="U53" s="78"/>
    </row>
    <row r="54" spans="1:33" s="24" customFormat="1">
      <c r="A54" s="86" t="s">
        <v>152</v>
      </c>
      <c r="B54" s="98"/>
      <c r="C54" s="95">
        <v>53386.586900000002</v>
      </c>
      <c r="D54" s="95">
        <v>1.6000000000000001E-3</v>
      </c>
      <c r="E54" s="24">
        <f t="shared" si="10"/>
        <v>897.0139976200046</v>
      </c>
      <c r="F54" s="24">
        <f t="shared" si="11"/>
        <v>897</v>
      </c>
      <c r="G54" s="24">
        <f t="shared" si="12"/>
        <v>5.1280690022394992E-3</v>
      </c>
      <c r="J54" s="24">
        <f>G54</f>
        <v>5.1280690022394992E-3</v>
      </c>
      <c r="P54" s="26">
        <f t="shared" si="13"/>
        <v>4.3108205461609523E-3</v>
      </c>
      <c r="Q54" s="27">
        <f t="shared" si="14"/>
        <v>38368.086900000002</v>
      </c>
      <c r="R54" s="24">
        <f t="shared" si="15"/>
        <v>6.6789503896276866E-7</v>
      </c>
      <c r="S54" s="24">
        <v>1</v>
      </c>
      <c r="T54" s="24">
        <f t="shared" si="8"/>
        <v>6.6789503896276866E-7</v>
      </c>
      <c r="U54" s="78"/>
    </row>
    <row r="55" spans="1:33" s="24" customFormat="1">
      <c r="A55" s="86" t="s">
        <v>152</v>
      </c>
      <c r="B55" s="98"/>
      <c r="C55" s="95">
        <v>53387.3177</v>
      </c>
      <c r="D55" s="95">
        <v>1.4E-3</v>
      </c>
      <c r="E55" s="24">
        <f t="shared" si="10"/>
        <v>899.00879540683036</v>
      </c>
      <c r="F55" s="24">
        <f t="shared" si="11"/>
        <v>899</v>
      </c>
      <c r="G55" s="24">
        <f t="shared" si="12"/>
        <v>3.2222230001934804E-3</v>
      </c>
      <c r="J55" s="24">
        <f>G55</f>
        <v>3.2222230001934804E-3</v>
      </c>
      <c r="P55" s="26">
        <f t="shared" si="13"/>
        <v>4.3248045273117791E-3</v>
      </c>
      <c r="Q55" s="27">
        <f t="shared" si="14"/>
        <v>38368.8177</v>
      </c>
      <c r="R55" s="24">
        <f t="shared" si="15"/>
        <v>1.2156860239425197E-6</v>
      </c>
      <c r="S55" s="24">
        <v>1</v>
      </c>
      <c r="T55" s="24">
        <f t="shared" si="8"/>
        <v>1.2156860239425197E-6</v>
      </c>
      <c r="U55" s="78"/>
    </row>
    <row r="56" spans="1:33" s="24" customFormat="1">
      <c r="A56" s="86" t="s">
        <v>152</v>
      </c>
      <c r="B56" s="98"/>
      <c r="C56" s="95">
        <v>53387.502899999999</v>
      </c>
      <c r="D56" s="95">
        <v>8.0000000000000004E-4</v>
      </c>
      <c r="E56" s="24">
        <f t="shared" si="10"/>
        <v>899.51431887442914</v>
      </c>
      <c r="F56" s="24">
        <f t="shared" si="11"/>
        <v>899.5</v>
      </c>
      <c r="G56" s="24">
        <f t="shared" si="12"/>
        <v>5.2457615020102821E-3</v>
      </c>
      <c r="J56" s="24">
        <f>G56</f>
        <v>5.2457615020102821E-3</v>
      </c>
      <c r="P56" s="26">
        <f t="shared" si="13"/>
        <v>4.3283009294977958E-3</v>
      </c>
      <c r="Q56" s="27">
        <f t="shared" si="14"/>
        <v>38369.002899999999</v>
      </c>
      <c r="R56" s="24">
        <f t="shared" si="15"/>
        <v>8.4173390211493927E-7</v>
      </c>
      <c r="S56" s="24">
        <v>1</v>
      </c>
      <c r="T56" s="24">
        <f t="shared" si="8"/>
        <v>8.4173390211493927E-7</v>
      </c>
      <c r="U56" s="78"/>
    </row>
    <row r="57" spans="1:33" s="24" customFormat="1">
      <c r="A57" s="86" t="s">
        <v>148</v>
      </c>
      <c r="B57" s="98" t="s">
        <v>83</v>
      </c>
      <c r="C57" s="99">
        <v>53388.236299999997</v>
      </c>
      <c r="D57" s="99">
        <v>1E-4</v>
      </c>
      <c r="E57" s="24">
        <f t="shared" si="10"/>
        <v>901.51621364298092</v>
      </c>
      <c r="F57" s="24">
        <f t="shared" si="11"/>
        <v>901.5</v>
      </c>
      <c r="G57" s="24">
        <f t="shared" si="12"/>
        <v>5.9399154997663572E-3</v>
      </c>
      <c r="K57" s="24">
        <f>G57</f>
        <v>5.9399154997663572E-3</v>
      </c>
      <c r="P57" s="26">
        <f t="shared" si="13"/>
        <v>4.3422881658350945E-3</v>
      </c>
      <c r="Q57" s="27">
        <f t="shared" si="14"/>
        <v>38369.736299999997</v>
      </c>
      <c r="R57" s="24">
        <f t="shared" si="15"/>
        <v>2.5524130981243146E-6</v>
      </c>
      <c r="S57" s="24">
        <v>1</v>
      </c>
      <c r="T57" s="24">
        <f t="shared" si="8"/>
        <v>2.5524130981243146E-6</v>
      </c>
      <c r="U57" s="78"/>
      <c r="AB57" s="24" t="s">
        <v>32</v>
      </c>
      <c r="AC57" s="24">
        <v>6</v>
      </c>
      <c r="AE57" s="24" t="s">
        <v>30</v>
      </c>
      <c r="AG57" s="24" t="s">
        <v>31</v>
      </c>
    </row>
    <row r="58" spans="1:33" s="24" customFormat="1">
      <c r="A58" s="86" t="s">
        <v>152</v>
      </c>
      <c r="B58" s="98"/>
      <c r="C58" s="95">
        <v>53388.417000000001</v>
      </c>
      <c r="D58" s="95">
        <v>2.0999999999999999E-3</v>
      </c>
      <c r="E58" s="24">
        <f t="shared" si="10"/>
        <v>902.00945387298839</v>
      </c>
      <c r="F58" s="24">
        <f t="shared" si="11"/>
        <v>902</v>
      </c>
      <c r="G58" s="24">
        <f t="shared" si="12"/>
        <v>3.4634540061233565E-3</v>
      </c>
      <c r="J58" s="24">
        <f>G58</f>
        <v>3.4634540061233565E-3</v>
      </c>
      <c r="P58" s="26">
        <f t="shared" si="13"/>
        <v>4.3457853818177298E-3</v>
      </c>
      <c r="Q58" s="27">
        <f t="shared" si="14"/>
        <v>38369.917000000001</v>
      </c>
      <c r="R58" s="24">
        <f t="shared" si="15"/>
        <v>7.7850865653472523E-7</v>
      </c>
      <c r="S58" s="24">
        <v>1</v>
      </c>
      <c r="T58" s="24">
        <f t="shared" si="8"/>
        <v>7.7850865653472523E-7</v>
      </c>
      <c r="U58" s="78"/>
    </row>
    <row r="59" spans="1:33" s="24" customFormat="1">
      <c r="A59" s="86" t="s">
        <v>148</v>
      </c>
      <c r="B59" s="98" t="s">
        <v>83</v>
      </c>
      <c r="C59" s="99">
        <v>53400.324000000001</v>
      </c>
      <c r="D59" s="99">
        <v>1E-4</v>
      </c>
      <c r="E59" s="24">
        <f t="shared" si="10"/>
        <v>934.51090057223917</v>
      </c>
      <c r="F59" s="24">
        <f t="shared" si="11"/>
        <v>934.5</v>
      </c>
      <c r="G59" s="24">
        <f t="shared" si="12"/>
        <v>3.9934564993018284E-3</v>
      </c>
      <c r="K59" s="24">
        <f>G59</f>
        <v>3.9934564993018284E-3</v>
      </c>
      <c r="P59" s="26">
        <f t="shared" si="13"/>
        <v>4.5734535394380341E-3</v>
      </c>
      <c r="Q59" s="27">
        <f t="shared" si="14"/>
        <v>38381.824000000001</v>
      </c>
      <c r="R59" s="24">
        <f t="shared" si="15"/>
        <v>3.3639656656675933E-7</v>
      </c>
      <c r="S59" s="24">
        <v>1</v>
      </c>
      <c r="T59" s="24">
        <f t="shared" si="8"/>
        <v>3.3639656656675933E-7</v>
      </c>
      <c r="U59" s="78"/>
      <c r="AB59" s="24" t="s">
        <v>32</v>
      </c>
      <c r="AC59" s="24">
        <v>10</v>
      </c>
      <c r="AE59" s="24" t="s">
        <v>30</v>
      </c>
      <c r="AG59" s="24" t="s">
        <v>31</v>
      </c>
    </row>
    <row r="60" spans="1:33" s="24" customFormat="1">
      <c r="A60" s="86" t="s">
        <v>152</v>
      </c>
      <c r="B60" s="98"/>
      <c r="C60" s="95">
        <v>53407.465900000003</v>
      </c>
      <c r="D60" s="95">
        <v>8.0000000000000004E-4</v>
      </c>
      <c r="E60" s="24">
        <f t="shared" si="10"/>
        <v>954.00549049257768</v>
      </c>
      <c r="F60" s="24">
        <f t="shared" si="11"/>
        <v>954</v>
      </c>
      <c r="G60" s="24">
        <f t="shared" si="12"/>
        <v>2.0114580038352869E-3</v>
      </c>
      <c r="J60" s="24">
        <f>G60</f>
        <v>2.0114580038352869E-3</v>
      </c>
      <c r="P60" s="26">
        <f t="shared" si="13"/>
        <v>4.7103845099184614E-3</v>
      </c>
      <c r="Q60" s="27">
        <f t="shared" si="14"/>
        <v>38388.965900000003</v>
      </c>
      <c r="R60" s="24">
        <f t="shared" si="15"/>
        <v>7.2842042852383312E-6</v>
      </c>
      <c r="S60" s="24">
        <v>1</v>
      </c>
      <c r="T60" s="24">
        <f t="shared" si="8"/>
        <v>7.2842042852383312E-6</v>
      </c>
      <c r="U60" s="78"/>
    </row>
    <row r="61" spans="1:33" s="24" customFormat="1">
      <c r="A61" s="93" t="s">
        <v>153</v>
      </c>
      <c r="B61" s="94" t="s">
        <v>146</v>
      </c>
      <c r="C61" s="95">
        <v>53409.296900000001</v>
      </c>
      <c r="D61" s="95">
        <v>1E-3</v>
      </c>
      <c r="E61" s="24">
        <f t="shared" si="10"/>
        <v>959.00340339307968</v>
      </c>
      <c r="F61" s="24">
        <f t="shared" si="11"/>
        <v>959</v>
      </c>
      <c r="G61" s="24">
        <f t="shared" si="12"/>
        <v>1.2468429995351471E-3</v>
      </c>
      <c r="K61" s="24">
        <f>G61</f>
        <v>1.2468429995351471E-3</v>
      </c>
      <c r="P61" s="26">
        <f t="shared" si="13"/>
        <v>4.7455348912041331E-3</v>
      </c>
      <c r="Q61" s="27">
        <f t="shared" si="14"/>
        <v>38390.796900000001</v>
      </c>
      <c r="R61" s="24">
        <f t="shared" si="15"/>
        <v>1.2240844952830308E-5</v>
      </c>
      <c r="S61" s="24">
        <v>1</v>
      </c>
      <c r="T61" s="24">
        <f t="shared" ref="T61:T92" si="16">+S61*R61</f>
        <v>1.2240844952830308E-5</v>
      </c>
      <c r="U61" s="78"/>
      <c r="AC61" s="24">
        <v>12</v>
      </c>
      <c r="AE61" s="24" t="s">
        <v>30</v>
      </c>
      <c r="AG61" s="24" t="s">
        <v>31</v>
      </c>
    </row>
    <row r="62" spans="1:33" s="24" customFormat="1">
      <c r="A62" s="86" t="s">
        <v>152</v>
      </c>
      <c r="B62" s="98"/>
      <c r="C62" s="95">
        <v>53410.3992</v>
      </c>
      <c r="D62" s="95">
        <v>1E-3</v>
      </c>
      <c r="E62" s="24">
        <f t="shared" si="10"/>
        <v>962.01225068429858</v>
      </c>
      <c r="F62" s="24">
        <f t="shared" si="11"/>
        <v>962</v>
      </c>
      <c r="G62" s="24">
        <f t="shared" si="12"/>
        <v>4.4880740024382249E-3</v>
      </c>
      <c r="J62" s="24">
        <f>G62</f>
        <v>4.4880740024382249E-3</v>
      </c>
      <c r="P62" s="26">
        <f t="shared" si="13"/>
        <v>4.7666329324230683E-3</v>
      </c>
      <c r="Q62" s="27">
        <f t="shared" si="14"/>
        <v>38391.8992</v>
      </c>
      <c r="R62" s="24">
        <f t="shared" si="15"/>
        <v>7.7595077474300892E-8</v>
      </c>
      <c r="S62" s="24">
        <v>1</v>
      </c>
      <c r="T62" s="24">
        <f t="shared" si="16"/>
        <v>7.7595077474300892E-8</v>
      </c>
      <c r="U62" s="78"/>
    </row>
    <row r="63" spans="1:33" s="24" customFormat="1">
      <c r="A63" s="93" t="s">
        <v>154</v>
      </c>
      <c r="B63" s="98" t="s">
        <v>83</v>
      </c>
      <c r="C63" s="99">
        <v>53652.561500000003</v>
      </c>
      <c r="D63" s="99">
        <v>5.0000000000000001E-4</v>
      </c>
      <c r="E63" s="24">
        <f t="shared" si="10"/>
        <v>1623.0204883611782</v>
      </c>
      <c r="F63" s="24">
        <f t="shared" si="11"/>
        <v>1623</v>
      </c>
      <c r="G63" s="24">
        <f t="shared" si="12"/>
        <v>7.5059710070490837E-3</v>
      </c>
      <c r="K63" s="24">
        <f>G63</f>
        <v>7.5059710070490837E-3</v>
      </c>
      <c r="P63" s="26">
        <f t="shared" si="13"/>
        <v>9.5581061173184712E-3</v>
      </c>
      <c r="Q63" s="27">
        <f t="shared" si="14"/>
        <v>38634.061500000003</v>
      </c>
      <c r="R63" s="24">
        <f t="shared" si="15"/>
        <v>4.2112585108003507E-6</v>
      </c>
      <c r="S63" s="24">
        <v>1</v>
      </c>
      <c r="T63" s="24">
        <f t="shared" si="16"/>
        <v>4.2112585108003507E-6</v>
      </c>
      <c r="U63" s="78"/>
      <c r="AB63" s="24" t="s">
        <v>32</v>
      </c>
      <c r="AC63" s="24">
        <v>5</v>
      </c>
      <c r="AE63" s="24" t="s">
        <v>30</v>
      </c>
      <c r="AG63" s="24" t="s">
        <v>31</v>
      </c>
    </row>
    <row r="64" spans="1:33" s="24" customFormat="1">
      <c r="A64" s="93" t="s">
        <v>155</v>
      </c>
      <c r="B64" s="98" t="s">
        <v>83</v>
      </c>
      <c r="C64" s="99">
        <v>53652.561500000003</v>
      </c>
      <c r="D64" s="99">
        <v>5.0000000000000001E-4</v>
      </c>
      <c r="E64" s="24">
        <f t="shared" si="10"/>
        <v>1623.0204883611782</v>
      </c>
      <c r="F64" s="24">
        <f t="shared" si="11"/>
        <v>1623</v>
      </c>
      <c r="G64" s="24">
        <f t="shared" si="12"/>
        <v>7.5059710070490837E-3</v>
      </c>
      <c r="J64" s="24">
        <f>G64</f>
        <v>7.5059710070490837E-3</v>
      </c>
      <c r="P64" s="26">
        <f t="shared" si="13"/>
        <v>9.5581061173184712E-3</v>
      </c>
      <c r="Q64" s="27">
        <f t="shared" si="14"/>
        <v>38634.061500000003</v>
      </c>
      <c r="R64" s="24">
        <f t="shared" si="15"/>
        <v>4.2112585108003507E-6</v>
      </c>
      <c r="S64" s="24">
        <v>1</v>
      </c>
      <c r="T64" s="24">
        <f t="shared" si="16"/>
        <v>4.2112585108003507E-6</v>
      </c>
      <c r="U64" s="78"/>
    </row>
    <row r="65" spans="1:33" s="24" customFormat="1">
      <c r="A65" s="93" t="s">
        <v>154</v>
      </c>
      <c r="B65" s="98" t="s">
        <v>83</v>
      </c>
      <c r="C65" s="99">
        <v>53682.602500000001</v>
      </c>
      <c r="D65" s="99">
        <v>5.0000000000000001E-4</v>
      </c>
      <c r="E65" s="24">
        <f t="shared" si="10"/>
        <v>1705.0206529947695</v>
      </c>
      <c r="F65" s="24">
        <f t="shared" si="11"/>
        <v>1705</v>
      </c>
      <c r="G65" s="24">
        <f t="shared" si="12"/>
        <v>7.5662849994841963E-3</v>
      </c>
      <c r="K65" s="24">
        <f>G65</f>
        <v>7.5662849994841963E-3</v>
      </c>
      <c r="P65" s="26">
        <f t="shared" si="13"/>
        <v>1.0172342299036158E-2</v>
      </c>
      <c r="Q65" s="27">
        <f t="shared" si="14"/>
        <v>38664.102500000001</v>
      </c>
      <c r="R65" s="24">
        <f t="shared" si="15"/>
        <v>6.7915346485480621E-6</v>
      </c>
      <c r="S65" s="24">
        <v>1</v>
      </c>
      <c r="T65" s="24">
        <f t="shared" si="16"/>
        <v>6.7915346485480621E-6</v>
      </c>
      <c r="U65" s="78"/>
      <c r="AB65" s="24" t="s">
        <v>32</v>
      </c>
      <c r="AC65" s="24">
        <v>6</v>
      </c>
      <c r="AE65" s="24" t="s">
        <v>30</v>
      </c>
      <c r="AG65" s="24" t="s">
        <v>31</v>
      </c>
    </row>
    <row r="66" spans="1:33" s="24" customFormat="1">
      <c r="A66" s="93" t="s">
        <v>155</v>
      </c>
      <c r="B66" s="98" t="s">
        <v>83</v>
      </c>
      <c r="C66" s="99">
        <v>53682.602500000001</v>
      </c>
      <c r="D66" s="99">
        <v>5.0000000000000001E-4</v>
      </c>
      <c r="E66" s="24">
        <f t="shared" si="10"/>
        <v>1705.0206529947695</v>
      </c>
      <c r="F66" s="24">
        <f t="shared" si="11"/>
        <v>1705</v>
      </c>
      <c r="G66" s="24">
        <f t="shared" si="12"/>
        <v>7.5662849994841963E-3</v>
      </c>
      <c r="J66" s="24">
        <f>G66</f>
        <v>7.5662849994841963E-3</v>
      </c>
      <c r="P66" s="26">
        <f t="shared" si="13"/>
        <v>1.0172342299036158E-2</v>
      </c>
      <c r="Q66" s="27">
        <f t="shared" si="14"/>
        <v>38664.102500000001</v>
      </c>
      <c r="R66" s="24">
        <f t="shared" si="15"/>
        <v>6.7915346485480621E-6</v>
      </c>
      <c r="S66" s="24">
        <v>1</v>
      </c>
      <c r="T66" s="24">
        <f t="shared" si="16"/>
        <v>6.7915346485480621E-6</v>
      </c>
      <c r="U66" s="78"/>
    </row>
    <row r="67" spans="1:33" s="24" customFormat="1">
      <c r="A67" s="92" t="s">
        <v>156</v>
      </c>
      <c r="B67" s="94"/>
      <c r="C67" s="100">
        <v>54096.591</v>
      </c>
      <c r="D67" s="100">
        <v>2.9999999999999997E-4</v>
      </c>
      <c r="E67" s="24">
        <f t="shared" si="10"/>
        <v>2835.0471220342961</v>
      </c>
      <c r="F67" s="24">
        <f t="shared" si="11"/>
        <v>2835</v>
      </c>
      <c r="G67" s="24">
        <f t="shared" si="12"/>
        <v>1.7263295005250257E-2</v>
      </c>
      <c r="K67" s="24">
        <f>G67</f>
        <v>1.7263295005250257E-2</v>
      </c>
      <c r="P67" s="26">
        <f t="shared" si="13"/>
        <v>1.9082633828947912E-2</v>
      </c>
      <c r="Q67" s="27">
        <f t="shared" si="14"/>
        <v>39078.091</v>
      </c>
      <c r="R67" s="24">
        <f t="shared" si="15"/>
        <v>3.3099937554135685E-6</v>
      </c>
      <c r="S67" s="24">
        <v>1</v>
      </c>
      <c r="T67" s="24">
        <f t="shared" si="16"/>
        <v>3.3099937554135685E-6</v>
      </c>
      <c r="U67" s="78"/>
      <c r="AB67" s="24" t="s">
        <v>32</v>
      </c>
      <c r="AC67" s="24">
        <v>6</v>
      </c>
      <c r="AE67" s="24" t="s">
        <v>30</v>
      </c>
      <c r="AG67" s="24" t="s">
        <v>31</v>
      </c>
    </row>
    <row r="68" spans="1:33" s="24" customFormat="1">
      <c r="A68" s="95" t="s">
        <v>157</v>
      </c>
      <c r="B68" s="98"/>
      <c r="C68" s="95">
        <v>54115.275000000001</v>
      </c>
      <c r="D68" s="95">
        <v>2.5000000000000001E-3</v>
      </c>
      <c r="E68" s="24">
        <f t="shared" si="10"/>
        <v>2886.0471245646459</v>
      </c>
      <c r="F68" s="24">
        <f t="shared" si="11"/>
        <v>2886</v>
      </c>
      <c r="G68" s="24">
        <f t="shared" si="12"/>
        <v>1.7264222005906049E-2</v>
      </c>
      <c r="J68" s="24">
        <f>G68</f>
        <v>1.7264222005906049E-2</v>
      </c>
      <c r="P68" s="26">
        <f t="shared" si="13"/>
        <v>1.9504386043493926E-2</v>
      </c>
      <c r="Q68" s="27">
        <f t="shared" si="14"/>
        <v>39096.775000000001</v>
      </c>
      <c r="R68" s="24">
        <f t="shared" si="15"/>
        <v>5.0183349153020177E-6</v>
      </c>
      <c r="S68" s="24">
        <v>1</v>
      </c>
      <c r="T68" s="24">
        <f t="shared" si="16"/>
        <v>5.0183349153020177E-6</v>
      </c>
      <c r="U68" s="78"/>
    </row>
    <row r="69" spans="1:33" s="24" customFormat="1">
      <c r="A69" s="95" t="s">
        <v>157</v>
      </c>
      <c r="B69" s="98"/>
      <c r="C69" s="95">
        <v>54115.459600000002</v>
      </c>
      <c r="D69" s="95">
        <v>1E-4</v>
      </c>
      <c r="E69" s="97">
        <f t="shared" si="10"/>
        <v>2886.5510102672324</v>
      </c>
      <c r="F69" s="97">
        <f t="shared" si="11"/>
        <v>2886.5</v>
      </c>
      <c r="G69" s="24">
        <f t="shared" si="12"/>
        <v>1.8687760501052253E-2</v>
      </c>
      <c r="J69" s="24">
        <f>G69</f>
        <v>1.8687760501052253E-2</v>
      </c>
      <c r="P69" s="26">
        <f t="shared" si="13"/>
        <v>1.9508529251231897E-2</v>
      </c>
      <c r="Q69" s="27">
        <f t="shared" si="14"/>
        <v>39096.959600000002</v>
      </c>
      <c r="R69" s="24">
        <f t="shared" si="15"/>
        <v>6.7366134127145421E-7</v>
      </c>
      <c r="S69" s="24">
        <v>1</v>
      </c>
      <c r="T69" s="24">
        <f t="shared" si="16"/>
        <v>6.7366134127145421E-7</v>
      </c>
      <c r="U69" s="78"/>
    </row>
    <row r="70" spans="1:33" s="24" customFormat="1">
      <c r="A70" s="95" t="s">
        <v>158</v>
      </c>
      <c r="B70" s="94" t="s">
        <v>83</v>
      </c>
      <c r="C70" s="95">
        <v>54168.397199999999</v>
      </c>
      <c r="D70" s="95">
        <v>2.0000000000000001E-4</v>
      </c>
      <c r="E70" s="97">
        <f t="shared" si="10"/>
        <v>3031.0499255931995</v>
      </c>
      <c r="F70" s="97">
        <f t="shared" si="11"/>
        <v>3031</v>
      </c>
      <c r="G70" s="24">
        <f t="shared" si="12"/>
        <v>1.8290387000888586E-2</v>
      </c>
      <c r="J70" s="24">
        <f>G70</f>
        <v>1.8290387000888586E-2</v>
      </c>
      <c r="P70" s="26">
        <f t="shared" si="13"/>
        <v>2.071273671696006E-2</v>
      </c>
      <c r="Q70" s="27">
        <f t="shared" si="14"/>
        <v>39149.897199999999</v>
      </c>
      <c r="R70" s="24">
        <f t="shared" si="15"/>
        <v>5.8677781469515493E-6</v>
      </c>
      <c r="S70" s="24">
        <v>1</v>
      </c>
      <c r="T70" s="24">
        <f t="shared" si="16"/>
        <v>5.8677781469515493E-6</v>
      </c>
      <c r="U70" s="78"/>
    </row>
    <row r="71" spans="1:33" s="24" customFormat="1">
      <c r="A71" s="95" t="s">
        <v>158</v>
      </c>
      <c r="B71" s="94" t="s">
        <v>83</v>
      </c>
      <c r="C71" s="95">
        <v>54175.356899999999</v>
      </c>
      <c r="D71" s="95">
        <v>5.9999999999999995E-4</v>
      </c>
      <c r="E71" s="97">
        <f t="shared" si="10"/>
        <v>3050.0471808709999</v>
      </c>
      <c r="F71" s="97">
        <f t="shared" si="11"/>
        <v>3050</v>
      </c>
      <c r="G71" s="24">
        <f t="shared" si="12"/>
        <v>1.7284850000578444E-2</v>
      </c>
      <c r="J71" s="24">
        <f>G71</f>
        <v>1.7284850000578444E-2</v>
      </c>
      <c r="P71" s="26">
        <f t="shared" si="13"/>
        <v>2.0872086638553347E-2</v>
      </c>
      <c r="Q71" s="27">
        <f t="shared" si="14"/>
        <v>39156.856899999999</v>
      </c>
      <c r="R71" s="24">
        <f t="shared" si="15"/>
        <v>1.2868266696829483E-5</v>
      </c>
      <c r="S71" s="24">
        <v>1</v>
      </c>
      <c r="T71" s="24">
        <f t="shared" si="16"/>
        <v>1.2868266696829483E-5</v>
      </c>
      <c r="U71" s="78"/>
    </row>
    <row r="72" spans="1:33" s="24" customFormat="1">
      <c r="A72" s="89" t="s">
        <v>159</v>
      </c>
      <c r="B72" s="101" t="s">
        <v>146</v>
      </c>
      <c r="C72" s="89">
        <v>54378.872199999998</v>
      </c>
      <c r="D72" s="89">
        <v>2.9999999999999997E-4</v>
      </c>
      <c r="E72" s="97">
        <f t="shared" si="10"/>
        <v>3605.5642443993811</v>
      </c>
      <c r="F72" s="97">
        <f t="shared" si="11"/>
        <v>3605.5</v>
      </c>
      <c r="G72" s="24">
        <f t="shared" si="12"/>
        <v>2.3536123502708506E-2</v>
      </c>
      <c r="K72" s="24">
        <f>G72</f>
        <v>2.3536123502708506E-2</v>
      </c>
      <c r="P72" s="26">
        <f t="shared" si="13"/>
        <v>2.5634859447751568E-2</v>
      </c>
      <c r="Q72" s="27">
        <f t="shared" si="14"/>
        <v>39360.372199999998</v>
      </c>
      <c r="R72" s="24">
        <f t="shared" si="15"/>
        <v>4.4046925670157948E-6</v>
      </c>
      <c r="S72" s="24">
        <v>1</v>
      </c>
      <c r="T72" s="24">
        <f t="shared" si="16"/>
        <v>4.4046925670157948E-6</v>
      </c>
      <c r="U72" s="78"/>
    </row>
    <row r="73" spans="1:33" s="24" customFormat="1">
      <c r="A73" s="102" t="s">
        <v>160</v>
      </c>
      <c r="B73" s="98"/>
      <c r="C73" s="99">
        <v>54726.917300000001</v>
      </c>
      <c r="D73" s="99">
        <v>2.9999999999999997E-4</v>
      </c>
      <c r="E73" s="97">
        <f t="shared" si="10"/>
        <v>4555.5910577517152</v>
      </c>
      <c r="F73" s="97">
        <f t="shared" si="11"/>
        <v>4555.5</v>
      </c>
      <c r="G73" s="24">
        <f t="shared" si="12"/>
        <v>3.335927350417478E-2</v>
      </c>
      <c r="K73" s="24">
        <f>G73</f>
        <v>3.335927350417478E-2</v>
      </c>
      <c r="P73" s="26">
        <f t="shared" si="13"/>
        <v>3.4245580374250136E-2</v>
      </c>
      <c r="Q73" s="27">
        <f t="shared" si="14"/>
        <v>39708.417300000001</v>
      </c>
      <c r="R73" s="24">
        <f t="shared" si="15"/>
        <v>7.855398679427729E-7</v>
      </c>
      <c r="S73" s="24">
        <v>1</v>
      </c>
      <c r="T73" s="24">
        <f t="shared" si="16"/>
        <v>7.855398679427729E-7</v>
      </c>
      <c r="U73" s="78"/>
    </row>
    <row r="74" spans="1:33" s="24" customFormat="1">
      <c r="A74" s="95" t="s">
        <v>161</v>
      </c>
      <c r="B74" s="94" t="s">
        <v>146</v>
      </c>
      <c r="C74" s="95">
        <v>54783.883800000003</v>
      </c>
      <c r="D74" s="95">
        <v>5.9999999999999995E-4</v>
      </c>
      <c r="E74" s="97">
        <f t="shared" si="10"/>
        <v>4711.0872921846594</v>
      </c>
      <c r="F74" s="97">
        <f t="shared" si="11"/>
        <v>4711</v>
      </c>
      <c r="G74" s="24">
        <f t="shared" si="12"/>
        <v>3.197974700742634E-2</v>
      </c>
      <c r="K74" s="24">
        <f>G74</f>
        <v>3.197974700742634E-2</v>
      </c>
      <c r="P74" s="26">
        <f t="shared" si="13"/>
        <v>3.5710977795590182E-2</v>
      </c>
      <c r="Q74" s="27">
        <f t="shared" si="14"/>
        <v>39765.383800000003</v>
      </c>
      <c r="R74" s="24">
        <f t="shared" si="15"/>
        <v>1.3922083194541764E-5</v>
      </c>
      <c r="S74" s="24">
        <v>1</v>
      </c>
      <c r="T74" s="24">
        <f t="shared" si="16"/>
        <v>1.3922083194541764E-5</v>
      </c>
      <c r="U74" s="78"/>
      <c r="AB74" s="24" t="s">
        <v>32</v>
      </c>
      <c r="AC74" s="24">
        <v>6</v>
      </c>
      <c r="AE74" s="24" t="s">
        <v>30</v>
      </c>
      <c r="AG74" s="24" t="s">
        <v>31</v>
      </c>
    </row>
    <row r="75" spans="1:33" s="24" customFormat="1">
      <c r="A75" s="89" t="s">
        <v>162</v>
      </c>
      <c r="B75" s="101" t="s">
        <v>83</v>
      </c>
      <c r="C75" s="89">
        <v>54829.313000000002</v>
      </c>
      <c r="D75" s="89">
        <v>1E-4</v>
      </c>
      <c r="E75" s="97">
        <f t="shared" si="10"/>
        <v>4835.0912161276892</v>
      </c>
      <c r="F75" s="97">
        <f t="shared" si="11"/>
        <v>4835</v>
      </c>
      <c r="G75" s="24">
        <f t="shared" si="12"/>
        <v>3.3417295002436731E-2</v>
      </c>
      <c r="J75" s="24">
        <f>G75</f>
        <v>3.3417295002436731E-2</v>
      </c>
      <c r="P75" s="26">
        <f t="shared" si="13"/>
        <v>3.6890808046884611E-2</v>
      </c>
      <c r="Q75" s="27">
        <f t="shared" si="14"/>
        <v>39810.813000000002</v>
      </c>
      <c r="R75" s="24">
        <f t="shared" si="15"/>
        <v>1.2065292869949582E-5</v>
      </c>
      <c r="S75" s="24">
        <v>1</v>
      </c>
      <c r="T75" s="24">
        <f t="shared" si="16"/>
        <v>1.2065292869949582E-5</v>
      </c>
      <c r="U75" s="78"/>
    </row>
    <row r="76" spans="1:33" s="24" customFormat="1">
      <c r="A76" s="8" t="s">
        <v>336</v>
      </c>
      <c r="B76" s="8" t="s">
        <v>146</v>
      </c>
      <c r="C76" s="75">
        <v>55155.563000000002</v>
      </c>
      <c r="D76" s="75" t="s">
        <v>180</v>
      </c>
      <c r="E76" s="97">
        <f t="shared" si="10"/>
        <v>5725.6259423921765</v>
      </c>
      <c r="F76" s="97">
        <f t="shared" si="11"/>
        <v>5725.5</v>
      </c>
      <c r="G76" s="24">
        <f t="shared" si="12"/>
        <v>4.6139363505062647E-2</v>
      </c>
      <c r="K76" s="24">
        <f t="shared" ref="K76:K105" si="17">G76</f>
        <v>4.6139363505062647E-2</v>
      </c>
      <c r="P76" s="26">
        <f t="shared" si="13"/>
        <v>4.565777944146384E-2</v>
      </c>
      <c r="Q76" s="27">
        <f t="shared" si="14"/>
        <v>40137.063000000002</v>
      </c>
      <c r="R76" s="24">
        <f t="shared" si="15"/>
        <v>2.3192321031233975E-7</v>
      </c>
      <c r="S76" s="24">
        <v>1</v>
      </c>
      <c r="T76" s="24">
        <f t="shared" si="16"/>
        <v>2.3192321031233975E-7</v>
      </c>
      <c r="U76" s="78"/>
    </row>
    <row r="77" spans="1:33" s="24" customFormat="1">
      <c r="A77" s="93" t="s">
        <v>163</v>
      </c>
      <c r="B77" s="94" t="s">
        <v>146</v>
      </c>
      <c r="C77" s="95">
        <v>55155.563069999997</v>
      </c>
      <c r="D77" s="95">
        <v>2.0000000000000001E-4</v>
      </c>
      <c r="E77" s="97">
        <f t="shared" si="10"/>
        <v>5725.626133464747</v>
      </c>
      <c r="F77" s="97">
        <f t="shared" si="11"/>
        <v>5725.5</v>
      </c>
      <c r="G77" s="24">
        <f t="shared" si="12"/>
        <v>4.620936349965632E-2</v>
      </c>
      <c r="K77" s="24">
        <f t="shared" si="17"/>
        <v>4.620936349965632E-2</v>
      </c>
      <c r="P77" s="26">
        <f t="shared" si="13"/>
        <v>4.565777944146384E-2</v>
      </c>
      <c r="Q77" s="27">
        <f t="shared" si="14"/>
        <v>40137.063069999997</v>
      </c>
      <c r="R77" s="24">
        <f t="shared" si="15"/>
        <v>3.0424497325208449E-7</v>
      </c>
      <c r="S77" s="24">
        <v>1</v>
      </c>
      <c r="T77" s="24">
        <f t="shared" si="16"/>
        <v>3.0424497325208449E-7</v>
      </c>
      <c r="U77" s="78"/>
      <c r="AB77" s="24" t="s">
        <v>32</v>
      </c>
      <c r="AC77" s="24">
        <v>8</v>
      </c>
      <c r="AE77" s="24" t="s">
        <v>30</v>
      </c>
      <c r="AG77" s="24" t="s">
        <v>31</v>
      </c>
    </row>
    <row r="78" spans="1:33" s="24" customFormat="1">
      <c r="A78" s="8" t="s">
        <v>336</v>
      </c>
      <c r="B78" s="8" t="s">
        <v>146</v>
      </c>
      <c r="C78" s="75">
        <v>55155.563399999999</v>
      </c>
      <c r="D78" s="75" t="s">
        <v>180</v>
      </c>
      <c r="E78" s="97">
        <f t="shared" si="10"/>
        <v>5725.6270342355119</v>
      </c>
      <c r="F78" s="97">
        <f t="shared" si="11"/>
        <v>5725.5</v>
      </c>
      <c r="G78" s="24">
        <f t="shared" si="12"/>
        <v>4.6539363502233755E-2</v>
      </c>
      <c r="K78" s="24">
        <f t="shared" si="17"/>
        <v>4.6539363502233755E-2</v>
      </c>
      <c r="P78" s="26">
        <f t="shared" si="13"/>
        <v>4.565777944146384E-2</v>
      </c>
      <c r="Q78" s="27">
        <f t="shared" si="14"/>
        <v>40137.063399999999</v>
      </c>
      <c r="R78" s="24">
        <f t="shared" si="15"/>
        <v>7.7719045620357256E-7</v>
      </c>
      <c r="S78" s="24">
        <v>1</v>
      </c>
      <c r="T78" s="24">
        <f t="shared" si="16"/>
        <v>7.7719045620357256E-7</v>
      </c>
      <c r="U78" s="78"/>
    </row>
    <row r="79" spans="1:33" s="24" customFormat="1">
      <c r="A79" s="93" t="s">
        <v>163</v>
      </c>
      <c r="B79" s="94" t="s">
        <v>146</v>
      </c>
      <c r="C79" s="95">
        <v>55155.563470000001</v>
      </c>
      <c r="D79" s="95">
        <v>2.9999999999999997E-4</v>
      </c>
      <c r="E79" s="97">
        <f t="shared" si="10"/>
        <v>5725.6272253081015</v>
      </c>
      <c r="F79" s="97">
        <f t="shared" si="11"/>
        <v>5725.5</v>
      </c>
      <c r="G79" s="24">
        <f t="shared" si="12"/>
        <v>4.6609363504103385E-2</v>
      </c>
      <c r="K79" s="24">
        <f t="shared" si="17"/>
        <v>4.6609363504103385E-2</v>
      </c>
      <c r="P79" s="26">
        <f t="shared" si="13"/>
        <v>4.565777944146384E-2</v>
      </c>
      <c r="Q79" s="27">
        <f t="shared" si="14"/>
        <v>40137.063470000001</v>
      </c>
      <c r="R79" s="24">
        <f t="shared" si="15"/>
        <v>9.0551222826958099E-7</v>
      </c>
      <c r="S79" s="24">
        <v>1</v>
      </c>
      <c r="T79" s="24">
        <f t="shared" si="16"/>
        <v>9.0551222826958099E-7</v>
      </c>
      <c r="U79" s="78"/>
      <c r="AB79" s="24" t="s">
        <v>32</v>
      </c>
      <c r="AG79" s="24" t="s">
        <v>34</v>
      </c>
    </row>
    <row r="80" spans="1:33" s="24" customFormat="1">
      <c r="A80" s="93" t="s">
        <v>163</v>
      </c>
      <c r="B80" s="94" t="s">
        <v>83</v>
      </c>
      <c r="C80" s="95">
        <v>55259.429400000001</v>
      </c>
      <c r="D80" s="95">
        <v>4.0000000000000002E-4</v>
      </c>
      <c r="E80" s="97">
        <f t="shared" si="10"/>
        <v>6009.1405357778531</v>
      </c>
      <c r="F80" s="97">
        <f t="shared" si="11"/>
        <v>6009</v>
      </c>
      <c r="G80" s="24">
        <f t="shared" si="12"/>
        <v>5.1485693002177868E-2</v>
      </c>
      <c r="K80" s="24">
        <f t="shared" si="17"/>
        <v>5.1485693002177868E-2</v>
      </c>
      <c r="P80" s="26">
        <f t="shared" si="13"/>
        <v>4.855717863536492E-2</v>
      </c>
      <c r="Q80" s="27">
        <f t="shared" si="14"/>
        <v>40240.929400000001</v>
      </c>
      <c r="R80" s="24">
        <f t="shared" si="15"/>
        <v>8.576196396629842E-6</v>
      </c>
      <c r="S80" s="24">
        <v>1</v>
      </c>
      <c r="T80" s="24">
        <f t="shared" si="16"/>
        <v>8.576196396629842E-6</v>
      </c>
      <c r="U80" s="78"/>
    </row>
    <row r="81" spans="1:21" s="24" customFormat="1">
      <c r="A81" s="8" t="s">
        <v>336</v>
      </c>
      <c r="B81" s="8" t="s">
        <v>83</v>
      </c>
      <c r="C81" s="75">
        <v>55479.612800000003</v>
      </c>
      <c r="D81" s="75" t="s">
        <v>180</v>
      </c>
      <c r="E81" s="97">
        <f t="shared" si="10"/>
        <v>6610.1549843509893</v>
      </c>
      <c r="F81" s="97">
        <f t="shared" si="11"/>
        <v>6610</v>
      </c>
      <c r="G81" s="24">
        <f t="shared" si="12"/>
        <v>5.677897000714438E-2</v>
      </c>
      <c r="K81" s="24">
        <f t="shared" si="17"/>
        <v>5.677897000714438E-2</v>
      </c>
      <c r="P81" s="26">
        <f t="shared" si="13"/>
        <v>5.4876741050585799E-2</v>
      </c>
      <c r="Q81" s="27">
        <f t="shared" si="14"/>
        <v>40461.112800000003</v>
      </c>
      <c r="R81" s="24">
        <f t="shared" si="15"/>
        <v>3.6184750031699485E-6</v>
      </c>
      <c r="S81" s="24">
        <v>1</v>
      </c>
      <c r="T81" s="24">
        <f t="shared" si="16"/>
        <v>3.6184750031699485E-6</v>
      </c>
      <c r="U81" s="78"/>
    </row>
    <row r="82" spans="1:21" s="24" customFormat="1">
      <c r="A82" s="93" t="s">
        <v>163</v>
      </c>
      <c r="B82" s="94" t="s">
        <v>83</v>
      </c>
      <c r="C82" s="95">
        <v>55479.612849999998</v>
      </c>
      <c r="D82" s="95">
        <v>2.9999999999999997E-4</v>
      </c>
      <c r="E82" s="97">
        <f t="shared" si="10"/>
        <v>6610.155120831394</v>
      </c>
      <c r="F82" s="97">
        <f t="shared" si="11"/>
        <v>6610</v>
      </c>
      <c r="G82" s="24">
        <f t="shared" si="12"/>
        <v>5.6828970002243295E-2</v>
      </c>
      <c r="K82" s="24">
        <f t="shared" si="17"/>
        <v>5.6828970002243295E-2</v>
      </c>
      <c r="P82" s="26">
        <f t="shared" si="13"/>
        <v>5.4876741050585799E-2</v>
      </c>
      <c r="Q82" s="27">
        <f t="shared" si="14"/>
        <v>40461.112849999998</v>
      </c>
      <c r="R82" s="24">
        <f t="shared" si="15"/>
        <v>3.8111978796897263E-6</v>
      </c>
      <c r="S82" s="24">
        <v>1</v>
      </c>
      <c r="T82" s="24">
        <f t="shared" si="16"/>
        <v>3.8111978796897263E-6</v>
      </c>
      <c r="U82" s="78"/>
    </row>
    <row r="83" spans="1:21" s="24" customFormat="1">
      <c r="A83" s="8" t="s">
        <v>336</v>
      </c>
      <c r="B83" s="8" t="s">
        <v>83</v>
      </c>
      <c r="C83" s="75">
        <v>55479.6129</v>
      </c>
      <c r="D83" s="75" t="s">
        <v>180</v>
      </c>
      <c r="E83" s="97">
        <f t="shared" si="10"/>
        <v>6610.1552573118188</v>
      </c>
      <c r="F83" s="97">
        <f t="shared" si="11"/>
        <v>6610</v>
      </c>
      <c r="G83" s="24">
        <f t="shared" si="12"/>
        <v>5.6878970004618168E-2</v>
      </c>
      <c r="K83" s="24">
        <f t="shared" si="17"/>
        <v>5.6878970004618168E-2</v>
      </c>
      <c r="P83" s="26">
        <f t="shared" si="13"/>
        <v>5.4876741050585799E-2</v>
      </c>
      <c r="Q83" s="27">
        <f t="shared" si="14"/>
        <v>40461.1129</v>
      </c>
      <c r="R83" s="24">
        <f t="shared" si="15"/>
        <v>4.008920784365553E-6</v>
      </c>
      <c r="S83" s="24">
        <v>1</v>
      </c>
      <c r="T83" s="24">
        <f t="shared" si="16"/>
        <v>4.008920784365553E-6</v>
      </c>
      <c r="U83" s="78"/>
    </row>
    <row r="84" spans="1:21" s="24" customFormat="1">
      <c r="A84" s="93" t="s">
        <v>163</v>
      </c>
      <c r="B84" s="94" t="s">
        <v>83</v>
      </c>
      <c r="C84" s="95">
        <v>55479.61292</v>
      </c>
      <c r="D84" s="95">
        <v>2.0000000000000001E-4</v>
      </c>
      <c r="E84" s="97">
        <f t="shared" si="10"/>
        <v>6610.1553119039845</v>
      </c>
      <c r="F84" s="97">
        <f t="shared" si="11"/>
        <v>6610</v>
      </c>
      <c r="G84" s="24">
        <f t="shared" si="12"/>
        <v>5.6898970004112925E-2</v>
      </c>
      <c r="K84" s="24">
        <f t="shared" si="17"/>
        <v>5.6898970004112925E-2</v>
      </c>
      <c r="P84" s="26">
        <f t="shared" si="13"/>
        <v>5.4876741050585799E-2</v>
      </c>
      <c r="Q84" s="27">
        <f t="shared" si="14"/>
        <v>40461.11292</v>
      </c>
      <c r="R84" s="24">
        <f t="shared" si="15"/>
        <v>4.0894099404834163E-6</v>
      </c>
      <c r="S84" s="24">
        <v>1</v>
      </c>
      <c r="T84" s="24">
        <f t="shared" si="16"/>
        <v>4.0894099404834163E-6</v>
      </c>
      <c r="U84" s="78"/>
    </row>
    <row r="85" spans="1:21" s="24" customFormat="1">
      <c r="A85" s="8" t="s">
        <v>336</v>
      </c>
      <c r="B85" s="8" t="s">
        <v>83</v>
      </c>
      <c r="C85" s="75">
        <v>55479.6132</v>
      </c>
      <c r="D85" s="75" t="s">
        <v>180</v>
      </c>
      <c r="E85" s="97">
        <f t="shared" ref="E85:E118" si="18">+(C85-C$7)/C$8</f>
        <v>6610.1560761943247</v>
      </c>
      <c r="F85" s="97">
        <f t="shared" ref="F85:F114" si="19">ROUND(2*E85,0)/2</f>
        <v>6610</v>
      </c>
      <c r="G85" s="24">
        <f t="shared" ref="G85:G116" si="20">+C85-(C$7+F85*C$8)</f>
        <v>5.7178970004315488E-2</v>
      </c>
      <c r="K85" s="24">
        <f t="shared" si="17"/>
        <v>5.7178970004315488E-2</v>
      </c>
      <c r="P85" s="26">
        <f t="shared" ref="P85:P118" si="21">+D$11+D$12*F85+D$13*F85^2</f>
        <v>5.4876741050585799E-2</v>
      </c>
      <c r="Q85" s="27">
        <f t="shared" ref="Q85:Q118" si="22">+C85-15018.5</f>
        <v>40461.1132</v>
      </c>
      <c r="R85" s="24">
        <f t="shared" ref="R85:R118" si="23">+(P85-G85)^2</f>
        <v>5.3002581553912977E-6</v>
      </c>
      <c r="S85" s="24">
        <v>1</v>
      </c>
      <c r="T85" s="24">
        <f t="shared" si="16"/>
        <v>5.3002581553912977E-6</v>
      </c>
      <c r="U85" s="78"/>
    </row>
    <row r="86" spans="1:21" s="24" customFormat="1">
      <c r="A86" s="93" t="s">
        <v>163</v>
      </c>
      <c r="B86" s="94" t="s">
        <v>83</v>
      </c>
      <c r="C86" s="95">
        <v>55479.613239999999</v>
      </c>
      <c r="D86" s="95">
        <v>2.0000000000000001E-4</v>
      </c>
      <c r="E86" s="97">
        <f t="shared" si="18"/>
        <v>6610.1561853786561</v>
      </c>
      <c r="F86" s="97">
        <f t="shared" si="19"/>
        <v>6610</v>
      </c>
      <c r="G86" s="24">
        <f t="shared" si="20"/>
        <v>5.7218970003305003E-2</v>
      </c>
      <c r="K86" s="24">
        <f t="shared" si="17"/>
        <v>5.7218970003305003E-2</v>
      </c>
      <c r="P86" s="26">
        <f t="shared" si="21"/>
        <v>5.4876741050585799E-2</v>
      </c>
      <c r="Q86" s="27">
        <f t="shared" si="22"/>
        <v>40461.113239999999</v>
      </c>
      <c r="R86" s="24">
        <f t="shared" si="23"/>
        <v>5.486036466956099E-6</v>
      </c>
      <c r="S86" s="24">
        <v>1</v>
      </c>
      <c r="T86" s="24">
        <f t="shared" si="16"/>
        <v>5.486036466956099E-6</v>
      </c>
      <c r="U86" s="78"/>
    </row>
    <row r="87" spans="1:21" s="24" customFormat="1">
      <c r="A87" s="8" t="s">
        <v>336</v>
      </c>
      <c r="B87" s="8" t="s">
        <v>83</v>
      </c>
      <c r="C87" s="75">
        <v>55479.613499999999</v>
      </c>
      <c r="D87" s="75" t="s">
        <v>180</v>
      </c>
      <c r="E87" s="97">
        <f t="shared" si="18"/>
        <v>6610.1568950768306</v>
      </c>
      <c r="F87" s="97">
        <f t="shared" si="19"/>
        <v>6610</v>
      </c>
      <c r="G87" s="24">
        <f t="shared" si="20"/>
        <v>5.7478970004012808E-2</v>
      </c>
      <c r="K87" s="24">
        <f t="shared" si="17"/>
        <v>5.7478970004012808E-2</v>
      </c>
      <c r="P87" s="26">
        <f t="shared" si="21"/>
        <v>5.4876741050585799E-2</v>
      </c>
      <c r="Q87" s="27">
        <f t="shared" si="22"/>
        <v>40461.113499999999</v>
      </c>
      <c r="R87" s="24">
        <f t="shared" si="23"/>
        <v>6.771595526053827E-6</v>
      </c>
      <c r="S87" s="24">
        <v>1</v>
      </c>
      <c r="T87" s="24">
        <f t="shared" si="16"/>
        <v>6.771595526053827E-6</v>
      </c>
      <c r="U87" s="78"/>
    </row>
    <row r="88" spans="1:21" s="24" customFormat="1">
      <c r="A88" s="93" t="s">
        <v>163</v>
      </c>
      <c r="B88" s="94" t="s">
        <v>83</v>
      </c>
      <c r="C88" s="95">
        <v>55479.613579999997</v>
      </c>
      <c r="D88" s="95">
        <v>1E-4</v>
      </c>
      <c r="E88" s="97">
        <f t="shared" si="18"/>
        <v>6610.1571134454935</v>
      </c>
      <c r="F88" s="97">
        <f t="shared" si="19"/>
        <v>6610</v>
      </c>
      <c r="G88" s="24">
        <f t="shared" si="20"/>
        <v>5.7558970001991838E-2</v>
      </c>
      <c r="K88" s="24">
        <f t="shared" si="17"/>
        <v>5.7558970001991838E-2</v>
      </c>
      <c r="P88" s="26">
        <f t="shared" si="21"/>
        <v>5.4876741050585799E-2</v>
      </c>
      <c r="Q88" s="27">
        <f t="shared" si="22"/>
        <v>40461.113579999997</v>
      </c>
      <c r="R88" s="24">
        <f t="shared" si="23"/>
        <v>7.19435214776074E-6</v>
      </c>
      <c r="S88" s="24">
        <v>1</v>
      </c>
      <c r="T88" s="24">
        <f t="shared" si="16"/>
        <v>7.19435214776074E-6</v>
      </c>
      <c r="U88" s="78"/>
    </row>
    <row r="89" spans="1:21" s="24" customFormat="1">
      <c r="A89" s="93" t="s">
        <v>164</v>
      </c>
      <c r="B89" s="94" t="s">
        <v>146</v>
      </c>
      <c r="C89" s="95">
        <v>55508.920599999998</v>
      </c>
      <c r="D89" s="95">
        <v>5.0000000000000001E-4</v>
      </c>
      <c r="E89" s="97">
        <f t="shared" si="18"/>
        <v>6690.1538001376866</v>
      </c>
      <c r="F89" s="97">
        <f t="shared" si="19"/>
        <v>6690</v>
      </c>
      <c r="G89" s="24">
        <f t="shared" si="20"/>
        <v>5.6345129996770993E-2</v>
      </c>
      <c r="K89" s="24">
        <f t="shared" si="17"/>
        <v>5.6345129996770993E-2</v>
      </c>
      <c r="P89" s="26">
        <f t="shared" si="21"/>
        <v>5.5735681617994609E-2</v>
      </c>
      <c r="Q89" s="27">
        <f t="shared" si="22"/>
        <v>40490.420599999998</v>
      </c>
      <c r="R89" s="24">
        <f t="shared" si="23"/>
        <v>3.714273263931626E-7</v>
      </c>
      <c r="S89" s="24">
        <v>1</v>
      </c>
      <c r="T89" s="24">
        <f t="shared" si="16"/>
        <v>3.714273263931626E-7</v>
      </c>
      <c r="U89" s="78"/>
    </row>
    <row r="90" spans="1:21" s="24" customFormat="1">
      <c r="A90" s="93" t="s">
        <v>169</v>
      </c>
      <c r="B90" s="94" t="s">
        <v>83</v>
      </c>
      <c r="C90" s="95">
        <v>55819.598910000001</v>
      </c>
      <c r="D90" s="95">
        <v>2.9999999999999997E-4</v>
      </c>
      <c r="E90" s="97">
        <f t="shared" si="18"/>
        <v>7538.183911255438</v>
      </c>
      <c r="F90" s="97">
        <f t="shared" si="19"/>
        <v>7538</v>
      </c>
      <c r="G90" s="24">
        <f t="shared" si="20"/>
        <v>6.737642599910032E-2</v>
      </c>
      <c r="K90" s="24">
        <f t="shared" si="17"/>
        <v>6.737642599910032E-2</v>
      </c>
      <c r="P90" s="26">
        <f t="shared" si="21"/>
        <v>6.509661657881699E-2</v>
      </c>
      <c r="Q90" s="27">
        <f t="shared" si="22"/>
        <v>40801.098910000001</v>
      </c>
      <c r="R90" s="24">
        <f t="shared" si="23"/>
        <v>5.1975309928126116E-6</v>
      </c>
      <c r="S90" s="24">
        <v>1</v>
      </c>
      <c r="T90" s="24">
        <f t="shared" si="16"/>
        <v>5.1975309928126116E-6</v>
      </c>
      <c r="U90" s="78"/>
    </row>
    <row r="91" spans="1:21" s="24" customFormat="1">
      <c r="A91" s="93" t="s">
        <v>169</v>
      </c>
      <c r="B91" s="94" t="s">
        <v>83</v>
      </c>
      <c r="C91" s="95">
        <v>55819.59908</v>
      </c>
      <c r="D91" s="95">
        <v>2.9999999999999997E-4</v>
      </c>
      <c r="E91" s="97">
        <f t="shared" si="18"/>
        <v>7538.1843752888572</v>
      </c>
      <c r="F91" s="97">
        <f t="shared" si="19"/>
        <v>7538</v>
      </c>
      <c r="G91" s="24">
        <f t="shared" si="20"/>
        <v>6.7546425998443738E-2</v>
      </c>
      <c r="K91" s="24">
        <f t="shared" si="17"/>
        <v>6.7546425998443738E-2</v>
      </c>
      <c r="P91" s="26">
        <f t="shared" si="21"/>
        <v>6.509661657881699E-2</v>
      </c>
      <c r="Q91" s="27">
        <f t="shared" si="22"/>
        <v>40801.09908</v>
      </c>
      <c r="R91" s="24">
        <f t="shared" si="23"/>
        <v>6.0015661924919402E-6</v>
      </c>
      <c r="S91" s="24">
        <v>1</v>
      </c>
      <c r="T91" s="24">
        <f t="shared" si="16"/>
        <v>6.0015661924919402E-6</v>
      </c>
      <c r="U91" s="78"/>
    </row>
    <row r="92" spans="1:21" s="24" customFormat="1">
      <c r="A92" s="93" t="s">
        <v>169</v>
      </c>
      <c r="B92" s="94" t="s">
        <v>83</v>
      </c>
      <c r="C92" s="95">
        <v>55819.599320000001</v>
      </c>
      <c r="D92" s="95">
        <v>2.9999999999999997E-4</v>
      </c>
      <c r="E92" s="97">
        <f t="shared" si="18"/>
        <v>7538.1850303948659</v>
      </c>
      <c r="F92" s="97">
        <f t="shared" si="19"/>
        <v>7538</v>
      </c>
      <c r="G92" s="24">
        <f t="shared" si="20"/>
        <v>6.7786425999656785E-2</v>
      </c>
      <c r="K92" s="24">
        <f t="shared" si="17"/>
        <v>6.7786425999656785E-2</v>
      </c>
      <c r="P92" s="26">
        <f t="shared" si="21"/>
        <v>6.509661657881699E-2</v>
      </c>
      <c r="Q92" s="27">
        <f t="shared" si="22"/>
        <v>40801.099320000001</v>
      </c>
      <c r="R92" s="24">
        <f t="shared" si="23"/>
        <v>7.2350747204385125E-6</v>
      </c>
      <c r="S92" s="24">
        <v>1</v>
      </c>
      <c r="T92" s="24">
        <f t="shared" si="16"/>
        <v>7.2350747204385125E-6</v>
      </c>
      <c r="U92" s="78"/>
    </row>
    <row r="93" spans="1:21" s="24" customFormat="1">
      <c r="A93" s="93" t="s">
        <v>169</v>
      </c>
      <c r="B93" s="94" t="s">
        <v>83</v>
      </c>
      <c r="C93" s="95">
        <v>55819.599779999997</v>
      </c>
      <c r="D93" s="95">
        <v>2.9999999999999997E-4</v>
      </c>
      <c r="E93" s="97">
        <f t="shared" si="18"/>
        <v>7538.1862860146975</v>
      </c>
      <c r="F93" s="97">
        <f t="shared" si="19"/>
        <v>7538</v>
      </c>
      <c r="G93" s="24">
        <f t="shared" si="20"/>
        <v>6.8246425995312165E-2</v>
      </c>
      <c r="K93" s="24">
        <f t="shared" si="17"/>
        <v>6.8246425995312165E-2</v>
      </c>
      <c r="P93" s="26">
        <f t="shared" si="21"/>
        <v>6.509661657881699E-2</v>
      </c>
      <c r="Q93" s="27">
        <f t="shared" si="22"/>
        <v>40801.099779999997</v>
      </c>
      <c r="R93" s="24">
        <f t="shared" si="23"/>
        <v>9.9212993602416759E-6</v>
      </c>
      <c r="S93" s="24">
        <v>1</v>
      </c>
      <c r="T93" s="24">
        <f t="shared" ref="T93:T118" si="24">+S93*R93</f>
        <v>9.9212993602416759E-6</v>
      </c>
      <c r="U93" s="78"/>
    </row>
    <row r="94" spans="1:21" s="24" customFormat="1">
      <c r="A94" s="93" t="s">
        <v>169</v>
      </c>
      <c r="B94" s="94" t="s">
        <v>83</v>
      </c>
      <c r="C94" s="95">
        <v>55851.469879999997</v>
      </c>
      <c r="D94" s="95">
        <v>2.0000000000000001E-4</v>
      </c>
      <c r="E94" s="97">
        <f t="shared" si="18"/>
        <v>7625.1791772929255</v>
      </c>
      <c r="F94" s="97">
        <f t="shared" si="19"/>
        <v>7625</v>
      </c>
      <c r="G94" s="24">
        <f t="shared" si="20"/>
        <v>6.5642124995065387E-2</v>
      </c>
      <c r="K94" s="24">
        <f t="shared" si="17"/>
        <v>6.5642124995065387E-2</v>
      </c>
      <c r="P94" s="26">
        <f t="shared" si="21"/>
        <v>6.6083474833728173E-2</v>
      </c>
      <c r="Q94" s="27">
        <f t="shared" si="22"/>
        <v>40832.969879999997</v>
      </c>
      <c r="R94" s="24">
        <f t="shared" si="23"/>
        <v>1.9478968008766692E-7</v>
      </c>
      <c r="S94" s="24">
        <v>1</v>
      </c>
      <c r="T94" s="24">
        <f t="shared" si="24"/>
        <v>1.9478968008766692E-7</v>
      </c>
      <c r="U94" s="78"/>
    </row>
    <row r="95" spans="1:21" s="24" customFormat="1">
      <c r="A95" s="93" t="s">
        <v>169</v>
      </c>
      <c r="B95" s="94" t="s">
        <v>83</v>
      </c>
      <c r="C95" s="95">
        <v>55851.470079999999</v>
      </c>
      <c r="D95" s="95">
        <v>4.0000000000000002E-4</v>
      </c>
      <c r="E95" s="97">
        <f t="shared" si="18"/>
        <v>7625.1797232146037</v>
      </c>
      <c r="F95" s="97">
        <f t="shared" si="19"/>
        <v>7625</v>
      </c>
      <c r="G95" s="24">
        <f t="shared" si="20"/>
        <v>6.584212499728892E-2</v>
      </c>
      <c r="K95" s="24">
        <f t="shared" si="17"/>
        <v>6.584212499728892E-2</v>
      </c>
      <c r="P95" s="26">
        <f t="shared" si="21"/>
        <v>6.6083474833728173E-2</v>
      </c>
      <c r="Q95" s="27">
        <f t="shared" si="22"/>
        <v>40832.970079999999</v>
      </c>
      <c r="R95" s="24">
        <f t="shared" si="23"/>
        <v>5.8249743549254177E-8</v>
      </c>
      <c r="S95" s="24">
        <v>1</v>
      </c>
      <c r="T95" s="24">
        <f t="shared" si="24"/>
        <v>5.8249743549254177E-8</v>
      </c>
      <c r="U95" s="78"/>
    </row>
    <row r="96" spans="1:21" s="24" customFormat="1">
      <c r="A96" s="89" t="s">
        <v>165</v>
      </c>
      <c r="B96" s="101" t="s">
        <v>83</v>
      </c>
      <c r="C96" s="89">
        <v>55874.905599999998</v>
      </c>
      <c r="D96" s="89">
        <v>5.9999999999999995E-4</v>
      </c>
      <c r="E96" s="97">
        <f t="shared" si="18"/>
        <v>7689.1495144423889</v>
      </c>
      <c r="F96" s="97">
        <f t="shared" si="19"/>
        <v>7689</v>
      </c>
      <c r="G96" s="24">
        <f t="shared" si="20"/>
        <v>5.4775053002231289E-2</v>
      </c>
      <c r="K96" s="24">
        <f t="shared" si="17"/>
        <v>5.4775053002231289E-2</v>
      </c>
      <c r="P96" s="26">
        <f t="shared" si="21"/>
        <v>6.6812585339202549E-2</v>
      </c>
      <c r="Q96" s="27">
        <f t="shared" si="22"/>
        <v>40856.405599999998</v>
      </c>
      <c r="R96" s="24">
        <f t="shared" si="23"/>
        <v>1.4490218476362877E-4</v>
      </c>
      <c r="S96" s="24">
        <v>1</v>
      </c>
      <c r="T96" s="24">
        <f t="shared" si="24"/>
        <v>1.4490218476362877E-4</v>
      </c>
      <c r="U96" s="78"/>
    </row>
    <row r="97" spans="1:33" s="24" customFormat="1">
      <c r="A97" s="93" t="s">
        <v>169</v>
      </c>
      <c r="B97" s="94" t="s">
        <v>146</v>
      </c>
      <c r="C97" s="95">
        <v>55956.435660000003</v>
      </c>
      <c r="D97" s="95">
        <v>2.0000000000000001E-4</v>
      </c>
      <c r="E97" s="97">
        <f t="shared" si="18"/>
        <v>7911.6946475134428</v>
      </c>
      <c r="F97" s="97">
        <f t="shared" si="19"/>
        <v>7911.5</v>
      </c>
      <c r="G97" s="24">
        <f t="shared" si="20"/>
        <v>7.1309685503365472E-2</v>
      </c>
      <c r="K97" s="24">
        <f t="shared" si="17"/>
        <v>7.1309685503365472E-2</v>
      </c>
      <c r="P97" s="26">
        <f t="shared" si="21"/>
        <v>6.9368134173953849E-2</v>
      </c>
      <c r="Q97" s="27">
        <f t="shared" si="22"/>
        <v>40937.935660000003</v>
      </c>
      <c r="R97" s="24">
        <f t="shared" si="23"/>
        <v>3.7696215647400393E-6</v>
      </c>
      <c r="S97" s="24">
        <v>1</v>
      </c>
      <c r="T97" s="24">
        <f t="shared" si="24"/>
        <v>3.7696215647400393E-6</v>
      </c>
      <c r="U97" s="78"/>
    </row>
    <row r="98" spans="1:33" s="24" customFormat="1">
      <c r="A98" s="93" t="s">
        <v>169</v>
      </c>
      <c r="B98" s="94" t="s">
        <v>146</v>
      </c>
      <c r="C98" s="95">
        <v>55956.435850000002</v>
      </c>
      <c r="D98" s="95">
        <v>2.9999999999999997E-4</v>
      </c>
      <c r="E98" s="97">
        <f t="shared" si="18"/>
        <v>7911.6951661390276</v>
      </c>
      <c r="F98" s="97">
        <f t="shared" si="19"/>
        <v>7911.5</v>
      </c>
      <c r="G98" s="24">
        <f t="shared" si="20"/>
        <v>7.1499685502203647E-2</v>
      </c>
      <c r="K98" s="24">
        <f t="shared" si="17"/>
        <v>7.1499685502203647E-2</v>
      </c>
      <c r="P98" s="26">
        <f t="shared" si="21"/>
        <v>6.9368134173953849E-2</v>
      </c>
      <c r="Q98" s="27">
        <f t="shared" si="22"/>
        <v>40937.935850000002</v>
      </c>
      <c r="R98" s="24">
        <f t="shared" si="23"/>
        <v>4.5435110649634772E-6</v>
      </c>
      <c r="S98" s="24">
        <v>1</v>
      </c>
      <c r="T98" s="24">
        <f t="shared" si="24"/>
        <v>4.5435110649634772E-6</v>
      </c>
      <c r="U98" s="78"/>
    </row>
    <row r="99" spans="1:33" s="24" customFormat="1">
      <c r="A99" s="93" t="s">
        <v>169</v>
      </c>
      <c r="B99" s="94" t="s">
        <v>146</v>
      </c>
      <c r="C99" s="95">
        <v>55956.436020000001</v>
      </c>
      <c r="D99" s="95">
        <v>2.9999999999999997E-4</v>
      </c>
      <c r="E99" s="97">
        <f t="shared" si="18"/>
        <v>7911.6956301724467</v>
      </c>
      <c r="F99" s="97">
        <f t="shared" si="19"/>
        <v>7911.5</v>
      </c>
      <c r="G99" s="24">
        <f t="shared" si="20"/>
        <v>7.1669685501547065E-2</v>
      </c>
      <c r="K99" s="24">
        <f t="shared" si="17"/>
        <v>7.1669685501547065E-2</v>
      </c>
      <c r="P99" s="26">
        <f t="shared" si="21"/>
        <v>6.9368134173953849E-2</v>
      </c>
      <c r="Q99" s="27">
        <f t="shared" si="22"/>
        <v>40937.936020000001</v>
      </c>
      <c r="R99" s="24">
        <f t="shared" si="23"/>
        <v>5.2971385135460922E-6</v>
      </c>
      <c r="S99" s="24">
        <v>1</v>
      </c>
      <c r="T99" s="24">
        <f t="shared" si="24"/>
        <v>5.2971385135460922E-6</v>
      </c>
      <c r="U99" s="78"/>
    </row>
    <row r="100" spans="1:33" s="24" customFormat="1">
      <c r="A100" s="93" t="s">
        <v>169</v>
      </c>
      <c r="B100" s="94" t="s">
        <v>146</v>
      </c>
      <c r="C100" s="95">
        <v>55956.436329999997</v>
      </c>
      <c r="D100" s="95">
        <v>2.9999999999999997E-4</v>
      </c>
      <c r="E100" s="97">
        <f t="shared" si="18"/>
        <v>7911.696476351025</v>
      </c>
      <c r="F100" s="97">
        <f t="shared" si="19"/>
        <v>7911.5</v>
      </c>
      <c r="G100" s="24">
        <f t="shared" si="20"/>
        <v>7.1979685497353785E-2</v>
      </c>
      <c r="K100" s="24">
        <f t="shared" si="17"/>
        <v>7.1979685497353785E-2</v>
      </c>
      <c r="P100" s="26">
        <f t="shared" si="21"/>
        <v>6.9368134173953849E-2</v>
      </c>
      <c r="Q100" s="27">
        <f t="shared" si="22"/>
        <v>40937.936329999997</v>
      </c>
      <c r="R100" s="24">
        <f t="shared" si="23"/>
        <v>6.8202003147519539E-6</v>
      </c>
      <c r="S100" s="24">
        <v>1</v>
      </c>
      <c r="T100" s="24">
        <f t="shared" si="24"/>
        <v>6.8202003147519539E-6</v>
      </c>
      <c r="U100" s="78"/>
    </row>
    <row r="101" spans="1:33" s="24" customFormat="1">
      <c r="A101" s="93" t="s">
        <v>169</v>
      </c>
      <c r="B101" s="94" t="s">
        <v>146</v>
      </c>
      <c r="C101" s="95">
        <v>55970.361680000002</v>
      </c>
      <c r="D101" s="95">
        <v>2.0000000000000001E-4</v>
      </c>
      <c r="E101" s="97">
        <f t="shared" si="18"/>
        <v>7949.7072280763641</v>
      </c>
      <c r="F101" s="97">
        <f t="shared" si="19"/>
        <v>7949.5</v>
      </c>
      <c r="G101" s="24">
        <f t="shared" si="20"/>
        <v>7.5918611502856947E-2</v>
      </c>
      <c r="K101" s="24">
        <f t="shared" si="17"/>
        <v>7.5918611502856947E-2</v>
      </c>
      <c r="P101" s="26">
        <f t="shared" si="21"/>
        <v>6.980780976717961E-2</v>
      </c>
      <c r="Q101" s="27">
        <f t="shared" si="22"/>
        <v>40951.861680000002</v>
      </c>
      <c r="R101" s="24">
        <f t="shared" si="23"/>
        <v>3.7341897852757163E-5</v>
      </c>
      <c r="S101" s="24">
        <v>1</v>
      </c>
      <c r="T101" s="24">
        <f t="shared" si="24"/>
        <v>3.7341897852757163E-5</v>
      </c>
      <c r="U101" s="78"/>
    </row>
    <row r="102" spans="1:33" s="24" customFormat="1">
      <c r="A102" s="93" t="s">
        <v>169</v>
      </c>
      <c r="B102" s="94" t="s">
        <v>146</v>
      </c>
      <c r="C102" s="95">
        <v>56291.293940000003</v>
      </c>
      <c r="D102" s="95">
        <v>2.0000000000000001E-4</v>
      </c>
      <c r="E102" s="97">
        <f t="shared" si="18"/>
        <v>8825.7266067998717</v>
      </c>
      <c r="F102" s="97">
        <f t="shared" si="19"/>
        <v>8825.5</v>
      </c>
      <c r="G102" s="24">
        <f t="shared" si="20"/>
        <v>8.3018063502095174E-2</v>
      </c>
      <c r="K102" s="24">
        <f t="shared" si="17"/>
        <v>8.3018063502095174E-2</v>
      </c>
      <c r="P102" s="26">
        <f t="shared" si="21"/>
        <v>8.0204120294196657E-2</v>
      </c>
      <c r="Q102" s="27">
        <f t="shared" si="22"/>
        <v>41272.793940000003</v>
      </c>
      <c r="R102" s="24">
        <f t="shared" si="23"/>
        <v>7.918276377278198E-6</v>
      </c>
      <c r="S102" s="24">
        <v>1</v>
      </c>
      <c r="T102" s="24">
        <f t="shared" si="24"/>
        <v>7.918276377278198E-6</v>
      </c>
      <c r="U102" s="78"/>
    </row>
    <row r="103" spans="1:33" s="24" customFormat="1">
      <c r="A103" s="93" t="s">
        <v>169</v>
      </c>
      <c r="B103" s="94" t="s">
        <v>146</v>
      </c>
      <c r="C103" s="95">
        <v>56291.294000000002</v>
      </c>
      <c r="D103" s="95">
        <v>2.9999999999999997E-4</v>
      </c>
      <c r="E103" s="97">
        <f t="shared" si="18"/>
        <v>8825.7267705763697</v>
      </c>
      <c r="F103" s="97">
        <f t="shared" si="19"/>
        <v>8825.5</v>
      </c>
      <c r="G103" s="24">
        <f t="shared" si="20"/>
        <v>8.3078063500579447E-2</v>
      </c>
      <c r="K103" s="24">
        <f t="shared" si="17"/>
        <v>8.3078063500579447E-2</v>
      </c>
      <c r="P103" s="26">
        <f t="shared" si="21"/>
        <v>8.0204120294196657E-2</v>
      </c>
      <c r="Q103" s="27">
        <f t="shared" si="22"/>
        <v>41272.794000000002</v>
      </c>
      <c r="R103" s="24">
        <f t="shared" si="23"/>
        <v>8.2595495535137898E-6</v>
      </c>
      <c r="S103" s="24">
        <v>1</v>
      </c>
      <c r="T103" s="24">
        <f t="shared" si="24"/>
        <v>8.2595495535137898E-6</v>
      </c>
      <c r="U103" s="78"/>
    </row>
    <row r="104" spans="1:33" s="24" customFormat="1">
      <c r="A104" s="93" t="s">
        <v>169</v>
      </c>
      <c r="B104" s="94" t="s">
        <v>146</v>
      </c>
      <c r="C104" s="95">
        <v>56291.294289999998</v>
      </c>
      <c r="D104" s="95">
        <v>2.0000000000000001E-4</v>
      </c>
      <c r="E104" s="97">
        <f t="shared" si="18"/>
        <v>8825.7275621627832</v>
      </c>
      <c r="F104" s="97">
        <f t="shared" si="19"/>
        <v>8825.5</v>
      </c>
      <c r="G104" s="24">
        <f t="shared" si="20"/>
        <v>8.3368063496891409E-2</v>
      </c>
      <c r="K104" s="24">
        <f t="shared" si="17"/>
        <v>8.3368063496891409E-2</v>
      </c>
      <c r="P104" s="26">
        <f t="shared" si="21"/>
        <v>8.0204120294196657E-2</v>
      </c>
      <c r="Q104" s="27">
        <f t="shared" si="22"/>
        <v>41272.794289999998</v>
      </c>
      <c r="R104" s="24">
        <f t="shared" si="23"/>
        <v>1.0010536589878325E-5</v>
      </c>
      <c r="S104" s="24">
        <v>1</v>
      </c>
      <c r="T104" s="24">
        <f t="shared" si="24"/>
        <v>1.0010536589878325E-5</v>
      </c>
      <c r="U104" s="78"/>
    </row>
    <row r="105" spans="1:33" s="24" customFormat="1">
      <c r="A105" s="93" t="s">
        <v>169</v>
      </c>
      <c r="B105" s="94" t="s">
        <v>146</v>
      </c>
      <c r="C105" s="95">
        <v>56291.294520000003</v>
      </c>
      <c r="D105" s="95">
        <v>2.9999999999999997E-4</v>
      </c>
      <c r="E105" s="97">
        <f t="shared" si="18"/>
        <v>8825.7281899727186</v>
      </c>
      <c r="F105" s="97">
        <f t="shared" si="19"/>
        <v>8825.5</v>
      </c>
      <c r="G105" s="24">
        <f t="shared" si="20"/>
        <v>8.3598063501995057E-2</v>
      </c>
      <c r="K105" s="24">
        <f t="shared" si="17"/>
        <v>8.3598063501995057E-2</v>
      </c>
      <c r="P105" s="26">
        <f t="shared" si="21"/>
        <v>8.0204120294196657E-2</v>
      </c>
      <c r="Q105" s="27">
        <f t="shared" si="22"/>
        <v>41272.794520000003</v>
      </c>
      <c r="R105" s="24">
        <f t="shared" si="23"/>
        <v>1.1518850497760893E-5</v>
      </c>
      <c r="S105" s="24">
        <v>1</v>
      </c>
      <c r="T105" s="24">
        <f t="shared" si="24"/>
        <v>1.1518850497760893E-5</v>
      </c>
      <c r="U105" s="78"/>
    </row>
    <row r="106" spans="1:33" s="24" customFormat="1">
      <c r="A106" s="95" t="s">
        <v>170</v>
      </c>
      <c r="B106" s="94" t="s">
        <v>83</v>
      </c>
      <c r="C106" s="95">
        <v>56334.341099999998</v>
      </c>
      <c r="D106" s="95">
        <v>3.3E-3</v>
      </c>
      <c r="E106" s="97">
        <f t="shared" si="18"/>
        <v>8943.2284944536932</v>
      </c>
      <c r="F106" s="97">
        <f t="shared" si="19"/>
        <v>8943</v>
      </c>
      <c r="G106" s="24">
        <f t="shared" si="20"/>
        <v>8.3709610997175332E-2</v>
      </c>
      <c r="J106" s="24">
        <f>G106</f>
        <v>8.3709610997175332E-2</v>
      </c>
      <c r="P106" s="26">
        <f t="shared" si="21"/>
        <v>8.163660241138361E-2</v>
      </c>
      <c r="Q106" s="27">
        <f t="shared" si="22"/>
        <v>41315.841099999998</v>
      </c>
      <c r="R106" s="24">
        <f t="shared" si="23"/>
        <v>4.2973645967661943E-6</v>
      </c>
      <c r="S106" s="24">
        <v>1</v>
      </c>
      <c r="T106" s="24">
        <f t="shared" si="24"/>
        <v>4.2973645967661943E-6</v>
      </c>
      <c r="U106" s="78"/>
    </row>
    <row r="107" spans="1:33" s="24" customFormat="1">
      <c r="A107" s="103" t="s">
        <v>172</v>
      </c>
      <c r="B107" s="104"/>
      <c r="C107" s="95">
        <v>56632.7425</v>
      </c>
      <c r="D107" s="95">
        <v>5.0000000000000001E-4</v>
      </c>
      <c r="E107" s="97">
        <f t="shared" si="18"/>
        <v>9757.7474494450853</v>
      </c>
      <c r="F107" s="97">
        <f t="shared" si="19"/>
        <v>9757.5</v>
      </c>
      <c r="G107" s="24">
        <f t="shared" si="20"/>
        <v>9.0653827501228079E-2</v>
      </c>
      <c r="K107" s="24">
        <f t="shared" ref="K107:K115" si="25">G107</f>
        <v>9.0653827501228079E-2</v>
      </c>
      <c r="P107" s="26">
        <f t="shared" si="21"/>
        <v>9.1813552296689777E-2</v>
      </c>
      <c r="Q107" s="27">
        <f t="shared" si="22"/>
        <v>41614.2425</v>
      </c>
      <c r="R107" s="24">
        <f t="shared" si="23"/>
        <v>1.3449616012086759E-6</v>
      </c>
      <c r="S107" s="24">
        <v>1</v>
      </c>
      <c r="T107" s="24">
        <f t="shared" si="24"/>
        <v>1.3449616012086759E-6</v>
      </c>
      <c r="U107" s="78"/>
      <c r="AB107" s="24" t="s">
        <v>32</v>
      </c>
      <c r="AG107" s="24" t="s">
        <v>34</v>
      </c>
    </row>
    <row r="108" spans="1:33" s="24" customFormat="1">
      <c r="A108" s="95" t="s">
        <v>429</v>
      </c>
      <c r="B108" s="94" t="s">
        <v>146</v>
      </c>
      <c r="C108" s="132">
        <v>56654.355819999997</v>
      </c>
      <c r="D108" s="95">
        <v>4.0000000000000002E-4</v>
      </c>
      <c r="E108" s="97">
        <f t="shared" si="18"/>
        <v>9816.7433483258956</v>
      </c>
      <c r="F108" s="97">
        <f t="shared" si="19"/>
        <v>9816.5</v>
      </c>
      <c r="G108" s="24">
        <f t="shared" si="20"/>
        <v>8.915137049916666E-2</v>
      </c>
      <c r="K108" s="24">
        <f t="shared" si="25"/>
        <v>8.915137049916666E-2</v>
      </c>
      <c r="P108" s="26">
        <f t="shared" si="21"/>
        <v>9.2567516900706998E-2</v>
      </c>
      <c r="Q108" s="27">
        <f t="shared" si="22"/>
        <v>41635.855819999997</v>
      </c>
      <c r="R108" s="24">
        <f t="shared" si="23"/>
        <v>1.1670056236756998E-5</v>
      </c>
      <c r="S108" s="24">
        <v>1</v>
      </c>
      <c r="T108" s="24">
        <f t="shared" si="24"/>
        <v>1.1670056236756998E-5</v>
      </c>
      <c r="U108" s="78"/>
    </row>
    <row r="109" spans="1:33" s="24" customFormat="1">
      <c r="A109" s="95" t="s">
        <v>429</v>
      </c>
      <c r="B109" s="94" t="s">
        <v>146</v>
      </c>
      <c r="C109" s="132">
        <v>56654.356890000003</v>
      </c>
      <c r="D109" s="95">
        <v>2.0000000000000001E-4</v>
      </c>
      <c r="E109" s="97">
        <f t="shared" si="18"/>
        <v>9816.7462690068514</v>
      </c>
      <c r="F109" s="97">
        <f t="shared" si="19"/>
        <v>9816.5</v>
      </c>
      <c r="G109" s="24">
        <f t="shared" si="20"/>
        <v>9.0221370504877996E-2</v>
      </c>
      <c r="K109" s="24">
        <f t="shared" si="25"/>
        <v>9.0221370504877996E-2</v>
      </c>
      <c r="P109" s="26">
        <f t="shared" si="21"/>
        <v>9.2567516900706998E-2</v>
      </c>
      <c r="Q109" s="27">
        <f t="shared" si="22"/>
        <v>41635.856890000003</v>
      </c>
      <c r="R109" s="24">
        <f t="shared" si="23"/>
        <v>5.5044029106614158E-6</v>
      </c>
      <c r="S109" s="24">
        <v>1</v>
      </c>
      <c r="T109" s="24">
        <f t="shared" si="24"/>
        <v>5.5044029106614158E-6</v>
      </c>
      <c r="U109" s="78"/>
    </row>
    <row r="110" spans="1:33" s="24" customFormat="1">
      <c r="A110" s="95" t="s">
        <v>429</v>
      </c>
      <c r="B110" s="94" t="s">
        <v>146</v>
      </c>
      <c r="C110" s="132">
        <v>56654.357190000002</v>
      </c>
      <c r="D110" s="95">
        <v>2.9999999999999997E-4</v>
      </c>
      <c r="E110" s="97">
        <f t="shared" si="18"/>
        <v>9816.7470878893582</v>
      </c>
      <c r="F110" s="97">
        <f t="shared" si="19"/>
        <v>9816.5</v>
      </c>
      <c r="G110" s="24">
        <f t="shared" si="20"/>
        <v>9.0521370504575316E-2</v>
      </c>
      <c r="K110" s="24">
        <f t="shared" si="25"/>
        <v>9.0521370504575316E-2</v>
      </c>
      <c r="P110" s="26">
        <f t="shared" si="21"/>
        <v>9.2567516900706998E-2</v>
      </c>
      <c r="Q110" s="27">
        <f t="shared" si="22"/>
        <v>41635.857190000002</v>
      </c>
      <c r="R110" s="24">
        <f t="shared" si="23"/>
        <v>4.1867150744026688E-6</v>
      </c>
      <c r="S110" s="24">
        <v>1</v>
      </c>
      <c r="T110" s="24">
        <f t="shared" si="24"/>
        <v>4.1867150744026688E-6</v>
      </c>
      <c r="U110" s="78"/>
    </row>
    <row r="111" spans="1:33" s="24" customFormat="1">
      <c r="A111" s="95" t="s">
        <v>429</v>
      </c>
      <c r="B111" s="94" t="s">
        <v>146</v>
      </c>
      <c r="C111" s="132">
        <v>56654.357949999998</v>
      </c>
      <c r="D111" s="95">
        <v>2.9999999999999997E-4</v>
      </c>
      <c r="E111" s="97">
        <f t="shared" si="18"/>
        <v>9816.7491623916958</v>
      </c>
      <c r="F111" s="97">
        <f t="shared" si="19"/>
        <v>9816.5</v>
      </c>
      <c r="G111" s="24">
        <f t="shared" si="20"/>
        <v>9.1281370499928016E-2</v>
      </c>
      <c r="K111" s="24">
        <f t="shared" si="25"/>
        <v>9.1281370499928016E-2</v>
      </c>
      <c r="P111" s="26">
        <f t="shared" si="21"/>
        <v>9.2567516900706998E-2</v>
      </c>
      <c r="Q111" s="27">
        <f t="shared" si="22"/>
        <v>41635.857949999998</v>
      </c>
      <c r="R111" s="24">
        <f t="shared" si="23"/>
        <v>1.6541725642367281E-6</v>
      </c>
      <c r="S111" s="24">
        <v>1</v>
      </c>
      <c r="T111" s="24">
        <f t="shared" si="24"/>
        <v>1.6541725642367281E-6</v>
      </c>
      <c r="U111" s="78"/>
    </row>
    <row r="112" spans="1:33" s="24" customFormat="1">
      <c r="A112" s="95" t="s">
        <v>429</v>
      </c>
      <c r="B112" s="94" t="s">
        <v>83</v>
      </c>
      <c r="C112" s="132">
        <v>56654.538800000002</v>
      </c>
      <c r="D112" s="95">
        <v>5.0000000000000001E-4</v>
      </c>
      <c r="E112" s="97">
        <f t="shared" si="18"/>
        <v>9817.2428120629556</v>
      </c>
      <c r="F112" s="97">
        <f t="shared" si="19"/>
        <v>9817</v>
      </c>
      <c r="G112" s="24">
        <f t="shared" si="20"/>
        <v>8.8954909006133676E-2</v>
      </c>
      <c r="K112" s="24">
        <f t="shared" si="25"/>
        <v>8.8954909006133676E-2</v>
      </c>
      <c r="P112" s="26">
        <f t="shared" si="21"/>
        <v>9.2573916115429283E-2</v>
      </c>
      <c r="Q112" s="27">
        <f t="shared" si="22"/>
        <v>41636.038800000002</v>
      </c>
      <c r="R112" s="24">
        <f t="shared" si="23"/>
        <v>1.3097212457132152E-5</v>
      </c>
      <c r="S112" s="24">
        <v>1</v>
      </c>
      <c r="T112" s="24">
        <f t="shared" si="24"/>
        <v>1.3097212457132152E-5</v>
      </c>
      <c r="U112" s="78"/>
    </row>
    <row r="113" spans="1:21" s="24" customFormat="1">
      <c r="A113" s="95" t="s">
        <v>429</v>
      </c>
      <c r="B113" s="94" t="s">
        <v>83</v>
      </c>
      <c r="C113" s="132">
        <v>56654.539779999999</v>
      </c>
      <c r="D113" s="95">
        <v>5.9999999999999995E-4</v>
      </c>
      <c r="E113" s="97">
        <f t="shared" si="18"/>
        <v>9817.2454870791371</v>
      </c>
      <c r="F113" s="97">
        <f t="shared" si="19"/>
        <v>9817</v>
      </c>
      <c r="G113" s="24">
        <f t="shared" si="20"/>
        <v>8.9934909003204666E-2</v>
      </c>
      <c r="K113" s="24">
        <f t="shared" si="25"/>
        <v>8.9934909003204666E-2</v>
      </c>
      <c r="P113" s="26">
        <f t="shared" si="21"/>
        <v>9.2573916115429283E-2</v>
      </c>
      <c r="Q113" s="27">
        <f t="shared" si="22"/>
        <v>41636.039779999999</v>
      </c>
      <c r="R113" s="24">
        <f t="shared" si="23"/>
        <v>6.9643585383721134E-6</v>
      </c>
      <c r="S113" s="24">
        <v>1</v>
      </c>
      <c r="T113" s="24">
        <f t="shared" si="24"/>
        <v>6.9643585383721134E-6</v>
      </c>
      <c r="U113" s="78"/>
    </row>
    <row r="114" spans="1:21" s="24" customFormat="1">
      <c r="A114" s="95" t="s">
        <v>429</v>
      </c>
      <c r="B114" s="94" t="s">
        <v>83</v>
      </c>
      <c r="C114" s="132">
        <v>56654.540410000001</v>
      </c>
      <c r="D114" s="95">
        <v>4.0000000000000002E-4</v>
      </c>
      <c r="E114" s="97">
        <f t="shared" si="18"/>
        <v>9817.2472067324088</v>
      </c>
      <c r="F114" s="97">
        <f t="shared" si="19"/>
        <v>9817</v>
      </c>
      <c r="G114" s="24">
        <f t="shared" si="20"/>
        <v>9.0564909005479421E-2</v>
      </c>
      <c r="K114" s="24">
        <f t="shared" si="25"/>
        <v>9.0564909005479421E-2</v>
      </c>
      <c r="P114" s="26">
        <f t="shared" si="21"/>
        <v>9.2573916115429283E-2</v>
      </c>
      <c r="Q114" s="27">
        <f t="shared" si="22"/>
        <v>41636.040410000001</v>
      </c>
      <c r="R114" s="24">
        <f t="shared" si="23"/>
        <v>4.036109567829096E-6</v>
      </c>
      <c r="S114" s="24">
        <v>1</v>
      </c>
      <c r="T114" s="24">
        <f t="shared" si="24"/>
        <v>4.036109567829096E-6</v>
      </c>
      <c r="U114" s="78"/>
    </row>
    <row r="115" spans="1:21" s="24" customFormat="1">
      <c r="A115" s="95" t="s">
        <v>429</v>
      </c>
      <c r="B115" s="94" t="s">
        <v>83</v>
      </c>
      <c r="C115" s="132">
        <v>56654.541579999997</v>
      </c>
      <c r="D115" s="95">
        <v>5.0000000000000001E-4</v>
      </c>
      <c r="E115" s="97">
        <f t="shared" si="18"/>
        <v>9817.2504003741742</v>
      </c>
      <c r="F115" s="131">
        <f>ROUND(2*E115,0)/2-0.5</f>
        <v>9817</v>
      </c>
      <c r="G115" s="24">
        <f t="shared" si="20"/>
        <v>9.1734909001388587E-2</v>
      </c>
      <c r="K115" s="24">
        <f t="shared" si="25"/>
        <v>9.1734909001388587E-2</v>
      </c>
      <c r="P115" s="26">
        <f t="shared" si="21"/>
        <v>9.2573916115429283E-2</v>
      </c>
      <c r="Q115" s="27">
        <f t="shared" si="22"/>
        <v>41636.041579999997</v>
      </c>
      <c r="R115" s="24">
        <f t="shared" si="23"/>
        <v>7.039329374108979E-7</v>
      </c>
      <c r="S115" s="24">
        <v>1</v>
      </c>
      <c r="T115" s="24">
        <f t="shared" si="24"/>
        <v>7.039329374108979E-7</v>
      </c>
      <c r="U115" s="78"/>
    </row>
    <row r="116" spans="1:21" s="24" customFormat="1">
      <c r="A116" s="130" t="s">
        <v>173</v>
      </c>
      <c r="B116" s="98" t="s">
        <v>83</v>
      </c>
      <c r="C116" s="95">
        <v>56670.476999999999</v>
      </c>
      <c r="D116" s="99">
        <v>2.5000000000000001E-3</v>
      </c>
      <c r="E116" s="97">
        <f t="shared" si="18"/>
        <v>9860.7478559683841</v>
      </c>
      <c r="F116" s="97">
        <f>ROUND(2*E116,0)/2</f>
        <v>9860.5</v>
      </c>
      <c r="G116" s="24">
        <f t="shared" si="20"/>
        <v>9.0802758502832148E-2</v>
      </c>
      <c r="J116" s="24">
        <f>G116</f>
        <v>9.0802758502832148E-2</v>
      </c>
      <c r="P116" s="26">
        <f t="shared" si="21"/>
        <v>9.3131270838957725E-2</v>
      </c>
      <c r="Q116" s="27">
        <f t="shared" si="22"/>
        <v>41651.976999999999</v>
      </c>
      <c r="R116" s="24">
        <f t="shared" si="23"/>
        <v>5.4219696994889907E-6</v>
      </c>
      <c r="S116" s="24">
        <v>1</v>
      </c>
      <c r="T116" s="24">
        <f t="shared" si="24"/>
        <v>5.4219696994889907E-6</v>
      </c>
      <c r="U116" s="78"/>
    </row>
    <row r="117" spans="1:21" s="24" customFormat="1">
      <c r="A117" s="130" t="s">
        <v>173</v>
      </c>
      <c r="B117" s="98" t="s">
        <v>83</v>
      </c>
      <c r="C117" s="95">
        <v>56700.335099999997</v>
      </c>
      <c r="D117" s="99">
        <v>3.3E-3</v>
      </c>
      <c r="E117" s="97">
        <f t="shared" si="18"/>
        <v>9942.2487752335965</v>
      </c>
      <c r="F117" s="97">
        <f>ROUND(2*E117,0)/2</f>
        <v>9942</v>
      </c>
      <c r="G117" s="24">
        <f>+C117-(C$7+F117*C$8)</f>
        <v>9.113953400083119E-2</v>
      </c>
      <c r="J117" s="24">
        <f>G117</f>
        <v>9.113953400083119E-2</v>
      </c>
      <c r="P117" s="26">
        <f t="shared" si="21"/>
        <v>9.4178826369775148E-2</v>
      </c>
      <c r="Q117" s="27">
        <f t="shared" si="22"/>
        <v>41681.835099999997</v>
      </c>
      <c r="R117" s="24">
        <f t="shared" si="23"/>
        <v>9.2372981039209747E-6</v>
      </c>
      <c r="S117" s="24">
        <v>1</v>
      </c>
      <c r="T117" s="24">
        <f t="shared" si="24"/>
        <v>9.2372981039209747E-6</v>
      </c>
      <c r="U117" s="78"/>
    </row>
    <row r="118" spans="1:21" s="24" customFormat="1">
      <c r="A118" s="99" t="s">
        <v>428</v>
      </c>
      <c r="B118" s="98" t="s">
        <v>83</v>
      </c>
      <c r="C118" s="99">
        <v>56701.434800000003</v>
      </c>
      <c r="D118" s="99">
        <v>2.0999999999999999E-3</v>
      </c>
      <c r="E118" s="97">
        <f t="shared" si="18"/>
        <v>9945.2505255431097</v>
      </c>
      <c r="F118" s="131">
        <f>ROUND(2*E118,0)/2-0.5</f>
        <v>9945</v>
      </c>
      <c r="G118" s="24">
        <f>+C118-(C$7+F118*C$8)</f>
        <v>9.1780765003932174E-2</v>
      </c>
      <c r="K118" s="24">
        <f>G118</f>
        <v>9.1780765003932174E-2</v>
      </c>
      <c r="P118" s="26">
        <f t="shared" si="21"/>
        <v>9.4217469215039956E-2</v>
      </c>
      <c r="Q118" s="27">
        <f t="shared" si="22"/>
        <v>41682.934800000003</v>
      </c>
      <c r="R118" s="24">
        <f t="shared" si="23"/>
        <v>5.937527412430398E-6</v>
      </c>
      <c r="S118" s="24">
        <v>1</v>
      </c>
      <c r="T118" s="24">
        <f t="shared" si="24"/>
        <v>5.937527412430398E-6</v>
      </c>
      <c r="U118" s="78"/>
    </row>
    <row r="119" spans="1:21" s="24" customFormat="1">
      <c r="A119" s="5" t="s">
        <v>431</v>
      </c>
      <c r="C119" s="23">
        <v>57738.590499999998</v>
      </c>
      <c r="D119" s="23">
        <v>2.0000000000000001E-4</v>
      </c>
      <c r="E119" s="97">
        <f>+(C119-C$7)/C$8</f>
        <v>12776.279391115982</v>
      </c>
      <c r="F119" s="131">
        <f>ROUND(2*E119,0)/2-0.5</f>
        <v>12776</v>
      </c>
      <c r="G119" s="24">
        <f>+C119-(C$7+F119*C$8)</f>
        <v>0.10235575200204039</v>
      </c>
      <c r="K119" s="24">
        <f>G119</f>
        <v>0.10235575200204039</v>
      </c>
      <c r="P119" s="26">
        <f>+D$11+D$12*F119+D$13*F119^2</f>
        <v>0.13329508788096564</v>
      </c>
      <c r="Q119" s="27">
        <f>+C119-15018.5</f>
        <v>42720.090499999998</v>
      </c>
      <c r="R119" s="24">
        <f>+(P119-G119)^2</f>
        <v>9.5724250462895133E-4</v>
      </c>
      <c r="S119" s="24">
        <v>1</v>
      </c>
      <c r="T119" s="24">
        <f>+S119*R119</f>
        <v>9.5724250462895133E-4</v>
      </c>
      <c r="U119" s="78"/>
    </row>
    <row r="120" spans="1:21" s="24" customFormat="1">
      <c r="P120" s="26"/>
      <c r="U120" s="78"/>
    </row>
    <row r="121" spans="1:21" s="24" customFormat="1">
      <c r="P121" s="26"/>
      <c r="U121" s="78"/>
    </row>
    <row r="122" spans="1:21" s="24" customFormat="1">
      <c r="P122" s="26"/>
      <c r="U122" s="78"/>
    </row>
    <row r="123" spans="1:21" s="24" customFormat="1">
      <c r="C123" s="23"/>
      <c r="D123" s="23"/>
      <c r="P123" s="26"/>
      <c r="U123" s="78"/>
    </row>
    <row r="124" spans="1:21" s="24" customFormat="1">
      <c r="C124" s="23"/>
      <c r="D124" s="23"/>
      <c r="P124" s="26"/>
      <c r="U124" s="78"/>
    </row>
    <row r="125" spans="1:21" s="24" customFormat="1">
      <c r="C125" s="23"/>
      <c r="D125" s="23"/>
      <c r="P125" s="26"/>
      <c r="U125" s="78"/>
    </row>
    <row r="126" spans="1:21" s="24" customFormat="1">
      <c r="C126" s="23"/>
      <c r="D126" s="23"/>
      <c r="P126" s="26"/>
      <c r="U126" s="78"/>
    </row>
    <row r="127" spans="1:21" s="24" customFormat="1">
      <c r="C127" s="23"/>
      <c r="D127" s="23"/>
      <c r="P127" s="26"/>
      <c r="U127" s="78"/>
    </row>
    <row r="128" spans="1:21" s="24" customFormat="1">
      <c r="C128" s="23"/>
      <c r="D128" s="23"/>
      <c r="P128" s="26"/>
      <c r="U128" s="78"/>
    </row>
    <row r="129" spans="3:21" s="24" customFormat="1">
      <c r="C129" s="23"/>
      <c r="D129" s="23"/>
      <c r="P129" s="26"/>
      <c r="U129" s="78"/>
    </row>
    <row r="130" spans="3:21" s="24" customFormat="1">
      <c r="C130" s="23"/>
      <c r="D130" s="23"/>
      <c r="P130" s="26"/>
      <c r="U130" s="78"/>
    </row>
    <row r="131" spans="3:21" s="24" customFormat="1">
      <c r="C131" s="23"/>
      <c r="D131" s="23"/>
      <c r="P131" s="26"/>
      <c r="U131" s="78"/>
    </row>
    <row r="132" spans="3:21" s="24" customFormat="1">
      <c r="C132" s="23"/>
      <c r="D132" s="23"/>
      <c r="P132" s="26"/>
      <c r="U132" s="78"/>
    </row>
    <row r="133" spans="3:21" s="24" customFormat="1">
      <c r="C133" s="23"/>
      <c r="D133" s="23"/>
      <c r="P133" s="26"/>
      <c r="U133" s="78"/>
    </row>
    <row r="134" spans="3:21" s="24" customFormat="1">
      <c r="C134" s="23"/>
      <c r="D134" s="23"/>
      <c r="P134" s="26"/>
      <c r="U134" s="78"/>
    </row>
    <row r="135" spans="3:21" s="24" customFormat="1">
      <c r="C135" s="23"/>
      <c r="D135" s="23"/>
      <c r="P135" s="26"/>
      <c r="U135" s="78"/>
    </row>
    <row r="136" spans="3:21" s="24" customFormat="1">
      <c r="C136" s="23"/>
      <c r="D136" s="23"/>
      <c r="P136" s="26"/>
      <c r="U136" s="78"/>
    </row>
    <row r="137" spans="3:21">
      <c r="C137" s="22"/>
      <c r="D137" s="22"/>
      <c r="P137" s="14"/>
    </row>
    <row r="138" spans="3:21">
      <c r="C138" s="22"/>
      <c r="D138" s="22"/>
      <c r="P138" s="14"/>
    </row>
    <row r="139" spans="3:21">
      <c r="C139" s="22"/>
      <c r="D139" s="22"/>
      <c r="P139" s="14"/>
    </row>
    <row r="140" spans="3:21">
      <c r="C140" s="22"/>
      <c r="D140" s="22"/>
      <c r="P140" s="14"/>
    </row>
    <row r="141" spans="3:21">
      <c r="C141" s="22"/>
      <c r="D141" s="22"/>
      <c r="P141" s="14"/>
    </row>
    <row r="142" spans="3:21">
      <c r="C142" s="22"/>
      <c r="D142" s="22"/>
      <c r="P142" s="14"/>
    </row>
    <row r="143" spans="3:21">
      <c r="C143" s="22"/>
      <c r="D143" s="22"/>
      <c r="P143" s="14"/>
    </row>
    <row r="144" spans="3:21">
      <c r="C144" s="22"/>
      <c r="D144" s="22"/>
      <c r="P144" s="14"/>
    </row>
    <row r="145" spans="3:16">
      <c r="C145" s="22"/>
      <c r="D145" s="22"/>
      <c r="P145" s="14"/>
    </row>
    <row r="146" spans="3:16">
      <c r="C146" s="22"/>
      <c r="D146" s="22"/>
      <c r="P146" s="14"/>
    </row>
    <row r="147" spans="3:16">
      <c r="C147" s="22"/>
      <c r="D147" s="22"/>
      <c r="P147" s="14"/>
    </row>
    <row r="148" spans="3:16">
      <c r="C148" s="22"/>
      <c r="D148" s="22"/>
      <c r="P148" s="14"/>
    </row>
    <row r="149" spans="3:16">
      <c r="C149" s="22"/>
      <c r="D149" s="22"/>
      <c r="P149" s="14"/>
    </row>
    <row r="150" spans="3:16">
      <c r="C150" s="22"/>
      <c r="D150" s="22"/>
      <c r="P150" s="14"/>
    </row>
    <row r="151" spans="3:16">
      <c r="C151" s="22"/>
      <c r="D151" s="22"/>
      <c r="P151" s="14"/>
    </row>
    <row r="152" spans="3:16">
      <c r="C152" s="22"/>
      <c r="D152" s="22"/>
      <c r="P152" s="14"/>
    </row>
    <row r="153" spans="3:16">
      <c r="C153" s="22"/>
      <c r="D153" s="22"/>
      <c r="P153" s="14"/>
    </row>
    <row r="154" spans="3:16">
      <c r="C154" s="22"/>
      <c r="D154" s="22"/>
      <c r="P154" s="14"/>
    </row>
    <row r="155" spans="3:16">
      <c r="C155" s="22"/>
      <c r="D155" s="22"/>
      <c r="P155" s="14"/>
    </row>
    <row r="156" spans="3:16">
      <c r="C156" s="22"/>
      <c r="D156" s="22"/>
      <c r="P156" s="14"/>
    </row>
    <row r="157" spans="3:16">
      <c r="C157" s="22"/>
      <c r="D157" s="22"/>
      <c r="P157" s="14"/>
    </row>
    <row r="158" spans="3:16">
      <c r="C158" s="22"/>
      <c r="D158" s="22"/>
      <c r="P158" s="14"/>
    </row>
    <row r="159" spans="3:16">
      <c r="C159" s="22"/>
      <c r="D159" s="22"/>
      <c r="P159" s="14"/>
    </row>
    <row r="160" spans="3:16">
      <c r="C160" s="22"/>
      <c r="D160" s="22"/>
      <c r="P160" s="14"/>
    </row>
    <row r="161" spans="3:16">
      <c r="C161" s="22"/>
      <c r="D161" s="22"/>
      <c r="P161" s="14"/>
    </row>
    <row r="162" spans="3:16">
      <c r="C162" s="22"/>
      <c r="D162" s="22"/>
      <c r="P162" s="14"/>
    </row>
    <row r="163" spans="3:16">
      <c r="C163" s="22"/>
      <c r="D163" s="22"/>
      <c r="P163" s="14"/>
    </row>
    <row r="164" spans="3:16">
      <c r="C164" s="22"/>
      <c r="D164" s="22"/>
      <c r="P164" s="14"/>
    </row>
    <row r="165" spans="3:16">
      <c r="C165" s="22"/>
      <c r="D165" s="22"/>
      <c r="P165" s="14"/>
    </row>
    <row r="166" spans="3:16">
      <c r="C166" s="22"/>
      <c r="D166" s="22"/>
      <c r="P166" s="14"/>
    </row>
    <row r="167" spans="3:16">
      <c r="C167" s="22"/>
      <c r="D167" s="22"/>
      <c r="P167" s="14"/>
    </row>
    <row r="168" spans="3:16">
      <c r="C168" s="22"/>
      <c r="D168" s="22"/>
      <c r="P168" s="14"/>
    </row>
    <row r="169" spans="3:16">
      <c r="C169" s="22"/>
      <c r="D169" s="22"/>
      <c r="P169" s="14"/>
    </row>
    <row r="170" spans="3:16">
      <c r="C170" s="22"/>
      <c r="D170" s="22"/>
      <c r="P170" s="14"/>
    </row>
    <row r="171" spans="3:16">
      <c r="C171" s="22"/>
      <c r="D171" s="22"/>
      <c r="P171" s="14"/>
    </row>
    <row r="172" spans="3:16">
      <c r="C172" s="22"/>
      <c r="D172" s="22"/>
      <c r="P172" s="14"/>
    </row>
    <row r="173" spans="3:16">
      <c r="C173" s="22"/>
      <c r="D173" s="22"/>
      <c r="P173" s="14"/>
    </row>
    <row r="174" spans="3:16">
      <c r="C174" s="22"/>
      <c r="D174" s="22"/>
      <c r="P174" s="14"/>
    </row>
    <row r="175" spans="3:16">
      <c r="C175" s="22"/>
      <c r="D175" s="22"/>
      <c r="P175" s="14"/>
    </row>
    <row r="176" spans="3:16">
      <c r="C176" s="22"/>
      <c r="D176" s="22"/>
      <c r="P176" s="14"/>
    </row>
    <row r="177" spans="3:16">
      <c r="C177" s="22"/>
      <c r="D177" s="22"/>
      <c r="P177" s="14"/>
    </row>
    <row r="178" spans="3:16">
      <c r="C178" s="22"/>
      <c r="D178" s="22"/>
      <c r="P178" s="14"/>
    </row>
    <row r="179" spans="3:16">
      <c r="C179" s="22"/>
      <c r="D179" s="22"/>
      <c r="P179" s="14"/>
    </row>
    <row r="180" spans="3:16">
      <c r="C180" s="22"/>
      <c r="D180" s="22"/>
      <c r="P180" s="14"/>
    </row>
    <row r="181" spans="3:16">
      <c r="C181" s="22"/>
      <c r="D181" s="22"/>
      <c r="P181" s="14"/>
    </row>
    <row r="182" spans="3:16">
      <c r="C182" s="22"/>
      <c r="D182" s="22"/>
      <c r="P182" s="14"/>
    </row>
    <row r="183" spans="3:16">
      <c r="C183" s="22"/>
      <c r="D183" s="22"/>
      <c r="P183" s="14"/>
    </row>
    <row r="184" spans="3:16">
      <c r="C184" s="22"/>
      <c r="D184" s="22"/>
      <c r="P184" s="14"/>
    </row>
    <row r="185" spans="3:16">
      <c r="C185" s="22"/>
      <c r="D185" s="22"/>
      <c r="P185" s="14"/>
    </row>
    <row r="186" spans="3:16">
      <c r="C186" s="22"/>
      <c r="D186" s="22"/>
      <c r="P186" s="14"/>
    </row>
    <row r="187" spans="3:16">
      <c r="C187" s="22"/>
      <c r="D187" s="22"/>
      <c r="P187" s="14"/>
    </row>
    <row r="188" spans="3:16">
      <c r="C188" s="22"/>
      <c r="D188" s="22"/>
      <c r="P188" s="14"/>
    </row>
    <row r="189" spans="3:16">
      <c r="C189" s="22"/>
      <c r="D189" s="22"/>
      <c r="P189" s="14"/>
    </row>
    <row r="190" spans="3:16">
      <c r="C190" s="22"/>
      <c r="D190" s="22"/>
      <c r="P190" s="14"/>
    </row>
    <row r="191" spans="3:16">
      <c r="C191" s="22"/>
      <c r="D191" s="22"/>
      <c r="P191" s="14"/>
    </row>
    <row r="192" spans="3:16">
      <c r="C192" s="22"/>
      <c r="D192" s="22"/>
      <c r="P192" s="14"/>
    </row>
    <row r="193" spans="3:16">
      <c r="C193" s="22"/>
      <c r="D193" s="22"/>
      <c r="P193" s="14"/>
    </row>
    <row r="194" spans="3:16">
      <c r="C194" s="22"/>
      <c r="D194" s="22"/>
      <c r="P194" s="14"/>
    </row>
    <row r="195" spans="3:16">
      <c r="C195" s="22"/>
      <c r="D195" s="22"/>
      <c r="P195" s="14"/>
    </row>
    <row r="196" spans="3:16">
      <c r="C196" s="22"/>
      <c r="D196" s="22"/>
      <c r="P196" s="14"/>
    </row>
    <row r="197" spans="3:16">
      <c r="C197" s="22"/>
      <c r="D197" s="22"/>
      <c r="P197" s="14"/>
    </row>
    <row r="198" spans="3:16">
      <c r="C198" s="22"/>
      <c r="D198" s="22"/>
      <c r="P198" s="14"/>
    </row>
    <row r="199" spans="3:16">
      <c r="C199" s="22"/>
      <c r="D199" s="22"/>
      <c r="P199" s="14"/>
    </row>
    <row r="200" spans="3:16">
      <c r="C200" s="22"/>
      <c r="D200" s="22"/>
      <c r="P200" s="14"/>
    </row>
    <row r="201" spans="3:16">
      <c r="C201" s="22"/>
      <c r="D201" s="22"/>
      <c r="P201" s="14"/>
    </row>
    <row r="202" spans="3:16">
      <c r="C202" s="22"/>
      <c r="D202" s="22"/>
      <c r="P202" s="14"/>
    </row>
    <row r="203" spans="3:16">
      <c r="C203" s="22"/>
      <c r="D203" s="22"/>
      <c r="P203" s="14"/>
    </row>
    <row r="204" spans="3:16">
      <c r="C204" s="22"/>
      <c r="D204" s="22"/>
      <c r="P204" s="14"/>
    </row>
    <row r="205" spans="3:16">
      <c r="C205" s="22"/>
      <c r="D205" s="22"/>
      <c r="P205" s="14"/>
    </row>
    <row r="206" spans="3:16">
      <c r="C206" s="22"/>
      <c r="D206" s="22"/>
      <c r="P206" s="14"/>
    </row>
    <row r="207" spans="3:16">
      <c r="C207" s="22"/>
      <c r="D207" s="22"/>
      <c r="P207" s="14"/>
    </row>
    <row r="208" spans="3:16">
      <c r="C208" s="22"/>
      <c r="D208" s="22"/>
      <c r="P208" s="14"/>
    </row>
    <row r="209" spans="3:16">
      <c r="C209" s="22"/>
      <c r="D209" s="22"/>
      <c r="P209" s="14"/>
    </row>
    <row r="210" spans="3:16">
      <c r="C210" s="22"/>
      <c r="D210" s="22"/>
      <c r="P210" s="14"/>
    </row>
    <row r="211" spans="3:16">
      <c r="C211" s="22"/>
      <c r="D211" s="22"/>
      <c r="P211" s="14"/>
    </row>
    <row r="212" spans="3:16">
      <c r="C212" s="22"/>
      <c r="D212" s="22"/>
      <c r="P212" s="14"/>
    </row>
    <row r="213" spans="3:16">
      <c r="C213" s="22"/>
      <c r="D213" s="22"/>
      <c r="P213" s="14"/>
    </row>
    <row r="214" spans="3:16">
      <c r="C214" s="22"/>
      <c r="D214" s="22"/>
      <c r="P214" s="14"/>
    </row>
    <row r="215" spans="3:16">
      <c r="C215" s="22"/>
      <c r="D215" s="22"/>
      <c r="P215" s="14"/>
    </row>
    <row r="216" spans="3:16">
      <c r="C216" s="22"/>
      <c r="D216" s="22"/>
      <c r="P216" s="14"/>
    </row>
    <row r="217" spans="3:16">
      <c r="C217" s="22"/>
      <c r="D217" s="22"/>
      <c r="P217" s="14"/>
    </row>
    <row r="218" spans="3:16">
      <c r="C218" s="22"/>
      <c r="D218" s="22"/>
      <c r="P218" s="14"/>
    </row>
    <row r="219" spans="3:16">
      <c r="C219" s="22"/>
      <c r="D219" s="22"/>
      <c r="P219" s="14"/>
    </row>
    <row r="220" spans="3:16">
      <c r="C220" s="22"/>
      <c r="D220" s="22"/>
      <c r="P220" s="14"/>
    </row>
    <row r="221" spans="3:16">
      <c r="C221" s="22"/>
      <c r="D221" s="22"/>
      <c r="P221" s="14"/>
    </row>
    <row r="222" spans="3:16">
      <c r="C222" s="22"/>
      <c r="D222" s="22"/>
      <c r="P222" s="14"/>
    </row>
    <row r="223" spans="3:16">
      <c r="C223" s="22"/>
      <c r="D223" s="22"/>
      <c r="P223" s="14"/>
    </row>
    <row r="224" spans="3:16">
      <c r="C224" s="22"/>
      <c r="D224" s="22"/>
      <c r="P224" s="14"/>
    </row>
    <row r="225" spans="3:16">
      <c r="C225" s="22"/>
      <c r="D225" s="22"/>
      <c r="P225" s="14"/>
    </row>
    <row r="226" spans="3:16">
      <c r="C226" s="22"/>
      <c r="D226" s="22"/>
      <c r="P226" s="14"/>
    </row>
    <row r="227" spans="3:16">
      <c r="C227" s="22"/>
      <c r="D227" s="22"/>
      <c r="P227" s="14"/>
    </row>
    <row r="228" spans="3:16">
      <c r="C228" s="22"/>
      <c r="D228" s="22"/>
      <c r="P228" s="14"/>
    </row>
    <row r="229" spans="3:16">
      <c r="C229" s="22"/>
      <c r="D229" s="22"/>
      <c r="P229" s="14"/>
    </row>
    <row r="230" spans="3:16">
      <c r="C230" s="22"/>
      <c r="D230" s="22"/>
      <c r="P230" s="14"/>
    </row>
    <row r="231" spans="3:16">
      <c r="C231" s="22"/>
      <c r="D231" s="22"/>
      <c r="P231" s="14"/>
    </row>
    <row r="232" spans="3:16">
      <c r="C232" s="22"/>
      <c r="D232" s="22"/>
      <c r="P232" s="14"/>
    </row>
    <row r="233" spans="3:16">
      <c r="C233" s="22"/>
      <c r="D233" s="22"/>
      <c r="P233" s="14"/>
    </row>
    <row r="234" spans="3:16">
      <c r="C234" s="22"/>
      <c r="D234" s="22"/>
      <c r="P234" s="14"/>
    </row>
    <row r="235" spans="3:16">
      <c r="C235" s="22"/>
      <c r="D235" s="22"/>
      <c r="P235" s="14"/>
    </row>
    <row r="236" spans="3:16">
      <c r="C236" s="22"/>
      <c r="D236" s="22"/>
      <c r="P236" s="14"/>
    </row>
    <row r="237" spans="3:16">
      <c r="C237" s="22"/>
      <c r="D237" s="22"/>
      <c r="P237" s="14"/>
    </row>
    <row r="238" spans="3:16">
      <c r="C238" s="22"/>
      <c r="D238" s="22"/>
      <c r="P238" s="14"/>
    </row>
    <row r="239" spans="3:16">
      <c r="C239" s="22"/>
      <c r="D239" s="22"/>
      <c r="P239" s="14"/>
    </row>
    <row r="240" spans="3:16">
      <c r="C240" s="22"/>
      <c r="D240" s="22"/>
      <c r="P240" s="14"/>
    </row>
    <row r="241" spans="3:16">
      <c r="C241" s="22"/>
      <c r="D241" s="22"/>
      <c r="P241" s="14"/>
    </row>
    <row r="242" spans="3:16">
      <c r="C242" s="22"/>
      <c r="D242" s="22"/>
      <c r="P242" s="14"/>
    </row>
    <row r="243" spans="3:16">
      <c r="C243" s="22"/>
      <c r="D243" s="22"/>
      <c r="P243" s="14"/>
    </row>
    <row r="244" spans="3:16">
      <c r="C244" s="22"/>
      <c r="D244" s="22"/>
      <c r="P244" s="14"/>
    </row>
    <row r="245" spans="3:16">
      <c r="C245" s="22"/>
      <c r="D245" s="22"/>
      <c r="P245" s="14"/>
    </row>
    <row r="246" spans="3:16">
      <c r="C246" s="22"/>
      <c r="D246" s="22"/>
      <c r="P246" s="14"/>
    </row>
    <row r="247" spans="3:16">
      <c r="C247" s="22"/>
      <c r="D247" s="22"/>
      <c r="P247" s="14"/>
    </row>
    <row r="248" spans="3:16">
      <c r="C248" s="22"/>
      <c r="D248" s="22"/>
      <c r="P248" s="14"/>
    </row>
    <row r="249" spans="3:16">
      <c r="C249" s="22"/>
      <c r="D249" s="22"/>
      <c r="P249" s="14"/>
    </row>
    <row r="250" spans="3:16">
      <c r="C250" s="22"/>
      <c r="D250" s="22"/>
      <c r="P250" s="14"/>
    </row>
    <row r="251" spans="3:16">
      <c r="C251" s="22"/>
      <c r="D251" s="22"/>
      <c r="P251" s="14"/>
    </row>
    <row r="252" spans="3:16">
      <c r="C252" s="22"/>
      <c r="D252" s="22"/>
      <c r="P252" s="14"/>
    </row>
    <row r="253" spans="3:16">
      <c r="C253" s="22"/>
      <c r="D253" s="22"/>
      <c r="P253" s="14"/>
    </row>
    <row r="254" spans="3:16">
      <c r="C254" s="22"/>
      <c r="D254" s="22"/>
      <c r="P254" s="14"/>
    </row>
    <row r="255" spans="3:16">
      <c r="C255" s="22"/>
      <c r="D255" s="22"/>
      <c r="P255" s="14"/>
    </row>
    <row r="256" spans="3:16">
      <c r="C256" s="22"/>
      <c r="D256" s="22"/>
      <c r="P256" s="14"/>
    </row>
    <row r="257" spans="3:16">
      <c r="C257" s="22"/>
      <c r="D257" s="22"/>
      <c r="P257" s="14"/>
    </row>
    <row r="258" spans="3:16">
      <c r="C258" s="22"/>
      <c r="D258" s="22"/>
      <c r="P258" s="14"/>
    </row>
    <row r="259" spans="3:16">
      <c r="C259" s="22"/>
      <c r="D259" s="22"/>
      <c r="P259" s="14"/>
    </row>
    <row r="260" spans="3:16">
      <c r="C260" s="22"/>
      <c r="D260" s="22"/>
      <c r="P260" s="14"/>
    </row>
    <row r="261" spans="3:16">
      <c r="C261" s="22"/>
      <c r="D261" s="22"/>
      <c r="P261" s="14"/>
    </row>
    <row r="262" spans="3:16">
      <c r="C262" s="22"/>
      <c r="D262" s="22"/>
      <c r="P262" s="14"/>
    </row>
    <row r="263" spans="3:16">
      <c r="C263" s="22"/>
      <c r="D263" s="22"/>
      <c r="P263" s="14"/>
    </row>
    <row r="264" spans="3:16">
      <c r="C264" s="22"/>
      <c r="D264" s="22"/>
      <c r="P264" s="14"/>
    </row>
    <row r="265" spans="3:16">
      <c r="C265" s="22"/>
      <c r="D265" s="22"/>
      <c r="P265" s="14"/>
    </row>
    <row r="266" spans="3:16">
      <c r="C266" s="22"/>
      <c r="D266" s="22"/>
      <c r="P266" s="14"/>
    </row>
    <row r="267" spans="3:16">
      <c r="C267" s="22"/>
      <c r="D267" s="22"/>
      <c r="P267" s="14"/>
    </row>
    <row r="268" spans="3:16">
      <c r="C268" s="22"/>
      <c r="D268" s="22"/>
      <c r="P268" s="14"/>
    </row>
    <row r="269" spans="3:16">
      <c r="C269" s="22"/>
      <c r="D269" s="22"/>
      <c r="P269" s="14"/>
    </row>
    <row r="270" spans="3:16">
      <c r="P270" s="14"/>
    </row>
    <row r="271" spans="3:16">
      <c r="P271" s="14"/>
    </row>
    <row r="272" spans="3:16">
      <c r="P272" s="14"/>
    </row>
    <row r="273" spans="16:16">
      <c r="P273" s="14"/>
    </row>
    <row r="274" spans="16:16">
      <c r="P274" s="14"/>
    </row>
    <row r="275" spans="16:16">
      <c r="P275" s="14"/>
    </row>
    <row r="276" spans="16:16">
      <c r="P276" s="14"/>
    </row>
    <row r="277" spans="16:16">
      <c r="P277" s="14"/>
    </row>
    <row r="278" spans="16:16">
      <c r="P278" s="14"/>
    </row>
    <row r="279" spans="16:16">
      <c r="P279" s="14"/>
    </row>
    <row r="280" spans="16:16">
      <c r="P280" s="14"/>
    </row>
    <row r="281" spans="16:16">
      <c r="P281" s="14"/>
    </row>
    <row r="282" spans="16:16">
      <c r="P282" s="14"/>
    </row>
    <row r="283" spans="16:16">
      <c r="P283" s="14"/>
    </row>
    <row r="284" spans="16:16">
      <c r="P284" s="14"/>
    </row>
    <row r="285" spans="16:16">
      <c r="P285" s="14"/>
    </row>
    <row r="286" spans="16:16">
      <c r="P286" s="14"/>
    </row>
    <row r="287" spans="16:16">
      <c r="P287" s="14"/>
    </row>
    <row r="288" spans="16:16">
      <c r="P288" s="14"/>
    </row>
    <row r="289" spans="16:16">
      <c r="P289" s="14"/>
    </row>
    <row r="290" spans="16:16">
      <c r="P290" s="14"/>
    </row>
    <row r="291" spans="16:16">
      <c r="P291" s="14"/>
    </row>
    <row r="292" spans="16:16">
      <c r="P292" s="14"/>
    </row>
    <row r="293" spans="16:16">
      <c r="P293" s="14"/>
    </row>
    <row r="294" spans="16:16">
      <c r="P294" s="14"/>
    </row>
    <row r="295" spans="16:16">
      <c r="P295" s="14"/>
    </row>
    <row r="296" spans="16:16">
      <c r="P296" s="14"/>
    </row>
    <row r="297" spans="16:16">
      <c r="P297" s="14"/>
    </row>
    <row r="298" spans="16:16">
      <c r="P298" s="14"/>
    </row>
    <row r="299" spans="16:16">
      <c r="P299" s="14"/>
    </row>
    <row r="300" spans="16:16">
      <c r="P300" s="14"/>
    </row>
    <row r="301" spans="16:16">
      <c r="P301" s="14"/>
    </row>
    <row r="302" spans="16:16">
      <c r="P302" s="14"/>
    </row>
    <row r="303" spans="16:16">
      <c r="P303" s="14"/>
    </row>
    <row r="304" spans="16:16">
      <c r="P304" s="14"/>
    </row>
    <row r="305" spans="16:16">
      <c r="P305" s="14"/>
    </row>
    <row r="306" spans="16:16">
      <c r="P306" s="14"/>
    </row>
    <row r="307" spans="16:16">
      <c r="P307" s="14"/>
    </row>
    <row r="308" spans="16:16">
      <c r="P308" s="14"/>
    </row>
    <row r="309" spans="16:16">
      <c r="P309" s="14"/>
    </row>
    <row r="310" spans="16:16">
      <c r="P310" s="14"/>
    </row>
    <row r="311" spans="16:16">
      <c r="P311" s="14"/>
    </row>
    <row r="312" spans="16:16">
      <c r="P312" s="14"/>
    </row>
  </sheetData>
  <sheetProtection sheet="1" objects="1" scenarios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Active</vt:lpstr>
      <vt:lpstr>Graphs</vt:lpstr>
      <vt:lpstr>A</vt:lpstr>
      <vt:lpstr>errors</vt:lpstr>
      <vt:lpstr>Q_fit</vt:lpstr>
      <vt:lpstr>A (2)</vt:lpstr>
      <vt:lpstr>BAV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2024-01-13T07:00:20Z</dcterms:modified>
</cp:coreProperties>
</file>